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workbookPr showInkAnnotation="0" codeName="ThisWorkbook" checkCompatibility="1" autoCompressPictures="0"/>
  <bookViews>
    <workbookView xWindow="-640" yWindow="0" windowWidth="38400" windowHeight="20180" tabRatio="500"/>
  </bookViews>
  <sheets>
    <sheet name="Melt-PX" sheetId="1" r:id="rId1"/>
    <sheet name="Decompression Melting " sheetId="5" r:id="rId2"/>
    <sheet name="range" sheetId="2" r:id="rId3"/>
    <sheet name="Parameterization - PyrA" sheetId="6" state="hidden" r:id="rId4"/>
    <sheet name="Parameterization - PyrB" sheetId="3" state="hidden"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18" i="3" l="1"/>
  <c r="K8" i="3"/>
  <c r="K4" i="3"/>
  <c r="T3" i="3"/>
  <c r="T4" i="3"/>
  <c r="B19" i="3"/>
  <c r="T5" i="3"/>
  <c r="T6" i="3"/>
  <c r="O17" i="1"/>
  <c r="B14" i="6"/>
  <c r="B11" i="6"/>
  <c r="D11" i="6"/>
  <c r="B4" i="6"/>
  <c r="D4" i="6"/>
  <c r="B5" i="6"/>
  <c r="D5" i="6"/>
  <c r="B6" i="6"/>
  <c r="D6" i="6"/>
  <c r="B7" i="6"/>
  <c r="D7" i="6"/>
  <c r="B8" i="6"/>
  <c r="D8" i="6"/>
  <c r="B9" i="6"/>
  <c r="D9" i="6"/>
  <c r="B10" i="6"/>
  <c r="D10" i="6"/>
  <c r="B12" i="6"/>
  <c r="D12" i="6"/>
  <c r="B13" i="6"/>
  <c r="D13" i="6"/>
  <c r="D14" i="6"/>
  <c r="E11" i="6"/>
  <c r="B26" i="5"/>
  <c r="E10" i="6"/>
  <c r="B25" i="5"/>
  <c r="E8" i="6"/>
  <c r="B23" i="5"/>
  <c r="G725" i="5"/>
  <c r="E6" i="6"/>
  <c r="B21" i="5"/>
  <c r="F725" i="5"/>
  <c r="E13" i="6"/>
  <c r="B28" i="5"/>
  <c r="E12" i="6"/>
  <c r="B27" i="5"/>
  <c r="E725" i="5"/>
  <c r="H725" i="5"/>
  <c r="G724" i="5"/>
  <c r="F724" i="5"/>
  <c r="E724" i="5"/>
  <c r="H724" i="5"/>
  <c r="G723" i="5"/>
  <c r="F723" i="5"/>
  <c r="E723" i="5"/>
  <c r="H723" i="5"/>
  <c r="G722" i="5"/>
  <c r="F722" i="5"/>
  <c r="E722" i="5"/>
  <c r="H722" i="5"/>
  <c r="G721" i="5"/>
  <c r="F721" i="5"/>
  <c r="E721" i="5"/>
  <c r="H721" i="5"/>
  <c r="G720" i="5"/>
  <c r="F720" i="5"/>
  <c r="E720" i="5"/>
  <c r="H720" i="5"/>
  <c r="G719" i="5"/>
  <c r="F719" i="5"/>
  <c r="E719" i="5"/>
  <c r="H719" i="5"/>
  <c r="G718" i="5"/>
  <c r="F718" i="5"/>
  <c r="E718" i="5"/>
  <c r="H718" i="5"/>
  <c r="G717" i="5"/>
  <c r="F717" i="5"/>
  <c r="E717" i="5"/>
  <c r="H717" i="5"/>
  <c r="G716" i="5"/>
  <c r="F716" i="5"/>
  <c r="E716" i="5"/>
  <c r="H716" i="5"/>
  <c r="G715" i="5"/>
  <c r="F715" i="5"/>
  <c r="E715" i="5"/>
  <c r="H715" i="5"/>
  <c r="G714" i="5"/>
  <c r="F714" i="5"/>
  <c r="E714" i="5"/>
  <c r="H714" i="5"/>
  <c r="G713" i="5"/>
  <c r="F713" i="5"/>
  <c r="E713" i="5"/>
  <c r="H713" i="5"/>
  <c r="G712" i="5"/>
  <c r="F712" i="5"/>
  <c r="E712" i="5"/>
  <c r="H712" i="5"/>
  <c r="G711" i="5"/>
  <c r="F711" i="5"/>
  <c r="E711" i="5"/>
  <c r="H711" i="5"/>
  <c r="G710" i="5"/>
  <c r="F710" i="5"/>
  <c r="E710" i="5"/>
  <c r="H710" i="5"/>
  <c r="G709" i="5"/>
  <c r="F709" i="5"/>
  <c r="E709" i="5"/>
  <c r="H709" i="5"/>
  <c r="G708" i="5"/>
  <c r="F708" i="5"/>
  <c r="E708" i="5"/>
  <c r="H708" i="5"/>
  <c r="G707" i="5"/>
  <c r="F707" i="5"/>
  <c r="E707" i="5"/>
  <c r="H707" i="5"/>
  <c r="G706" i="5"/>
  <c r="F706" i="5"/>
  <c r="E706" i="5"/>
  <c r="H706" i="5"/>
  <c r="G705" i="5"/>
  <c r="F705" i="5"/>
  <c r="E705" i="5"/>
  <c r="H705" i="5"/>
  <c r="G704" i="5"/>
  <c r="F704" i="5"/>
  <c r="E704" i="5"/>
  <c r="H704" i="5"/>
  <c r="G703" i="5"/>
  <c r="F703" i="5"/>
  <c r="E703" i="5"/>
  <c r="H703" i="5"/>
  <c r="G702" i="5"/>
  <c r="F702" i="5"/>
  <c r="E702" i="5"/>
  <c r="H702" i="5"/>
  <c r="G701" i="5"/>
  <c r="F701" i="5"/>
  <c r="E701" i="5"/>
  <c r="H701" i="5"/>
  <c r="G700" i="5"/>
  <c r="F700" i="5"/>
  <c r="E700" i="5"/>
  <c r="H700" i="5"/>
  <c r="G699" i="5"/>
  <c r="F699" i="5"/>
  <c r="E699" i="5"/>
  <c r="H699" i="5"/>
  <c r="G698" i="5"/>
  <c r="F698" i="5"/>
  <c r="E698" i="5"/>
  <c r="H698" i="5"/>
  <c r="G697" i="5"/>
  <c r="F697" i="5"/>
  <c r="E697" i="5"/>
  <c r="H697" i="5"/>
  <c r="G696" i="5"/>
  <c r="F696" i="5"/>
  <c r="E696" i="5"/>
  <c r="H696" i="5"/>
  <c r="G695" i="5"/>
  <c r="F695" i="5"/>
  <c r="E695" i="5"/>
  <c r="H695" i="5"/>
  <c r="G694" i="5"/>
  <c r="F694" i="5"/>
  <c r="E694" i="5"/>
  <c r="H694" i="5"/>
  <c r="G693" i="5"/>
  <c r="F693" i="5"/>
  <c r="E693" i="5"/>
  <c r="H693" i="5"/>
  <c r="G692" i="5"/>
  <c r="F692" i="5"/>
  <c r="E692" i="5"/>
  <c r="H692" i="5"/>
  <c r="G691" i="5"/>
  <c r="F691" i="5"/>
  <c r="E691" i="5"/>
  <c r="H691" i="5"/>
  <c r="G690" i="5"/>
  <c r="F690" i="5"/>
  <c r="E690" i="5"/>
  <c r="H690" i="5"/>
  <c r="G689" i="5"/>
  <c r="F689" i="5"/>
  <c r="E689" i="5"/>
  <c r="H689" i="5"/>
  <c r="G688" i="5"/>
  <c r="F688" i="5"/>
  <c r="E688" i="5"/>
  <c r="H688" i="5"/>
  <c r="G687" i="5"/>
  <c r="F687" i="5"/>
  <c r="E687" i="5"/>
  <c r="H687" i="5"/>
  <c r="G686" i="5"/>
  <c r="F686" i="5"/>
  <c r="E686" i="5"/>
  <c r="H686" i="5"/>
  <c r="G685" i="5"/>
  <c r="F685" i="5"/>
  <c r="E685" i="5"/>
  <c r="H685" i="5"/>
  <c r="G684" i="5"/>
  <c r="F684" i="5"/>
  <c r="E684" i="5"/>
  <c r="H684" i="5"/>
  <c r="G683" i="5"/>
  <c r="F683" i="5"/>
  <c r="E683" i="5"/>
  <c r="H683" i="5"/>
  <c r="G682" i="5"/>
  <c r="F682" i="5"/>
  <c r="E682" i="5"/>
  <c r="H682" i="5"/>
  <c r="G681" i="5"/>
  <c r="F681" i="5"/>
  <c r="E681" i="5"/>
  <c r="H681" i="5"/>
  <c r="G680" i="5"/>
  <c r="F680" i="5"/>
  <c r="E680" i="5"/>
  <c r="H680" i="5"/>
  <c r="G679" i="5"/>
  <c r="F679" i="5"/>
  <c r="E679" i="5"/>
  <c r="H679" i="5"/>
  <c r="G678" i="5"/>
  <c r="F678" i="5"/>
  <c r="E678" i="5"/>
  <c r="H678" i="5"/>
  <c r="G677" i="5"/>
  <c r="F677" i="5"/>
  <c r="E677" i="5"/>
  <c r="H677" i="5"/>
  <c r="G676" i="5"/>
  <c r="F676" i="5"/>
  <c r="E676" i="5"/>
  <c r="H676" i="5"/>
  <c r="G675" i="5"/>
  <c r="F675" i="5"/>
  <c r="E675" i="5"/>
  <c r="H675" i="5"/>
  <c r="G674" i="5"/>
  <c r="F674" i="5"/>
  <c r="E674" i="5"/>
  <c r="H674" i="5"/>
  <c r="G673" i="5"/>
  <c r="F673" i="5"/>
  <c r="E673" i="5"/>
  <c r="H673" i="5"/>
  <c r="G672" i="5"/>
  <c r="F672" i="5"/>
  <c r="E672" i="5"/>
  <c r="H672" i="5"/>
  <c r="G671" i="5"/>
  <c r="F671" i="5"/>
  <c r="E671" i="5"/>
  <c r="H671" i="5"/>
  <c r="G670" i="5"/>
  <c r="F670" i="5"/>
  <c r="E670" i="5"/>
  <c r="H670" i="5"/>
  <c r="G669" i="5"/>
  <c r="F669" i="5"/>
  <c r="E669" i="5"/>
  <c r="H669" i="5"/>
  <c r="G668" i="5"/>
  <c r="F668" i="5"/>
  <c r="E668" i="5"/>
  <c r="H668" i="5"/>
  <c r="G667" i="5"/>
  <c r="F667" i="5"/>
  <c r="E667" i="5"/>
  <c r="H667" i="5"/>
  <c r="G666" i="5"/>
  <c r="F666" i="5"/>
  <c r="E666" i="5"/>
  <c r="H666" i="5"/>
  <c r="G665" i="5"/>
  <c r="F665" i="5"/>
  <c r="E665" i="5"/>
  <c r="H665" i="5"/>
  <c r="G664" i="5"/>
  <c r="F664" i="5"/>
  <c r="E664" i="5"/>
  <c r="H664" i="5"/>
  <c r="G663" i="5"/>
  <c r="F663" i="5"/>
  <c r="E663" i="5"/>
  <c r="H663" i="5"/>
  <c r="G662" i="5"/>
  <c r="F662" i="5"/>
  <c r="E662" i="5"/>
  <c r="H662" i="5"/>
  <c r="G661" i="5"/>
  <c r="F661" i="5"/>
  <c r="E661" i="5"/>
  <c r="H661" i="5"/>
  <c r="G660" i="5"/>
  <c r="F660" i="5"/>
  <c r="E660" i="5"/>
  <c r="H660" i="5"/>
  <c r="G659" i="5"/>
  <c r="F659" i="5"/>
  <c r="E659" i="5"/>
  <c r="H659" i="5"/>
  <c r="G658" i="5"/>
  <c r="F658" i="5"/>
  <c r="E658" i="5"/>
  <c r="H658" i="5"/>
  <c r="G657" i="5"/>
  <c r="F657" i="5"/>
  <c r="E657" i="5"/>
  <c r="H657" i="5"/>
  <c r="G656" i="5"/>
  <c r="F656" i="5"/>
  <c r="E656" i="5"/>
  <c r="H656" i="5"/>
  <c r="G655" i="5"/>
  <c r="F655" i="5"/>
  <c r="E655" i="5"/>
  <c r="H655" i="5"/>
  <c r="G654" i="5"/>
  <c r="F654" i="5"/>
  <c r="E654" i="5"/>
  <c r="H654" i="5"/>
  <c r="G653" i="5"/>
  <c r="F653" i="5"/>
  <c r="E653" i="5"/>
  <c r="H653" i="5"/>
  <c r="G652" i="5"/>
  <c r="F652" i="5"/>
  <c r="E652" i="5"/>
  <c r="H652" i="5"/>
  <c r="G651" i="5"/>
  <c r="F651" i="5"/>
  <c r="E651" i="5"/>
  <c r="H651" i="5"/>
  <c r="G650" i="5"/>
  <c r="F650" i="5"/>
  <c r="E650" i="5"/>
  <c r="H650" i="5"/>
  <c r="G649" i="5"/>
  <c r="F649" i="5"/>
  <c r="E649" i="5"/>
  <c r="H649" i="5"/>
  <c r="G648" i="5"/>
  <c r="F648" i="5"/>
  <c r="E648" i="5"/>
  <c r="H648" i="5"/>
  <c r="G647" i="5"/>
  <c r="F647" i="5"/>
  <c r="E647" i="5"/>
  <c r="H647" i="5"/>
  <c r="G646" i="5"/>
  <c r="F646" i="5"/>
  <c r="E646" i="5"/>
  <c r="H646" i="5"/>
  <c r="G645" i="5"/>
  <c r="F645" i="5"/>
  <c r="E645" i="5"/>
  <c r="H645" i="5"/>
  <c r="G644" i="5"/>
  <c r="F644" i="5"/>
  <c r="E644" i="5"/>
  <c r="H644" i="5"/>
  <c r="G643" i="5"/>
  <c r="F643" i="5"/>
  <c r="E643" i="5"/>
  <c r="H643" i="5"/>
  <c r="G642" i="5"/>
  <c r="F642" i="5"/>
  <c r="E642" i="5"/>
  <c r="H642" i="5"/>
  <c r="G641" i="5"/>
  <c r="F641" i="5"/>
  <c r="E641" i="5"/>
  <c r="H641" i="5"/>
  <c r="G640" i="5"/>
  <c r="F640" i="5"/>
  <c r="E640" i="5"/>
  <c r="H640" i="5"/>
  <c r="G639" i="5"/>
  <c r="F639" i="5"/>
  <c r="E639" i="5"/>
  <c r="H639" i="5"/>
  <c r="G638" i="5"/>
  <c r="F638" i="5"/>
  <c r="E638" i="5"/>
  <c r="H638" i="5"/>
  <c r="G637" i="5"/>
  <c r="F637" i="5"/>
  <c r="E637" i="5"/>
  <c r="H637" i="5"/>
  <c r="G636" i="5"/>
  <c r="F636" i="5"/>
  <c r="E636" i="5"/>
  <c r="H636" i="5"/>
  <c r="G635" i="5"/>
  <c r="F635" i="5"/>
  <c r="E635" i="5"/>
  <c r="H635" i="5"/>
  <c r="G634" i="5"/>
  <c r="F634" i="5"/>
  <c r="E634" i="5"/>
  <c r="H634" i="5"/>
  <c r="G633" i="5"/>
  <c r="F633" i="5"/>
  <c r="E633" i="5"/>
  <c r="H633" i="5"/>
  <c r="G632" i="5"/>
  <c r="F632" i="5"/>
  <c r="E632" i="5"/>
  <c r="H632" i="5"/>
  <c r="G631" i="5"/>
  <c r="F631" i="5"/>
  <c r="E631" i="5"/>
  <c r="H631" i="5"/>
  <c r="G630" i="5"/>
  <c r="F630" i="5"/>
  <c r="E630" i="5"/>
  <c r="H630" i="5"/>
  <c r="G629" i="5"/>
  <c r="F629" i="5"/>
  <c r="E629" i="5"/>
  <c r="H629" i="5"/>
  <c r="G628" i="5"/>
  <c r="F628" i="5"/>
  <c r="E628" i="5"/>
  <c r="H628" i="5"/>
  <c r="G627" i="5"/>
  <c r="F627" i="5"/>
  <c r="E627" i="5"/>
  <c r="H627" i="5"/>
  <c r="G626" i="5"/>
  <c r="F626" i="5"/>
  <c r="E626" i="5"/>
  <c r="H626" i="5"/>
  <c r="G625" i="5"/>
  <c r="F625" i="5"/>
  <c r="E625" i="5"/>
  <c r="H625" i="5"/>
  <c r="G624" i="5"/>
  <c r="F624" i="5"/>
  <c r="E624" i="5"/>
  <c r="H624" i="5"/>
  <c r="G623" i="5"/>
  <c r="F623" i="5"/>
  <c r="E623" i="5"/>
  <c r="H623" i="5"/>
  <c r="G622" i="5"/>
  <c r="F622" i="5"/>
  <c r="E622" i="5"/>
  <c r="H622" i="5"/>
  <c r="G621" i="5"/>
  <c r="F621" i="5"/>
  <c r="E621" i="5"/>
  <c r="H621" i="5"/>
  <c r="G620" i="5"/>
  <c r="F620" i="5"/>
  <c r="E620" i="5"/>
  <c r="H620" i="5"/>
  <c r="G619" i="5"/>
  <c r="F619" i="5"/>
  <c r="E619" i="5"/>
  <c r="H619" i="5"/>
  <c r="G618" i="5"/>
  <c r="F618" i="5"/>
  <c r="E618" i="5"/>
  <c r="H618" i="5"/>
  <c r="G617" i="5"/>
  <c r="F617" i="5"/>
  <c r="E617" i="5"/>
  <c r="H617" i="5"/>
  <c r="G616" i="5"/>
  <c r="F616" i="5"/>
  <c r="E616" i="5"/>
  <c r="H616" i="5"/>
  <c r="G615" i="5"/>
  <c r="F615" i="5"/>
  <c r="E615" i="5"/>
  <c r="H615" i="5"/>
  <c r="G614" i="5"/>
  <c r="F614" i="5"/>
  <c r="E614" i="5"/>
  <c r="H614" i="5"/>
  <c r="G613" i="5"/>
  <c r="F613" i="5"/>
  <c r="E613" i="5"/>
  <c r="H613" i="5"/>
  <c r="G612" i="5"/>
  <c r="F612" i="5"/>
  <c r="E612" i="5"/>
  <c r="H612" i="5"/>
  <c r="G611" i="5"/>
  <c r="F611" i="5"/>
  <c r="E611" i="5"/>
  <c r="H611" i="5"/>
  <c r="G610" i="5"/>
  <c r="F610" i="5"/>
  <c r="E610" i="5"/>
  <c r="H610" i="5"/>
  <c r="G609" i="5"/>
  <c r="F609" i="5"/>
  <c r="E609" i="5"/>
  <c r="H609" i="5"/>
  <c r="G608" i="5"/>
  <c r="F608" i="5"/>
  <c r="E608" i="5"/>
  <c r="H608" i="5"/>
  <c r="G607" i="5"/>
  <c r="F607" i="5"/>
  <c r="E607" i="5"/>
  <c r="H607" i="5"/>
  <c r="G606" i="5"/>
  <c r="F606" i="5"/>
  <c r="E606" i="5"/>
  <c r="H606" i="5"/>
  <c r="G605" i="5"/>
  <c r="F605" i="5"/>
  <c r="E605" i="5"/>
  <c r="H605" i="5"/>
  <c r="G604" i="5"/>
  <c r="F604" i="5"/>
  <c r="E604" i="5"/>
  <c r="H604" i="5"/>
  <c r="G603" i="5"/>
  <c r="F603" i="5"/>
  <c r="E603" i="5"/>
  <c r="H603" i="5"/>
  <c r="G602" i="5"/>
  <c r="F602" i="5"/>
  <c r="E602" i="5"/>
  <c r="H602" i="5"/>
  <c r="G601" i="5"/>
  <c r="F601" i="5"/>
  <c r="E601" i="5"/>
  <c r="H601" i="5"/>
  <c r="G600" i="5"/>
  <c r="F600" i="5"/>
  <c r="E600" i="5"/>
  <c r="H600" i="5"/>
  <c r="G599" i="5"/>
  <c r="F599" i="5"/>
  <c r="E599" i="5"/>
  <c r="H599" i="5"/>
  <c r="G598" i="5"/>
  <c r="F598" i="5"/>
  <c r="E598" i="5"/>
  <c r="H598" i="5"/>
  <c r="G597" i="5"/>
  <c r="F597" i="5"/>
  <c r="E597" i="5"/>
  <c r="H597" i="5"/>
  <c r="G596" i="5"/>
  <c r="F596" i="5"/>
  <c r="E596" i="5"/>
  <c r="H596" i="5"/>
  <c r="G595" i="5"/>
  <c r="F595" i="5"/>
  <c r="E595" i="5"/>
  <c r="H595" i="5"/>
  <c r="G594" i="5"/>
  <c r="F594" i="5"/>
  <c r="E594" i="5"/>
  <c r="H594" i="5"/>
  <c r="G593" i="5"/>
  <c r="F593" i="5"/>
  <c r="E593" i="5"/>
  <c r="H593" i="5"/>
  <c r="G592" i="5"/>
  <c r="F592" i="5"/>
  <c r="E592" i="5"/>
  <c r="H592" i="5"/>
  <c r="G591" i="5"/>
  <c r="F591" i="5"/>
  <c r="E591" i="5"/>
  <c r="H591" i="5"/>
  <c r="G590" i="5"/>
  <c r="F590" i="5"/>
  <c r="E590" i="5"/>
  <c r="H590" i="5"/>
  <c r="G589" i="5"/>
  <c r="F589" i="5"/>
  <c r="E589" i="5"/>
  <c r="H589" i="5"/>
  <c r="G588" i="5"/>
  <c r="F588" i="5"/>
  <c r="E588" i="5"/>
  <c r="H588" i="5"/>
  <c r="G587" i="5"/>
  <c r="F587" i="5"/>
  <c r="E587" i="5"/>
  <c r="H587" i="5"/>
  <c r="G586" i="5"/>
  <c r="F586" i="5"/>
  <c r="E586" i="5"/>
  <c r="H586" i="5"/>
  <c r="G585" i="5"/>
  <c r="F585" i="5"/>
  <c r="E585" i="5"/>
  <c r="H585" i="5"/>
  <c r="G584" i="5"/>
  <c r="F584" i="5"/>
  <c r="E584" i="5"/>
  <c r="H584" i="5"/>
  <c r="G583" i="5"/>
  <c r="F583" i="5"/>
  <c r="E583" i="5"/>
  <c r="H583" i="5"/>
  <c r="G582" i="5"/>
  <c r="F582" i="5"/>
  <c r="E582" i="5"/>
  <c r="H582" i="5"/>
  <c r="G581" i="5"/>
  <c r="F581" i="5"/>
  <c r="E581" i="5"/>
  <c r="H581" i="5"/>
  <c r="G580" i="5"/>
  <c r="F580" i="5"/>
  <c r="E580" i="5"/>
  <c r="H580" i="5"/>
  <c r="G579" i="5"/>
  <c r="F579" i="5"/>
  <c r="E579" i="5"/>
  <c r="H579" i="5"/>
  <c r="G578" i="5"/>
  <c r="F578" i="5"/>
  <c r="E578" i="5"/>
  <c r="H578" i="5"/>
  <c r="G577" i="5"/>
  <c r="F577" i="5"/>
  <c r="E577" i="5"/>
  <c r="H577" i="5"/>
  <c r="G576" i="5"/>
  <c r="F576" i="5"/>
  <c r="E576" i="5"/>
  <c r="H576" i="5"/>
  <c r="G575" i="5"/>
  <c r="F575" i="5"/>
  <c r="E575" i="5"/>
  <c r="H575" i="5"/>
  <c r="G574" i="5"/>
  <c r="F574" i="5"/>
  <c r="E574" i="5"/>
  <c r="H574" i="5"/>
  <c r="G573" i="5"/>
  <c r="F573" i="5"/>
  <c r="E573" i="5"/>
  <c r="H573" i="5"/>
  <c r="G572" i="5"/>
  <c r="F572" i="5"/>
  <c r="E572" i="5"/>
  <c r="H572" i="5"/>
  <c r="G571" i="5"/>
  <c r="F571" i="5"/>
  <c r="E571" i="5"/>
  <c r="H571" i="5"/>
  <c r="G570" i="5"/>
  <c r="F570" i="5"/>
  <c r="E570" i="5"/>
  <c r="H570" i="5"/>
  <c r="G569" i="5"/>
  <c r="F569" i="5"/>
  <c r="E569" i="5"/>
  <c r="H569" i="5"/>
  <c r="G568" i="5"/>
  <c r="F568" i="5"/>
  <c r="E568" i="5"/>
  <c r="H568" i="5"/>
  <c r="G567" i="5"/>
  <c r="F567" i="5"/>
  <c r="E567" i="5"/>
  <c r="H567" i="5"/>
  <c r="G566" i="5"/>
  <c r="F566" i="5"/>
  <c r="E566" i="5"/>
  <c r="H566" i="5"/>
  <c r="G565" i="5"/>
  <c r="F565" i="5"/>
  <c r="E565" i="5"/>
  <c r="H565" i="5"/>
  <c r="G564" i="5"/>
  <c r="F564" i="5"/>
  <c r="E564" i="5"/>
  <c r="H564" i="5"/>
  <c r="G563" i="5"/>
  <c r="F563" i="5"/>
  <c r="E563" i="5"/>
  <c r="H563" i="5"/>
  <c r="G562" i="5"/>
  <c r="F562" i="5"/>
  <c r="E562" i="5"/>
  <c r="H562" i="5"/>
  <c r="G561" i="5"/>
  <c r="F561" i="5"/>
  <c r="E561" i="5"/>
  <c r="H561" i="5"/>
  <c r="G560" i="5"/>
  <c r="F560" i="5"/>
  <c r="E560" i="5"/>
  <c r="H560" i="5"/>
  <c r="G559" i="5"/>
  <c r="F559" i="5"/>
  <c r="E559" i="5"/>
  <c r="H559" i="5"/>
  <c r="G558" i="5"/>
  <c r="F558" i="5"/>
  <c r="E558" i="5"/>
  <c r="H558" i="5"/>
  <c r="G557" i="5"/>
  <c r="F557" i="5"/>
  <c r="E557" i="5"/>
  <c r="H557" i="5"/>
  <c r="G556" i="5"/>
  <c r="F556" i="5"/>
  <c r="E556" i="5"/>
  <c r="H556" i="5"/>
  <c r="G555" i="5"/>
  <c r="F555" i="5"/>
  <c r="E555" i="5"/>
  <c r="H555" i="5"/>
  <c r="G554" i="5"/>
  <c r="F554" i="5"/>
  <c r="E554" i="5"/>
  <c r="H554" i="5"/>
  <c r="G553" i="5"/>
  <c r="F553" i="5"/>
  <c r="E553" i="5"/>
  <c r="H553" i="5"/>
  <c r="G552" i="5"/>
  <c r="F552" i="5"/>
  <c r="E552" i="5"/>
  <c r="H552" i="5"/>
  <c r="G551" i="5"/>
  <c r="F551" i="5"/>
  <c r="E551" i="5"/>
  <c r="H551" i="5"/>
  <c r="G550" i="5"/>
  <c r="F550" i="5"/>
  <c r="E550" i="5"/>
  <c r="H550" i="5"/>
  <c r="G549" i="5"/>
  <c r="F549" i="5"/>
  <c r="E549" i="5"/>
  <c r="H549" i="5"/>
  <c r="G548" i="5"/>
  <c r="F548" i="5"/>
  <c r="E548" i="5"/>
  <c r="H548" i="5"/>
  <c r="G547" i="5"/>
  <c r="F547" i="5"/>
  <c r="E547" i="5"/>
  <c r="H547" i="5"/>
  <c r="G546" i="5"/>
  <c r="F546" i="5"/>
  <c r="E546" i="5"/>
  <c r="H546" i="5"/>
  <c r="G545" i="5"/>
  <c r="F545" i="5"/>
  <c r="E545" i="5"/>
  <c r="H545" i="5"/>
  <c r="G544" i="5"/>
  <c r="F544" i="5"/>
  <c r="E544" i="5"/>
  <c r="H544" i="5"/>
  <c r="G543" i="5"/>
  <c r="F543" i="5"/>
  <c r="E543" i="5"/>
  <c r="H543" i="5"/>
  <c r="G542" i="5"/>
  <c r="F542" i="5"/>
  <c r="E542" i="5"/>
  <c r="H542" i="5"/>
  <c r="G541" i="5"/>
  <c r="F541" i="5"/>
  <c r="E541" i="5"/>
  <c r="H541" i="5"/>
  <c r="G540" i="5"/>
  <c r="F540" i="5"/>
  <c r="E540" i="5"/>
  <c r="H540" i="5"/>
  <c r="G539" i="5"/>
  <c r="F539" i="5"/>
  <c r="E539" i="5"/>
  <c r="H539" i="5"/>
  <c r="G538" i="5"/>
  <c r="F538" i="5"/>
  <c r="E538" i="5"/>
  <c r="H538" i="5"/>
  <c r="G537" i="5"/>
  <c r="F537" i="5"/>
  <c r="E537" i="5"/>
  <c r="H537" i="5"/>
  <c r="G536" i="5"/>
  <c r="F536" i="5"/>
  <c r="E536" i="5"/>
  <c r="H536" i="5"/>
  <c r="G535" i="5"/>
  <c r="F535" i="5"/>
  <c r="E535" i="5"/>
  <c r="H535" i="5"/>
  <c r="G534" i="5"/>
  <c r="F534" i="5"/>
  <c r="E534" i="5"/>
  <c r="H534" i="5"/>
  <c r="G533" i="5"/>
  <c r="F533" i="5"/>
  <c r="E533" i="5"/>
  <c r="H533" i="5"/>
  <c r="G532" i="5"/>
  <c r="F532" i="5"/>
  <c r="E532" i="5"/>
  <c r="H532" i="5"/>
  <c r="G531" i="5"/>
  <c r="F531" i="5"/>
  <c r="E531" i="5"/>
  <c r="H531" i="5"/>
  <c r="G530" i="5"/>
  <c r="F530" i="5"/>
  <c r="E530" i="5"/>
  <c r="H530" i="5"/>
  <c r="G529" i="5"/>
  <c r="F529" i="5"/>
  <c r="E529" i="5"/>
  <c r="H529" i="5"/>
  <c r="G528" i="5"/>
  <c r="F528" i="5"/>
  <c r="E528" i="5"/>
  <c r="H528" i="5"/>
  <c r="G527" i="5"/>
  <c r="F527" i="5"/>
  <c r="E527" i="5"/>
  <c r="H527" i="5"/>
  <c r="G526" i="5"/>
  <c r="F526" i="5"/>
  <c r="E526" i="5"/>
  <c r="H526" i="5"/>
  <c r="G525" i="5"/>
  <c r="F525" i="5"/>
  <c r="E525" i="5"/>
  <c r="H525" i="5"/>
  <c r="G524" i="5"/>
  <c r="F524" i="5"/>
  <c r="E524" i="5"/>
  <c r="H524" i="5"/>
  <c r="G523" i="5"/>
  <c r="F523" i="5"/>
  <c r="E523" i="5"/>
  <c r="H523" i="5"/>
  <c r="G522" i="5"/>
  <c r="F522" i="5"/>
  <c r="E522" i="5"/>
  <c r="H522" i="5"/>
  <c r="G521" i="5"/>
  <c r="F521" i="5"/>
  <c r="E521" i="5"/>
  <c r="H521" i="5"/>
  <c r="G520" i="5"/>
  <c r="F520" i="5"/>
  <c r="E520" i="5"/>
  <c r="H520" i="5"/>
  <c r="G519" i="5"/>
  <c r="F519" i="5"/>
  <c r="E519" i="5"/>
  <c r="H519" i="5"/>
  <c r="G518" i="5"/>
  <c r="F518" i="5"/>
  <c r="E518" i="5"/>
  <c r="H518" i="5"/>
  <c r="G517" i="5"/>
  <c r="F517" i="5"/>
  <c r="E517" i="5"/>
  <c r="H517" i="5"/>
  <c r="G516" i="5"/>
  <c r="F516" i="5"/>
  <c r="E516" i="5"/>
  <c r="H516" i="5"/>
  <c r="G515" i="5"/>
  <c r="F515" i="5"/>
  <c r="E515" i="5"/>
  <c r="H515" i="5"/>
  <c r="G514" i="5"/>
  <c r="F514" i="5"/>
  <c r="E514" i="5"/>
  <c r="H514" i="5"/>
  <c r="G513" i="5"/>
  <c r="F513" i="5"/>
  <c r="E513" i="5"/>
  <c r="H513" i="5"/>
  <c r="G512" i="5"/>
  <c r="F512" i="5"/>
  <c r="E512" i="5"/>
  <c r="H512" i="5"/>
  <c r="G511" i="5"/>
  <c r="F511" i="5"/>
  <c r="E511" i="5"/>
  <c r="H511" i="5"/>
  <c r="G510" i="5"/>
  <c r="F510" i="5"/>
  <c r="E510" i="5"/>
  <c r="H510" i="5"/>
  <c r="G509" i="5"/>
  <c r="F509" i="5"/>
  <c r="E509" i="5"/>
  <c r="H509" i="5"/>
  <c r="G508" i="5"/>
  <c r="F508" i="5"/>
  <c r="E508" i="5"/>
  <c r="H508" i="5"/>
  <c r="G507" i="5"/>
  <c r="F507" i="5"/>
  <c r="E507" i="5"/>
  <c r="H507" i="5"/>
  <c r="G506" i="5"/>
  <c r="F506" i="5"/>
  <c r="E506" i="5"/>
  <c r="H506" i="5"/>
  <c r="G505" i="5"/>
  <c r="F505" i="5"/>
  <c r="E505" i="5"/>
  <c r="H505" i="5"/>
  <c r="G504" i="5"/>
  <c r="F504" i="5"/>
  <c r="E504" i="5"/>
  <c r="H504" i="5"/>
  <c r="G503" i="5"/>
  <c r="F503" i="5"/>
  <c r="E503" i="5"/>
  <c r="H503" i="5"/>
  <c r="G502" i="5"/>
  <c r="F502" i="5"/>
  <c r="E502" i="5"/>
  <c r="H502" i="5"/>
  <c r="G501" i="5"/>
  <c r="F501" i="5"/>
  <c r="E501" i="5"/>
  <c r="H501" i="5"/>
  <c r="G500" i="5"/>
  <c r="F500" i="5"/>
  <c r="E500" i="5"/>
  <c r="H500" i="5"/>
  <c r="G499" i="5"/>
  <c r="F499" i="5"/>
  <c r="E499" i="5"/>
  <c r="H499" i="5"/>
  <c r="G498" i="5"/>
  <c r="F498" i="5"/>
  <c r="E498" i="5"/>
  <c r="H498" i="5"/>
  <c r="G497" i="5"/>
  <c r="F497" i="5"/>
  <c r="E497" i="5"/>
  <c r="H497" i="5"/>
  <c r="G496" i="5"/>
  <c r="F496" i="5"/>
  <c r="E496" i="5"/>
  <c r="H496" i="5"/>
  <c r="G495" i="5"/>
  <c r="F495" i="5"/>
  <c r="E495" i="5"/>
  <c r="H495" i="5"/>
  <c r="G494" i="5"/>
  <c r="F494" i="5"/>
  <c r="E494" i="5"/>
  <c r="H494" i="5"/>
  <c r="G493" i="5"/>
  <c r="F493" i="5"/>
  <c r="E493" i="5"/>
  <c r="H493" i="5"/>
  <c r="G492" i="5"/>
  <c r="F492" i="5"/>
  <c r="E492" i="5"/>
  <c r="H492" i="5"/>
  <c r="G491" i="5"/>
  <c r="F491" i="5"/>
  <c r="E491" i="5"/>
  <c r="H491" i="5"/>
  <c r="G490" i="5"/>
  <c r="F490" i="5"/>
  <c r="E490" i="5"/>
  <c r="H490" i="5"/>
  <c r="G489" i="5"/>
  <c r="F489" i="5"/>
  <c r="E489" i="5"/>
  <c r="H489" i="5"/>
  <c r="G488" i="5"/>
  <c r="F488" i="5"/>
  <c r="E488" i="5"/>
  <c r="H488" i="5"/>
  <c r="G487" i="5"/>
  <c r="F487" i="5"/>
  <c r="E487" i="5"/>
  <c r="H487" i="5"/>
  <c r="G486" i="5"/>
  <c r="F486" i="5"/>
  <c r="E486" i="5"/>
  <c r="H486" i="5"/>
  <c r="G485" i="5"/>
  <c r="F485" i="5"/>
  <c r="E485" i="5"/>
  <c r="H485" i="5"/>
  <c r="G484" i="5"/>
  <c r="F484" i="5"/>
  <c r="E484" i="5"/>
  <c r="H484" i="5"/>
  <c r="G483" i="5"/>
  <c r="F483" i="5"/>
  <c r="E483" i="5"/>
  <c r="H483" i="5"/>
  <c r="G482" i="5"/>
  <c r="F482" i="5"/>
  <c r="E482" i="5"/>
  <c r="H482" i="5"/>
  <c r="G481" i="5"/>
  <c r="F481" i="5"/>
  <c r="E481" i="5"/>
  <c r="H481" i="5"/>
  <c r="G480" i="5"/>
  <c r="F480" i="5"/>
  <c r="E480" i="5"/>
  <c r="H480" i="5"/>
  <c r="G479" i="5"/>
  <c r="F479" i="5"/>
  <c r="E479" i="5"/>
  <c r="H479" i="5"/>
  <c r="G478" i="5"/>
  <c r="F478" i="5"/>
  <c r="E478" i="5"/>
  <c r="H478" i="5"/>
  <c r="G477" i="5"/>
  <c r="F477" i="5"/>
  <c r="E477" i="5"/>
  <c r="H477" i="5"/>
  <c r="G476" i="5"/>
  <c r="F476" i="5"/>
  <c r="E476" i="5"/>
  <c r="H476" i="5"/>
  <c r="G475" i="5"/>
  <c r="F475" i="5"/>
  <c r="E475" i="5"/>
  <c r="H475" i="5"/>
  <c r="G474" i="5"/>
  <c r="F474" i="5"/>
  <c r="E474" i="5"/>
  <c r="H474" i="5"/>
  <c r="G473" i="5"/>
  <c r="F473" i="5"/>
  <c r="E473" i="5"/>
  <c r="H473" i="5"/>
  <c r="G472" i="5"/>
  <c r="F472" i="5"/>
  <c r="E472" i="5"/>
  <c r="H472" i="5"/>
  <c r="G471" i="5"/>
  <c r="F471" i="5"/>
  <c r="E471" i="5"/>
  <c r="H471" i="5"/>
  <c r="G470" i="5"/>
  <c r="F470" i="5"/>
  <c r="E470" i="5"/>
  <c r="H470" i="5"/>
  <c r="G469" i="5"/>
  <c r="F469" i="5"/>
  <c r="E469" i="5"/>
  <c r="H469" i="5"/>
  <c r="G468" i="5"/>
  <c r="F468" i="5"/>
  <c r="E468" i="5"/>
  <c r="H468" i="5"/>
  <c r="G467" i="5"/>
  <c r="F467" i="5"/>
  <c r="E467" i="5"/>
  <c r="H467" i="5"/>
  <c r="G466" i="5"/>
  <c r="F466" i="5"/>
  <c r="E466" i="5"/>
  <c r="H466" i="5"/>
  <c r="G465" i="5"/>
  <c r="F465" i="5"/>
  <c r="E465" i="5"/>
  <c r="H465" i="5"/>
  <c r="G464" i="5"/>
  <c r="F464" i="5"/>
  <c r="E464" i="5"/>
  <c r="H464" i="5"/>
  <c r="G463" i="5"/>
  <c r="F463" i="5"/>
  <c r="E463" i="5"/>
  <c r="H463" i="5"/>
  <c r="G462" i="5"/>
  <c r="F462" i="5"/>
  <c r="E462" i="5"/>
  <c r="H462" i="5"/>
  <c r="G461" i="5"/>
  <c r="F461" i="5"/>
  <c r="E461" i="5"/>
  <c r="H461" i="5"/>
  <c r="G460" i="5"/>
  <c r="F460" i="5"/>
  <c r="E460" i="5"/>
  <c r="H460" i="5"/>
  <c r="G459" i="5"/>
  <c r="F459" i="5"/>
  <c r="E459" i="5"/>
  <c r="H459" i="5"/>
  <c r="G458" i="5"/>
  <c r="F458" i="5"/>
  <c r="E458" i="5"/>
  <c r="H458" i="5"/>
  <c r="G457" i="5"/>
  <c r="F457" i="5"/>
  <c r="E457" i="5"/>
  <c r="H457" i="5"/>
  <c r="G456" i="5"/>
  <c r="F456" i="5"/>
  <c r="E456" i="5"/>
  <c r="H456" i="5"/>
  <c r="G455" i="5"/>
  <c r="F455" i="5"/>
  <c r="E455" i="5"/>
  <c r="H455" i="5"/>
  <c r="G454" i="5"/>
  <c r="F454" i="5"/>
  <c r="E454" i="5"/>
  <c r="H454" i="5"/>
  <c r="G453" i="5"/>
  <c r="F453" i="5"/>
  <c r="E453" i="5"/>
  <c r="H453" i="5"/>
  <c r="G452" i="5"/>
  <c r="F452" i="5"/>
  <c r="E452" i="5"/>
  <c r="H452" i="5"/>
  <c r="G451" i="5"/>
  <c r="F451" i="5"/>
  <c r="E451" i="5"/>
  <c r="H451" i="5"/>
  <c r="G450" i="5"/>
  <c r="F450" i="5"/>
  <c r="E450" i="5"/>
  <c r="H450" i="5"/>
  <c r="G449" i="5"/>
  <c r="F449" i="5"/>
  <c r="E449" i="5"/>
  <c r="H449" i="5"/>
  <c r="G448" i="5"/>
  <c r="F448" i="5"/>
  <c r="E448" i="5"/>
  <c r="H448" i="5"/>
  <c r="G447" i="5"/>
  <c r="F447" i="5"/>
  <c r="E447" i="5"/>
  <c r="H447" i="5"/>
  <c r="G446" i="5"/>
  <c r="F446" i="5"/>
  <c r="E446" i="5"/>
  <c r="H446" i="5"/>
  <c r="G445" i="5"/>
  <c r="F445" i="5"/>
  <c r="E445" i="5"/>
  <c r="H445" i="5"/>
  <c r="G444" i="5"/>
  <c r="F444" i="5"/>
  <c r="E444" i="5"/>
  <c r="H444" i="5"/>
  <c r="G443" i="5"/>
  <c r="F443" i="5"/>
  <c r="E443" i="5"/>
  <c r="H443" i="5"/>
  <c r="G442" i="5"/>
  <c r="F442" i="5"/>
  <c r="E442" i="5"/>
  <c r="H442" i="5"/>
  <c r="G441" i="5"/>
  <c r="F441" i="5"/>
  <c r="E441" i="5"/>
  <c r="H441" i="5"/>
  <c r="G440" i="5"/>
  <c r="F440" i="5"/>
  <c r="E440" i="5"/>
  <c r="H440" i="5"/>
  <c r="G439" i="5"/>
  <c r="F439" i="5"/>
  <c r="E439" i="5"/>
  <c r="H439" i="5"/>
  <c r="G438" i="5"/>
  <c r="F438" i="5"/>
  <c r="E438" i="5"/>
  <c r="H438" i="5"/>
  <c r="G437" i="5"/>
  <c r="F437" i="5"/>
  <c r="E437" i="5"/>
  <c r="H437" i="5"/>
  <c r="G436" i="5"/>
  <c r="F436" i="5"/>
  <c r="E436" i="5"/>
  <c r="H436" i="5"/>
  <c r="G435" i="5"/>
  <c r="F435" i="5"/>
  <c r="E435" i="5"/>
  <c r="H435" i="5"/>
  <c r="G434" i="5"/>
  <c r="F434" i="5"/>
  <c r="E434" i="5"/>
  <c r="H434" i="5"/>
  <c r="G433" i="5"/>
  <c r="F433" i="5"/>
  <c r="E433" i="5"/>
  <c r="H433" i="5"/>
  <c r="G432" i="5"/>
  <c r="F432" i="5"/>
  <c r="E432" i="5"/>
  <c r="H432" i="5"/>
  <c r="G431" i="5"/>
  <c r="F431" i="5"/>
  <c r="E431" i="5"/>
  <c r="H431" i="5"/>
  <c r="G430" i="5"/>
  <c r="F430" i="5"/>
  <c r="E430" i="5"/>
  <c r="H430" i="5"/>
  <c r="G429" i="5"/>
  <c r="F429" i="5"/>
  <c r="E429" i="5"/>
  <c r="H429" i="5"/>
  <c r="G428" i="5"/>
  <c r="F428" i="5"/>
  <c r="E428" i="5"/>
  <c r="H428" i="5"/>
  <c r="G427" i="5"/>
  <c r="F427" i="5"/>
  <c r="E427" i="5"/>
  <c r="H427" i="5"/>
  <c r="G426" i="5"/>
  <c r="F426" i="5"/>
  <c r="E426" i="5"/>
  <c r="H426" i="5"/>
  <c r="G425" i="5"/>
  <c r="F425" i="5"/>
  <c r="E425" i="5"/>
  <c r="H425" i="5"/>
  <c r="G424" i="5"/>
  <c r="F424" i="5"/>
  <c r="E424" i="5"/>
  <c r="H424" i="5"/>
  <c r="G423" i="5"/>
  <c r="F423" i="5"/>
  <c r="E423" i="5"/>
  <c r="H423" i="5"/>
  <c r="G422" i="5"/>
  <c r="F422" i="5"/>
  <c r="E422" i="5"/>
  <c r="H422" i="5"/>
  <c r="G421" i="5"/>
  <c r="F421" i="5"/>
  <c r="E421" i="5"/>
  <c r="H421" i="5"/>
  <c r="G420" i="5"/>
  <c r="F420" i="5"/>
  <c r="E420" i="5"/>
  <c r="H420" i="5"/>
  <c r="G419" i="5"/>
  <c r="F419" i="5"/>
  <c r="E419" i="5"/>
  <c r="H419" i="5"/>
  <c r="G418" i="5"/>
  <c r="F418" i="5"/>
  <c r="E418" i="5"/>
  <c r="H418" i="5"/>
  <c r="G417" i="5"/>
  <c r="F417" i="5"/>
  <c r="E417" i="5"/>
  <c r="H417" i="5"/>
  <c r="G416" i="5"/>
  <c r="F416" i="5"/>
  <c r="E416" i="5"/>
  <c r="H416" i="5"/>
  <c r="G415" i="5"/>
  <c r="F415" i="5"/>
  <c r="E415" i="5"/>
  <c r="H415" i="5"/>
  <c r="G414" i="5"/>
  <c r="F414" i="5"/>
  <c r="E414" i="5"/>
  <c r="H414" i="5"/>
  <c r="G413" i="5"/>
  <c r="F413" i="5"/>
  <c r="E413" i="5"/>
  <c r="H413" i="5"/>
  <c r="G412" i="5"/>
  <c r="F412" i="5"/>
  <c r="E412" i="5"/>
  <c r="H412" i="5"/>
  <c r="G411" i="5"/>
  <c r="F411" i="5"/>
  <c r="E411" i="5"/>
  <c r="H411" i="5"/>
  <c r="G410" i="5"/>
  <c r="F410" i="5"/>
  <c r="E410" i="5"/>
  <c r="H410" i="5"/>
  <c r="G409" i="5"/>
  <c r="F409" i="5"/>
  <c r="E409" i="5"/>
  <c r="H409" i="5"/>
  <c r="G408" i="5"/>
  <c r="F408" i="5"/>
  <c r="E408" i="5"/>
  <c r="H408" i="5"/>
  <c r="G407" i="5"/>
  <c r="F407" i="5"/>
  <c r="E407" i="5"/>
  <c r="H407" i="5"/>
  <c r="G406" i="5"/>
  <c r="F406" i="5"/>
  <c r="E406" i="5"/>
  <c r="H406" i="5"/>
  <c r="G405" i="5"/>
  <c r="F405" i="5"/>
  <c r="E405" i="5"/>
  <c r="H405" i="5"/>
  <c r="G404" i="5"/>
  <c r="F404" i="5"/>
  <c r="E404" i="5"/>
  <c r="H404" i="5"/>
  <c r="G403" i="5"/>
  <c r="F403" i="5"/>
  <c r="E403" i="5"/>
  <c r="H403" i="5"/>
  <c r="G402" i="5"/>
  <c r="F402" i="5"/>
  <c r="E402" i="5"/>
  <c r="H402" i="5"/>
  <c r="G401" i="5"/>
  <c r="F401" i="5"/>
  <c r="E401" i="5"/>
  <c r="H401" i="5"/>
  <c r="G400" i="5"/>
  <c r="F400" i="5"/>
  <c r="E400" i="5"/>
  <c r="H400" i="5"/>
  <c r="G399" i="5"/>
  <c r="F399" i="5"/>
  <c r="E399" i="5"/>
  <c r="H399" i="5"/>
  <c r="G398" i="5"/>
  <c r="F398" i="5"/>
  <c r="E398" i="5"/>
  <c r="H398" i="5"/>
  <c r="G397" i="5"/>
  <c r="F397" i="5"/>
  <c r="E397" i="5"/>
  <c r="H397" i="5"/>
  <c r="G396" i="5"/>
  <c r="F396" i="5"/>
  <c r="E396" i="5"/>
  <c r="H396" i="5"/>
  <c r="G395" i="5"/>
  <c r="F395" i="5"/>
  <c r="E395" i="5"/>
  <c r="H395" i="5"/>
  <c r="G394" i="5"/>
  <c r="F394" i="5"/>
  <c r="E394" i="5"/>
  <c r="H394" i="5"/>
  <c r="G393" i="5"/>
  <c r="F393" i="5"/>
  <c r="E393" i="5"/>
  <c r="H393" i="5"/>
  <c r="G392" i="5"/>
  <c r="F392" i="5"/>
  <c r="E392" i="5"/>
  <c r="H392" i="5"/>
  <c r="G391" i="5"/>
  <c r="F391" i="5"/>
  <c r="E391" i="5"/>
  <c r="H391" i="5"/>
  <c r="G390" i="5"/>
  <c r="F390" i="5"/>
  <c r="E390" i="5"/>
  <c r="H390" i="5"/>
  <c r="G389" i="5"/>
  <c r="F389" i="5"/>
  <c r="E389" i="5"/>
  <c r="H389" i="5"/>
  <c r="G388" i="5"/>
  <c r="F388" i="5"/>
  <c r="E388" i="5"/>
  <c r="H388" i="5"/>
  <c r="G387" i="5"/>
  <c r="F387" i="5"/>
  <c r="E387" i="5"/>
  <c r="H387" i="5"/>
  <c r="G386" i="5"/>
  <c r="F386" i="5"/>
  <c r="E386" i="5"/>
  <c r="H386" i="5"/>
  <c r="G385" i="5"/>
  <c r="F385" i="5"/>
  <c r="E385" i="5"/>
  <c r="H385" i="5"/>
  <c r="G384" i="5"/>
  <c r="F384" i="5"/>
  <c r="E384" i="5"/>
  <c r="H384" i="5"/>
  <c r="G383" i="5"/>
  <c r="F383" i="5"/>
  <c r="E383" i="5"/>
  <c r="H383" i="5"/>
  <c r="G382" i="5"/>
  <c r="F382" i="5"/>
  <c r="E382" i="5"/>
  <c r="H382" i="5"/>
  <c r="G381" i="5"/>
  <c r="F381" i="5"/>
  <c r="E381" i="5"/>
  <c r="H381" i="5"/>
  <c r="G380" i="5"/>
  <c r="F380" i="5"/>
  <c r="E380" i="5"/>
  <c r="H380" i="5"/>
  <c r="G379" i="5"/>
  <c r="F379" i="5"/>
  <c r="E379" i="5"/>
  <c r="H379" i="5"/>
  <c r="G378" i="5"/>
  <c r="F378" i="5"/>
  <c r="E378" i="5"/>
  <c r="H378" i="5"/>
  <c r="G377" i="5"/>
  <c r="F377" i="5"/>
  <c r="E377" i="5"/>
  <c r="H377" i="5"/>
  <c r="G376" i="5"/>
  <c r="F376" i="5"/>
  <c r="E376" i="5"/>
  <c r="H376" i="5"/>
  <c r="G375" i="5"/>
  <c r="F375" i="5"/>
  <c r="E375" i="5"/>
  <c r="H375" i="5"/>
  <c r="G374" i="5"/>
  <c r="F374" i="5"/>
  <c r="E374" i="5"/>
  <c r="H374" i="5"/>
  <c r="G373" i="5"/>
  <c r="F373" i="5"/>
  <c r="E373" i="5"/>
  <c r="H373" i="5"/>
  <c r="G372" i="5"/>
  <c r="F372" i="5"/>
  <c r="E372" i="5"/>
  <c r="H372" i="5"/>
  <c r="G371" i="5"/>
  <c r="F371" i="5"/>
  <c r="E371" i="5"/>
  <c r="H371" i="5"/>
  <c r="G370" i="5"/>
  <c r="F370" i="5"/>
  <c r="E370" i="5"/>
  <c r="H370" i="5"/>
  <c r="G369" i="5"/>
  <c r="F369" i="5"/>
  <c r="E369" i="5"/>
  <c r="H369" i="5"/>
  <c r="G368" i="5"/>
  <c r="F368" i="5"/>
  <c r="E368" i="5"/>
  <c r="H368" i="5"/>
  <c r="G367" i="5"/>
  <c r="F367" i="5"/>
  <c r="E367" i="5"/>
  <c r="H367" i="5"/>
  <c r="G366" i="5"/>
  <c r="F366" i="5"/>
  <c r="E366" i="5"/>
  <c r="H366" i="5"/>
  <c r="G365" i="5"/>
  <c r="F365" i="5"/>
  <c r="E365" i="5"/>
  <c r="H365" i="5"/>
  <c r="G364" i="5"/>
  <c r="F364" i="5"/>
  <c r="E364" i="5"/>
  <c r="H364" i="5"/>
  <c r="G363" i="5"/>
  <c r="F363" i="5"/>
  <c r="E363" i="5"/>
  <c r="H363" i="5"/>
  <c r="G362" i="5"/>
  <c r="F362" i="5"/>
  <c r="E362" i="5"/>
  <c r="H362" i="5"/>
  <c r="G361" i="5"/>
  <c r="F361" i="5"/>
  <c r="E361" i="5"/>
  <c r="H361" i="5"/>
  <c r="G360" i="5"/>
  <c r="F360" i="5"/>
  <c r="E360" i="5"/>
  <c r="H360" i="5"/>
  <c r="G359" i="5"/>
  <c r="F359" i="5"/>
  <c r="E359" i="5"/>
  <c r="H359" i="5"/>
  <c r="G358" i="5"/>
  <c r="F358" i="5"/>
  <c r="E358" i="5"/>
  <c r="H358" i="5"/>
  <c r="G357" i="5"/>
  <c r="F357" i="5"/>
  <c r="E357" i="5"/>
  <c r="H357" i="5"/>
  <c r="G356" i="5"/>
  <c r="F356" i="5"/>
  <c r="E356" i="5"/>
  <c r="H356" i="5"/>
  <c r="G355" i="5"/>
  <c r="F355" i="5"/>
  <c r="E355" i="5"/>
  <c r="H355" i="5"/>
  <c r="G354" i="5"/>
  <c r="F354" i="5"/>
  <c r="E354" i="5"/>
  <c r="H354" i="5"/>
  <c r="G353" i="5"/>
  <c r="F353" i="5"/>
  <c r="E353" i="5"/>
  <c r="H353" i="5"/>
  <c r="G352" i="5"/>
  <c r="F352" i="5"/>
  <c r="E352" i="5"/>
  <c r="H352" i="5"/>
  <c r="G351" i="5"/>
  <c r="F351" i="5"/>
  <c r="E351" i="5"/>
  <c r="H351" i="5"/>
  <c r="G350" i="5"/>
  <c r="F350" i="5"/>
  <c r="E350" i="5"/>
  <c r="H350" i="5"/>
  <c r="G349" i="5"/>
  <c r="F349" i="5"/>
  <c r="E349" i="5"/>
  <c r="H349" i="5"/>
  <c r="G348" i="5"/>
  <c r="F348" i="5"/>
  <c r="E348" i="5"/>
  <c r="H348" i="5"/>
  <c r="G347" i="5"/>
  <c r="F347" i="5"/>
  <c r="E347" i="5"/>
  <c r="H347" i="5"/>
  <c r="G346" i="5"/>
  <c r="F346" i="5"/>
  <c r="E346" i="5"/>
  <c r="H346" i="5"/>
  <c r="G345" i="5"/>
  <c r="F345" i="5"/>
  <c r="E345" i="5"/>
  <c r="H345" i="5"/>
  <c r="G344" i="5"/>
  <c r="F344" i="5"/>
  <c r="E344" i="5"/>
  <c r="H344" i="5"/>
  <c r="G343" i="5"/>
  <c r="F343" i="5"/>
  <c r="E343" i="5"/>
  <c r="H343" i="5"/>
  <c r="G342" i="5"/>
  <c r="F342" i="5"/>
  <c r="E342" i="5"/>
  <c r="H342" i="5"/>
  <c r="G341" i="5"/>
  <c r="F341" i="5"/>
  <c r="E341" i="5"/>
  <c r="H341" i="5"/>
  <c r="G340" i="5"/>
  <c r="F340" i="5"/>
  <c r="E340" i="5"/>
  <c r="H340" i="5"/>
  <c r="G339" i="5"/>
  <c r="F339" i="5"/>
  <c r="E339" i="5"/>
  <c r="H339" i="5"/>
  <c r="G338" i="5"/>
  <c r="F338" i="5"/>
  <c r="E338" i="5"/>
  <c r="H338" i="5"/>
  <c r="G337" i="5"/>
  <c r="F337" i="5"/>
  <c r="E337" i="5"/>
  <c r="H337" i="5"/>
  <c r="G336" i="5"/>
  <c r="F336" i="5"/>
  <c r="E336" i="5"/>
  <c r="H336" i="5"/>
  <c r="G335" i="5"/>
  <c r="F335" i="5"/>
  <c r="E335" i="5"/>
  <c r="H335" i="5"/>
  <c r="G334" i="5"/>
  <c r="F334" i="5"/>
  <c r="E334" i="5"/>
  <c r="H334" i="5"/>
  <c r="G333" i="5"/>
  <c r="F333" i="5"/>
  <c r="E333" i="5"/>
  <c r="H333" i="5"/>
  <c r="G332" i="5"/>
  <c r="F332" i="5"/>
  <c r="E332" i="5"/>
  <c r="H332" i="5"/>
  <c r="G331" i="5"/>
  <c r="F331" i="5"/>
  <c r="E331" i="5"/>
  <c r="H331" i="5"/>
  <c r="G330" i="5"/>
  <c r="F330" i="5"/>
  <c r="E330" i="5"/>
  <c r="H330" i="5"/>
  <c r="G329" i="5"/>
  <c r="F329" i="5"/>
  <c r="E329" i="5"/>
  <c r="H329" i="5"/>
  <c r="G328" i="5"/>
  <c r="F328" i="5"/>
  <c r="E328" i="5"/>
  <c r="H328" i="5"/>
  <c r="G327" i="5"/>
  <c r="F327" i="5"/>
  <c r="E327" i="5"/>
  <c r="H327" i="5"/>
  <c r="G326" i="5"/>
  <c r="F326" i="5"/>
  <c r="E326" i="5"/>
  <c r="H326" i="5"/>
  <c r="G325" i="5"/>
  <c r="F325" i="5"/>
  <c r="E325" i="5"/>
  <c r="H325" i="5"/>
  <c r="G324" i="5"/>
  <c r="F324" i="5"/>
  <c r="E324" i="5"/>
  <c r="H324" i="5"/>
  <c r="G323" i="5"/>
  <c r="F323" i="5"/>
  <c r="E323" i="5"/>
  <c r="H323" i="5"/>
  <c r="G322" i="5"/>
  <c r="F322" i="5"/>
  <c r="E322" i="5"/>
  <c r="H322" i="5"/>
  <c r="G321" i="5"/>
  <c r="F321" i="5"/>
  <c r="E321" i="5"/>
  <c r="H321" i="5"/>
  <c r="G320" i="5"/>
  <c r="F320" i="5"/>
  <c r="E320" i="5"/>
  <c r="H320" i="5"/>
  <c r="G319" i="5"/>
  <c r="F319" i="5"/>
  <c r="E319" i="5"/>
  <c r="H319" i="5"/>
  <c r="G318" i="5"/>
  <c r="F318" i="5"/>
  <c r="E318" i="5"/>
  <c r="H318" i="5"/>
  <c r="G317" i="5"/>
  <c r="F317" i="5"/>
  <c r="E317" i="5"/>
  <c r="H317" i="5"/>
  <c r="G316" i="5"/>
  <c r="F316" i="5"/>
  <c r="E316" i="5"/>
  <c r="H316" i="5"/>
  <c r="G315" i="5"/>
  <c r="F315" i="5"/>
  <c r="E315" i="5"/>
  <c r="H315" i="5"/>
  <c r="G314" i="5"/>
  <c r="F314" i="5"/>
  <c r="E314" i="5"/>
  <c r="H314" i="5"/>
  <c r="G313" i="5"/>
  <c r="F313" i="5"/>
  <c r="E313" i="5"/>
  <c r="H313" i="5"/>
  <c r="G312" i="5"/>
  <c r="F312" i="5"/>
  <c r="E312" i="5"/>
  <c r="H312" i="5"/>
  <c r="G311" i="5"/>
  <c r="F311" i="5"/>
  <c r="E311" i="5"/>
  <c r="H311" i="5"/>
  <c r="G310" i="5"/>
  <c r="F310" i="5"/>
  <c r="E310" i="5"/>
  <c r="H310" i="5"/>
  <c r="G309" i="5"/>
  <c r="F309" i="5"/>
  <c r="E309" i="5"/>
  <c r="H309" i="5"/>
  <c r="G308" i="5"/>
  <c r="F308" i="5"/>
  <c r="E308" i="5"/>
  <c r="H308" i="5"/>
  <c r="G307" i="5"/>
  <c r="F307" i="5"/>
  <c r="E307" i="5"/>
  <c r="H307" i="5"/>
  <c r="G306" i="5"/>
  <c r="F306" i="5"/>
  <c r="E306" i="5"/>
  <c r="H306" i="5"/>
  <c r="G305" i="5"/>
  <c r="F305" i="5"/>
  <c r="E305" i="5"/>
  <c r="H305" i="5"/>
  <c r="G304" i="5"/>
  <c r="F304" i="5"/>
  <c r="E304" i="5"/>
  <c r="H304" i="5"/>
  <c r="G303" i="5"/>
  <c r="F303" i="5"/>
  <c r="E303" i="5"/>
  <c r="H303" i="5"/>
  <c r="G302" i="5"/>
  <c r="F302" i="5"/>
  <c r="E302" i="5"/>
  <c r="H302" i="5"/>
  <c r="G301" i="5"/>
  <c r="F301" i="5"/>
  <c r="E301" i="5"/>
  <c r="H301" i="5"/>
  <c r="G300" i="5"/>
  <c r="F300" i="5"/>
  <c r="E300" i="5"/>
  <c r="H300" i="5"/>
  <c r="G299" i="5"/>
  <c r="F299" i="5"/>
  <c r="E299" i="5"/>
  <c r="H299" i="5"/>
  <c r="G298" i="5"/>
  <c r="F298" i="5"/>
  <c r="E298" i="5"/>
  <c r="H298" i="5"/>
  <c r="G297" i="5"/>
  <c r="F297" i="5"/>
  <c r="E297" i="5"/>
  <c r="H297" i="5"/>
  <c r="G296" i="5"/>
  <c r="F296" i="5"/>
  <c r="E296" i="5"/>
  <c r="H296" i="5"/>
  <c r="G295" i="5"/>
  <c r="F295" i="5"/>
  <c r="E295" i="5"/>
  <c r="H295" i="5"/>
  <c r="G294" i="5"/>
  <c r="F294" i="5"/>
  <c r="E294" i="5"/>
  <c r="H294" i="5"/>
  <c r="G293" i="5"/>
  <c r="F293" i="5"/>
  <c r="E293" i="5"/>
  <c r="H293" i="5"/>
  <c r="G292" i="5"/>
  <c r="F292" i="5"/>
  <c r="E292" i="5"/>
  <c r="H292" i="5"/>
  <c r="G291" i="5"/>
  <c r="F291" i="5"/>
  <c r="E291" i="5"/>
  <c r="H291" i="5"/>
  <c r="G290" i="5"/>
  <c r="F290" i="5"/>
  <c r="E290" i="5"/>
  <c r="H290" i="5"/>
  <c r="G289" i="5"/>
  <c r="F289" i="5"/>
  <c r="E289" i="5"/>
  <c r="H289" i="5"/>
  <c r="G288" i="5"/>
  <c r="F288" i="5"/>
  <c r="E288" i="5"/>
  <c r="H288" i="5"/>
  <c r="G287" i="5"/>
  <c r="F287" i="5"/>
  <c r="E287" i="5"/>
  <c r="H287" i="5"/>
  <c r="G286" i="5"/>
  <c r="F286" i="5"/>
  <c r="E286" i="5"/>
  <c r="H286" i="5"/>
  <c r="G285" i="5"/>
  <c r="F285" i="5"/>
  <c r="E285" i="5"/>
  <c r="H285" i="5"/>
  <c r="G284" i="5"/>
  <c r="F284" i="5"/>
  <c r="E284" i="5"/>
  <c r="H284" i="5"/>
  <c r="G283" i="5"/>
  <c r="F283" i="5"/>
  <c r="E283" i="5"/>
  <c r="H283" i="5"/>
  <c r="G282" i="5"/>
  <c r="F282" i="5"/>
  <c r="E282" i="5"/>
  <c r="H282" i="5"/>
  <c r="G281" i="5"/>
  <c r="F281" i="5"/>
  <c r="E281" i="5"/>
  <c r="H281" i="5"/>
  <c r="G280" i="5"/>
  <c r="F280" i="5"/>
  <c r="E280" i="5"/>
  <c r="H280" i="5"/>
  <c r="G279" i="5"/>
  <c r="F279" i="5"/>
  <c r="E279" i="5"/>
  <c r="H279" i="5"/>
  <c r="G278" i="5"/>
  <c r="F278" i="5"/>
  <c r="E278" i="5"/>
  <c r="H278" i="5"/>
  <c r="G277" i="5"/>
  <c r="F277" i="5"/>
  <c r="E277" i="5"/>
  <c r="H277" i="5"/>
  <c r="G276" i="5"/>
  <c r="F276" i="5"/>
  <c r="E276" i="5"/>
  <c r="H276" i="5"/>
  <c r="G275" i="5"/>
  <c r="F275" i="5"/>
  <c r="E275" i="5"/>
  <c r="H275" i="5"/>
  <c r="G274" i="5"/>
  <c r="F274" i="5"/>
  <c r="E274" i="5"/>
  <c r="H274" i="5"/>
  <c r="G273" i="5"/>
  <c r="F273" i="5"/>
  <c r="E273" i="5"/>
  <c r="H273" i="5"/>
  <c r="G272" i="5"/>
  <c r="F272" i="5"/>
  <c r="E272" i="5"/>
  <c r="H272" i="5"/>
  <c r="G271" i="5"/>
  <c r="F271" i="5"/>
  <c r="E271" i="5"/>
  <c r="H271" i="5"/>
  <c r="G270" i="5"/>
  <c r="F270" i="5"/>
  <c r="E270" i="5"/>
  <c r="H270" i="5"/>
  <c r="G269" i="5"/>
  <c r="F269" i="5"/>
  <c r="E269" i="5"/>
  <c r="H269" i="5"/>
  <c r="G268" i="5"/>
  <c r="F268" i="5"/>
  <c r="E268" i="5"/>
  <c r="H268" i="5"/>
  <c r="G267" i="5"/>
  <c r="F267" i="5"/>
  <c r="E267" i="5"/>
  <c r="H267" i="5"/>
  <c r="G266" i="5"/>
  <c r="F266" i="5"/>
  <c r="E266" i="5"/>
  <c r="H266" i="5"/>
  <c r="G265" i="5"/>
  <c r="F265" i="5"/>
  <c r="E265" i="5"/>
  <c r="H265" i="5"/>
  <c r="G264" i="5"/>
  <c r="F264" i="5"/>
  <c r="E264" i="5"/>
  <c r="H264" i="5"/>
  <c r="G263" i="5"/>
  <c r="F263" i="5"/>
  <c r="E263" i="5"/>
  <c r="H263" i="5"/>
  <c r="G262" i="5"/>
  <c r="F262" i="5"/>
  <c r="E262" i="5"/>
  <c r="H262" i="5"/>
  <c r="G261" i="5"/>
  <c r="F261" i="5"/>
  <c r="E261" i="5"/>
  <c r="H261" i="5"/>
  <c r="G260" i="5"/>
  <c r="F260" i="5"/>
  <c r="E260" i="5"/>
  <c r="H260" i="5"/>
  <c r="G259" i="5"/>
  <c r="F259" i="5"/>
  <c r="E259" i="5"/>
  <c r="H259" i="5"/>
  <c r="G258" i="5"/>
  <c r="F258" i="5"/>
  <c r="E258" i="5"/>
  <c r="H258" i="5"/>
  <c r="G257" i="5"/>
  <c r="F257" i="5"/>
  <c r="E257" i="5"/>
  <c r="H257" i="5"/>
  <c r="G256" i="5"/>
  <c r="F256" i="5"/>
  <c r="E256" i="5"/>
  <c r="H256" i="5"/>
  <c r="G255" i="5"/>
  <c r="F255" i="5"/>
  <c r="E255" i="5"/>
  <c r="H255" i="5"/>
  <c r="G254" i="5"/>
  <c r="F254" i="5"/>
  <c r="E254" i="5"/>
  <c r="H254" i="5"/>
  <c r="G253" i="5"/>
  <c r="F253" i="5"/>
  <c r="E253" i="5"/>
  <c r="H253" i="5"/>
  <c r="G252" i="5"/>
  <c r="F252" i="5"/>
  <c r="E252" i="5"/>
  <c r="H252" i="5"/>
  <c r="G251" i="5"/>
  <c r="F251" i="5"/>
  <c r="E251" i="5"/>
  <c r="H251" i="5"/>
  <c r="G250" i="5"/>
  <c r="F250" i="5"/>
  <c r="E250" i="5"/>
  <c r="H250" i="5"/>
  <c r="G249" i="5"/>
  <c r="F249" i="5"/>
  <c r="E249" i="5"/>
  <c r="H249" i="5"/>
  <c r="G248" i="5"/>
  <c r="F248" i="5"/>
  <c r="E248" i="5"/>
  <c r="H248" i="5"/>
  <c r="G247" i="5"/>
  <c r="F247" i="5"/>
  <c r="E247" i="5"/>
  <c r="H247" i="5"/>
  <c r="G246" i="5"/>
  <c r="F246" i="5"/>
  <c r="E246" i="5"/>
  <c r="H246" i="5"/>
  <c r="G245" i="5"/>
  <c r="F245" i="5"/>
  <c r="E245" i="5"/>
  <c r="H245" i="5"/>
  <c r="G244" i="5"/>
  <c r="F244" i="5"/>
  <c r="E244" i="5"/>
  <c r="H244" i="5"/>
  <c r="G243" i="5"/>
  <c r="F243" i="5"/>
  <c r="E243" i="5"/>
  <c r="H243" i="5"/>
  <c r="G242" i="5"/>
  <c r="F242" i="5"/>
  <c r="E242" i="5"/>
  <c r="H242" i="5"/>
  <c r="G241" i="5"/>
  <c r="F241" i="5"/>
  <c r="E241" i="5"/>
  <c r="H241" i="5"/>
  <c r="G240" i="5"/>
  <c r="F240" i="5"/>
  <c r="E240" i="5"/>
  <c r="H240" i="5"/>
  <c r="G239" i="5"/>
  <c r="F239" i="5"/>
  <c r="E239" i="5"/>
  <c r="H239" i="5"/>
  <c r="G238" i="5"/>
  <c r="F238" i="5"/>
  <c r="E238" i="5"/>
  <c r="H238" i="5"/>
  <c r="G237" i="5"/>
  <c r="F237" i="5"/>
  <c r="E237" i="5"/>
  <c r="H237" i="5"/>
  <c r="G236" i="5"/>
  <c r="F236" i="5"/>
  <c r="E236" i="5"/>
  <c r="H236" i="5"/>
  <c r="G235" i="5"/>
  <c r="F235" i="5"/>
  <c r="E235" i="5"/>
  <c r="H235" i="5"/>
  <c r="G234" i="5"/>
  <c r="F234" i="5"/>
  <c r="E234" i="5"/>
  <c r="H234" i="5"/>
  <c r="G233" i="5"/>
  <c r="F233" i="5"/>
  <c r="E233" i="5"/>
  <c r="H233" i="5"/>
  <c r="G232" i="5"/>
  <c r="F232" i="5"/>
  <c r="E232" i="5"/>
  <c r="H232" i="5"/>
  <c r="G231" i="5"/>
  <c r="F231" i="5"/>
  <c r="E231" i="5"/>
  <c r="H231" i="5"/>
  <c r="G230" i="5"/>
  <c r="F230" i="5"/>
  <c r="E230" i="5"/>
  <c r="H230" i="5"/>
  <c r="G229" i="5"/>
  <c r="F229" i="5"/>
  <c r="E229" i="5"/>
  <c r="H229" i="5"/>
  <c r="G228" i="5"/>
  <c r="F228" i="5"/>
  <c r="E228" i="5"/>
  <c r="H228" i="5"/>
  <c r="G227" i="5"/>
  <c r="F227" i="5"/>
  <c r="E227" i="5"/>
  <c r="H227" i="5"/>
  <c r="G226" i="5"/>
  <c r="F226" i="5"/>
  <c r="E226" i="5"/>
  <c r="H226" i="5"/>
  <c r="G225" i="5"/>
  <c r="F225" i="5"/>
  <c r="E225" i="5"/>
  <c r="H225" i="5"/>
  <c r="G224" i="5"/>
  <c r="F224" i="5"/>
  <c r="E224" i="5"/>
  <c r="H224" i="5"/>
  <c r="G223" i="5"/>
  <c r="F223" i="5"/>
  <c r="E223" i="5"/>
  <c r="H223" i="5"/>
  <c r="B223" i="5"/>
  <c r="G222" i="5"/>
  <c r="F222" i="5"/>
  <c r="E222" i="5"/>
  <c r="H222" i="5"/>
  <c r="G221" i="5"/>
  <c r="F221" i="5"/>
  <c r="E221" i="5"/>
  <c r="H221" i="5"/>
  <c r="G220" i="5"/>
  <c r="F220" i="5"/>
  <c r="E220" i="5"/>
  <c r="H220" i="5"/>
  <c r="G219" i="5"/>
  <c r="F219" i="5"/>
  <c r="E219" i="5"/>
  <c r="H219" i="5"/>
  <c r="G218" i="5"/>
  <c r="F218" i="5"/>
  <c r="E218" i="5"/>
  <c r="H218" i="5"/>
  <c r="G217" i="5"/>
  <c r="F217" i="5"/>
  <c r="E217" i="5"/>
  <c r="H217" i="5"/>
  <c r="G216" i="5"/>
  <c r="F216" i="5"/>
  <c r="E216" i="5"/>
  <c r="H216" i="5"/>
  <c r="G215" i="5"/>
  <c r="F215" i="5"/>
  <c r="E215" i="5"/>
  <c r="H215" i="5"/>
  <c r="G214" i="5"/>
  <c r="F214" i="5"/>
  <c r="E214" i="5"/>
  <c r="H214" i="5"/>
  <c r="G213" i="5"/>
  <c r="F213" i="5"/>
  <c r="E213" i="5"/>
  <c r="H213" i="5"/>
  <c r="G212" i="5"/>
  <c r="F212" i="5"/>
  <c r="E212" i="5"/>
  <c r="H212" i="5"/>
  <c r="G211" i="5"/>
  <c r="F211" i="5"/>
  <c r="E211" i="5"/>
  <c r="H211" i="5"/>
  <c r="G210" i="5"/>
  <c r="F210" i="5"/>
  <c r="E210" i="5"/>
  <c r="H210" i="5"/>
  <c r="G209" i="5"/>
  <c r="F209" i="5"/>
  <c r="E209" i="5"/>
  <c r="H209" i="5"/>
  <c r="G208" i="5"/>
  <c r="F208" i="5"/>
  <c r="E208" i="5"/>
  <c r="H208" i="5"/>
  <c r="G207" i="5"/>
  <c r="F207" i="5"/>
  <c r="E207" i="5"/>
  <c r="H207" i="5"/>
  <c r="G206" i="5"/>
  <c r="F206" i="5"/>
  <c r="E206" i="5"/>
  <c r="H206" i="5"/>
  <c r="G205" i="5"/>
  <c r="F205" i="5"/>
  <c r="E205" i="5"/>
  <c r="H205" i="5"/>
  <c r="G204" i="5"/>
  <c r="F204" i="5"/>
  <c r="E204" i="5"/>
  <c r="H204" i="5"/>
  <c r="G203" i="5"/>
  <c r="F203" i="5"/>
  <c r="E203" i="5"/>
  <c r="H203" i="5"/>
  <c r="G202" i="5"/>
  <c r="F202" i="5"/>
  <c r="E202" i="5"/>
  <c r="H202" i="5"/>
  <c r="G201" i="5"/>
  <c r="F201" i="5"/>
  <c r="E201" i="5"/>
  <c r="H201" i="5"/>
  <c r="G200" i="5"/>
  <c r="F200" i="5"/>
  <c r="E200" i="5"/>
  <c r="H200" i="5"/>
  <c r="G199" i="5"/>
  <c r="F199" i="5"/>
  <c r="E199" i="5"/>
  <c r="H199" i="5"/>
  <c r="G198" i="5"/>
  <c r="F198" i="5"/>
  <c r="E198" i="5"/>
  <c r="H198" i="5"/>
  <c r="G197" i="5"/>
  <c r="F197" i="5"/>
  <c r="E197" i="5"/>
  <c r="H197" i="5"/>
  <c r="G196" i="5"/>
  <c r="F196" i="5"/>
  <c r="E196" i="5"/>
  <c r="H196" i="5"/>
  <c r="G195" i="5"/>
  <c r="F195" i="5"/>
  <c r="E195" i="5"/>
  <c r="H195" i="5"/>
  <c r="G194" i="5"/>
  <c r="F194" i="5"/>
  <c r="E194" i="5"/>
  <c r="H194" i="5"/>
  <c r="G193" i="5"/>
  <c r="F193" i="5"/>
  <c r="E193" i="5"/>
  <c r="H193" i="5"/>
  <c r="G192" i="5"/>
  <c r="F192" i="5"/>
  <c r="E192" i="5"/>
  <c r="H192" i="5"/>
  <c r="G191" i="5"/>
  <c r="F191" i="5"/>
  <c r="E191" i="5"/>
  <c r="H191" i="5"/>
  <c r="G190" i="5"/>
  <c r="F190" i="5"/>
  <c r="E190" i="5"/>
  <c r="H190" i="5"/>
  <c r="G189" i="5"/>
  <c r="F189" i="5"/>
  <c r="E189" i="5"/>
  <c r="H189" i="5"/>
  <c r="G188" i="5"/>
  <c r="F188" i="5"/>
  <c r="E188" i="5"/>
  <c r="H188" i="5"/>
  <c r="G187" i="5"/>
  <c r="F187" i="5"/>
  <c r="E187" i="5"/>
  <c r="H187" i="5"/>
  <c r="G186" i="5"/>
  <c r="F186" i="5"/>
  <c r="E186" i="5"/>
  <c r="H186" i="5"/>
  <c r="G185" i="5"/>
  <c r="F185" i="5"/>
  <c r="E185" i="5"/>
  <c r="H185" i="5"/>
  <c r="G184" i="5"/>
  <c r="F184" i="5"/>
  <c r="E184" i="5"/>
  <c r="H184" i="5"/>
  <c r="G183" i="5"/>
  <c r="F183" i="5"/>
  <c r="E183" i="5"/>
  <c r="H183" i="5"/>
  <c r="G182" i="5"/>
  <c r="F182" i="5"/>
  <c r="E182" i="5"/>
  <c r="H182" i="5"/>
  <c r="G181" i="5"/>
  <c r="F181" i="5"/>
  <c r="E181" i="5"/>
  <c r="H181" i="5"/>
  <c r="G180" i="5"/>
  <c r="F180" i="5"/>
  <c r="E180" i="5"/>
  <c r="H180" i="5"/>
  <c r="G179" i="5"/>
  <c r="F179" i="5"/>
  <c r="E179" i="5"/>
  <c r="H179" i="5"/>
  <c r="G178" i="5"/>
  <c r="F178" i="5"/>
  <c r="E178" i="5"/>
  <c r="H178" i="5"/>
  <c r="G177" i="5"/>
  <c r="F177" i="5"/>
  <c r="E177" i="5"/>
  <c r="H177" i="5"/>
  <c r="G176" i="5"/>
  <c r="F176" i="5"/>
  <c r="E176" i="5"/>
  <c r="H176" i="5"/>
  <c r="G175" i="5"/>
  <c r="F175" i="5"/>
  <c r="E175" i="5"/>
  <c r="H175" i="5"/>
  <c r="G174" i="5"/>
  <c r="F174" i="5"/>
  <c r="E174" i="5"/>
  <c r="H174" i="5"/>
  <c r="G173" i="5"/>
  <c r="F173" i="5"/>
  <c r="E173" i="5"/>
  <c r="H173" i="5"/>
  <c r="G172" i="5"/>
  <c r="F172" i="5"/>
  <c r="E172" i="5"/>
  <c r="H172" i="5"/>
  <c r="G171" i="5"/>
  <c r="F171" i="5"/>
  <c r="E171" i="5"/>
  <c r="H171" i="5"/>
  <c r="G170" i="5"/>
  <c r="F170" i="5"/>
  <c r="E170" i="5"/>
  <c r="H170" i="5"/>
  <c r="G169" i="5"/>
  <c r="F169" i="5"/>
  <c r="E169" i="5"/>
  <c r="H169" i="5"/>
  <c r="G168" i="5"/>
  <c r="F168" i="5"/>
  <c r="E168" i="5"/>
  <c r="H168" i="5"/>
  <c r="G167" i="5"/>
  <c r="F167" i="5"/>
  <c r="E167" i="5"/>
  <c r="H167" i="5"/>
  <c r="G166" i="5"/>
  <c r="F166" i="5"/>
  <c r="E166" i="5"/>
  <c r="H166" i="5"/>
  <c r="G165" i="5"/>
  <c r="F165" i="5"/>
  <c r="E165" i="5"/>
  <c r="H165" i="5"/>
  <c r="G164" i="5"/>
  <c r="F164" i="5"/>
  <c r="E164" i="5"/>
  <c r="H164" i="5"/>
  <c r="G163" i="5"/>
  <c r="F163" i="5"/>
  <c r="E163" i="5"/>
  <c r="H163" i="5"/>
  <c r="G162" i="5"/>
  <c r="F162" i="5"/>
  <c r="E162" i="5"/>
  <c r="H162" i="5"/>
  <c r="G161" i="5"/>
  <c r="F161" i="5"/>
  <c r="E161" i="5"/>
  <c r="H161" i="5"/>
  <c r="G160" i="5"/>
  <c r="F160" i="5"/>
  <c r="E160" i="5"/>
  <c r="H160" i="5"/>
  <c r="G159" i="5"/>
  <c r="F159" i="5"/>
  <c r="E159" i="5"/>
  <c r="H159" i="5"/>
  <c r="G158" i="5"/>
  <c r="F158" i="5"/>
  <c r="E158" i="5"/>
  <c r="H158" i="5"/>
  <c r="G157" i="5"/>
  <c r="F157" i="5"/>
  <c r="E157" i="5"/>
  <c r="H157" i="5"/>
  <c r="G156" i="5"/>
  <c r="F156" i="5"/>
  <c r="E156" i="5"/>
  <c r="H156" i="5"/>
  <c r="G155" i="5"/>
  <c r="F155" i="5"/>
  <c r="E155" i="5"/>
  <c r="H155" i="5"/>
  <c r="G154" i="5"/>
  <c r="F154" i="5"/>
  <c r="E154" i="5"/>
  <c r="H154" i="5"/>
  <c r="G153" i="5"/>
  <c r="F153" i="5"/>
  <c r="E153" i="5"/>
  <c r="H153" i="5"/>
  <c r="G152" i="5"/>
  <c r="F152" i="5"/>
  <c r="E152" i="5"/>
  <c r="H152" i="5"/>
  <c r="G151" i="5"/>
  <c r="F151" i="5"/>
  <c r="E151" i="5"/>
  <c r="H151" i="5"/>
  <c r="G150" i="5"/>
  <c r="F150" i="5"/>
  <c r="E150" i="5"/>
  <c r="H150" i="5"/>
  <c r="G149" i="5"/>
  <c r="F149" i="5"/>
  <c r="E149" i="5"/>
  <c r="H149" i="5"/>
  <c r="G148" i="5"/>
  <c r="F148" i="5"/>
  <c r="E148" i="5"/>
  <c r="H148" i="5"/>
  <c r="G147" i="5"/>
  <c r="F147" i="5"/>
  <c r="E147" i="5"/>
  <c r="H147" i="5"/>
  <c r="G146" i="5"/>
  <c r="F146" i="5"/>
  <c r="E146" i="5"/>
  <c r="H146" i="5"/>
  <c r="G145" i="5"/>
  <c r="F145" i="5"/>
  <c r="E145" i="5"/>
  <c r="H145" i="5"/>
  <c r="G144" i="5"/>
  <c r="F144" i="5"/>
  <c r="E144" i="5"/>
  <c r="H144" i="5"/>
  <c r="G143" i="5"/>
  <c r="F143" i="5"/>
  <c r="E143" i="5"/>
  <c r="H143" i="5"/>
  <c r="G142" i="5"/>
  <c r="F142" i="5"/>
  <c r="E142" i="5"/>
  <c r="H142" i="5"/>
  <c r="G141" i="5"/>
  <c r="F141" i="5"/>
  <c r="E141" i="5"/>
  <c r="H141" i="5"/>
  <c r="G140" i="5"/>
  <c r="F140" i="5"/>
  <c r="E140" i="5"/>
  <c r="H140" i="5"/>
  <c r="G139" i="5"/>
  <c r="F139" i="5"/>
  <c r="E139" i="5"/>
  <c r="H139" i="5"/>
  <c r="G138" i="5"/>
  <c r="F138" i="5"/>
  <c r="E138" i="5"/>
  <c r="H138" i="5"/>
  <c r="G137" i="5"/>
  <c r="F137" i="5"/>
  <c r="E137" i="5"/>
  <c r="H137" i="5"/>
  <c r="G136" i="5"/>
  <c r="F136" i="5"/>
  <c r="E136" i="5"/>
  <c r="H136" i="5"/>
  <c r="G135" i="5"/>
  <c r="F135" i="5"/>
  <c r="E135" i="5"/>
  <c r="H135" i="5"/>
  <c r="G134" i="5"/>
  <c r="F134" i="5"/>
  <c r="E134" i="5"/>
  <c r="H134" i="5"/>
  <c r="G133" i="5"/>
  <c r="F133" i="5"/>
  <c r="E133" i="5"/>
  <c r="H133" i="5"/>
  <c r="G132" i="5"/>
  <c r="F132" i="5"/>
  <c r="E132" i="5"/>
  <c r="H132" i="5"/>
  <c r="G131" i="5"/>
  <c r="F131" i="5"/>
  <c r="E131" i="5"/>
  <c r="H131" i="5"/>
  <c r="G130" i="5"/>
  <c r="F130" i="5"/>
  <c r="E130" i="5"/>
  <c r="H130" i="5"/>
  <c r="G129" i="5"/>
  <c r="F129" i="5"/>
  <c r="E129" i="5"/>
  <c r="H129" i="5"/>
  <c r="G128" i="5"/>
  <c r="F128" i="5"/>
  <c r="E128" i="5"/>
  <c r="H128" i="5"/>
  <c r="G127" i="5"/>
  <c r="F127" i="5"/>
  <c r="E127" i="5"/>
  <c r="H127" i="5"/>
  <c r="G126" i="5"/>
  <c r="F126" i="5"/>
  <c r="E126" i="5"/>
  <c r="H126" i="5"/>
  <c r="G125" i="5"/>
  <c r="F125" i="5"/>
  <c r="E125" i="5"/>
  <c r="H125" i="5"/>
  <c r="G124" i="5"/>
  <c r="F124" i="5"/>
  <c r="E124" i="5"/>
  <c r="H124" i="5"/>
  <c r="G123" i="5"/>
  <c r="F123" i="5"/>
  <c r="E123" i="5"/>
  <c r="H123" i="5"/>
  <c r="G122" i="5"/>
  <c r="F122" i="5"/>
  <c r="E122" i="5"/>
  <c r="H122" i="5"/>
  <c r="G121" i="5"/>
  <c r="F121" i="5"/>
  <c r="E121" i="5"/>
  <c r="H121" i="5"/>
  <c r="G120" i="5"/>
  <c r="F120" i="5"/>
  <c r="E120" i="5"/>
  <c r="H120" i="5"/>
  <c r="G119" i="5"/>
  <c r="F119" i="5"/>
  <c r="E119" i="5"/>
  <c r="H119" i="5"/>
  <c r="G118" i="5"/>
  <c r="F118" i="5"/>
  <c r="E118" i="5"/>
  <c r="H118" i="5"/>
  <c r="G117" i="5"/>
  <c r="F117" i="5"/>
  <c r="E117" i="5"/>
  <c r="H117" i="5"/>
  <c r="G116" i="5"/>
  <c r="F116" i="5"/>
  <c r="E116" i="5"/>
  <c r="H116" i="5"/>
  <c r="G115" i="5"/>
  <c r="F115" i="5"/>
  <c r="E115" i="5"/>
  <c r="H115" i="5"/>
  <c r="G114" i="5"/>
  <c r="F114" i="5"/>
  <c r="E114" i="5"/>
  <c r="H114" i="5"/>
  <c r="G113" i="5"/>
  <c r="F113" i="5"/>
  <c r="E113" i="5"/>
  <c r="H113" i="5"/>
  <c r="G112" i="5"/>
  <c r="F112" i="5"/>
  <c r="E112" i="5"/>
  <c r="H112" i="5"/>
  <c r="G111" i="5"/>
  <c r="F111" i="5"/>
  <c r="E111" i="5"/>
  <c r="H111" i="5"/>
  <c r="G110" i="5"/>
  <c r="F110" i="5"/>
  <c r="E110" i="5"/>
  <c r="H110" i="5"/>
  <c r="G109" i="5"/>
  <c r="F109" i="5"/>
  <c r="E109" i="5"/>
  <c r="H109" i="5"/>
  <c r="G108" i="5"/>
  <c r="F108" i="5"/>
  <c r="E108" i="5"/>
  <c r="H108" i="5"/>
  <c r="G107" i="5"/>
  <c r="F107" i="5"/>
  <c r="E107" i="5"/>
  <c r="H107" i="5"/>
  <c r="G106" i="5"/>
  <c r="F106" i="5"/>
  <c r="E106" i="5"/>
  <c r="H106" i="5"/>
  <c r="G105" i="5"/>
  <c r="F105" i="5"/>
  <c r="E105" i="5"/>
  <c r="H105" i="5"/>
  <c r="G104" i="5"/>
  <c r="F104" i="5"/>
  <c r="E104" i="5"/>
  <c r="H104" i="5"/>
  <c r="G103" i="5"/>
  <c r="F103" i="5"/>
  <c r="E103" i="5"/>
  <c r="H103" i="5"/>
  <c r="G102" i="5"/>
  <c r="F102" i="5"/>
  <c r="E102" i="5"/>
  <c r="H102" i="5"/>
  <c r="G101" i="5"/>
  <c r="F101" i="5"/>
  <c r="E101" i="5"/>
  <c r="H101" i="5"/>
  <c r="G100" i="5"/>
  <c r="F100" i="5"/>
  <c r="E100" i="5"/>
  <c r="H100" i="5"/>
  <c r="G99" i="5"/>
  <c r="F99" i="5"/>
  <c r="E99" i="5"/>
  <c r="H99" i="5"/>
  <c r="G98" i="5"/>
  <c r="F98" i="5"/>
  <c r="E98" i="5"/>
  <c r="H98" i="5"/>
  <c r="G97" i="5"/>
  <c r="F97" i="5"/>
  <c r="E97" i="5"/>
  <c r="H97" i="5"/>
  <c r="G96" i="5"/>
  <c r="F96" i="5"/>
  <c r="E96" i="5"/>
  <c r="H96" i="5"/>
  <c r="G95" i="5"/>
  <c r="F95" i="5"/>
  <c r="E95" i="5"/>
  <c r="H95" i="5"/>
  <c r="G94" i="5"/>
  <c r="F94" i="5"/>
  <c r="E94" i="5"/>
  <c r="H94" i="5"/>
  <c r="G93" i="5"/>
  <c r="F93" i="5"/>
  <c r="E93" i="5"/>
  <c r="H93" i="5"/>
  <c r="G92" i="5"/>
  <c r="F92" i="5"/>
  <c r="E92" i="5"/>
  <c r="H92" i="5"/>
  <c r="G91" i="5"/>
  <c r="F91" i="5"/>
  <c r="E91" i="5"/>
  <c r="H91" i="5"/>
  <c r="G90" i="5"/>
  <c r="F90" i="5"/>
  <c r="E90" i="5"/>
  <c r="H90" i="5"/>
  <c r="G89" i="5"/>
  <c r="F89" i="5"/>
  <c r="E89" i="5"/>
  <c r="H89" i="5"/>
  <c r="G88" i="5"/>
  <c r="F88" i="5"/>
  <c r="E88" i="5"/>
  <c r="H88" i="5"/>
  <c r="G87" i="5"/>
  <c r="F87" i="5"/>
  <c r="E87" i="5"/>
  <c r="H87" i="5"/>
  <c r="G86" i="5"/>
  <c r="F86" i="5"/>
  <c r="E86" i="5"/>
  <c r="H86" i="5"/>
  <c r="G85" i="5"/>
  <c r="F85" i="5"/>
  <c r="E85" i="5"/>
  <c r="H85" i="5"/>
  <c r="G84" i="5"/>
  <c r="F84" i="5"/>
  <c r="E84" i="5"/>
  <c r="H84" i="5"/>
  <c r="G83" i="5"/>
  <c r="F83" i="5"/>
  <c r="E83" i="5"/>
  <c r="H83" i="5"/>
  <c r="G82" i="5"/>
  <c r="F82" i="5"/>
  <c r="E82" i="5"/>
  <c r="H82" i="5"/>
  <c r="G81" i="5"/>
  <c r="F81" i="5"/>
  <c r="E81" i="5"/>
  <c r="H81" i="5"/>
  <c r="G80" i="5"/>
  <c r="F80" i="5"/>
  <c r="E80" i="5"/>
  <c r="H80" i="5"/>
  <c r="G79" i="5"/>
  <c r="F79" i="5"/>
  <c r="E79" i="5"/>
  <c r="H79" i="5"/>
  <c r="G78" i="5"/>
  <c r="F78" i="5"/>
  <c r="E78" i="5"/>
  <c r="H78" i="5"/>
  <c r="G77" i="5"/>
  <c r="F77" i="5"/>
  <c r="E77" i="5"/>
  <c r="H77" i="5"/>
  <c r="G76" i="5"/>
  <c r="F76" i="5"/>
  <c r="E76" i="5"/>
  <c r="H76" i="5"/>
  <c r="B76" i="5"/>
  <c r="C76" i="5"/>
  <c r="Z76" i="5"/>
  <c r="AA76" i="5"/>
  <c r="E75" i="5"/>
  <c r="F75" i="5"/>
  <c r="G75" i="5"/>
  <c r="H75" i="5"/>
  <c r="B75" i="5"/>
  <c r="C75" i="5"/>
  <c r="Z75" i="5"/>
  <c r="AA75" i="5"/>
  <c r="AB76" i="5"/>
  <c r="AX75" i="5"/>
  <c r="AY75" i="5"/>
  <c r="BB75" i="5"/>
  <c r="AX76" i="5"/>
  <c r="AY76" i="5"/>
  <c r="BB76" i="5"/>
  <c r="BC76" i="5"/>
  <c r="B77" i="5"/>
  <c r="AR76" i="5"/>
  <c r="AS76" i="5"/>
  <c r="C77" i="5"/>
  <c r="Z77" i="5"/>
  <c r="AA77" i="5"/>
  <c r="AB77" i="5"/>
  <c r="AX77" i="5"/>
  <c r="AY77" i="5"/>
  <c r="BB77" i="5"/>
  <c r="BC77" i="5"/>
  <c r="Y76" i="5"/>
  <c r="AK77" i="5"/>
  <c r="Y77" i="5"/>
  <c r="AL77" i="5"/>
  <c r="AC77" i="5"/>
  <c r="AD77" i="5"/>
  <c r="AF77" i="5"/>
  <c r="AG77" i="5"/>
  <c r="AH77" i="5"/>
  <c r="B78" i="5"/>
  <c r="Q78" i="5"/>
  <c r="R78" i="5"/>
  <c r="S78" i="5"/>
  <c r="AZ77" i="5"/>
  <c r="BA77" i="5"/>
  <c r="BD77" i="5"/>
  <c r="BE77" i="5"/>
  <c r="BK77" i="5"/>
  <c r="BL77" i="5"/>
  <c r="BM77" i="5"/>
  <c r="AM77" i="5"/>
  <c r="AN77" i="5"/>
  <c r="AO77" i="5"/>
  <c r="AP77" i="5"/>
  <c r="AR77" i="5"/>
  <c r="AS77" i="5"/>
  <c r="C78" i="5"/>
  <c r="Z78" i="5"/>
  <c r="AA78" i="5"/>
  <c r="AB78" i="5"/>
  <c r="AX78" i="5"/>
  <c r="AY78" i="5"/>
  <c r="BB78" i="5"/>
  <c r="BC78" i="5"/>
  <c r="AK78" i="5"/>
  <c r="Y78" i="5"/>
  <c r="AL78" i="5"/>
  <c r="AC78" i="5"/>
  <c r="AD78" i="5"/>
  <c r="AF78" i="5"/>
  <c r="AG78" i="5"/>
  <c r="AH78" i="5"/>
  <c r="B79" i="5"/>
  <c r="Q79" i="5"/>
  <c r="R79" i="5"/>
  <c r="S79" i="5"/>
  <c r="AZ78" i="5"/>
  <c r="BA78" i="5"/>
  <c r="BD78" i="5"/>
  <c r="BE78" i="5"/>
  <c r="BK78" i="5"/>
  <c r="BL78" i="5"/>
  <c r="BM78" i="5"/>
  <c r="AM78" i="5"/>
  <c r="AN78" i="5"/>
  <c r="AO78" i="5"/>
  <c r="AP78" i="5"/>
  <c r="AR78" i="5"/>
  <c r="AS78" i="5"/>
  <c r="C79" i="5"/>
  <c r="Z79" i="5"/>
  <c r="AA79" i="5"/>
  <c r="AB79" i="5"/>
  <c r="AX79" i="5"/>
  <c r="AY79" i="5"/>
  <c r="BB79" i="5"/>
  <c r="BC79" i="5"/>
  <c r="AK79" i="5"/>
  <c r="Y79" i="5"/>
  <c r="AL79" i="5"/>
  <c r="AC79" i="5"/>
  <c r="AD79" i="5"/>
  <c r="AF79" i="5"/>
  <c r="AG79" i="5"/>
  <c r="AH79" i="5"/>
  <c r="B80" i="5"/>
  <c r="Q80" i="5"/>
  <c r="R80" i="5"/>
  <c r="S80" i="5"/>
  <c r="AZ79" i="5"/>
  <c r="BA79" i="5"/>
  <c r="BD79" i="5"/>
  <c r="BE79" i="5"/>
  <c r="BK79" i="5"/>
  <c r="BL79" i="5"/>
  <c r="BM79" i="5"/>
  <c r="AM79" i="5"/>
  <c r="AN79" i="5"/>
  <c r="AO79" i="5"/>
  <c r="AP79" i="5"/>
  <c r="AR79" i="5"/>
  <c r="AS79" i="5"/>
  <c r="C80" i="5"/>
  <c r="Z80" i="5"/>
  <c r="AA80" i="5"/>
  <c r="AB80" i="5"/>
  <c r="AX80" i="5"/>
  <c r="AY80" i="5"/>
  <c r="BB80" i="5"/>
  <c r="BC80" i="5"/>
  <c r="AK80" i="5"/>
  <c r="Y80" i="5"/>
  <c r="AL80" i="5"/>
  <c r="AC80" i="5"/>
  <c r="AD80" i="5"/>
  <c r="AF80" i="5"/>
  <c r="AG80" i="5"/>
  <c r="AH80" i="5"/>
  <c r="B81" i="5"/>
  <c r="Q81" i="5"/>
  <c r="R81" i="5"/>
  <c r="S81" i="5"/>
  <c r="AZ80" i="5"/>
  <c r="BA80" i="5"/>
  <c r="BD80" i="5"/>
  <c r="BE80" i="5"/>
  <c r="BK80" i="5"/>
  <c r="BL80" i="5"/>
  <c r="BM80" i="5"/>
  <c r="AM80" i="5"/>
  <c r="AN80" i="5"/>
  <c r="AO80" i="5"/>
  <c r="AP80" i="5"/>
  <c r="AR80" i="5"/>
  <c r="AS80" i="5"/>
  <c r="C81" i="5"/>
  <c r="Z81" i="5"/>
  <c r="AA81" i="5"/>
  <c r="AB81" i="5"/>
  <c r="AX81" i="5"/>
  <c r="AY81" i="5"/>
  <c r="BB81" i="5"/>
  <c r="BC81" i="5"/>
  <c r="AK81" i="5"/>
  <c r="Y81" i="5"/>
  <c r="AL81" i="5"/>
  <c r="AC81" i="5"/>
  <c r="AD81" i="5"/>
  <c r="AF81" i="5"/>
  <c r="AG81" i="5"/>
  <c r="AH81" i="5"/>
  <c r="B82" i="5"/>
  <c r="Q82" i="5"/>
  <c r="R82" i="5"/>
  <c r="S82" i="5"/>
  <c r="AZ81" i="5"/>
  <c r="BA81" i="5"/>
  <c r="BD81" i="5"/>
  <c r="BE81" i="5"/>
  <c r="BK81" i="5"/>
  <c r="BL81" i="5"/>
  <c r="BM81" i="5"/>
  <c r="AM81" i="5"/>
  <c r="AN81" i="5"/>
  <c r="AO81" i="5"/>
  <c r="AP81" i="5"/>
  <c r="AR81" i="5"/>
  <c r="AS81" i="5"/>
  <c r="C82" i="5"/>
  <c r="Z82" i="5"/>
  <c r="AA82" i="5"/>
  <c r="AB82" i="5"/>
  <c r="AX82" i="5"/>
  <c r="AY82" i="5"/>
  <c r="BB82" i="5"/>
  <c r="BC82" i="5"/>
  <c r="AK82" i="5"/>
  <c r="Y82" i="5"/>
  <c r="AL82" i="5"/>
  <c r="AC82" i="5"/>
  <c r="AD82" i="5"/>
  <c r="AF82" i="5"/>
  <c r="AG82" i="5"/>
  <c r="AH82" i="5"/>
  <c r="B83" i="5"/>
  <c r="Q83" i="5"/>
  <c r="R83" i="5"/>
  <c r="S83" i="5"/>
  <c r="AZ82" i="5"/>
  <c r="BA82" i="5"/>
  <c r="BD82" i="5"/>
  <c r="BE82" i="5"/>
  <c r="BK82" i="5"/>
  <c r="BL82" i="5"/>
  <c r="BM82" i="5"/>
  <c r="AM82" i="5"/>
  <c r="AN82" i="5"/>
  <c r="AO82" i="5"/>
  <c r="AP82" i="5"/>
  <c r="AR82" i="5"/>
  <c r="AS82" i="5"/>
  <c r="C83" i="5"/>
  <c r="Z83" i="5"/>
  <c r="AA83" i="5"/>
  <c r="AB83" i="5"/>
  <c r="AX83" i="5"/>
  <c r="AY83" i="5"/>
  <c r="BB83" i="5"/>
  <c r="BC83" i="5"/>
  <c r="AK83" i="5"/>
  <c r="Y83" i="5"/>
  <c r="AL83" i="5"/>
  <c r="AC83" i="5"/>
  <c r="AD83" i="5"/>
  <c r="AF83" i="5"/>
  <c r="AG83" i="5"/>
  <c r="AH83" i="5"/>
  <c r="B84" i="5"/>
  <c r="Q84" i="5"/>
  <c r="R84" i="5"/>
  <c r="S84" i="5"/>
  <c r="AZ83" i="5"/>
  <c r="BA83" i="5"/>
  <c r="BD83" i="5"/>
  <c r="BE83" i="5"/>
  <c r="BK83" i="5"/>
  <c r="BL83" i="5"/>
  <c r="BM83" i="5"/>
  <c r="AM83" i="5"/>
  <c r="AN83" i="5"/>
  <c r="AO83" i="5"/>
  <c r="AP83" i="5"/>
  <c r="AR83" i="5"/>
  <c r="AS83" i="5"/>
  <c r="C84" i="5"/>
  <c r="Z84" i="5"/>
  <c r="AA84" i="5"/>
  <c r="AB84" i="5"/>
  <c r="AX84" i="5"/>
  <c r="AY84" i="5"/>
  <c r="BB84" i="5"/>
  <c r="BC84" i="5"/>
  <c r="AK84" i="5"/>
  <c r="Y84" i="5"/>
  <c r="AL84" i="5"/>
  <c r="AC84" i="5"/>
  <c r="AD84" i="5"/>
  <c r="AF84" i="5"/>
  <c r="AG84" i="5"/>
  <c r="AH84" i="5"/>
  <c r="B85" i="5"/>
  <c r="Q85" i="5"/>
  <c r="R85" i="5"/>
  <c r="S85" i="5"/>
  <c r="AZ84" i="5"/>
  <c r="BA84" i="5"/>
  <c r="BD84" i="5"/>
  <c r="BE84" i="5"/>
  <c r="BK84" i="5"/>
  <c r="BL84" i="5"/>
  <c r="BM84" i="5"/>
  <c r="AM84" i="5"/>
  <c r="AN84" i="5"/>
  <c r="AO84" i="5"/>
  <c r="AP84" i="5"/>
  <c r="AR84" i="5"/>
  <c r="AS84" i="5"/>
  <c r="C85" i="5"/>
  <c r="Z85" i="5"/>
  <c r="AA85" i="5"/>
  <c r="AB85" i="5"/>
  <c r="AX85" i="5"/>
  <c r="AY85" i="5"/>
  <c r="BB85" i="5"/>
  <c r="BC85" i="5"/>
  <c r="AK85" i="5"/>
  <c r="Y85" i="5"/>
  <c r="AL85" i="5"/>
  <c r="AC85" i="5"/>
  <c r="AD85" i="5"/>
  <c r="AF85" i="5"/>
  <c r="AG85" i="5"/>
  <c r="AH85" i="5"/>
  <c r="B86" i="5"/>
  <c r="Q86" i="5"/>
  <c r="R86" i="5"/>
  <c r="S86" i="5"/>
  <c r="AZ85" i="5"/>
  <c r="BA85" i="5"/>
  <c r="BD85" i="5"/>
  <c r="BE85" i="5"/>
  <c r="BK85" i="5"/>
  <c r="BL85" i="5"/>
  <c r="BM85" i="5"/>
  <c r="AM85" i="5"/>
  <c r="AN85" i="5"/>
  <c r="AO85" i="5"/>
  <c r="AP85" i="5"/>
  <c r="AR85" i="5"/>
  <c r="AS85" i="5"/>
  <c r="C86" i="5"/>
  <c r="Z86" i="5"/>
  <c r="AA86" i="5"/>
  <c r="AB86" i="5"/>
  <c r="AX86" i="5"/>
  <c r="AY86" i="5"/>
  <c r="BB86" i="5"/>
  <c r="BC86" i="5"/>
  <c r="AK86" i="5"/>
  <c r="Y86" i="5"/>
  <c r="AL86" i="5"/>
  <c r="AC86" i="5"/>
  <c r="AD86" i="5"/>
  <c r="AF86" i="5"/>
  <c r="AG86" i="5"/>
  <c r="AH86" i="5"/>
  <c r="B87" i="5"/>
  <c r="Q87" i="5"/>
  <c r="R87" i="5"/>
  <c r="S87" i="5"/>
  <c r="AZ86" i="5"/>
  <c r="BA86" i="5"/>
  <c r="BD86" i="5"/>
  <c r="BE86" i="5"/>
  <c r="BK86" i="5"/>
  <c r="BL86" i="5"/>
  <c r="BM86" i="5"/>
  <c r="AM86" i="5"/>
  <c r="AN86" i="5"/>
  <c r="AO86" i="5"/>
  <c r="AP86" i="5"/>
  <c r="AR86" i="5"/>
  <c r="AS86" i="5"/>
  <c r="C87" i="5"/>
  <c r="Z87" i="5"/>
  <c r="AA87" i="5"/>
  <c r="AB87" i="5"/>
  <c r="AX87" i="5"/>
  <c r="AY87" i="5"/>
  <c r="BB87" i="5"/>
  <c r="BC87" i="5"/>
  <c r="AK87" i="5"/>
  <c r="Y87" i="5"/>
  <c r="AL87" i="5"/>
  <c r="AC87" i="5"/>
  <c r="AD87" i="5"/>
  <c r="AF87" i="5"/>
  <c r="AG87" i="5"/>
  <c r="AH87" i="5"/>
  <c r="B88" i="5"/>
  <c r="Q88" i="5"/>
  <c r="R88" i="5"/>
  <c r="S88" i="5"/>
  <c r="AZ87" i="5"/>
  <c r="BA87" i="5"/>
  <c r="BD87" i="5"/>
  <c r="BE87" i="5"/>
  <c r="BK87" i="5"/>
  <c r="BL87" i="5"/>
  <c r="BM87" i="5"/>
  <c r="AM87" i="5"/>
  <c r="AN87" i="5"/>
  <c r="AO87" i="5"/>
  <c r="AP87" i="5"/>
  <c r="AR87" i="5"/>
  <c r="AS87" i="5"/>
  <c r="C88" i="5"/>
  <c r="Z88" i="5"/>
  <c r="AA88" i="5"/>
  <c r="AB88" i="5"/>
  <c r="AX88" i="5"/>
  <c r="AY88" i="5"/>
  <c r="BB88" i="5"/>
  <c r="BC88" i="5"/>
  <c r="AK88" i="5"/>
  <c r="Y88" i="5"/>
  <c r="AL88" i="5"/>
  <c r="AC88" i="5"/>
  <c r="AD88" i="5"/>
  <c r="AF88" i="5"/>
  <c r="AG88" i="5"/>
  <c r="AH88" i="5"/>
  <c r="B89" i="5"/>
  <c r="Q89" i="5"/>
  <c r="R89" i="5"/>
  <c r="S89" i="5"/>
  <c r="AZ88" i="5"/>
  <c r="BA88" i="5"/>
  <c r="BD88" i="5"/>
  <c r="BE88" i="5"/>
  <c r="BK88" i="5"/>
  <c r="BL88" i="5"/>
  <c r="BM88" i="5"/>
  <c r="AM88" i="5"/>
  <c r="AN88" i="5"/>
  <c r="AO88" i="5"/>
  <c r="AP88" i="5"/>
  <c r="AR88" i="5"/>
  <c r="AS88" i="5"/>
  <c r="C89" i="5"/>
  <c r="Z89" i="5"/>
  <c r="AA89" i="5"/>
  <c r="AB89" i="5"/>
  <c r="AX89" i="5"/>
  <c r="AY89" i="5"/>
  <c r="BB89" i="5"/>
  <c r="BC89" i="5"/>
  <c r="AK89" i="5"/>
  <c r="Y89" i="5"/>
  <c r="AL89" i="5"/>
  <c r="AC89" i="5"/>
  <c r="AD89" i="5"/>
  <c r="AF89" i="5"/>
  <c r="AG89" i="5"/>
  <c r="AH89" i="5"/>
  <c r="B90" i="5"/>
  <c r="Q90" i="5"/>
  <c r="R90" i="5"/>
  <c r="S90" i="5"/>
  <c r="AZ89" i="5"/>
  <c r="BA89" i="5"/>
  <c r="BD89" i="5"/>
  <c r="BE89" i="5"/>
  <c r="BK89" i="5"/>
  <c r="BL89" i="5"/>
  <c r="BM89" i="5"/>
  <c r="AM89" i="5"/>
  <c r="AN89" i="5"/>
  <c r="AO89" i="5"/>
  <c r="AP89" i="5"/>
  <c r="AR89" i="5"/>
  <c r="AS89" i="5"/>
  <c r="C90" i="5"/>
  <c r="Z90" i="5"/>
  <c r="AA90" i="5"/>
  <c r="AB90" i="5"/>
  <c r="AX90" i="5"/>
  <c r="AY90" i="5"/>
  <c r="BB90" i="5"/>
  <c r="BC90" i="5"/>
  <c r="AK90" i="5"/>
  <c r="Y90" i="5"/>
  <c r="AL90" i="5"/>
  <c r="AC90" i="5"/>
  <c r="AD90" i="5"/>
  <c r="AF90" i="5"/>
  <c r="AG90" i="5"/>
  <c r="AH90" i="5"/>
  <c r="B91" i="5"/>
  <c r="Q91" i="5"/>
  <c r="R91" i="5"/>
  <c r="S91" i="5"/>
  <c r="AZ90" i="5"/>
  <c r="BA90" i="5"/>
  <c r="BD90" i="5"/>
  <c r="BE90" i="5"/>
  <c r="BK90" i="5"/>
  <c r="BL90" i="5"/>
  <c r="BM90" i="5"/>
  <c r="AM90" i="5"/>
  <c r="AN90" i="5"/>
  <c r="AO90" i="5"/>
  <c r="AP90" i="5"/>
  <c r="AR90" i="5"/>
  <c r="AS90" i="5"/>
  <c r="C91" i="5"/>
  <c r="Z91" i="5"/>
  <c r="AA91" i="5"/>
  <c r="AB91" i="5"/>
  <c r="AX91" i="5"/>
  <c r="AY91" i="5"/>
  <c r="BB91" i="5"/>
  <c r="BC91" i="5"/>
  <c r="AK91" i="5"/>
  <c r="Y91" i="5"/>
  <c r="AL91" i="5"/>
  <c r="AC91" i="5"/>
  <c r="AD91" i="5"/>
  <c r="AF91" i="5"/>
  <c r="AG91" i="5"/>
  <c r="AH91" i="5"/>
  <c r="B92" i="5"/>
  <c r="Q92" i="5"/>
  <c r="R92" i="5"/>
  <c r="S92" i="5"/>
  <c r="AZ91" i="5"/>
  <c r="BA91" i="5"/>
  <c r="BD91" i="5"/>
  <c r="BE91" i="5"/>
  <c r="BK91" i="5"/>
  <c r="BL91" i="5"/>
  <c r="BM91" i="5"/>
  <c r="AM91" i="5"/>
  <c r="AN91" i="5"/>
  <c r="AO91" i="5"/>
  <c r="AP91" i="5"/>
  <c r="AR91" i="5"/>
  <c r="AS91" i="5"/>
  <c r="C92" i="5"/>
  <c r="Z92" i="5"/>
  <c r="AA92" i="5"/>
  <c r="AB92" i="5"/>
  <c r="AX92" i="5"/>
  <c r="AY92" i="5"/>
  <c r="BB92" i="5"/>
  <c r="BC92" i="5"/>
  <c r="AK92" i="5"/>
  <c r="Y92" i="5"/>
  <c r="AL92" i="5"/>
  <c r="AC92" i="5"/>
  <c r="AD92" i="5"/>
  <c r="AF92" i="5"/>
  <c r="AG92" i="5"/>
  <c r="AH92" i="5"/>
  <c r="B93" i="5"/>
  <c r="Q93" i="5"/>
  <c r="R93" i="5"/>
  <c r="S93" i="5"/>
  <c r="AZ92" i="5"/>
  <c r="BA92" i="5"/>
  <c r="BD92" i="5"/>
  <c r="BE92" i="5"/>
  <c r="BK92" i="5"/>
  <c r="BL92" i="5"/>
  <c r="BM92" i="5"/>
  <c r="AM92" i="5"/>
  <c r="AN92" i="5"/>
  <c r="AO92" i="5"/>
  <c r="AP92" i="5"/>
  <c r="AR92" i="5"/>
  <c r="AS92" i="5"/>
  <c r="C93" i="5"/>
  <c r="Z93" i="5"/>
  <c r="AA93" i="5"/>
  <c r="AB93" i="5"/>
  <c r="AX93" i="5"/>
  <c r="AY93" i="5"/>
  <c r="BB93" i="5"/>
  <c r="BC93" i="5"/>
  <c r="AK93" i="5"/>
  <c r="Y93" i="5"/>
  <c r="AL93" i="5"/>
  <c r="AC93" i="5"/>
  <c r="AD93" i="5"/>
  <c r="AF93" i="5"/>
  <c r="AG93" i="5"/>
  <c r="AH93" i="5"/>
  <c r="B94" i="5"/>
  <c r="Q94" i="5"/>
  <c r="R94" i="5"/>
  <c r="S94" i="5"/>
  <c r="AZ93" i="5"/>
  <c r="BA93" i="5"/>
  <c r="BD93" i="5"/>
  <c r="BE93" i="5"/>
  <c r="BK93" i="5"/>
  <c r="BL93" i="5"/>
  <c r="BM93" i="5"/>
  <c r="AM93" i="5"/>
  <c r="AN93" i="5"/>
  <c r="AO93" i="5"/>
  <c r="AP93" i="5"/>
  <c r="AR93" i="5"/>
  <c r="AS93" i="5"/>
  <c r="C94" i="5"/>
  <c r="Z94" i="5"/>
  <c r="AA94" i="5"/>
  <c r="AB94" i="5"/>
  <c r="AX94" i="5"/>
  <c r="AY94" i="5"/>
  <c r="BB94" i="5"/>
  <c r="BC94" i="5"/>
  <c r="AK94" i="5"/>
  <c r="Y94" i="5"/>
  <c r="AL94" i="5"/>
  <c r="AC94" i="5"/>
  <c r="AD94" i="5"/>
  <c r="AF94" i="5"/>
  <c r="AG94" i="5"/>
  <c r="AH94" i="5"/>
  <c r="B95" i="5"/>
  <c r="Q95" i="5"/>
  <c r="R95" i="5"/>
  <c r="S95" i="5"/>
  <c r="AZ94" i="5"/>
  <c r="BA94" i="5"/>
  <c r="BD94" i="5"/>
  <c r="BE94" i="5"/>
  <c r="BK94" i="5"/>
  <c r="BL94" i="5"/>
  <c r="BM94" i="5"/>
  <c r="AM94" i="5"/>
  <c r="AN94" i="5"/>
  <c r="AO94" i="5"/>
  <c r="AP94" i="5"/>
  <c r="AR94" i="5"/>
  <c r="AS94" i="5"/>
  <c r="C95" i="5"/>
  <c r="Z95" i="5"/>
  <c r="AA95" i="5"/>
  <c r="AB95" i="5"/>
  <c r="AX95" i="5"/>
  <c r="AY95" i="5"/>
  <c r="BB95" i="5"/>
  <c r="BC95" i="5"/>
  <c r="AK95" i="5"/>
  <c r="Y95" i="5"/>
  <c r="AL95" i="5"/>
  <c r="AC95" i="5"/>
  <c r="AD95" i="5"/>
  <c r="AF95" i="5"/>
  <c r="AG95" i="5"/>
  <c r="AH95" i="5"/>
  <c r="B96" i="5"/>
  <c r="Q96" i="5"/>
  <c r="R96" i="5"/>
  <c r="S96" i="5"/>
  <c r="AZ95" i="5"/>
  <c r="BA95" i="5"/>
  <c r="BD95" i="5"/>
  <c r="BE95" i="5"/>
  <c r="BK95" i="5"/>
  <c r="BL95" i="5"/>
  <c r="BM95" i="5"/>
  <c r="AM95" i="5"/>
  <c r="AN95" i="5"/>
  <c r="AO95" i="5"/>
  <c r="AP95" i="5"/>
  <c r="AR95" i="5"/>
  <c r="AS95" i="5"/>
  <c r="C96" i="5"/>
  <c r="Z96" i="5"/>
  <c r="AA96" i="5"/>
  <c r="AB96" i="5"/>
  <c r="AX96" i="5"/>
  <c r="AY96" i="5"/>
  <c r="BB96" i="5"/>
  <c r="BC96" i="5"/>
  <c r="AK96" i="5"/>
  <c r="Y96" i="5"/>
  <c r="AL96" i="5"/>
  <c r="AC96" i="5"/>
  <c r="AD96" i="5"/>
  <c r="AF96" i="5"/>
  <c r="AG96" i="5"/>
  <c r="AH96" i="5"/>
  <c r="B97" i="5"/>
  <c r="Q97" i="5"/>
  <c r="R97" i="5"/>
  <c r="S97" i="5"/>
  <c r="AZ96" i="5"/>
  <c r="BA96" i="5"/>
  <c r="BD96" i="5"/>
  <c r="BE96" i="5"/>
  <c r="BK96" i="5"/>
  <c r="BL96" i="5"/>
  <c r="BM96" i="5"/>
  <c r="AM96" i="5"/>
  <c r="AN96" i="5"/>
  <c r="AO96" i="5"/>
  <c r="AP96" i="5"/>
  <c r="AR96" i="5"/>
  <c r="AS96" i="5"/>
  <c r="C97" i="5"/>
  <c r="Z97" i="5"/>
  <c r="AA97" i="5"/>
  <c r="AB97" i="5"/>
  <c r="AX97" i="5"/>
  <c r="AY97" i="5"/>
  <c r="BB97" i="5"/>
  <c r="BC97" i="5"/>
  <c r="AK97" i="5"/>
  <c r="Y97" i="5"/>
  <c r="AL97" i="5"/>
  <c r="AC97" i="5"/>
  <c r="AD97" i="5"/>
  <c r="AF97" i="5"/>
  <c r="AG97" i="5"/>
  <c r="AH97" i="5"/>
  <c r="B98" i="5"/>
  <c r="Q98" i="5"/>
  <c r="R98" i="5"/>
  <c r="S98" i="5"/>
  <c r="AZ97" i="5"/>
  <c r="BA97" i="5"/>
  <c r="BD97" i="5"/>
  <c r="BE97" i="5"/>
  <c r="BK97" i="5"/>
  <c r="BL97" i="5"/>
  <c r="BM97" i="5"/>
  <c r="AM97" i="5"/>
  <c r="AN97" i="5"/>
  <c r="AO97" i="5"/>
  <c r="AP97" i="5"/>
  <c r="AR97" i="5"/>
  <c r="AS97" i="5"/>
  <c r="C98" i="5"/>
  <c r="Z98" i="5"/>
  <c r="AA98" i="5"/>
  <c r="AB98" i="5"/>
  <c r="AX98" i="5"/>
  <c r="AY98" i="5"/>
  <c r="BB98" i="5"/>
  <c r="BC98" i="5"/>
  <c r="AK98" i="5"/>
  <c r="Y98" i="5"/>
  <c r="AL98" i="5"/>
  <c r="AC98" i="5"/>
  <c r="AD98" i="5"/>
  <c r="AF98" i="5"/>
  <c r="AG98" i="5"/>
  <c r="AH98" i="5"/>
  <c r="B99" i="5"/>
  <c r="Q99" i="5"/>
  <c r="R99" i="5"/>
  <c r="S99" i="5"/>
  <c r="AZ98" i="5"/>
  <c r="BA98" i="5"/>
  <c r="BD98" i="5"/>
  <c r="BE98" i="5"/>
  <c r="BK98" i="5"/>
  <c r="BL98" i="5"/>
  <c r="BM98" i="5"/>
  <c r="AM98" i="5"/>
  <c r="AN98" i="5"/>
  <c r="AO98" i="5"/>
  <c r="AP98" i="5"/>
  <c r="AR98" i="5"/>
  <c r="AS98" i="5"/>
  <c r="C99" i="5"/>
  <c r="Z99" i="5"/>
  <c r="AA99" i="5"/>
  <c r="AB99" i="5"/>
  <c r="AX99" i="5"/>
  <c r="AY99" i="5"/>
  <c r="BB99" i="5"/>
  <c r="BC99" i="5"/>
  <c r="AK99" i="5"/>
  <c r="Y99" i="5"/>
  <c r="AL99" i="5"/>
  <c r="AC99" i="5"/>
  <c r="AD99" i="5"/>
  <c r="AF99" i="5"/>
  <c r="AG99" i="5"/>
  <c r="AH99" i="5"/>
  <c r="B100" i="5"/>
  <c r="Q100" i="5"/>
  <c r="R100" i="5"/>
  <c r="S100" i="5"/>
  <c r="AZ99" i="5"/>
  <c r="BA99" i="5"/>
  <c r="BD99" i="5"/>
  <c r="BE99" i="5"/>
  <c r="BK99" i="5"/>
  <c r="BL99" i="5"/>
  <c r="BM99" i="5"/>
  <c r="AM99" i="5"/>
  <c r="AN99" i="5"/>
  <c r="AO99" i="5"/>
  <c r="AP99" i="5"/>
  <c r="AR99" i="5"/>
  <c r="AS99" i="5"/>
  <c r="C100" i="5"/>
  <c r="Z100" i="5"/>
  <c r="AA100" i="5"/>
  <c r="AB100" i="5"/>
  <c r="AX100" i="5"/>
  <c r="AY100" i="5"/>
  <c r="BB100" i="5"/>
  <c r="BC100" i="5"/>
  <c r="AK100" i="5"/>
  <c r="Y100" i="5"/>
  <c r="AL100" i="5"/>
  <c r="AC100" i="5"/>
  <c r="AD100" i="5"/>
  <c r="AF100" i="5"/>
  <c r="AG100" i="5"/>
  <c r="AH100" i="5"/>
  <c r="B101" i="5"/>
  <c r="Q101" i="5"/>
  <c r="R101" i="5"/>
  <c r="S101" i="5"/>
  <c r="AZ100" i="5"/>
  <c r="BA100" i="5"/>
  <c r="BD100" i="5"/>
  <c r="BE100" i="5"/>
  <c r="BK100" i="5"/>
  <c r="BL100" i="5"/>
  <c r="BM100" i="5"/>
  <c r="AM100" i="5"/>
  <c r="AN100" i="5"/>
  <c r="AO100" i="5"/>
  <c r="AP100" i="5"/>
  <c r="AR100" i="5"/>
  <c r="AS100" i="5"/>
  <c r="C101" i="5"/>
  <c r="Z101" i="5"/>
  <c r="AA101" i="5"/>
  <c r="AB101" i="5"/>
  <c r="AX101" i="5"/>
  <c r="AY101" i="5"/>
  <c r="BB101" i="5"/>
  <c r="BC101" i="5"/>
  <c r="AK101" i="5"/>
  <c r="Y101" i="5"/>
  <c r="AL101" i="5"/>
  <c r="AC101" i="5"/>
  <c r="AD101" i="5"/>
  <c r="AF101" i="5"/>
  <c r="AG101" i="5"/>
  <c r="AH101" i="5"/>
  <c r="B102" i="5"/>
  <c r="Q102" i="5"/>
  <c r="R102" i="5"/>
  <c r="S102" i="5"/>
  <c r="AZ101" i="5"/>
  <c r="BA101" i="5"/>
  <c r="BD101" i="5"/>
  <c r="BE101" i="5"/>
  <c r="BK101" i="5"/>
  <c r="BL101" i="5"/>
  <c r="BM101" i="5"/>
  <c r="AM101" i="5"/>
  <c r="AN101" i="5"/>
  <c r="AO101" i="5"/>
  <c r="AP101" i="5"/>
  <c r="AR101" i="5"/>
  <c r="AS101" i="5"/>
  <c r="C102" i="5"/>
  <c r="Z102" i="5"/>
  <c r="AA102" i="5"/>
  <c r="AB102" i="5"/>
  <c r="AX102" i="5"/>
  <c r="AY102" i="5"/>
  <c r="BB102" i="5"/>
  <c r="BC102" i="5"/>
  <c r="AK102" i="5"/>
  <c r="Y102" i="5"/>
  <c r="AL102" i="5"/>
  <c r="AC102" i="5"/>
  <c r="AD102" i="5"/>
  <c r="AF102" i="5"/>
  <c r="AG102" i="5"/>
  <c r="AH102" i="5"/>
  <c r="B103" i="5"/>
  <c r="Q103" i="5"/>
  <c r="R103" i="5"/>
  <c r="S103" i="5"/>
  <c r="AZ102" i="5"/>
  <c r="BA102" i="5"/>
  <c r="BD102" i="5"/>
  <c r="BE102" i="5"/>
  <c r="BK102" i="5"/>
  <c r="BL102" i="5"/>
  <c r="BM102" i="5"/>
  <c r="AM102" i="5"/>
  <c r="AN102" i="5"/>
  <c r="AO102" i="5"/>
  <c r="AP102" i="5"/>
  <c r="AR102" i="5"/>
  <c r="AS102" i="5"/>
  <c r="C103" i="5"/>
  <c r="Z103" i="5"/>
  <c r="AA103" i="5"/>
  <c r="AB103" i="5"/>
  <c r="AX103" i="5"/>
  <c r="AY103" i="5"/>
  <c r="BB103" i="5"/>
  <c r="BC103" i="5"/>
  <c r="AK103" i="5"/>
  <c r="Y103" i="5"/>
  <c r="AL103" i="5"/>
  <c r="AC103" i="5"/>
  <c r="AD103" i="5"/>
  <c r="AF103" i="5"/>
  <c r="AG103" i="5"/>
  <c r="AH103" i="5"/>
  <c r="B104" i="5"/>
  <c r="Q104" i="5"/>
  <c r="R104" i="5"/>
  <c r="S104" i="5"/>
  <c r="AZ103" i="5"/>
  <c r="BA103" i="5"/>
  <c r="BD103" i="5"/>
  <c r="BE103" i="5"/>
  <c r="BK103" i="5"/>
  <c r="BL103" i="5"/>
  <c r="BM103" i="5"/>
  <c r="AM103" i="5"/>
  <c r="AN103" i="5"/>
  <c r="AO103" i="5"/>
  <c r="AP103" i="5"/>
  <c r="AR103" i="5"/>
  <c r="AS103" i="5"/>
  <c r="C104" i="5"/>
  <c r="Z104" i="5"/>
  <c r="AA104" i="5"/>
  <c r="AB104" i="5"/>
  <c r="AX104" i="5"/>
  <c r="AY104" i="5"/>
  <c r="BB104" i="5"/>
  <c r="BC104" i="5"/>
  <c r="AK104" i="5"/>
  <c r="Y104" i="5"/>
  <c r="AL104" i="5"/>
  <c r="AC104" i="5"/>
  <c r="AD104" i="5"/>
  <c r="AF104" i="5"/>
  <c r="AG104" i="5"/>
  <c r="AH104" i="5"/>
  <c r="B105" i="5"/>
  <c r="Q105" i="5"/>
  <c r="R105" i="5"/>
  <c r="S105" i="5"/>
  <c r="AZ104" i="5"/>
  <c r="BA104" i="5"/>
  <c r="BD104" i="5"/>
  <c r="BE104" i="5"/>
  <c r="BK104" i="5"/>
  <c r="BL104" i="5"/>
  <c r="BM104" i="5"/>
  <c r="AM104" i="5"/>
  <c r="AN104" i="5"/>
  <c r="AO104" i="5"/>
  <c r="AP104" i="5"/>
  <c r="AR104" i="5"/>
  <c r="AS104" i="5"/>
  <c r="C105" i="5"/>
  <c r="Z105" i="5"/>
  <c r="AA105" i="5"/>
  <c r="AB105" i="5"/>
  <c r="AX105" i="5"/>
  <c r="AY105" i="5"/>
  <c r="BB105" i="5"/>
  <c r="BC105" i="5"/>
  <c r="AK105" i="5"/>
  <c r="Y105" i="5"/>
  <c r="AL105" i="5"/>
  <c r="AC105" i="5"/>
  <c r="AD105" i="5"/>
  <c r="AF105" i="5"/>
  <c r="AG105" i="5"/>
  <c r="AH105" i="5"/>
  <c r="B106" i="5"/>
  <c r="Q106" i="5"/>
  <c r="R106" i="5"/>
  <c r="S106" i="5"/>
  <c r="AZ105" i="5"/>
  <c r="BA105" i="5"/>
  <c r="BD105" i="5"/>
  <c r="BE105" i="5"/>
  <c r="BK105" i="5"/>
  <c r="BL105" i="5"/>
  <c r="BM105" i="5"/>
  <c r="AM105" i="5"/>
  <c r="AN105" i="5"/>
  <c r="AO105" i="5"/>
  <c r="AP105" i="5"/>
  <c r="AR105" i="5"/>
  <c r="AS105" i="5"/>
  <c r="C106" i="5"/>
  <c r="Z106" i="5"/>
  <c r="AA106" i="5"/>
  <c r="AB106" i="5"/>
  <c r="AX106" i="5"/>
  <c r="AY106" i="5"/>
  <c r="BB106" i="5"/>
  <c r="BC106" i="5"/>
  <c r="AK106" i="5"/>
  <c r="Y106" i="5"/>
  <c r="AL106" i="5"/>
  <c r="AC106" i="5"/>
  <c r="AD106" i="5"/>
  <c r="AF106" i="5"/>
  <c r="AG106" i="5"/>
  <c r="AH106" i="5"/>
  <c r="B107" i="5"/>
  <c r="Q107" i="5"/>
  <c r="R107" i="5"/>
  <c r="S107" i="5"/>
  <c r="AZ106" i="5"/>
  <c r="BA106" i="5"/>
  <c r="BD106" i="5"/>
  <c r="BE106" i="5"/>
  <c r="BK106" i="5"/>
  <c r="BL106" i="5"/>
  <c r="BM106" i="5"/>
  <c r="AM106" i="5"/>
  <c r="AN106" i="5"/>
  <c r="AO106" i="5"/>
  <c r="AP106" i="5"/>
  <c r="AR106" i="5"/>
  <c r="AS106" i="5"/>
  <c r="C107" i="5"/>
  <c r="Z107" i="5"/>
  <c r="AA107" i="5"/>
  <c r="AB107" i="5"/>
  <c r="AX107" i="5"/>
  <c r="AY107" i="5"/>
  <c r="BB107" i="5"/>
  <c r="BC107" i="5"/>
  <c r="AK107" i="5"/>
  <c r="Y107" i="5"/>
  <c r="AL107" i="5"/>
  <c r="AC107" i="5"/>
  <c r="AD107" i="5"/>
  <c r="AF107" i="5"/>
  <c r="AG107" i="5"/>
  <c r="AH107" i="5"/>
  <c r="B108" i="5"/>
  <c r="Q108" i="5"/>
  <c r="R108" i="5"/>
  <c r="S108" i="5"/>
  <c r="AZ107" i="5"/>
  <c r="BA107" i="5"/>
  <c r="BD107" i="5"/>
  <c r="BE107" i="5"/>
  <c r="BK107" i="5"/>
  <c r="BL107" i="5"/>
  <c r="BM107" i="5"/>
  <c r="AM107" i="5"/>
  <c r="AN107" i="5"/>
  <c r="AO107" i="5"/>
  <c r="AP107" i="5"/>
  <c r="AR107" i="5"/>
  <c r="AS107" i="5"/>
  <c r="C108" i="5"/>
  <c r="Z108" i="5"/>
  <c r="AA108" i="5"/>
  <c r="AB108" i="5"/>
  <c r="AX108" i="5"/>
  <c r="AY108" i="5"/>
  <c r="BB108" i="5"/>
  <c r="BC108" i="5"/>
  <c r="AK108" i="5"/>
  <c r="Y108" i="5"/>
  <c r="AL108" i="5"/>
  <c r="AC108" i="5"/>
  <c r="AD108" i="5"/>
  <c r="AF108" i="5"/>
  <c r="AG108" i="5"/>
  <c r="AH108" i="5"/>
  <c r="B109" i="5"/>
  <c r="Q109" i="5"/>
  <c r="R109" i="5"/>
  <c r="S109" i="5"/>
  <c r="AZ108" i="5"/>
  <c r="BA108" i="5"/>
  <c r="BD108" i="5"/>
  <c r="BE108" i="5"/>
  <c r="BK108" i="5"/>
  <c r="BL108" i="5"/>
  <c r="BM108" i="5"/>
  <c r="AM108" i="5"/>
  <c r="AN108" i="5"/>
  <c r="AO108" i="5"/>
  <c r="AP108" i="5"/>
  <c r="AR108" i="5"/>
  <c r="AS108" i="5"/>
  <c r="C109" i="5"/>
  <c r="Z109" i="5"/>
  <c r="AA109" i="5"/>
  <c r="AB109" i="5"/>
  <c r="AX109" i="5"/>
  <c r="AY109" i="5"/>
  <c r="BB109" i="5"/>
  <c r="BC109" i="5"/>
  <c r="AK109" i="5"/>
  <c r="Y109" i="5"/>
  <c r="AL109" i="5"/>
  <c r="AC109" i="5"/>
  <c r="AD109" i="5"/>
  <c r="AF109" i="5"/>
  <c r="AG109" i="5"/>
  <c r="AH109" i="5"/>
  <c r="B110" i="5"/>
  <c r="Q110" i="5"/>
  <c r="R110" i="5"/>
  <c r="S110" i="5"/>
  <c r="AZ109" i="5"/>
  <c r="BA109" i="5"/>
  <c r="BD109" i="5"/>
  <c r="BE109" i="5"/>
  <c r="BK109" i="5"/>
  <c r="BL109" i="5"/>
  <c r="BM109" i="5"/>
  <c r="AM109" i="5"/>
  <c r="AN109" i="5"/>
  <c r="AO109" i="5"/>
  <c r="AP109" i="5"/>
  <c r="AR109" i="5"/>
  <c r="AS109" i="5"/>
  <c r="C110" i="5"/>
  <c r="Z110" i="5"/>
  <c r="AA110" i="5"/>
  <c r="AB110" i="5"/>
  <c r="AX110" i="5"/>
  <c r="AY110" i="5"/>
  <c r="BB110" i="5"/>
  <c r="BC110" i="5"/>
  <c r="AK110" i="5"/>
  <c r="Y110" i="5"/>
  <c r="AL110" i="5"/>
  <c r="AC110" i="5"/>
  <c r="AD110" i="5"/>
  <c r="AF110" i="5"/>
  <c r="AG110" i="5"/>
  <c r="AH110" i="5"/>
  <c r="B111" i="5"/>
  <c r="Q111" i="5"/>
  <c r="R111" i="5"/>
  <c r="S111" i="5"/>
  <c r="AZ110" i="5"/>
  <c r="BA110" i="5"/>
  <c r="BD110" i="5"/>
  <c r="BE110" i="5"/>
  <c r="BK110" i="5"/>
  <c r="BL110" i="5"/>
  <c r="BM110" i="5"/>
  <c r="AM110" i="5"/>
  <c r="AN110" i="5"/>
  <c r="AO110" i="5"/>
  <c r="AP110" i="5"/>
  <c r="AR110" i="5"/>
  <c r="AS110" i="5"/>
  <c r="C111" i="5"/>
  <c r="Z111" i="5"/>
  <c r="AA111" i="5"/>
  <c r="AB111" i="5"/>
  <c r="AX111" i="5"/>
  <c r="AY111" i="5"/>
  <c r="BB111" i="5"/>
  <c r="BC111" i="5"/>
  <c r="AK111" i="5"/>
  <c r="Y111" i="5"/>
  <c r="AL111" i="5"/>
  <c r="AC111" i="5"/>
  <c r="AD111" i="5"/>
  <c r="AF111" i="5"/>
  <c r="AG111" i="5"/>
  <c r="AH111" i="5"/>
  <c r="B112" i="5"/>
  <c r="Q112" i="5"/>
  <c r="R112" i="5"/>
  <c r="S112" i="5"/>
  <c r="AZ111" i="5"/>
  <c r="BA111" i="5"/>
  <c r="BD111" i="5"/>
  <c r="BE111" i="5"/>
  <c r="BK111" i="5"/>
  <c r="BL111" i="5"/>
  <c r="BM111" i="5"/>
  <c r="AM111" i="5"/>
  <c r="AN111" i="5"/>
  <c r="AO111" i="5"/>
  <c r="AP111" i="5"/>
  <c r="AR111" i="5"/>
  <c r="AS111" i="5"/>
  <c r="C112" i="5"/>
  <c r="Z112" i="5"/>
  <c r="AA112" i="5"/>
  <c r="AB112" i="5"/>
  <c r="AX112" i="5"/>
  <c r="AY112" i="5"/>
  <c r="BB112" i="5"/>
  <c r="BC112" i="5"/>
  <c r="AK112" i="5"/>
  <c r="Y112" i="5"/>
  <c r="AL112" i="5"/>
  <c r="AC112" i="5"/>
  <c r="AD112" i="5"/>
  <c r="AF112" i="5"/>
  <c r="AG112" i="5"/>
  <c r="AH112" i="5"/>
  <c r="B113" i="5"/>
  <c r="Q113" i="5"/>
  <c r="R113" i="5"/>
  <c r="S113" i="5"/>
  <c r="AZ112" i="5"/>
  <c r="BA112" i="5"/>
  <c r="BD112" i="5"/>
  <c r="BE112" i="5"/>
  <c r="BK112" i="5"/>
  <c r="BL112" i="5"/>
  <c r="BM112" i="5"/>
  <c r="AM112" i="5"/>
  <c r="AN112" i="5"/>
  <c r="AO112" i="5"/>
  <c r="AP112" i="5"/>
  <c r="AR112" i="5"/>
  <c r="AS112" i="5"/>
  <c r="C113" i="5"/>
  <c r="Z113" i="5"/>
  <c r="AA113" i="5"/>
  <c r="AB113" i="5"/>
  <c r="AX113" i="5"/>
  <c r="AY113" i="5"/>
  <c r="BB113" i="5"/>
  <c r="BC113" i="5"/>
  <c r="AK113" i="5"/>
  <c r="Y113" i="5"/>
  <c r="AL113" i="5"/>
  <c r="AC113" i="5"/>
  <c r="AD113" i="5"/>
  <c r="AF113" i="5"/>
  <c r="AG113" i="5"/>
  <c r="AH113" i="5"/>
  <c r="B114" i="5"/>
  <c r="Q114" i="5"/>
  <c r="R114" i="5"/>
  <c r="S114" i="5"/>
  <c r="AZ113" i="5"/>
  <c r="BA113" i="5"/>
  <c r="BD113" i="5"/>
  <c r="BE113" i="5"/>
  <c r="BK113" i="5"/>
  <c r="BL113" i="5"/>
  <c r="BM113" i="5"/>
  <c r="AM113" i="5"/>
  <c r="AN113" i="5"/>
  <c r="AO113" i="5"/>
  <c r="AP113" i="5"/>
  <c r="AR113" i="5"/>
  <c r="AS113" i="5"/>
  <c r="C114" i="5"/>
  <c r="Z114" i="5"/>
  <c r="AA114" i="5"/>
  <c r="AB114" i="5"/>
  <c r="AX114" i="5"/>
  <c r="AY114" i="5"/>
  <c r="BB114" i="5"/>
  <c r="BC114" i="5"/>
  <c r="AK114" i="5"/>
  <c r="Y114" i="5"/>
  <c r="AL114" i="5"/>
  <c r="AC114" i="5"/>
  <c r="AD114" i="5"/>
  <c r="AF114" i="5"/>
  <c r="AG114" i="5"/>
  <c r="AH114" i="5"/>
  <c r="B115" i="5"/>
  <c r="Q115" i="5"/>
  <c r="R115" i="5"/>
  <c r="S115" i="5"/>
  <c r="AZ114" i="5"/>
  <c r="BA114" i="5"/>
  <c r="BD114" i="5"/>
  <c r="BE114" i="5"/>
  <c r="BK114" i="5"/>
  <c r="BL114" i="5"/>
  <c r="BM114" i="5"/>
  <c r="AM114" i="5"/>
  <c r="AN114" i="5"/>
  <c r="AO114" i="5"/>
  <c r="AP114" i="5"/>
  <c r="AR114" i="5"/>
  <c r="AS114" i="5"/>
  <c r="C115" i="5"/>
  <c r="Z115" i="5"/>
  <c r="AA115" i="5"/>
  <c r="AB115" i="5"/>
  <c r="AX115" i="5"/>
  <c r="AY115" i="5"/>
  <c r="BB115" i="5"/>
  <c r="BC115" i="5"/>
  <c r="AK115" i="5"/>
  <c r="Y115" i="5"/>
  <c r="AL115" i="5"/>
  <c r="AC115" i="5"/>
  <c r="AD115" i="5"/>
  <c r="AF115" i="5"/>
  <c r="AG115" i="5"/>
  <c r="AH115" i="5"/>
  <c r="B116" i="5"/>
  <c r="Q116" i="5"/>
  <c r="R116" i="5"/>
  <c r="S116" i="5"/>
  <c r="AZ115" i="5"/>
  <c r="BA115" i="5"/>
  <c r="BD115" i="5"/>
  <c r="BE115" i="5"/>
  <c r="BK115" i="5"/>
  <c r="BL115" i="5"/>
  <c r="BM115" i="5"/>
  <c r="AM115" i="5"/>
  <c r="AN115" i="5"/>
  <c r="AO115" i="5"/>
  <c r="AP115" i="5"/>
  <c r="AR115" i="5"/>
  <c r="AS115" i="5"/>
  <c r="C116" i="5"/>
  <c r="Z116" i="5"/>
  <c r="AA116" i="5"/>
  <c r="AB116" i="5"/>
  <c r="AX116" i="5"/>
  <c r="AY116" i="5"/>
  <c r="BB116" i="5"/>
  <c r="BC116" i="5"/>
  <c r="AK116" i="5"/>
  <c r="Y116" i="5"/>
  <c r="AL116" i="5"/>
  <c r="AC116" i="5"/>
  <c r="AD116" i="5"/>
  <c r="AF116" i="5"/>
  <c r="AG116" i="5"/>
  <c r="AH116" i="5"/>
  <c r="B117" i="5"/>
  <c r="Q117" i="5"/>
  <c r="R117" i="5"/>
  <c r="S117" i="5"/>
  <c r="AZ116" i="5"/>
  <c r="BA116" i="5"/>
  <c r="BD116" i="5"/>
  <c r="BE116" i="5"/>
  <c r="BK116" i="5"/>
  <c r="BL116" i="5"/>
  <c r="BM116" i="5"/>
  <c r="AM116" i="5"/>
  <c r="AN116" i="5"/>
  <c r="AO116" i="5"/>
  <c r="AP116" i="5"/>
  <c r="AR116" i="5"/>
  <c r="AS116" i="5"/>
  <c r="C117" i="5"/>
  <c r="Z117" i="5"/>
  <c r="AA117" i="5"/>
  <c r="AB117" i="5"/>
  <c r="AX117" i="5"/>
  <c r="AY117" i="5"/>
  <c r="BB117" i="5"/>
  <c r="BC117" i="5"/>
  <c r="AK117" i="5"/>
  <c r="Y117" i="5"/>
  <c r="AL117" i="5"/>
  <c r="AC117" i="5"/>
  <c r="AD117" i="5"/>
  <c r="AF117" i="5"/>
  <c r="AG117" i="5"/>
  <c r="AH117" i="5"/>
  <c r="B118" i="5"/>
  <c r="Q118" i="5"/>
  <c r="R118" i="5"/>
  <c r="S118" i="5"/>
  <c r="AZ117" i="5"/>
  <c r="BA117" i="5"/>
  <c r="BD117" i="5"/>
  <c r="BE117" i="5"/>
  <c r="BK117" i="5"/>
  <c r="BL117" i="5"/>
  <c r="BM117" i="5"/>
  <c r="AM117" i="5"/>
  <c r="AN117" i="5"/>
  <c r="AO117" i="5"/>
  <c r="AP117" i="5"/>
  <c r="AR117" i="5"/>
  <c r="AS117" i="5"/>
  <c r="C118" i="5"/>
  <c r="Z118" i="5"/>
  <c r="AA118" i="5"/>
  <c r="AB118" i="5"/>
  <c r="AX118" i="5"/>
  <c r="AY118" i="5"/>
  <c r="BB118" i="5"/>
  <c r="BC118" i="5"/>
  <c r="AK118" i="5"/>
  <c r="Y118" i="5"/>
  <c r="AL118" i="5"/>
  <c r="AC118" i="5"/>
  <c r="AD118" i="5"/>
  <c r="AF118" i="5"/>
  <c r="AG118" i="5"/>
  <c r="AH118" i="5"/>
  <c r="B119" i="5"/>
  <c r="Q119" i="5"/>
  <c r="R119" i="5"/>
  <c r="S119" i="5"/>
  <c r="AZ118" i="5"/>
  <c r="BA118" i="5"/>
  <c r="BD118" i="5"/>
  <c r="BE118" i="5"/>
  <c r="BK118" i="5"/>
  <c r="BL118" i="5"/>
  <c r="BM118" i="5"/>
  <c r="AM118" i="5"/>
  <c r="AN118" i="5"/>
  <c r="AO118" i="5"/>
  <c r="AP118" i="5"/>
  <c r="AR118" i="5"/>
  <c r="AS118" i="5"/>
  <c r="C119" i="5"/>
  <c r="Z119" i="5"/>
  <c r="AA119" i="5"/>
  <c r="AB119" i="5"/>
  <c r="AX119" i="5"/>
  <c r="AY119" i="5"/>
  <c r="BB119" i="5"/>
  <c r="BC119" i="5"/>
  <c r="AK119" i="5"/>
  <c r="Y119" i="5"/>
  <c r="AL119" i="5"/>
  <c r="AC119" i="5"/>
  <c r="AD119" i="5"/>
  <c r="AF119" i="5"/>
  <c r="AG119" i="5"/>
  <c r="AH119" i="5"/>
  <c r="B120" i="5"/>
  <c r="Q120" i="5"/>
  <c r="R120" i="5"/>
  <c r="S120" i="5"/>
  <c r="AZ119" i="5"/>
  <c r="BA119" i="5"/>
  <c r="BD119" i="5"/>
  <c r="BE119" i="5"/>
  <c r="BK119" i="5"/>
  <c r="BL119" i="5"/>
  <c r="BM119" i="5"/>
  <c r="AM119" i="5"/>
  <c r="AN119" i="5"/>
  <c r="AO119" i="5"/>
  <c r="AP119" i="5"/>
  <c r="AR119" i="5"/>
  <c r="AS119" i="5"/>
  <c r="C120" i="5"/>
  <c r="Z120" i="5"/>
  <c r="AA120" i="5"/>
  <c r="AB120" i="5"/>
  <c r="AX120" i="5"/>
  <c r="AY120" i="5"/>
  <c r="BB120" i="5"/>
  <c r="BC120" i="5"/>
  <c r="AK120" i="5"/>
  <c r="Y120" i="5"/>
  <c r="AL120" i="5"/>
  <c r="AC120" i="5"/>
  <c r="AD120" i="5"/>
  <c r="AF120" i="5"/>
  <c r="AG120" i="5"/>
  <c r="AH120" i="5"/>
  <c r="B121" i="5"/>
  <c r="Q121" i="5"/>
  <c r="R121" i="5"/>
  <c r="S121" i="5"/>
  <c r="AZ120" i="5"/>
  <c r="BA120" i="5"/>
  <c r="BD120" i="5"/>
  <c r="BE120" i="5"/>
  <c r="BK120" i="5"/>
  <c r="BL120" i="5"/>
  <c r="BM120" i="5"/>
  <c r="AM120" i="5"/>
  <c r="AN120" i="5"/>
  <c r="AO120" i="5"/>
  <c r="AP120" i="5"/>
  <c r="AR120" i="5"/>
  <c r="AS120" i="5"/>
  <c r="C121" i="5"/>
  <c r="Z121" i="5"/>
  <c r="AA121" i="5"/>
  <c r="AB121" i="5"/>
  <c r="AX121" i="5"/>
  <c r="AY121" i="5"/>
  <c r="BB121" i="5"/>
  <c r="BC121" i="5"/>
  <c r="AK121" i="5"/>
  <c r="Y121" i="5"/>
  <c r="AL121" i="5"/>
  <c r="AC121" i="5"/>
  <c r="AD121" i="5"/>
  <c r="AF121" i="5"/>
  <c r="AG121" i="5"/>
  <c r="AH121" i="5"/>
  <c r="B122" i="5"/>
  <c r="Q122" i="5"/>
  <c r="R122" i="5"/>
  <c r="S122" i="5"/>
  <c r="AZ121" i="5"/>
  <c r="BA121" i="5"/>
  <c r="BD121" i="5"/>
  <c r="BE121" i="5"/>
  <c r="BK121" i="5"/>
  <c r="BL121" i="5"/>
  <c r="BM121" i="5"/>
  <c r="AM121" i="5"/>
  <c r="AN121" i="5"/>
  <c r="AO121" i="5"/>
  <c r="AP121" i="5"/>
  <c r="AR121" i="5"/>
  <c r="AS121" i="5"/>
  <c r="C122" i="5"/>
  <c r="Z122" i="5"/>
  <c r="AA122" i="5"/>
  <c r="AB122" i="5"/>
  <c r="AX122" i="5"/>
  <c r="AY122" i="5"/>
  <c r="BB122" i="5"/>
  <c r="BC122" i="5"/>
  <c r="AK122" i="5"/>
  <c r="Y122" i="5"/>
  <c r="AL122" i="5"/>
  <c r="AC122" i="5"/>
  <c r="AD122" i="5"/>
  <c r="AF122" i="5"/>
  <c r="AG122" i="5"/>
  <c r="AH122" i="5"/>
  <c r="B123" i="5"/>
  <c r="Q123" i="5"/>
  <c r="R123" i="5"/>
  <c r="S123" i="5"/>
  <c r="AZ122" i="5"/>
  <c r="BA122" i="5"/>
  <c r="BD122" i="5"/>
  <c r="BE122" i="5"/>
  <c r="BK122" i="5"/>
  <c r="BL122" i="5"/>
  <c r="BM122" i="5"/>
  <c r="AM122" i="5"/>
  <c r="AN122" i="5"/>
  <c r="AO122" i="5"/>
  <c r="AP122" i="5"/>
  <c r="AR122" i="5"/>
  <c r="AS122" i="5"/>
  <c r="C123" i="5"/>
  <c r="Z123" i="5"/>
  <c r="AA123" i="5"/>
  <c r="AB123" i="5"/>
  <c r="AX123" i="5"/>
  <c r="AY123" i="5"/>
  <c r="BB123" i="5"/>
  <c r="BC123" i="5"/>
  <c r="AK123" i="5"/>
  <c r="Y123" i="5"/>
  <c r="AL123" i="5"/>
  <c r="AC123" i="5"/>
  <c r="AD123" i="5"/>
  <c r="AF123" i="5"/>
  <c r="AG123" i="5"/>
  <c r="AH123" i="5"/>
  <c r="B124" i="5"/>
  <c r="Q124" i="5"/>
  <c r="R124" i="5"/>
  <c r="S124" i="5"/>
  <c r="AZ123" i="5"/>
  <c r="BA123" i="5"/>
  <c r="BD123" i="5"/>
  <c r="BE123" i="5"/>
  <c r="BK123" i="5"/>
  <c r="BL123" i="5"/>
  <c r="BM123" i="5"/>
  <c r="AM123" i="5"/>
  <c r="AN123" i="5"/>
  <c r="AO123" i="5"/>
  <c r="AP123" i="5"/>
  <c r="AR123" i="5"/>
  <c r="AS123" i="5"/>
  <c r="C124" i="5"/>
  <c r="Z124" i="5"/>
  <c r="AA124" i="5"/>
  <c r="AB124" i="5"/>
  <c r="AX124" i="5"/>
  <c r="AY124" i="5"/>
  <c r="BB124" i="5"/>
  <c r="BC124" i="5"/>
  <c r="AK124" i="5"/>
  <c r="Y124" i="5"/>
  <c r="AL124" i="5"/>
  <c r="AC124" i="5"/>
  <c r="AD124" i="5"/>
  <c r="AF124" i="5"/>
  <c r="AG124" i="5"/>
  <c r="AH124" i="5"/>
  <c r="B125" i="5"/>
  <c r="Q125" i="5"/>
  <c r="R125" i="5"/>
  <c r="S125" i="5"/>
  <c r="AZ124" i="5"/>
  <c r="BA124" i="5"/>
  <c r="BD124" i="5"/>
  <c r="BE124" i="5"/>
  <c r="BK124" i="5"/>
  <c r="BL124" i="5"/>
  <c r="BM124" i="5"/>
  <c r="AM124" i="5"/>
  <c r="AN124" i="5"/>
  <c r="AO124" i="5"/>
  <c r="AP124" i="5"/>
  <c r="AR124" i="5"/>
  <c r="AS124" i="5"/>
  <c r="C125" i="5"/>
  <c r="Z125" i="5"/>
  <c r="AA125" i="5"/>
  <c r="AB125" i="5"/>
  <c r="AX125" i="5"/>
  <c r="AY125" i="5"/>
  <c r="BB125" i="5"/>
  <c r="BC125" i="5"/>
  <c r="AK125" i="5"/>
  <c r="Y125" i="5"/>
  <c r="AL125" i="5"/>
  <c r="AC125" i="5"/>
  <c r="AD125" i="5"/>
  <c r="AF125" i="5"/>
  <c r="AG125" i="5"/>
  <c r="AH125" i="5"/>
  <c r="B126" i="5"/>
  <c r="Q126" i="5"/>
  <c r="R126" i="5"/>
  <c r="S126" i="5"/>
  <c r="AZ125" i="5"/>
  <c r="BA125" i="5"/>
  <c r="BD125" i="5"/>
  <c r="BE125" i="5"/>
  <c r="BK125" i="5"/>
  <c r="BL125" i="5"/>
  <c r="BM125" i="5"/>
  <c r="AM125" i="5"/>
  <c r="AN125" i="5"/>
  <c r="AO125" i="5"/>
  <c r="AP125" i="5"/>
  <c r="AR125" i="5"/>
  <c r="AS125" i="5"/>
  <c r="C126" i="5"/>
  <c r="Z126" i="5"/>
  <c r="AA126" i="5"/>
  <c r="AB126" i="5"/>
  <c r="AX126" i="5"/>
  <c r="AY126" i="5"/>
  <c r="BB126" i="5"/>
  <c r="BC126" i="5"/>
  <c r="AK126" i="5"/>
  <c r="Y126" i="5"/>
  <c r="AL126" i="5"/>
  <c r="AC126" i="5"/>
  <c r="AD126" i="5"/>
  <c r="AF126" i="5"/>
  <c r="AG126" i="5"/>
  <c r="AH126" i="5"/>
  <c r="B127" i="5"/>
  <c r="Q127" i="5"/>
  <c r="R127" i="5"/>
  <c r="S127" i="5"/>
  <c r="AZ126" i="5"/>
  <c r="BA126" i="5"/>
  <c r="BD126" i="5"/>
  <c r="BE126" i="5"/>
  <c r="BK126" i="5"/>
  <c r="BL126" i="5"/>
  <c r="BM126" i="5"/>
  <c r="AM126" i="5"/>
  <c r="AN126" i="5"/>
  <c r="AO126" i="5"/>
  <c r="AP126" i="5"/>
  <c r="AR126" i="5"/>
  <c r="AS126" i="5"/>
  <c r="C127" i="5"/>
  <c r="Z127" i="5"/>
  <c r="AA127" i="5"/>
  <c r="AB127" i="5"/>
  <c r="AX127" i="5"/>
  <c r="AY127" i="5"/>
  <c r="BB127" i="5"/>
  <c r="BC127" i="5"/>
  <c r="AK127" i="5"/>
  <c r="Y127" i="5"/>
  <c r="AL127" i="5"/>
  <c r="AC127" i="5"/>
  <c r="AD127" i="5"/>
  <c r="AF127" i="5"/>
  <c r="AG127" i="5"/>
  <c r="AH127" i="5"/>
  <c r="B128" i="5"/>
  <c r="Q128" i="5"/>
  <c r="R128" i="5"/>
  <c r="S128" i="5"/>
  <c r="AZ127" i="5"/>
  <c r="BA127" i="5"/>
  <c r="BD127" i="5"/>
  <c r="BE127" i="5"/>
  <c r="BK127" i="5"/>
  <c r="BL127" i="5"/>
  <c r="BM127" i="5"/>
  <c r="AM127" i="5"/>
  <c r="AN127" i="5"/>
  <c r="AO127" i="5"/>
  <c r="AP127" i="5"/>
  <c r="AR127" i="5"/>
  <c r="AS127" i="5"/>
  <c r="C128" i="5"/>
  <c r="Z128" i="5"/>
  <c r="AA128" i="5"/>
  <c r="AB128" i="5"/>
  <c r="AX128" i="5"/>
  <c r="AY128" i="5"/>
  <c r="BB128" i="5"/>
  <c r="BC128" i="5"/>
  <c r="AK128" i="5"/>
  <c r="Y128" i="5"/>
  <c r="AL128" i="5"/>
  <c r="AC128" i="5"/>
  <c r="AD128" i="5"/>
  <c r="AF128" i="5"/>
  <c r="AG128" i="5"/>
  <c r="AH128" i="5"/>
  <c r="B129" i="5"/>
  <c r="Q129" i="5"/>
  <c r="R129" i="5"/>
  <c r="S129" i="5"/>
  <c r="AZ128" i="5"/>
  <c r="BA128" i="5"/>
  <c r="BD128" i="5"/>
  <c r="BE128" i="5"/>
  <c r="BK128" i="5"/>
  <c r="BL128" i="5"/>
  <c r="BM128" i="5"/>
  <c r="AM128" i="5"/>
  <c r="AN128" i="5"/>
  <c r="AO128" i="5"/>
  <c r="AP128" i="5"/>
  <c r="AR128" i="5"/>
  <c r="AS128" i="5"/>
  <c r="C129" i="5"/>
  <c r="Z129" i="5"/>
  <c r="AA129" i="5"/>
  <c r="AB129" i="5"/>
  <c r="AX129" i="5"/>
  <c r="AY129" i="5"/>
  <c r="BB129" i="5"/>
  <c r="BC129" i="5"/>
  <c r="AK129" i="5"/>
  <c r="Y129" i="5"/>
  <c r="AL129" i="5"/>
  <c r="AC129" i="5"/>
  <c r="AD129" i="5"/>
  <c r="AF129" i="5"/>
  <c r="AG129" i="5"/>
  <c r="AH129" i="5"/>
  <c r="B130" i="5"/>
  <c r="Q130" i="5"/>
  <c r="R130" i="5"/>
  <c r="S130" i="5"/>
  <c r="AZ129" i="5"/>
  <c r="BA129" i="5"/>
  <c r="BD129" i="5"/>
  <c r="BE129" i="5"/>
  <c r="BK129" i="5"/>
  <c r="BL129" i="5"/>
  <c r="BM129" i="5"/>
  <c r="AM129" i="5"/>
  <c r="AN129" i="5"/>
  <c r="AO129" i="5"/>
  <c r="AP129" i="5"/>
  <c r="AR129" i="5"/>
  <c r="AS129" i="5"/>
  <c r="C130" i="5"/>
  <c r="Z130" i="5"/>
  <c r="AA130" i="5"/>
  <c r="AB130" i="5"/>
  <c r="AX130" i="5"/>
  <c r="AY130" i="5"/>
  <c r="BB130" i="5"/>
  <c r="BC130" i="5"/>
  <c r="AK130" i="5"/>
  <c r="Y130" i="5"/>
  <c r="AL130" i="5"/>
  <c r="AC130" i="5"/>
  <c r="AD130" i="5"/>
  <c r="AF130" i="5"/>
  <c r="AG130" i="5"/>
  <c r="AH130" i="5"/>
  <c r="B131" i="5"/>
  <c r="Q131" i="5"/>
  <c r="R131" i="5"/>
  <c r="S131" i="5"/>
  <c r="AZ130" i="5"/>
  <c r="BA130" i="5"/>
  <c r="BD130" i="5"/>
  <c r="BE130" i="5"/>
  <c r="BK130" i="5"/>
  <c r="BL130" i="5"/>
  <c r="BM130" i="5"/>
  <c r="AM130" i="5"/>
  <c r="AN130" i="5"/>
  <c r="AO130" i="5"/>
  <c r="AP130" i="5"/>
  <c r="AR130" i="5"/>
  <c r="AS130" i="5"/>
  <c r="C131" i="5"/>
  <c r="Z131" i="5"/>
  <c r="AA131" i="5"/>
  <c r="AB131" i="5"/>
  <c r="AX131" i="5"/>
  <c r="AY131" i="5"/>
  <c r="BB131" i="5"/>
  <c r="BC131" i="5"/>
  <c r="AK131" i="5"/>
  <c r="Y131" i="5"/>
  <c r="AL131" i="5"/>
  <c r="AC131" i="5"/>
  <c r="AD131" i="5"/>
  <c r="AF131" i="5"/>
  <c r="AG131" i="5"/>
  <c r="AH131" i="5"/>
  <c r="B132" i="5"/>
  <c r="Q132" i="5"/>
  <c r="R132" i="5"/>
  <c r="S132" i="5"/>
  <c r="AZ131" i="5"/>
  <c r="BA131" i="5"/>
  <c r="BD131" i="5"/>
  <c r="BE131" i="5"/>
  <c r="BK131" i="5"/>
  <c r="BL131" i="5"/>
  <c r="BM131" i="5"/>
  <c r="AM131" i="5"/>
  <c r="AN131" i="5"/>
  <c r="AO131" i="5"/>
  <c r="AP131" i="5"/>
  <c r="AR131" i="5"/>
  <c r="AS131" i="5"/>
  <c r="C132" i="5"/>
  <c r="Z132" i="5"/>
  <c r="AA132" i="5"/>
  <c r="AB132" i="5"/>
  <c r="AX132" i="5"/>
  <c r="AY132" i="5"/>
  <c r="BB132" i="5"/>
  <c r="BC132" i="5"/>
  <c r="AK132" i="5"/>
  <c r="Y132" i="5"/>
  <c r="AL132" i="5"/>
  <c r="AC132" i="5"/>
  <c r="AD132" i="5"/>
  <c r="AF132" i="5"/>
  <c r="AG132" i="5"/>
  <c r="AH132" i="5"/>
  <c r="B133" i="5"/>
  <c r="Q133" i="5"/>
  <c r="R133" i="5"/>
  <c r="S133" i="5"/>
  <c r="AZ132" i="5"/>
  <c r="BA132" i="5"/>
  <c r="BD132" i="5"/>
  <c r="BE132" i="5"/>
  <c r="BK132" i="5"/>
  <c r="BL132" i="5"/>
  <c r="BM132" i="5"/>
  <c r="AM132" i="5"/>
  <c r="AN132" i="5"/>
  <c r="AO132" i="5"/>
  <c r="AP132" i="5"/>
  <c r="AR132" i="5"/>
  <c r="AS132" i="5"/>
  <c r="C133" i="5"/>
  <c r="Z133" i="5"/>
  <c r="AA133" i="5"/>
  <c r="AB133" i="5"/>
  <c r="AX133" i="5"/>
  <c r="AY133" i="5"/>
  <c r="BB133" i="5"/>
  <c r="BC133" i="5"/>
  <c r="AK133" i="5"/>
  <c r="Y133" i="5"/>
  <c r="AL133" i="5"/>
  <c r="AC133" i="5"/>
  <c r="AD133" i="5"/>
  <c r="AF133" i="5"/>
  <c r="AG133" i="5"/>
  <c r="AH133" i="5"/>
  <c r="B134" i="5"/>
  <c r="Q134" i="5"/>
  <c r="R134" i="5"/>
  <c r="S134" i="5"/>
  <c r="AZ133" i="5"/>
  <c r="BA133" i="5"/>
  <c r="BD133" i="5"/>
  <c r="BE133" i="5"/>
  <c r="BK133" i="5"/>
  <c r="BL133" i="5"/>
  <c r="BM133" i="5"/>
  <c r="AM133" i="5"/>
  <c r="AN133" i="5"/>
  <c r="AO133" i="5"/>
  <c r="AP133" i="5"/>
  <c r="AR133" i="5"/>
  <c r="AS133" i="5"/>
  <c r="C134" i="5"/>
  <c r="Z134" i="5"/>
  <c r="AA134" i="5"/>
  <c r="AB134" i="5"/>
  <c r="AX134" i="5"/>
  <c r="AY134" i="5"/>
  <c r="BB134" i="5"/>
  <c r="BC134" i="5"/>
  <c r="AK134" i="5"/>
  <c r="Y134" i="5"/>
  <c r="AL134" i="5"/>
  <c r="AC134" i="5"/>
  <c r="AD134" i="5"/>
  <c r="AF134" i="5"/>
  <c r="AG134" i="5"/>
  <c r="AH134" i="5"/>
  <c r="B135" i="5"/>
  <c r="Q135" i="5"/>
  <c r="R135" i="5"/>
  <c r="S135" i="5"/>
  <c r="AZ134" i="5"/>
  <c r="BA134" i="5"/>
  <c r="BD134" i="5"/>
  <c r="BE134" i="5"/>
  <c r="BK134" i="5"/>
  <c r="BL134" i="5"/>
  <c r="BM134" i="5"/>
  <c r="AM134" i="5"/>
  <c r="AN134" i="5"/>
  <c r="AO134" i="5"/>
  <c r="AP134" i="5"/>
  <c r="AR134" i="5"/>
  <c r="AS134" i="5"/>
  <c r="C135" i="5"/>
  <c r="Z135" i="5"/>
  <c r="AA135" i="5"/>
  <c r="AB135" i="5"/>
  <c r="AX135" i="5"/>
  <c r="AY135" i="5"/>
  <c r="BB135" i="5"/>
  <c r="BC135" i="5"/>
  <c r="AK135" i="5"/>
  <c r="Y135" i="5"/>
  <c r="AL135" i="5"/>
  <c r="AC135" i="5"/>
  <c r="AD135" i="5"/>
  <c r="AF135" i="5"/>
  <c r="AG135" i="5"/>
  <c r="AH135" i="5"/>
  <c r="B136" i="5"/>
  <c r="Q136" i="5"/>
  <c r="R136" i="5"/>
  <c r="S136" i="5"/>
  <c r="AZ135" i="5"/>
  <c r="BA135" i="5"/>
  <c r="BD135" i="5"/>
  <c r="BE135" i="5"/>
  <c r="BK135" i="5"/>
  <c r="BL135" i="5"/>
  <c r="BM135" i="5"/>
  <c r="AM135" i="5"/>
  <c r="AN135" i="5"/>
  <c r="AO135" i="5"/>
  <c r="AP135" i="5"/>
  <c r="AR135" i="5"/>
  <c r="AS135" i="5"/>
  <c r="C136" i="5"/>
  <c r="Z136" i="5"/>
  <c r="AA136" i="5"/>
  <c r="AB136" i="5"/>
  <c r="AX136" i="5"/>
  <c r="AY136" i="5"/>
  <c r="BB136" i="5"/>
  <c r="BC136" i="5"/>
  <c r="AK136" i="5"/>
  <c r="Y136" i="5"/>
  <c r="AL136" i="5"/>
  <c r="AC136" i="5"/>
  <c r="AD136" i="5"/>
  <c r="AF136" i="5"/>
  <c r="AG136" i="5"/>
  <c r="AH136" i="5"/>
  <c r="B137" i="5"/>
  <c r="Q137" i="5"/>
  <c r="R137" i="5"/>
  <c r="S137" i="5"/>
  <c r="AZ136" i="5"/>
  <c r="BA136" i="5"/>
  <c r="BD136" i="5"/>
  <c r="BE136" i="5"/>
  <c r="BK136" i="5"/>
  <c r="BL136" i="5"/>
  <c r="BM136" i="5"/>
  <c r="AM136" i="5"/>
  <c r="AN136" i="5"/>
  <c r="AO136" i="5"/>
  <c r="AP136" i="5"/>
  <c r="AR136" i="5"/>
  <c r="AS136" i="5"/>
  <c r="C137" i="5"/>
  <c r="Z137" i="5"/>
  <c r="AA137" i="5"/>
  <c r="AB137" i="5"/>
  <c r="AX137" i="5"/>
  <c r="AY137" i="5"/>
  <c r="BB137" i="5"/>
  <c r="BC137" i="5"/>
  <c r="AK137" i="5"/>
  <c r="Y137" i="5"/>
  <c r="AL137" i="5"/>
  <c r="AC137" i="5"/>
  <c r="AD137" i="5"/>
  <c r="AF137" i="5"/>
  <c r="AG137" i="5"/>
  <c r="AH137" i="5"/>
  <c r="B138" i="5"/>
  <c r="Q138" i="5"/>
  <c r="R138" i="5"/>
  <c r="S138" i="5"/>
  <c r="AZ137" i="5"/>
  <c r="BA137" i="5"/>
  <c r="BD137" i="5"/>
  <c r="BE137" i="5"/>
  <c r="BK137" i="5"/>
  <c r="BL137" i="5"/>
  <c r="BM137" i="5"/>
  <c r="AM137" i="5"/>
  <c r="AN137" i="5"/>
  <c r="AO137" i="5"/>
  <c r="AP137" i="5"/>
  <c r="AR137" i="5"/>
  <c r="AS137" i="5"/>
  <c r="C138" i="5"/>
  <c r="Z138" i="5"/>
  <c r="AA138" i="5"/>
  <c r="AB138" i="5"/>
  <c r="AX138" i="5"/>
  <c r="AY138" i="5"/>
  <c r="BB138" i="5"/>
  <c r="BC138" i="5"/>
  <c r="AK138" i="5"/>
  <c r="Y138" i="5"/>
  <c r="AL138" i="5"/>
  <c r="AC138" i="5"/>
  <c r="AD138" i="5"/>
  <c r="AF138" i="5"/>
  <c r="AG138" i="5"/>
  <c r="AH138" i="5"/>
  <c r="B139" i="5"/>
  <c r="Q139" i="5"/>
  <c r="R139" i="5"/>
  <c r="S139" i="5"/>
  <c r="AZ138" i="5"/>
  <c r="BA138" i="5"/>
  <c r="BD138" i="5"/>
  <c r="BE138" i="5"/>
  <c r="BK138" i="5"/>
  <c r="BL138" i="5"/>
  <c r="BM138" i="5"/>
  <c r="AM138" i="5"/>
  <c r="AN138" i="5"/>
  <c r="AO138" i="5"/>
  <c r="AP138" i="5"/>
  <c r="AR138" i="5"/>
  <c r="AS138" i="5"/>
  <c r="C139" i="5"/>
  <c r="Z139" i="5"/>
  <c r="AA139" i="5"/>
  <c r="AB139" i="5"/>
  <c r="AX139" i="5"/>
  <c r="AY139" i="5"/>
  <c r="BB139" i="5"/>
  <c r="BC139" i="5"/>
  <c r="AK139" i="5"/>
  <c r="Y139" i="5"/>
  <c r="AL139" i="5"/>
  <c r="AC139" i="5"/>
  <c r="AD139" i="5"/>
  <c r="AF139" i="5"/>
  <c r="AG139" i="5"/>
  <c r="AH139" i="5"/>
  <c r="B140" i="5"/>
  <c r="Q140" i="5"/>
  <c r="R140" i="5"/>
  <c r="S140" i="5"/>
  <c r="AZ139" i="5"/>
  <c r="BA139" i="5"/>
  <c r="BD139" i="5"/>
  <c r="BE139" i="5"/>
  <c r="BK139" i="5"/>
  <c r="BL139" i="5"/>
  <c r="BM139" i="5"/>
  <c r="AM139" i="5"/>
  <c r="AN139" i="5"/>
  <c r="AO139" i="5"/>
  <c r="AP139" i="5"/>
  <c r="AR139" i="5"/>
  <c r="AS139" i="5"/>
  <c r="C140" i="5"/>
  <c r="Z140" i="5"/>
  <c r="AA140" i="5"/>
  <c r="AB140" i="5"/>
  <c r="AX140" i="5"/>
  <c r="AY140" i="5"/>
  <c r="BB140" i="5"/>
  <c r="BC140" i="5"/>
  <c r="AK140" i="5"/>
  <c r="Y140" i="5"/>
  <c r="AL140" i="5"/>
  <c r="AC140" i="5"/>
  <c r="AD140" i="5"/>
  <c r="AF140" i="5"/>
  <c r="AG140" i="5"/>
  <c r="AH140" i="5"/>
  <c r="B141" i="5"/>
  <c r="Q141" i="5"/>
  <c r="R141" i="5"/>
  <c r="S141" i="5"/>
  <c r="AZ140" i="5"/>
  <c r="BA140" i="5"/>
  <c r="BD140" i="5"/>
  <c r="BE140" i="5"/>
  <c r="BK140" i="5"/>
  <c r="BL140" i="5"/>
  <c r="BM140" i="5"/>
  <c r="AM140" i="5"/>
  <c r="AN140" i="5"/>
  <c r="AO140" i="5"/>
  <c r="AP140" i="5"/>
  <c r="AR140" i="5"/>
  <c r="AS140" i="5"/>
  <c r="C141" i="5"/>
  <c r="Z141" i="5"/>
  <c r="AA141" i="5"/>
  <c r="AB141" i="5"/>
  <c r="AX141" i="5"/>
  <c r="AY141" i="5"/>
  <c r="BB141" i="5"/>
  <c r="BC141" i="5"/>
  <c r="AK141" i="5"/>
  <c r="Y141" i="5"/>
  <c r="AL141" i="5"/>
  <c r="AC141" i="5"/>
  <c r="AD141" i="5"/>
  <c r="AF141" i="5"/>
  <c r="AG141" i="5"/>
  <c r="AH141" i="5"/>
  <c r="B142" i="5"/>
  <c r="Q142" i="5"/>
  <c r="R142" i="5"/>
  <c r="S142" i="5"/>
  <c r="AZ141" i="5"/>
  <c r="BA141" i="5"/>
  <c r="BD141" i="5"/>
  <c r="BE141" i="5"/>
  <c r="BK141" i="5"/>
  <c r="BL141" i="5"/>
  <c r="BM141" i="5"/>
  <c r="AM141" i="5"/>
  <c r="AN141" i="5"/>
  <c r="AO141" i="5"/>
  <c r="AP141" i="5"/>
  <c r="AR141" i="5"/>
  <c r="AS141" i="5"/>
  <c r="C142" i="5"/>
  <c r="Z142" i="5"/>
  <c r="AA142" i="5"/>
  <c r="AB142" i="5"/>
  <c r="AX142" i="5"/>
  <c r="AY142" i="5"/>
  <c r="BB142" i="5"/>
  <c r="BC142" i="5"/>
  <c r="AK142" i="5"/>
  <c r="Y142" i="5"/>
  <c r="AL142" i="5"/>
  <c r="AC142" i="5"/>
  <c r="AD142" i="5"/>
  <c r="AF142" i="5"/>
  <c r="AG142" i="5"/>
  <c r="AH142" i="5"/>
  <c r="B143" i="5"/>
  <c r="Q143" i="5"/>
  <c r="R143" i="5"/>
  <c r="S143" i="5"/>
  <c r="AZ142" i="5"/>
  <c r="BA142" i="5"/>
  <c r="BD142" i="5"/>
  <c r="BE142" i="5"/>
  <c r="BK142" i="5"/>
  <c r="BL142" i="5"/>
  <c r="BM142" i="5"/>
  <c r="AM142" i="5"/>
  <c r="AN142" i="5"/>
  <c r="AO142" i="5"/>
  <c r="AP142" i="5"/>
  <c r="AR142" i="5"/>
  <c r="AS142" i="5"/>
  <c r="C143" i="5"/>
  <c r="Z143" i="5"/>
  <c r="AA143" i="5"/>
  <c r="AB143" i="5"/>
  <c r="AX143" i="5"/>
  <c r="AY143" i="5"/>
  <c r="BB143" i="5"/>
  <c r="BC143" i="5"/>
  <c r="AK143" i="5"/>
  <c r="Y143" i="5"/>
  <c r="AL143" i="5"/>
  <c r="AC143" i="5"/>
  <c r="AD143" i="5"/>
  <c r="AF143" i="5"/>
  <c r="AG143" i="5"/>
  <c r="AH143" i="5"/>
  <c r="B144" i="5"/>
  <c r="Q144" i="5"/>
  <c r="R144" i="5"/>
  <c r="S144" i="5"/>
  <c r="AZ143" i="5"/>
  <c r="BA143" i="5"/>
  <c r="BD143" i="5"/>
  <c r="BE143" i="5"/>
  <c r="BK143" i="5"/>
  <c r="BL143" i="5"/>
  <c r="BM143" i="5"/>
  <c r="AM143" i="5"/>
  <c r="AN143" i="5"/>
  <c r="AO143" i="5"/>
  <c r="AP143" i="5"/>
  <c r="AR143" i="5"/>
  <c r="AS143" i="5"/>
  <c r="C144" i="5"/>
  <c r="Z144" i="5"/>
  <c r="AA144" i="5"/>
  <c r="AB144" i="5"/>
  <c r="AX144" i="5"/>
  <c r="AY144" i="5"/>
  <c r="BB144" i="5"/>
  <c r="BC144" i="5"/>
  <c r="AK144" i="5"/>
  <c r="Y144" i="5"/>
  <c r="AL144" i="5"/>
  <c r="AC144" i="5"/>
  <c r="AD144" i="5"/>
  <c r="AF144" i="5"/>
  <c r="AG144" i="5"/>
  <c r="AH144" i="5"/>
  <c r="B145" i="5"/>
  <c r="Q145" i="5"/>
  <c r="R145" i="5"/>
  <c r="S145" i="5"/>
  <c r="AZ144" i="5"/>
  <c r="BA144" i="5"/>
  <c r="BD144" i="5"/>
  <c r="BE144" i="5"/>
  <c r="BK144" i="5"/>
  <c r="BL144" i="5"/>
  <c r="BM144" i="5"/>
  <c r="AM144" i="5"/>
  <c r="AN144" i="5"/>
  <c r="AO144" i="5"/>
  <c r="AP144" i="5"/>
  <c r="AR144" i="5"/>
  <c r="AS144" i="5"/>
  <c r="C145" i="5"/>
  <c r="Z145" i="5"/>
  <c r="AA145" i="5"/>
  <c r="AB145" i="5"/>
  <c r="AX145" i="5"/>
  <c r="AY145" i="5"/>
  <c r="BB145" i="5"/>
  <c r="BC145" i="5"/>
  <c r="AK145" i="5"/>
  <c r="Y145" i="5"/>
  <c r="AL145" i="5"/>
  <c r="AC145" i="5"/>
  <c r="AD145" i="5"/>
  <c r="AF145" i="5"/>
  <c r="AG145" i="5"/>
  <c r="AH145" i="5"/>
  <c r="B146" i="5"/>
  <c r="Q146" i="5"/>
  <c r="R146" i="5"/>
  <c r="S146" i="5"/>
  <c r="AZ145" i="5"/>
  <c r="BA145" i="5"/>
  <c r="BD145" i="5"/>
  <c r="BE145" i="5"/>
  <c r="BK145" i="5"/>
  <c r="BL145" i="5"/>
  <c r="BM145" i="5"/>
  <c r="AM145" i="5"/>
  <c r="AN145" i="5"/>
  <c r="AO145" i="5"/>
  <c r="AP145" i="5"/>
  <c r="AR145" i="5"/>
  <c r="AS145" i="5"/>
  <c r="C146" i="5"/>
  <c r="Z146" i="5"/>
  <c r="AA146" i="5"/>
  <c r="AB146" i="5"/>
  <c r="AX146" i="5"/>
  <c r="AY146" i="5"/>
  <c r="BB146" i="5"/>
  <c r="BC146" i="5"/>
  <c r="AK146" i="5"/>
  <c r="Y146" i="5"/>
  <c r="AL146" i="5"/>
  <c r="AC146" i="5"/>
  <c r="AD146" i="5"/>
  <c r="AF146" i="5"/>
  <c r="AG146" i="5"/>
  <c r="AH146" i="5"/>
  <c r="B147" i="5"/>
  <c r="Q147" i="5"/>
  <c r="R147" i="5"/>
  <c r="S147" i="5"/>
  <c r="AZ146" i="5"/>
  <c r="BA146" i="5"/>
  <c r="BD146" i="5"/>
  <c r="BE146" i="5"/>
  <c r="BK146" i="5"/>
  <c r="BL146" i="5"/>
  <c r="BM146" i="5"/>
  <c r="AM146" i="5"/>
  <c r="AN146" i="5"/>
  <c r="AO146" i="5"/>
  <c r="AP146" i="5"/>
  <c r="AR146" i="5"/>
  <c r="AS146" i="5"/>
  <c r="C147" i="5"/>
  <c r="Z147" i="5"/>
  <c r="AA147" i="5"/>
  <c r="AB147" i="5"/>
  <c r="AX147" i="5"/>
  <c r="AY147" i="5"/>
  <c r="BB147" i="5"/>
  <c r="BC147" i="5"/>
  <c r="AK147" i="5"/>
  <c r="Y147" i="5"/>
  <c r="AL147" i="5"/>
  <c r="AC147" i="5"/>
  <c r="AD147" i="5"/>
  <c r="AF147" i="5"/>
  <c r="AG147" i="5"/>
  <c r="AH147" i="5"/>
  <c r="B148" i="5"/>
  <c r="Q148" i="5"/>
  <c r="R148" i="5"/>
  <c r="S148" i="5"/>
  <c r="AZ147" i="5"/>
  <c r="BA147" i="5"/>
  <c r="BD147" i="5"/>
  <c r="BE147" i="5"/>
  <c r="BK147" i="5"/>
  <c r="BL147" i="5"/>
  <c r="BM147" i="5"/>
  <c r="AM147" i="5"/>
  <c r="AN147" i="5"/>
  <c r="AO147" i="5"/>
  <c r="AP147" i="5"/>
  <c r="AR147" i="5"/>
  <c r="AS147" i="5"/>
  <c r="C148" i="5"/>
  <c r="Z148" i="5"/>
  <c r="AA148" i="5"/>
  <c r="AB148" i="5"/>
  <c r="AX148" i="5"/>
  <c r="AY148" i="5"/>
  <c r="BB148" i="5"/>
  <c r="BC148" i="5"/>
  <c r="AK148" i="5"/>
  <c r="Y148" i="5"/>
  <c r="AL148" i="5"/>
  <c r="AC148" i="5"/>
  <c r="AD148" i="5"/>
  <c r="AF148" i="5"/>
  <c r="AG148" i="5"/>
  <c r="AH148" i="5"/>
  <c r="B149" i="5"/>
  <c r="Q149" i="5"/>
  <c r="R149" i="5"/>
  <c r="S149" i="5"/>
  <c r="AZ148" i="5"/>
  <c r="BA148" i="5"/>
  <c r="BD148" i="5"/>
  <c r="BE148" i="5"/>
  <c r="BK148" i="5"/>
  <c r="BL148" i="5"/>
  <c r="BM148" i="5"/>
  <c r="AM148" i="5"/>
  <c r="AN148" i="5"/>
  <c r="AO148" i="5"/>
  <c r="AP148" i="5"/>
  <c r="AR148" i="5"/>
  <c r="AS148" i="5"/>
  <c r="C149" i="5"/>
  <c r="Z149" i="5"/>
  <c r="AA149" i="5"/>
  <c r="AB149" i="5"/>
  <c r="AX149" i="5"/>
  <c r="AY149" i="5"/>
  <c r="BB149" i="5"/>
  <c r="BC149" i="5"/>
  <c r="AK149" i="5"/>
  <c r="Y149" i="5"/>
  <c r="AL149" i="5"/>
  <c r="AC149" i="5"/>
  <c r="AD149" i="5"/>
  <c r="AF149" i="5"/>
  <c r="AG149" i="5"/>
  <c r="AH149" i="5"/>
  <c r="B150" i="5"/>
  <c r="Q150" i="5"/>
  <c r="R150" i="5"/>
  <c r="S150" i="5"/>
  <c r="AZ149" i="5"/>
  <c r="BA149" i="5"/>
  <c r="BD149" i="5"/>
  <c r="BE149" i="5"/>
  <c r="BK149" i="5"/>
  <c r="BL149" i="5"/>
  <c r="BM149" i="5"/>
  <c r="AM149" i="5"/>
  <c r="AN149" i="5"/>
  <c r="AO149" i="5"/>
  <c r="AP149" i="5"/>
  <c r="AR149" i="5"/>
  <c r="AS149" i="5"/>
  <c r="C150" i="5"/>
  <c r="Z150" i="5"/>
  <c r="AA150" i="5"/>
  <c r="AB150" i="5"/>
  <c r="AX150" i="5"/>
  <c r="AY150" i="5"/>
  <c r="BB150" i="5"/>
  <c r="BC150" i="5"/>
  <c r="AK150" i="5"/>
  <c r="Y150" i="5"/>
  <c r="AL150" i="5"/>
  <c r="AC150" i="5"/>
  <c r="AD150" i="5"/>
  <c r="AF150" i="5"/>
  <c r="AG150" i="5"/>
  <c r="AH150" i="5"/>
  <c r="B151" i="5"/>
  <c r="Q151" i="5"/>
  <c r="R151" i="5"/>
  <c r="S151" i="5"/>
  <c r="AZ150" i="5"/>
  <c r="BA150" i="5"/>
  <c r="BD150" i="5"/>
  <c r="BE150" i="5"/>
  <c r="BK150" i="5"/>
  <c r="BL150" i="5"/>
  <c r="BM150" i="5"/>
  <c r="AM150" i="5"/>
  <c r="AN150" i="5"/>
  <c r="AO150" i="5"/>
  <c r="AP150" i="5"/>
  <c r="AR150" i="5"/>
  <c r="AS150" i="5"/>
  <c r="C151" i="5"/>
  <c r="Z151" i="5"/>
  <c r="AA151" i="5"/>
  <c r="AB151" i="5"/>
  <c r="AX151" i="5"/>
  <c r="AY151" i="5"/>
  <c r="BB151" i="5"/>
  <c r="BC151" i="5"/>
  <c r="AK151" i="5"/>
  <c r="Y151" i="5"/>
  <c r="AL151" i="5"/>
  <c r="AC151" i="5"/>
  <c r="AD151" i="5"/>
  <c r="AF151" i="5"/>
  <c r="AG151" i="5"/>
  <c r="AH151" i="5"/>
  <c r="B152" i="5"/>
  <c r="Q152" i="5"/>
  <c r="R152" i="5"/>
  <c r="S152" i="5"/>
  <c r="AZ151" i="5"/>
  <c r="BA151" i="5"/>
  <c r="BD151" i="5"/>
  <c r="BE151" i="5"/>
  <c r="BK151" i="5"/>
  <c r="BL151" i="5"/>
  <c r="BM151" i="5"/>
  <c r="AM151" i="5"/>
  <c r="AN151" i="5"/>
  <c r="AO151" i="5"/>
  <c r="AP151" i="5"/>
  <c r="AR151" i="5"/>
  <c r="AS151" i="5"/>
  <c r="C152" i="5"/>
  <c r="Z152" i="5"/>
  <c r="AA152" i="5"/>
  <c r="AB152" i="5"/>
  <c r="AX152" i="5"/>
  <c r="AY152" i="5"/>
  <c r="BB152" i="5"/>
  <c r="BC152" i="5"/>
  <c r="AK152" i="5"/>
  <c r="Y152" i="5"/>
  <c r="AL152" i="5"/>
  <c r="AC152" i="5"/>
  <c r="AD152" i="5"/>
  <c r="AF152" i="5"/>
  <c r="AG152" i="5"/>
  <c r="AH152" i="5"/>
  <c r="B153" i="5"/>
  <c r="Q153" i="5"/>
  <c r="R153" i="5"/>
  <c r="S153" i="5"/>
  <c r="AZ152" i="5"/>
  <c r="BA152" i="5"/>
  <c r="BD152" i="5"/>
  <c r="BE152" i="5"/>
  <c r="BK152" i="5"/>
  <c r="BL152" i="5"/>
  <c r="BM152" i="5"/>
  <c r="AM152" i="5"/>
  <c r="AN152" i="5"/>
  <c r="AO152" i="5"/>
  <c r="AP152" i="5"/>
  <c r="AR152" i="5"/>
  <c r="AS152" i="5"/>
  <c r="C153" i="5"/>
  <c r="Z153" i="5"/>
  <c r="AA153" i="5"/>
  <c r="AB153" i="5"/>
  <c r="AX153" i="5"/>
  <c r="AY153" i="5"/>
  <c r="BB153" i="5"/>
  <c r="BC153" i="5"/>
  <c r="AK153" i="5"/>
  <c r="Y153" i="5"/>
  <c r="AL153" i="5"/>
  <c r="AC153" i="5"/>
  <c r="AD153" i="5"/>
  <c r="AF153" i="5"/>
  <c r="AG153" i="5"/>
  <c r="AH153" i="5"/>
  <c r="B154" i="5"/>
  <c r="Q154" i="5"/>
  <c r="R154" i="5"/>
  <c r="S154" i="5"/>
  <c r="AZ153" i="5"/>
  <c r="BA153" i="5"/>
  <c r="BD153" i="5"/>
  <c r="BE153" i="5"/>
  <c r="BK153" i="5"/>
  <c r="BL153" i="5"/>
  <c r="BM153" i="5"/>
  <c r="AM153" i="5"/>
  <c r="AN153" i="5"/>
  <c r="AO153" i="5"/>
  <c r="AP153" i="5"/>
  <c r="AR153" i="5"/>
  <c r="AS153" i="5"/>
  <c r="C154" i="5"/>
  <c r="Z154" i="5"/>
  <c r="AA154" i="5"/>
  <c r="AB154" i="5"/>
  <c r="AX154" i="5"/>
  <c r="AY154" i="5"/>
  <c r="BB154" i="5"/>
  <c r="BC154" i="5"/>
  <c r="AK154" i="5"/>
  <c r="Y154" i="5"/>
  <c r="AL154" i="5"/>
  <c r="AC154" i="5"/>
  <c r="AD154" i="5"/>
  <c r="AF154" i="5"/>
  <c r="AG154" i="5"/>
  <c r="AH154" i="5"/>
  <c r="B155" i="5"/>
  <c r="Q155" i="5"/>
  <c r="R155" i="5"/>
  <c r="S155" i="5"/>
  <c r="AZ154" i="5"/>
  <c r="BA154" i="5"/>
  <c r="BD154" i="5"/>
  <c r="BE154" i="5"/>
  <c r="BK154" i="5"/>
  <c r="BL154" i="5"/>
  <c r="BM154" i="5"/>
  <c r="AM154" i="5"/>
  <c r="AN154" i="5"/>
  <c r="AO154" i="5"/>
  <c r="AP154" i="5"/>
  <c r="AR154" i="5"/>
  <c r="AS154" i="5"/>
  <c r="C155" i="5"/>
  <c r="Z155" i="5"/>
  <c r="AA155" i="5"/>
  <c r="AB155" i="5"/>
  <c r="AX155" i="5"/>
  <c r="AY155" i="5"/>
  <c r="BB155" i="5"/>
  <c r="BC155" i="5"/>
  <c r="AK155" i="5"/>
  <c r="Y155" i="5"/>
  <c r="AL155" i="5"/>
  <c r="AC155" i="5"/>
  <c r="AD155" i="5"/>
  <c r="AF155" i="5"/>
  <c r="AG155" i="5"/>
  <c r="AH155" i="5"/>
  <c r="B156" i="5"/>
  <c r="Q156" i="5"/>
  <c r="R156" i="5"/>
  <c r="S156" i="5"/>
  <c r="AZ155" i="5"/>
  <c r="BA155" i="5"/>
  <c r="BD155" i="5"/>
  <c r="BE155" i="5"/>
  <c r="BK155" i="5"/>
  <c r="BL155" i="5"/>
  <c r="BM155" i="5"/>
  <c r="AM155" i="5"/>
  <c r="AN155" i="5"/>
  <c r="AO155" i="5"/>
  <c r="AP155" i="5"/>
  <c r="AR155" i="5"/>
  <c r="AS155" i="5"/>
  <c r="C156" i="5"/>
  <c r="Z156" i="5"/>
  <c r="AA156" i="5"/>
  <c r="AB156" i="5"/>
  <c r="AX156" i="5"/>
  <c r="AY156" i="5"/>
  <c r="BB156" i="5"/>
  <c r="BC156" i="5"/>
  <c r="AK156" i="5"/>
  <c r="Y156" i="5"/>
  <c r="AL156" i="5"/>
  <c r="AC156" i="5"/>
  <c r="AD156" i="5"/>
  <c r="AF156" i="5"/>
  <c r="AG156" i="5"/>
  <c r="AH156" i="5"/>
  <c r="B157" i="5"/>
  <c r="Q157" i="5"/>
  <c r="R157" i="5"/>
  <c r="S157" i="5"/>
  <c r="AZ156" i="5"/>
  <c r="BA156" i="5"/>
  <c r="BD156" i="5"/>
  <c r="BE156" i="5"/>
  <c r="BK156" i="5"/>
  <c r="BL156" i="5"/>
  <c r="BM156" i="5"/>
  <c r="AM156" i="5"/>
  <c r="AN156" i="5"/>
  <c r="AO156" i="5"/>
  <c r="AP156" i="5"/>
  <c r="AR156" i="5"/>
  <c r="AS156" i="5"/>
  <c r="C157" i="5"/>
  <c r="Z157" i="5"/>
  <c r="AA157" i="5"/>
  <c r="AB157" i="5"/>
  <c r="AX157" i="5"/>
  <c r="AY157" i="5"/>
  <c r="BB157" i="5"/>
  <c r="BC157" i="5"/>
  <c r="AK157" i="5"/>
  <c r="Y157" i="5"/>
  <c r="AL157" i="5"/>
  <c r="AC157" i="5"/>
  <c r="AD157" i="5"/>
  <c r="AF157" i="5"/>
  <c r="AG157" i="5"/>
  <c r="AH157" i="5"/>
  <c r="B158" i="5"/>
  <c r="Q158" i="5"/>
  <c r="R158" i="5"/>
  <c r="S158" i="5"/>
  <c r="AZ157" i="5"/>
  <c r="BA157" i="5"/>
  <c r="BD157" i="5"/>
  <c r="BE157" i="5"/>
  <c r="BK157" i="5"/>
  <c r="BL157" i="5"/>
  <c r="BM157" i="5"/>
  <c r="AM157" i="5"/>
  <c r="AN157" i="5"/>
  <c r="AO157" i="5"/>
  <c r="AP157" i="5"/>
  <c r="AR157" i="5"/>
  <c r="AS157" i="5"/>
  <c r="C158" i="5"/>
  <c r="Z158" i="5"/>
  <c r="AA158" i="5"/>
  <c r="AB158" i="5"/>
  <c r="AX158" i="5"/>
  <c r="AY158" i="5"/>
  <c r="BB158" i="5"/>
  <c r="BC158" i="5"/>
  <c r="AK158" i="5"/>
  <c r="Y158" i="5"/>
  <c r="AL158" i="5"/>
  <c r="AC158" i="5"/>
  <c r="AD158" i="5"/>
  <c r="AF158" i="5"/>
  <c r="AG158" i="5"/>
  <c r="AH158" i="5"/>
  <c r="B159" i="5"/>
  <c r="Q159" i="5"/>
  <c r="R159" i="5"/>
  <c r="S159" i="5"/>
  <c r="AZ158" i="5"/>
  <c r="BA158" i="5"/>
  <c r="BD158" i="5"/>
  <c r="BE158" i="5"/>
  <c r="BK158" i="5"/>
  <c r="BL158" i="5"/>
  <c r="BM158" i="5"/>
  <c r="AM158" i="5"/>
  <c r="AN158" i="5"/>
  <c r="AO158" i="5"/>
  <c r="AP158" i="5"/>
  <c r="AR158" i="5"/>
  <c r="AS158" i="5"/>
  <c r="C159" i="5"/>
  <c r="Z159" i="5"/>
  <c r="AA159" i="5"/>
  <c r="AB159" i="5"/>
  <c r="AX159" i="5"/>
  <c r="AY159" i="5"/>
  <c r="BB159" i="5"/>
  <c r="BC159" i="5"/>
  <c r="AK159" i="5"/>
  <c r="Y159" i="5"/>
  <c r="AL159" i="5"/>
  <c r="AC159" i="5"/>
  <c r="AD159" i="5"/>
  <c r="AF159" i="5"/>
  <c r="AG159" i="5"/>
  <c r="AH159" i="5"/>
  <c r="B160" i="5"/>
  <c r="Q160" i="5"/>
  <c r="R160" i="5"/>
  <c r="S160" i="5"/>
  <c r="AZ159" i="5"/>
  <c r="BA159" i="5"/>
  <c r="BD159" i="5"/>
  <c r="BE159" i="5"/>
  <c r="BK159" i="5"/>
  <c r="BL159" i="5"/>
  <c r="BM159" i="5"/>
  <c r="AM159" i="5"/>
  <c r="AN159" i="5"/>
  <c r="AO159" i="5"/>
  <c r="AP159" i="5"/>
  <c r="AR159" i="5"/>
  <c r="AS159" i="5"/>
  <c r="C160" i="5"/>
  <c r="Z160" i="5"/>
  <c r="AA160" i="5"/>
  <c r="AB160" i="5"/>
  <c r="AX160" i="5"/>
  <c r="AY160" i="5"/>
  <c r="BB160" i="5"/>
  <c r="BC160" i="5"/>
  <c r="AK160" i="5"/>
  <c r="Y160" i="5"/>
  <c r="AL160" i="5"/>
  <c r="AC160" i="5"/>
  <c r="AD160" i="5"/>
  <c r="AF160" i="5"/>
  <c r="AG160" i="5"/>
  <c r="AH160" i="5"/>
  <c r="B161" i="5"/>
  <c r="Q161" i="5"/>
  <c r="R161" i="5"/>
  <c r="S161" i="5"/>
  <c r="AZ160" i="5"/>
  <c r="BA160" i="5"/>
  <c r="BD160" i="5"/>
  <c r="BE160" i="5"/>
  <c r="BK160" i="5"/>
  <c r="BL160" i="5"/>
  <c r="BM160" i="5"/>
  <c r="AM160" i="5"/>
  <c r="AN160" i="5"/>
  <c r="AO160" i="5"/>
  <c r="AP160" i="5"/>
  <c r="AR160" i="5"/>
  <c r="AS160" i="5"/>
  <c r="C161" i="5"/>
  <c r="Z161" i="5"/>
  <c r="AA161" i="5"/>
  <c r="AB161" i="5"/>
  <c r="AX161" i="5"/>
  <c r="AY161" i="5"/>
  <c r="BB161" i="5"/>
  <c r="BC161" i="5"/>
  <c r="AK161" i="5"/>
  <c r="Y161" i="5"/>
  <c r="AL161" i="5"/>
  <c r="AC161" i="5"/>
  <c r="AD161" i="5"/>
  <c r="AF161" i="5"/>
  <c r="AG161" i="5"/>
  <c r="AH161" i="5"/>
  <c r="B162" i="5"/>
  <c r="Q162" i="5"/>
  <c r="R162" i="5"/>
  <c r="S162" i="5"/>
  <c r="AZ161" i="5"/>
  <c r="BA161" i="5"/>
  <c r="BD161" i="5"/>
  <c r="BE161" i="5"/>
  <c r="BK161" i="5"/>
  <c r="BL161" i="5"/>
  <c r="BM161" i="5"/>
  <c r="AM161" i="5"/>
  <c r="AN161" i="5"/>
  <c r="AO161" i="5"/>
  <c r="AP161" i="5"/>
  <c r="AR161" i="5"/>
  <c r="AS161" i="5"/>
  <c r="C162" i="5"/>
  <c r="Z162" i="5"/>
  <c r="AA162" i="5"/>
  <c r="AB162" i="5"/>
  <c r="AX162" i="5"/>
  <c r="AY162" i="5"/>
  <c r="BB162" i="5"/>
  <c r="BC162" i="5"/>
  <c r="AK162" i="5"/>
  <c r="Y162" i="5"/>
  <c r="AL162" i="5"/>
  <c r="AC162" i="5"/>
  <c r="AD162" i="5"/>
  <c r="AF162" i="5"/>
  <c r="AG162" i="5"/>
  <c r="AH162" i="5"/>
  <c r="B163" i="5"/>
  <c r="Q163" i="5"/>
  <c r="R163" i="5"/>
  <c r="S163" i="5"/>
  <c r="AZ162" i="5"/>
  <c r="BA162" i="5"/>
  <c r="BD162" i="5"/>
  <c r="BE162" i="5"/>
  <c r="BK162" i="5"/>
  <c r="BL162" i="5"/>
  <c r="BM162" i="5"/>
  <c r="AM162" i="5"/>
  <c r="AN162" i="5"/>
  <c r="AO162" i="5"/>
  <c r="AP162" i="5"/>
  <c r="AR162" i="5"/>
  <c r="AS162" i="5"/>
  <c r="C163" i="5"/>
  <c r="Z163" i="5"/>
  <c r="AA163" i="5"/>
  <c r="AB163" i="5"/>
  <c r="AX163" i="5"/>
  <c r="AY163" i="5"/>
  <c r="BB163" i="5"/>
  <c r="BC163" i="5"/>
  <c r="AK163" i="5"/>
  <c r="Y163" i="5"/>
  <c r="AL163" i="5"/>
  <c r="AC163" i="5"/>
  <c r="AD163" i="5"/>
  <c r="AF163" i="5"/>
  <c r="AG163" i="5"/>
  <c r="AH163" i="5"/>
  <c r="B164" i="5"/>
  <c r="Q164" i="5"/>
  <c r="R164" i="5"/>
  <c r="S164" i="5"/>
  <c r="AZ163" i="5"/>
  <c r="BA163" i="5"/>
  <c r="BD163" i="5"/>
  <c r="BE163" i="5"/>
  <c r="BK163" i="5"/>
  <c r="BL163" i="5"/>
  <c r="BM163" i="5"/>
  <c r="AM163" i="5"/>
  <c r="AN163" i="5"/>
  <c r="AO163" i="5"/>
  <c r="AP163" i="5"/>
  <c r="AR163" i="5"/>
  <c r="AS163" i="5"/>
  <c r="C164" i="5"/>
  <c r="Z164" i="5"/>
  <c r="AA164" i="5"/>
  <c r="AB164" i="5"/>
  <c r="AX164" i="5"/>
  <c r="AY164" i="5"/>
  <c r="BB164" i="5"/>
  <c r="BC164" i="5"/>
  <c r="AK164" i="5"/>
  <c r="Y164" i="5"/>
  <c r="AL164" i="5"/>
  <c r="AC164" i="5"/>
  <c r="AD164" i="5"/>
  <c r="AF164" i="5"/>
  <c r="AG164" i="5"/>
  <c r="AH164" i="5"/>
  <c r="B165" i="5"/>
  <c r="Q165" i="5"/>
  <c r="R165" i="5"/>
  <c r="S165" i="5"/>
  <c r="AZ164" i="5"/>
  <c r="BA164" i="5"/>
  <c r="BD164" i="5"/>
  <c r="BE164" i="5"/>
  <c r="BK164" i="5"/>
  <c r="BL164" i="5"/>
  <c r="BM164" i="5"/>
  <c r="AM164" i="5"/>
  <c r="AN164" i="5"/>
  <c r="AO164" i="5"/>
  <c r="AP164" i="5"/>
  <c r="AR164" i="5"/>
  <c r="AS164" i="5"/>
  <c r="C165" i="5"/>
  <c r="Z165" i="5"/>
  <c r="AA165" i="5"/>
  <c r="AB165" i="5"/>
  <c r="AX165" i="5"/>
  <c r="AY165" i="5"/>
  <c r="BB165" i="5"/>
  <c r="BC165" i="5"/>
  <c r="AK165" i="5"/>
  <c r="Y165" i="5"/>
  <c r="AL165" i="5"/>
  <c r="AC165" i="5"/>
  <c r="AD165" i="5"/>
  <c r="AF165" i="5"/>
  <c r="AG165" i="5"/>
  <c r="AH165" i="5"/>
  <c r="B166" i="5"/>
  <c r="Q166" i="5"/>
  <c r="R166" i="5"/>
  <c r="S166" i="5"/>
  <c r="AZ165" i="5"/>
  <c r="BA165" i="5"/>
  <c r="BD165" i="5"/>
  <c r="BE165" i="5"/>
  <c r="BK165" i="5"/>
  <c r="BL165" i="5"/>
  <c r="BM165" i="5"/>
  <c r="AM165" i="5"/>
  <c r="AN165" i="5"/>
  <c r="AO165" i="5"/>
  <c r="AP165" i="5"/>
  <c r="AR165" i="5"/>
  <c r="AS165" i="5"/>
  <c r="C166" i="5"/>
  <c r="Z166" i="5"/>
  <c r="AA166" i="5"/>
  <c r="AB166" i="5"/>
  <c r="AX166" i="5"/>
  <c r="AY166" i="5"/>
  <c r="BB166" i="5"/>
  <c r="BC166" i="5"/>
  <c r="AK166" i="5"/>
  <c r="Y166" i="5"/>
  <c r="AL166" i="5"/>
  <c r="AC166" i="5"/>
  <c r="AD166" i="5"/>
  <c r="AF166" i="5"/>
  <c r="AG166" i="5"/>
  <c r="AH166" i="5"/>
  <c r="B167" i="5"/>
  <c r="Q167" i="5"/>
  <c r="R167" i="5"/>
  <c r="S167" i="5"/>
  <c r="AZ166" i="5"/>
  <c r="BA166" i="5"/>
  <c r="BD166" i="5"/>
  <c r="BE166" i="5"/>
  <c r="BK166" i="5"/>
  <c r="BL166" i="5"/>
  <c r="BM166" i="5"/>
  <c r="AM166" i="5"/>
  <c r="AN166" i="5"/>
  <c r="AO166" i="5"/>
  <c r="AP166" i="5"/>
  <c r="AR166" i="5"/>
  <c r="AS166" i="5"/>
  <c r="C167" i="5"/>
  <c r="Z167" i="5"/>
  <c r="AA167" i="5"/>
  <c r="AB167" i="5"/>
  <c r="AX167" i="5"/>
  <c r="AY167" i="5"/>
  <c r="BB167" i="5"/>
  <c r="BC167" i="5"/>
  <c r="AK167" i="5"/>
  <c r="Y167" i="5"/>
  <c r="AL167" i="5"/>
  <c r="AC167" i="5"/>
  <c r="AD167" i="5"/>
  <c r="AF167" i="5"/>
  <c r="AG167" i="5"/>
  <c r="AH167" i="5"/>
  <c r="B168" i="5"/>
  <c r="Q168" i="5"/>
  <c r="R168" i="5"/>
  <c r="S168" i="5"/>
  <c r="AZ167" i="5"/>
  <c r="BA167" i="5"/>
  <c r="BD167" i="5"/>
  <c r="BE167" i="5"/>
  <c r="BK167" i="5"/>
  <c r="BL167" i="5"/>
  <c r="BM167" i="5"/>
  <c r="AM167" i="5"/>
  <c r="AN167" i="5"/>
  <c r="AO167" i="5"/>
  <c r="AP167" i="5"/>
  <c r="AR167" i="5"/>
  <c r="AS167" i="5"/>
  <c r="C168" i="5"/>
  <c r="Z168" i="5"/>
  <c r="AA168" i="5"/>
  <c r="AB168" i="5"/>
  <c r="AX168" i="5"/>
  <c r="AY168" i="5"/>
  <c r="BB168" i="5"/>
  <c r="BC168" i="5"/>
  <c r="AK168" i="5"/>
  <c r="Y168" i="5"/>
  <c r="AL168" i="5"/>
  <c r="AC168" i="5"/>
  <c r="AD168" i="5"/>
  <c r="AF168" i="5"/>
  <c r="AG168" i="5"/>
  <c r="AH168" i="5"/>
  <c r="B169" i="5"/>
  <c r="Q169" i="5"/>
  <c r="R169" i="5"/>
  <c r="S169" i="5"/>
  <c r="AZ168" i="5"/>
  <c r="BA168" i="5"/>
  <c r="BD168" i="5"/>
  <c r="BE168" i="5"/>
  <c r="BK168" i="5"/>
  <c r="BL168" i="5"/>
  <c r="BM168" i="5"/>
  <c r="AM168" i="5"/>
  <c r="AN168" i="5"/>
  <c r="AO168" i="5"/>
  <c r="AP168" i="5"/>
  <c r="AR168" i="5"/>
  <c r="AS168" i="5"/>
  <c r="C169" i="5"/>
  <c r="Z169" i="5"/>
  <c r="AA169" i="5"/>
  <c r="AB169" i="5"/>
  <c r="AX169" i="5"/>
  <c r="AY169" i="5"/>
  <c r="BB169" i="5"/>
  <c r="BC169" i="5"/>
  <c r="AK169" i="5"/>
  <c r="Y169" i="5"/>
  <c r="AL169" i="5"/>
  <c r="AC169" i="5"/>
  <c r="AD169" i="5"/>
  <c r="AF169" i="5"/>
  <c r="AG169" i="5"/>
  <c r="AH169" i="5"/>
  <c r="B170" i="5"/>
  <c r="Q170" i="5"/>
  <c r="R170" i="5"/>
  <c r="S170" i="5"/>
  <c r="AZ169" i="5"/>
  <c r="BA169" i="5"/>
  <c r="BD169" i="5"/>
  <c r="BE169" i="5"/>
  <c r="BK169" i="5"/>
  <c r="BL169" i="5"/>
  <c r="BM169" i="5"/>
  <c r="AM169" i="5"/>
  <c r="AN169" i="5"/>
  <c r="AO169" i="5"/>
  <c r="AP169" i="5"/>
  <c r="AR169" i="5"/>
  <c r="AS169" i="5"/>
  <c r="C170" i="5"/>
  <c r="Z170" i="5"/>
  <c r="AA170" i="5"/>
  <c r="AB170" i="5"/>
  <c r="AX170" i="5"/>
  <c r="AY170" i="5"/>
  <c r="BB170" i="5"/>
  <c r="BC170" i="5"/>
  <c r="AK170" i="5"/>
  <c r="Y170" i="5"/>
  <c r="AL170" i="5"/>
  <c r="AC170" i="5"/>
  <c r="AD170" i="5"/>
  <c r="AF170" i="5"/>
  <c r="AG170" i="5"/>
  <c r="AH170" i="5"/>
  <c r="B171" i="5"/>
  <c r="Q171" i="5"/>
  <c r="R171" i="5"/>
  <c r="S171" i="5"/>
  <c r="AZ170" i="5"/>
  <c r="BA170" i="5"/>
  <c r="BD170" i="5"/>
  <c r="BE170" i="5"/>
  <c r="BK170" i="5"/>
  <c r="BL170" i="5"/>
  <c r="BM170" i="5"/>
  <c r="AM170" i="5"/>
  <c r="AN170" i="5"/>
  <c r="AO170" i="5"/>
  <c r="AP170" i="5"/>
  <c r="AR170" i="5"/>
  <c r="AS170" i="5"/>
  <c r="C171" i="5"/>
  <c r="Z171" i="5"/>
  <c r="AA171" i="5"/>
  <c r="AB171" i="5"/>
  <c r="AX171" i="5"/>
  <c r="AY171" i="5"/>
  <c r="BB171" i="5"/>
  <c r="BC171" i="5"/>
  <c r="AK171" i="5"/>
  <c r="Y171" i="5"/>
  <c r="AL171" i="5"/>
  <c r="AC171" i="5"/>
  <c r="AD171" i="5"/>
  <c r="AF171" i="5"/>
  <c r="AG171" i="5"/>
  <c r="AH171" i="5"/>
  <c r="B172" i="5"/>
  <c r="Q172" i="5"/>
  <c r="R172" i="5"/>
  <c r="S172" i="5"/>
  <c r="AZ171" i="5"/>
  <c r="BA171" i="5"/>
  <c r="BD171" i="5"/>
  <c r="BE171" i="5"/>
  <c r="BK171" i="5"/>
  <c r="BL171" i="5"/>
  <c r="BM171" i="5"/>
  <c r="AM171" i="5"/>
  <c r="AN171" i="5"/>
  <c r="AO171" i="5"/>
  <c r="AP171" i="5"/>
  <c r="AR171" i="5"/>
  <c r="AS171" i="5"/>
  <c r="C172" i="5"/>
  <c r="Z172" i="5"/>
  <c r="AA172" i="5"/>
  <c r="AB172" i="5"/>
  <c r="AX172" i="5"/>
  <c r="AY172" i="5"/>
  <c r="BB172" i="5"/>
  <c r="BC172" i="5"/>
  <c r="AK172" i="5"/>
  <c r="Y172" i="5"/>
  <c r="AL172" i="5"/>
  <c r="AC172" i="5"/>
  <c r="AD172" i="5"/>
  <c r="AF172" i="5"/>
  <c r="AG172" i="5"/>
  <c r="AH172" i="5"/>
  <c r="B173" i="5"/>
  <c r="Q173" i="5"/>
  <c r="R173" i="5"/>
  <c r="S173" i="5"/>
  <c r="AZ172" i="5"/>
  <c r="BA172" i="5"/>
  <c r="BD172" i="5"/>
  <c r="BE172" i="5"/>
  <c r="BK172" i="5"/>
  <c r="BL172" i="5"/>
  <c r="BM172" i="5"/>
  <c r="AM172" i="5"/>
  <c r="AN172" i="5"/>
  <c r="AO172" i="5"/>
  <c r="AP172" i="5"/>
  <c r="AR172" i="5"/>
  <c r="AS172" i="5"/>
  <c r="C173" i="5"/>
  <c r="Z173" i="5"/>
  <c r="AA173" i="5"/>
  <c r="AB173" i="5"/>
  <c r="AX173" i="5"/>
  <c r="AY173" i="5"/>
  <c r="BB173" i="5"/>
  <c r="BC173" i="5"/>
  <c r="AK173" i="5"/>
  <c r="Y173" i="5"/>
  <c r="AL173" i="5"/>
  <c r="AC173" i="5"/>
  <c r="AD173" i="5"/>
  <c r="AF173" i="5"/>
  <c r="AG173" i="5"/>
  <c r="AH173" i="5"/>
  <c r="B174" i="5"/>
  <c r="Q174" i="5"/>
  <c r="R174" i="5"/>
  <c r="S174" i="5"/>
  <c r="AZ173" i="5"/>
  <c r="BA173" i="5"/>
  <c r="BD173" i="5"/>
  <c r="BE173" i="5"/>
  <c r="BK173" i="5"/>
  <c r="BL173" i="5"/>
  <c r="BM173" i="5"/>
  <c r="AM173" i="5"/>
  <c r="AN173" i="5"/>
  <c r="AO173" i="5"/>
  <c r="AP173" i="5"/>
  <c r="AR173" i="5"/>
  <c r="AS173" i="5"/>
  <c r="C174" i="5"/>
  <c r="Z174" i="5"/>
  <c r="AA174" i="5"/>
  <c r="AB174" i="5"/>
  <c r="AX174" i="5"/>
  <c r="AY174" i="5"/>
  <c r="BB174" i="5"/>
  <c r="BC174" i="5"/>
  <c r="AK174" i="5"/>
  <c r="Y174" i="5"/>
  <c r="AL174" i="5"/>
  <c r="AC174" i="5"/>
  <c r="AD174" i="5"/>
  <c r="AF174" i="5"/>
  <c r="AG174" i="5"/>
  <c r="AH174" i="5"/>
  <c r="B175" i="5"/>
  <c r="Q175" i="5"/>
  <c r="R175" i="5"/>
  <c r="S175" i="5"/>
  <c r="AZ174" i="5"/>
  <c r="BA174" i="5"/>
  <c r="BD174" i="5"/>
  <c r="BE174" i="5"/>
  <c r="BK174" i="5"/>
  <c r="BL174" i="5"/>
  <c r="BM174" i="5"/>
  <c r="AM174" i="5"/>
  <c r="AN174" i="5"/>
  <c r="AO174" i="5"/>
  <c r="AP174" i="5"/>
  <c r="AR174" i="5"/>
  <c r="AS174" i="5"/>
  <c r="C175" i="5"/>
  <c r="Z175" i="5"/>
  <c r="AA175" i="5"/>
  <c r="AB175" i="5"/>
  <c r="AX175" i="5"/>
  <c r="AY175" i="5"/>
  <c r="BB175" i="5"/>
  <c r="BC175" i="5"/>
  <c r="AK175" i="5"/>
  <c r="Y175" i="5"/>
  <c r="AL175" i="5"/>
  <c r="AC175" i="5"/>
  <c r="AD175" i="5"/>
  <c r="AF175" i="5"/>
  <c r="AG175" i="5"/>
  <c r="AH175" i="5"/>
  <c r="B176" i="5"/>
  <c r="Q176" i="5"/>
  <c r="R176" i="5"/>
  <c r="S176" i="5"/>
  <c r="AZ175" i="5"/>
  <c r="BA175" i="5"/>
  <c r="BD175" i="5"/>
  <c r="BE175" i="5"/>
  <c r="BK175" i="5"/>
  <c r="BL175" i="5"/>
  <c r="BM175" i="5"/>
  <c r="AM175" i="5"/>
  <c r="AN175" i="5"/>
  <c r="AO175" i="5"/>
  <c r="AP175" i="5"/>
  <c r="AR175" i="5"/>
  <c r="AS175" i="5"/>
  <c r="C176" i="5"/>
  <c r="Z176" i="5"/>
  <c r="AA176" i="5"/>
  <c r="AB176" i="5"/>
  <c r="AX176" i="5"/>
  <c r="AY176" i="5"/>
  <c r="BB176" i="5"/>
  <c r="BC176" i="5"/>
  <c r="AK176" i="5"/>
  <c r="Y176" i="5"/>
  <c r="AL176" i="5"/>
  <c r="AC176" i="5"/>
  <c r="AD176" i="5"/>
  <c r="AF176" i="5"/>
  <c r="AG176" i="5"/>
  <c r="AH176" i="5"/>
  <c r="B177" i="5"/>
  <c r="Q177" i="5"/>
  <c r="R177" i="5"/>
  <c r="S177" i="5"/>
  <c r="AZ176" i="5"/>
  <c r="BA176" i="5"/>
  <c r="BD176" i="5"/>
  <c r="BE176" i="5"/>
  <c r="BK176" i="5"/>
  <c r="BL176" i="5"/>
  <c r="BM176" i="5"/>
  <c r="AM176" i="5"/>
  <c r="AN176" i="5"/>
  <c r="AO176" i="5"/>
  <c r="AP176" i="5"/>
  <c r="AR176" i="5"/>
  <c r="AS176" i="5"/>
  <c r="C177" i="5"/>
  <c r="Z177" i="5"/>
  <c r="AA177" i="5"/>
  <c r="AB177" i="5"/>
  <c r="AX177" i="5"/>
  <c r="AY177" i="5"/>
  <c r="BB177" i="5"/>
  <c r="BC177" i="5"/>
  <c r="AK177" i="5"/>
  <c r="Y177" i="5"/>
  <c r="AL177" i="5"/>
  <c r="AC177" i="5"/>
  <c r="AD177" i="5"/>
  <c r="AF177" i="5"/>
  <c r="AG177" i="5"/>
  <c r="AH177" i="5"/>
  <c r="B178" i="5"/>
  <c r="Q178" i="5"/>
  <c r="R178" i="5"/>
  <c r="S178" i="5"/>
  <c r="AZ177" i="5"/>
  <c r="BA177" i="5"/>
  <c r="BD177" i="5"/>
  <c r="BE177" i="5"/>
  <c r="BK177" i="5"/>
  <c r="BL177" i="5"/>
  <c r="BM177" i="5"/>
  <c r="AM177" i="5"/>
  <c r="AN177" i="5"/>
  <c r="AO177" i="5"/>
  <c r="AP177" i="5"/>
  <c r="AR177" i="5"/>
  <c r="AS177" i="5"/>
  <c r="C178" i="5"/>
  <c r="Z178" i="5"/>
  <c r="AA178" i="5"/>
  <c r="AB178" i="5"/>
  <c r="AX178" i="5"/>
  <c r="AY178" i="5"/>
  <c r="BB178" i="5"/>
  <c r="BC178" i="5"/>
  <c r="AK178" i="5"/>
  <c r="Y178" i="5"/>
  <c r="AL178" i="5"/>
  <c r="AC178" i="5"/>
  <c r="AD178" i="5"/>
  <c r="AF178" i="5"/>
  <c r="AG178" i="5"/>
  <c r="AH178" i="5"/>
  <c r="B179" i="5"/>
  <c r="Q179" i="5"/>
  <c r="R179" i="5"/>
  <c r="S179" i="5"/>
  <c r="AZ178" i="5"/>
  <c r="BA178" i="5"/>
  <c r="BD178" i="5"/>
  <c r="BE178" i="5"/>
  <c r="BK178" i="5"/>
  <c r="BL178" i="5"/>
  <c r="BM178" i="5"/>
  <c r="AM178" i="5"/>
  <c r="AN178" i="5"/>
  <c r="AO178" i="5"/>
  <c r="AP178" i="5"/>
  <c r="AR178" i="5"/>
  <c r="AS178" i="5"/>
  <c r="C179" i="5"/>
  <c r="Z179" i="5"/>
  <c r="AA179" i="5"/>
  <c r="AB179" i="5"/>
  <c r="AX179" i="5"/>
  <c r="AY179" i="5"/>
  <c r="BB179" i="5"/>
  <c r="BC179" i="5"/>
  <c r="AK179" i="5"/>
  <c r="Y179" i="5"/>
  <c r="AL179" i="5"/>
  <c r="AC179" i="5"/>
  <c r="AD179" i="5"/>
  <c r="AF179" i="5"/>
  <c r="AG179" i="5"/>
  <c r="AH179" i="5"/>
  <c r="B180" i="5"/>
  <c r="Q180" i="5"/>
  <c r="R180" i="5"/>
  <c r="S180" i="5"/>
  <c r="AZ179" i="5"/>
  <c r="BA179" i="5"/>
  <c r="BD179" i="5"/>
  <c r="BE179" i="5"/>
  <c r="BK179" i="5"/>
  <c r="BL179" i="5"/>
  <c r="BM179" i="5"/>
  <c r="AM179" i="5"/>
  <c r="AN179" i="5"/>
  <c r="AO179" i="5"/>
  <c r="AP179" i="5"/>
  <c r="AR179" i="5"/>
  <c r="AS179" i="5"/>
  <c r="C180" i="5"/>
  <c r="Z180" i="5"/>
  <c r="AA180" i="5"/>
  <c r="AB180" i="5"/>
  <c r="AX180" i="5"/>
  <c r="AY180" i="5"/>
  <c r="BB180" i="5"/>
  <c r="BC180" i="5"/>
  <c r="AK180" i="5"/>
  <c r="Y180" i="5"/>
  <c r="AL180" i="5"/>
  <c r="AC180" i="5"/>
  <c r="AD180" i="5"/>
  <c r="AF180" i="5"/>
  <c r="AG180" i="5"/>
  <c r="AH180" i="5"/>
  <c r="B181" i="5"/>
  <c r="Q181" i="5"/>
  <c r="R181" i="5"/>
  <c r="S181" i="5"/>
  <c r="AZ180" i="5"/>
  <c r="BA180" i="5"/>
  <c r="BD180" i="5"/>
  <c r="BE180" i="5"/>
  <c r="BK180" i="5"/>
  <c r="BL180" i="5"/>
  <c r="BM180" i="5"/>
  <c r="AM180" i="5"/>
  <c r="AN180" i="5"/>
  <c r="AO180" i="5"/>
  <c r="AP180" i="5"/>
  <c r="AR180" i="5"/>
  <c r="AS180" i="5"/>
  <c r="C181" i="5"/>
  <c r="Z181" i="5"/>
  <c r="AA181" i="5"/>
  <c r="AB181" i="5"/>
  <c r="AX181" i="5"/>
  <c r="AY181" i="5"/>
  <c r="BB181" i="5"/>
  <c r="BC181" i="5"/>
  <c r="AK181" i="5"/>
  <c r="Y181" i="5"/>
  <c r="AL181" i="5"/>
  <c r="AC181" i="5"/>
  <c r="AD181" i="5"/>
  <c r="AF181" i="5"/>
  <c r="AG181" i="5"/>
  <c r="AH181" i="5"/>
  <c r="B182" i="5"/>
  <c r="Q182" i="5"/>
  <c r="R182" i="5"/>
  <c r="S182" i="5"/>
  <c r="AZ181" i="5"/>
  <c r="BA181" i="5"/>
  <c r="BD181" i="5"/>
  <c r="BE181" i="5"/>
  <c r="BK181" i="5"/>
  <c r="BL181" i="5"/>
  <c r="BM181" i="5"/>
  <c r="AM181" i="5"/>
  <c r="AN181" i="5"/>
  <c r="AO181" i="5"/>
  <c r="AP181" i="5"/>
  <c r="AR181" i="5"/>
  <c r="AS181" i="5"/>
  <c r="C182" i="5"/>
  <c r="Z182" i="5"/>
  <c r="AA182" i="5"/>
  <c r="AB182" i="5"/>
  <c r="AX182" i="5"/>
  <c r="AY182" i="5"/>
  <c r="BB182" i="5"/>
  <c r="BC182" i="5"/>
  <c r="AK182" i="5"/>
  <c r="Y182" i="5"/>
  <c r="AL182" i="5"/>
  <c r="AC182" i="5"/>
  <c r="AD182" i="5"/>
  <c r="AF182" i="5"/>
  <c r="AG182" i="5"/>
  <c r="AH182" i="5"/>
  <c r="B183" i="5"/>
  <c r="Q183" i="5"/>
  <c r="R183" i="5"/>
  <c r="S183" i="5"/>
  <c r="AZ182" i="5"/>
  <c r="BA182" i="5"/>
  <c r="BD182" i="5"/>
  <c r="BE182" i="5"/>
  <c r="BK182" i="5"/>
  <c r="BL182" i="5"/>
  <c r="BM182" i="5"/>
  <c r="AM182" i="5"/>
  <c r="AN182" i="5"/>
  <c r="AO182" i="5"/>
  <c r="AP182" i="5"/>
  <c r="AR182" i="5"/>
  <c r="AS182" i="5"/>
  <c r="C183" i="5"/>
  <c r="Z183" i="5"/>
  <c r="AA183" i="5"/>
  <c r="AB183" i="5"/>
  <c r="AX183" i="5"/>
  <c r="AY183" i="5"/>
  <c r="BB183" i="5"/>
  <c r="BC183" i="5"/>
  <c r="AK183" i="5"/>
  <c r="Y183" i="5"/>
  <c r="AL183" i="5"/>
  <c r="AC183" i="5"/>
  <c r="AD183" i="5"/>
  <c r="AF183" i="5"/>
  <c r="AG183" i="5"/>
  <c r="AH183" i="5"/>
  <c r="B184" i="5"/>
  <c r="Q184" i="5"/>
  <c r="R184" i="5"/>
  <c r="S184" i="5"/>
  <c r="AZ183" i="5"/>
  <c r="BA183" i="5"/>
  <c r="BD183" i="5"/>
  <c r="BE183" i="5"/>
  <c r="BK183" i="5"/>
  <c r="BL183" i="5"/>
  <c r="BM183" i="5"/>
  <c r="AM183" i="5"/>
  <c r="AN183" i="5"/>
  <c r="AO183" i="5"/>
  <c r="AP183" i="5"/>
  <c r="AR183" i="5"/>
  <c r="AS183" i="5"/>
  <c r="C184" i="5"/>
  <c r="Z184" i="5"/>
  <c r="AA184" i="5"/>
  <c r="AB184" i="5"/>
  <c r="AX184" i="5"/>
  <c r="AY184" i="5"/>
  <c r="BB184" i="5"/>
  <c r="BC184" i="5"/>
  <c r="AK184" i="5"/>
  <c r="Y184" i="5"/>
  <c r="AL184" i="5"/>
  <c r="AC184" i="5"/>
  <c r="AD184" i="5"/>
  <c r="AF184" i="5"/>
  <c r="AG184" i="5"/>
  <c r="AH184" i="5"/>
  <c r="B185" i="5"/>
  <c r="Q185" i="5"/>
  <c r="R185" i="5"/>
  <c r="S185" i="5"/>
  <c r="AZ184" i="5"/>
  <c r="BA184" i="5"/>
  <c r="BD184" i="5"/>
  <c r="BE184" i="5"/>
  <c r="BK184" i="5"/>
  <c r="BL184" i="5"/>
  <c r="BM184" i="5"/>
  <c r="AM184" i="5"/>
  <c r="AN184" i="5"/>
  <c r="AO184" i="5"/>
  <c r="AP184" i="5"/>
  <c r="AR184" i="5"/>
  <c r="AS184" i="5"/>
  <c r="C185" i="5"/>
  <c r="Z185" i="5"/>
  <c r="AA185" i="5"/>
  <c r="AB185" i="5"/>
  <c r="AX185" i="5"/>
  <c r="AY185" i="5"/>
  <c r="BB185" i="5"/>
  <c r="BC185" i="5"/>
  <c r="AK185" i="5"/>
  <c r="Y185" i="5"/>
  <c r="AL185" i="5"/>
  <c r="AC185" i="5"/>
  <c r="AD185" i="5"/>
  <c r="AF185" i="5"/>
  <c r="AG185" i="5"/>
  <c r="AH185" i="5"/>
  <c r="B186" i="5"/>
  <c r="Q186" i="5"/>
  <c r="R186" i="5"/>
  <c r="S186" i="5"/>
  <c r="AZ185" i="5"/>
  <c r="BA185" i="5"/>
  <c r="BD185" i="5"/>
  <c r="BE185" i="5"/>
  <c r="BK185" i="5"/>
  <c r="BL185" i="5"/>
  <c r="BM185" i="5"/>
  <c r="AM185" i="5"/>
  <c r="AN185" i="5"/>
  <c r="AO185" i="5"/>
  <c r="AP185" i="5"/>
  <c r="AR185" i="5"/>
  <c r="AS185" i="5"/>
  <c r="C186" i="5"/>
  <c r="Z186" i="5"/>
  <c r="AA186" i="5"/>
  <c r="AB186" i="5"/>
  <c r="AX186" i="5"/>
  <c r="AY186" i="5"/>
  <c r="BB186" i="5"/>
  <c r="BC186" i="5"/>
  <c r="AK186" i="5"/>
  <c r="Y186" i="5"/>
  <c r="AL186" i="5"/>
  <c r="AC186" i="5"/>
  <c r="AD186" i="5"/>
  <c r="AF186" i="5"/>
  <c r="AG186" i="5"/>
  <c r="AH186" i="5"/>
  <c r="B187" i="5"/>
  <c r="Q187" i="5"/>
  <c r="R187" i="5"/>
  <c r="S187" i="5"/>
  <c r="AZ186" i="5"/>
  <c r="BA186" i="5"/>
  <c r="BD186" i="5"/>
  <c r="BE186" i="5"/>
  <c r="BK186" i="5"/>
  <c r="BL186" i="5"/>
  <c r="BM186" i="5"/>
  <c r="AM186" i="5"/>
  <c r="AN186" i="5"/>
  <c r="AO186" i="5"/>
  <c r="AP186" i="5"/>
  <c r="AR186" i="5"/>
  <c r="AS186" i="5"/>
  <c r="C187" i="5"/>
  <c r="Z187" i="5"/>
  <c r="AA187" i="5"/>
  <c r="AB187" i="5"/>
  <c r="AX187" i="5"/>
  <c r="AY187" i="5"/>
  <c r="BB187" i="5"/>
  <c r="BC187" i="5"/>
  <c r="AK187" i="5"/>
  <c r="Y187" i="5"/>
  <c r="AL187" i="5"/>
  <c r="AC187" i="5"/>
  <c r="AD187" i="5"/>
  <c r="AF187" i="5"/>
  <c r="AG187" i="5"/>
  <c r="AH187" i="5"/>
  <c r="B188" i="5"/>
  <c r="Q188" i="5"/>
  <c r="R188" i="5"/>
  <c r="S188" i="5"/>
  <c r="AZ187" i="5"/>
  <c r="BA187" i="5"/>
  <c r="BD187" i="5"/>
  <c r="BE187" i="5"/>
  <c r="BK187" i="5"/>
  <c r="BL187" i="5"/>
  <c r="BM187" i="5"/>
  <c r="AM187" i="5"/>
  <c r="AN187" i="5"/>
  <c r="AO187" i="5"/>
  <c r="AP187" i="5"/>
  <c r="AR187" i="5"/>
  <c r="AS187" i="5"/>
  <c r="C188" i="5"/>
  <c r="Z188" i="5"/>
  <c r="AA188" i="5"/>
  <c r="AB188" i="5"/>
  <c r="AX188" i="5"/>
  <c r="AY188" i="5"/>
  <c r="BB188" i="5"/>
  <c r="BC188" i="5"/>
  <c r="AK188" i="5"/>
  <c r="Y188" i="5"/>
  <c r="AL188" i="5"/>
  <c r="AC188" i="5"/>
  <c r="AD188" i="5"/>
  <c r="AF188" i="5"/>
  <c r="AG188" i="5"/>
  <c r="AH188" i="5"/>
  <c r="B189" i="5"/>
  <c r="Q189" i="5"/>
  <c r="R189" i="5"/>
  <c r="S189" i="5"/>
  <c r="AZ188" i="5"/>
  <c r="BA188" i="5"/>
  <c r="BD188" i="5"/>
  <c r="BE188" i="5"/>
  <c r="BK188" i="5"/>
  <c r="BL188" i="5"/>
  <c r="BM188" i="5"/>
  <c r="AM188" i="5"/>
  <c r="AN188" i="5"/>
  <c r="AO188" i="5"/>
  <c r="AP188" i="5"/>
  <c r="AR188" i="5"/>
  <c r="AS188" i="5"/>
  <c r="C189" i="5"/>
  <c r="Z189" i="5"/>
  <c r="AA189" i="5"/>
  <c r="AB189" i="5"/>
  <c r="AX189" i="5"/>
  <c r="AY189" i="5"/>
  <c r="BB189" i="5"/>
  <c r="BC189" i="5"/>
  <c r="AK189" i="5"/>
  <c r="Y189" i="5"/>
  <c r="AL189" i="5"/>
  <c r="AC189" i="5"/>
  <c r="AD189" i="5"/>
  <c r="AF189" i="5"/>
  <c r="AG189" i="5"/>
  <c r="AH189" i="5"/>
  <c r="B190" i="5"/>
  <c r="Q190" i="5"/>
  <c r="R190" i="5"/>
  <c r="S190" i="5"/>
  <c r="AZ189" i="5"/>
  <c r="BA189" i="5"/>
  <c r="BD189" i="5"/>
  <c r="BE189" i="5"/>
  <c r="BK189" i="5"/>
  <c r="BL189" i="5"/>
  <c r="BM189" i="5"/>
  <c r="AM189" i="5"/>
  <c r="AN189" i="5"/>
  <c r="AO189" i="5"/>
  <c r="AP189" i="5"/>
  <c r="AR189" i="5"/>
  <c r="AS189" i="5"/>
  <c r="C190" i="5"/>
  <c r="Z190" i="5"/>
  <c r="AA190" i="5"/>
  <c r="AB190" i="5"/>
  <c r="AX190" i="5"/>
  <c r="AY190" i="5"/>
  <c r="BB190" i="5"/>
  <c r="BC190" i="5"/>
  <c r="AK190" i="5"/>
  <c r="Y190" i="5"/>
  <c r="AL190" i="5"/>
  <c r="AC190" i="5"/>
  <c r="AD190" i="5"/>
  <c r="AF190" i="5"/>
  <c r="AG190" i="5"/>
  <c r="AH190" i="5"/>
  <c r="B191" i="5"/>
  <c r="Q191" i="5"/>
  <c r="R191" i="5"/>
  <c r="S191" i="5"/>
  <c r="AZ190" i="5"/>
  <c r="BA190" i="5"/>
  <c r="BD190" i="5"/>
  <c r="BE190" i="5"/>
  <c r="BK190" i="5"/>
  <c r="BL190" i="5"/>
  <c r="BM190" i="5"/>
  <c r="AM190" i="5"/>
  <c r="AN190" i="5"/>
  <c r="AO190" i="5"/>
  <c r="AP190" i="5"/>
  <c r="AR190" i="5"/>
  <c r="AS190" i="5"/>
  <c r="C191" i="5"/>
  <c r="Z191" i="5"/>
  <c r="AA191" i="5"/>
  <c r="AB191" i="5"/>
  <c r="AX191" i="5"/>
  <c r="AY191" i="5"/>
  <c r="BB191" i="5"/>
  <c r="BC191" i="5"/>
  <c r="AK191" i="5"/>
  <c r="Y191" i="5"/>
  <c r="AL191" i="5"/>
  <c r="AC191" i="5"/>
  <c r="AD191" i="5"/>
  <c r="AF191" i="5"/>
  <c r="AG191" i="5"/>
  <c r="AH191" i="5"/>
  <c r="B192" i="5"/>
  <c r="Q192" i="5"/>
  <c r="R192" i="5"/>
  <c r="S192" i="5"/>
  <c r="AZ191" i="5"/>
  <c r="BA191" i="5"/>
  <c r="BD191" i="5"/>
  <c r="BE191" i="5"/>
  <c r="BK191" i="5"/>
  <c r="BL191" i="5"/>
  <c r="BM191" i="5"/>
  <c r="AM191" i="5"/>
  <c r="AN191" i="5"/>
  <c r="AO191" i="5"/>
  <c r="AP191" i="5"/>
  <c r="AR191" i="5"/>
  <c r="AS191" i="5"/>
  <c r="C192" i="5"/>
  <c r="Z192" i="5"/>
  <c r="AA192" i="5"/>
  <c r="AB192" i="5"/>
  <c r="AX192" i="5"/>
  <c r="AY192" i="5"/>
  <c r="BB192" i="5"/>
  <c r="BC192" i="5"/>
  <c r="AK192" i="5"/>
  <c r="Y192" i="5"/>
  <c r="AL192" i="5"/>
  <c r="AC192" i="5"/>
  <c r="AD192" i="5"/>
  <c r="AF192" i="5"/>
  <c r="AG192" i="5"/>
  <c r="AH192" i="5"/>
  <c r="B193" i="5"/>
  <c r="Q193" i="5"/>
  <c r="R193" i="5"/>
  <c r="S193" i="5"/>
  <c r="AZ192" i="5"/>
  <c r="BA192" i="5"/>
  <c r="BD192" i="5"/>
  <c r="BE192" i="5"/>
  <c r="BK192" i="5"/>
  <c r="BL192" i="5"/>
  <c r="BM192" i="5"/>
  <c r="AM192" i="5"/>
  <c r="AN192" i="5"/>
  <c r="AO192" i="5"/>
  <c r="AP192" i="5"/>
  <c r="AR192" i="5"/>
  <c r="AS192" i="5"/>
  <c r="C193" i="5"/>
  <c r="Z193" i="5"/>
  <c r="AA193" i="5"/>
  <c r="AB193" i="5"/>
  <c r="AX193" i="5"/>
  <c r="AY193" i="5"/>
  <c r="BB193" i="5"/>
  <c r="BC193" i="5"/>
  <c r="AK193" i="5"/>
  <c r="Y193" i="5"/>
  <c r="AL193" i="5"/>
  <c r="AC193" i="5"/>
  <c r="AD193" i="5"/>
  <c r="AF193" i="5"/>
  <c r="AG193" i="5"/>
  <c r="AH193" i="5"/>
  <c r="B194" i="5"/>
  <c r="Q194" i="5"/>
  <c r="R194" i="5"/>
  <c r="S194" i="5"/>
  <c r="AZ193" i="5"/>
  <c r="BA193" i="5"/>
  <c r="BD193" i="5"/>
  <c r="BE193" i="5"/>
  <c r="BK193" i="5"/>
  <c r="BL193" i="5"/>
  <c r="BM193" i="5"/>
  <c r="AM193" i="5"/>
  <c r="AN193" i="5"/>
  <c r="AO193" i="5"/>
  <c r="AP193" i="5"/>
  <c r="AR193" i="5"/>
  <c r="AS193" i="5"/>
  <c r="C194" i="5"/>
  <c r="Z194" i="5"/>
  <c r="AA194" i="5"/>
  <c r="AB194" i="5"/>
  <c r="AX194" i="5"/>
  <c r="AY194" i="5"/>
  <c r="BB194" i="5"/>
  <c r="BC194" i="5"/>
  <c r="AK194" i="5"/>
  <c r="Y194" i="5"/>
  <c r="AL194" i="5"/>
  <c r="AC194" i="5"/>
  <c r="AD194" i="5"/>
  <c r="AF194" i="5"/>
  <c r="AG194" i="5"/>
  <c r="AH194" i="5"/>
  <c r="B195" i="5"/>
  <c r="Q195" i="5"/>
  <c r="R195" i="5"/>
  <c r="S195" i="5"/>
  <c r="AZ194" i="5"/>
  <c r="BA194" i="5"/>
  <c r="BD194" i="5"/>
  <c r="BE194" i="5"/>
  <c r="BK194" i="5"/>
  <c r="BL194" i="5"/>
  <c r="BM194" i="5"/>
  <c r="AM194" i="5"/>
  <c r="AN194" i="5"/>
  <c r="AO194" i="5"/>
  <c r="AP194" i="5"/>
  <c r="AR194" i="5"/>
  <c r="AS194" i="5"/>
  <c r="C195" i="5"/>
  <c r="Z195" i="5"/>
  <c r="AA195" i="5"/>
  <c r="AB195" i="5"/>
  <c r="AX195" i="5"/>
  <c r="AY195" i="5"/>
  <c r="BB195" i="5"/>
  <c r="BC195" i="5"/>
  <c r="AK195" i="5"/>
  <c r="Y195" i="5"/>
  <c r="AL195" i="5"/>
  <c r="AC195" i="5"/>
  <c r="AD195" i="5"/>
  <c r="AF195" i="5"/>
  <c r="AG195" i="5"/>
  <c r="AH195" i="5"/>
  <c r="B196" i="5"/>
  <c r="Q196" i="5"/>
  <c r="R196" i="5"/>
  <c r="S196" i="5"/>
  <c r="AZ195" i="5"/>
  <c r="BA195" i="5"/>
  <c r="BD195" i="5"/>
  <c r="BE195" i="5"/>
  <c r="BK195" i="5"/>
  <c r="BL195" i="5"/>
  <c r="BM195" i="5"/>
  <c r="AM195" i="5"/>
  <c r="AN195" i="5"/>
  <c r="AO195" i="5"/>
  <c r="AP195" i="5"/>
  <c r="AR195" i="5"/>
  <c r="AS195" i="5"/>
  <c r="C196" i="5"/>
  <c r="Z196" i="5"/>
  <c r="AA196" i="5"/>
  <c r="AB196" i="5"/>
  <c r="AX196" i="5"/>
  <c r="AY196" i="5"/>
  <c r="BB196" i="5"/>
  <c r="BC196" i="5"/>
  <c r="AK196" i="5"/>
  <c r="Y196" i="5"/>
  <c r="AL196" i="5"/>
  <c r="AC196" i="5"/>
  <c r="AD196" i="5"/>
  <c r="AF196" i="5"/>
  <c r="AG196" i="5"/>
  <c r="AH196" i="5"/>
  <c r="B197" i="5"/>
  <c r="Q197" i="5"/>
  <c r="R197" i="5"/>
  <c r="S197" i="5"/>
  <c r="AZ196" i="5"/>
  <c r="BA196" i="5"/>
  <c r="BD196" i="5"/>
  <c r="BE196" i="5"/>
  <c r="BK196" i="5"/>
  <c r="BL196" i="5"/>
  <c r="BM196" i="5"/>
  <c r="AM196" i="5"/>
  <c r="AN196" i="5"/>
  <c r="AO196" i="5"/>
  <c r="AP196" i="5"/>
  <c r="AR196" i="5"/>
  <c r="AS196" i="5"/>
  <c r="C197" i="5"/>
  <c r="Z197" i="5"/>
  <c r="AA197" i="5"/>
  <c r="AB197" i="5"/>
  <c r="AX197" i="5"/>
  <c r="AY197" i="5"/>
  <c r="BB197" i="5"/>
  <c r="BC197" i="5"/>
  <c r="AK197" i="5"/>
  <c r="Y197" i="5"/>
  <c r="AL197" i="5"/>
  <c r="AC197" i="5"/>
  <c r="AD197" i="5"/>
  <c r="AF197" i="5"/>
  <c r="AG197" i="5"/>
  <c r="AH197" i="5"/>
  <c r="B198" i="5"/>
  <c r="Q198" i="5"/>
  <c r="R198" i="5"/>
  <c r="S198" i="5"/>
  <c r="AZ197" i="5"/>
  <c r="BA197" i="5"/>
  <c r="BD197" i="5"/>
  <c r="BE197" i="5"/>
  <c r="BK197" i="5"/>
  <c r="BL197" i="5"/>
  <c r="BM197" i="5"/>
  <c r="AM197" i="5"/>
  <c r="AN197" i="5"/>
  <c r="AO197" i="5"/>
  <c r="AP197" i="5"/>
  <c r="AR197" i="5"/>
  <c r="AS197" i="5"/>
  <c r="C198" i="5"/>
  <c r="Z198" i="5"/>
  <c r="AA198" i="5"/>
  <c r="AB198" i="5"/>
  <c r="AX198" i="5"/>
  <c r="AY198" i="5"/>
  <c r="BB198" i="5"/>
  <c r="BC198" i="5"/>
  <c r="AK198" i="5"/>
  <c r="Y198" i="5"/>
  <c r="AL198" i="5"/>
  <c r="AC198" i="5"/>
  <c r="AD198" i="5"/>
  <c r="AF198" i="5"/>
  <c r="AG198" i="5"/>
  <c r="AH198" i="5"/>
  <c r="B199" i="5"/>
  <c r="Q199" i="5"/>
  <c r="R199" i="5"/>
  <c r="S199" i="5"/>
  <c r="AZ198" i="5"/>
  <c r="BA198" i="5"/>
  <c r="BD198" i="5"/>
  <c r="BE198" i="5"/>
  <c r="BK198" i="5"/>
  <c r="BL198" i="5"/>
  <c r="BM198" i="5"/>
  <c r="AM198" i="5"/>
  <c r="AN198" i="5"/>
  <c r="AO198" i="5"/>
  <c r="AP198" i="5"/>
  <c r="AR198" i="5"/>
  <c r="AS198" i="5"/>
  <c r="C199" i="5"/>
  <c r="Z199" i="5"/>
  <c r="AA199" i="5"/>
  <c r="AB199" i="5"/>
  <c r="AX199" i="5"/>
  <c r="AY199" i="5"/>
  <c r="BB199" i="5"/>
  <c r="BC199" i="5"/>
  <c r="AK199" i="5"/>
  <c r="Y199" i="5"/>
  <c r="AL199" i="5"/>
  <c r="AC199" i="5"/>
  <c r="AD199" i="5"/>
  <c r="AF199" i="5"/>
  <c r="AG199" i="5"/>
  <c r="AH199" i="5"/>
  <c r="B200" i="5"/>
  <c r="Q200" i="5"/>
  <c r="R200" i="5"/>
  <c r="S200" i="5"/>
  <c r="AZ199" i="5"/>
  <c r="BA199" i="5"/>
  <c r="BD199" i="5"/>
  <c r="BE199" i="5"/>
  <c r="BK199" i="5"/>
  <c r="BL199" i="5"/>
  <c r="BM199" i="5"/>
  <c r="AM199" i="5"/>
  <c r="AN199" i="5"/>
  <c r="AO199" i="5"/>
  <c r="AP199" i="5"/>
  <c r="AR199" i="5"/>
  <c r="AS199" i="5"/>
  <c r="C200" i="5"/>
  <c r="Z200" i="5"/>
  <c r="AA200" i="5"/>
  <c r="AB200" i="5"/>
  <c r="AX200" i="5"/>
  <c r="AY200" i="5"/>
  <c r="BB200" i="5"/>
  <c r="BC200" i="5"/>
  <c r="AK200" i="5"/>
  <c r="Y200" i="5"/>
  <c r="AL200" i="5"/>
  <c r="AC200" i="5"/>
  <c r="AD200" i="5"/>
  <c r="AF200" i="5"/>
  <c r="AG200" i="5"/>
  <c r="AH200" i="5"/>
  <c r="B201" i="5"/>
  <c r="Q201" i="5"/>
  <c r="R201" i="5"/>
  <c r="S201" i="5"/>
  <c r="AZ200" i="5"/>
  <c r="BA200" i="5"/>
  <c r="BD200" i="5"/>
  <c r="BE200" i="5"/>
  <c r="BK200" i="5"/>
  <c r="BL200" i="5"/>
  <c r="BM200" i="5"/>
  <c r="AM200" i="5"/>
  <c r="AN200" i="5"/>
  <c r="AO200" i="5"/>
  <c r="AP200" i="5"/>
  <c r="AR200" i="5"/>
  <c r="AS200" i="5"/>
  <c r="C201" i="5"/>
  <c r="Z201" i="5"/>
  <c r="AA201" i="5"/>
  <c r="AB201" i="5"/>
  <c r="AX201" i="5"/>
  <c r="AY201" i="5"/>
  <c r="BB201" i="5"/>
  <c r="BC201" i="5"/>
  <c r="AK201" i="5"/>
  <c r="Y201" i="5"/>
  <c r="AL201" i="5"/>
  <c r="AC201" i="5"/>
  <c r="AD201" i="5"/>
  <c r="AF201" i="5"/>
  <c r="AG201" i="5"/>
  <c r="AH201" i="5"/>
  <c r="B202" i="5"/>
  <c r="Q202" i="5"/>
  <c r="R202" i="5"/>
  <c r="S202" i="5"/>
  <c r="AZ201" i="5"/>
  <c r="BA201" i="5"/>
  <c r="BD201" i="5"/>
  <c r="BE201" i="5"/>
  <c r="BK201" i="5"/>
  <c r="BL201" i="5"/>
  <c r="BM201" i="5"/>
  <c r="AM201" i="5"/>
  <c r="AN201" i="5"/>
  <c r="AO201" i="5"/>
  <c r="AP201" i="5"/>
  <c r="AR201" i="5"/>
  <c r="AS201" i="5"/>
  <c r="C202" i="5"/>
  <c r="Z202" i="5"/>
  <c r="AA202" i="5"/>
  <c r="AB202" i="5"/>
  <c r="AX202" i="5"/>
  <c r="AY202" i="5"/>
  <c r="BB202" i="5"/>
  <c r="BC202" i="5"/>
  <c r="AK202" i="5"/>
  <c r="Y202" i="5"/>
  <c r="AL202" i="5"/>
  <c r="AC202" i="5"/>
  <c r="AD202" i="5"/>
  <c r="AF202" i="5"/>
  <c r="AG202" i="5"/>
  <c r="AH202" i="5"/>
  <c r="B203" i="5"/>
  <c r="Q203" i="5"/>
  <c r="R203" i="5"/>
  <c r="S203" i="5"/>
  <c r="AZ202" i="5"/>
  <c r="BA202" i="5"/>
  <c r="BD202" i="5"/>
  <c r="BE202" i="5"/>
  <c r="BK202" i="5"/>
  <c r="BL202" i="5"/>
  <c r="BM202" i="5"/>
  <c r="AM202" i="5"/>
  <c r="AN202" i="5"/>
  <c r="AO202" i="5"/>
  <c r="AP202" i="5"/>
  <c r="AR202" i="5"/>
  <c r="AS202" i="5"/>
  <c r="C203" i="5"/>
  <c r="Z203" i="5"/>
  <c r="AA203" i="5"/>
  <c r="AB203" i="5"/>
  <c r="AX203" i="5"/>
  <c r="AY203" i="5"/>
  <c r="BB203" i="5"/>
  <c r="BC203" i="5"/>
  <c r="AK203" i="5"/>
  <c r="Y203" i="5"/>
  <c r="AL203" i="5"/>
  <c r="AC203" i="5"/>
  <c r="AD203" i="5"/>
  <c r="AF203" i="5"/>
  <c r="AG203" i="5"/>
  <c r="AH203" i="5"/>
  <c r="B204" i="5"/>
  <c r="Q204" i="5"/>
  <c r="R204" i="5"/>
  <c r="S204" i="5"/>
  <c r="AZ203" i="5"/>
  <c r="BA203" i="5"/>
  <c r="BD203" i="5"/>
  <c r="BE203" i="5"/>
  <c r="BK203" i="5"/>
  <c r="BL203" i="5"/>
  <c r="BM203" i="5"/>
  <c r="AM203" i="5"/>
  <c r="AN203" i="5"/>
  <c r="AO203" i="5"/>
  <c r="AP203" i="5"/>
  <c r="AR203" i="5"/>
  <c r="AS203" i="5"/>
  <c r="C204" i="5"/>
  <c r="Z204" i="5"/>
  <c r="AA204" i="5"/>
  <c r="AB204" i="5"/>
  <c r="AX204" i="5"/>
  <c r="AY204" i="5"/>
  <c r="BB204" i="5"/>
  <c r="BC204" i="5"/>
  <c r="AK204" i="5"/>
  <c r="Y204" i="5"/>
  <c r="AL204" i="5"/>
  <c r="AC204" i="5"/>
  <c r="AD204" i="5"/>
  <c r="AF204" i="5"/>
  <c r="AG204" i="5"/>
  <c r="AH204" i="5"/>
  <c r="B205" i="5"/>
  <c r="Q205" i="5"/>
  <c r="R205" i="5"/>
  <c r="S205" i="5"/>
  <c r="AZ204" i="5"/>
  <c r="BA204" i="5"/>
  <c r="BD204" i="5"/>
  <c r="BE204" i="5"/>
  <c r="BK204" i="5"/>
  <c r="BL204" i="5"/>
  <c r="BM204" i="5"/>
  <c r="AM204" i="5"/>
  <c r="AN204" i="5"/>
  <c r="AO204" i="5"/>
  <c r="AP204" i="5"/>
  <c r="AR204" i="5"/>
  <c r="AS204" i="5"/>
  <c r="C205" i="5"/>
  <c r="Z205" i="5"/>
  <c r="AA205" i="5"/>
  <c r="AB205" i="5"/>
  <c r="AX205" i="5"/>
  <c r="AY205" i="5"/>
  <c r="BB205" i="5"/>
  <c r="BC205" i="5"/>
  <c r="AK205" i="5"/>
  <c r="Y205" i="5"/>
  <c r="AL205" i="5"/>
  <c r="AC205" i="5"/>
  <c r="AD205" i="5"/>
  <c r="AF205" i="5"/>
  <c r="AG205" i="5"/>
  <c r="AH205" i="5"/>
  <c r="B206" i="5"/>
  <c r="Q206" i="5"/>
  <c r="R206" i="5"/>
  <c r="S206" i="5"/>
  <c r="AZ205" i="5"/>
  <c r="BA205" i="5"/>
  <c r="BD205" i="5"/>
  <c r="BE205" i="5"/>
  <c r="BK205" i="5"/>
  <c r="BL205" i="5"/>
  <c r="BM205" i="5"/>
  <c r="AM205" i="5"/>
  <c r="AN205" i="5"/>
  <c r="AO205" i="5"/>
  <c r="AP205" i="5"/>
  <c r="AR205" i="5"/>
  <c r="AS205" i="5"/>
  <c r="C206" i="5"/>
  <c r="Z206" i="5"/>
  <c r="AA206" i="5"/>
  <c r="AB206" i="5"/>
  <c r="AX206" i="5"/>
  <c r="AY206" i="5"/>
  <c r="BB206" i="5"/>
  <c r="BC206" i="5"/>
  <c r="AK206" i="5"/>
  <c r="Y206" i="5"/>
  <c r="AL206" i="5"/>
  <c r="AC206" i="5"/>
  <c r="AD206" i="5"/>
  <c r="AF206" i="5"/>
  <c r="AG206" i="5"/>
  <c r="AH206" i="5"/>
  <c r="B207" i="5"/>
  <c r="Q207" i="5"/>
  <c r="R207" i="5"/>
  <c r="S207" i="5"/>
  <c r="AZ206" i="5"/>
  <c r="BA206" i="5"/>
  <c r="BD206" i="5"/>
  <c r="BE206" i="5"/>
  <c r="BK206" i="5"/>
  <c r="BL206" i="5"/>
  <c r="BM206" i="5"/>
  <c r="AM206" i="5"/>
  <c r="AN206" i="5"/>
  <c r="AO206" i="5"/>
  <c r="AP206" i="5"/>
  <c r="AR206" i="5"/>
  <c r="AS206" i="5"/>
  <c r="C207" i="5"/>
  <c r="Z207" i="5"/>
  <c r="AA207" i="5"/>
  <c r="AB207" i="5"/>
  <c r="AX207" i="5"/>
  <c r="AY207" i="5"/>
  <c r="BB207" i="5"/>
  <c r="BC207" i="5"/>
  <c r="AK207" i="5"/>
  <c r="Y207" i="5"/>
  <c r="AL207" i="5"/>
  <c r="AC207" i="5"/>
  <c r="AD207" i="5"/>
  <c r="AF207" i="5"/>
  <c r="AG207" i="5"/>
  <c r="AH207" i="5"/>
  <c r="B208" i="5"/>
  <c r="Q208" i="5"/>
  <c r="R208" i="5"/>
  <c r="S208" i="5"/>
  <c r="AZ207" i="5"/>
  <c r="BA207" i="5"/>
  <c r="BD207" i="5"/>
  <c r="BE207" i="5"/>
  <c r="BK207" i="5"/>
  <c r="BL207" i="5"/>
  <c r="BM207" i="5"/>
  <c r="AM207" i="5"/>
  <c r="AN207" i="5"/>
  <c r="AO207" i="5"/>
  <c r="AP207" i="5"/>
  <c r="AR207" i="5"/>
  <c r="AS207" i="5"/>
  <c r="C208" i="5"/>
  <c r="Z208" i="5"/>
  <c r="AA208" i="5"/>
  <c r="AB208" i="5"/>
  <c r="AX208" i="5"/>
  <c r="AY208" i="5"/>
  <c r="BB208" i="5"/>
  <c r="BC208" i="5"/>
  <c r="AK208" i="5"/>
  <c r="Y208" i="5"/>
  <c r="AL208" i="5"/>
  <c r="AC208" i="5"/>
  <c r="AD208" i="5"/>
  <c r="AF208" i="5"/>
  <c r="AG208" i="5"/>
  <c r="AH208" i="5"/>
  <c r="B209" i="5"/>
  <c r="Q209" i="5"/>
  <c r="R209" i="5"/>
  <c r="S209" i="5"/>
  <c r="AZ208" i="5"/>
  <c r="BA208" i="5"/>
  <c r="BD208" i="5"/>
  <c r="BE208" i="5"/>
  <c r="BK208" i="5"/>
  <c r="BL208" i="5"/>
  <c r="BM208" i="5"/>
  <c r="AM208" i="5"/>
  <c r="AN208" i="5"/>
  <c r="AO208" i="5"/>
  <c r="AP208" i="5"/>
  <c r="AR208" i="5"/>
  <c r="AS208" i="5"/>
  <c r="C209" i="5"/>
  <c r="Z209" i="5"/>
  <c r="AA209" i="5"/>
  <c r="AB209" i="5"/>
  <c r="AX209" i="5"/>
  <c r="AY209" i="5"/>
  <c r="BB209" i="5"/>
  <c r="BC209" i="5"/>
  <c r="AK209" i="5"/>
  <c r="Y209" i="5"/>
  <c r="AL209" i="5"/>
  <c r="AC209" i="5"/>
  <c r="AD209" i="5"/>
  <c r="AF209" i="5"/>
  <c r="AG209" i="5"/>
  <c r="AH209" i="5"/>
  <c r="B210" i="5"/>
  <c r="Q210" i="5"/>
  <c r="R210" i="5"/>
  <c r="S210" i="5"/>
  <c r="AZ209" i="5"/>
  <c r="BA209" i="5"/>
  <c r="BD209" i="5"/>
  <c r="BE209" i="5"/>
  <c r="BK209" i="5"/>
  <c r="BL209" i="5"/>
  <c r="BM209" i="5"/>
  <c r="AM209" i="5"/>
  <c r="AN209" i="5"/>
  <c r="AO209" i="5"/>
  <c r="AP209" i="5"/>
  <c r="AR209" i="5"/>
  <c r="AS209" i="5"/>
  <c r="C210" i="5"/>
  <c r="Z210" i="5"/>
  <c r="AA210" i="5"/>
  <c r="AB210" i="5"/>
  <c r="AX210" i="5"/>
  <c r="AY210" i="5"/>
  <c r="BB210" i="5"/>
  <c r="BC210" i="5"/>
  <c r="AK210" i="5"/>
  <c r="Y210" i="5"/>
  <c r="AL210" i="5"/>
  <c r="AC210" i="5"/>
  <c r="AD210" i="5"/>
  <c r="AF210" i="5"/>
  <c r="AG210" i="5"/>
  <c r="AH210" i="5"/>
  <c r="B211" i="5"/>
  <c r="Q211" i="5"/>
  <c r="R211" i="5"/>
  <c r="S211" i="5"/>
  <c r="AZ210" i="5"/>
  <c r="BA210" i="5"/>
  <c r="BD210" i="5"/>
  <c r="BE210" i="5"/>
  <c r="BK210" i="5"/>
  <c r="BL210" i="5"/>
  <c r="BM210" i="5"/>
  <c r="AM210" i="5"/>
  <c r="AN210" i="5"/>
  <c r="AO210" i="5"/>
  <c r="AP210" i="5"/>
  <c r="AR210" i="5"/>
  <c r="AS210" i="5"/>
  <c r="C211" i="5"/>
  <c r="Z211" i="5"/>
  <c r="AA211" i="5"/>
  <c r="AB211" i="5"/>
  <c r="AX211" i="5"/>
  <c r="AY211" i="5"/>
  <c r="BB211" i="5"/>
  <c r="BC211" i="5"/>
  <c r="AK211" i="5"/>
  <c r="Y211" i="5"/>
  <c r="AL211" i="5"/>
  <c r="AC211" i="5"/>
  <c r="AD211" i="5"/>
  <c r="AF211" i="5"/>
  <c r="AG211" i="5"/>
  <c r="AH211" i="5"/>
  <c r="B212" i="5"/>
  <c r="Q212" i="5"/>
  <c r="R212" i="5"/>
  <c r="S212" i="5"/>
  <c r="AZ211" i="5"/>
  <c r="BA211" i="5"/>
  <c r="BD211" i="5"/>
  <c r="BE211" i="5"/>
  <c r="BK211" i="5"/>
  <c r="BL211" i="5"/>
  <c r="BM211" i="5"/>
  <c r="AM211" i="5"/>
  <c r="AN211" i="5"/>
  <c r="AO211" i="5"/>
  <c r="AP211" i="5"/>
  <c r="AR211" i="5"/>
  <c r="AS211" i="5"/>
  <c r="C212" i="5"/>
  <c r="Z212" i="5"/>
  <c r="AA212" i="5"/>
  <c r="AB212" i="5"/>
  <c r="AX212" i="5"/>
  <c r="AY212" i="5"/>
  <c r="BB212" i="5"/>
  <c r="BC212" i="5"/>
  <c r="AK212" i="5"/>
  <c r="Y212" i="5"/>
  <c r="AL212" i="5"/>
  <c r="AC212" i="5"/>
  <c r="AD212" i="5"/>
  <c r="AF212" i="5"/>
  <c r="AG212" i="5"/>
  <c r="AH212" i="5"/>
  <c r="B213" i="5"/>
  <c r="Q213" i="5"/>
  <c r="R213" i="5"/>
  <c r="S213" i="5"/>
  <c r="AZ212" i="5"/>
  <c r="BA212" i="5"/>
  <c r="BD212" i="5"/>
  <c r="BE212" i="5"/>
  <c r="BK212" i="5"/>
  <c r="BL212" i="5"/>
  <c r="BM212" i="5"/>
  <c r="AM212" i="5"/>
  <c r="AN212" i="5"/>
  <c r="AO212" i="5"/>
  <c r="AP212" i="5"/>
  <c r="AR212" i="5"/>
  <c r="AS212" i="5"/>
  <c r="C213" i="5"/>
  <c r="Z213" i="5"/>
  <c r="AA213" i="5"/>
  <c r="AB213" i="5"/>
  <c r="AX213" i="5"/>
  <c r="AY213" i="5"/>
  <c r="BB213" i="5"/>
  <c r="BC213" i="5"/>
  <c r="AK213" i="5"/>
  <c r="Y213" i="5"/>
  <c r="AL213" i="5"/>
  <c r="AC213" i="5"/>
  <c r="AD213" i="5"/>
  <c r="AF213" i="5"/>
  <c r="AG213" i="5"/>
  <c r="AH213" i="5"/>
  <c r="B214" i="5"/>
  <c r="Q214" i="5"/>
  <c r="R214" i="5"/>
  <c r="S214" i="5"/>
  <c r="AZ213" i="5"/>
  <c r="BA213" i="5"/>
  <c r="BD213" i="5"/>
  <c r="BE213" i="5"/>
  <c r="BK213" i="5"/>
  <c r="BL213" i="5"/>
  <c r="BM213" i="5"/>
  <c r="AM213" i="5"/>
  <c r="AN213" i="5"/>
  <c r="AO213" i="5"/>
  <c r="AP213" i="5"/>
  <c r="AR213" i="5"/>
  <c r="AS213" i="5"/>
  <c r="C214" i="5"/>
  <c r="Z214" i="5"/>
  <c r="AA214" i="5"/>
  <c r="AB214" i="5"/>
  <c r="AX214" i="5"/>
  <c r="AY214" i="5"/>
  <c r="BB214" i="5"/>
  <c r="BC214" i="5"/>
  <c r="AK214" i="5"/>
  <c r="Y214" i="5"/>
  <c r="AL214" i="5"/>
  <c r="AC214" i="5"/>
  <c r="AD214" i="5"/>
  <c r="AF214" i="5"/>
  <c r="AG214" i="5"/>
  <c r="AH214" i="5"/>
  <c r="B215" i="5"/>
  <c r="Q215" i="5"/>
  <c r="R215" i="5"/>
  <c r="S215" i="5"/>
  <c r="AZ214" i="5"/>
  <c r="BA214" i="5"/>
  <c r="BD214" i="5"/>
  <c r="BE214" i="5"/>
  <c r="BK214" i="5"/>
  <c r="BL214" i="5"/>
  <c r="BM214" i="5"/>
  <c r="AM214" i="5"/>
  <c r="AN214" i="5"/>
  <c r="AO214" i="5"/>
  <c r="AP214" i="5"/>
  <c r="AR214" i="5"/>
  <c r="AS214" i="5"/>
  <c r="C215" i="5"/>
  <c r="Z215" i="5"/>
  <c r="AA215" i="5"/>
  <c r="AB215" i="5"/>
  <c r="AX215" i="5"/>
  <c r="AY215" i="5"/>
  <c r="BB215" i="5"/>
  <c r="BC215" i="5"/>
  <c r="AK215" i="5"/>
  <c r="Y215" i="5"/>
  <c r="AL215" i="5"/>
  <c r="AC215" i="5"/>
  <c r="AD215" i="5"/>
  <c r="AF215" i="5"/>
  <c r="AG215" i="5"/>
  <c r="AH215" i="5"/>
  <c r="B216" i="5"/>
  <c r="Q216" i="5"/>
  <c r="R216" i="5"/>
  <c r="S216" i="5"/>
  <c r="AZ215" i="5"/>
  <c r="BA215" i="5"/>
  <c r="BD215" i="5"/>
  <c r="BE215" i="5"/>
  <c r="BK215" i="5"/>
  <c r="BL215" i="5"/>
  <c r="BM215" i="5"/>
  <c r="AM215" i="5"/>
  <c r="AN215" i="5"/>
  <c r="AO215" i="5"/>
  <c r="AP215" i="5"/>
  <c r="AR215" i="5"/>
  <c r="AS215" i="5"/>
  <c r="C216" i="5"/>
  <c r="Z216" i="5"/>
  <c r="AA216" i="5"/>
  <c r="AB216" i="5"/>
  <c r="AX216" i="5"/>
  <c r="AY216" i="5"/>
  <c r="BB216" i="5"/>
  <c r="BC216" i="5"/>
  <c r="AK216" i="5"/>
  <c r="Y216" i="5"/>
  <c r="AL216" i="5"/>
  <c r="AC216" i="5"/>
  <c r="AD216" i="5"/>
  <c r="AF216" i="5"/>
  <c r="AG216" i="5"/>
  <c r="AH216" i="5"/>
  <c r="B217" i="5"/>
  <c r="Q217" i="5"/>
  <c r="R217" i="5"/>
  <c r="S217" i="5"/>
  <c r="AZ216" i="5"/>
  <c r="BA216" i="5"/>
  <c r="BD216" i="5"/>
  <c r="BE216" i="5"/>
  <c r="BK216" i="5"/>
  <c r="BL216" i="5"/>
  <c r="BM216" i="5"/>
  <c r="AM216" i="5"/>
  <c r="AN216" i="5"/>
  <c r="AO216" i="5"/>
  <c r="AP216" i="5"/>
  <c r="AR216" i="5"/>
  <c r="AS216" i="5"/>
  <c r="C217" i="5"/>
  <c r="Z217" i="5"/>
  <c r="AA217" i="5"/>
  <c r="AB217" i="5"/>
  <c r="AX217" i="5"/>
  <c r="AY217" i="5"/>
  <c r="BB217" i="5"/>
  <c r="BC217" i="5"/>
  <c r="AK217" i="5"/>
  <c r="Y217" i="5"/>
  <c r="AL217" i="5"/>
  <c r="AC217" i="5"/>
  <c r="AD217" i="5"/>
  <c r="AF217" i="5"/>
  <c r="AG217" i="5"/>
  <c r="AH217" i="5"/>
  <c r="B218" i="5"/>
  <c r="Q218" i="5"/>
  <c r="R218" i="5"/>
  <c r="S218" i="5"/>
  <c r="AZ217" i="5"/>
  <c r="BA217" i="5"/>
  <c r="BD217" i="5"/>
  <c r="BE217" i="5"/>
  <c r="BK217" i="5"/>
  <c r="BL217" i="5"/>
  <c r="BM217" i="5"/>
  <c r="AM217" i="5"/>
  <c r="AN217" i="5"/>
  <c r="AO217" i="5"/>
  <c r="AP217" i="5"/>
  <c r="AR217" i="5"/>
  <c r="AS217" i="5"/>
  <c r="C218" i="5"/>
  <c r="Z218" i="5"/>
  <c r="AA218" i="5"/>
  <c r="AB218" i="5"/>
  <c r="AX218" i="5"/>
  <c r="AY218" i="5"/>
  <c r="BB218" i="5"/>
  <c r="BC218" i="5"/>
  <c r="AK218" i="5"/>
  <c r="Y218" i="5"/>
  <c r="AL218" i="5"/>
  <c r="AC218" i="5"/>
  <c r="AD218" i="5"/>
  <c r="AF218" i="5"/>
  <c r="AG218" i="5"/>
  <c r="AH218" i="5"/>
  <c r="B219" i="5"/>
  <c r="Q219" i="5"/>
  <c r="R219" i="5"/>
  <c r="S219" i="5"/>
  <c r="AZ218" i="5"/>
  <c r="BA218" i="5"/>
  <c r="BD218" i="5"/>
  <c r="BE218" i="5"/>
  <c r="BK218" i="5"/>
  <c r="BL218" i="5"/>
  <c r="BM218" i="5"/>
  <c r="AM218" i="5"/>
  <c r="AN218" i="5"/>
  <c r="AO218" i="5"/>
  <c r="AP218" i="5"/>
  <c r="AR218" i="5"/>
  <c r="AS218" i="5"/>
  <c r="C219" i="5"/>
  <c r="Z219" i="5"/>
  <c r="AA219" i="5"/>
  <c r="AB219" i="5"/>
  <c r="AX219" i="5"/>
  <c r="AY219" i="5"/>
  <c r="BB219" i="5"/>
  <c r="BC219" i="5"/>
  <c r="AK219" i="5"/>
  <c r="Y219" i="5"/>
  <c r="AL219" i="5"/>
  <c r="AC219" i="5"/>
  <c r="AD219" i="5"/>
  <c r="AF219" i="5"/>
  <c r="AG219" i="5"/>
  <c r="AH219" i="5"/>
  <c r="B220" i="5"/>
  <c r="Q220" i="5"/>
  <c r="R220" i="5"/>
  <c r="S220" i="5"/>
  <c r="AZ219" i="5"/>
  <c r="BA219" i="5"/>
  <c r="BD219" i="5"/>
  <c r="BE219" i="5"/>
  <c r="BK219" i="5"/>
  <c r="BL219" i="5"/>
  <c r="BM219" i="5"/>
  <c r="AM219" i="5"/>
  <c r="AN219" i="5"/>
  <c r="AO219" i="5"/>
  <c r="AP219" i="5"/>
  <c r="AR219" i="5"/>
  <c r="AS219" i="5"/>
  <c r="C220" i="5"/>
  <c r="Z220" i="5"/>
  <c r="AA220" i="5"/>
  <c r="AB220" i="5"/>
  <c r="AX220" i="5"/>
  <c r="AY220" i="5"/>
  <c r="BB220" i="5"/>
  <c r="BC220" i="5"/>
  <c r="AK220" i="5"/>
  <c r="Y220" i="5"/>
  <c r="AL220" i="5"/>
  <c r="AC220" i="5"/>
  <c r="AD220" i="5"/>
  <c r="AF220" i="5"/>
  <c r="AG220" i="5"/>
  <c r="AH220" i="5"/>
  <c r="B221" i="5"/>
  <c r="Q221" i="5"/>
  <c r="R221" i="5"/>
  <c r="S221" i="5"/>
  <c r="AZ220" i="5"/>
  <c r="BA220" i="5"/>
  <c r="BD220" i="5"/>
  <c r="BE220" i="5"/>
  <c r="BK220" i="5"/>
  <c r="BL220" i="5"/>
  <c r="BM220" i="5"/>
  <c r="AM220" i="5"/>
  <c r="AN220" i="5"/>
  <c r="AO220" i="5"/>
  <c r="AP220" i="5"/>
  <c r="AR220" i="5"/>
  <c r="AS220" i="5"/>
  <c r="C221" i="5"/>
  <c r="Z221" i="5"/>
  <c r="AA221" i="5"/>
  <c r="AB221" i="5"/>
  <c r="AX221" i="5"/>
  <c r="AY221" i="5"/>
  <c r="BB221" i="5"/>
  <c r="BC221" i="5"/>
  <c r="AK221" i="5"/>
  <c r="Y221" i="5"/>
  <c r="AL221" i="5"/>
  <c r="AC221" i="5"/>
  <c r="AD221" i="5"/>
  <c r="AF221" i="5"/>
  <c r="AG221" i="5"/>
  <c r="AH221" i="5"/>
  <c r="B222" i="5"/>
  <c r="Q222" i="5"/>
  <c r="R222" i="5"/>
  <c r="S222" i="5"/>
  <c r="AZ221" i="5"/>
  <c r="BA221" i="5"/>
  <c r="BD221" i="5"/>
  <c r="BE221" i="5"/>
  <c r="BK221" i="5"/>
  <c r="BL221" i="5"/>
  <c r="BM221" i="5"/>
  <c r="AM221" i="5"/>
  <c r="AN221" i="5"/>
  <c r="AO221" i="5"/>
  <c r="AP221" i="5"/>
  <c r="AR221" i="5"/>
  <c r="AS221" i="5"/>
  <c r="C222" i="5"/>
  <c r="Z222" i="5"/>
  <c r="AA222" i="5"/>
  <c r="AB222" i="5"/>
  <c r="AX222" i="5"/>
  <c r="AY222" i="5"/>
  <c r="BB222" i="5"/>
  <c r="BC222" i="5"/>
  <c r="AK222" i="5"/>
  <c r="Y222" i="5"/>
  <c r="AL222" i="5"/>
  <c r="AC222" i="5"/>
  <c r="AD222" i="5"/>
  <c r="AF222" i="5"/>
  <c r="AG222" i="5"/>
  <c r="AH222" i="5"/>
  <c r="Q223" i="5"/>
  <c r="R223" i="5"/>
  <c r="S223" i="5"/>
  <c r="AZ222" i="5"/>
  <c r="BA222" i="5"/>
  <c r="BD222" i="5"/>
  <c r="BE222" i="5"/>
  <c r="BK222" i="5"/>
  <c r="BL222" i="5"/>
  <c r="BM222" i="5"/>
  <c r="AM222" i="5"/>
  <c r="AN222" i="5"/>
  <c r="AO222" i="5"/>
  <c r="AP222" i="5"/>
  <c r="AR222" i="5"/>
  <c r="AS222" i="5"/>
  <c r="C223" i="5"/>
  <c r="Z223" i="5"/>
  <c r="AA223" i="5"/>
  <c r="AB223" i="5"/>
  <c r="AX223" i="5"/>
  <c r="AY223" i="5"/>
  <c r="BB223" i="5"/>
  <c r="BC223" i="5"/>
  <c r="B224" i="5"/>
  <c r="AK223" i="5"/>
  <c r="Y223" i="5"/>
  <c r="AL223" i="5"/>
  <c r="AC223" i="5"/>
  <c r="AD223" i="5"/>
  <c r="AF223" i="5"/>
  <c r="AG223" i="5"/>
  <c r="AH223" i="5"/>
  <c r="Q224" i="5"/>
  <c r="R224" i="5"/>
  <c r="S224" i="5"/>
  <c r="AZ223" i="5"/>
  <c r="BA223" i="5"/>
  <c r="BD223" i="5"/>
  <c r="BE223" i="5"/>
  <c r="BK223" i="5"/>
  <c r="BL223" i="5"/>
  <c r="BM223" i="5"/>
  <c r="AM223" i="5"/>
  <c r="AN223" i="5"/>
  <c r="AO223" i="5"/>
  <c r="AP223" i="5"/>
  <c r="AR223" i="5"/>
  <c r="AS223" i="5"/>
  <c r="C224" i="5"/>
  <c r="Z224" i="5"/>
  <c r="AA224" i="5"/>
  <c r="AB224" i="5"/>
  <c r="AX224" i="5"/>
  <c r="AY224" i="5"/>
  <c r="BB224" i="5"/>
  <c r="BC224" i="5"/>
  <c r="AK224" i="5"/>
  <c r="Y224" i="5"/>
  <c r="AL224" i="5"/>
  <c r="AC224" i="5"/>
  <c r="AD224" i="5"/>
  <c r="AF224" i="5"/>
  <c r="AG224" i="5"/>
  <c r="AH224" i="5"/>
  <c r="B225" i="5"/>
  <c r="Q225" i="5"/>
  <c r="R225" i="5"/>
  <c r="S225" i="5"/>
  <c r="AZ224" i="5"/>
  <c r="BA224" i="5"/>
  <c r="BD224" i="5"/>
  <c r="BE224" i="5"/>
  <c r="BK224" i="5"/>
  <c r="BL224" i="5"/>
  <c r="BM224" i="5"/>
  <c r="AM224" i="5"/>
  <c r="AN224" i="5"/>
  <c r="AO224" i="5"/>
  <c r="AP224" i="5"/>
  <c r="AR224" i="5"/>
  <c r="AS224" i="5"/>
  <c r="C225" i="5"/>
  <c r="Z225" i="5"/>
  <c r="AA225" i="5"/>
  <c r="AB225" i="5"/>
  <c r="AX225" i="5"/>
  <c r="AY225" i="5"/>
  <c r="BB225" i="5"/>
  <c r="BC225" i="5"/>
  <c r="AK225" i="5"/>
  <c r="Y225" i="5"/>
  <c r="AL225" i="5"/>
  <c r="AC225" i="5"/>
  <c r="AD225" i="5"/>
  <c r="AF225" i="5"/>
  <c r="AG225" i="5"/>
  <c r="AH225" i="5"/>
  <c r="B226" i="5"/>
  <c r="Q226" i="5"/>
  <c r="R226" i="5"/>
  <c r="S226" i="5"/>
  <c r="AZ225" i="5"/>
  <c r="BA225" i="5"/>
  <c r="BD225" i="5"/>
  <c r="BE225" i="5"/>
  <c r="BK225" i="5"/>
  <c r="BL225" i="5"/>
  <c r="BM225" i="5"/>
  <c r="AM225" i="5"/>
  <c r="AN225" i="5"/>
  <c r="AO225" i="5"/>
  <c r="AP225" i="5"/>
  <c r="AR225" i="5"/>
  <c r="AS225" i="5"/>
  <c r="C226" i="5"/>
  <c r="Z226" i="5"/>
  <c r="AA226" i="5"/>
  <c r="AB226" i="5"/>
  <c r="AX226" i="5"/>
  <c r="AY226" i="5"/>
  <c r="BB226" i="5"/>
  <c r="BC226" i="5"/>
  <c r="AK226" i="5"/>
  <c r="Y226" i="5"/>
  <c r="AL226" i="5"/>
  <c r="AC226" i="5"/>
  <c r="AD226" i="5"/>
  <c r="AF226" i="5"/>
  <c r="AG226" i="5"/>
  <c r="AH226" i="5"/>
  <c r="B227" i="5"/>
  <c r="Q227" i="5"/>
  <c r="R227" i="5"/>
  <c r="S227" i="5"/>
  <c r="AZ226" i="5"/>
  <c r="BA226" i="5"/>
  <c r="BD226" i="5"/>
  <c r="BE226" i="5"/>
  <c r="BK226" i="5"/>
  <c r="BL226" i="5"/>
  <c r="BM226" i="5"/>
  <c r="AM226" i="5"/>
  <c r="AN226" i="5"/>
  <c r="AO226" i="5"/>
  <c r="AP226" i="5"/>
  <c r="AR226" i="5"/>
  <c r="AS226" i="5"/>
  <c r="C227" i="5"/>
  <c r="Z227" i="5"/>
  <c r="AA227" i="5"/>
  <c r="AB227" i="5"/>
  <c r="AX227" i="5"/>
  <c r="AY227" i="5"/>
  <c r="BB227" i="5"/>
  <c r="BC227" i="5"/>
  <c r="AK227" i="5"/>
  <c r="Y227" i="5"/>
  <c r="AL227" i="5"/>
  <c r="AC227" i="5"/>
  <c r="AD227" i="5"/>
  <c r="AF227" i="5"/>
  <c r="AG227" i="5"/>
  <c r="AH227" i="5"/>
  <c r="B228" i="5"/>
  <c r="Q228" i="5"/>
  <c r="R228" i="5"/>
  <c r="S228" i="5"/>
  <c r="AZ227" i="5"/>
  <c r="BA227" i="5"/>
  <c r="BD227" i="5"/>
  <c r="BE227" i="5"/>
  <c r="BK227" i="5"/>
  <c r="BL227" i="5"/>
  <c r="BM227" i="5"/>
  <c r="AM227" i="5"/>
  <c r="AN227" i="5"/>
  <c r="AO227" i="5"/>
  <c r="AP227" i="5"/>
  <c r="AR227" i="5"/>
  <c r="AS227" i="5"/>
  <c r="C228" i="5"/>
  <c r="Z228" i="5"/>
  <c r="AA228" i="5"/>
  <c r="AB228" i="5"/>
  <c r="AX228" i="5"/>
  <c r="AY228" i="5"/>
  <c r="BB228" i="5"/>
  <c r="BC228" i="5"/>
  <c r="AK228" i="5"/>
  <c r="Y228" i="5"/>
  <c r="AL228" i="5"/>
  <c r="AC228" i="5"/>
  <c r="AD228" i="5"/>
  <c r="AF228" i="5"/>
  <c r="AG228" i="5"/>
  <c r="AH228" i="5"/>
  <c r="B229" i="5"/>
  <c r="Q229" i="5"/>
  <c r="R229" i="5"/>
  <c r="S229" i="5"/>
  <c r="AZ228" i="5"/>
  <c r="BA228" i="5"/>
  <c r="BD228" i="5"/>
  <c r="BE228" i="5"/>
  <c r="BK228" i="5"/>
  <c r="BL228" i="5"/>
  <c r="BM228" i="5"/>
  <c r="AM228" i="5"/>
  <c r="AN228" i="5"/>
  <c r="AO228" i="5"/>
  <c r="AP228" i="5"/>
  <c r="AR228" i="5"/>
  <c r="AS228" i="5"/>
  <c r="C229" i="5"/>
  <c r="Z229" i="5"/>
  <c r="AA229" i="5"/>
  <c r="AB229" i="5"/>
  <c r="AX229" i="5"/>
  <c r="AY229" i="5"/>
  <c r="BB229" i="5"/>
  <c r="BC229" i="5"/>
  <c r="AK229" i="5"/>
  <c r="Y229" i="5"/>
  <c r="AL229" i="5"/>
  <c r="AC229" i="5"/>
  <c r="AD229" i="5"/>
  <c r="AF229" i="5"/>
  <c r="AG229" i="5"/>
  <c r="AH229" i="5"/>
  <c r="B230" i="5"/>
  <c r="Q230" i="5"/>
  <c r="R230" i="5"/>
  <c r="S230" i="5"/>
  <c r="AZ229" i="5"/>
  <c r="BA229" i="5"/>
  <c r="BD229" i="5"/>
  <c r="BE229" i="5"/>
  <c r="BK229" i="5"/>
  <c r="BL229" i="5"/>
  <c r="BM229" i="5"/>
  <c r="AM229" i="5"/>
  <c r="AN229" i="5"/>
  <c r="AO229" i="5"/>
  <c r="AP229" i="5"/>
  <c r="AR229" i="5"/>
  <c r="AS229" i="5"/>
  <c r="C230" i="5"/>
  <c r="Z230" i="5"/>
  <c r="AA230" i="5"/>
  <c r="AB230" i="5"/>
  <c r="AX230" i="5"/>
  <c r="AY230" i="5"/>
  <c r="BB230" i="5"/>
  <c r="BC230" i="5"/>
  <c r="AK230" i="5"/>
  <c r="Y230" i="5"/>
  <c r="AL230" i="5"/>
  <c r="AC230" i="5"/>
  <c r="AD230" i="5"/>
  <c r="AF230" i="5"/>
  <c r="AG230" i="5"/>
  <c r="AH230" i="5"/>
  <c r="B231" i="5"/>
  <c r="Q231" i="5"/>
  <c r="R231" i="5"/>
  <c r="S231" i="5"/>
  <c r="AZ230" i="5"/>
  <c r="BA230" i="5"/>
  <c r="BD230" i="5"/>
  <c r="BE230" i="5"/>
  <c r="BK230" i="5"/>
  <c r="BL230" i="5"/>
  <c r="BM230" i="5"/>
  <c r="AM230" i="5"/>
  <c r="AN230" i="5"/>
  <c r="AO230" i="5"/>
  <c r="AP230" i="5"/>
  <c r="AR230" i="5"/>
  <c r="AS230" i="5"/>
  <c r="C231" i="5"/>
  <c r="Z231" i="5"/>
  <c r="AA231" i="5"/>
  <c r="AB231" i="5"/>
  <c r="AX231" i="5"/>
  <c r="AY231" i="5"/>
  <c r="BB231" i="5"/>
  <c r="BC231" i="5"/>
  <c r="AK231" i="5"/>
  <c r="Y231" i="5"/>
  <c r="AL231" i="5"/>
  <c r="AC231" i="5"/>
  <c r="AD231" i="5"/>
  <c r="AF231" i="5"/>
  <c r="AG231" i="5"/>
  <c r="AH231" i="5"/>
  <c r="B232" i="5"/>
  <c r="Q232" i="5"/>
  <c r="R232" i="5"/>
  <c r="S232" i="5"/>
  <c r="AZ231" i="5"/>
  <c r="BA231" i="5"/>
  <c r="BD231" i="5"/>
  <c r="BE231" i="5"/>
  <c r="BK231" i="5"/>
  <c r="BL231" i="5"/>
  <c r="BM231" i="5"/>
  <c r="AM231" i="5"/>
  <c r="AN231" i="5"/>
  <c r="AO231" i="5"/>
  <c r="AP231" i="5"/>
  <c r="AR231" i="5"/>
  <c r="AS231" i="5"/>
  <c r="C232" i="5"/>
  <c r="Z232" i="5"/>
  <c r="AA232" i="5"/>
  <c r="AB232" i="5"/>
  <c r="AX232" i="5"/>
  <c r="AY232" i="5"/>
  <c r="BB232" i="5"/>
  <c r="BC232" i="5"/>
  <c r="AK232" i="5"/>
  <c r="Y232" i="5"/>
  <c r="AL232" i="5"/>
  <c r="AC232" i="5"/>
  <c r="AD232" i="5"/>
  <c r="AF232" i="5"/>
  <c r="AG232" i="5"/>
  <c r="AH232" i="5"/>
  <c r="B233" i="5"/>
  <c r="Q233" i="5"/>
  <c r="R233" i="5"/>
  <c r="S233" i="5"/>
  <c r="AZ232" i="5"/>
  <c r="BA232" i="5"/>
  <c r="BD232" i="5"/>
  <c r="BE232" i="5"/>
  <c r="BK232" i="5"/>
  <c r="BL232" i="5"/>
  <c r="BM232" i="5"/>
  <c r="AM232" i="5"/>
  <c r="AN232" i="5"/>
  <c r="AO232" i="5"/>
  <c r="AP232" i="5"/>
  <c r="AR232" i="5"/>
  <c r="AS232" i="5"/>
  <c r="C233" i="5"/>
  <c r="Z233" i="5"/>
  <c r="AA233" i="5"/>
  <c r="AB233" i="5"/>
  <c r="AX233" i="5"/>
  <c r="AY233" i="5"/>
  <c r="BB233" i="5"/>
  <c r="BC233" i="5"/>
  <c r="AK233" i="5"/>
  <c r="Y233" i="5"/>
  <c r="AL233" i="5"/>
  <c r="AC233" i="5"/>
  <c r="AD233" i="5"/>
  <c r="AF233" i="5"/>
  <c r="AG233" i="5"/>
  <c r="AH233" i="5"/>
  <c r="B234" i="5"/>
  <c r="Q234" i="5"/>
  <c r="R234" i="5"/>
  <c r="S234" i="5"/>
  <c r="AZ233" i="5"/>
  <c r="BA233" i="5"/>
  <c r="BD233" i="5"/>
  <c r="BE233" i="5"/>
  <c r="BK233" i="5"/>
  <c r="BL233" i="5"/>
  <c r="BM233" i="5"/>
  <c r="AM233" i="5"/>
  <c r="AN233" i="5"/>
  <c r="AO233" i="5"/>
  <c r="AP233" i="5"/>
  <c r="AR233" i="5"/>
  <c r="AS233" i="5"/>
  <c r="C234" i="5"/>
  <c r="Z234" i="5"/>
  <c r="AA234" i="5"/>
  <c r="AB234" i="5"/>
  <c r="AX234" i="5"/>
  <c r="AY234" i="5"/>
  <c r="BB234" i="5"/>
  <c r="BC234" i="5"/>
  <c r="AK234" i="5"/>
  <c r="Y234" i="5"/>
  <c r="AL234" i="5"/>
  <c r="AC234" i="5"/>
  <c r="AD234" i="5"/>
  <c r="AF234" i="5"/>
  <c r="AG234" i="5"/>
  <c r="AH234" i="5"/>
  <c r="B235" i="5"/>
  <c r="Q235" i="5"/>
  <c r="R235" i="5"/>
  <c r="S235" i="5"/>
  <c r="AZ234" i="5"/>
  <c r="BA234" i="5"/>
  <c r="BD234" i="5"/>
  <c r="BE234" i="5"/>
  <c r="BK234" i="5"/>
  <c r="BL234" i="5"/>
  <c r="BM234" i="5"/>
  <c r="AM234" i="5"/>
  <c r="AN234" i="5"/>
  <c r="AO234" i="5"/>
  <c r="AP234" i="5"/>
  <c r="AR234" i="5"/>
  <c r="AS234" i="5"/>
  <c r="C235" i="5"/>
  <c r="Z235" i="5"/>
  <c r="AA235" i="5"/>
  <c r="AB235" i="5"/>
  <c r="AX235" i="5"/>
  <c r="AY235" i="5"/>
  <c r="BB235" i="5"/>
  <c r="BC235" i="5"/>
  <c r="AK235" i="5"/>
  <c r="Y235" i="5"/>
  <c r="AL235" i="5"/>
  <c r="AC235" i="5"/>
  <c r="AD235" i="5"/>
  <c r="AF235" i="5"/>
  <c r="AG235" i="5"/>
  <c r="AH235" i="5"/>
  <c r="B236" i="5"/>
  <c r="Q236" i="5"/>
  <c r="R236" i="5"/>
  <c r="S236" i="5"/>
  <c r="AZ235" i="5"/>
  <c r="BA235" i="5"/>
  <c r="BD235" i="5"/>
  <c r="BE235" i="5"/>
  <c r="BK235" i="5"/>
  <c r="BL235" i="5"/>
  <c r="BM235" i="5"/>
  <c r="AM235" i="5"/>
  <c r="AN235" i="5"/>
  <c r="AO235" i="5"/>
  <c r="AP235" i="5"/>
  <c r="AR235" i="5"/>
  <c r="AS235" i="5"/>
  <c r="C236" i="5"/>
  <c r="Z236" i="5"/>
  <c r="AA236" i="5"/>
  <c r="AB236" i="5"/>
  <c r="AX236" i="5"/>
  <c r="AY236" i="5"/>
  <c r="BB236" i="5"/>
  <c r="BC236" i="5"/>
  <c r="AK236" i="5"/>
  <c r="Y236" i="5"/>
  <c r="AL236" i="5"/>
  <c r="AC236" i="5"/>
  <c r="AD236" i="5"/>
  <c r="AF236" i="5"/>
  <c r="AG236" i="5"/>
  <c r="AH236" i="5"/>
  <c r="B237" i="5"/>
  <c r="Q237" i="5"/>
  <c r="R237" i="5"/>
  <c r="S237" i="5"/>
  <c r="AZ236" i="5"/>
  <c r="BA236" i="5"/>
  <c r="BD236" i="5"/>
  <c r="BE236" i="5"/>
  <c r="BK236" i="5"/>
  <c r="BL236" i="5"/>
  <c r="BM236" i="5"/>
  <c r="AM236" i="5"/>
  <c r="AN236" i="5"/>
  <c r="AO236" i="5"/>
  <c r="AP236" i="5"/>
  <c r="AR236" i="5"/>
  <c r="AS236" i="5"/>
  <c r="C237" i="5"/>
  <c r="Z237" i="5"/>
  <c r="AA237" i="5"/>
  <c r="AB237" i="5"/>
  <c r="AX237" i="5"/>
  <c r="AY237" i="5"/>
  <c r="BB237" i="5"/>
  <c r="BC237" i="5"/>
  <c r="AK237" i="5"/>
  <c r="Y237" i="5"/>
  <c r="AL237" i="5"/>
  <c r="AC237" i="5"/>
  <c r="AD237" i="5"/>
  <c r="AF237" i="5"/>
  <c r="AG237" i="5"/>
  <c r="AH237" i="5"/>
  <c r="B238" i="5"/>
  <c r="Q238" i="5"/>
  <c r="R238" i="5"/>
  <c r="S238" i="5"/>
  <c r="AZ237" i="5"/>
  <c r="BA237" i="5"/>
  <c r="BD237" i="5"/>
  <c r="BE237" i="5"/>
  <c r="BK237" i="5"/>
  <c r="BL237" i="5"/>
  <c r="BM237" i="5"/>
  <c r="AM237" i="5"/>
  <c r="AN237" i="5"/>
  <c r="AO237" i="5"/>
  <c r="AP237" i="5"/>
  <c r="AR237" i="5"/>
  <c r="AS237" i="5"/>
  <c r="C238" i="5"/>
  <c r="Z238" i="5"/>
  <c r="AA238" i="5"/>
  <c r="AB238" i="5"/>
  <c r="AX238" i="5"/>
  <c r="AY238" i="5"/>
  <c r="BB238" i="5"/>
  <c r="BC238" i="5"/>
  <c r="AK238" i="5"/>
  <c r="Y238" i="5"/>
  <c r="AL238" i="5"/>
  <c r="AC238" i="5"/>
  <c r="AD238" i="5"/>
  <c r="AF238" i="5"/>
  <c r="AG238" i="5"/>
  <c r="AH238" i="5"/>
  <c r="B239" i="5"/>
  <c r="Q239" i="5"/>
  <c r="R239" i="5"/>
  <c r="S239" i="5"/>
  <c r="AZ238" i="5"/>
  <c r="BA238" i="5"/>
  <c r="BD238" i="5"/>
  <c r="BE238" i="5"/>
  <c r="BK238" i="5"/>
  <c r="BL238" i="5"/>
  <c r="BM238" i="5"/>
  <c r="AM238" i="5"/>
  <c r="AN238" i="5"/>
  <c r="AO238" i="5"/>
  <c r="AP238" i="5"/>
  <c r="AR238" i="5"/>
  <c r="AS238" i="5"/>
  <c r="C239" i="5"/>
  <c r="Z239" i="5"/>
  <c r="AA239" i="5"/>
  <c r="AB239" i="5"/>
  <c r="AX239" i="5"/>
  <c r="AY239" i="5"/>
  <c r="BB239" i="5"/>
  <c r="BC239" i="5"/>
  <c r="AK239" i="5"/>
  <c r="Y239" i="5"/>
  <c r="AL239" i="5"/>
  <c r="AC239" i="5"/>
  <c r="AD239" i="5"/>
  <c r="AF239" i="5"/>
  <c r="AG239" i="5"/>
  <c r="AH239" i="5"/>
  <c r="B240" i="5"/>
  <c r="Q240" i="5"/>
  <c r="R240" i="5"/>
  <c r="S240" i="5"/>
  <c r="AZ239" i="5"/>
  <c r="BA239" i="5"/>
  <c r="BD239" i="5"/>
  <c r="BE239" i="5"/>
  <c r="BK239" i="5"/>
  <c r="BL239" i="5"/>
  <c r="BM239" i="5"/>
  <c r="AM239" i="5"/>
  <c r="AN239" i="5"/>
  <c r="AO239" i="5"/>
  <c r="AP239" i="5"/>
  <c r="AR239" i="5"/>
  <c r="AS239" i="5"/>
  <c r="C240" i="5"/>
  <c r="Z240" i="5"/>
  <c r="AA240" i="5"/>
  <c r="AB240" i="5"/>
  <c r="AX240" i="5"/>
  <c r="AY240" i="5"/>
  <c r="BB240" i="5"/>
  <c r="BC240" i="5"/>
  <c r="AK240" i="5"/>
  <c r="Y240" i="5"/>
  <c r="AL240" i="5"/>
  <c r="AC240" i="5"/>
  <c r="AD240" i="5"/>
  <c r="AF240" i="5"/>
  <c r="AG240" i="5"/>
  <c r="AH240" i="5"/>
  <c r="B241" i="5"/>
  <c r="Q241" i="5"/>
  <c r="R241" i="5"/>
  <c r="S241" i="5"/>
  <c r="AZ240" i="5"/>
  <c r="BA240" i="5"/>
  <c r="BD240" i="5"/>
  <c r="BE240" i="5"/>
  <c r="BK240" i="5"/>
  <c r="BL240" i="5"/>
  <c r="BM240" i="5"/>
  <c r="AM240" i="5"/>
  <c r="AN240" i="5"/>
  <c r="AO240" i="5"/>
  <c r="AP240" i="5"/>
  <c r="AR240" i="5"/>
  <c r="AS240" i="5"/>
  <c r="C241" i="5"/>
  <c r="Z241" i="5"/>
  <c r="AA241" i="5"/>
  <c r="AB241" i="5"/>
  <c r="AX241" i="5"/>
  <c r="AY241" i="5"/>
  <c r="BB241" i="5"/>
  <c r="BC241" i="5"/>
  <c r="AK241" i="5"/>
  <c r="Y241" i="5"/>
  <c r="AL241" i="5"/>
  <c r="AC241" i="5"/>
  <c r="AD241" i="5"/>
  <c r="AF241" i="5"/>
  <c r="AG241" i="5"/>
  <c r="AH241" i="5"/>
  <c r="B242" i="5"/>
  <c r="Q242" i="5"/>
  <c r="R242" i="5"/>
  <c r="S242" i="5"/>
  <c r="AZ241" i="5"/>
  <c r="BA241" i="5"/>
  <c r="BD241" i="5"/>
  <c r="BE241" i="5"/>
  <c r="BK241" i="5"/>
  <c r="BL241" i="5"/>
  <c r="BM241" i="5"/>
  <c r="AM241" i="5"/>
  <c r="AN241" i="5"/>
  <c r="AO241" i="5"/>
  <c r="AP241" i="5"/>
  <c r="AR241" i="5"/>
  <c r="AS241" i="5"/>
  <c r="C242" i="5"/>
  <c r="Z242" i="5"/>
  <c r="AA242" i="5"/>
  <c r="AB242" i="5"/>
  <c r="AX242" i="5"/>
  <c r="AY242" i="5"/>
  <c r="BB242" i="5"/>
  <c r="BC242" i="5"/>
  <c r="AK242" i="5"/>
  <c r="Y242" i="5"/>
  <c r="AL242" i="5"/>
  <c r="AC242" i="5"/>
  <c r="AD242" i="5"/>
  <c r="AF242" i="5"/>
  <c r="AG242" i="5"/>
  <c r="AH242" i="5"/>
  <c r="B243" i="5"/>
  <c r="Q243" i="5"/>
  <c r="R243" i="5"/>
  <c r="S243" i="5"/>
  <c r="AZ242" i="5"/>
  <c r="BA242" i="5"/>
  <c r="BD242" i="5"/>
  <c r="BE242" i="5"/>
  <c r="BK242" i="5"/>
  <c r="BL242" i="5"/>
  <c r="BM242" i="5"/>
  <c r="AM242" i="5"/>
  <c r="AN242" i="5"/>
  <c r="AO242" i="5"/>
  <c r="AP242" i="5"/>
  <c r="AR242" i="5"/>
  <c r="AS242" i="5"/>
  <c r="C243" i="5"/>
  <c r="Z243" i="5"/>
  <c r="AA243" i="5"/>
  <c r="AB243" i="5"/>
  <c r="AX243" i="5"/>
  <c r="AY243" i="5"/>
  <c r="BB243" i="5"/>
  <c r="BC243" i="5"/>
  <c r="AK243" i="5"/>
  <c r="Y243" i="5"/>
  <c r="AL243" i="5"/>
  <c r="AC243" i="5"/>
  <c r="AD243" i="5"/>
  <c r="AF243" i="5"/>
  <c r="AG243" i="5"/>
  <c r="AH243" i="5"/>
  <c r="B244" i="5"/>
  <c r="Q244" i="5"/>
  <c r="R244" i="5"/>
  <c r="S244" i="5"/>
  <c r="AZ243" i="5"/>
  <c r="BA243" i="5"/>
  <c r="BD243" i="5"/>
  <c r="BE243" i="5"/>
  <c r="BK243" i="5"/>
  <c r="BL243" i="5"/>
  <c r="BM243" i="5"/>
  <c r="AM243" i="5"/>
  <c r="AN243" i="5"/>
  <c r="AO243" i="5"/>
  <c r="AP243" i="5"/>
  <c r="AR243" i="5"/>
  <c r="AS243" i="5"/>
  <c r="C244" i="5"/>
  <c r="Z244" i="5"/>
  <c r="AA244" i="5"/>
  <c r="AB244" i="5"/>
  <c r="AX244" i="5"/>
  <c r="AY244" i="5"/>
  <c r="BB244" i="5"/>
  <c r="BC244" i="5"/>
  <c r="AK244" i="5"/>
  <c r="Y244" i="5"/>
  <c r="AL244" i="5"/>
  <c r="AC244" i="5"/>
  <c r="AD244" i="5"/>
  <c r="AF244" i="5"/>
  <c r="AG244" i="5"/>
  <c r="AH244" i="5"/>
  <c r="B245" i="5"/>
  <c r="Q245" i="5"/>
  <c r="R245" i="5"/>
  <c r="S245" i="5"/>
  <c r="AZ244" i="5"/>
  <c r="BA244" i="5"/>
  <c r="BD244" i="5"/>
  <c r="BE244" i="5"/>
  <c r="BK244" i="5"/>
  <c r="BL244" i="5"/>
  <c r="BM244" i="5"/>
  <c r="AM244" i="5"/>
  <c r="AN244" i="5"/>
  <c r="AO244" i="5"/>
  <c r="AP244" i="5"/>
  <c r="AR244" i="5"/>
  <c r="AS244" i="5"/>
  <c r="C245" i="5"/>
  <c r="Z245" i="5"/>
  <c r="AA245" i="5"/>
  <c r="AB245" i="5"/>
  <c r="AX245" i="5"/>
  <c r="AY245" i="5"/>
  <c r="BB245" i="5"/>
  <c r="BC245" i="5"/>
  <c r="AK245" i="5"/>
  <c r="Y245" i="5"/>
  <c r="AL245" i="5"/>
  <c r="AC245" i="5"/>
  <c r="AD245" i="5"/>
  <c r="AF245" i="5"/>
  <c r="AG245" i="5"/>
  <c r="AH245" i="5"/>
  <c r="B246" i="5"/>
  <c r="Q246" i="5"/>
  <c r="R246" i="5"/>
  <c r="S246" i="5"/>
  <c r="AZ245" i="5"/>
  <c r="BA245" i="5"/>
  <c r="BD245" i="5"/>
  <c r="BE245" i="5"/>
  <c r="BK245" i="5"/>
  <c r="BL245" i="5"/>
  <c r="BM245" i="5"/>
  <c r="AM245" i="5"/>
  <c r="AN245" i="5"/>
  <c r="AO245" i="5"/>
  <c r="AP245" i="5"/>
  <c r="AR245" i="5"/>
  <c r="AS245" i="5"/>
  <c r="C246" i="5"/>
  <c r="Z246" i="5"/>
  <c r="AA246" i="5"/>
  <c r="AB246" i="5"/>
  <c r="AX246" i="5"/>
  <c r="AY246" i="5"/>
  <c r="BB246" i="5"/>
  <c r="BC246" i="5"/>
  <c r="AK246" i="5"/>
  <c r="Y246" i="5"/>
  <c r="AL246" i="5"/>
  <c r="AC246" i="5"/>
  <c r="AD246" i="5"/>
  <c r="AF246" i="5"/>
  <c r="AG246" i="5"/>
  <c r="AH246" i="5"/>
  <c r="B247" i="5"/>
  <c r="Q247" i="5"/>
  <c r="R247" i="5"/>
  <c r="S247" i="5"/>
  <c r="AZ246" i="5"/>
  <c r="BA246" i="5"/>
  <c r="BD246" i="5"/>
  <c r="BE246" i="5"/>
  <c r="BK246" i="5"/>
  <c r="BL246" i="5"/>
  <c r="BM246" i="5"/>
  <c r="AM246" i="5"/>
  <c r="AN246" i="5"/>
  <c r="AO246" i="5"/>
  <c r="AP246" i="5"/>
  <c r="AR246" i="5"/>
  <c r="AS246" i="5"/>
  <c r="C247" i="5"/>
  <c r="Z247" i="5"/>
  <c r="AA247" i="5"/>
  <c r="AB247" i="5"/>
  <c r="AX247" i="5"/>
  <c r="AY247" i="5"/>
  <c r="BB247" i="5"/>
  <c r="BC247" i="5"/>
  <c r="AK247" i="5"/>
  <c r="Y247" i="5"/>
  <c r="AL247" i="5"/>
  <c r="AC247" i="5"/>
  <c r="AD247" i="5"/>
  <c r="AF247" i="5"/>
  <c r="AG247" i="5"/>
  <c r="AH247" i="5"/>
  <c r="B248" i="5"/>
  <c r="Q248" i="5"/>
  <c r="R248" i="5"/>
  <c r="S248" i="5"/>
  <c r="AZ247" i="5"/>
  <c r="BA247" i="5"/>
  <c r="BD247" i="5"/>
  <c r="BE247" i="5"/>
  <c r="BK247" i="5"/>
  <c r="BL247" i="5"/>
  <c r="BM247" i="5"/>
  <c r="AM247" i="5"/>
  <c r="AN247" i="5"/>
  <c r="AO247" i="5"/>
  <c r="AP247" i="5"/>
  <c r="AR247" i="5"/>
  <c r="AS247" i="5"/>
  <c r="C248" i="5"/>
  <c r="Z248" i="5"/>
  <c r="AA248" i="5"/>
  <c r="AB248" i="5"/>
  <c r="AX248" i="5"/>
  <c r="AY248" i="5"/>
  <c r="BB248" i="5"/>
  <c r="BC248" i="5"/>
  <c r="AK248" i="5"/>
  <c r="Y248" i="5"/>
  <c r="AL248" i="5"/>
  <c r="AC248" i="5"/>
  <c r="AD248" i="5"/>
  <c r="AF248" i="5"/>
  <c r="AG248" i="5"/>
  <c r="AH248" i="5"/>
  <c r="B249" i="5"/>
  <c r="Q249" i="5"/>
  <c r="R249" i="5"/>
  <c r="S249" i="5"/>
  <c r="AZ248" i="5"/>
  <c r="BA248" i="5"/>
  <c r="BD248" i="5"/>
  <c r="BE248" i="5"/>
  <c r="BK248" i="5"/>
  <c r="BL248" i="5"/>
  <c r="BM248" i="5"/>
  <c r="AM248" i="5"/>
  <c r="AN248" i="5"/>
  <c r="AO248" i="5"/>
  <c r="AP248" i="5"/>
  <c r="AR248" i="5"/>
  <c r="AS248" i="5"/>
  <c r="C249" i="5"/>
  <c r="Z249" i="5"/>
  <c r="AA249" i="5"/>
  <c r="AB249" i="5"/>
  <c r="AX249" i="5"/>
  <c r="AY249" i="5"/>
  <c r="BB249" i="5"/>
  <c r="BC249" i="5"/>
  <c r="AK249" i="5"/>
  <c r="Y249" i="5"/>
  <c r="AL249" i="5"/>
  <c r="AC249" i="5"/>
  <c r="AD249" i="5"/>
  <c r="AF249" i="5"/>
  <c r="AG249" i="5"/>
  <c r="AH249" i="5"/>
  <c r="B250" i="5"/>
  <c r="Q250" i="5"/>
  <c r="R250" i="5"/>
  <c r="S250" i="5"/>
  <c r="AZ249" i="5"/>
  <c r="BA249" i="5"/>
  <c r="BD249" i="5"/>
  <c r="BE249" i="5"/>
  <c r="BK249" i="5"/>
  <c r="BL249" i="5"/>
  <c r="BM249" i="5"/>
  <c r="AM249" i="5"/>
  <c r="AN249" i="5"/>
  <c r="AO249" i="5"/>
  <c r="AP249" i="5"/>
  <c r="AR249" i="5"/>
  <c r="AS249" i="5"/>
  <c r="C250" i="5"/>
  <c r="Z250" i="5"/>
  <c r="AA250" i="5"/>
  <c r="AB250" i="5"/>
  <c r="AX250" i="5"/>
  <c r="AY250" i="5"/>
  <c r="BB250" i="5"/>
  <c r="BC250" i="5"/>
  <c r="AK250" i="5"/>
  <c r="Y250" i="5"/>
  <c r="AL250" i="5"/>
  <c r="AC250" i="5"/>
  <c r="AD250" i="5"/>
  <c r="AF250" i="5"/>
  <c r="AG250" i="5"/>
  <c r="AH250" i="5"/>
  <c r="B251" i="5"/>
  <c r="Q251" i="5"/>
  <c r="R251" i="5"/>
  <c r="S251" i="5"/>
  <c r="AZ250" i="5"/>
  <c r="BA250" i="5"/>
  <c r="BD250" i="5"/>
  <c r="BE250" i="5"/>
  <c r="BK250" i="5"/>
  <c r="BL250" i="5"/>
  <c r="BM250" i="5"/>
  <c r="AM250" i="5"/>
  <c r="AN250" i="5"/>
  <c r="AO250" i="5"/>
  <c r="AP250" i="5"/>
  <c r="AR250" i="5"/>
  <c r="AS250" i="5"/>
  <c r="C251" i="5"/>
  <c r="Z251" i="5"/>
  <c r="AA251" i="5"/>
  <c r="AB251" i="5"/>
  <c r="AX251" i="5"/>
  <c r="AY251" i="5"/>
  <c r="BB251" i="5"/>
  <c r="BC251" i="5"/>
  <c r="AK251" i="5"/>
  <c r="Y251" i="5"/>
  <c r="AL251" i="5"/>
  <c r="AC251" i="5"/>
  <c r="AD251" i="5"/>
  <c r="AF251" i="5"/>
  <c r="AG251" i="5"/>
  <c r="AH251" i="5"/>
  <c r="B252" i="5"/>
  <c r="Q252" i="5"/>
  <c r="R252" i="5"/>
  <c r="S252" i="5"/>
  <c r="AZ251" i="5"/>
  <c r="BA251" i="5"/>
  <c r="BD251" i="5"/>
  <c r="BE251" i="5"/>
  <c r="BK251" i="5"/>
  <c r="BL251" i="5"/>
  <c r="BM251" i="5"/>
  <c r="AM251" i="5"/>
  <c r="AN251" i="5"/>
  <c r="AO251" i="5"/>
  <c r="AP251" i="5"/>
  <c r="AR251" i="5"/>
  <c r="AS251" i="5"/>
  <c r="C252" i="5"/>
  <c r="Z252" i="5"/>
  <c r="AA252" i="5"/>
  <c r="AB252" i="5"/>
  <c r="AX252" i="5"/>
  <c r="AY252" i="5"/>
  <c r="BB252" i="5"/>
  <c r="BC252" i="5"/>
  <c r="AK252" i="5"/>
  <c r="Y252" i="5"/>
  <c r="AL252" i="5"/>
  <c r="AC252" i="5"/>
  <c r="AD252" i="5"/>
  <c r="AF252" i="5"/>
  <c r="AG252" i="5"/>
  <c r="AH252" i="5"/>
  <c r="B253" i="5"/>
  <c r="Q253" i="5"/>
  <c r="R253" i="5"/>
  <c r="S253" i="5"/>
  <c r="AZ252" i="5"/>
  <c r="BA252" i="5"/>
  <c r="BD252" i="5"/>
  <c r="BE252" i="5"/>
  <c r="BK252" i="5"/>
  <c r="BL252" i="5"/>
  <c r="BM252" i="5"/>
  <c r="AM252" i="5"/>
  <c r="AN252" i="5"/>
  <c r="AO252" i="5"/>
  <c r="AP252" i="5"/>
  <c r="AR252" i="5"/>
  <c r="AS252" i="5"/>
  <c r="C253" i="5"/>
  <c r="Z253" i="5"/>
  <c r="AA253" i="5"/>
  <c r="AB253" i="5"/>
  <c r="AX253" i="5"/>
  <c r="AY253" i="5"/>
  <c r="BB253" i="5"/>
  <c r="BC253" i="5"/>
  <c r="AK253" i="5"/>
  <c r="Y253" i="5"/>
  <c r="AL253" i="5"/>
  <c r="AC253" i="5"/>
  <c r="AD253" i="5"/>
  <c r="AF253" i="5"/>
  <c r="AG253" i="5"/>
  <c r="AH253" i="5"/>
  <c r="B254" i="5"/>
  <c r="Q254" i="5"/>
  <c r="R254" i="5"/>
  <c r="S254" i="5"/>
  <c r="AZ253" i="5"/>
  <c r="BA253" i="5"/>
  <c r="BD253" i="5"/>
  <c r="BE253" i="5"/>
  <c r="BK253" i="5"/>
  <c r="BL253" i="5"/>
  <c r="BM253" i="5"/>
  <c r="AM253" i="5"/>
  <c r="AN253" i="5"/>
  <c r="AO253" i="5"/>
  <c r="AP253" i="5"/>
  <c r="AR253" i="5"/>
  <c r="AS253" i="5"/>
  <c r="C254" i="5"/>
  <c r="Z254" i="5"/>
  <c r="AA254" i="5"/>
  <c r="AB254" i="5"/>
  <c r="AX254" i="5"/>
  <c r="AY254" i="5"/>
  <c r="BB254" i="5"/>
  <c r="BC254" i="5"/>
  <c r="AK254" i="5"/>
  <c r="Y254" i="5"/>
  <c r="AL254" i="5"/>
  <c r="AC254" i="5"/>
  <c r="AD254" i="5"/>
  <c r="AF254" i="5"/>
  <c r="AG254" i="5"/>
  <c r="AH254" i="5"/>
  <c r="B255" i="5"/>
  <c r="Q255" i="5"/>
  <c r="R255" i="5"/>
  <c r="S255" i="5"/>
  <c r="AZ254" i="5"/>
  <c r="BA254" i="5"/>
  <c r="BD254" i="5"/>
  <c r="BE254" i="5"/>
  <c r="BK254" i="5"/>
  <c r="BL254" i="5"/>
  <c r="BM254" i="5"/>
  <c r="AM254" i="5"/>
  <c r="AN254" i="5"/>
  <c r="AO254" i="5"/>
  <c r="AP254" i="5"/>
  <c r="AR254" i="5"/>
  <c r="AS254" i="5"/>
  <c r="C255" i="5"/>
  <c r="Z255" i="5"/>
  <c r="AA255" i="5"/>
  <c r="AB255" i="5"/>
  <c r="AX255" i="5"/>
  <c r="AY255" i="5"/>
  <c r="BB255" i="5"/>
  <c r="BC255" i="5"/>
  <c r="AK255" i="5"/>
  <c r="Y255" i="5"/>
  <c r="AL255" i="5"/>
  <c r="AC255" i="5"/>
  <c r="AD255" i="5"/>
  <c r="AF255" i="5"/>
  <c r="AG255" i="5"/>
  <c r="AH255" i="5"/>
  <c r="B256" i="5"/>
  <c r="Q256" i="5"/>
  <c r="R256" i="5"/>
  <c r="S256" i="5"/>
  <c r="AZ255" i="5"/>
  <c r="BA255" i="5"/>
  <c r="BD255" i="5"/>
  <c r="BE255" i="5"/>
  <c r="BK255" i="5"/>
  <c r="BL255" i="5"/>
  <c r="BM255" i="5"/>
  <c r="AM255" i="5"/>
  <c r="AN255" i="5"/>
  <c r="AO255" i="5"/>
  <c r="AP255" i="5"/>
  <c r="AR255" i="5"/>
  <c r="AS255" i="5"/>
  <c r="C256" i="5"/>
  <c r="Z256" i="5"/>
  <c r="AA256" i="5"/>
  <c r="AB256" i="5"/>
  <c r="AX256" i="5"/>
  <c r="AY256" i="5"/>
  <c r="BB256" i="5"/>
  <c r="BC256" i="5"/>
  <c r="AK256" i="5"/>
  <c r="Y256" i="5"/>
  <c r="AL256" i="5"/>
  <c r="AC256" i="5"/>
  <c r="AD256" i="5"/>
  <c r="AF256" i="5"/>
  <c r="AG256" i="5"/>
  <c r="AH256" i="5"/>
  <c r="B257" i="5"/>
  <c r="Q257" i="5"/>
  <c r="R257" i="5"/>
  <c r="S257" i="5"/>
  <c r="AZ256" i="5"/>
  <c r="BA256" i="5"/>
  <c r="BD256" i="5"/>
  <c r="BE256" i="5"/>
  <c r="BK256" i="5"/>
  <c r="BL256" i="5"/>
  <c r="BM256" i="5"/>
  <c r="AM256" i="5"/>
  <c r="AN256" i="5"/>
  <c r="AO256" i="5"/>
  <c r="AP256" i="5"/>
  <c r="AR256" i="5"/>
  <c r="AS256" i="5"/>
  <c r="C257" i="5"/>
  <c r="Z257" i="5"/>
  <c r="AA257" i="5"/>
  <c r="AB257" i="5"/>
  <c r="AX257" i="5"/>
  <c r="AY257" i="5"/>
  <c r="BB257" i="5"/>
  <c r="BC257" i="5"/>
  <c r="AK257" i="5"/>
  <c r="Y257" i="5"/>
  <c r="AL257" i="5"/>
  <c r="AC257" i="5"/>
  <c r="AD257" i="5"/>
  <c r="AF257" i="5"/>
  <c r="AG257" i="5"/>
  <c r="AH257" i="5"/>
  <c r="B258" i="5"/>
  <c r="Q258" i="5"/>
  <c r="R258" i="5"/>
  <c r="S258" i="5"/>
  <c r="AZ257" i="5"/>
  <c r="BA257" i="5"/>
  <c r="BD257" i="5"/>
  <c r="BE257" i="5"/>
  <c r="BK257" i="5"/>
  <c r="BL257" i="5"/>
  <c r="BM257" i="5"/>
  <c r="AM257" i="5"/>
  <c r="AN257" i="5"/>
  <c r="AO257" i="5"/>
  <c r="AP257" i="5"/>
  <c r="AR257" i="5"/>
  <c r="AS257" i="5"/>
  <c r="C258" i="5"/>
  <c r="Z258" i="5"/>
  <c r="AA258" i="5"/>
  <c r="AB258" i="5"/>
  <c r="AX258" i="5"/>
  <c r="AY258" i="5"/>
  <c r="BB258" i="5"/>
  <c r="BC258" i="5"/>
  <c r="AK258" i="5"/>
  <c r="Y258" i="5"/>
  <c r="AL258" i="5"/>
  <c r="AC258" i="5"/>
  <c r="AD258" i="5"/>
  <c r="AF258" i="5"/>
  <c r="AG258" i="5"/>
  <c r="AH258" i="5"/>
  <c r="B259" i="5"/>
  <c r="Q259" i="5"/>
  <c r="R259" i="5"/>
  <c r="S259" i="5"/>
  <c r="AZ258" i="5"/>
  <c r="BA258" i="5"/>
  <c r="BD258" i="5"/>
  <c r="BE258" i="5"/>
  <c r="BK258" i="5"/>
  <c r="BL258" i="5"/>
  <c r="BM258" i="5"/>
  <c r="AM258" i="5"/>
  <c r="AN258" i="5"/>
  <c r="AO258" i="5"/>
  <c r="AP258" i="5"/>
  <c r="AR258" i="5"/>
  <c r="AS258" i="5"/>
  <c r="C259" i="5"/>
  <c r="Z259" i="5"/>
  <c r="AA259" i="5"/>
  <c r="AB259" i="5"/>
  <c r="AX259" i="5"/>
  <c r="AY259" i="5"/>
  <c r="BB259" i="5"/>
  <c r="BC259" i="5"/>
  <c r="AK259" i="5"/>
  <c r="Y259" i="5"/>
  <c r="AL259" i="5"/>
  <c r="AC259" i="5"/>
  <c r="AD259" i="5"/>
  <c r="AF259" i="5"/>
  <c r="AG259" i="5"/>
  <c r="AH259" i="5"/>
  <c r="B260" i="5"/>
  <c r="Q260" i="5"/>
  <c r="R260" i="5"/>
  <c r="S260" i="5"/>
  <c r="AZ259" i="5"/>
  <c r="BA259" i="5"/>
  <c r="BD259" i="5"/>
  <c r="BE259" i="5"/>
  <c r="BK259" i="5"/>
  <c r="BL259" i="5"/>
  <c r="BM259" i="5"/>
  <c r="AM259" i="5"/>
  <c r="AN259" i="5"/>
  <c r="AO259" i="5"/>
  <c r="AP259" i="5"/>
  <c r="AR259" i="5"/>
  <c r="AS259" i="5"/>
  <c r="C260" i="5"/>
  <c r="Z260" i="5"/>
  <c r="AA260" i="5"/>
  <c r="AB260" i="5"/>
  <c r="AX260" i="5"/>
  <c r="AY260" i="5"/>
  <c r="BB260" i="5"/>
  <c r="BC260" i="5"/>
  <c r="AK260" i="5"/>
  <c r="Y260" i="5"/>
  <c r="AL260" i="5"/>
  <c r="AC260" i="5"/>
  <c r="AD260" i="5"/>
  <c r="AF260" i="5"/>
  <c r="AG260" i="5"/>
  <c r="AH260" i="5"/>
  <c r="B261" i="5"/>
  <c r="Q261" i="5"/>
  <c r="R261" i="5"/>
  <c r="S261" i="5"/>
  <c r="AZ260" i="5"/>
  <c r="BA260" i="5"/>
  <c r="BD260" i="5"/>
  <c r="BE260" i="5"/>
  <c r="BK260" i="5"/>
  <c r="BL260" i="5"/>
  <c r="BM260" i="5"/>
  <c r="AM260" i="5"/>
  <c r="AN260" i="5"/>
  <c r="AO260" i="5"/>
  <c r="AP260" i="5"/>
  <c r="AR260" i="5"/>
  <c r="AS260" i="5"/>
  <c r="C261" i="5"/>
  <c r="Z261" i="5"/>
  <c r="AA261" i="5"/>
  <c r="AB261" i="5"/>
  <c r="AX261" i="5"/>
  <c r="AY261" i="5"/>
  <c r="BB261" i="5"/>
  <c r="BC261" i="5"/>
  <c r="AK261" i="5"/>
  <c r="Y261" i="5"/>
  <c r="AL261" i="5"/>
  <c r="AC261" i="5"/>
  <c r="AD261" i="5"/>
  <c r="AF261" i="5"/>
  <c r="AG261" i="5"/>
  <c r="AH261" i="5"/>
  <c r="B262" i="5"/>
  <c r="Q262" i="5"/>
  <c r="R262" i="5"/>
  <c r="S262" i="5"/>
  <c r="AZ261" i="5"/>
  <c r="BA261" i="5"/>
  <c r="BD261" i="5"/>
  <c r="BE261" i="5"/>
  <c r="BK261" i="5"/>
  <c r="BL261" i="5"/>
  <c r="BM261" i="5"/>
  <c r="AM261" i="5"/>
  <c r="AN261" i="5"/>
  <c r="AO261" i="5"/>
  <c r="AP261" i="5"/>
  <c r="AR261" i="5"/>
  <c r="AS261" i="5"/>
  <c r="C262" i="5"/>
  <c r="Z262" i="5"/>
  <c r="AA262" i="5"/>
  <c r="AB262" i="5"/>
  <c r="AX262" i="5"/>
  <c r="AY262" i="5"/>
  <c r="BB262" i="5"/>
  <c r="BC262" i="5"/>
  <c r="AK262" i="5"/>
  <c r="Y262" i="5"/>
  <c r="AL262" i="5"/>
  <c r="AC262" i="5"/>
  <c r="AD262" i="5"/>
  <c r="AF262" i="5"/>
  <c r="AG262" i="5"/>
  <c r="AH262" i="5"/>
  <c r="B263" i="5"/>
  <c r="Q263" i="5"/>
  <c r="R263" i="5"/>
  <c r="S263" i="5"/>
  <c r="AZ262" i="5"/>
  <c r="BA262" i="5"/>
  <c r="BD262" i="5"/>
  <c r="BE262" i="5"/>
  <c r="BK262" i="5"/>
  <c r="BL262" i="5"/>
  <c r="BM262" i="5"/>
  <c r="AM262" i="5"/>
  <c r="AN262" i="5"/>
  <c r="AO262" i="5"/>
  <c r="AP262" i="5"/>
  <c r="AR262" i="5"/>
  <c r="AS262" i="5"/>
  <c r="C263" i="5"/>
  <c r="Z263" i="5"/>
  <c r="AA263" i="5"/>
  <c r="AB263" i="5"/>
  <c r="AX263" i="5"/>
  <c r="AY263" i="5"/>
  <c r="BB263" i="5"/>
  <c r="BC263" i="5"/>
  <c r="AK263" i="5"/>
  <c r="Y263" i="5"/>
  <c r="AL263" i="5"/>
  <c r="AC263" i="5"/>
  <c r="AD263" i="5"/>
  <c r="AF263" i="5"/>
  <c r="AG263" i="5"/>
  <c r="AH263" i="5"/>
  <c r="B264" i="5"/>
  <c r="Q264" i="5"/>
  <c r="R264" i="5"/>
  <c r="S264" i="5"/>
  <c r="AZ263" i="5"/>
  <c r="BA263" i="5"/>
  <c r="BD263" i="5"/>
  <c r="BE263" i="5"/>
  <c r="BK263" i="5"/>
  <c r="BL263" i="5"/>
  <c r="BM263" i="5"/>
  <c r="AM263" i="5"/>
  <c r="AN263" i="5"/>
  <c r="AO263" i="5"/>
  <c r="AP263" i="5"/>
  <c r="AR263" i="5"/>
  <c r="AS263" i="5"/>
  <c r="C264" i="5"/>
  <c r="Z264" i="5"/>
  <c r="AA264" i="5"/>
  <c r="AB264" i="5"/>
  <c r="AX264" i="5"/>
  <c r="AY264" i="5"/>
  <c r="BB264" i="5"/>
  <c r="BC264" i="5"/>
  <c r="AK264" i="5"/>
  <c r="Y264" i="5"/>
  <c r="AL264" i="5"/>
  <c r="AC264" i="5"/>
  <c r="AD264" i="5"/>
  <c r="AF264" i="5"/>
  <c r="AG264" i="5"/>
  <c r="AH264" i="5"/>
  <c r="B265" i="5"/>
  <c r="Q265" i="5"/>
  <c r="R265" i="5"/>
  <c r="S265" i="5"/>
  <c r="AZ264" i="5"/>
  <c r="BA264" i="5"/>
  <c r="BD264" i="5"/>
  <c r="BE264" i="5"/>
  <c r="BK264" i="5"/>
  <c r="BL264" i="5"/>
  <c r="BM264" i="5"/>
  <c r="AM264" i="5"/>
  <c r="AN264" i="5"/>
  <c r="AO264" i="5"/>
  <c r="AP264" i="5"/>
  <c r="AR264" i="5"/>
  <c r="AS264" i="5"/>
  <c r="C265" i="5"/>
  <c r="Z265" i="5"/>
  <c r="AA265" i="5"/>
  <c r="AB265" i="5"/>
  <c r="AX265" i="5"/>
  <c r="AY265" i="5"/>
  <c r="BB265" i="5"/>
  <c r="BC265" i="5"/>
  <c r="AK265" i="5"/>
  <c r="Y265" i="5"/>
  <c r="AL265" i="5"/>
  <c r="AC265" i="5"/>
  <c r="AD265" i="5"/>
  <c r="AF265" i="5"/>
  <c r="AG265" i="5"/>
  <c r="AH265" i="5"/>
  <c r="B266" i="5"/>
  <c r="Q266" i="5"/>
  <c r="R266" i="5"/>
  <c r="S266" i="5"/>
  <c r="AZ265" i="5"/>
  <c r="BA265" i="5"/>
  <c r="BD265" i="5"/>
  <c r="BE265" i="5"/>
  <c r="BK265" i="5"/>
  <c r="BL265" i="5"/>
  <c r="BM265" i="5"/>
  <c r="AM265" i="5"/>
  <c r="AN265" i="5"/>
  <c r="AO265" i="5"/>
  <c r="AP265" i="5"/>
  <c r="AR265" i="5"/>
  <c r="AS265" i="5"/>
  <c r="C266" i="5"/>
  <c r="Z266" i="5"/>
  <c r="AA266" i="5"/>
  <c r="AB266" i="5"/>
  <c r="AX266" i="5"/>
  <c r="AY266" i="5"/>
  <c r="BB266" i="5"/>
  <c r="BC266" i="5"/>
  <c r="AK266" i="5"/>
  <c r="Y266" i="5"/>
  <c r="AL266" i="5"/>
  <c r="AC266" i="5"/>
  <c r="AD266" i="5"/>
  <c r="AF266" i="5"/>
  <c r="AG266" i="5"/>
  <c r="AH266" i="5"/>
  <c r="B267" i="5"/>
  <c r="Q267" i="5"/>
  <c r="R267" i="5"/>
  <c r="S267" i="5"/>
  <c r="AZ266" i="5"/>
  <c r="BA266" i="5"/>
  <c r="BD266" i="5"/>
  <c r="BE266" i="5"/>
  <c r="BK266" i="5"/>
  <c r="BL266" i="5"/>
  <c r="BM266" i="5"/>
  <c r="AM266" i="5"/>
  <c r="AN266" i="5"/>
  <c r="AO266" i="5"/>
  <c r="AP266" i="5"/>
  <c r="AR266" i="5"/>
  <c r="AS266" i="5"/>
  <c r="C267" i="5"/>
  <c r="Z267" i="5"/>
  <c r="AA267" i="5"/>
  <c r="AB267" i="5"/>
  <c r="AX267" i="5"/>
  <c r="AY267" i="5"/>
  <c r="BB267" i="5"/>
  <c r="BC267" i="5"/>
  <c r="AK267" i="5"/>
  <c r="Y267" i="5"/>
  <c r="AL267" i="5"/>
  <c r="AC267" i="5"/>
  <c r="AD267" i="5"/>
  <c r="AF267" i="5"/>
  <c r="AG267" i="5"/>
  <c r="AH267" i="5"/>
  <c r="B268" i="5"/>
  <c r="Q268" i="5"/>
  <c r="R268" i="5"/>
  <c r="S268" i="5"/>
  <c r="AZ267" i="5"/>
  <c r="BA267" i="5"/>
  <c r="BD267" i="5"/>
  <c r="BE267" i="5"/>
  <c r="BK267" i="5"/>
  <c r="BL267" i="5"/>
  <c r="BM267" i="5"/>
  <c r="AM267" i="5"/>
  <c r="AN267" i="5"/>
  <c r="AO267" i="5"/>
  <c r="AP267" i="5"/>
  <c r="AR267" i="5"/>
  <c r="AS267" i="5"/>
  <c r="C268" i="5"/>
  <c r="Z268" i="5"/>
  <c r="AA268" i="5"/>
  <c r="AB268" i="5"/>
  <c r="AX268" i="5"/>
  <c r="AY268" i="5"/>
  <c r="BB268" i="5"/>
  <c r="BC268" i="5"/>
  <c r="AK268" i="5"/>
  <c r="Y268" i="5"/>
  <c r="AL268" i="5"/>
  <c r="AC268" i="5"/>
  <c r="AD268" i="5"/>
  <c r="AF268" i="5"/>
  <c r="AG268" i="5"/>
  <c r="AH268" i="5"/>
  <c r="B269" i="5"/>
  <c r="Q269" i="5"/>
  <c r="R269" i="5"/>
  <c r="S269" i="5"/>
  <c r="AZ268" i="5"/>
  <c r="BA268" i="5"/>
  <c r="BD268" i="5"/>
  <c r="BE268" i="5"/>
  <c r="BK268" i="5"/>
  <c r="BL268" i="5"/>
  <c r="BM268" i="5"/>
  <c r="AM268" i="5"/>
  <c r="AN268" i="5"/>
  <c r="AO268" i="5"/>
  <c r="AP268" i="5"/>
  <c r="AR268" i="5"/>
  <c r="AS268" i="5"/>
  <c r="C269" i="5"/>
  <c r="Z269" i="5"/>
  <c r="AA269" i="5"/>
  <c r="AB269" i="5"/>
  <c r="AX269" i="5"/>
  <c r="AY269" i="5"/>
  <c r="BB269" i="5"/>
  <c r="BC269" i="5"/>
  <c r="AK269" i="5"/>
  <c r="Y269" i="5"/>
  <c r="AL269" i="5"/>
  <c r="AC269" i="5"/>
  <c r="AD269" i="5"/>
  <c r="AF269" i="5"/>
  <c r="AG269" i="5"/>
  <c r="AH269" i="5"/>
  <c r="B270" i="5"/>
  <c r="Q270" i="5"/>
  <c r="R270" i="5"/>
  <c r="S270" i="5"/>
  <c r="AZ269" i="5"/>
  <c r="BA269" i="5"/>
  <c r="BD269" i="5"/>
  <c r="BE269" i="5"/>
  <c r="BK269" i="5"/>
  <c r="BL269" i="5"/>
  <c r="BM269" i="5"/>
  <c r="AM269" i="5"/>
  <c r="AN269" i="5"/>
  <c r="AO269" i="5"/>
  <c r="AP269" i="5"/>
  <c r="AR269" i="5"/>
  <c r="AS269" i="5"/>
  <c r="C270" i="5"/>
  <c r="Z270" i="5"/>
  <c r="AA270" i="5"/>
  <c r="AB270" i="5"/>
  <c r="AX270" i="5"/>
  <c r="AY270" i="5"/>
  <c r="BB270" i="5"/>
  <c r="BC270" i="5"/>
  <c r="AK270" i="5"/>
  <c r="Y270" i="5"/>
  <c r="AL270" i="5"/>
  <c r="AC270" i="5"/>
  <c r="AD270" i="5"/>
  <c r="AF270" i="5"/>
  <c r="AG270" i="5"/>
  <c r="AH270" i="5"/>
  <c r="B271" i="5"/>
  <c r="Q271" i="5"/>
  <c r="R271" i="5"/>
  <c r="S271" i="5"/>
  <c r="AZ270" i="5"/>
  <c r="BA270" i="5"/>
  <c r="BD270" i="5"/>
  <c r="BE270" i="5"/>
  <c r="BK270" i="5"/>
  <c r="BL270" i="5"/>
  <c r="BM270" i="5"/>
  <c r="AM270" i="5"/>
  <c r="AN270" i="5"/>
  <c r="AO270" i="5"/>
  <c r="AP270" i="5"/>
  <c r="AR270" i="5"/>
  <c r="AS270" i="5"/>
  <c r="C271" i="5"/>
  <c r="Z271" i="5"/>
  <c r="AA271" i="5"/>
  <c r="AB271" i="5"/>
  <c r="AX271" i="5"/>
  <c r="AY271" i="5"/>
  <c r="BB271" i="5"/>
  <c r="BC271" i="5"/>
  <c r="AK271" i="5"/>
  <c r="Y271" i="5"/>
  <c r="AL271" i="5"/>
  <c r="AC271" i="5"/>
  <c r="AD271" i="5"/>
  <c r="AF271" i="5"/>
  <c r="AG271" i="5"/>
  <c r="AH271" i="5"/>
  <c r="B272" i="5"/>
  <c r="Q272" i="5"/>
  <c r="R272" i="5"/>
  <c r="S272" i="5"/>
  <c r="AZ271" i="5"/>
  <c r="BA271" i="5"/>
  <c r="BD271" i="5"/>
  <c r="BE271" i="5"/>
  <c r="BK271" i="5"/>
  <c r="BL271" i="5"/>
  <c r="BM271" i="5"/>
  <c r="AM271" i="5"/>
  <c r="AN271" i="5"/>
  <c r="AO271" i="5"/>
  <c r="AP271" i="5"/>
  <c r="AR271" i="5"/>
  <c r="AS271" i="5"/>
  <c r="C272" i="5"/>
  <c r="Z272" i="5"/>
  <c r="AA272" i="5"/>
  <c r="AB272" i="5"/>
  <c r="AX272" i="5"/>
  <c r="AY272" i="5"/>
  <c r="BB272" i="5"/>
  <c r="BC272" i="5"/>
  <c r="AK272" i="5"/>
  <c r="Y272" i="5"/>
  <c r="AL272" i="5"/>
  <c r="AC272" i="5"/>
  <c r="AD272" i="5"/>
  <c r="AF272" i="5"/>
  <c r="AG272" i="5"/>
  <c r="AH272" i="5"/>
  <c r="B273" i="5"/>
  <c r="Q273" i="5"/>
  <c r="R273" i="5"/>
  <c r="S273" i="5"/>
  <c r="AZ272" i="5"/>
  <c r="BA272" i="5"/>
  <c r="BD272" i="5"/>
  <c r="BE272" i="5"/>
  <c r="BK272" i="5"/>
  <c r="BL272" i="5"/>
  <c r="BM272" i="5"/>
  <c r="AM272" i="5"/>
  <c r="AN272" i="5"/>
  <c r="AO272" i="5"/>
  <c r="AP272" i="5"/>
  <c r="AR272" i="5"/>
  <c r="AS272" i="5"/>
  <c r="C273" i="5"/>
  <c r="Z273" i="5"/>
  <c r="AA273" i="5"/>
  <c r="AB273" i="5"/>
  <c r="AX273" i="5"/>
  <c r="AY273" i="5"/>
  <c r="BB273" i="5"/>
  <c r="BC273" i="5"/>
  <c r="AK273" i="5"/>
  <c r="Y273" i="5"/>
  <c r="AL273" i="5"/>
  <c r="AC273" i="5"/>
  <c r="AD273" i="5"/>
  <c r="AF273" i="5"/>
  <c r="AG273" i="5"/>
  <c r="AH273" i="5"/>
  <c r="B274" i="5"/>
  <c r="Q274" i="5"/>
  <c r="R274" i="5"/>
  <c r="S274" i="5"/>
  <c r="AZ273" i="5"/>
  <c r="BA273" i="5"/>
  <c r="BD273" i="5"/>
  <c r="BE273" i="5"/>
  <c r="BK273" i="5"/>
  <c r="BL273" i="5"/>
  <c r="BM273" i="5"/>
  <c r="AM273" i="5"/>
  <c r="AN273" i="5"/>
  <c r="AO273" i="5"/>
  <c r="AP273" i="5"/>
  <c r="AR273" i="5"/>
  <c r="AS273" i="5"/>
  <c r="C274" i="5"/>
  <c r="Z274" i="5"/>
  <c r="AA274" i="5"/>
  <c r="AB274" i="5"/>
  <c r="AX274" i="5"/>
  <c r="AY274" i="5"/>
  <c r="BB274" i="5"/>
  <c r="BC274" i="5"/>
  <c r="AK274" i="5"/>
  <c r="Y274" i="5"/>
  <c r="AL274" i="5"/>
  <c r="AC274" i="5"/>
  <c r="AD274" i="5"/>
  <c r="AF274" i="5"/>
  <c r="AG274" i="5"/>
  <c r="AH274" i="5"/>
  <c r="B275" i="5"/>
  <c r="Q275" i="5"/>
  <c r="R275" i="5"/>
  <c r="S275" i="5"/>
  <c r="AZ274" i="5"/>
  <c r="BA274" i="5"/>
  <c r="BD274" i="5"/>
  <c r="BE274" i="5"/>
  <c r="BK274" i="5"/>
  <c r="BL274" i="5"/>
  <c r="BM274" i="5"/>
  <c r="AM274" i="5"/>
  <c r="AN274" i="5"/>
  <c r="AO274" i="5"/>
  <c r="AP274" i="5"/>
  <c r="AR274" i="5"/>
  <c r="AS274" i="5"/>
  <c r="C275" i="5"/>
  <c r="Z275" i="5"/>
  <c r="AA275" i="5"/>
  <c r="AB275" i="5"/>
  <c r="AX275" i="5"/>
  <c r="AY275" i="5"/>
  <c r="BB275" i="5"/>
  <c r="BC275" i="5"/>
  <c r="AK275" i="5"/>
  <c r="Y275" i="5"/>
  <c r="AL275" i="5"/>
  <c r="AC275" i="5"/>
  <c r="AD275" i="5"/>
  <c r="AF275" i="5"/>
  <c r="AG275" i="5"/>
  <c r="AH275" i="5"/>
  <c r="B276" i="5"/>
  <c r="Q276" i="5"/>
  <c r="R276" i="5"/>
  <c r="S276" i="5"/>
  <c r="AZ275" i="5"/>
  <c r="BA275" i="5"/>
  <c r="BD275" i="5"/>
  <c r="BE275" i="5"/>
  <c r="BK275" i="5"/>
  <c r="BL275" i="5"/>
  <c r="BM275" i="5"/>
  <c r="AM275" i="5"/>
  <c r="AN275" i="5"/>
  <c r="AO275" i="5"/>
  <c r="AP275" i="5"/>
  <c r="AR275" i="5"/>
  <c r="AS275" i="5"/>
  <c r="C276" i="5"/>
  <c r="Z276" i="5"/>
  <c r="AA276" i="5"/>
  <c r="AB276" i="5"/>
  <c r="AX276" i="5"/>
  <c r="AY276" i="5"/>
  <c r="BB276" i="5"/>
  <c r="BC276" i="5"/>
  <c r="AK276" i="5"/>
  <c r="Y276" i="5"/>
  <c r="AL276" i="5"/>
  <c r="AC276" i="5"/>
  <c r="AD276" i="5"/>
  <c r="AF276" i="5"/>
  <c r="AG276" i="5"/>
  <c r="AH276" i="5"/>
  <c r="B277" i="5"/>
  <c r="Q277" i="5"/>
  <c r="R277" i="5"/>
  <c r="S277" i="5"/>
  <c r="AZ276" i="5"/>
  <c r="BA276" i="5"/>
  <c r="BD276" i="5"/>
  <c r="BE276" i="5"/>
  <c r="BK276" i="5"/>
  <c r="BL276" i="5"/>
  <c r="BM276" i="5"/>
  <c r="AM276" i="5"/>
  <c r="AN276" i="5"/>
  <c r="AO276" i="5"/>
  <c r="AP276" i="5"/>
  <c r="AR276" i="5"/>
  <c r="AS276" i="5"/>
  <c r="C277" i="5"/>
  <c r="Z277" i="5"/>
  <c r="AA277" i="5"/>
  <c r="AB277" i="5"/>
  <c r="AX277" i="5"/>
  <c r="AY277" i="5"/>
  <c r="BB277" i="5"/>
  <c r="BC277" i="5"/>
  <c r="AK277" i="5"/>
  <c r="Y277" i="5"/>
  <c r="AL277" i="5"/>
  <c r="AC277" i="5"/>
  <c r="AD277" i="5"/>
  <c r="AF277" i="5"/>
  <c r="AG277" i="5"/>
  <c r="AH277" i="5"/>
  <c r="B278" i="5"/>
  <c r="Q278" i="5"/>
  <c r="R278" i="5"/>
  <c r="S278" i="5"/>
  <c r="AZ277" i="5"/>
  <c r="BA277" i="5"/>
  <c r="BD277" i="5"/>
  <c r="BE277" i="5"/>
  <c r="BK277" i="5"/>
  <c r="BL277" i="5"/>
  <c r="BM277" i="5"/>
  <c r="AM277" i="5"/>
  <c r="AN277" i="5"/>
  <c r="AO277" i="5"/>
  <c r="AP277" i="5"/>
  <c r="AR277" i="5"/>
  <c r="AS277" i="5"/>
  <c r="C278" i="5"/>
  <c r="Z278" i="5"/>
  <c r="AA278" i="5"/>
  <c r="AB278" i="5"/>
  <c r="AX278" i="5"/>
  <c r="AY278" i="5"/>
  <c r="BB278" i="5"/>
  <c r="BC278" i="5"/>
  <c r="AK278" i="5"/>
  <c r="Y278" i="5"/>
  <c r="AL278" i="5"/>
  <c r="AC278" i="5"/>
  <c r="AD278" i="5"/>
  <c r="AF278" i="5"/>
  <c r="AG278" i="5"/>
  <c r="AH278" i="5"/>
  <c r="B279" i="5"/>
  <c r="Q279" i="5"/>
  <c r="R279" i="5"/>
  <c r="S279" i="5"/>
  <c r="AZ278" i="5"/>
  <c r="BA278" i="5"/>
  <c r="BD278" i="5"/>
  <c r="BE278" i="5"/>
  <c r="BK278" i="5"/>
  <c r="BL278" i="5"/>
  <c r="BM278" i="5"/>
  <c r="AM278" i="5"/>
  <c r="AN278" i="5"/>
  <c r="AO278" i="5"/>
  <c r="AP278" i="5"/>
  <c r="AR278" i="5"/>
  <c r="AS278" i="5"/>
  <c r="C279" i="5"/>
  <c r="Z279" i="5"/>
  <c r="AA279" i="5"/>
  <c r="AB279" i="5"/>
  <c r="AX279" i="5"/>
  <c r="AY279" i="5"/>
  <c r="BB279" i="5"/>
  <c r="BC279" i="5"/>
  <c r="AK279" i="5"/>
  <c r="Y279" i="5"/>
  <c r="AL279" i="5"/>
  <c r="AC279" i="5"/>
  <c r="AD279" i="5"/>
  <c r="AF279" i="5"/>
  <c r="AG279" i="5"/>
  <c r="AH279" i="5"/>
  <c r="B280" i="5"/>
  <c r="Q280" i="5"/>
  <c r="R280" i="5"/>
  <c r="S280" i="5"/>
  <c r="AZ279" i="5"/>
  <c r="BA279" i="5"/>
  <c r="BD279" i="5"/>
  <c r="BE279" i="5"/>
  <c r="BK279" i="5"/>
  <c r="BL279" i="5"/>
  <c r="BM279" i="5"/>
  <c r="AM279" i="5"/>
  <c r="AN279" i="5"/>
  <c r="AO279" i="5"/>
  <c r="AP279" i="5"/>
  <c r="AR279" i="5"/>
  <c r="AS279" i="5"/>
  <c r="C280" i="5"/>
  <c r="Z280" i="5"/>
  <c r="AA280" i="5"/>
  <c r="AB280" i="5"/>
  <c r="AX280" i="5"/>
  <c r="AY280" i="5"/>
  <c r="BB280" i="5"/>
  <c r="BC280" i="5"/>
  <c r="AK280" i="5"/>
  <c r="Y280" i="5"/>
  <c r="AL280" i="5"/>
  <c r="AC280" i="5"/>
  <c r="AD280" i="5"/>
  <c r="AF280" i="5"/>
  <c r="AG280" i="5"/>
  <c r="AH280" i="5"/>
  <c r="B281" i="5"/>
  <c r="Q281" i="5"/>
  <c r="R281" i="5"/>
  <c r="S281" i="5"/>
  <c r="AZ280" i="5"/>
  <c r="BA280" i="5"/>
  <c r="BD280" i="5"/>
  <c r="BE280" i="5"/>
  <c r="BK280" i="5"/>
  <c r="BL280" i="5"/>
  <c r="BM280" i="5"/>
  <c r="AM280" i="5"/>
  <c r="AN280" i="5"/>
  <c r="AO280" i="5"/>
  <c r="AP280" i="5"/>
  <c r="AR280" i="5"/>
  <c r="AS280" i="5"/>
  <c r="C281" i="5"/>
  <c r="Z281" i="5"/>
  <c r="AA281" i="5"/>
  <c r="AB281" i="5"/>
  <c r="AX281" i="5"/>
  <c r="AY281" i="5"/>
  <c r="BB281" i="5"/>
  <c r="BC281" i="5"/>
  <c r="AK281" i="5"/>
  <c r="Y281" i="5"/>
  <c r="AL281" i="5"/>
  <c r="AC281" i="5"/>
  <c r="AD281" i="5"/>
  <c r="AF281" i="5"/>
  <c r="AG281" i="5"/>
  <c r="AH281" i="5"/>
  <c r="B282" i="5"/>
  <c r="Q282" i="5"/>
  <c r="R282" i="5"/>
  <c r="S282" i="5"/>
  <c r="AZ281" i="5"/>
  <c r="BA281" i="5"/>
  <c r="BD281" i="5"/>
  <c r="BE281" i="5"/>
  <c r="BK281" i="5"/>
  <c r="BL281" i="5"/>
  <c r="BM281" i="5"/>
  <c r="AM281" i="5"/>
  <c r="AN281" i="5"/>
  <c r="AO281" i="5"/>
  <c r="AP281" i="5"/>
  <c r="AR281" i="5"/>
  <c r="AS281" i="5"/>
  <c r="C282" i="5"/>
  <c r="Z282" i="5"/>
  <c r="AA282" i="5"/>
  <c r="AB282" i="5"/>
  <c r="AX282" i="5"/>
  <c r="AY282" i="5"/>
  <c r="BB282" i="5"/>
  <c r="BC282" i="5"/>
  <c r="AK282" i="5"/>
  <c r="Y282" i="5"/>
  <c r="AL282" i="5"/>
  <c r="AC282" i="5"/>
  <c r="AD282" i="5"/>
  <c r="AF282" i="5"/>
  <c r="AG282" i="5"/>
  <c r="AH282" i="5"/>
  <c r="B283" i="5"/>
  <c r="Q283" i="5"/>
  <c r="R283" i="5"/>
  <c r="S283" i="5"/>
  <c r="AZ282" i="5"/>
  <c r="BA282" i="5"/>
  <c r="BD282" i="5"/>
  <c r="BE282" i="5"/>
  <c r="BK282" i="5"/>
  <c r="BL282" i="5"/>
  <c r="BM282" i="5"/>
  <c r="AM282" i="5"/>
  <c r="AN282" i="5"/>
  <c r="AO282" i="5"/>
  <c r="AP282" i="5"/>
  <c r="AR282" i="5"/>
  <c r="AS282" i="5"/>
  <c r="C283" i="5"/>
  <c r="Z283" i="5"/>
  <c r="AA283" i="5"/>
  <c r="AB283" i="5"/>
  <c r="AX283" i="5"/>
  <c r="AY283" i="5"/>
  <c r="BB283" i="5"/>
  <c r="BC283" i="5"/>
  <c r="AK283" i="5"/>
  <c r="Y283" i="5"/>
  <c r="AL283" i="5"/>
  <c r="AC283" i="5"/>
  <c r="AD283" i="5"/>
  <c r="AF283" i="5"/>
  <c r="AG283" i="5"/>
  <c r="AH283" i="5"/>
  <c r="B284" i="5"/>
  <c r="Q284" i="5"/>
  <c r="R284" i="5"/>
  <c r="S284" i="5"/>
  <c r="AZ283" i="5"/>
  <c r="BA283" i="5"/>
  <c r="BD283" i="5"/>
  <c r="BE283" i="5"/>
  <c r="BK283" i="5"/>
  <c r="BL283" i="5"/>
  <c r="BM283" i="5"/>
  <c r="AM283" i="5"/>
  <c r="AN283" i="5"/>
  <c r="AO283" i="5"/>
  <c r="AP283" i="5"/>
  <c r="AR283" i="5"/>
  <c r="AS283" i="5"/>
  <c r="C284" i="5"/>
  <c r="Z284" i="5"/>
  <c r="AA284" i="5"/>
  <c r="AB284" i="5"/>
  <c r="AX284" i="5"/>
  <c r="AY284" i="5"/>
  <c r="BB284" i="5"/>
  <c r="BC284" i="5"/>
  <c r="AK284" i="5"/>
  <c r="Y284" i="5"/>
  <c r="AL284" i="5"/>
  <c r="AC284" i="5"/>
  <c r="AD284" i="5"/>
  <c r="AF284" i="5"/>
  <c r="AG284" i="5"/>
  <c r="AH284" i="5"/>
  <c r="B285" i="5"/>
  <c r="Q285" i="5"/>
  <c r="R285" i="5"/>
  <c r="S285" i="5"/>
  <c r="AZ284" i="5"/>
  <c r="BA284" i="5"/>
  <c r="BD284" i="5"/>
  <c r="BE284" i="5"/>
  <c r="BK284" i="5"/>
  <c r="BL284" i="5"/>
  <c r="BM284" i="5"/>
  <c r="AM284" i="5"/>
  <c r="AN284" i="5"/>
  <c r="AO284" i="5"/>
  <c r="AP284" i="5"/>
  <c r="AR284" i="5"/>
  <c r="AS284" i="5"/>
  <c r="C285" i="5"/>
  <c r="Z285" i="5"/>
  <c r="AA285" i="5"/>
  <c r="AB285" i="5"/>
  <c r="AX285" i="5"/>
  <c r="AY285" i="5"/>
  <c r="BB285" i="5"/>
  <c r="BC285" i="5"/>
  <c r="AK285" i="5"/>
  <c r="Y285" i="5"/>
  <c r="AL285" i="5"/>
  <c r="AC285" i="5"/>
  <c r="AD285" i="5"/>
  <c r="AF285" i="5"/>
  <c r="AG285" i="5"/>
  <c r="AH285" i="5"/>
  <c r="B286" i="5"/>
  <c r="Q286" i="5"/>
  <c r="R286" i="5"/>
  <c r="S286" i="5"/>
  <c r="AZ285" i="5"/>
  <c r="BA285" i="5"/>
  <c r="BD285" i="5"/>
  <c r="BE285" i="5"/>
  <c r="BK285" i="5"/>
  <c r="BL285" i="5"/>
  <c r="BM285" i="5"/>
  <c r="AM285" i="5"/>
  <c r="AN285" i="5"/>
  <c r="AO285" i="5"/>
  <c r="AP285" i="5"/>
  <c r="AR285" i="5"/>
  <c r="AS285" i="5"/>
  <c r="C286" i="5"/>
  <c r="Z286" i="5"/>
  <c r="AA286" i="5"/>
  <c r="AB286" i="5"/>
  <c r="AX286" i="5"/>
  <c r="AY286" i="5"/>
  <c r="BB286" i="5"/>
  <c r="BC286" i="5"/>
  <c r="AK286" i="5"/>
  <c r="Y286" i="5"/>
  <c r="AL286" i="5"/>
  <c r="AC286" i="5"/>
  <c r="AD286" i="5"/>
  <c r="AF286" i="5"/>
  <c r="AG286" i="5"/>
  <c r="AH286" i="5"/>
  <c r="B287" i="5"/>
  <c r="Q287" i="5"/>
  <c r="R287" i="5"/>
  <c r="S287" i="5"/>
  <c r="AZ286" i="5"/>
  <c r="BA286" i="5"/>
  <c r="BD286" i="5"/>
  <c r="BE286" i="5"/>
  <c r="BK286" i="5"/>
  <c r="BL286" i="5"/>
  <c r="BM286" i="5"/>
  <c r="AM286" i="5"/>
  <c r="AN286" i="5"/>
  <c r="AO286" i="5"/>
  <c r="AP286" i="5"/>
  <c r="AR286" i="5"/>
  <c r="AS286" i="5"/>
  <c r="C287" i="5"/>
  <c r="Z287" i="5"/>
  <c r="AA287" i="5"/>
  <c r="AB287" i="5"/>
  <c r="AX287" i="5"/>
  <c r="AY287" i="5"/>
  <c r="BB287" i="5"/>
  <c r="BC287" i="5"/>
  <c r="AK287" i="5"/>
  <c r="Y287" i="5"/>
  <c r="AL287" i="5"/>
  <c r="AC287" i="5"/>
  <c r="AD287" i="5"/>
  <c r="AF287" i="5"/>
  <c r="AG287" i="5"/>
  <c r="AH287" i="5"/>
  <c r="B288" i="5"/>
  <c r="Q288" i="5"/>
  <c r="R288" i="5"/>
  <c r="S288" i="5"/>
  <c r="AZ287" i="5"/>
  <c r="BA287" i="5"/>
  <c r="BD287" i="5"/>
  <c r="BE287" i="5"/>
  <c r="BK287" i="5"/>
  <c r="BL287" i="5"/>
  <c r="BM287" i="5"/>
  <c r="AM287" i="5"/>
  <c r="AN287" i="5"/>
  <c r="AO287" i="5"/>
  <c r="AP287" i="5"/>
  <c r="AR287" i="5"/>
  <c r="AS287" i="5"/>
  <c r="C288" i="5"/>
  <c r="Z288" i="5"/>
  <c r="AA288" i="5"/>
  <c r="AB288" i="5"/>
  <c r="AX288" i="5"/>
  <c r="AY288" i="5"/>
  <c r="BB288" i="5"/>
  <c r="BC288" i="5"/>
  <c r="AK288" i="5"/>
  <c r="Y288" i="5"/>
  <c r="AL288" i="5"/>
  <c r="AC288" i="5"/>
  <c r="AD288" i="5"/>
  <c r="AF288" i="5"/>
  <c r="AG288" i="5"/>
  <c r="AH288" i="5"/>
  <c r="B289" i="5"/>
  <c r="Q289" i="5"/>
  <c r="R289" i="5"/>
  <c r="S289" i="5"/>
  <c r="AZ288" i="5"/>
  <c r="BA288" i="5"/>
  <c r="BD288" i="5"/>
  <c r="BE288" i="5"/>
  <c r="BK288" i="5"/>
  <c r="BL288" i="5"/>
  <c r="BM288" i="5"/>
  <c r="AM288" i="5"/>
  <c r="AN288" i="5"/>
  <c r="AO288" i="5"/>
  <c r="AP288" i="5"/>
  <c r="AR288" i="5"/>
  <c r="AS288" i="5"/>
  <c r="C289" i="5"/>
  <c r="Z289" i="5"/>
  <c r="AA289" i="5"/>
  <c r="AB289" i="5"/>
  <c r="AX289" i="5"/>
  <c r="AY289" i="5"/>
  <c r="BB289" i="5"/>
  <c r="BC289" i="5"/>
  <c r="AK289" i="5"/>
  <c r="Y289" i="5"/>
  <c r="AL289" i="5"/>
  <c r="AC289" i="5"/>
  <c r="AD289" i="5"/>
  <c r="AF289" i="5"/>
  <c r="AG289" i="5"/>
  <c r="AH289" i="5"/>
  <c r="B290" i="5"/>
  <c r="Q290" i="5"/>
  <c r="R290" i="5"/>
  <c r="S290" i="5"/>
  <c r="AZ289" i="5"/>
  <c r="BA289" i="5"/>
  <c r="BD289" i="5"/>
  <c r="BE289" i="5"/>
  <c r="BK289" i="5"/>
  <c r="BL289" i="5"/>
  <c r="BM289" i="5"/>
  <c r="AM289" i="5"/>
  <c r="AN289" i="5"/>
  <c r="AO289" i="5"/>
  <c r="AP289" i="5"/>
  <c r="AR289" i="5"/>
  <c r="AS289" i="5"/>
  <c r="C290" i="5"/>
  <c r="Z290" i="5"/>
  <c r="AA290" i="5"/>
  <c r="AB290" i="5"/>
  <c r="AX290" i="5"/>
  <c r="AY290" i="5"/>
  <c r="BB290" i="5"/>
  <c r="BC290" i="5"/>
  <c r="AK290" i="5"/>
  <c r="Y290" i="5"/>
  <c r="AL290" i="5"/>
  <c r="AC290" i="5"/>
  <c r="AD290" i="5"/>
  <c r="AF290" i="5"/>
  <c r="AG290" i="5"/>
  <c r="AH290" i="5"/>
  <c r="B291" i="5"/>
  <c r="Q291" i="5"/>
  <c r="R291" i="5"/>
  <c r="S291" i="5"/>
  <c r="AZ290" i="5"/>
  <c r="BA290" i="5"/>
  <c r="BD290" i="5"/>
  <c r="BE290" i="5"/>
  <c r="BK290" i="5"/>
  <c r="BL290" i="5"/>
  <c r="BM290" i="5"/>
  <c r="AM290" i="5"/>
  <c r="AN290" i="5"/>
  <c r="AO290" i="5"/>
  <c r="AP290" i="5"/>
  <c r="AR290" i="5"/>
  <c r="AS290" i="5"/>
  <c r="C291" i="5"/>
  <c r="Z291" i="5"/>
  <c r="AA291" i="5"/>
  <c r="AB291" i="5"/>
  <c r="AX291" i="5"/>
  <c r="AY291" i="5"/>
  <c r="BB291" i="5"/>
  <c r="BC291" i="5"/>
  <c r="AK291" i="5"/>
  <c r="Y291" i="5"/>
  <c r="AL291" i="5"/>
  <c r="AC291" i="5"/>
  <c r="AD291" i="5"/>
  <c r="AF291" i="5"/>
  <c r="AG291" i="5"/>
  <c r="AH291" i="5"/>
  <c r="B292" i="5"/>
  <c r="Q292" i="5"/>
  <c r="R292" i="5"/>
  <c r="S292" i="5"/>
  <c r="AZ291" i="5"/>
  <c r="BA291" i="5"/>
  <c r="BD291" i="5"/>
  <c r="BE291" i="5"/>
  <c r="BK291" i="5"/>
  <c r="BL291" i="5"/>
  <c r="BM291" i="5"/>
  <c r="AM291" i="5"/>
  <c r="AN291" i="5"/>
  <c r="AO291" i="5"/>
  <c r="AP291" i="5"/>
  <c r="AR291" i="5"/>
  <c r="AS291" i="5"/>
  <c r="C292" i="5"/>
  <c r="Z292" i="5"/>
  <c r="AA292" i="5"/>
  <c r="AB292" i="5"/>
  <c r="AX292" i="5"/>
  <c r="AY292" i="5"/>
  <c r="BB292" i="5"/>
  <c r="BC292" i="5"/>
  <c r="AK292" i="5"/>
  <c r="Y292" i="5"/>
  <c r="AL292" i="5"/>
  <c r="AC292" i="5"/>
  <c r="AD292" i="5"/>
  <c r="AF292" i="5"/>
  <c r="AG292" i="5"/>
  <c r="AH292" i="5"/>
  <c r="B293" i="5"/>
  <c r="Q293" i="5"/>
  <c r="R293" i="5"/>
  <c r="S293" i="5"/>
  <c r="AZ292" i="5"/>
  <c r="BA292" i="5"/>
  <c r="BD292" i="5"/>
  <c r="BE292" i="5"/>
  <c r="BK292" i="5"/>
  <c r="BL292" i="5"/>
  <c r="BM292" i="5"/>
  <c r="AM292" i="5"/>
  <c r="AN292" i="5"/>
  <c r="AO292" i="5"/>
  <c r="AP292" i="5"/>
  <c r="AR292" i="5"/>
  <c r="AS292" i="5"/>
  <c r="C293" i="5"/>
  <c r="Z293" i="5"/>
  <c r="AA293" i="5"/>
  <c r="AB293" i="5"/>
  <c r="AX293" i="5"/>
  <c r="AY293" i="5"/>
  <c r="BB293" i="5"/>
  <c r="BC293" i="5"/>
  <c r="AK293" i="5"/>
  <c r="Y293" i="5"/>
  <c r="AL293" i="5"/>
  <c r="AC293" i="5"/>
  <c r="AD293" i="5"/>
  <c r="AF293" i="5"/>
  <c r="AG293" i="5"/>
  <c r="AH293" i="5"/>
  <c r="B294" i="5"/>
  <c r="Q294" i="5"/>
  <c r="R294" i="5"/>
  <c r="S294" i="5"/>
  <c r="AZ293" i="5"/>
  <c r="BA293" i="5"/>
  <c r="BD293" i="5"/>
  <c r="BE293" i="5"/>
  <c r="BK293" i="5"/>
  <c r="BL293" i="5"/>
  <c r="BM293" i="5"/>
  <c r="AM293" i="5"/>
  <c r="AN293" i="5"/>
  <c r="AO293" i="5"/>
  <c r="AP293" i="5"/>
  <c r="AR293" i="5"/>
  <c r="AS293" i="5"/>
  <c r="C294" i="5"/>
  <c r="Z294" i="5"/>
  <c r="AA294" i="5"/>
  <c r="AB294" i="5"/>
  <c r="AX294" i="5"/>
  <c r="AY294" i="5"/>
  <c r="BB294" i="5"/>
  <c r="BC294" i="5"/>
  <c r="AK294" i="5"/>
  <c r="Y294" i="5"/>
  <c r="AL294" i="5"/>
  <c r="AC294" i="5"/>
  <c r="AD294" i="5"/>
  <c r="AF294" i="5"/>
  <c r="AG294" i="5"/>
  <c r="AH294" i="5"/>
  <c r="B295" i="5"/>
  <c r="Q295" i="5"/>
  <c r="R295" i="5"/>
  <c r="S295" i="5"/>
  <c r="AZ294" i="5"/>
  <c r="BA294" i="5"/>
  <c r="BD294" i="5"/>
  <c r="BE294" i="5"/>
  <c r="BK294" i="5"/>
  <c r="BL294" i="5"/>
  <c r="BM294" i="5"/>
  <c r="AM294" i="5"/>
  <c r="AN294" i="5"/>
  <c r="AO294" i="5"/>
  <c r="AP294" i="5"/>
  <c r="AR294" i="5"/>
  <c r="AS294" i="5"/>
  <c r="C295" i="5"/>
  <c r="Z295" i="5"/>
  <c r="AA295" i="5"/>
  <c r="AB295" i="5"/>
  <c r="AX295" i="5"/>
  <c r="AY295" i="5"/>
  <c r="BB295" i="5"/>
  <c r="BC295" i="5"/>
  <c r="AK295" i="5"/>
  <c r="Y295" i="5"/>
  <c r="AL295" i="5"/>
  <c r="AC295" i="5"/>
  <c r="AD295" i="5"/>
  <c r="AF295" i="5"/>
  <c r="AG295" i="5"/>
  <c r="AH295" i="5"/>
  <c r="B296" i="5"/>
  <c r="Q296" i="5"/>
  <c r="R296" i="5"/>
  <c r="S296" i="5"/>
  <c r="AZ295" i="5"/>
  <c r="BA295" i="5"/>
  <c r="BD295" i="5"/>
  <c r="BE295" i="5"/>
  <c r="BK295" i="5"/>
  <c r="BL295" i="5"/>
  <c r="BM295" i="5"/>
  <c r="AM295" i="5"/>
  <c r="AN295" i="5"/>
  <c r="AO295" i="5"/>
  <c r="AP295" i="5"/>
  <c r="AR295" i="5"/>
  <c r="AS295" i="5"/>
  <c r="C296" i="5"/>
  <c r="Z296" i="5"/>
  <c r="AA296" i="5"/>
  <c r="AB296" i="5"/>
  <c r="AX296" i="5"/>
  <c r="AY296" i="5"/>
  <c r="BB296" i="5"/>
  <c r="BC296" i="5"/>
  <c r="AK296" i="5"/>
  <c r="Y296" i="5"/>
  <c r="AL296" i="5"/>
  <c r="AC296" i="5"/>
  <c r="AD296" i="5"/>
  <c r="AF296" i="5"/>
  <c r="AG296" i="5"/>
  <c r="AH296" i="5"/>
  <c r="B297" i="5"/>
  <c r="Q297" i="5"/>
  <c r="R297" i="5"/>
  <c r="S297" i="5"/>
  <c r="AZ296" i="5"/>
  <c r="BA296" i="5"/>
  <c r="BD296" i="5"/>
  <c r="BE296" i="5"/>
  <c r="BK296" i="5"/>
  <c r="BL296" i="5"/>
  <c r="BM296" i="5"/>
  <c r="AM296" i="5"/>
  <c r="AN296" i="5"/>
  <c r="AO296" i="5"/>
  <c r="AP296" i="5"/>
  <c r="AR296" i="5"/>
  <c r="AS296" i="5"/>
  <c r="C297" i="5"/>
  <c r="Z297" i="5"/>
  <c r="AA297" i="5"/>
  <c r="AB297" i="5"/>
  <c r="AX297" i="5"/>
  <c r="AY297" i="5"/>
  <c r="BB297" i="5"/>
  <c r="BC297" i="5"/>
  <c r="AK297" i="5"/>
  <c r="Y297" i="5"/>
  <c r="AL297" i="5"/>
  <c r="AC297" i="5"/>
  <c r="AD297" i="5"/>
  <c r="AF297" i="5"/>
  <c r="AG297" i="5"/>
  <c r="AH297" i="5"/>
  <c r="B298" i="5"/>
  <c r="Q298" i="5"/>
  <c r="R298" i="5"/>
  <c r="S298" i="5"/>
  <c r="AZ297" i="5"/>
  <c r="BA297" i="5"/>
  <c r="BD297" i="5"/>
  <c r="BE297" i="5"/>
  <c r="BK297" i="5"/>
  <c r="BL297" i="5"/>
  <c r="BM297" i="5"/>
  <c r="AM297" i="5"/>
  <c r="AN297" i="5"/>
  <c r="AO297" i="5"/>
  <c r="AP297" i="5"/>
  <c r="AR297" i="5"/>
  <c r="AS297" i="5"/>
  <c r="C298" i="5"/>
  <c r="Z298" i="5"/>
  <c r="AA298" i="5"/>
  <c r="AB298" i="5"/>
  <c r="AX298" i="5"/>
  <c r="AY298" i="5"/>
  <c r="BB298" i="5"/>
  <c r="BC298" i="5"/>
  <c r="AK298" i="5"/>
  <c r="Y298" i="5"/>
  <c r="AL298" i="5"/>
  <c r="AC298" i="5"/>
  <c r="AD298" i="5"/>
  <c r="AF298" i="5"/>
  <c r="AG298" i="5"/>
  <c r="AH298" i="5"/>
  <c r="B299" i="5"/>
  <c r="Q299" i="5"/>
  <c r="R299" i="5"/>
  <c r="S299" i="5"/>
  <c r="AZ298" i="5"/>
  <c r="BA298" i="5"/>
  <c r="BD298" i="5"/>
  <c r="BE298" i="5"/>
  <c r="BK298" i="5"/>
  <c r="BL298" i="5"/>
  <c r="BM298" i="5"/>
  <c r="AM298" i="5"/>
  <c r="AN298" i="5"/>
  <c r="AO298" i="5"/>
  <c r="AP298" i="5"/>
  <c r="AR298" i="5"/>
  <c r="AS298" i="5"/>
  <c r="C299" i="5"/>
  <c r="Z299" i="5"/>
  <c r="AA299" i="5"/>
  <c r="AB299" i="5"/>
  <c r="AX299" i="5"/>
  <c r="AY299" i="5"/>
  <c r="BB299" i="5"/>
  <c r="BC299" i="5"/>
  <c r="AK299" i="5"/>
  <c r="Y299" i="5"/>
  <c r="AL299" i="5"/>
  <c r="AC299" i="5"/>
  <c r="AD299" i="5"/>
  <c r="AF299" i="5"/>
  <c r="AG299" i="5"/>
  <c r="AH299" i="5"/>
  <c r="B300" i="5"/>
  <c r="Q300" i="5"/>
  <c r="R300" i="5"/>
  <c r="S300" i="5"/>
  <c r="AZ299" i="5"/>
  <c r="BA299" i="5"/>
  <c r="BD299" i="5"/>
  <c r="BE299" i="5"/>
  <c r="BK299" i="5"/>
  <c r="BL299" i="5"/>
  <c r="BM299" i="5"/>
  <c r="AM299" i="5"/>
  <c r="AN299" i="5"/>
  <c r="AO299" i="5"/>
  <c r="AP299" i="5"/>
  <c r="AR299" i="5"/>
  <c r="AS299" i="5"/>
  <c r="C300" i="5"/>
  <c r="Z300" i="5"/>
  <c r="AA300" i="5"/>
  <c r="AB300" i="5"/>
  <c r="AX300" i="5"/>
  <c r="AY300" i="5"/>
  <c r="BB300" i="5"/>
  <c r="BC300" i="5"/>
  <c r="AK300" i="5"/>
  <c r="Y300" i="5"/>
  <c r="AL300" i="5"/>
  <c r="AC300" i="5"/>
  <c r="AD300" i="5"/>
  <c r="AF300" i="5"/>
  <c r="AG300" i="5"/>
  <c r="AH300" i="5"/>
  <c r="B301" i="5"/>
  <c r="Q301" i="5"/>
  <c r="R301" i="5"/>
  <c r="S301" i="5"/>
  <c r="AZ300" i="5"/>
  <c r="BA300" i="5"/>
  <c r="BD300" i="5"/>
  <c r="BE300" i="5"/>
  <c r="BK300" i="5"/>
  <c r="BL300" i="5"/>
  <c r="BM300" i="5"/>
  <c r="AM300" i="5"/>
  <c r="AN300" i="5"/>
  <c r="AO300" i="5"/>
  <c r="AP300" i="5"/>
  <c r="AR300" i="5"/>
  <c r="AS300" i="5"/>
  <c r="C301" i="5"/>
  <c r="Z301" i="5"/>
  <c r="AA301" i="5"/>
  <c r="AB301" i="5"/>
  <c r="AX301" i="5"/>
  <c r="AY301" i="5"/>
  <c r="BB301" i="5"/>
  <c r="BC301" i="5"/>
  <c r="AK301" i="5"/>
  <c r="Y301" i="5"/>
  <c r="AL301" i="5"/>
  <c r="AC301" i="5"/>
  <c r="AD301" i="5"/>
  <c r="AF301" i="5"/>
  <c r="AG301" i="5"/>
  <c r="AH301" i="5"/>
  <c r="B302" i="5"/>
  <c r="Q302" i="5"/>
  <c r="R302" i="5"/>
  <c r="S302" i="5"/>
  <c r="AZ301" i="5"/>
  <c r="BA301" i="5"/>
  <c r="BD301" i="5"/>
  <c r="BE301" i="5"/>
  <c r="BK301" i="5"/>
  <c r="BL301" i="5"/>
  <c r="BM301" i="5"/>
  <c r="AM301" i="5"/>
  <c r="AN301" i="5"/>
  <c r="AO301" i="5"/>
  <c r="AP301" i="5"/>
  <c r="AR301" i="5"/>
  <c r="AS301" i="5"/>
  <c r="C302" i="5"/>
  <c r="Z302" i="5"/>
  <c r="AA302" i="5"/>
  <c r="AB302" i="5"/>
  <c r="AX302" i="5"/>
  <c r="AY302" i="5"/>
  <c r="BB302" i="5"/>
  <c r="BC302" i="5"/>
  <c r="AK302" i="5"/>
  <c r="Y302" i="5"/>
  <c r="AL302" i="5"/>
  <c r="AC302" i="5"/>
  <c r="AD302" i="5"/>
  <c r="AF302" i="5"/>
  <c r="AG302" i="5"/>
  <c r="AH302" i="5"/>
  <c r="B303" i="5"/>
  <c r="Q303" i="5"/>
  <c r="R303" i="5"/>
  <c r="S303" i="5"/>
  <c r="AZ302" i="5"/>
  <c r="BA302" i="5"/>
  <c r="BD302" i="5"/>
  <c r="BE302" i="5"/>
  <c r="BK302" i="5"/>
  <c r="BL302" i="5"/>
  <c r="BM302" i="5"/>
  <c r="AM302" i="5"/>
  <c r="AN302" i="5"/>
  <c r="AO302" i="5"/>
  <c r="AP302" i="5"/>
  <c r="AR302" i="5"/>
  <c r="AS302" i="5"/>
  <c r="C303" i="5"/>
  <c r="Z303" i="5"/>
  <c r="AA303" i="5"/>
  <c r="AB303" i="5"/>
  <c r="AX303" i="5"/>
  <c r="AY303" i="5"/>
  <c r="BB303" i="5"/>
  <c r="BC303" i="5"/>
  <c r="AK303" i="5"/>
  <c r="Y303" i="5"/>
  <c r="AL303" i="5"/>
  <c r="AC303" i="5"/>
  <c r="AD303" i="5"/>
  <c r="AF303" i="5"/>
  <c r="AG303" i="5"/>
  <c r="AH303" i="5"/>
  <c r="B304" i="5"/>
  <c r="Q304" i="5"/>
  <c r="R304" i="5"/>
  <c r="S304" i="5"/>
  <c r="AZ303" i="5"/>
  <c r="BA303" i="5"/>
  <c r="BD303" i="5"/>
  <c r="BE303" i="5"/>
  <c r="BK303" i="5"/>
  <c r="BL303" i="5"/>
  <c r="BM303" i="5"/>
  <c r="AM303" i="5"/>
  <c r="AN303" i="5"/>
  <c r="AO303" i="5"/>
  <c r="AP303" i="5"/>
  <c r="AR303" i="5"/>
  <c r="AS303" i="5"/>
  <c r="C304" i="5"/>
  <c r="Z304" i="5"/>
  <c r="AA304" i="5"/>
  <c r="AB304" i="5"/>
  <c r="AX304" i="5"/>
  <c r="AY304" i="5"/>
  <c r="BB304" i="5"/>
  <c r="BC304" i="5"/>
  <c r="AK304" i="5"/>
  <c r="Y304" i="5"/>
  <c r="AL304" i="5"/>
  <c r="AC304" i="5"/>
  <c r="AD304" i="5"/>
  <c r="AF304" i="5"/>
  <c r="AG304" i="5"/>
  <c r="AH304" i="5"/>
  <c r="B305" i="5"/>
  <c r="Q305" i="5"/>
  <c r="R305" i="5"/>
  <c r="S305" i="5"/>
  <c r="AZ304" i="5"/>
  <c r="BA304" i="5"/>
  <c r="BD304" i="5"/>
  <c r="BE304" i="5"/>
  <c r="BK304" i="5"/>
  <c r="BL304" i="5"/>
  <c r="BM304" i="5"/>
  <c r="AM304" i="5"/>
  <c r="AN304" i="5"/>
  <c r="AO304" i="5"/>
  <c r="AP304" i="5"/>
  <c r="AR304" i="5"/>
  <c r="AS304" i="5"/>
  <c r="C305" i="5"/>
  <c r="Z305" i="5"/>
  <c r="AA305" i="5"/>
  <c r="AB305" i="5"/>
  <c r="AX305" i="5"/>
  <c r="AY305" i="5"/>
  <c r="BB305" i="5"/>
  <c r="BC305" i="5"/>
  <c r="AK305" i="5"/>
  <c r="Y305" i="5"/>
  <c r="AL305" i="5"/>
  <c r="AC305" i="5"/>
  <c r="AD305" i="5"/>
  <c r="AF305" i="5"/>
  <c r="AG305" i="5"/>
  <c r="AH305" i="5"/>
  <c r="B306" i="5"/>
  <c r="Q306" i="5"/>
  <c r="R306" i="5"/>
  <c r="S306" i="5"/>
  <c r="AZ305" i="5"/>
  <c r="BA305" i="5"/>
  <c r="BD305" i="5"/>
  <c r="BE305" i="5"/>
  <c r="BK305" i="5"/>
  <c r="BL305" i="5"/>
  <c r="BM305" i="5"/>
  <c r="AM305" i="5"/>
  <c r="AN305" i="5"/>
  <c r="AO305" i="5"/>
  <c r="AP305" i="5"/>
  <c r="AR305" i="5"/>
  <c r="AS305" i="5"/>
  <c r="C306" i="5"/>
  <c r="Z306" i="5"/>
  <c r="AA306" i="5"/>
  <c r="AB306" i="5"/>
  <c r="AX306" i="5"/>
  <c r="AY306" i="5"/>
  <c r="BB306" i="5"/>
  <c r="BC306" i="5"/>
  <c r="AK306" i="5"/>
  <c r="Y306" i="5"/>
  <c r="AL306" i="5"/>
  <c r="AC306" i="5"/>
  <c r="AD306" i="5"/>
  <c r="AF306" i="5"/>
  <c r="AG306" i="5"/>
  <c r="AH306" i="5"/>
  <c r="B307" i="5"/>
  <c r="Q307" i="5"/>
  <c r="R307" i="5"/>
  <c r="S307" i="5"/>
  <c r="AZ306" i="5"/>
  <c r="BA306" i="5"/>
  <c r="BD306" i="5"/>
  <c r="BE306" i="5"/>
  <c r="BK306" i="5"/>
  <c r="BL306" i="5"/>
  <c r="BM306" i="5"/>
  <c r="AM306" i="5"/>
  <c r="AN306" i="5"/>
  <c r="AO306" i="5"/>
  <c r="AP306" i="5"/>
  <c r="AR306" i="5"/>
  <c r="AS306" i="5"/>
  <c r="C307" i="5"/>
  <c r="Z307" i="5"/>
  <c r="AA307" i="5"/>
  <c r="AB307" i="5"/>
  <c r="AX307" i="5"/>
  <c r="AY307" i="5"/>
  <c r="BB307" i="5"/>
  <c r="BC307" i="5"/>
  <c r="AK307" i="5"/>
  <c r="Y307" i="5"/>
  <c r="AL307" i="5"/>
  <c r="AC307" i="5"/>
  <c r="AD307" i="5"/>
  <c r="AF307" i="5"/>
  <c r="AG307" i="5"/>
  <c r="AH307" i="5"/>
  <c r="B308" i="5"/>
  <c r="Q308" i="5"/>
  <c r="R308" i="5"/>
  <c r="S308" i="5"/>
  <c r="AZ307" i="5"/>
  <c r="BA307" i="5"/>
  <c r="BD307" i="5"/>
  <c r="BE307" i="5"/>
  <c r="BK307" i="5"/>
  <c r="BL307" i="5"/>
  <c r="BM307" i="5"/>
  <c r="AM307" i="5"/>
  <c r="AN307" i="5"/>
  <c r="AO307" i="5"/>
  <c r="AP307" i="5"/>
  <c r="AR307" i="5"/>
  <c r="AS307" i="5"/>
  <c r="C308" i="5"/>
  <c r="Z308" i="5"/>
  <c r="AA308" i="5"/>
  <c r="AB308" i="5"/>
  <c r="AX308" i="5"/>
  <c r="AY308" i="5"/>
  <c r="BB308" i="5"/>
  <c r="BC308" i="5"/>
  <c r="AK308" i="5"/>
  <c r="Y308" i="5"/>
  <c r="AL308" i="5"/>
  <c r="AC308" i="5"/>
  <c r="AD308" i="5"/>
  <c r="AF308" i="5"/>
  <c r="AG308" i="5"/>
  <c r="AH308" i="5"/>
  <c r="B309" i="5"/>
  <c r="Q309" i="5"/>
  <c r="R309" i="5"/>
  <c r="S309" i="5"/>
  <c r="AZ308" i="5"/>
  <c r="BA308" i="5"/>
  <c r="BD308" i="5"/>
  <c r="BE308" i="5"/>
  <c r="BK308" i="5"/>
  <c r="BL308" i="5"/>
  <c r="BM308" i="5"/>
  <c r="AM308" i="5"/>
  <c r="AN308" i="5"/>
  <c r="AO308" i="5"/>
  <c r="AP308" i="5"/>
  <c r="AR308" i="5"/>
  <c r="AS308" i="5"/>
  <c r="C309" i="5"/>
  <c r="Z309" i="5"/>
  <c r="AA309" i="5"/>
  <c r="AB309" i="5"/>
  <c r="AX309" i="5"/>
  <c r="AY309" i="5"/>
  <c r="BB309" i="5"/>
  <c r="BC309" i="5"/>
  <c r="AK309" i="5"/>
  <c r="Y309" i="5"/>
  <c r="AL309" i="5"/>
  <c r="AC309" i="5"/>
  <c r="AD309" i="5"/>
  <c r="AF309" i="5"/>
  <c r="AG309" i="5"/>
  <c r="AH309" i="5"/>
  <c r="B310" i="5"/>
  <c r="Q310" i="5"/>
  <c r="R310" i="5"/>
  <c r="S310" i="5"/>
  <c r="AZ309" i="5"/>
  <c r="BA309" i="5"/>
  <c r="BD309" i="5"/>
  <c r="BE309" i="5"/>
  <c r="BK309" i="5"/>
  <c r="BL309" i="5"/>
  <c r="BM309" i="5"/>
  <c r="AM309" i="5"/>
  <c r="AN309" i="5"/>
  <c r="AO309" i="5"/>
  <c r="AP309" i="5"/>
  <c r="AR309" i="5"/>
  <c r="AS309" i="5"/>
  <c r="C310" i="5"/>
  <c r="Z310" i="5"/>
  <c r="AA310" i="5"/>
  <c r="AB310" i="5"/>
  <c r="AX310" i="5"/>
  <c r="AY310" i="5"/>
  <c r="BB310" i="5"/>
  <c r="BC310" i="5"/>
  <c r="AK310" i="5"/>
  <c r="Y310" i="5"/>
  <c r="AL310" i="5"/>
  <c r="AC310" i="5"/>
  <c r="AD310" i="5"/>
  <c r="AF310" i="5"/>
  <c r="AG310" i="5"/>
  <c r="AH310" i="5"/>
  <c r="B311" i="5"/>
  <c r="Q311" i="5"/>
  <c r="R311" i="5"/>
  <c r="S311" i="5"/>
  <c r="AZ310" i="5"/>
  <c r="BA310" i="5"/>
  <c r="BD310" i="5"/>
  <c r="BE310" i="5"/>
  <c r="BK310" i="5"/>
  <c r="BL310" i="5"/>
  <c r="BM310" i="5"/>
  <c r="AM310" i="5"/>
  <c r="AN310" i="5"/>
  <c r="AO310" i="5"/>
  <c r="AP310" i="5"/>
  <c r="AR310" i="5"/>
  <c r="AS310" i="5"/>
  <c r="C311" i="5"/>
  <c r="Z311" i="5"/>
  <c r="AA311" i="5"/>
  <c r="AB311" i="5"/>
  <c r="AX311" i="5"/>
  <c r="AY311" i="5"/>
  <c r="BB311" i="5"/>
  <c r="BC311" i="5"/>
  <c r="AK311" i="5"/>
  <c r="Y311" i="5"/>
  <c r="AL311" i="5"/>
  <c r="AC311" i="5"/>
  <c r="AD311" i="5"/>
  <c r="AF311" i="5"/>
  <c r="AG311" i="5"/>
  <c r="AH311" i="5"/>
  <c r="B312" i="5"/>
  <c r="Q312" i="5"/>
  <c r="R312" i="5"/>
  <c r="S312" i="5"/>
  <c r="AZ311" i="5"/>
  <c r="BA311" i="5"/>
  <c r="BD311" i="5"/>
  <c r="BE311" i="5"/>
  <c r="BK311" i="5"/>
  <c r="BL311" i="5"/>
  <c r="BM311" i="5"/>
  <c r="AM311" i="5"/>
  <c r="AN311" i="5"/>
  <c r="AO311" i="5"/>
  <c r="AP311" i="5"/>
  <c r="AR311" i="5"/>
  <c r="AS311" i="5"/>
  <c r="C312" i="5"/>
  <c r="Z312" i="5"/>
  <c r="AA312" i="5"/>
  <c r="AB312" i="5"/>
  <c r="AX312" i="5"/>
  <c r="AY312" i="5"/>
  <c r="BB312" i="5"/>
  <c r="BC312" i="5"/>
  <c r="AK312" i="5"/>
  <c r="Y312" i="5"/>
  <c r="AL312" i="5"/>
  <c r="AC312" i="5"/>
  <c r="AD312" i="5"/>
  <c r="AF312" i="5"/>
  <c r="AG312" i="5"/>
  <c r="AH312" i="5"/>
  <c r="B313" i="5"/>
  <c r="Q313" i="5"/>
  <c r="R313" i="5"/>
  <c r="S313" i="5"/>
  <c r="AZ312" i="5"/>
  <c r="BA312" i="5"/>
  <c r="BD312" i="5"/>
  <c r="BE312" i="5"/>
  <c r="BK312" i="5"/>
  <c r="BL312" i="5"/>
  <c r="BM312" i="5"/>
  <c r="AM312" i="5"/>
  <c r="AN312" i="5"/>
  <c r="AO312" i="5"/>
  <c r="AP312" i="5"/>
  <c r="AR312" i="5"/>
  <c r="AS312" i="5"/>
  <c r="C313" i="5"/>
  <c r="Z313" i="5"/>
  <c r="AA313" i="5"/>
  <c r="AB313" i="5"/>
  <c r="AX313" i="5"/>
  <c r="AY313" i="5"/>
  <c r="BB313" i="5"/>
  <c r="BC313" i="5"/>
  <c r="AK313" i="5"/>
  <c r="Y313" i="5"/>
  <c r="AL313" i="5"/>
  <c r="AC313" i="5"/>
  <c r="AD313" i="5"/>
  <c r="AF313" i="5"/>
  <c r="AG313" i="5"/>
  <c r="AH313" i="5"/>
  <c r="B314" i="5"/>
  <c r="Q314" i="5"/>
  <c r="R314" i="5"/>
  <c r="S314" i="5"/>
  <c r="AZ313" i="5"/>
  <c r="BA313" i="5"/>
  <c r="BD313" i="5"/>
  <c r="BE313" i="5"/>
  <c r="BK313" i="5"/>
  <c r="BL313" i="5"/>
  <c r="BM313" i="5"/>
  <c r="AM313" i="5"/>
  <c r="AN313" i="5"/>
  <c r="AO313" i="5"/>
  <c r="AP313" i="5"/>
  <c r="AR313" i="5"/>
  <c r="AS313" i="5"/>
  <c r="C314" i="5"/>
  <c r="Z314" i="5"/>
  <c r="AA314" i="5"/>
  <c r="AB314" i="5"/>
  <c r="AX314" i="5"/>
  <c r="AY314" i="5"/>
  <c r="BB314" i="5"/>
  <c r="BC314" i="5"/>
  <c r="AK314" i="5"/>
  <c r="Y314" i="5"/>
  <c r="AL314" i="5"/>
  <c r="AC314" i="5"/>
  <c r="AD314" i="5"/>
  <c r="AF314" i="5"/>
  <c r="AG314" i="5"/>
  <c r="AH314" i="5"/>
  <c r="B315" i="5"/>
  <c r="Q315" i="5"/>
  <c r="R315" i="5"/>
  <c r="S315" i="5"/>
  <c r="AZ314" i="5"/>
  <c r="BA314" i="5"/>
  <c r="BD314" i="5"/>
  <c r="BE314" i="5"/>
  <c r="BK314" i="5"/>
  <c r="BL314" i="5"/>
  <c r="BM314" i="5"/>
  <c r="AM314" i="5"/>
  <c r="AN314" i="5"/>
  <c r="AO314" i="5"/>
  <c r="AP314" i="5"/>
  <c r="AR314" i="5"/>
  <c r="AS314" i="5"/>
  <c r="C315" i="5"/>
  <c r="Z315" i="5"/>
  <c r="AA315" i="5"/>
  <c r="AB315" i="5"/>
  <c r="AX315" i="5"/>
  <c r="AY315" i="5"/>
  <c r="BB315" i="5"/>
  <c r="BC315" i="5"/>
  <c r="AK315" i="5"/>
  <c r="Y315" i="5"/>
  <c r="AL315" i="5"/>
  <c r="AC315" i="5"/>
  <c r="AD315" i="5"/>
  <c r="AF315" i="5"/>
  <c r="AG315" i="5"/>
  <c r="AH315" i="5"/>
  <c r="B316" i="5"/>
  <c r="Q316" i="5"/>
  <c r="R316" i="5"/>
  <c r="S316" i="5"/>
  <c r="AZ315" i="5"/>
  <c r="BA315" i="5"/>
  <c r="BD315" i="5"/>
  <c r="BE315" i="5"/>
  <c r="BK315" i="5"/>
  <c r="BL315" i="5"/>
  <c r="BM315" i="5"/>
  <c r="AM315" i="5"/>
  <c r="AN315" i="5"/>
  <c r="AO315" i="5"/>
  <c r="AP315" i="5"/>
  <c r="AR315" i="5"/>
  <c r="AS315" i="5"/>
  <c r="C316" i="5"/>
  <c r="Z316" i="5"/>
  <c r="AA316" i="5"/>
  <c r="AB316" i="5"/>
  <c r="AX316" i="5"/>
  <c r="AY316" i="5"/>
  <c r="BB316" i="5"/>
  <c r="BC316" i="5"/>
  <c r="AK316" i="5"/>
  <c r="Y316" i="5"/>
  <c r="AL316" i="5"/>
  <c r="AC316" i="5"/>
  <c r="AD316" i="5"/>
  <c r="AF316" i="5"/>
  <c r="AG316" i="5"/>
  <c r="AH316" i="5"/>
  <c r="B317" i="5"/>
  <c r="Q317" i="5"/>
  <c r="R317" i="5"/>
  <c r="S317" i="5"/>
  <c r="AZ316" i="5"/>
  <c r="BA316" i="5"/>
  <c r="BD316" i="5"/>
  <c r="BE316" i="5"/>
  <c r="BK316" i="5"/>
  <c r="BL316" i="5"/>
  <c r="BM316" i="5"/>
  <c r="AM316" i="5"/>
  <c r="AN316" i="5"/>
  <c r="AO316" i="5"/>
  <c r="AP316" i="5"/>
  <c r="AR316" i="5"/>
  <c r="AS316" i="5"/>
  <c r="C317" i="5"/>
  <c r="Z317" i="5"/>
  <c r="AA317" i="5"/>
  <c r="AB317" i="5"/>
  <c r="AX317" i="5"/>
  <c r="AY317" i="5"/>
  <c r="BB317" i="5"/>
  <c r="BC317" i="5"/>
  <c r="AK317" i="5"/>
  <c r="Y317" i="5"/>
  <c r="AL317" i="5"/>
  <c r="AC317" i="5"/>
  <c r="AD317" i="5"/>
  <c r="AF317" i="5"/>
  <c r="AG317" i="5"/>
  <c r="AH317" i="5"/>
  <c r="B318" i="5"/>
  <c r="Q318" i="5"/>
  <c r="R318" i="5"/>
  <c r="S318" i="5"/>
  <c r="AZ317" i="5"/>
  <c r="BA317" i="5"/>
  <c r="BD317" i="5"/>
  <c r="BE317" i="5"/>
  <c r="BK317" i="5"/>
  <c r="BL317" i="5"/>
  <c r="BM317" i="5"/>
  <c r="AM317" i="5"/>
  <c r="AN317" i="5"/>
  <c r="AO317" i="5"/>
  <c r="AP317" i="5"/>
  <c r="AR317" i="5"/>
  <c r="AS317" i="5"/>
  <c r="C318" i="5"/>
  <c r="Z318" i="5"/>
  <c r="AA318" i="5"/>
  <c r="AB318" i="5"/>
  <c r="AX318" i="5"/>
  <c r="AY318" i="5"/>
  <c r="BB318" i="5"/>
  <c r="BC318" i="5"/>
  <c r="AK318" i="5"/>
  <c r="Y318" i="5"/>
  <c r="AL318" i="5"/>
  <c r="AC318" i="5"/>
  <c r="AD318" i="5"/>
  <c r="AF318" i="5"/>
  <c r="AG318" i="5"/>
  <c r="AH318" i="5"/>
  <c r="B319" i="5"/>
  <c r="Q319" i="5"/>
  <c r="R319" i="5"/>
  <c r="S319" i="5"/>
  <c r="AZ318" i="5"/>
  <c r="BA318" i="5"/>
  <c r="BD318" i="5"/>
  <c r="BE318" i="5"/>
  <c r="BK318" i="5"/>
  <c r="BL318" i="5"/>
  <c r="BM318" i="5"/>
  <c r="AM318" i="5"/>
  <c r="AN318" i="5"/>
  <c r="AO318" i="5"/>
  <c r="AP318" i="5"/>
  <c r="AR318" i="5"/>
  <c r="AS318" i="5"/>
  <c r="C319" i="5"/>
  <c r="Z319" i="5"/>
  <c r="AA319" i="5"/>
  <c r="AB319" i="5"/>
  <c r="AX319" i="5"/>
  <c r="AY319" i="5"/>
  <c r="BB319" i="5"/>
  <c r="BC319" i="5"/>
  <c r="AK319" i="5"/>
  <c r="Y319" i="5"/>
  <c r="AL319" i="5"/>
  <c r="AC319" i="5"/>
  <c r="AD319" i="5"/>
  <c r="AF319" i="5"/>
  <c r="AG319" i="5"/>
  <c r="AH319" i="5"/>
  <c r="B320" i="5"/>
  <c r="Q320" i="5"/>
  <c r="R320" i="5"/>
  <c r="S320" i="5"/>
  <c r="AZ319" i="5"/>
  <c r="BA319" i="5"/>
  <c r="BD319" i="5"/>
  <c r="BE319" i="5"/>
  <c r="BK319" i="5"/>
  <c r="BL319" i="5"/>
  <c r="BM319" i="5"/>
  <c r="AM319" i="5"/>
  <c r="AN319" i="5"/>
  <c r="AO319" i="5"/>
  <c r="AP319" i="5"/>
  <c r="AR319" i="5"/>
  <c r="AS319" i="5"/>
  <c r="C320" i="5"/>
  <c r="Z320" i="5"/>
  <c r="AA320" i="5"/>
  <c r="AB320" i="5"/>
  <c r="AX320" i="5"/>
  <c r="AY320" i="5"/>
  <c r="BB320" i="5"/>
  <c r="BC320" i="5"/>
  <c r="AK320" i="5"/>
  <c r="Y320" i="5"/>
  <c r="AL320" i="5"/>
  <c r="AC320" i="5"/>
  <c r="AD320" i="5"/>
  <c r="AF320" i="5"/>
  <c r="AG320" i="5"/>
  <c r="AH320" i="5"/>
  <c r="B321" i="5"/>
  <c r="Q321" i="5"/>
  <c r="R321" i="5"/>
  <c r="S321" i="5"/>
  <c r="AZ320" i="5"/>
  <c r="BA320" i="5"/>
  <c r="BD320" i="5"/>
  <c r="BE320" i="5"/>
  <c r="BK320" i="5"/>
  <c r="BL320" i="5"/>
  <c r="BM320" i="5"/>
  <c r="AM320" i="5"/>
  <c r="AN320" i="5"/>
  <c r="AO320" i="5"/>
  <c r="AP320" i="5"/>
  <c r="AR320" i="5"/>
  <c r="AS320" i="5"/>
  <c r="C321" i="5"/>
  <c r="Z321" i="5"/>
  <c r="AA321" i="5"/>
  <c r="AB321" i="5"/>
  <c r="AX321" i="5"/>
  <c r="AY321" i="5"/>
  <c r="BB321" i="5"/>
  <c r="BC321" i="5"/>
  <c r="AK321" i="5"/>
  <c r="Y321" i="5"/>
  <c r="AL321" i="5"/>
  <c r="AC321" i="5"/>
  <c r="AD321" i="5"/>
  <c r="AF321" i="5"/>
  <c r="AG321" i="5"/>
  <c r="AH321" i="5"/>
  <c r="B322" i="5"/>
  <c r="Q322" i="5"/>
  <c r="R322" i="5"/>
  <c r="S322" i="5"/>
  <c r="AZ321" i="5"/>
  <c r="BA321" i="5"/>
  <c r="BD321" i="5"/>
  <c r="BE321" i="5"/>
  <c r="BK321" i="5"/>
  <c r="BL321" i="5"/>
  <c r="BM321" i="5"/>
  <c r="AM321" i="5"/>
  <c r="AN321" i="5"/>
  <c r="AO321" i="5"/>
  <c r="AP321" i="5"/>
  <c r="AR321" i="5"/>
  <c r="AS321" i="5"/>
  <c r="C322" i="5"/>
  <c r="Z322" i="5"/>
  <c r="AA322" i="5"/>
  <c r="AB322" i="5"/>
  <c r="AX322" i="5"/>
  <c r="AY322" i="5"/>
  <c r="BB322" i="5"/>
  <c r="BC322" i="5"/>
  <c r="AK322" i="5"/>
  <c r="Y322" i="5"/>
  <c r="AL322" i="5"/>
  <c r="AC322" i="5"/>
  <c r="AD322" i="5"/>
  <c r="AF322" i="5"/>
  <c r="AG322" i="5"/>
  <c r="AH322" i="5"/>
  <c r="B323" i="5"/>
  <c r="Q323" i="5"/>
  <c r="R323" i="5"/>
  <c r="S323" i="5"/>
  <c r="AZ322" i="5"/>
  <c r="BA322" i="5"/>
  <c r="BD322" i="5"/>
  <c r="BE322" i="5"/>
  <c r="BK322" i="5"/>
  <c r="BL322" i="5"/>
  <c r="BM322" i="5"/>
  <c r="AM322" i="5"/>
  <c r="AN322" i="5"/>
  <c r="AO322" i="5"/>
  <c r="AP322" i="5"/>
  <c r="AR322" i="5"/>
  <c r="AS322" i="5"/>
  <c r="C323" i="5"/>
  <c r="Z323" i="5"/>
  <c r="AA323" i="5"/>
  <c r="AB323" i="5"/>
  <c r="AX323" i="5"/>
  <c r="AY323" i="5"/>
  <c r="BB323" i="5"/>
  <c r="BC323" i="5"/>
  <c r="AK323" i="5"/>
  <c r="Y323" i="5"/>
  <c r="AL323" i="5"/>
  <c r="AC323" i="5"/>
  <c r="AD323" i="5"/>
  <c r="AF323" i="5"/>
  <c r="AG323" i="5"/>
  <c r="AH323" i="5"/>
  <c r="B324" i="5"/>
  <c r="Q324" i="5"/>
  <c r="R324" i="5"/>
  <c r="S324" i="5"/>
  <c r="AZ323" i="5"/>
  <c r="BA323" i="5"/>
  <c r="BD323" i="5"/>
  <c r="BE323" i="5"/>
  <c r="BK323" i="5"/>
  <c r="BL323" i="5"/>
  <c r="BM323" i="5"/>
  <c r="AM323" i="5"/>
  <c r="AN323" i="5"/>
  <c r="AO323" i="5"/>
  <c r="AP323" i="5"/>
  <c r="AR323" i="5"/>
  <c r="AS323" i="5"/>
  <c r="C324" i="5"/>
  <c r="Z324" i="5"/>
  <c r="AA324" i="5"/>
  <c r="AB324" i="5"/>
  <c r="AX324" i="5"/>
  <c r="AY324" i="5"/>
  <c r="BB324" i="5"/>
  <c r="BC324" i="5"/>
  <c r="AK324" i="5"/>
  <c r="Y324" i="5"/>
  <c r="AL324" i="5"/>
  <c r="AC324" i="5"/>
  <c r="AD324" i="5"/>
  <c r="AF324" i="5"/>
  <c r="AG324" i="5"/>
  <c r="AH324" i="5"/>
  <c r="B325" i="5"/>
  <c r="Q325" i="5"/>
  <c r="R325" i="5"/>
  <c r="S325" i="5"/>
  <c r="AZ324" i="5"/>
  <c r="BA324" i="5"/>
  <c r="BD324" i="5"/>
  <c r="BE324" i="5"/>
  <c r="BK324" i="5"/>
  <c r="BL324" i="5"/>
  <c r="BM324" i="5"/>
  <c r="AM324" i="5"/>
  <c r="AN324" i="5"/>
  <c r="AO324" i="5"/>
  <c r="AP324" i="5"/>
  <c r="AR324" i="5"/>
  <c r="AS324" i="5"/>
  <c r="C325" i="5"/>
  <c r="Z325" i="5"/>
  <c r="AA325" i="5"/>
  <c r="AB325" i="5"/>
  <c r="AX325" i="5"/>
  <c r="AY325" i="5"/>
  <c r="BB325" i="5"/>
  <c r="BC325" i="5"/>
  <c r="AK325" i="5"/>
  <c r="Y325" i="5"/>
  <c r="AL325" i="5"/>
  <c r="AC325" i="5"/>
  <c r="AD325" i="5"/>
  <c r="AF325" i="5"/>
  <c r="AG325" i="5"/>
  <c r="AH325" i="5"/>
  <c r="B326" i="5"/>
  <c r="Q326" i="5"/>
  <c r="R326" i="5"/>
  <c r="S326" i="5"/>
  <c r="AZ325" i="5"/>
  <c r="BA325" i="5"/>
  <c r="BD325" i="5"/>
  <c r="BE325" i="5"/>
  <c r="BK325" i="5"/>
  <c r="BL325" i="5"/>
  <c r="BM325" i="5"/>
  <c r="AM325" i="5"/>
  <c r="AN325" i="5"/>
  <c r="AO325" i="5"/>
  <c r="AP325" i="5"/>
  <c r="AR325" i="5"/>
  <c r="AS325" i="5"/>
  <c r="C326" i="5"/>
  <c r="Z326" i="5"/>
  <c r="AA326" i="5"/>
  <c r="AB326" i="5"/>
  <c r="AX326" i="5"/>
  <c r="AY326" i="5"/>
  <c r="BB326" i="5"/>
  <c r="BC326" i="5"/>
  <c r="AK326" i="5"/>
  <c r="Y326" i="5"/>
  <c r="AL326" i="5"/>
  <c r="AC326" i="5"/>
  <c r="AD326" i="5"/>
  <c r="AF326" i="5"/>
  <c r="AG326" i="5"/>
  <c r="AH326" i="5"/>
  <c r="B327" i="5"/>
  <c r="Q327" i="5"/>
  <c r="R327" i="5"/>
  <c r="S327" i="5"/>
  <c r="AZ326" i="5"/>
  <c r="BA326" i="5"/>
  <c r="BD326" i="5"/>
  <c r="BE326" i="5"/>
  <c r="BK326" i="5"/>
  <c r="BL326" i="5"/>
  <c r="BM326" i="5"/>
  <c r="AM326" i="5"/>
  <c r="AN326" i="5"/>
  <c r="AO326" i="5"/>
  <c r="AP326" i="5"/>
  <c r="AR326" i="5"/>
  <c r="AS326" i="5"/>
  <c r="C327" i="5"/>
  <c r="Z327" i="5"/>
  <c r="AA327" i="5"/>
  <c r="AB327" i="5"/>
  <c r="AX327" i="5"/>
  <c r="AY327" i="5"/>
  <c r="BB327" i="5"/>
  <c r="BC327" i="5"/>
  <c r="AK327" i="5"/>
  <c r="Y327" i="5"/>
  <c r="AL327" i="5"/>
  <c r="AC327" i="5"/>
  <c r="AD327" i="5"/>
  <c r="AF327" i="5"/>
  <c r="AG327" i="5"/>
  <c r="AH327" i="5"/>
  <c r="B328" i="5"/>
  <c r="Q328" i="5"/>
  <c r="R328" i="5"/>
  <c r="S328" i="5"/>
  <c r="AZ327" i="5"/>
  <c r="BA327" i="5"/>
  <c r="BD327" i="5"/>
  <c r="BE327" i="5"/>
  <c r="BK327" i="5"/>
  <c r="BL327" i="5"/>
  <c r="BM327" i="5"/>
  <c r="AM327" i="5"/>
  <c r="AN327" i="5"/>
  <c r="AO327" i="5"/>
  <c r="AP327" i="5"/>
  <c r="AR327" i="5"/>
  <c r="AS327" i="5"/>
  <c r="C328" i="5"/>
  <c r="Z328" i="5"/>
  <c r="AA328" i="5"/>
  <c r="AB328" i="5"/>
  <c r="AX328" i="5"/>
  <c r="AY328" i="5"/>
  <c r="BB328" i="5"/>
  <c r="BC328" i="5"/>
  <c r="AK328" i="5"/>
  <c r="Y328" i="5"/>
  <c r="AL328" i="5"/>
  <c r="AC328" i="5"/>
  <c r="AD328" i="5"/>
  <c r="AF328" i="5"/>
  <c r="AG328" i="5"/>
  <c r="AH328" i="5"/>
  <c r="B329" i="5"/>
  <c r="Q329" i="5"/>
  <c r="R329" i="5"/>
  <c r="S329" i="5"/>
  <c r="AZ328" i="5"/>
  <c r="BA328" i="5"/>
  <c r="BD328" i="5"/>
  <c r="BE328" i="5"/>
  <c r="BK328" i="5"/>
  <c r="BL328" i="5"/>
  <c r="BM328" i="5"/>
  <c r="AM328" i="5"/>
  <c r="AN328" i="5"/>
  <c r="AO328" i="5"/>
  <c r="AP328" i="5"/>
  <c r="AR328" i="5"/>
  <c r="AS328" i="5"/>
  <c r="C329" i="5"/>
  <c r="Z329" i="5"/>
  <c r="AA329" i="5"/>
  <c r="AB329" i="5"/>
  <c r="AX329" i="5"/>
  <c r="AY329" i="5"/>
  <c r="BB329" i="5"/>
  <c r="BC329" i="5"/>
  <c r="AK329" i="5"/>
  <c r="Y329" i="5"/>
  <c r="AL329" i="5"/>
  <c r="AC329" i="5"/>
  <c r="AD329" i="5"/>
  <c r="AF329" i="5"/>
  <c r="AG329" i="5"/>
  <c r="AH329" i="5"/>
  <c r="B330" i="5"/>
  <c r="Q330" i="5"/>
  <c r="R330" i="5"/>
  <c r="S330" i="5"/>
  <c r="AZ329" i="5"/>
  <c r="BA329" i="5"/>
  <c r="BD329" i="5"/>
  <c r="BE329" i="5"/>
  <c r="BK329" i="5"/>
  <c r="BL329" i="5"/>
  <c r="BM329" i="5"/>
  <c r="AM329" i="5"/>
  <c r="AN329" i="5"/>
  <c r="AO329" i="5"/>
  <c r="AP329" i="5"/>
  <c r="AR329" i="5"/>
  <c r="AS329" i="5"/>
  <c r="C330" i="5"/>
  <c r="Z330" i="5"/>
  <c r="AA330" i="5"/>
  <c r="AB330" i="5"/>
  <c r="AX330" i="5"/>
  <c r="AY330" i="5"/>
  <c r="BB330" i="5"/>
  <c r="BC330" i="5"/>
  <c r="AK330" i="5"/>
  <c r="Y330" i="5"/>
  <c r="AL330" i="5"/>
  <c r="AC330" i="5"/>
  <c r="AD330" i="5"/>
  <c r="AF330" i="5"/>
  <c r="AG330" i="5"/>
  <c r="AH330" i="5"/>
  <c r="B331" i="5"/>
  <c r="Q331" i="5"/>
  <c r="R331" i="5"/>
  <c r="S331" i="5"/>
  <c r="AZ330" i="5"/>
  <c r="BA330" i="5"/>
  <c r="BD330" i="5"/>
  <c r="BE330" i="5"/>
  <c r="BK330" i="5"/>
  <c r="BL330" i="5"/>
  <c r="BM330" i="5"/>
  <c r="AM330" i="5"/>
  <c r="AN330" i="5"/>
  <c r="AO330" i="5"/>
  <c r="AP330" i="5"/>
  <c r="AR330" i="5"/>
  <c r="AS330" i="5"/>
  <c r="C331" i="5"/>
  <c r="Z331" i="5"/>
  <c r="AA331" i="5"/>
  <c r="AB331" i="5"/>
  <c r="AX331" i="5"/>
  <c r="AY331" i="5"/>
  <c r="BB331" i="5"/>
  <c r="BC331" i="5"/>
  <c r="AK331" i="5"/>
  <c r="Y331" i="5"/>
  <c r="AL331" i="5"/>
  <c r="AC331" i="5"/>
  <c r="AD331" i="5"/>
  <c r="AF331" i="5"/>
  <c r="AG331" i="5"/>
  <c r="AH331" i="5"/>
  <c r="B332" i="5"/>
  <c r="Q332" i="5"/>
  <c r="R332" i="5"/>
  <c r="S332" i="5"/>
  <c r="AZ331" i="5"/>
  <c r="BA331" i="5"/>
  <c r="BD331" i="5"/>
  <c r="BE331" i="5"/>
  <c r="BK331" i="5"/>
  <c r="BL331" i="5"/>
  <c r="BM331" i="5"/>
  <c r="AM331" i="5"/>
  <c r="AN331" i="5"/>
  <c r="AO331" i="5"/>
  <c r="AP331" i="5"/>
  <c r="AR331" i="5"/>
  <c r="AS331" i="5"/>
  <c r="C332" i="5"/>
  <c r="Z332" i="5"/>
  <c r="AA332" i="5"/>
  <c r="AB332" i="5"/>
  <c r="AX332" i="5"/>
  <c r="AY332" i="5"/>
  <c r="BB332" i="5"/>
  <c r="BC332" i="5"/>
  <c r="AK332" i="5"/>
  <c r="Y332" i="5"/>
  <c r="AL332" i="5"/>
  <c r="AC332" i="5"/>
  <c r="AD332" i="5"/>
  <c r="AF332" i="5"/>
  <c r="AG332" i="5"/>
  <c r="AH332" i="5"/>
  <c r="B333" i="5"/>
  <c r="Q333" i="5"/>
  <c r="R333" i="5"/>
  <c r="S333" i="5"/>
  <c r="AZ332" i="5"/>
  <c r="BA332" i="5"/>
  <c r="BD332" i="5"/>
  <c r="BE332" i="5"/>
  <c r="BK332" i="5"/>
  <c r="BL332" i="5"/>
  <c r="BM332" i="5"/>
  <c r="AM332" i="5"/>
  <c r="AN332" i="5"/>
  <c r="AO332" i="5"/>
  <c r="AP332" i="5"/>
  <c r="AR332" i="5"/>
  <c r="AS332" i="5"/>
  <c r="C333" i="5"/>
  <c r="Z333" i="5"/>
  <c r="AA333" i="5"/>
  <c r="AB333" i="5"/>
  <c r="AX333" i="5"/>
  <c r="AY333" i="5"/>
  <c r="BB333" i="5"/>
  <c r="BC333" i="5"/>
  <c r="AK333" i="5"/>
  <c r="Y333" i="5"/>
  <c r="AL333" i="5"/>
  <c r="AC333" i="5"/>
  <c r="AD333" i="5"/>
  <c r="AF333" i="5"/>
  <c r="AG333" i="5"/>
  <c r="AH333" i="5"/>
  <c r="B334" i="5"/>
  <c r="Q334" i="5"/>
  <c r="R334" i="5"/>
  <c r="S334" i="5"/>
  <c r="AZ333" i="5"/>
  <c r="BA333" i="5"/>
  <c r="BD333" i="5"/>
  <c r="BE333" i="5"/>
  <c r="BK333" i="5"/>
  <c r="BL333" i="5"/>
  <c r="BM333" i="5"/>
  <c r="AM333" i="5"/>
  <c r="AN333" i="5"/>
  <c r="AO333" i="5"/>
  <c r="AP333" i="5"/>
  <c r="AR333" i="5"/>
  <c r="AS333" i="5"/>
  <c r="C334" i="5"/>
  <c r="Z334" i="5"/>
  <c r="AA334" i="5"/>
  <c r="AB334" i="5"/>
  <c r="AX334" i="5"/>
  <c r="AY334" i="5"/>
  <c r="BB334" i="5"/>
  <c r="BC334" i="5"/>
  <c r="AK334" i="5"/>
  <c r="Y334" i="5"/>
  <c r="AL334" i="5"/>
  <c r="AC334" i="5"/>
  <c r="AD334" i="5"/>
  <c r="AF334" i="5"/>
  <c r="AG334" i="5"/>
  <c r="AH334" i="5"/>
  <c r="B335" i="5"/>
  <c r="Q335" i="5"/>
  <c r="R335" i="5"/>
  <c r="S335" i="5"/>
  <c r="AZ334" i="5"/>
  <c r="BA334" i="5"/>
  <c r="BD334" i="5"/>
  <c r="BE334" i="5"/>
  <c r="BK334" i="5"/>
  <c r="BL334" i="5"/>
  <c r="BM334" i="5"/>
  <c r="AM334" i="5"/>
  <c r="AN334" i="5"/>
  <c r="AO334" i="5"/>
  <c r="AP334" i="5"/>
  <c r="AR334" i="5"/>
  <c r="AS334" i="5"/>
  <c r="C335" i="5"/>
  <c r="Z335" i="5"/>
  <c r="AA335" i="5"/>
  <c r="AB335" i="5"/>
  <c r="AX335" i="5"/>
  <c r="AY335" i="5"/>
  <c r="BB335" i="5"/>
  <c r="BC335" i="5"/>
  <c r="AK335" i="5"/>
  <c r="Y335" i="5"/>
  <c r="AL335" i="5"/>
  <c r="AC335" i="5"/>
  <c r="AD335" i="5"/>
  <c r="AF335" i="5"/>
  <c r="AG335" i="5"/>
  <c r="AH335" i="5"/>
  <c r="B336" i="5"/>
  <c r="Q336" i="5"/>
  <c r="R336" i="5"/>
  <c r="S336" i="5"/>
  <c r="AZ335" i="5"/>
  <c r="BA335" i="5"/>
  <c r="BD335" i="5"/>
  <c r="BE335" i="5"/>
  <c r="BK335" i="5"/>
  <c r="BL335" i="5"/>
  <c r="BM335" i="5"/>
  <c r="AM335" i="5"/>
  <c r="AN335" i="5"/>
  <c r="AO335" i="5"/>
  <c r="AP335" i="5"/>
  <c r="AR335" i="5"/>
  <c r="AS335" i="5"/>
  <c r="C336" i="5"/>
  <c r="Z336" i="5"/>
  <c r="AA336" i="5"/>
  <c r="AB336" i="5"/>
  <c r="AX336" i="5"/>
  <c r="AY336" i="5"/>
  <c r="BB336" i="5"/>
  <c r="BC336" i="5"/>
  <c r="AK336" i="5"/>
  <c r="Y336" i="5"/>
  <c r="AL336" i="5"/>
  <c r="AC336" i="5"/>
  <c r="AD336" i="5"/>
  <c r="AF336" i="5"/>
  <c r="AG336" i="5"/>
  <c r="AH336" i="5"/>
  <c r="B337" i="5"/>
  <c r="Q337" i="5"/>
  <c r="R337" i="5"/>
  <c r="S337" i="5"/>
  <c r="AZ336" i="5"/>
  <c r="BA336" i="5"/>
  <c r="BD336" i="5"/>
  <c r="BE336" i="5"/>
  <c r="BK336" i="5"/>
  <c r="BL336" i="5"/>
  <c r="BM336" i="5"/>
  <c r="AM336" i="5"/>
  <c r="AN336" i="5"/>
  <c r="AO336" i="5"/>
  <c r="AP336" i="5"/>
  <c r="AR336" i="5"/>
  <c r="AS336" i="5"/>
  <c r="C337" i="5"/>
  <c r="Z337" i="5"/>
  <c r="AA337" i="5"/>
  <c r="AB337" i="5"/>
  <c r="AX337" i="5"/>
  <c r="AY337" i="5"/>
  <c r="BB337" i="5"/>
  <c r="BC337" i="5"/>
  <c r="AK337" i="5"/>
  <c r="Y337" i="5"/>
  <c r="AL337" i="5"/>
  <c r="AC337" i="5"/>
  <c r="AD337" i="5"/>
  <c r="AF337" i="5"/>
  <c r="AG337" i="5"/>
  <c r="AH337" i="5"/>
  <c r="B338" i="5"/>
  <c r="Q338" i="5"/>
  <c r="R338" i="5"/>
  <c r="S338" i="5"/>
  <c r="AZ337" i="5"/>
  <c r="BA337" i="5"/>
  <c r="BD337" i="5"/>
  <c r="BE337" i="5"/>
  <c r="BK337" i="5"/>
  <c r="BL337" i="5"/>
  <c r="BM337" i="5"/>
  <c r="AM337" i="5"/>
  <c r="AN337" i="5"/>
  <c r="AO337" i="5"/>
  <c r="AP337" i="5"/>
  <c r="AR337" i="5"/>
  <c r="AS337" i="5"/>
  <c r="C338" i="5"/>
  <c r="Z338" i="5"/>
  <c r="AA338" i="5"/>
  <c r="AB338" i="5"/>
  <c r="AX338" i="5"/>
  <c r="AY338" i="5"/>
  <c r="BB338" i="5"/>
  <c r="BC338" i="5"/>
  <c r="AK338" i="5"/>
  <c r="Y338" i="5"/>
  <c r="AL338" i="5"/>
  <c r="AC338" i="5"/>
  <c r="AD338" i="5"/>
  <c r="AF338" i="5"/>
  <c r="AG338" i="5"/>
  <c r="AH338" i="5"/>
  <c r="B339" i="5"/>
  <c r="Q339" i="5"/>
  <c r="R339" i="5"/>
  <c r="S339" i="5"/>
  <c r="AZ338" i="5"/>
  <c r="BA338" i="5"/>
  <c r="BD338" i="5"/>
  <c r="BE338" i="5"/>
  <c r="BK338" i="5"/>
  <c r="BL338" i="5"/>
  <c r="BM338" i="5"/>
  <c r="AM338" i="5"/>
  <c r="AN338" i="5"/>
  <c r="AO338" i="5"/>
  <c r="AP338" i="5"/>
  <c r="AR338" i="5"/>
  <c r="AS338" i="5"/>
  <c r="C339" i="5"/>
  <c r="Z339" i="5"/>
  <c r="AA339" i="5"/>
  <c r="AB339" i="5"/>
  <c r="AX339" i="5"/>
  <c r="AY339" i="5"/>
  <c r="BB339" i="5"/>
  <c r="BC339" i="5"/>
  <c r="AK339" i="5"/>
  <c r="Y339" i="5"/>
  <c r="AL339" i="5"/>
  <c r="AC339" i="5"/>
  <c r="AD339" i="5"/>
  <c r="AF339" i="5"/>
  <c r="AG339" i="5"/>
  <c r="AH339" i="5"/>
  <c r="B340" i="5"/>
  <c r="Q340" i="5"/>
  <c r="R340" i="5"/>
  <c r="S340" i="5"/>
  <c r="AZ339" i="5"/>
  <c r="BA339" i="5"/>
  <c r="BD339" i="5"/>
  <c r="BE339" i="5"/>
  <c r="BK339" i="5"/>
  <c r="BL339" i="5"/>
  <c r="BM339" i="5"/>
  <c r="AM339" i="5"/>
  <c r="AN339" i="5"/>
  <c r="AO339" i="5"/>
  <c r="AP339" i="5"/>
  <c r="AR339" i="5"/>
  <c r="AS339" i="5"/>
  <c r="C340" i="5"/>
  <c r="Z340" i="5"/>
  <c r="AA340" i="5"/>
  <c r="AB340" i="5"/>
  <c r="AX340" i="5"/>
  <c r="AY340" i="5"/>
  <c r="BB340" i="5"/>
  <c r="BC340" i="5"/>
  <c r="AK340" i="5"/>
  <c r="Y340" i="5"/>
  <c r="AL340" i="5"/>
  <c r="AC340" i="5"/>
  <c r="AD340" i="5"/>
  <c r="AF340" i="5"/>
  <c r="AG340" i="5"/>
  <c r="AH340" i="5"/>
  <c r="B341" i="5"/>
  <c r="Q341" i="5"/>
  <c r="R341" i="5"/>
  <c r="S341" i="5"/>
  <c r="AZ340" i="5"/>
  <c r="BA340" i="5"/>
  <c r="BD340" i="5"/>
  <c r="BE340" i="5"/>
  <c r="BK340" i="5"/>
  <c r="BL340" i="5"/>
  <c r="BM340" i="5"/>
  <c r="AM340" i="5"/>
  <c r="AN340" i="5"/>
  <c r="AO340" i="5"/>
  <c r="AP340" i="5"/>
  <c r="AR340" i="5"/>
  <c r="AS340" i="5"/>
  <c r="C341" i="5"/>
  <c r="Z341" i="5"/>
  <c r="AA341" i="5"/>
  <c r="AB341" i="5"/>
  <c r="AX341" i="5"/>
  <c r="AY341" i="5"/>
  <c r="BB341" i="5"/>
  <c r="BC341" i="5"/>
  <c r="AK341" i="5"/>
  <c r="Y341" i="5"/>
  <c r="AL341" i="5"/>
  <c r="AC341" i="5"/>
  <c r="AD341" i="5"/>
  <c r="AF341" i="5"/>
  <c r="AG341" i="5"/>
  <c r="AH341" i="5"/>
  <c r="B342" i="5"/>
  <c r="Q342" i="5"/>
  <c r="R342" i="5"/>
  <c r="S342" i="5"/>
  <c r="AZ341" i="5"/>
  <c r="BA341" i="5"/>
  <c r="BD341" i="5"/>
  <c r="BE341" i="5"/>
  <c r="BK341" i="5"/>
  <c r="BL341" i="5"/>
  <c r="BM341" i="5"/>
  <c r="AM341" i="5"/>
  <c r="AN341" i="5"/>
  <c r="AO341" i="5"/>
  <c r="AP341" i="5"/>
  <c r="AR341" i="5"/>
  <c r="AS341" i="5"/>
  <c r="C342" i="5"/>
  <c r="Z342" i="5"/>
  <c r="AA342" i="5"/>
  <c r="AB342" i="5"/>
  <c r="AX342" i="5"/>
  <c r="AY342" i="5"/>
  <c r="BB342" i="5"/>
  <c r="BC342" i="5"/>
  <c r="AK342" i="5"/>
  <c r="Y342" i="5"/>
  <c r="AL342" i="5"/>
  <c r="AC342" i="5"/>
  <c r="AD342" i="5"/>
  <c r="AF342" i="5"/>
  <c r="AG342" i="5"/>
  <c r="AH342" i="5"/>
  <c r="B343" i="5"/>
  <c r="Q343" i="5"/>
  <c r="R343" i="5"/>
  <c r="S343" i="5"/>
  <c r="AZ342" i="5"/>
  <c r="BA342" i="5"/>
  <c r="BD342" i="5"/>
  <c r="BE342" i="5"/>
  <c r="BK342" i="5"/>
  <c r="BL342" i="5"/>
  <c r="BM342" i="5"/>
  <c r="AM342" i="5"/>
  <c r="AN342" i="5"/>
  <c r="AO342" i="5"/>
  <c r="AP342" i="5"/>
  <c r="AR342" i="5"/>
  <c r="AS342" i="5"/>
  <c r="C343" i="5"/>
  <c r="Z343" i="5"/>
  <c r="AA343" i="5"/>
  <c r="AB343" i="5"/>
  <c r="AX343" i="5"/>
  <c r="AY343" i="5"/>
  <c r="BB343" i="5"/>
  <c r="BC343" i="5"/>
  <c r="AK343" i="5"/>
  <c r="Y343" i="5"/>
  <c r="AL343" i="5"/>
  <c r="AC343" i="5"/>
  <c r="AD343" i="5"/>
  <c r="AF343" i="5"/>
  <c r="AG343" i="5"/>
  <c r="AH343" i="5"/>
  <c r="B344" i="5"/>
  <c r="Q344" i="5"/>
  <c r="R344" i="5"/>
  <c r="S344" i="5"/>
  <c r="AZ343" i="5"/>
  <c r="BA343" i="5"/>
  <c r="BD343" i="5"/>
  <c r="BE343" i="5"/>
  <c r="BK343" i="5"/>
  <c r="BL343" i="5"/>
  <c r="BM343" i="5"/>
  <c r="AM343" i="5"/>
  <c r="AN343" i="5"/>
  <c r="AO343" i="5"/>
  <c r="AP343" i="5"/>
  <c r="AR343" i="5"/>
  <c r="AS343" i="5"/>
  <c r="C344" i="5"/>
  <c r="Z344" i="5"/>
  <c r="AA344" i="5"/>
  <c r="AB344" i="5"/>
  <c r="AX344" i="5"/>
  <c r="AY344" i="5"/>
  <c r="BB344" i="5"/>
  <c r="BC344" i="5"/>
  <c r="AK344" i="5"/>
  <c r="Y344" i="5"/>
  <c r="AL344" i="5"/>
  <c r="AC344" i="5"/>
  <c r="AD344" i="5"/>
  <c r="AF344" i="5"/>
  <c r="AG344" i="5"/>
  <c r="AH344" i="5"/>
  <c r="B345" i="5"/>
  <c r="Q345" i="5"/>
  <c r="R345" i="5"/>
  <c r="S345" i="5"/>
  <c r="AZ344" i="5"/>
  <c r="BA344" i="5"/>
  <c r="BD344" i="5"/>
  <c r="BE344" i="5"/>
  <c r="BK344" i="5"/>
  <c r="BL344" i="5"/>
  <c r="BM344" i="5"/>
  <c r="AM344" i="5"/>
  <c r="AN344" i="5"/>
  <c r="AO344" i="5"/>
  <c r="AP344" i="5"/>
  <c r="AR344" i="5"/>
  <c r="AS344" i="5"/>
  <c r="C345" i="5"/>
  <c r="Z345" i="5"/>
  <c r="AA345" i="5"/>
  <c r="AB345" i="5"/>
  <c r="AX345" i="5"/>
  <c r="AY345" i="5"/>
  <c r="BB345" i="5"/>
  <c r="BC345" i="5"/>
  <c r="AK345" i="5"/>
  <c r="Y345" i="5"/>
  <c r="AL345" i="5"/>
  <c r="AC345" i="5"/>
  <c r="AD345" i="5"/>
  <c r="AF345" i="5"/>
  <c r="AG345" i="5"/>
  <c r="AH345" i="5"/>
  <c r="B346" i="5"/>
  <c r="Q346" i="5"/>
  <c r="R346" i="5"/>
  <c r="S346" i="5"/>
  <c r="AZ345" i="5"/>
  <c r="BA345" i="5"/>
  <c r="BD345" i="5"/>
  <c r="BE345" i="5"/>
  <c r="BK345" i="5"/>
  <c r="BL345" i="5"/>
  <c r="BM345" i="5"/>
  <c r="AM345" i="5"/>
  <c r="AN345" i="5"/>
  <c r="AO345" i="5"/>
  <c r="AP345" i="5"/>
  <c r="AR345" i="5"/>
  <c r="AS345" i="5"/>
  <c r="C346" i="5"/>
  <c r="Z346" i="5"/>
  <c r="AA346" i="5"/>
  <c r="AB346" i="5"/>
  <c r="AX346" i="5"/>
  <c r="AY346" i="5"/>
  <c r="BB346" i="5"/>
  <c r="BC346" i="5"/>
  <c r="AK346" i="5"/>
  <c r="Y346" i="5"/>
  <c r="AL346" i="5"/>
  <c r="AC346" i="5"/>
  <c r="AD346" i="5"/>
  <c r="AF346" i="5"/>
  <c r="AG346" i="5"/>
  <c r="AH346" i="5"/>
  <c r="B347" i="5"/>
  <c r="Q347" i="5"/>
  <c r="R347" i="5"/>
  <c r="S347" i="5"/>
  <c r="AZ346" i="5"/>
  <c r="BA346" i="5"/>
  <c r="BD346" i="5"/>
  <c r="BE346" i="5"/>
  <c r="BK346" i="5"/>
  <c r="BL346" i="5"/>
  <c r="BM346" i="5"/>
  <c r="AM346" i="5"/>
  <c r="AN346" i="5"/>
  <c r="AO346" i="5"/>
  <c r="AP346" i="5"/>
  <c r="AR346" i="5"/>
  <c r="AS346" i="5"/>
  <c r="C347" i="5"/>
  <c r="Z347" i="5"/>
  <c r="AA347" i="5"/>
  <c r="AB347" i="5"/>
  <c r="AX347" i="5"/>
  <c r="AY347" i="5"/>
  <c r="BB347" i="5"/>
  <c r="BC347" i="5"/>
  <c r="AK347" i="5"/>
  <c r="Y347" i="5"/>
  <c r="AL347" i="5"/>
  <c r="AC347" i="5"/>
  <c r="AD347" i="5"/>
  <c r="AF347" i="5"/>
  <c r="AG347" i="5"/>
  <c r="AH347" i="5"/>
  <c r="B348" i="5"/>
  <c r="Q348" i="5"/>
  <c r="R348" i="5"/>
  <c r="S348" i="5"/>
  <c r="AZ347" i="5"/>
  <c r="BA347" i="5"/>
  <c r="BD347" i="5"/>
  <c r="BE347" i="5"/>
  <c r="BK347" i="5"/>
  <c r="BL347" i="5"/>
  <c r="BM347" i="5"/>
  <c r="AM347" i="5"/>
  <c r="AN347" i="5"/>
  <c r="AO347" i="5"/>
  <c r="AP347" i="5"/>
  <c r="AR347" i="5"/>
  <c r="AS347" i="5"/>
  <c r="C348" i="5"/>
  <c r="Z348" i="5"/>
  <c r="AA348" i="5"/>
  <c r="AB348" i="5"/>
  <c r="AX348" i="5"/>
  <c r="AY348" i="5"/>
  <c r="BB348" i="5"/>
  <c r="BC348" i="5"/>
  <c r="AK348" i="5"/>
  <c r="Y348" i="5"/>
  <c r="AL348" i="5"/>
  <c r="AC348" i="5"/>
  <c r="AD348" i="5"/>
  <c r="AF348" i="5"/>
  <c r="AG348" i="5"/>
  <c r="AH348" i="5"/>
  <c r="B349" i="5"/>
  <c r="Q349" i="5"/>
  <c r="R349" i="5"/>
  <c r="S349" i="5"/>
  <c r="AZ348" i="5"/>
  <c r="BA348" i="5"/>
  <c r="BD348" i="5"/>
  <c r="BE348" i="5"/>
  <c r="BK348" i="5"/>
  <c r="BL348" i="5"/>
  <c r="BM348" i="5"/>
  <c r="AM348" i="5"/>
  <c r="AN348" i="5"/>
  <c r="AO348" i="5"/>
  <c r="AP348" i="5"/>
  <c r="AR348" i="5"/>
  <c r="AS348" i="5"/>
  <c r="C349" i="5"/>
  <c r="Z349" i="5"/>
  <c r="AA349" i="5"/>
  <c r="AB349" i="5"/>
  <c r="AX349" i="5"/>
  <c r="AY349" i="5"/>
  <c r="BB349" i="5"/>
  <c r="BC349" i="5"/>
  <c r="AK349" i="5"/>
  <c r="Y349" i="5"/>
  <c r="AL349" i="5"/>
  <c r="AC349" i="5"/>
  <c r="AD349" i="5"/>
  <c r="AF349" i="5"/>
  <c r="AG349" i="5"/>
  <c r="AH349" i="5"/>
  <c r="B350" i="5"/>
  <c r="Q350" i="5"/>
  <c r="R350" i="5"/>
  <c r="S350" i="5"/>
  <c r="AZ349" i="5"/>
  <c r="BA349" i="5"/>
  <c r="BD349" i="5"/>
  <c r="BE349" i="5"/>
  <c r="BK349" i="5"/>
  <c r="BL349" i="5"/>
  <c r="BM349" i="5"/>
  <c r="AM349" i="5"/>
  <c r="AN349" i="5"/>
  <c r="AO349" i="5"/>
  <c r="AP349" i="5"/>
  <c r="AR349" i="5"/>
  <c r="AS349" i="5"/>
  <c r="C350" i="5"/>
  <c r="Z350" i="5"/>
  <c r="AA350" i="5"/>
  <c r="AB350" i="5"/>
  <c r="AX350" i="5"/>
  <c r="AY350" i="5"/>
  <c r="BB350" i="5"/>
  <c r="BC350" i="5"/>
  <c r="AK350" i="5"/>
  <c r="Y350" i="5"/>
  <c r="AL350" i="5"/>
  <c r="AC350" i="5"/>
  <c r="AD350" i="5"/>
  <c r="AF350" i="5"/>
  <c r="AG350" i="5"/>
  <c r="AH350" i="5"/>
  <c r="B351" i="5"/>
  <c r="Q351" i="5"/>
  <c r="R351" i="5"/>
  <c r="S351" i="5"/>
  <c r="AZ350" i="5"/>
  <c r="BA350" i="5"/>
  <c r="BD350" i="5"/>
  <c r="BE350" i="5"/>
  <c r="BK350" i="5"/>
  <c r="BL350" i="5"/>
  <c r="BM350" i="5"/>
  <c r="AM350" i="5"/>
  <c r="AN350" i="5"/>
  <c r="AO350" i="5"/>
  <c r="AP350" i="5"/>
  <c r="AR350" i="5"/>
  <c r="AS350" i="5"/>
  <c r="C351" i="5"/>
  <c r="Z351" i="5"/>
  <c r="AA351" i="5"/>
  <c r="AB351" i="5"/>
  <c r="AX351" i="5"/>
  <c r="AY351" i="5"/>
  <c r="BB351" i="5"/>
  <c r="BC351" i="5"/>
  <c r="AK351" i="5"/>
  <c r="Y351" i="5"/>
  <c r="AL351" i="5"/>
  <c r="AC351" i="5"/>
  <c r="AD351" i="5"/>
  <c r="AF351" i="5"/>
  <c r="AG351" i="5"/>
  <c r="AH351" i="5"/>
  <c r="B352" i="5"/>
  <c r="Q352" i="5"/>
  <c r="R352" i="5"/>
  <c r="S352" i="5"/>
  <c r="AZ351" i="5"/>
  <c r="BA351" i="5"/>
  <c r="BD351" i="5"/>
  <c r="BE351" i="5"/>
  <c r="BK351" i="5"/>
  <c r="BL351" i="5"/>
  <c r="BM351" i="5"/>
  <c r="AM351" i="5"/>
  <c r="AN351" i="5"/>
  <c r="AO351" i="5"/>
  <c r="AP351" i="5"/>
  <c r="AR351" i="5"/>
  <c r="AS351" i="5"/>
  <c r="C352" i="5"/>
  <c r="Z352" i="5"/>
  <c r="AA352" i="5"/>
  <c r="AB352" i="5"/>
  <c r="AX352" i="5"/>
  <c r="AY352" i="5"/>
  <c r="BB352" i="5"/>
  <c r="BC352" i="5"/>
  <c r="AK352" i="5"/>
  <c r="Y352" i="5"/>
  <c r="AL352" i="5"/>
  <c r="AC352" i="5"/>
  <c r="AD352" i="5"/>
  <c r="AF352" i="5"/>
  <c r="AG352" i="5"/>
  <c r="AH352" i="5"/>
  <c r="B353" i="5"/>
  <c r="Q353" i="5"/>
  <c r="R353" i="5"/>
  <c r="S353" i="5"/>
  <c r="AZ352" i="5"/>
  <c r="BA352" i="5"/>
  <c r="BD352" i="5"/>
  <c r="BE352" i="5"/>
  <c r="BK352" i="5"/>
  <c r="BL352" i="5"/>
  <c r="BM352" i="5"/>
  <c r="AM352" i="5"/>
  <c r="AN352" i="5"/>
  <c r="AO352" i="5"/>
  <c r="AP352" i="5"/>
  <c r="AR352" i="5"/>
  <c r="AS352" i="5"/>
  <c r="C353" i="5"/>
  <c r="Z353" i="5"/>
  <c r="AA353" i="5"/>
  <c r="AB353" i="5"/>
  <c r="AX353" i="5"/>
  <c r="AY353" i="5"/>
  <c r="BB353" i="5"/>
  <c r="BC353" i="5"/>
  <c r="AK353" i="5"/>
  <c r="Y353" i="5"/>
  <c r="AL353" i="5"/>
  <c r="AC353" i="5"/>
  <c r="AD353" i="5"/>
  <c r="AF353" i="5"/>
  <c r="AG353" i="5"/>
  <c r="AH353" i="5"/>
  <c r="B354" i="5"/>
  <c r="Q354" i="5"/>
  <c r="R354" i="5"/>
  <c r="S354" i="5"/>
  <c r="AZ353" i="5"/>
  <c r="BA353" i="5"/>
  <c r="BD353" i="5"/>
  <c r="BE353" i="5"/>
  <c r="BK353" i="5"/>
  <c r="BL353" i="5"/>
  <c r="BM353" i="5"/>
  <c r="AM353" i="5"/>
  <c r="AN353" i="5"/>
  <c r="AO353" i="5"/>
  <c r="AP353" i="5"/>
  <c r="AR353" i="5"/>
  <c r="AS353" i="5"/>
  <c r="C354" i="5"/>
  <c r="Z354" i="5"/>
  <c r="AA354" i="5"/>
  <c r="AB354" i="5"/>
  <c r="AX354" i="5"/>
  <c r="AY354" i="5"/>
  <c r="BB354" i="5"/>
  <c r="BC354" i="5"/>
  <c r="AK354" i="5"/>
  <c r="Y354" i="5"/>
  <c r="AL354" i="5"/>
  <c r="AC354" i="5"/>
  <c r="AD354" i="5"/>
  <c r="AF354" i="5"/>
  <c r="AG354" i="5"/>
  <c r="AH354" i="5"/>
  <c r="B355" i="5"/>
  <c r="Q355" i="5"/>
  <c r="R355" i="5"/>
  <c r="S355" i="5"/>
  <c r="AZ354" i="5"/>
  <c r="BA354" i="5"/>
  <c r="BD354" i="5"/>
  <c r="BE354" i="5"/>
  <c r="BK354" i="5"/>
  <c r="BL354" i="5"/>
  <c r="BM354" i="5"/>
  <c r="AM354" i="5"/>
  <c r="AN354" i="5"/>
  <c r="AO354" i="5"/>
  <c r="AP354" i="5"/>
  <c r="AR354" i="5"/>
  <c r="AS354" i="5"/>
  <c r="C355" i="5"/>
  <c r="Z355" i="5"/>
  <c r="AA355" i="5"/>
  <c r="AB355" i="5"/>
  <c r="AX355" i="5"/>
  <c r="AY355" i="5"/>
  <c r="BB355" i="5"/>
  <c r="BC355" i="5"/>
  <c r="AK355" i="5"/>
  <c r="Y355" i="5"/>
  <c r="AL355" i="5"/>
  <c r="AC355" i="5"/>
  <c r="AD355" i="5"/>
  <c r="AF355" i="5"/>
  <c r="AG355" i="5"/>
  <c r="AH355" i="5"/>
  <c r="B356" i="5"/>
  <c r="Q356" i="5"/>
  <c r="R356" i="5"/>
  <c r="S356" i="5"/>
  <c r="AZ355" i="5"/>
  <c r="BA355" i="5"/>
  <c r="BD355" i="5"/>
  <c r="BE355" i="5"/>
  <c r="BK355" i="5"/>
  <c r="BL355" i="5"/>
  <c r="BM355" i="5"/>
  <c r="AM355" i="5"/>
  <c r="AN355" i="5"/>
  <c r="AO355" i="5"/>
  <c r="AP355" i="5"/>
  <c r="AR355" i="5"/>
  <c r="AS355" i="5"/>
  <c r="C356" i="5"/>
  <c r="Z356" i="5"/>
  <c r="AA356" i="5"/>
  <c r="AB356" i="5"/>
  <c r="AX356" i="5"/>
  <c r="AY356" i="5"/>
  <c r="BB356" i="5"/>
  <c r="BC356" i="5"/>
  <c r="AK356" i="5"/>
  <c r="Y356" i="5"/>
  <c r="AL356" i="5"/>
  <c r="AC356" i="5"/>
  <c r="AD356" i="5"/>
  <c r="AF356" i="5"/>
  <c r="AG356" i="5"/>
  <c r="AH356" i="5"/>
  <c r="B357" i="5"/>
  <c r="Q357" i="5"/>
  <c r="R357" i="5"/>
  <c r="S357" i="5"/>
  <c r="AZ356" i="5"/>
  <c r="BA356" i="5"/>
  <c r="BD356" i="5"/>
  <c r="BE356" i="5"/>
  <c r="BK356" i="5"/>
  <c r="BL356" i="5"/>
  <c r="BM356" i="5"/>
  <c r="AM356" i="5"/>
  <c r="AN356" i="5"/>
  <c r="AO356" i="5"/>
  <c r="AP356" i="5"/>
  <c r="AR356" i="5"/>
  <c r="AS356" i="5"/>
  <c r="C357" i="5"/>
  <c r="Z357" i="5"/>
  <c r="AA357" i="5"/>
  <c r="AB357" i="5"/>
  <c r="AX357" i="5"/>
  <c r="AY357" i="5"/>
  <c r="BB357" i="5"/>
  <c r="BC357" i="5"/>
  <c r="AK357" i="5"/>
  <c r="Y357" i="5"/>
  <c r="AL357" i="5"/>
  <c r="AC357" i="5"/>
  <c r="AD357" i="5"/>
  <c r="AF357" i="5"/>
  <c r="AG357" i="5"/>
  <c r="AH357" i="5"/>
  <c r="B358" i="5"/>
  <c r="Q358" i="5"/>
  <c r="R358" i="5"/>
  <c r="S358" i="5"/>
  <c r="AZ357" i="5"/>
  <c r="BA357" i="5"/>
  <c r="BD357" i="5"/>
  <c r="BE357" i="5"/>
  <c r="BK357" i="5"/>
  <c r="BL357" i="5"/>
  <c r="BM357" i="5"/>
  <c r="AM357" i="5"/>
  <c r="AN357" i="5"/>
  <c r="AO357" i="5"/>
  <c r="AP357" i="5"/>
  <c r="AR357" i="5"/>
  <c r="AS357" i="5"/>
  <c r="C358" i="5"/>
  <c r="Z358" i="5"/>
  <c r="AA358" i="5"/>
  <c r="AB358" i="5"/>
  <c r="AX358" i="5"/>
  <c r="AY358" i="5"/>
  <c r="BB358" i="5"/>
  <c r="BC358" i="5"/>
  <c r="AK358" i="5"/>
  <c r="Y358" i="5"/>
  <c r="AL358" i="5"/>
  <c r="AC358" i="5"/>
  <c r="AD358" i="5"/>
  <c r="AF358" i="5"/>
  <c r="AG358" i="5"/>
  <c r="AH358" i="5"/>
  <c r="B359" i="5"/>
  <c r="Q359" i="5"/>
  <c r="R359" i="5"/>
  <c r="S359" i="5"/>
  <c r="AZ358" i="5"/>
  <c r="BA358" i="5"/>
  <c r="BD358" i="5"/>
  <c r="BE358" i="5"/>
  <c r="BK358" i="5"/>
  <c r="BL358" i="5"/>
  <c r="BM358" i="5"/>
  <c r="AM358" i="5"/>
  <c r="AN358" i="5"/>
  <c r="AO358" i="5"/>
  <c r="AP358" i="5"/>
  <c r="AR358" i="5"/>
  <c r="AS358" i="5"/>
  <c r="C359" i="5"/>
  <c r="Z359" i="5"/>
  <c r="AA359" i="5"/>
  <c r="AB359" i="5"/>
  <c r="AX359" i="5"/>
  <c r="AY359" i="5"/>
  <c r="BB359" i="5"/>
  <c r="BC359" i="5"/>
  <c r="AK359" i="5"/>
  <c r="Y359" i="5"/>
  <c r="AL359" i="5"/>
  <c r="AC359" i="5"/>
  <c r="AD359" i="5"/>
  <c r="AF359" i="5"/>
  <c r="AG359" i="5"/>
  <c r="AH359" i="5"/>
  <c r="B360" i="5"/>
  <c r="Q360" i="5"/>
  <c r="R360" i="5"/>
  <c r="S360" i="5"/>
  <c r="AZ359" i="5"/>
  <c r="BA359" i="5"/>
  <c r="BD359" i="5"/>
  <c r="BE359" i="5"/>
  <c r="BK359" i="5"/>
  <c r="BL359" i="5"/>
  <c r="BM359" i="5"/>
  <c r="AM359" i="5"/>
  <c r="AN359" i="5"/>
  <c r="AO359" i="5"/>
  <c r="AP359" i="5"/>
  <c r="AR359" i="5"/>
  <c r="AS359" i="5"/>
  <c r="C360" i="5"/>
  <c r="Z360" i="5"/>
  <c r="AA360" i="5"/>
  <c r="AB360" i="5"/>
  <c r="AX360" i="5"/>
  <c r="AY360" i="5"/>
  <c r="BB360" i="5"/>
  <c r="BC360" i="5"/>
  <c r="AK360" i="5"/>
  <c r="Y360" i="5"/>
  <c r="AL360" i="5"/>
  <c r="AC360" i="5"/>
  <c r="AD360" i="5"/>
  <c r="AF360" i="5"/>
  <c r="AG360" i="5"/>
  <c r="AH360" i="5"/>
  <c r="B361" i="5"/>
  <c r="Q361" i="5"/>
  <c r="R361" i="5"/>
  <c r="S361" i="5"/>
  <c r="AZ360" i="5"/>
  <c r="BA360" i="5"/>
  <c r="BD360" i="5"/>
  <c r="BE360" i="5"/>
  <c r="BK360" i="5"/>
  <c r="BL360" i="5"/>
  <c r="BM360" i="5"/>
  <c r="AM360" i="5"/>
  <c r="AN360" i="5"/>
  <c r="AO360" i="5"/>
  <c r="AP360" i="5"/>
  <c r="AR360" i="5"/>
  <c r="AS360" i="5"/>
  <c r="C361" i="5"/>
  <c r="Z361" i="5"/>
  <c r="AA361" i="5"/>
  <c r="AB361" i="5"/>
  <c r="AX361" i="5"/>
  <c r="AY361" i="5"/>
  <c r="BB361" i="5"/>
  <c r="BC361" i="5"/>
  <c r="AK361" i="5"/>
  <c r="Y361" i="5"/>
  <c r="AL361" i="5"/>
  <c r="AC361" i="5"/>
  <c r="AD361" i="5"/>
  <c r="AF361" i="5"/>
  <c r="AG361" i="5"/>
  <c r="AH361" i="5"/>
  <c r="B362" i="5"/>
  <c r="Q362" i="5"/>
  <c r="R362" i="5"/>
  <c r="S362" i="5"/>
  <c r="AZ361" i="5"/>
  <c r="BA361" i="5"/>
  <c r="BD361" i="5"/>
  <c r="BE361" i="5"/>
  <c r="BK361" i="5"/>
  <c r="BL361" i="5"/>
  <c r="BM361" i="5"/>
  <c r="AM361" i="5"/>
  <c r="AN361" i="5"/>
  <c r="AO361" i="5"/>
  <c r="AP361" i="5"/>
  <c r="AR361" i="5"/>
  <c r="AS361" i="5"/>
  <c r="C362" i="5"/>
  <c r="Z362" i="5"/>
  <c r="AA362" i="5"/>
  <c r="AB362" i="5"/>
  <c r="AX362" i="5"/>
  <c r="AY362" i="5"/>
  <c r="BB362" i="5"/>
  <c r="BC362" i="5"/>
  <c r="AK362" i="5"/>
  <c r="Y362" i="5"/>
  <c r="AL362" i="5"/>
  <c r="AC362" i="5"/>
  <c r="AD362" i="5"/>
  <c r="AF362" i="5"/>
  <c r="AG362" i="5"/>
  <c r="AH362" i="5"/>
  <c r="B363" i="5"/>
  <c r="Q363" i="5"/>
  <c r="R363" i="5"/>
  <c r="S363" i="5"/>
  <c r="AZ362" i="5"/>
  <c r="BA362" i="5"/>
  <c r="BD362" i="5"/>
  <c r="BE362" i="5"/>
  <c r="BK362" i="5"/>
  <c r="BL362" i="5"/>
  <c r="BM362" i="5"/>
  <c r="AM362" i="5"/>
  <c r="AN362" i="5"/>
  <c r="AO362" i="5"/>
  <c r="AP362" i="5"/>
  <c r="AR362" i="5"/>
  <c r="AS362" i="5"/>
  <c r="C363" i="5"/>
  <c r="Z363" i="5"/>
  <c r="AA363" i="5"/>
  <c r="AB363" i="5"/>
  <c r="AX363" i="5"/>
  <c r="AY363" i="5"/>
  <c r="BB363" i="5"/>
  <c r="BC363" i="5"/>
  <c r="AK363" i="5"/>
  <c r="Y363" i="5"/>
  <c r="AL363" i="5"/>
  <c r="AC363" i="5"/>
  <c r="AD363" i="5"/>
  <c r="AF363" i="5"/>
  <c r="AG363" i="5"/>
  <c r="AH363" i="5"/>
  <c r="B364" i="5"/>
  <c r="Q364" i="5"/>
  <c r="R364" i="5"/>
  <c r="S364" i="5"/>
  <c r="AZ363" i="5"/>
  <c r="BA363" i="5"/>
  <c r="BD363" i="5"/>
  <c r="BE363" i="5"/>
  <c r="BK363" i="5"/>
  <c r="BL363" i="5"/>
  <c r="BM363" i="5"/>
  <c r="AM363" i="5"/>
  <c r="AN363" i="5"/>
  <c r="AO363" i="5"/>
  <c r="AP363" i="5"/>
  <c r="AR363" i="5"/>
  <c r="AS363" i="5"/>
  <c r="C364" i="5"/>
  <c r="Z364" i="5"/>
  <c r="AA364" i="5"/>
  <c r="AB364" i="5"/>
  <c r="AX364" i="5"/>
  <c r="AY364" i="5"/>
  <c r="BB364" i="5"/>
  <c r="BC364" i="5"/>
  <c r="AK364" i="5"/>
  <c r="Y364" i="5"/>
  <c r="AL364" i="5"/>
  <c r="AC364" i="5"/>
  <c r="AD364" i="5"/>
  <c r="AF364" i="5"/>
  <c r="AG364" i="5"/>
  <c r="AH364" i="5"/>
  <c r="B365" i="5"/>
  <c r="Q365" i="5"/>
  <c r="R365" i="5"/>
  <c r="S365" i="5"/>
  <c r="AZ364" i="5"/>
  <c r="BA364" i="5"/>
  <c r="BD364" i="5"/>
  <c r="BE364" i="5"/>
  <c r="BK364" i="5"/>
  <c r="BL364" i="5"/>
  <c r="BM364" i="5"/>
  <c r="AM364" i="5"/>
  <c r="AN364" i="5"/>
  <c r="AO364" i="5"/>
  <c r="AP364" i="5"/>
  <c r="AR364" i="5"/>
  <c r="AS364" i="5"/>
  <c r="C365" i="5"/>
  <c r="Z365" i="5"/>
  <c r="AA365" i="5"/>
  <c r="AB365" i="5"/>
  <c r="AX365" i="5"/>
  <c r="AY365" i="5"/>
  <c r="BB365" i="5"/>
  <c r="BC365" i="5"/>
  <c r="AK365" i="5"/>
  <c r="Y365" i="5"/>
  <c r="AL365" i="5"/>
  <c r="AC365" i="5"/>
  <c r="AD365" i="5"/>
  <c r="AF365" i="5"/>
  <c r="AG365" i="5"/>
  <c r="AH365" i="5"/>
  <c r="B366" i="5"/>
  <c r="Q366" i="5"/>
  <c r="R366" i="5"/>
  <c r="S366" i="5"/>
  <c r="AZ365" i="5"/>
  <c r="BA365" i="5"/>
  <c r="BD365" i="5"/>
  <c r="BE365" i="5"/>
  <c r="BK365" i="5"/>
  <c r="BL365" i="5"/>
  <c r="BM365" i="5"/>
  <c r="AM365" i="5"/>
  <c r="AN365" i="5"/>
  <c r="AO365" i="5"/>
  <c r="AP365" i="5"/>
  <c r="AR365" i="5"/>
  <c r="AS365" i="5"/>
  <c r="C366" i="5"/>
  <c r="Z366" i="5"/>
  <c r="AA366" i="5"/>
  <c r="AB366" i="5"/>
  <c r="AX366" i="5"/>
  <c r="AY366" i="5"/>
  <c r="BB366" i="5"/>
  <c r="BC366" i="5"/>
  <c r="AK366" i="5"/>
  <c r="Y366" i="5"/>
  <c r="AL366" i="5"/>
  <c r="AC366" i="5"/>
  <c r="AD366" i="5"/>
  <c r="AF366" i="5"/>
  <c r="AG366" i="5"/>
  <c r="AH366" i="5"/>
  <c r="B367" i="5"/>
  <c r="Q367" i="5"/>
  <c r="R367" i="5"/>
  <c r="S367" i="5"/>
  <c r="AZ366" i="5"/>
  <c r="BA366" i="5"/>
  <c r="BD366" i="5"/>
  <c r="BE366" i="5"/>
  <c r="BK366" i="5"/>
  <c r="BL366" i="5"/>
  <c r="BM366" i="5"/>
  <c r="AM366" i="5"/>
  <c r="AN366" i="5"/>
  <c r="AO366" i="5"/>
  <c r="AP366" i="5"/>
  <c r="AR366" i="5"/>
  <c r="AS366" i="5"/>
  <c r="C367" i="5"/>
  <c r="Z367" i="5"/>
  <c r="AA367" i="5"/>
  <c r="AB367" i="5"/>
  <c r="AX367" i="5"/>
  <c r="AY367" i="5"/>
  <c r="BB367" i="5"/>
  <c r="BC367" i="5"/>
  <c r="AK367" i="5"/>
  <c r="Y367" i="5"/>
  <c r="AL367" i="5"/>
  <c r="AC367" i="5"/>
  <c r="AD367" i="5"/>
  <c r="AF367" i="5"/>
  <c r="AG367" i="5"/>
  <c r="AH367" i="5"/>
  <c r="B368" i="5"/>
  <c r="Q368" i="5"/>
  <c r="R368" i="5"/>
  <c r="S368" i="5"/>
  <c r="AZ367" i="5"/>
  <c r="BA367" i="5"/>
  <c r="BD367" i="5"/>
  <c r="BE367" i="5"/>
  <c r="BK367" i="5"/>
  <c r="BL367" i="5"/>
  <c r="BM367" i="5"/>
  <c r="AM367" i="5"/>
  <c r="AN367" i="5"/>
  <c r="AO367" i="5"/>
  <c r="AP367" i="5"/>
  <c r="AR367" i="5"/>
  <c r="AS367" i="5"/>
  <c r="C368" i="5"/>
  <c r="Z368" i="5"/>
  <c r="AA368" i="5"/>
  <c r="AB368" i="5"/>
  <c r="AX368" i="5"/>
  <c r="AY368" i="5"/>
  <c r="BB368" i="5"/>
  <c r="BC368" i="5"/>
  <c r="AK368" i="5"/>
  <c r="Y368" i="5"/>
  <c r="AL368" i="5"/>
  <c r="AC368" i="5"/>
  <c r="AD368" i="5"/>
  <c r="AF368" i="5"/>
  <c r="AG368" i="5"/>
  <c r="AH368" i="5"/>
  <c r="B369" i="5"/>
  <c r="Q369" i="5"/>
  <c r="R369" i="5"/>
  <c r="S369" i="5"/>
  <c r="AZ368" i="5"/>
  <c r="BA368" i="5"/>
  <c r="BD368" i="5"/>
  <c r="BE368" i="5"/>
  <c r="BK368" i="5"/>
  <c r="BL368" i="5"/>
  <c r="BM368" i="5"/>
  <c r="AM368" i="5"/>
  <c r="AN368" i="5"/>
  <c r="AO368" i="5"/>
  <c r="AP368" i="5"/>
  <c r="AR368" i="5"/>
  <c r="AS368" i="5"/>
  <c r="C369" i="5"/>
  <c r="Z369" i="5"/>
  <c r="AA369" i="5"/>
  <c r="AB369" i="5"/>
  <c r="AX369" i="5"/>
  <c r="AY369" i="5"/>
  <c r="BB369" i="5"/>
  <c r="BC369" i="5"/>
  <c r="AK369" i="5"/>
  <c r="Y369" i="5"/>
  <c r="AL369" i="5"/>
  <c r="AC369" i="5"/>
  <c r="AD369" i="5"/>
  <c r="AF369" i="5"/>
  <c r="AG369" i="5"/>
  <c r="AH369" i="5"/>
  <c r="B370" i="5"/>
  <c r="Q370" i="5"/>
  <c r="R370" i="5"/>
  <c r="S370" i="5"/>
  <c r="AZ369" i="5"/>
  <c r="BA369" i="5"/>
  <c r="BD369" i="5"/>
  <c r="BE369" i="5"/>
  <c r="BK369" i="5"/>
  <c r="BL369" i="5"/>
  <c r="BM369" i="5"/>
  <c r="AM369" i="5"/>
  <c r="AN369" i="5"/>
  <c r="AO369" i="5"/>
  <c r="AP369" i="5"/>
  <c r="AR369" i="5"/>
  <c r="AS369" i="5"/>
  <c r="C370" i="5"/>
  <c r="Z370" i="5"/>
  <c r="AA370" i="5"/>
  <c r="AB370" i="5"/>
  <c r="AX370" i="5"/>
  <c r="AY370" i="5"/>
  <c r="BB370" i="5"/>
  <c r="BC370" i="5"/>
  <c r="AK370" i="5"/>
  <c r="Y370" i="5"/>
  <c r="AL370" i="5"/>
  <c r="AC370" i="5"/>
  <c r="AD370" i="5"/>
  <c r="AF370" i="5"/>
  <c r="AG370" i="5"/>
  <c r="AH370" i="5"/>
  <c r="B371" i="5"/>
  <c r="Q371" i="5"/>
  <c r="R371" i="5"/>
  <c r="S371" i="5"/>
  <c r="AZ370" i="5"/>
  <c r="BA370" i="5"/>
  <c r="BD370" i="5"/>
  <c r="BE370" i="5"/>
  <c r="BK370" i="5"/>
  <c r="BL370" i="5"/>
  <c r="BM370" i="5"/>
  <c r="AM370" i="5"/>
  <c r="AN370" i="5"/>
  <c r="AO370" i="5"/>
  <c r="AP370" i="5"/>
  <c r="AR370" i="5"/>
  <c r="AS370" i="5"/>
  <c r="C371" i="5"/>
  <c r="Z371" i="5"/>
  <c r="AA371" i="5"/>
  <c r="AB371" i="5"/>
  <c r="AX371" i="5"/>
  <c r="AY371" i="5"/>
  <c r="BB371" i="5"/>
  <c r="BC371" i="5"/>
  <c r="AK371" i="5"/>
  <c r="Y371" i="5"/>
  <c r="AL371" i="5"/>
  <c r="AC371" i="5"/>
  <c r="AD371" i="5"/>
  <c r="AF371" i="5"/>
  <c r="AG371" i="5"/>
  <c r="AH371" i="5"/>
  <c r="B372" i="5"/>
  <c r="Q372" i="5"/>
  <c r="R372" i="5"/>
  <c r="S372" i="5"/>
  <c r="AZ371" i="5"/>
  <c r="BA371" i="5"/>
  <c r="BD371" i="5"/>
  <c r="BE371" i="5"/>
  <c r="BK371" i="5"/>
  <c r="BL371" i="5"/>
  <c r="BM371" i="5"/>
  <c r="AM371" i="5"/>
  <c r="AN371" i="5"/>
  <c r="AO371" i="5"/>
  <c r="AP371" i="5"/>
  <c r="AR371" i="5"/>
  <c r="AS371" i="5"/>
  <c r="C372" i="5"/>
  <c r="Z372" i="5"/>
  <c r="AA372" i="5"/>
  <c r="AB372" i="5"/>
  <c r="AX372" i="5"/>
  <c r="AY372" i="5"/>
  <c r="BB372" i="5"/>
  <c r="BC372" i="5"/>
  <c r="AK372" i="5"/>
  <c r="Y372" i="5"/>
  <c r="AL372" i="5"/>
  <c r="AC372" i="5"/>
  <c r="AD372" i="5"/>
  <c r="AF372" i="5"/>
  <c r="AG372" i="5"/>
  <c r="AH372" i="5"/>
  <c r="B373" i="5"/>
  <c r="Q373" i="5"/>
  <c r="R373" i="5"/>
  <c r="S373" i="5"/>
  <c r="AZ372" i="5"/>
  <c r="BA372" i="5"/>
  <c r="BD372" i="5"/>
  <c r="BE372" i="5"/>
  <c r="BK372" i="5"/>
  <c r="BL372" i="5"/>
  <c r="BM372" i="5"/>
  <c r="AM372" i="5"/>
  <c r="AN372" i="5"/>
  <c r="AO372" i="5"/>
  <c r="AP372" i="5"/>
  <c r="AR372" i="5"/>
  <c r="AS372" i="5"/>
  <c r="C373" i="5"/>
  <c r="Z373" i="5"/>
  <c r="AA373" i="5"/>
  <c r="AB373" i="5"/>
  <c r="AX373" i="5"/>
  <c r="AY373" i="5"/>
  <c r="BB373" i="5"/>
  <c r="BC373" i="5"/>
  <c r="AK373" i="5"/>
  <c r="Y373" i="5"/>
  <c r="AL373" i="5"/>
  <c r="AC373" i="5"/>
  <c r="AD373" i="5"/>
  <c r="AF373" i="5"/>
  <c r="AG373" i="5"/>
  <c r="AH373" i="5"/>
  <c r="B374" i="5"/>
  <c r="Q374" i="5"/>
  <c r="R374" i="5"/>
  <c r="S374" i="5"/>
  <c r="AZ373" i="5"/>
  <c r="BA373" i="5"/>
  <c r="BD373" i="5"/>
  <c r="BE373" i="5"/>
  <c r="BK373" i="5"/>
  <c r="BL373" i="5"/>
  <c r="BM373" i="5"/>
  <c r="AM373" i="5"/>
  <c r="AN373" i="5"/>
  <c r="AO373" i="5"/>
  <c r="AP373" i="5"/>
  <c r="AR373" i="5"/>
  <c r="AS373" i="5"/>
  <c r="C374" i="5"/>
  <c r="Z374" i="5"/>
  <c r="AA374" i="5"/>
  <c r="AB374" i="5"/>
  <c r="AX374" i="5"/>
  <c r="AY374" i="5"/>
  <c r="BB374" i="5"/>
  <c r="BC374" i="5"/>
  <c r="AK374" i="5"/>
  <c r="Y374" i="5"/>
  <c r="AL374" i="5"/>
  <c r="AC374" i="5"/>
  <c r="AD374" i="5"/>
  <c r="AF374" i="5"/>
  <c r="AG374" i="5"/>
  <c r="AH374" i="5"/>
  <c r="B375" i="5"/>
  <c r="Q375" i="5"/>
  <c r="R375" i="5"/>
  <c r="S375" i="5"/>
  <c r="AZ374" i="5"/>
  <c r="BA374" i="5"/>
  <c r="BD374" i="5"/>
  <c r="BE374" i="5"/>
  <c r="BK374" i="5"/>
  <c r="BL374" i="5"/>
  <c r="BM374" i="5"/>
  <c r="AM374" i="5"/>
  <c r="AN374" i="5"/>
  <c r="AO374" i="5"/>
  <c r="AP374" i="5"/>
  <c r="AR374" i="5"/>
  <c r="AS374" i="5"/>
  <c r="C375" i="5"/>
  <c r="Z375" i="5"/>
  <c r="AA375" i="5"/>
  <c r="AB375" i="5"/>
  <c r="AX375" i="5"/>
  <c r="AY375" i="5"/>
  <c r="BB375" i="5"/>
  <c r="BC375" i="5"/>
  <c r="AK375" i="5"/>
  <c r="Y375" i="5"/>
  <c r="AL375" i="5"/>
  <c r="AC375" i="5"/>
  <c r="AD375" i="5"/>
  <c r="AF375" i="5"/>
  <c r="AG375" i="5"/>
  <c r="AH375" i="5"/>
  <c r="B376" i="5"/>
  <c r="Q376" i="5"/>
  <c r="R376" i="5"/>
  <c r="S376" i="5"/>
  <c r="AZ375" i="5"/>
  <c r="BA375" i="5"/>
  <c r="BD375" i="5"/>
  <c r="BE375" i="5"/>
  <c r="BK375" i="5"/>
  <c r="BL375" i="5"/>
  <c r="BM375" i="5"/>
  <c r="AM375" i="5"/>
  <c r="AN375" i="5"/>
  <c r="AO375" i="5"/>
  <c r="AP375" i="5"/>
  <c r="AR375" i="5"/>
  <c r="AS375" i="5"/>
  <c r="C376" i="5"/>
  <c r="Z376" i="5"/>
  <c r="AA376" i="5"/>
  <c r="AB376" i="5"/>
  <c r="AX376" i="5"/>
  <c r="AY376" i="5"/>
  <c r="BB376" i="5"/>
  <c r="BC376" i="5"/>
  <c r="AK376" i="5"/>
  <c r="Y376" i="5"/>
  <c r="AL376" i="5"/>
  <c r="AC376" i="5"/>
  <c r="AD376" i="5"/>
  <c r="AF376" i="5"/>
  <c r="AG376" i="5"/>
  <c r="AH376" i="5"/>
  <c r="B377" i="5"/>
  <c r="Q377" i="5"/>
  <c r="R377" i="5"/>
  <c r="S377" i="5"/>
  <c r="AZ376" i="5"/>
  <c r="BA376" i="5"/>
  <c r="BD376" i="5"/>
  <c r="BE376" i="5"/>
  <c r="BK376" i="5"/>
  <c r="BL376" i="5"/>
  <c r="BM376" i="5"/>
  <c r="AM376" i="5"/>
  <c r="AN376" i="5"/>
  <c r="AO376" i="5"/>
  <c r="AP376" i="5"/>
  <c r="AR376" i="5"/>
  <c r="AS376" i="5"/>
  <c r="C377" i="5"/>
  <c r="Z377" i="5"/>
  <c r="AA377" i="5"/>
  <c r="AB377" i="5"/>
  <c r="AX377" i="5"/>
  <c r="AY377" i="5"/>
  <c r="BB377" i="5"/>
  <c r="BC377" i="5"/>
  <c r="AK377" i="5"/>
  <c r="Y377" i="5"/>
  <c r="AL377" i="5"/>
  <c r="AC377" i="5"/>
  <c r="AD377" i="5"/>
  <c r="AF377" i="5"/>
  <c r="AG377" i="5"/>
  <c r="AH377" i="5"/>
  <c r="B378" i="5"/>
  <c r="Q378" i="5"/>
  <c r="R378" i="5"/>
  <c r="S378" i="5"/>
  <c r="AZ377" i="5"/>
  <c r="BA377" i="5"/>
  <c r="BD377" i="5"/>
  <c r="BE377" i="5"/>
  <c r="BK377" i="5"/>
  <c r="BL377" i="5"/>
  <c r="BM377" i="5"/>
  <c r="AM377" i="5"/>
  <c r="AN377" i="5"/>
  <c r="AO377" i="5"/>
  <c r="AP377" i="5"/>
  <c r="AR377" i="5"/>
  <c r="AS377" i="5"/>
  <c r="C378" i="5"/>
  <c r="Z378" i="5"/>
  <c r="AA378" i="5"/>
  <c r="AB378" i="5"/>
  <c r="AX378" i="5"/>
  <c r="AY378" i="5"/>
  <c r="BB378" i="5"/>
  <c r="BC378" i="5"/>
  <c r="AK378" i="5"/>
  <c r="Y378" i="5"/>
  <c r="AL378" i="5"/>
  <c r="AC378" i="5"/>
  <c r="AD378" i="5"/>
  <c r="AF378" i="5"/>
  <c r="AG378" i="5"/>
  <c r="AH378" i="5"/>
  <c r="B379" i="5"/>
  <c r="Q379" i="5"/>
  <c r="R379" i="5"/>
  <c r="S379" i="5"/>
  <c r="AZ378" i="5"/>
  <c r="BA378" i="5"/>
  <c r="BD378" i="5"/>
  <c r="BE378" i="5"/>
  <c r="BK378" i="5"/>
  <c r="BL378" i="5"/>
  <c r="BM378" i="5"/>
  <c r="AM378" i="5"/>
  <c r="AN378" i="5"/>
  <c r="AO378" i="5"/>
  <c r="AP378" i="5"/>
  <c r="AR378" i="5"/>
  <c r="AS378" i="5"/>
  <c r="C379" i="5"/>
  <c r="Z379" i="5"/>
  <c r="AA379" i="5"/>
  <c r="AB379" i="5"/>
  <c r="AX379" i="5"/>
  <c r="AY379" i="5"/>
  <c r="BB379" i="5"/>
  <c r="BC379" i="5"/>
  <c r="AK379" i="5"/>
  <c r="Y379" i="5"/>
  <c r="AL379" i="5"/>
  <c r="AC379" i="5"/>
  <c r="AD379" i="5"/>
  <c r="AF379" i="5"/>
  <c r="AG379" i="5"/>
  <c r="AH379" i="5"/>
  <c r="B380" i="5"/>
  <c r="Q380" i="5"/>
  <c r="R380" i="5"/>
  <c r="S380" i="5"/>
  <c r="AZ379" i="5"/>
  <c r="BA379" i="5"/>
  <c r="BD379" i="5"/>
  <c r="BE379" i="5"/>
  <c r="BK379" i="5"/>
  <c r="BL379" i="5"/>
  <c r="BM379" i="5"/>
  <c r="AM379" i="5"/>
  <c r="AN379" i="5"/>
  <c r="AO379" i="5"/>
  <c r="AP379" i="5"/>
  <c r="AR379" i="5"/>
  <c r="AS379" i="5"/>
  <c r="C380" i="5"/>
  <c r="Z380" i="5"/>
  <c r="AA380" i="5"/>
  <c r="AB380" i="5"/>
  <c r="AX380" i="5"/>
  <c r="AY380" i="5"/>
  <c r="BB380" i="5"/>
  <c r="BC380" i="5"/>
  <c r="AK380" i="5"/>
  <c r="Y380" i="5"/>
  <c r="AL380" i="5"/>
  <c r="AC380" i="5"/>
  <c r="AD380" i="5"/>
  <c r="AF380" i="5"/>
  <c r="AG380" i="5"/>
  <c r="AH380" i="5"/>
  <c r="B381" i="5"/>
  <c r="Q381" i="5"/>
  <c r="R381" i="5"/>
  <c r="S381" i="5"/>
  <c r="AZ380" i="5"/>
  <c r="BA380" i="5"/>
  <c r="BD380" i="5"/>
  <c r="BE380" i="5"/>
  <c r="BK380" i="5"/>
  <c r="BL380" i="5"/>
  <c r="BM380" i="5"/>
  <c r="AM380" i="5"/>
  <c r="AN380" i="5"/>
  <c r="AO380" i="5"/>
  <c r="AP380" i="5"/>
  <c r="AR380" i="5"/>
  <c r="AS380" i="5"/>
  <c r="C381" i="5"/>
  <c r="Z381" i="5"/>
  <c r="AA381" i="5"/>
  <c r="AB381" i="5"/>
  <c r="AX381" i="5"/>
  <c r="AY381" i="5"/>
  <c r="BB381" i="5"/>
  <c r="BC381" i="5"/>
  <c r="AK381" i="5"/>
  <c r="Y381" i="5"/>
  <c r="AL381" i="5"/>
  <c r="AC381" i="5"/>
  <c r="AD381" i="5"/>
  <c r="AF381" i="5"/>
  <c r="AG381" i="5"/>
  <c r="AH381" i="5"/>
  <c r="B382" i="5"/>
  <c r="Q382" i="5"/>
  <c r="R382" i="5"/>
  <c r="S382" i="5"/>
  <c r="AZ381" i="5"/>
  <c r="BA381" i="5"/>
  <c r="BD381" i="5"/>
  <c r="BE381" i="5"/>
  <c r="BK381" i="5"/>
  <c r="BL381" i="5"/>
  <c r="BM381" i="5"/>
  <c r="AM381" i="5"/>
  <c r="AN381" i="5"/>
  <c r="AO381" i="5"/>
  <c r="AP381" i="5"/>
  <c r="AR381" i="5"/>
  <c r="AS381" i="5"/>
  <c r="C382" i="5"/>
  <c r="Z382" i="5"/>
  <c r="AA382" i="5"/>
  <c r="AB382" i="5"/>
  <c r="AX382" i="5"/>
  <c r="AY382" i="5"/>
  <c r="BB382" i="5"/>
  <c r="BC382" i="5"/>
  <c r="AK382" i="5"/>
  <c r="Y382" i="5"/>
  <c r="AL382" i="5"/>
  <c r="AC382" i="5"/>
  <c r="AD382" i="5"/>
  <c r="AF382" i="5"/>
  <c r="AG382" i="5"/>
  <c r="AH382" i="5"/>
  <c r="B383" i="5"/>
  <c r="Q383" i="5"/>
  <c r="R383" i="5"/>
  <c r="S383" i="5"/>
  <c r="AZ382" i="5"/>
  <c r="BA382" i="5"/>
  <c r="BD382" i="5"/>
  <c r="BE382" i="5"/>
  <c r="BK382" i="5"/>
  <c r="BL382" i="5"/>
  <c r="BM382" i="5"/>
  <c r="AM382" i="5"/>
  <c r="AN382" i="5"/>
  <c r="AO382" i="5"/>
  <c r="AP382" i="5"/>
  <c r="AR382" i="5"/>
  <c r="AS382" i="5"/>
  <c r="C383" i="5"/>
  <c r="Z383" i="5"/>
  <c r="AA383" i="5"/>
  <c r="AB383" i="5"/>
  <c r="AX383" i="5"/>
  <c r="AY383" i="5"/>
  <c r="BB383" i="5"/>
  <c r="BC383" i="5"/>
  <c r="AK383" i="5"/>
  <c r="Y383" i="5"/>
  <c r="AL383" i="5"/>
  <c r="AC383" i="5"/>
  <c r="AD383" i="5"/>
  <c r="AF383" i="5"/>
  <c r="AG383" i="5"/>
  <c r="AH383" i="5"/>
  <c r="B384" i="5"/>
  <c r="Q384" i="5"/>
  <c r="R384" i="5"/>
  <c r="S384" i="5"/>
  <c r="AZ383" i="5"/>
  <c r="BA383" i="5"/>
  <c r="BD383" i="5"/>
  <c r="BE383" i="5"/>
  <c r="BK383" i="5"/>
  <c r="BL383" i="5"/>
  <c r="BM383" i="5"/>
  <c r="AM383" i="5"/>
  <c r="AN383" i="5"/>
  <c r="AO383" i="5"/>
  <c r="AP383" i="5"/>
  <c r="AR383" i="5"/>
  <c r="AS383" i="5"/>
  <c r="C384" i="5"/>
  <c r="Z384" i="5"/>
  <c r="AA384" i="5"/>
  <c r="AB384" i="5"/>
  <c r="AX384" i="5"/>
  <c r="AY384" i="5"/>
  <c r="BB384" i="5"/>
  <c r="BC384" i="5"/>
  <c r="AK384" i="5"/>
  <c r="Y384" i="5"/>
  <c r="AL384" i="5"/>
  <c r="AC384" i="5"/>
  <c r="AD384" i="5"/>
  <c r="AF384" i="5"/>
  <c r="AG384" i="5"/>
  <c r="AH384" i="5"/>
  <c r="B385" i="5"/>
  <c r="Q385" i="5"/>
  <c r="R385" i="5"/>
  <c r="S385" i="5"/>
  <c r="AZ384" i="5"/>
  <c r="BA384" i="5"/>
  <c r="BD384" i="5"/>
  <c r="BE384" i="5"/>
  <c r="BK384" i="5"/>
  <c r="BL384" i="5"/>
  <c r="BM384" i="5"/>
  <c r="AM384" i="5"/>
  <c r="AN384" i="5"/>
  <c r="AO384" i="5"/>
  <c r="AP384" i="5"/>
  <c r="AR384" i="5"/>
  <c r="AS384" i="5"/>
  <c r="C385" i="5"/>
  <c r="Z385" i="5"/>
  <c r="AA385" i="5"/>
  <c r="AB385" i="5"/>
  <c r="AX385" i="5"/>
  <c r="AY385" i="5"/>
  <c r="BB385" i="5"/>
  <c r="BC385" i="5"/>
  <c r="AK385" i="5"/>
  <c r="Y385" i="5"/>
  <c r="AL385" i="5"/>
  <c r="AC385" i="5"/>
  <c r="AD385" i="5"/>
  <c r="AF385" i="5"/>
  <c r="AG385" i="5"/>
  <c r="AH385" i="5"/>
  <c r="B386" i="5"/>
  <c r="Q386" i="5"/>
  <c r="R386" i="5"/>
  <c r="S386" i="5"/>
  <c r="AZ385" i="5"/>
  <c r="BA385" i="5"/>
  <c r="BD385" i="5"/>
  <c r="BE385" i="5"/>
  <c r="BK385" i="5"/>
  <c r="BL385" i="5"/>
  <c r="BM385" i="5"/>
  <c r="AM385" i="5"/>
  <c r="AN385" i="5"/>
  <c r="AO385" i="5"/>
  <c r="AP385" i="5"/>
  <c r="AR385" i="5"/>
  <c r="AS385" i="5"/>
  <c r="C386" i="5"/>
  <c r="Z386" i="5"/>
  <c r="AA386" i="5"/>
  <c r="AB386" i="5"/>
  <c r="AX386" i="5"/>
  <c r="AY386" i="5"/>
  <c r="BB386" i="5"/>
  <c r="BC386" i="5"/>
  <c r="AK386" i="5"/>
  <c r="Y386" i="5"/>
  <c r="AL386" i="5"/>
  <c r="AC386" i="5"/>
  <c r="AD386" i="5"/>
  <c r="AF386" i="5"/>
  <c r="AG386" i="5"/>
  <c r="AH386" i="5"/>
  <c r="B387" i="5"/>
  <c r="Q387" i="5"/>
  <c r="R387" i="5"/>
  <c r="S387" i="5"/>
  <c r="AZ386" i="5"/>
  <c r="BA386" i="5"/>
  <c r="BD386" i="5"/>
  <c r="BE386" i="5"/>
  <c r="BK386" i="5"/>
  <c r="BL386" i="5"/>
  <c r="BM386" i="5"/>
  <c r="AM386" i="5"/>
  <c r="AN386" i="5"/>
  <c r="AO386" i="5"/>
  <c r="AP386" i="5"/>
  <c r="AR386" i="5"/>
  <c r="AS386" i="5"/>
  <c r="C387" i="5"/>
  <c r="Z387" i="5"/>
  <c r="AA387" i="5"/>
  <c r="AB387" i="5"/>
  <c r="AX387" i="5"/>
  <c r="AY387" i="5"/>
  <c r="BB387" i="5"/>
  <c r="BC387" i="5"/>
  <c r="AK387" i="5"/>
  <c r="Y387" i="5"/>
  <c r="AL387" i="5"/>
  <c r="AC387" i="5"/>
  <c r="AD387" i="5"/>
  <c r="AF387" i="5"/>
  <c r="AG387" i="5"/>
  <c r="AH387" i="5"/>
  <c r="B388" i="5"/>
  <c r="Q388" i="5"/>
  <c r="R388" i="5"/>
  <c r="S388" i="5"/>
  <c r="AZ387" i="5"/>
  <c r="BA387" i="5"/>
  <c r="BD387" i="5"/>
  <c r="BE387" i="5"/>
  <c r="BK387" i="5"/>
  <c r="BL387" i="5"/>
  <c r="BM387" i="5"/>
  <c r="AM387" i="5"/>
  <c r="AN387" i="5"/>
  <c r="AO387" i="5"/>
  <c r="AP387" i="5"/>
  <c r="AR387" i="5"/>
  <c r="AS387" i="5"/>
  <c r="C388" i="5"/>
  <c r="Z388" i="5"/>
  <c r="AA388" i="5"/>
  <c r="AB388" i="5"/>
  <c r="AX388" i="5"/>
  <c r="AY388" i="5"/>
  <c r="BB388" i="5"/>
  <c r="BC388" i="5"/>
  <c r="AK388" i="5"/>
  <c r="Y388" i="5"/>
  <c r="AL388" i="5"/>
  <c r="AC388" i="5"/>
  <c r="AD388" i="5"/>
  <c r="AF388" i="5"/>
  <c r="AG388" i="5"/>
  <c r="AH388" i="5"/>
  <c r="B389" i="5"/>
  <c r="Q389" i="5"/>
  <c r="R389" i="5"/>
  <c r="S389" i="5"/>
  <c r="AZ388" i="5"/>
  <c r="BA388" i="5"/>
  <c r="BD388" i="5"/>
  <c r="BE388" i="5"/>
  <c r="BK388" i="5"/>
  <c r="BL388" i="5"/>
  <c r="BM388" i="5"/>
  <c r="AM388" i="5"/>
  <c r="AN388" i="5"/>
  <c r="AO388" i="5"/>
  <c r="AP388" i="5"/>
  <c r="AR388" i="5"/>
  <c r="AS388" i="5"/>
  <c r="C389" i="5"/>
  <c r="Z389" i="5"/>
  <c r="AA389" i="5"/>
  <c r="AB389" i="5"/>
  <c r="AX389" i="5"/>
  <c r="AY389" i="5"/>
  <c r="BB389" i="5"/>
  <c r="BC389" i="5"/>
  <c r="AK389" i="5"/>
  <c r="Y389" i="5"/>
  <c r="AL389" i="5"/>
  <c r="AC389" i="5"/>
  <c r="AD389" i="5"/>
  <c r="AF389" i="5"/>
  <c r="AG389" i="5"/>
  <c r="AH389" i="5"/>
  <c r="B390" i="5"/>
  <c r="Q390" i="5"/>
  <c r="R390" i="5"/>
  <c r="S390" i="5"/>
  <c r="AZ389" i="5"/>
  <c r="BA389" i="5"/>
  <c r="BD389" i="5"/>
  <c r="BE389" i="5"/>
  <c r="BK389" i="5"/>
  <c r="BL389" i="5"/>
  <c r="BM389" i="5"/>
  <c r="AM389" i="5"/>
  <c r="AN389" i="5"/>
  <c r="AO389" i="5"/>
  <c r="AP389" i="5"/>
  <c r="AR389" i="5"/>
  <c r="AS389" i="5"/>
  <c r="C390" i="5"/>
  <c r="Z390" i="5"/>
  <c r="AA390" i="5"/>
  <c r="AB390" i="5"/>
  <c r="AX390" i="5"/>
  <c r="AY390" i="5"/>
  <c r="BB390" i="5"/>
  <c r="BC390" i="5"/>
  <c r="AK390" i="5"/>
  <c r="Y390" i="5"/>
  <c r="AL390" i="5"/>
  <c r="AC390" i="5"/>
  <c r="AD390" i="5"/>
  <c r="AF390" i="5"/>
  <c r="AG390" i="5"/>
  <c r="AH390" i="5"/>
  <c r="B391" i="5"/>
  <c r="Q391" i="5"/>
  <c r="R391" i="5"/>
  <c r="S391" i="5"/>
  <c r="AZ390" i="5"/>
  <c r="BA390" i="5"/>
  <c r="BD390" i="5"/>
  <c r="BE390" i="5"/>
  <c r="BK390" i="5"/>
  <c r="BL390" i="5"/>
  <c r="BM390" i="5"/>
  <c r="AM390" i="5"/>
  <c r="AN390" i="5"/>
  <c r="AO390" i="5"/>
  <c r="AP390" i="5"/>
  <c r="AR390" i="5"/>
  <c r="AS390" i="5"/>
  <c r="C391" i="5"/>
  <c r="Z391" i="5"/>
  <c r="AA391" i="5"/>
  <c r="AB391" i="5"/>
  <c r="AX391" i="5"/>
  <c r="AY391" i="5"/>
  <c r="BB391" i="5"/>
  <c r="BC391" i="5"/>
  <c r="AK391" i="5"/>
  <c r="Y391" i="5"/>
  <c r="AL391" i="5"/>
  <c r="AC391" i="5"/>
  <c r="AD391" i="5"/>
  <c r="AF391" i="5"/>
  <c r="AG391" i="5"/>
  <c r="AH391" i="5"/>
  <c r="B392" i="5"/>
  <c r="Q392" i="5"/>
  <c r="R392" i="5"/>
  <c r="S392" i="5"/>
  <c r="AZ391" i="5"/>
  <c r="BA391" i="5"/>
  <c r="BD391" i="5"/>
  <c r="BE391" i="5"/>
  <c r="BK391" i="5"/>
  <c r="BL391" i="5"/>
  <c r="BM391" i="5"/>
  <c r="AM391" i="5"/>
  <c r="AN391" i="5"/>
  <c r="AO391" i="5"/>
  <c r="AP391" i="5"/>
  <c r="AR391" i="5"/>
  <c r="AS391" i="5"/>
  <c r="C392" i="5"/>
  <c r="Z392" i="5"/>
  <c r="AA392" i="5"/>
  <c r="AB392" i="5"/>
  <c r="AX392" i="5"/>
  <c r="AY392" i="5"/>
  <c r="BB392" i="5"/>
  <c r="BC392" i="5"/>
  <c r="AK392" i="5"/>
  <c r="Y392" i="5"/>
  <c r="AL392" i="5"/>
  <c r="AC392" i="5"/>
  <c r="AD392" i="5"/>
  <c r="AF392" i="5"/>
  <c r="AG392" i="5"/>
  <c r="AH392" i="5"/>
  <c r="B393" i="5"/>
  <c r="Q393" i="5"/>
  <c r="R393" i="5"/>
  <c r="S393" i="5"/>
  <c r="AZ392" i="5"/>
  <c r="BA392" i="5"/>
  <c r="BD392" i="5"/>
  <c r="BE392" i="5"/>
  <c r="BK392" i="5"/>
  <c r="BL392" i="5"/>
  <c r="BM392" i="5"/>
  <c r="AM392" i="5"/>
  <c r="AN392" i="5"/>
  <c r="AO392" i="5"/>
  <c r="AP392" i="5"/>
  <c r="AR392" i="5"/>
  <c r="AS392" i="5"/>
  <c r="C393" i="5"/>
  <c r="Z393" i="5"/>
  <c r="AA393" i="5"/>
  <c r="AB393" i="5"/>
  <c r="AX393" i="5"/>
  <c r="AY393" i="5"/>
  <c r="BB393" i="5"/>
  <c r="BC393" i="5"/>
  <c r="AK393" i="5"/>
  <c r="Y393" i="5"/>
  <c r="AL393" i="5"/>
  <c r="AC393" i="5"/>
  <c r="AD393" i="5"/>
  <c r="AF393" i="5"/>
  <c r="AG393" i="5"/>
  <c r="AH393" i="5"/>
  <c r="B394" i="5"/>
  <c r="Q394" i="5"/>
  <c r="R394" i="5"/>
  <c r="S394" i="5"/>
  <c r="AZ393" i="5"/>
  <c r="BA393" i="5"/>
  <c r="BD393" i="5"/>
  <c r="BE393" i="5"/>
  <c r="BK393" i="5"/>
  <c r="BL393" i="5"/>
  <c r="BM393" i="5"/>
  <c r="AM393" i="5"/>
  <c r="AN393" i="5"/>
  <c r="AO393" i="5"/>
  <c r="AP393" i="5"/>
  <c r="AR393" i="5"/>
  <c r="AS393" i="5"/>
  <c r="C394" i="5"/>
  <c r="Z394" i="5"/>
  <c r="AA394" i="5"/>
  <c r="AB394" i="5"/>
  <c r="AX394" i="5"/>
  <c r="AY394" i="5"/>
  <c r="BB394" i="5"/>
  <c r="BC394" i="5"/>
  <c r="AK394" i="5"/>
  <c r="Y394" i="5"/>
  <c r="AL394" i="5"/>
  <c r="AC394" i="5"/>
  <c r="AD394" i="5"/>
  <c r="AF394" i="5"/>
  <c r="AG394" i="5"/>
  <c r="AH394" i="5"/>
  <c r="B395" i="5"/>
  <c r="Q395" i="5"/>
  <c r="R395" i="5"/>
  <c r="S395" i="5"/>
  <c r="AZ394" i="5"/>
  <c r="BA394" i="5"/>
  <c r="BD394" i="5"/>
  <c r="BE394" i="5"/>
  <c r="BK394" i="5"/>
  <c r="BL394" i="5"/>
  <c r="BM394" i="5"/>
  <c r="AM394" i="5"/>
  <c r="AN394" i="5"/>
  <c r="AO394" i="5"/>
  <c r="AP394" i="5"/>
  <c r="AR394" i="5"/>
  <c r="AS394" i="5"/>
  <c r="C395" i="5"/>
  <c r="Z395" i="5"/>
  <c r="AA395" i="5"/>
  <c r="AB395" i="5"/>
  <c r="AX395" i="5"/>
  <c r="AY395" i="5"/>
  <c r="BB395" i="5"/>
  <c r="BC395" i="5"/>
  <c r="AK395" i="5"/>
  <c r="Y395" i="5"/>
  <c r="AL395" i="5"/>
  <c r="AC395" i="5"/>
  <c r="AD395" i="5"/>
  <c r="AF395" i="5"/>
  <c r="AG395" i="5"/>
  <c r="AH395" i="5"/>
  <c r="B396" i="5"/>
  <c r="Q396" i="5"/>
  <c r="R396" i="5"/>
  <c r="S396" i="5"/>
  <c r="AZ395" i="5"/>
  <c r="BA395" i="5"/>
  <c r="BD395" i="5"/>
  <c r="BE395" i="5"/>
  <c r="BK395" i="5"/>
  <c r="BL395" i="5"/>
  <c r="BM395" i="5"/>
  <c r="AM395" i="5"/>
  <c r="AN395" i="5"/>
  <c r="AO395" i="5"/>
  <c r="AP395" i="5"/>
  <c r="AR395" i="5"/>
  <c r="AS395" i="5"/>
  <c r="C396" i="5"/>
  <c r="Z396" i="5"/>
  <c r="AA396" i="5"/>
  <c r="AB396" i="5"/>
  <c r="AX396" i="5"/>
  <c r="AY396" i="5"/>
  <c r="BB396" i="5"/>
  <c r="BC396" i="5"/>
  <c r="AK396" i="5"/>
  <c r="Y396" i="5"/>
  <c r="AL396" i="5"/>
  <c r="AC396" i="5"/>
  <c r="AD396" i="5"/>
  <c r="AF396" i="5"/>
  <c r="AG396" i="5"/>
  <c r="AH396" i="5"/>
  <c r="B397" i="5"/>
  <c r="Q397" i="5"/>
  <c r="R397" i="5"/>
  <c r="S397" i="5"/>
  <c r="AZ396" i="5"/>
  <c r="BA396" i="5"/>
  <c r="BD396" i="5"/>
  <c r="BE396" i="5"/>
  <c r="BK396" i="5"/>
  <c r="BL396" i="5"/>
  <c r="BM396" i="5"/>
  <c r="AM396" i="5"/>
  <c r="AN396" i="5"/>
  <c r="AO396" i="5"/>
  <c r="AP396" i="5"/>
  <c r="AR396" i="5"/>
  <c r="AS396" i="5"/>
  <c r="C397" i="5"/>
  <c r="Z397" i="5"/>
  <c r="AA397" i="5"/>
  <c r="AB397" i="5"/>
  <c r="AX397" i="5"/>
  <c r="AY397" i="5"/>
  <c r="BB397" i="5"/>
  <c r="BC397" i="5"/>
  <c r="AK397" i="5"/>
  <c r="Y397" i="5"/>
  <c r="AL397" i="5"/>
  <c r="AC397" i="5"/>
  <c r="AD397" i="5"/>
  <c r="AF397" i="5"/>
  <c r="AG397" i="5"/>
  <c r="AH397" i="5"/>
  <c r="B398" i="5"/>
  <c r="Q398" i="5"/>
  <c r="R398" i="5"/>
  <c r="S398" i="5"/>
  <c r="AZ397" i="5"/>
  <c r="BA397" i="5"/>
  <c r="BD397" i="5"/>
  <c r="BE397" i="5"/>
  <c r="BK397" i="5"/>
  <c r="BL397" i="5"/>
  <c r="BM397" i="5"/>
  <c r="AM397" i="5"/>
  <c r="AN397" i="5"/>
  <c r="AO397" i="5"/>
  <c r="AP397" i="5"/>
  <c r="AR397" i="5"/>
  <c r="AS397" i="5"/>
  <c r="C398" i="5"/>
  <c r="Z398" i="5"/>
  <c r="AA398" i="5"/>
  <c r="AB398" i="5"/>
  <c r="AX398" i="5"/>
  <c r="AY398" i="5"/>
  <c r="BB398" i="5"/>
  <c r="BC398" i="5"/>
  <c r="AK398" i="5"/>
  <c r="Y398" i="5"/>
  <c r="AL398" i="5"/>
  <c r="AC398" i="5"/>
  <c r="AD398" i="5"/>
  <c r="AF398" i="5"/>
  <c r="AG398" i="5"/>
  <c r="AH398" i="5"/>
  <c r="B399" i="5"/>
  <c r="Q399" i="5"/>
  <c r="R399" i="5"/>
  <c r="S399" i="5"/>
  <c r="AZ398" i="5"/>
  <c r="BA398" i="5"/>
  <c r="BD398" i="5"/>
  <c r="BE398" i="5"/>
  <c r="BK398" i="5"/>
  <c r="BL398" i="5"/>
  <c r="BM398" i="5"/>
  <c r="AM398" i="5"/>
  <c r="AN398" i="5"/>
  <c r="AO398" i="5"/>
  <c r="AP398" i="5"/>
  <c r="AR398" i="5"/>
  <c r="AS398" i="5"/>
  <c r="C399" i="5"/>
  <c r="Z399" i="5"/>
  <c r="AA399" i="5"/>
  <c r="AB399" i="5"/>
  <c r="AX399" i="5"/>
  <c r="AY399" i="5"/>
  <c r="BB399" i="5"/>
  <c r="BC399" i="5"/>
  <c r="AK399" i="5"/>
  <c r="Y399" i="5"/>
  <c r="AL399" i="5"/>
  <c r="AC399" i="5"/>
  <c r="AD399" i="5"/>
  <c r="AF399" i="5"/>
  <c r="AG399" i="5"/>
  <c r="AH399" i="5"/>
  <c r="B400" i="5"/>
  <c r="Q400" i="5"/>
  <c r="R400" i="5"/>
  <c r="S400" i="5"/>
  <c r="AZ399" i="5"/>
  <c r="BA399" i="5"/>
  <c r="BD399" i="5"/>
  <c r="BE399" i="5"/>
  <c r="BK399" i="5"/>
  <c r="BL399" i="5"/>
  <c r="BM399" i="5"/>
  <c r="AM399" i="5"/>
  <c r="AN399" i="5"/>
  <c r="AO399" i="5"/>
  <c r="AP399" i="5"/>
  <c r="AR399" i="5"/>
  <c r="AS399" i="5"/>
  <c r="C400" i="5"/>
  <c r="Z400" i="5"/>
  <c r="AA400" i="5"/>
  <c r="AB400" i="5"/>
  <c r="AX400" i="5"/>
  <c r="AY400" i="5"/>
  <c r="BB400" i="5"/>
  <c r="BC400" i="5"/>
  <c r="AK400" i="5"/>
  <c r="Y400" i="5"/>
  <c r="AL400" i="5"/>
  <c r="AC400" i="5"/>
  <c r="AD400" i="5"/>
  <c r="AF400" i="5"/>
  <c r="AG400" i="5"/>
  <c r="AH400" i="5"/>
  <c r="B401" i="5"/>
  <c r="Q401" i="5"/>
  <c r="R401" i="5"/>
  <c r="S401" i="5"/>
  <c r="AZ400" i="5"/>
  <c r="BA400" i="5"/>
  <c r="BD400" i="5"/>
  <c r="BE400" i="5"/>
  <c r="BK400" i="5"/>
  <c r="BL400" i="5"/>
  <c r="BM400" i="5"/>
  <c r="AM400" i="5"/>
  <c r="AN400" i="5"/>
  <c r="AO400" i="5"/>
  <c r="AP400" i="5"/>
  <c r="AR400" i="5"/>
  <c r="AS400" i="5"/>
  <c r="C401" i="5"/>
  <c r="Z401" i="5"/>
  <c r="AA401" i="5"/>
  <c r="AB401" i="5"/>
  <c r="AX401" i="5"/>
  <c r="AY401" i="5"/>
  <c r="BB401" i="5"/>
  <c r="BC401" i="5"/>
  <c r="AK401" i="5"/>
  <c r="Y401" i="5"/>
  <c r="AL401" i="5"/>
  <c r="AC401" i="5"/>
  <c r="AD401" i="5"/>
  <c r="AF401" i="5"/>
  <c r="AG401" i="5"/>
  <c r="AH401" i="5"/>
  <c r="B402" i="5"/>
  <c r="Q402" i="5"/>
  <c r="R402" i="5"/>
  <c r="S402" i="5"/>
  <c r="AZ401" i="5"/>
  <c r="BA401" i="5"/>
  <c r="BD401" i="5"/>
  <c r="BE401" i="5"/>
  <c r="BK401" i="5"/>
  <c r="BL401" i="5"/>
  <c r="BM401" i="5"/>
  <c r="AM401" i="5"/>
  <c r="AN401" i="5"/>
  <c r="AO401" i="5"/>
  <c r="AP401" i="5"/>
  <c r="AR401" i="5"/>
  <c r="AS401" i="5"/>
  <c r="C402" i="5"/>
  <c r="Z402" i="5"/>
  <c r="AA402" i="5"/>
  <c r="AB402" i="5"/>
  <c r="AX402" i="5"/>
  <c r="AY402" i="5"/>
  <c r="BB402" i="5"/>
  <c r="BC402" i="5"/>
  <c r="AK402" i="5"/>
  <c r="Y402" i="5"/>
  <c r="AL402" i="5"/>
  <c r="AC402" i="5"/>
  <c r="AD402" i="5"/>
  <c r="AF402" i="5"/>
  <c r="AG402" i="5"/>
  <c r="AH402" i="5"/>
  <c r="B403" i="5"/>
  <c r="Q403" i="5"/>
  <c r="R403" i="5"/>
  <c r="S403" i="5"/>
  <c r="AZ402" i="5"/>
  <c r="BA402" i="5"/>
  <c r="BD402" i="5"/>
  <c r="BE402" i="5"/>
  <c r="BK402" i="5"/>
  <c r="BL402" i="5"/>
  <c r="BM402" i="5"/>
  <c r="AM402" i="5"/>
  <c r="AN402" i="5"/>
  <c r="AO402" i="5"/>
  <c r="AP402" i="5"/>
  <c r="AR402" i="5"/>
  <c r="AS402" i="5"/>
  <c r="C403" i="5"/>
  <c r="Z403" i="5"/>
  <c r="AA403" i="5"/>
  <c r="AB403" i="5"/>
  <c r="AX403" i="5"/>
  <c r="AY403" i="5"/>
  <c r="BB403" i="5"/>
  <c r="BC403" i="5"/>
  <c r="AK403" i="5"/>
  <c r="Y403" i="5"/>
  <c r="AL403" i="5"/>
  <c r="AC403" i="5"/>
  <c r="AD403" i="5"/>
  <c r="AF403" i="5"/>
  <c r="AG403" i="5"/>
  <c r="AH403" i="5"/>
  <c r="B404" i="5"/>
  <c r="Q404" i="5"/>
  <c r="R404" i="5"/>
  <c r="S404" i="5"/>
  <c r="AZ403" i="5"/>
  <c r="BA403" i="5"/>
  <c r="BD403" i="5"/>
  <c r="BE403" i="5"/>
  <c r="BK403" i="5"/>
  <c r="BL403" i="5"/>
  <c r="BM403" i="5"/>
  <c r="AM403" i="5"/>
  <c r="AN403" i="5"/>
  <c r="AO403" i="5"/>
  <c r="AP403" i="5"/>
  <c r="AR403" i="5"/>
  <c r="AS403" i="5"/>
  <c r="C404" i="5"/>
  <c r="Z404" i="5"/>
  <c r="AA404" i="5"/>
  <c r="AB404" i="5"/>
  <c r="AX404" i="5"/>
  <c r="AY404" i="5"/>
  <c r="BB404" i="5"/>
  <c r="BC404" i="5"/>
  <c r="AK404" i="5"/>
  <c r="Y404" i="5"/>
  <c r="AL404" i="5"/>
  <c r="AC404" i="5"/>
  <c r="AD404" i="5"/>
  <c r="AF404" i="5"/>
  <c r="AG404" i="5"/>
  <c r="AH404" i="5"/>
  <c r="B405" i="5"/>
  <c r="Q405" i="5"/>
  <c r="R405" i="5"/>
  <c r="S405" i="5"/>
  <c r="AZ404" i="5"/>
  <c r="BA404" i="5"/>
  <c r="BD404" i="5"/>
  <c r="BE404" i="5"/>
  <c r="BK404" i="5"/>
  <c r="BL404" i="5"/>
  <c r="BM404" i="5"/>
  <c r="AM404" i="5"/>
  <c r="AN404" i="5"/>
  <c r="AO404" i="5"/>
  <c r="AP404" i="5"/>
  <c r="AR404" i="5"/>
  <c r="AS404" i="5"/>
  <c r="C405" i="5"/>
  <c r="Z405" i="5"/>
  <c r="AA405" i="5"/>
  <c r="AB405" i="5"/>
  <c r="AX405" i="5"/>
  <c r="AY405" i="5"/>
  <c r="BB405" i="5"/>
  <c r="BC405" i="5"/>
  <c r="AK405" i="5"/>
  <c r="Y405" i="5"/>
  <c r="AL405" i="5"/>
  <c r="AC405" i="5"/>
  <c r="AD405" i="5"/>
  <c r="AF405" i="5"/>
  <c r="AG405" i="5"/>
  <c r="AH405" i="5"/>
  <c r="B406" i="5"/>
  <c r="Q406" i="5"/>
  <c r="R406" i="5"/>
  <c r="S406" i="5"/>
  <c r="AZ405" i="5"/>
  <c r="BA405" i="5"/>
  <c r="BD405" i="5"/>
  <c r="BE405" i="5"/>
  <c r="BK405" i="5"/>
  <c r="BL405" i="5"/>
  <c r="BM405" i="5"/>
  <c r="AM405" i="5"/>
  <c r="AN405" i="5"/>
  <c r="AO405" i="5"/>
  <c r="AP405" i="5"/>
  <c r="AR405" i="5"/>
  <c r="AS405" i="5"/>
  <c r="C406" i="5"/>
  <c r="Z406" i="5"/>
  <c r="AA406" i="5"/>
  <c r="AB406" i="5"/>
  <c r="AX406" i="5"/>
  <c r="AY406" i="5"/>
  <c r="BB406" i="5"/>
  <c r="BC406" i="5"/>
  <c r="AK406" i="5"/>
  <c r="Y406" i="5"/>
  <c r="AL406" i="5"/>
  <c r="AC406" i="5"/>
  <c r="AD406" i="5"/>
  <c r="AF406" i="5"/>
  <c r="AG406" i="5"/>
  <c r="AH406" i="5"/>
  <c r="B407" i="5"/>
  <c r="Q407" i="5"/>
  <c r="R407" i="5"/>
  <c r="S407" i="5"/>
  <c r="AZ406" i="5"/>
  <c r="BA406" i="5"/>
  <c r="BD406" i="5"/>
  <c r="BE406" i="5"/>
  <c r="BK406" i="5"/>
  <c r="BL406" i="5"/>
  <c r="BM406" i="5"/>
  <c r="AM406" i="5"/>
  <c r="AN406" i="5"/>
  <c r="AO406" i="5"/>
  <c r="AP406" i="5"/>
  <c r="AR406" i="5"/>
  <c r="AS406" i="5"/>
  <c r="C407" i="5"/>
  <c r="Z407" i="5"/>
  <c r="AA407" i="5"/>
  <c r="AB407" i="5"/>
  <c r="AX407" i="5"/>
  <c r="AY407" i="5"/>
  <c r="BB407" i="5"/>
  <c r="BC407" i="5"/>
  <c r="AK407" i="5"/>
  <c r="Y407" i="5"/>
  <c r="AL407" i="5"/>
  <c r="AC407" i="5"/>
  <c r="AD407" i="5"/>
  <c r="AF407" i="5"/>
  <c r="AG407" i="5"/>
  <c r="AH407" i="5"/>
  <c r="B408" i="5"/>
  <c r="Q408" i="5"/>
  <c r="R408" i="5"/>
  <c r="S408" i="5"/>
  <c r="AZ407" i="5"/>
  <c r="BA407" i="5"/>
  <c r="BD407" i="5"/>
  <c r="BE407" i="5"/>
  <c r="BK407" i="5"/>
  <c r="BL407" i="5"/>
  <c r="BM407" i="5"/>
  <c r="AM407" i="5"/>
  <c r="AN407" i="5"/>
  <c r="AO407" i="5"/>
  <c r="AP407" i="5"/>
  <c r="AR407" i="5"/>
  <c r="AS407" i="5"/>
  <c r="C408" i="5"/>
  <c r="Z408" i="5"/>
  <c r="AA408" i="5"/>
  <c r="AB408" i="5"/>
  <c r="AX408" i="5"/>
  <c r="AY408" i="5"/>
  <c r="BB408" i="5"/>
  <c r="BC408" i="5"/>
  <c r="AK408" i="5"/>
  <c r="Y408" i="5"/>
  <c r="AL408" i="5"/>
  <c r="AC408" i="5"/>
  <c r="AD408" i="5"/>
  <c r="AF408" i="5"/>
  <c r="AG408" i="5"/>
  <c r="AH408" i="5"/>
  <c r="B409" i="5"/>
  <c r="Q409" i="5"/>
  <c r="R409" i="5"/>
  <c r="S409" i="5"/>
  <c r="AZ408" i="5"/>
  <c r="BA408" i="5"/>
  <c r="BD408" i="5"/>
  <c r="BE408" i="5"/>
  <c r="BK408" i="5"/>
  <c r="BL408" i="5"/>
  <c r="BM408" i="5"/>
  <c r="AM408" i="5"/>
  <c r="AN408" i="5"/>
  <c r="AO408" i="5"/>
  <c r="AP408" i="5"/>
  <c r="AR408" i="5"/>
  <c r="AS408" i="5"/>
  <c r="C409" i="5"/>
  <c r="Z409" i="5"/>
  <c r="AA409" i="5"/>
  <c r="AB409" i="5"/>
  <c r="AX409" i="5"/>
  <c r="AY409" i="5"/>
  <c r="BB409" i="5"/>
  <c r="BC409" i="5"/>
  <c r="AK409" i="5"/>
  <c r="Y409" i="5"/>
  <c r="AL409" i="5"/>
  <c r="AC409" i="5"/>
  <c r="AD409" i="5"/>
  <c r="AF409" i="5"/>
  <c r="AG409" i="5"/>
  <c r="AH409" i="5"/>
  <c r="B410" i="5"/>
  <c r="Q410" i="5"/>
  <c r="R410" i="5"/>
  <c r="S410" i="5"/>
  <c r="AZ409" i="5"/>
  <c r="BA409" i="5"/>
  <c r="BD409" i="5"/>
  <c r="BE409" i="5"/>
  <c r="BK409" i="5"/>
  <c r="BL409" i="5"/>
  <c r="BM409" i="5"/>
  <c r="AM409" i="5"/>
  <c r="AN409" i="5"/>
  <c r="AO409" i="5"/>
  <c r="AP409" i="5"/>
  <c r="AR409" i="5"/>
  <c r="AS409" i="5"/>
  <c r="C410" i="5"/>
  <c r="Z410" i="5"/>
  <c r="AA410" i="5"/>
  <c r="AB410" i="5"/>
  <c r="AX410" i="5"/>
  <c r="AY410" i="5"/>
  <c r="BB410" i="5"/>
  <c r="BC410" i="5"/>
  <c r="AK410" i="5"/>
  <c r="Y410" i="5"/>
  <c r="AL410" i="5"/>
  <c r="AC410" i="5"/>
  <c r="AD410" i="5"/>
  <c r="AF410" i="5"/>
  <c r="AG410" i="5"/>
  <c r="AH410" i="5"/>
  <c r="B411" i="5"/>
  <c r="Q411" i="5"/>
  <c r="R411" i="5"/>
  <c r="S411" i="5"/>
  <c r="AZ410" i="5"/>
  <c r="BA410" i="5"/>
  <c r="BD410" i="5"/>
  <c r="BE410" i="5"/>
  <c r="BK410" i="5"/>
  <c r="BL410" i="5"/>
  <c r="BM410" i="5"/>
  <c r="AM410" i="5"/>
  <c r="AN410" i="5"/>
  <c r="AO410" i="5"/>
  <c r="AP410" i="5"/>
  <c r="AR410" i="5"/>
  <c r="AS410" i="5"/>
  <c r="C411" i="5"/>
  <c r="Z411" i="5"/>
  <c r="AA411" i="5"/>
  <c r="AB411" i="5"/>
  <c r="AX411" i="5"/>
  <c r="AY411" i="5"/>
  <c r="BB411" i="5"/>
  <c r="BC411" i="5"/>
  <c r="AK411" i="5"/>
  <c r="Y411" i="5"/>
  <c r="AL411" i="5"/>
  <c r="AC411" i="5"/>
  <c r="AD411" i="5"/>
  <c r="AF411" i="5"/>
  <c r="AG411" i="5"/>
  <c r="AH411" i="5"/>
  <c r="B412" i="5"/>
  <c r="Q412" i="5"/>
  <c r="R412" i="5"/>
  <c r="S412" i="5"/>
  <c r="AZ411" i="5"/>
  <c r="BA411" i="5"/>
  <c r="BD411" i="5"/>
  <c r="BE411" i="5"/>
  <c r="BK411" i="5"/>
  <c r="BL411" i="5"/>
  <c r="BM411" i="5"/>
  <c r="AM411" i="5"/>
  <c r="AN411" i="5"/>
  <c r="AO411" i="5"/>
  <c r="AP411" i="5"/>
  <c r="AR411" i="5"/>
  <c r="AS411" i="5"/>
  <c r="C412" i="5"/>
  <c r="Z412" i="5"/>
  <c r="AA412" i="5"/>
  <c r="AB412" i="5"/>
  <c r="AX412" i="5"/>
  <c r="AY412" i="5"/>
  <c r="BB412" i="5"/>
  <c r="BC412" i="5"/>
  <c r="AK412" i="5"/>
  <c r="Y412" i="5"/>
  <c r="AL412" i="5"/>
  <c r="AC412" i="5"/>
  <c r="AD412" i="5"/>
  <c r="AF412" i="5"/>
  <c r="AG412" i="5"/>
  <c r="AH412" i="5"/>
  <c r="B413" i="5"/>
  <c r="Q413" i="5"/>
  <c r="R413" i="5"/>
  <c r="S413" i="5"/>
  <c r="AZ412" i="5"/>
  <c r="BA412" i="5"/>
  <c r="BD412" i="5"/>
  <c r="BE412" i="5"/>
  <c r="BK412" i="5"/>
  <c r="BL412" i="5"/>
  <c r="BM412" i="5"/>
  <c r="AM412" i="5"/>
  <c r="AN412" i="5"/>
  <c r="AO412" i="5"/>
  <c r="AP412" i="5"/>
  <c r="AR412" i="5"/>
  <c r="AS412" i="5"/>
  <c r="C413" i="5"/>
  <c r="Z413" i="5"/>
  <c r="AA413" i="5"/>
  <c r="AB413" i="5"/>
  <c r="AX413" i="5"/>
  <c r="AY413" i="5"/>
  <c r="BB413" i="5"/>
  <c r="BC413" i="5"/>
  <c r="AK413" i="5"/>
  <c r="Y413" i="5"/>
  <c r="AL413" i="5"/>
  <c r="AC413" i="5"/>
  <c r="AD413" i="5"/>
  <c r="AF413" i="5"/>
  <c r="AG413" i="5"/>
  <c r="AH413" i="5"/>
  <c r="B414" i="5"/>
  <c r="Q414" i="5"/>
  <c r="R414" i="5"/>
  <c r="S414" i="5"/>
  <c r="AZ413" i="5"/>
  <c r="BA413" i="5"/>
  <c r="BD413" i="5"/>
  <c r="BE413" i="5"/>
  <c r="BK413" i="5"/>
  <c r="BL413" i="5"/>
  <c r="BM413" i="5"/>
  <c r="AM413" i="5"/>
  <c r="AN413" i="5"/>
  <c r="AO413" i="5"/>
  <c r="AP413" i="5"/>
  <c r="AR413" i="5"/>
  <c r="AS413" i="5"/>
  <c r="C414" i="5"/>
  <c r="Z414" i="5"/>
  <c r="AA414" i="5"/>
  <c r="AB414" i="5"/>
  <c r="AX414" i="5"/>
  <c r="AY414" i="5"/>
  <c r="BB414" i="5"/>
  <c r="BC414" i="5"/>
  <c r="AK414" i="5"/>
  <c r="Y414" i="5"/>
  <c r="AL414" i="5"/>
  <c r="AC414" i="5"/>
  <c r="AD414" i="5"/>
  <c r="AF414" i="5"/>
  <c r="AG414" i="5"/>
  <c r="AH414" i="5"/>
  <c r="B415" i="5"/>
  <c r="Q415" i="5"/>
  <c r="R415" i="5"/>
  <c r="S415" i="5"/>
  <c r="AZ414" i="5"/>
  <c r="BA414" i="5"/>
  <c r="BD414" i="5"/>
  <c r="BE414" i="5"/>
  <c r="BK414" i="5"/>
  <c r="BL414" i="5"/>
  <c r="BM414" i="5"/>
  <c r="AM414" i="5"/>
  <c r="AN414" i="5"/>
  <c r="AO414" i="5"/>
  <c r="AP414" i="5"/>
  <c r="AR414" i="5"/>
  <c r="AS414" i="5"/>
  <c r="C415" i="5"/>
  <c r="Z415" i="5"/>
  <c r="AA415" i="5"/>
  <c r="AB415" i="5"/>
  <c r="AX415" i="5"/>
  <c r="AY415" i="5"/>
  <c r="BB415" i="5"/>
  <c r="BC415" i="5"/>
  <c r="AK415" i="5"/>
  <c r="Y415" i="5"/>
  <c r="AL415" i="5"/>
  <c r="AC415" i="5"/>
  <c r="AD415" i="5"/>
  <c r="AF415" i="5"/>
  <c r="AG415" i="5"/>
  <c r="AH415" i="5"/>
  <c r="B416" i="5"/>
  <c r="Q416" i="5"/>
  <c r="R416" i="5"/>
  <c r="S416" i="5"/>
  <c r="AZ415" i="5"/>
  <c r="BA415" i="5"/>
  <c r="BD415" i="5"/>
  <c r="BE415" i="5"/>
  <c r="BK415" i="5"/>
  <c r="BL415" i="5"/>
  <c r="BM415" i="5"/>
  <c r="AM415" i="5"/>
  <c r="AN415" i="5"/>
  <c r="AO415" i="5"/>
  <c r="AP415" i="5"/>
  <c r="AR415" i="5"/>
  <c r="AS415" i="5"/>
  <c r="C416" i="5"/>
  <c r="Z416" i="5"/>
  <c r="AA416" i="5"/>
  <c r="AB416" i="5"/>
  <c r="AX416" i="5"/>
  <c r="AY416" i="5"/>
  <c r="BB416" i="5"/>
  <c r="BC416" i="5"/>
  <c r="AK416" i="5"/>
  <c r="Y416" i="5"/>
  <c r="AL416" i="5"/>
  <c r="AC416" i="5"/>
  <c r="AD416" i="5"/>
  <c r="AF416" i="5"/>
  <c r="AG416" i="5"/>
  <c r="AH416" i="5"/>
  <c r="B417" i="5"/>
  <c r="Q417" i="5"/>
  <c r="R417" i="5"/>
  <c r="S417" i="5"/>
  <c r="AZ416" i="5"/>
  <c r="BA416" i="5"/>
  <c r="BD416" i="5"/>
  <c r="BE416" i="5"/>
  <c r="BK416" i="5"/>
  <c r="BL416" i="5"/>
  <c r="BM416" i="5"/>
  <c r="AM416" i="5"/>
  <c r="AN416" i="5"/>
  <c r="AO416" i="5"/>
  <c r="AP416" i="5"/>
  <c r="AR416" i="5"/>
  <c r="AS416" i="5"/>
  <c r="C417" i="5"/>
  <c r="Z417" i="5"/>
  <c r="AA417" i="5"/>
  <c r="AB417" i="5"/>
  <c r="AX417" i="5"/>
  <c r="AY417" i="5"/>
  <c r="BB417" i="5"/>
  <c r="BC417" i="5"/>
  <c r="AK417" i="5"/>
  <c r="Y417" i="5"/>
  <c r="AL417" i="5"/>
  <c r="AC417" i="5"/>
  <c r="AD417" i="5"/>
  <c r="AF417" i="5"/>
  <c r="AG417" i="5"/>
  <c r="AH417" i="5"/>
  <c r="B418" i="5"/>
  <c r="Q418" i="5"/>
  <c r="R418" i="5"/>
  <c r="S418" i="5"/>
  <c r="AZ417" i="5"/>
  <c r="BA417" i="5"/>
  <c r="BD417" i="5"/>
  <c r="BE417" i="5"/>
  <c r="BK417" i="5"/>
  <c r="BL417" i="5"/>
  <c r="BM417" i="5"/>
  <c r="AM417" i="5"/>
  <c r="AN417" i="5"/>
  <c r="AO417" i="5"/>
  <c r="AP417" i="5"/>
  <c r="AR417" i="5"/>
  <c r="AS417" i="5"/>
  <c r="C418" i="5"/>
  <c r="Z418" i="5"/>
  <c r="AA418" i="5"/>
  <c r="AB418" i="5"/>
  <c r="AX418" i="5"/>
  <c r="AY418" i="5"/>
  <c r="BB418" i="5"/>
  <c r="BC418" i="5"/>
  <c r="AK418" i="5"/>
  <c r="Y418" i="5"/>
  <c r="AL418" i="5"/>
  <c r="AC418" i="5"/>
  <c r="AD418" i="5"/>
  <c r="AF418" i="5"/>
  <c r="AG418" i="5"/>
  <c r="AH418" i="5"/>
  <c r="B419" i="5"/>
  <c r="Q419" i="5"/>
  <c r="R419" i="5"/>
  <c r="S419" i="5"/>
  <c r="AZ418" i="5"/>
  <c r="BA418" i="5"/>
  <c r="BD418" i="5"/>
  <c r="BE418" i="5"/>
  <c r="BK418" i="5"/>
  <c r="BL418" i="5"/>
  <c r="BM418" i="5"/>
  <c r="AM418" i="5"/>
  <c r="AN418" i="5"/>
  <c r="AO418" i="5"/>
  <c r="AP418" i="5"/>
  <c r="AR418" i="5"/>
  <c r="AS418" i="5"/>
  <c r="C419" i="5"/>
  <c r="Z419" i="5"/>
  <c r="AA419" i="5"/>
  <c r="AB419" i="5"/>
  <c r="AX419" i="5"/>
  <c r="AY419" i="5"/>
  <c r="BB419" i="5"/>
  <c r="BC419" i="5"/>
  <c r="AK419" i="5"/>
  <c r="Y419" i="5"/>
  <c r="AL419" i="5"/>
  <c r="AC419" i="5"/>
  <c r="AD419" i="5"/>
  <c r="AF419" i="5"/>
  <c r="AG419" i="5"/>
  <c r="AH419" i="5"/>
  <c r="B420" i="5"/>
  <c r="Q420" i="5"/>
  <c r="R420" i="5"/>
  <c r="S420" i="5"/>
  <c r="AZ419" i="5"/>
  <c r="BA419" i="5"/>
  <c r="BD419" i="5"/>
  <c r="BE419" i="5"/>
  <c r="BK419" i="5"/>
  <c r="BL419" i="5"/>
  <c r="BM419" i="5"/>
  <c r="AM419" i="5"/>
  <c r="AN419" i="5"/>
  <c r="AO419" i="5"/>
  <c r="AP419" i="5"/>
  <c r="AR419" i="5"/>
  <c r="AS419" i="5"/>
  <c r="C420" i="5"/>
  <c r="Z420" i="5"/>
  <c r="AA420" i="5"/>
  <c r="AB420" i="5"/>
  <c r="AX420" i="5"/>
  <c r="AY420" i="5"/>
  <c r="BB420" i="5"/>
  <c r="BC420" i="5"/>
  <c r="AK420" i="5"/>
  <c r="Y420" i="5"/>
  <c r="AL420" i="5"/>
  <c r="AC420" i="5"/>
  <c r="AD420" i="5"/>
  <c r="AF420" i="5"/>
  <c r="AG420" i="5"/>
  <c r="AH420" i="5"/>
  <c r="B421" i="5"/>
  <c r="Q421" i="5"/>
  <c r="R421" i="5"/>
  <c r="S421" i="5"/>
  <c r="AZ420" i="5"/>
  <c r="BA420" i="5"/>
  <c r="BD420" i="5"/>
  <c r="BE420" i="5"/>
  <c r="BK420" i="5"/>
  <c r="BL420" i="5"/>
  <c r="BM420" i="5"/>
  <c r="AM420" i="5"/>
  <c r="AN420" i="5"/>
  <c r="AO420" i="5"/>
  <c r="AP420" i="5"/>
  <c r="AR420" i="5"/>
  <c r="AS420" i="5"/>
  <c r="C421" i="5"/>
  <c r="Z421" i="5"/>
  <c r="AA421" i="5"/>
  <c r="AB421" i="5"/>
  <c r="AX421" i="5"/>
  <c r="AY421" i="5"/>
  <c r="BB421" i="5"/>
  <c r="BC421" i="5"/>
  <c r="AK421" i="5"/>
  <c r="Y421" i="5"/>
  <c r="AL421" i="5"/>
  <c r="AC421" i="5"/>
  <c r="AD421" i="5"/>
  <c r="AF421" i="5"/>
  <c r="AG421" i="5"/>
  <c r="AH421" i="5"/>
  <c r="B422" i="5"/>
  <c r="Q422" i="5"/>
  <c r="R422" i="5"/>
  <c r="S422" i="5"/>
  <c r="AZ421" i="5"/>
  <c r="BA421" i="5"/>
  <c r="BD421" i="5"/>
  <c r="BE421" i="5"/>
  <c r="BK421" i="5"/>
  <c r="BL421" i="5"/>
  <c r="BM421" i="5"/>
  <c r="AM421" i="5"/>
  <c r="AN421" i="5"/>
  <c r="AO421" i="5"/>
  <c r="AP421" i="5"/>
  <c r="AR421" i="5"/>
  <c r="AS421" i="5"/>
  <c r="C422" i="5"/>
  <c r="Z422" i="5"/>
  <c r="AA422" i="5"/>
  <c r="AB422" i="5"/>
  <c r="AX422" i="5"/>
  <c r="AY422" i="5"/>
  <c r="BB422" i="5"/>
  <c r="BC422" i="5"/>
  <c r="AK422" i="5"/>
  <c r="Y422" i="5"/>
  <c r="AL422" i="5"/>
  <c r="AC422" i="5"/>
  <c r="AD422" i="5"/>
  <c r="AF422" i="5"/>
  <c r="AG422" i="5"/>
  <c r="AH422" i="5"/>
  <c r="B423" i="5"/>
  <c r="Q423" i="5"/>
  <c r="R423" i="5"/>
  <c r="S423" i="5"/>
  <c r="AZ422" i="5"/>
  <c r="BA422" i="5"/>
  <c r="BD422" i="5"/>
  <c r="BE422" i="5"/>
  <c r="BK422" i="5"/>
  <c r="BL422" i="5"/>
  <c r="BM422" i="5"/>
  <c r="AM422" i="5"/>
  <c r="AN422" i="5"/>
  <c r="AO422" i="5"/>
  <c r="AP422" i="5"/>
  <c r="AR422" i="5"/>
  <c r="AS422" i="5"/>
  <c r="C423" i="5"/>
  <c r="Z423" i="5"/>
  <c r="AA423" i="5"/>
  <c r="AB423" i="5"/>
  <c r="AX423" i="5"/>
  <c r="AY423" i="5"/>
  <c r="BB423" i="5"/>
  <c r="BC423" i="5"/>
  <c r="AK423" i="5"/>
  <c r="Y423" i="5"/>
  <c r="AL423" i="5"/>
  <c r="AC423" i="5"/>
  <c r="AD423" i="5"/>
  <c r="AF423" i="5"/>
  <c r="AG423" i="5"/>
  <c r="AH423" i="5"/>
  <c r="B424" i="5"/>
  <c r="Q424" i="5"/>
  <c r="R424" i="5"/>
  <c r="S424" i="5"/>
  <c r="AZ423" i="5"/>
  <c r="BA423" i="5"/>
  <c r="BD423" i="5"/>
  <c r="BE423" i="5"/>
  <c r="BK423" i="5"/>
  <c r="BL423" i="5"/>
  <c r="BM423" i="5"/>
  <c r="AM423" i="5"/>
  <c r="AN423" i="5"/>
  <c r="AO423" i="5"/>
  <c r="AP423" i="5"/>
  <c r="AR423" i="5"/>
  <c r="AS423" i="5"/>
  <c r="C424" i="5"/>
  <c r="Z424" i="5"/>
  <c r="AA424" i="5"/>
  <c r="AB424" i="5"/>
  <c r="AX424" i="5"/>
  <c r="AY424" i="5"/>
  <c r="BB424" i="5"/>
  <c r="BC424" i="5"/>
  <c r="AK424" i="5"/>
  <c r="Y424" i="5"/>
  <c r="AL424" i="5"/>
  <c r="AC424" i="5"/>
  <c r="AD424" i="5"/>
  <c r="AF424" i="5"/>
  <c r="AG424" i="5"/>
  <c r="AH424" i="5"/>
  <c r="B425" i="5"/>
  <c r="Q425" i="5"/>
  <c r="R425" i="5"/>
  <c r="S425" i="5"/>
  <c r="AZ424" i="5"/>
  <c r="BA424" i="5"/>
  <c r="BD424" i="5"/>
  <c r="BE424" i="5"/>
  <c r="BK424" i="5"/>
  <c r="BL424" i="5"/>
  <c r="BM424" i="5"/>
  <c r="AM424" i="5"/>
  <c r="AN424" i="5"/>
  <c r="AO424" i="5"/>
  <c r="AP424" i="5"/>
  <c r="AR424" i="5"/>
  <c r="AS424" i="5"/>
  <c r="C425" i="5"/>
  <c r="Z425" i="5"/>
  <c r="AA425" i="5"/>
  <c r="AB425" i="5"/>
  <c r="AX425" i="5"/>
  <c r="AY425" i="5"/>
  <c r="BB425" i="5"/>
  <c r="BC425" i="5"/>
  <c r="AK425" i="5"/>
  <c r="Y425" i="5"/>
  <c r="AL425" i="5"/>
  <c r="AC425" i="5"/>
  <c r="AD425" i="5"/>
  <c r="AF425" i="5"/>
  <c r="AG425" i="5"/>
  <c r="AH425" i="5"/>
  <c r="B426" i="5"/>
  <c r="Q426" i="5"/>
  <c r="R426" i="5"/>
  <c r="S426" i="5"/>
  <c r="AZ425" i="5"/>
  <c r="BA425" i="5"/>
  <c r="BD425" i="5"/>
  <c r="BE425" i="5"/>
  <c r="BK425" i="5"/>
  <c r="BL425" i="5"/>
  <c r="BM425" i="5"/>
  <c r="AM425" i="5"/>
  <c r="AN425" i="5"/>
  <c r="AO425" i="5"/>
  <c r="AP425" i="5"/>
  <c r="AR425" i="5"/>
  <c r="AS425" i="5"/>
  <c r="C426" i="5"/>
  <c r="Z426" i="5"/>
  <c r="AA426" i="5"/>
  <c r="AB426" i="5"/>
  <c r="AX426" i="5"/>
  <c r="AY426" i="5"/>
  <c r="BB426" i="5"/>
  <c r="BC426" i="5"/>
  <c r="AK426" i="5"/>
  <c r="Y426" i="5"/>
  <c r="AL426" i="5"/>
  <c r="AC426" i="5"/>
  <c r="AD426" i="5"/>
  <c r="AF426" i="5"/>
  <c r="AG426" i="5"/>
  <c r="AH426" i="5"/>
  <c r="B427" i="5"/>
  <c r="Q427" i="5"/>
  <c r="R427" i="5"/>
  <c r="S427" i="5"/>
  <c r="AZ426" i="5"/>
  <c r="BA426" i="5"/>
  <c r="BD426" i="5"/>
  <c r="BE426" i="5"/>
  <c r="BK426" i="5"/>
  <c r="BL426" i="5"/>
  <c r="BM426" i="5"/>
  <c r="AM426" i="5"/>
  <c r="AN426" i="5"/>
  <c r="AO426" i="5"/>
  <c r="AP426" i="5"/>
  <c r="AR426" i="5"/>
  <c r="AS426" i="5"/>
  <c r="C427" i="5"/>
  <c r="Z427" i="5"/>
  <c r="AA427" i="5"/>
  <c r="AB427" i="5"/>
  <c r="AX427" i="5"/>
  <c r="AY427" i="5"/>
  <c r="BB427" i="5"/>
  <c r="BC427" i="5"/>
  <c r="AK427" i="5"/>
  <c r="Y427" i="5"/>
  <c r="AL427" i="5"/>
  <c r="AC427" i="5"/>
  <c r="AD427" i="5"/>
  <c r="AF427" i="5"/>
  <c r="AG427" i="5"/>
  <c r="AH427" i="5"/>
  <c r="B428" i="5"/>
  <c r="Q428" i="5"/>
  <c r="R428" i="5"/>
  <c r="S428" i="5"/>
  <c r="AZ427" i="5"/>
  <c r="BA427" i="5"/>
  <c r="BD427" i="5"/>
  <c r="BE427" i="5"/>
  <c r="BK427" i="5"/>
  <c r="BL427" i="5"/>
  <c r="BM427" i="5"/>
  <c r="AM427" i="5"/>
  <c r="AN427" i="5"/>
  <c r="AO427" i="5"/>
  <c r="AP427" i="5"/>
  <c r="AR427" i="5"/>
  <c r="AS427" i="5"/>
  <c r="C428" i="5"/>
  <c r="Z428" i="5"/>
  <c r="AA428" i="5"/>
  <c r="AB428" i="5"/>
  <c r="AX428" i="5"/>
  <c r="AY428" i="5"/>
  <c r="BB428" i="5"/>
  <c r="BC428" i="5"/>
  <c r="AK428" i="5"/>
  <c r="Y428" i="5"/>
  <c r="AL428" i="5"/>
  <c r="AC428" i="5"/>
  <c r="AD428" i="5"/>
  <c r="AF428" i="5"/>
  <c r="AG428" i="5"/>
  <c r="AH428" i="5"/>
  <c r="B429" i="5"/>
  <c r="Q429" i="5"/>
  <c r="R429" i="5"/>
  <c r="S429" i="5"/>
  <c r="AZ428" i="5"/>
  <c r="BA428" i="5"/>
  <c r="BD428" i="5"/>
  <c r="BE428" i="5"/>
  <c r="BK428" i="5"/>
  <c r="BL428" i="5"/>
  <c r="BM428" i="5"/>
  <c r="AM428" i="5"/>
  <c r="AN428" i="5"/>
  <c r="AO428" i="5"/>
  <c r="AP428" i="5"/>
  <c r="AR428" i="5"/>
  <c r="AS428" i="5"/>
  <c r="C429" i="5"/>
  <c r="Z429" i="5"/>
  <c r="AA429" i="5"/>
  <c r="AB429" i="5"/>
  <c r="AX429" i="5"/>
  <c r="AY429" i="5"/>
  <c r="BB429" i="5"/>
  <c r="BC429" i="5"/>
  <c r="AK429" i="5"/>
  <c r="Y429" i="5"/>
  <c r="AL429" i="5"/>
  <c r="AC429" i="5"/>
  <c r="AD429" i="5"/>
  <c r="AF429" i="5"/>
  <c r="AG429" i="5"/>
  <c r="AH429" i="5"/>
  <c r="B430" i="5"/>
  <c r="Q430" i="5"/>
  <c r="R430" i="5"/>
  <c r="S430" i="5"/>
  <c r="AZ429" i="5"/>
  <c r="BA429" i="5"/>
  <c r="BD429" i="5"/>
  <c r="BE429" i="5"/>
  <c r="BK429" i="5"/>
  <c r="BL429" i="5"/>
  <c r="BM429" i="5"/>
  <c r="AM429" i="5"/>
  <c r="AN429" i="5"/>
  <c r="AO429" i="5"/>
  <c r="AP429" i="5"/>
  <c r="AR429" i="5"/>
  <c r="AS429" i="5"/>
  <c r="C430" i="5"/>
  <c r="Z430" i="5"/>
  <c r="AA430" i="5"/>
  <c r="AB430" i="5"/>
  <c r="AX430" i="5"/>
  <c r="AY430" i="5"/>
  <c r="BB430" i="5"/>
  <c r="BC430" i="5"/>
  <c r="AK430" i="5"/>
  <c r="Y430" i="5"/>
  <c r="AL430" i="5"/>
  <c r="AC430" i="5"/>
  <c r="AD430" i="5"/>
  <c r="AF430" i="5"/>
  <c r="AG430" i="5"/>
  <c r="AH430" i="5"/>
  <c r="B431" i="5"/>
  <c r="Q431" i="5"/>
  <c r="R431" i="5"/>
  <c r="S431" i="5"/>
  <c r="AZ430" i="5"/>
  <c r="BA430" i="5"/>
  <c r="BD430" i="5"/>
  <c r="BE430" i="5"/>
  <c r="BK430" i="5"/>
  <c r="BL430" i="5"/>
  <c r="BM430" i="5"/>
  <c r="AM430" i="5"/>
  <c r="AN430" i="5"/>
  <c r="AO430" i="5"/>
  <c r="AP430" i="5"/>
  <c r="AR430" i="5"/>
  <c r="AS430" i="5"/>
  <c r="C431" i="5"/>
  <c r="Z431" i="5"/>
  <c r="AA431" i="5"/>
  <c r="AB431" i="5"/>
  <c r="AX431" i="5"/>
  <c r="AY431" i="5"/>
  <c r="BB431" i="5"/>
  <c r="BC431" i="5"/>
  <c r="AK431" i="5"/>
  <c r="Y431" i="5"/>
  <c r="AL431" i="5"/>
  <c r="AC431" i="5"/>
  <c r="AD431" i="5"/>
  <c r="AF431" i="5"/>
  <c r="AG431" i="5"/>
  <c r="AH431" i="5"/>
  <c r="B432" i="5"/>
  <c r="Q432" i="5"/>
  <c r="R432" i="5"/>
  <c r="S432" i="5"/>
  <c r="AZ431" i="5"/>
  <c r="BA431" i="5"/>
  <c r="BD431" i="5"/>
  <c r="BE431" i="5"/>
  <c r="BK431" i="5"/>
  <c r="BL431" i="5"/>
  <c r="BM431" i="5"/>
  <c r="AM431" i="5"/>
  <c r="AN431" i="5"/>
  <c r="AO431" i="5"/>
  <c r="AP431" i="5"/>
  <c r="AR431" i="5"/>
  <c r="AS431" i="5"/>
  <c r="C432" i="5"/>
  <c r="Z432" i="5"/>
  <c r="AA432" i="5"/>
  <c r="AB432" i="5"/>
  <c r="AX432" i="5"/>
  <c r="AY432" i="5"/>
  <c r="BB432" i="5"/>
  <c r="BC432" i="5"/>
  <c r="AK432" i="5"/>
  <c r="Y432" i="5"/>
  <c r="AL432" i="5"/>
  <c r="AC432" i="5"/>
  <c r="AD432" i="5"/>
  <c r="AF432" i="5"/>
  <c r="AG432" i="5"/>
  <c r="AH432" i="5"/>
  <c r="B433" i="5"/>
  <c r="Q433" i="5"/>
  <c r="R433" i="5"/>
  <c r="S433" i="5"/>
  <c r="AZ432" i="5"/>
  <c r="BA432" i="5"/>
  <c r="BD432" i="5"/>
  <c r="BE432" i="5"/>
  <c r="BK432" i="5"/>
  <c r="BL432" i="5"/>
  <c r="BM432" i="5"/>
  <c r="AM432" i="5"/>
  <c r="AN432" i="5"/>
  <c r="AO432" i="5"/>
  <c r="AP432" i="5"/>
  <c r="AR432" i="5"/>
  <c r="AS432" i="5"/>
  <c r="C433" i="5"/>
  <c r="Z433" i="5"/>
  <c r="AA433" i="5"/>
  <c r="AB433" i="5"/>
  <c r="AX433" i="5"/>
  <c r="AY433" i="5"/>
  <c r="BB433" i="5"/>
  <c r="BC433" i="5"/>
  <c r="AK433" i="5"/>
  <c r="Y433" i="5"/>
  <c r="AL433" i="5"/>
  <c r="AC433" i="5"/>
  <c r="AD433" i="5"/>
  <c r="AF433" i="5"/>
  <c r="AG433" i="5"/>
  <c r="AH433" i="5"/>
  <c r="B434" i="5"/>
  <c r="Q434" i="5"/>
  <c r="R434" i="5"/>
  <c r="S434" i="5"/>
  <c r="AZ433" i="5"/>
  <c r="BA433" i="5"/>
  <c r="BD433" i="5"/>
  <c r="BE433" i="5"/>
  <c r="BK433" i="5"/>
  <c r="BL433" i="5"/>
  <c r="BM433" i="5"/>
  <c r="AM433" i="5"/>
  <c r="AN433" i="5"/>
  <c r="AO433" i="5"/>
  <c r="AP433" i="5"/>
  <c r="AR433" i="5"/>
  <c r="AS433" i="5"/>
  <c r="C434" i="5"/>
  <c r="Z434" i="5"/>
  <c r="AA434" i="5"/>
  <c r="AB434" i="5"/>
  <c r="AX434" i="5"/>
  <c r="AY434" i="5"/>
  <c r="BB434" i="5"/>
  <c r="BC434" i="5"/>
  <c r="AK434" i="5"/>
  <c r="Y434" i="5"/>
  <c r="AL434" i="5"/>
  <c r="AC434" i="5"/>
  <c r="AD434" i="5"/>
  <c r="AF434" i="5"/>
  <c r="AG434" i="5"/>
  <c r="AH434" i="5"/>
  <c r="B435" i="5"/>
  <c r="Q435" i="5"/>
  <c r="R435" i="5"/>
  <c r="S435" i="5"/>
  <c r="AZ434" i="5"/>
  <c r="BA434" i="5"/>
  <c r="BD434" i="5"/>
  <c r="BE434" i="5"/>
  <c r="BK434" i="5"/>
  <c r="BL434" i="5"/>
  <c r="BM434" i="5"/>
  <c r="AM434" i="5"/>
  <c r="AN434" i="5"/>
  <c r="AO434" i="5"/>
  <c r="AP434" i="5"/>
  <c r="AR434" i="5"/>
  <c r="AS434" i="5"/>
  <c r="C435" i="5"/>
  <c r="Z435" i="5"/>
  <c r="AA435" i="5"/>
  <c r="AB435" i="5"/>
  <c r="AX435" i="5"/>
  <c r="AY435" i="5"/>
  <c r="BB435" i="5"/>
  <c r="BC435" i="5"/>
  <c r="AK435" i="5"/>
  <c r="Y435" i="5"/>
  <c r="AL435" i="5"/>
  <c r="AC435" i="5"/>
  <c r="AD435" i="5"/>
  <c r="AF435" i="5"/>
  <c r="AG435" i="5"/>
  <c r="AH435" i="5"/>
  <c r="B436" i="5"/>
  <c r="Q436" i="5"/>
  <c r="R436" i="5"/>
  <c r="S436" i="5"/>
  <c r="AZ435" i="5"/>
  <c r="BA435" i="5"/>
  <c r="BD435" i="5"/>
  <c r="BE435" i="5"/>
  <c r="BK435" i="5"/>
  <c r="BL435" i="5"/>
  <c r="BM435" i="5"/>
  <c r="AM435" i="5"/>
  <c r="AN435" i="5"/>
  <c r="AO435" i="5"/>
  <c r="AP435" i="5"/>
  <c r="AR435" i="5"/>
  <c r="AS435" i="5"/>
  <c r="C436" i="5"/>
  <c r="Z436" i="5"/>
  <c r="AA436" i="5"/>
  <c r="AB436" i="5"/>
  <c r="AX436" i="5"/>
  <c r="AY436" i="5"/>
  <c r="BB436" i="5"/>
  <c r="BC436" i="5"/>
  <c r="AK436" i="5"/>
  <c r="Y436" i="5"/>
  <c r="AL436" i="5"/>
  <c r="AC436" i="5"/>
  <c r="AD436" i="5"/>
  <c r="AF436" i="5"/>
  <c r="AG436" i="5"/>
  <c r="AH436" i="5"/>
  <c r="B437" i="5"/>
  <c r="Q437" i="5"/>
  <c r="R437" i="5"/>
  <c r="S437" i="5"/>
  <c r="AZ436" i="5"/>
  <c r="BA436" i="5"/>
  <c r="BD436" i="5"/>
  <c r="BE436" i="5"/>
  <c r="BK436" i="5"/>
  <c r="BL436" i="5"/>
  <c r="BM436" i="5"/>
  <c r="AM436" i="5"/>
  <c r="AN436" i="5"/>
  <c r="AO436" i="5"/>
  <c r="AP436" i="5"/>
  <c r="AR436" i="5"/>
  <c r="AS436" i="5"/>
  <c r="C437" i="5"/>
  <c r="Z437" i="5"/>
  <c r="AA437" i="5"/>
  <c r="AB437" i="5"/>
  <c r="AX437" i="5"/>
  <c r="AY437" i="5"/>
  <c r="BB437" i="5"/>
  <c r="BC437" i="5"/>
  <c r="AK437" i="5"/>
  <c r="Y437" i="5"/>
  <c r="AL437" i="5"/>
  <c r="AC437" i="5"/>
  <c r="AD437" i="5"/>
  <c r="AF437" i="5"/>
  <c r="AG437" i="5"/>
  <c r="AH437" i="5"/>
  <c r="B438" i="5"/>
  <c r="Q438" i="5"/>
  <c r="R438" i="5"/>
  <c r="S438" i="5"/>
  <c r="AZ437" i="5"/>
  <c r="BA437" i="5"/>
  <c r="BD437" i="5"/>
  <c r="BE437" i="5"/>
  <c r="BK437" i="5"/>
  <c r="BL437" i="5"/>
  <c r="BM437" i="5"/>
  <c r="AM437" i="5"/>
  <c r="AN437" i="5"/>
  <c r="AO437" i="5"/>
  <c r="AP437" i="5"/>
  <c r="AR437" i="5"/>
  <c r="AS437" i="5"/>
  <c r="C438" i="5"/>
  <c r="Z438" i="5"/>
  <c r="AA438" i="5"/>
  <c r="AB438" i="5"/>
  <c r="AX438" i="5"/>
  <c r="AY438" i="5"/>
  <c r="BB438" i="5"/>
  <c r="BC438" i="5"/>
  <c r="AK438" i="5"/>
  <c r="Y438" i="5"/>
  <c r="AL438" i="5"/>
  <c r="AC438" i="5"/>
  <c r="AD438" i="5"/>
  <c r="AF438" i="5"/>
  <c r="AG438" i="5"/>
  <c r="AH438" i="5"/>
  <c r="B439" i="5"/>
  <c r="Q439" i="5"/>
  <c r="R439" i="5"/>
  <c r="S439" i="5"/>
  <c r="AZ438" i="5"/>
  <c r="BA438" i="5"/>
  <c r="BD438" i="5"/>
  <c r="BE438" i="5"/>
  <c r="BK438" i="5"/>
  <c r="BL438" i="5"/>
  <c r="BM438" i="5"/>
  <c r="AM438" i="5"/>
  <c r="AN438" i="5"/>
  <c r="AO438" i="5"/>
  <c r="AP438" i="5"/>
  <c r="AR438" i="5"/>
  <c r="AS438" i="5"/>
  <c r="C439" i="5"/>
  <c r="Z439" i="5"/>
  <c r="AA439" i="5"/>
  <c r="AB439" i="5"/>
  <c r="AX439" i="5"/>
  <c r="AY439" i="5"/>
  <c r="BB439" i="5"/>
  <c r="BC439" i="5"/>
  <c r="AK439" i="5"/>
  <c r="Y439" i="5"/>
  <c r="AL439" i="5"/>
  <c r="AC439" i="5"/>
  <c r="AD439" i="5"/>
  <c r="AF439" i="5"/>
  <c r="AG439" i="5"/>
  <c r="AH439" i="5"/>
  <c r="B440" i="5"/>
  <c r="Q440" i="5"/>
  <c r="R440" i="5"/>
  <c r="S440" i="5"/>
  <c r="AZ439" i="5"/>
  <c r="BA439" i="5"/>
  <c r="BD439" i="5"/>
  <c r="BE439" i="5"/>
  <c r="BK439" i="5"/>
  <c r="BL439" i="5"/>
  <c r="BM439" i="5"/>
  <c r="AM439" i="5"/>
  <c r="AN439" i="5"/>
  <c r="AO439" i="5"/>
  <c r="AP439" i="5"/>
  <c r="AR439" i="5"/>
  <c r="AS439" i="5"/>
  <c r="C440" i="5"/>
  <c r="Z440" i="5"/>
  <c r="AA440" i="5"/>
  <c r="AB440" i="5"/>
  <c r="AX440" i="5"/>
  <c r="AY440" i="5"/>
  <c r="BB440" i="5"/>
  <c r="BC440" i="5"/>
  <c r="AK440" i="5"/>
  <c r="Y440" i="5"/>
  <c r="AL440" i="5"/>
  <c r="AC440" i="5"/>
  <c r="AD440" i="5"/>
  <c r="AF440" i="5"/>
  <c r="AG440" i="5"/>
  <c r="AH440" i="5"/>
  <c r="B441" i="5"/>
  <c r="Q441" i="5"/>
  <c r="R441" i="5"/>
  <c r="S441" i="5"/>
  <c r="AZ440" i="5"/>
  <c r="BA440" i="5"/>
  <c r="BD440" i="5"/>
  <c r="BE440" i="5"/>
  <c r="BK440" i="5"/>
  <c r="BL440" i="5"/>
  <c r="BM440" i="5"/>
  <c r="AM440" i="5"/>
  <c r="AN440" i="5"/>
  <c r="AO440" i="5"/>
  <c r="AP440" i="5"/>
  <c r="AR440" i="5"/>
  <c r="AS440" i="5"/>
  <c r="C441" i="5"/>
  <c r="Z441" i="5"/>
  <c r="AA441" i="5"/>
  <c r="AB441" i="5"/>
  <c r="AX441" i="5"/>
  <c r="AY441" i="5"/>
  <c r="BB441" i="5"/>
  <c r="BC441" i="5"/>
  <c r="AK441" i="5"/>
  <c r="Y441" i="5"/>
  <c r="AL441" i="5"/>
  <c r="AC441" i="5"/>
  <c r="AD441" i="5"/>
  <c r="AF441" i="5"/>
  <c r="AG441" i="5"/>
  <c r="AH441" i="5"/>
  <c r="B442" i="5"/>
  <c r="Q442" i="5"/>
  <c r="R442" i="5"/>
  <c r="S442" i="5"/>
  <c r="AZ441" i="5"/>
  <c r="BA441" i="5"/>
  <c r="BD441" i="5"/>
  <c r="BE441" i="5"/>
  <c r="BK441" i="5"/>
  <c r="BL441" i="5"/>
  <c r="BM441" i="5"/>
  <c r="AM441" i="5"/>
  <c r="AN441" i="5"/>
  <c r="AO441" i="5"/>
  <c r="AP441" i="5"/>
  <c r="AR441" i="5"/>
  <c r="AS441" i="5"/>
  <c r="C442" i="5"/>
  <c r="Z442" i="5"/>
  <c r="AA442" i="5"/>
  <c r="AB442" i="5"/>
  <c r="AX442" i="5"/>
  <c r="AY442" i="5"/>
  <c r="BB442" i="5"/>
  <c r="BC442" i="5"/>
  <c r="AK442" i="5"/>
  <c r="Y442" i="5"/>
  <c r="AL442" i="5"/>
  <c r="AC442" i="5"/>
  <c r="AD442" i="5"/>
  <c r="AF442" i="5"/>
  <c r="AG442" i="5"/>
  <c r="AH442" i="5"/>
  <c r="B443" i="5"/>
  <c r="Q443" i="5"/>
  <c r="R443" i="5"/>
  <c r="S443" i="5"/>
  <c r="AZ442" i="5"/>
  <c r="BA442" i="5"/>
  <c r="BD442" i="5"/>
  <c r="BE442" i="5"/>
  <c r="BK442" i="5"/>
  <c r="BL442" i="5"/>
  <c r="BM442" i="5"/>
  <c r="AM442" i="5"/>
  <c r="AN442" i="5"/>
  <c r="AO442" i="5"/>
  <c r="AP442" i="5"/>
  <c r="AR442" i="5"/>
  <c r="AS442" i="5"/>
  <c r="C443" i="5"/>
  <c r="Z443" i="5"/>
  <c r="AA443" i="5"/>
  <c r="AB443" i="5"/>
  <c r="AX443" i="5"/>
  <c r="AY443" i="5"/>
  <c r="BB443" i="5"/>
  <c r="BC443" i="5"/>
  <c r="AK443" i="5"/>
  <c r="Y443" i="5"/>
  <c r="AL443" i="5"/>
  <c r="AC443" i="5"/>
  <c r="AD443" i="5"/>
  <c r="AF443" i="5"/>
  <c r="AG443" i="5"/>
  <c r="AH443" i="5"/>
  <c r="B444" i="5"/>
  <c r="Q444" i="5"/>
  <c r="R444" i="5"/>
  <c r="S444" i="5"/>
  <c r="AZ443" i="5"/>
  <c r="BA443" i="5"/>
  <c r="BD443" i="5"/>
  <c r="BE443" i="5"/>
  <c r="BK443" i="5"/>
  <c r="BL443" i="5"/>
  <c r="BM443" i="5"/>
  <c r="AM443" i="5"/>
  <c r="AN443" i="5"/>
  <c r="AO443" i="5"/>
  <c r="AP443" i="5"/>
  <c r="AR443" i="5"/>
  <c r="AS443" i="5"/>
  <c r="C444" i="5"/>
  <c r="Z444" i="5"/>
  <c r="AA444" i="5"/>
  <c r="AB444" i="5"/>
  <c r="AX444" i="5"/>
  <c r="AY444" i="5"/>
  <c r="BB444" i="5"/>
  <c r="BC444" i="5"/>
  <c r="AK444" i="5"/>
  <c r="Y444" i="5"/>
  <c r="AL444" i="5"/>
  <c r="AC444" i="5"/>
  <c r="AD444" i="5"/>
  <c r="AF444" i="5"/>
  <c r="AG444" i="5"/>
  <c r="AH444" i="5"/>
  <c r="B445" i="5"/>
  <c r="Q445" i="5"/>
  <c r="R445" i="5"/>
  <c r="S445" i="5"/>
  <c r="AZ444" i="5"/>
  <c r="BA444" i="5"/>
  <c r="BD444" i="5"/>
  <c r="BE444" i="5"/>
  <c r="BK444" i="5"/>
  <c r="BL444" i="5"/>
  <c r="BM444" i="5"/>
  <c r="AM444" i="5"/>
  <c r="AN444" i="5"/>
  <c r="AO444" i="5"/>
  <c r="AP444" i="5"/>
  <c r="AR444" i="5"/>
  <c r="AS444" i="5"/>
  <c r="C445" i="5"/>
  <c r="Z445" i="5"/>
  <c r="AA445" i="5"/>
  <c r="AB445" i="5"/>
  <c r="AX445" i="5"/>
  <c r="AY445" i="5"/>
  <c r="BB445" i="5"/>
  <c r="BC445" i="5"/>
  <c r="AK445" i="5"/>
  <c r="Y445" i="5"/>
  <c r="AL445" i="5"/>
  <c r="AC445" i="5"/>
  <c r="AD445" i="5"/>
  <c r="AF445" i="5"/>
  <c r="AG445" i="5"/>
  <c r="AH445" i="5"/>
  <c r="B446" i="5"/>
  <c r="Q446" i="5"/>
  <c r="R446" i="5"/>
  <c r="S446" i="5"/>
  <c r="AZ445" i="5"/>
  <c r="BA445" i="5"/>
  <c r="BD445" i="5"/>
  <c r="BE445" i="5"/>
  <c r="BK445" i="5"/>
  <c r="BL445" i="5"/>
  <c r="BM445" i="5"/>
  <c r="AM445" i="5"/>
  <c r="AN445" i="5"/>
  <c r="AO445" i="5"/>
  <c r="AP445" i="5"/>
  <c r="AR445" i="5"/>
  <c r="AS445" i="5"/>
  <c r="C446" i="5"/>
  <c r="Z446" i="5"/>
  <c r="AA446" i="5"/>
  <c r="AB446" i="5"/>
  <c r="AX446" i="5"/>
  <c r="AY446" i="5"/>
  <c r="BB446" i="5"/>
  <c r="BC446" i="5"/>
  <c r="AK446" i="5"/>
  <c r="Y446" i="5"/>
  <c r="AL446" i="5"/>
  <c r="AC446" i="5"/>
  <c r="AD446" i="5"/>
  <c r="AF446" i="5"/>
  <c r="AG446" i="5"/>
  <c r="AH446" i="5"/>
  <c r="B447" i="5"/>
  <c r="Q447" i="5"/>
  <c r="R447" i="5"/>
  <c r="S447" i="5"/>
  <c r="AZ446" i="5"/>
  <c r="BA446" i="5"/>
  <c r="BD446" i="5"/>
  <c r="BE446" i="5"/>
  <c r="BK446" i="5"/>
  <c r="BL446" i="5"/>
  <c r="BM446" i="5"/>
  <c r="AM446" i="5"/>
  <c r="AN446" i="5"/>
  <c r="AO446" i="5"/>
  <c r="AP446" i="5"/>
  <c r="AR446" i="5"/>
  <c r="AS446" i="5"/>
  <c r="C447" i="5"/>
  <c r="Z447" i="5"/>
  <c r="AA447" i="5"/>
  <c r="AB447" i="5"/>
  <c r="AX447" i="5"/>
  <c r="AY447" i="5"/>
  <c r="BB447" i="5"/>
  <c r="BC447" i="5"/>
  <c r="AK447" i="5"/>
  <c r="Y447" i="5"/>
  <c r="AL447" i="5"/>
  <c r="AC447" i="5"/>
  <c r="AD447" i="5"/>
  <c r="AF447" i="5"/>
  <c r="AG447" i="5"/>
  <c r="AH447" i="5"/>
  <c r="B448" i="5"/>
  <c r="Q448" i="5"/>
  <c r="R448" i="5"/>
  <c r="S448" i="5"/>
  <c r="AZ447" i="5"/>
  <c r="BA447" i="5"/>
  <c r="BD447" i="5"/>
  <c r="BE447" i="5"/>
  <c r="BK447" i="5"/>
  <c r="BL447" i="5"/>
  <c r="BM447" i="5"/>
  <c r="AM447" i="5"/>
  <c r="AN447" i="5"/>
  <c r="AO447" i="5"/>
  <c r="AP447" i="5"/>
  <c r="AR447" i="5"/>
  <c r="AS447" i="5"/>
  <c r="C448" i="5"/>
  <c r="Z448" i="5"/>
  <c r="AA448" i="5"/>
  <c r="AB448" i="5"/>
  <c r="AX448" i="5"/>
  <c r="AY448" i="5"/>
  <c r="BB448" i="5"/>
  <c r="BC448" i="5"/>
  <c r="AK448" i="5"/>
  <c r="Y448" i="5"/>
  <c r="AL448" i="5"/>
  <c r="AC448" i="5"/>
  <c r="AD448" i="5"/>
  <c r="AF448" i="5"/>
  <c r="AG448" i="5"/>
  <c r="AH448" i="5"/>
  <c r="B449" i="5"/>
  <c r="Q449" i="5"/>
  <c r="R449" i="5"/>
  <c r="S449" i="5"/>
  <c r="AZ448" i="5"/>
  <c r="BA448" i="5"/>
  <c r="BD448" i="5"/>
  <c r="BE448" i="5"/>
  <c r="BK448" i="5"/>
  <c r="BL448" i="5"/>
  <c r="BM448" i="5"/>
  <c r="AM448" i="5"/>
  <c r="AN448" i="5"/>
  <c r="AO448" i="5"/>
  <c r="AP448" i="5"/>
  <c r="AR448" i="5"/>
  <c r="AS448" i="5"/>
  <c r="C449" i="5"/>
  <c r="Z449" i="5"/>
  <c r="AA449" i="5"/>
  <c r="AB449" i="5"/>
  <c r="AX449" i="5"/>
  <c r="AY449" i="5"/>
  <c r="BB449" i="5"/>
  <c r="BC449" i="5"/>
  <c r="AK449" i="5"/>
  <c r="Y449" i="5"/>
  <c r="AL449" i="5"/>
  <c r="AC449" i="5"/>
  <c r="AD449" i="5"/>
  <c r="AF449" i="5"/>
  <c r="AG449" i="5"/>
  <c r="AH449" i="5"/>
  <c r="B450" i="5"/>
  <c r="Q450" i="5"/>
  <c r="R450" i="5"/>
  <c r="S450" i="5"/>
  <c r="AZ449" i="5"/>
  <c r="BA449" i="5"/>
  <c r="BD449" i="5"/>
  <c r="BE449" i="5"/>
  <c r="BK449" i="5"/>
  <c r="BL449" i="5"/>
  <c r="BM449" i="5"/>
  <c r="AM449" i="5"/>
  <c r="AN449" i="5"/>
  <c r="AO449" i="5"/>
  <c r="AP449" i="5"/>
  <c r="AR449" i="5"/>
  <c r="AS449" i="5"/>
  <c r="C450" i="5"/>
  <c r="Z450" i="5"/>
  <c r="AA450" i="5"/>
  <c r="AB450" i="5"/>
  <c r="AX450" i="5"/>
  <c r="AY450" i="5"/>
  <c r="BB450" i="5"/>
  <c r="BC450" i="5"/>
  <c r="AK450" i="5"/>
  <c r="Y450" i="5"/>
  <c r="AL450" i="5"/>
  <c r="AC450" i="5"/>
  <c r="AD450" i="5"/>
  <c r="AF450" i="5"/>
  <c r="AG450" i="5"/>
  <c r="AH450" i="5"/>
  <c r="B451" i="5"/>
  <c r="Q451" i="5"/>
  <c r="R451" i="5"/>
  <c r="S451" i="5"/>
  <c r="AZ450" i="5"/>
  <c r="BA450" i="5"/>
  <c r="BD450" i="5"/>
  <c r="BE450" i="5"/>
  <c r="BK450" i="5"/>
  <c r="BL450" i="5"/>
  <c r="BM450" i="5"/>
  <c r="AM450" i="5"/>
  <c r="AN450" i="5"/>
  <c r="AO450" i="5"/>
  <c r="AP450" i="5"/>
  <c r="AR450" i="5"/>
  <c r="AS450" i="5"/>
  <c r="C451" i="5"/>
  <c r="Z451" i="5"/>
  <c r="AA451" i="5"/>
  <c r="AB451" i="5"/>
  <c r="AX451" i="5"/>
  <c r="AY451" i="5"/>
  <c r="BB451" i="5"/>
  <c r="BC451" i="5"/>
  <c r="AK451" i="5"/>
  <c r="Y451" i="5"/>
  <c r="AL451" i="5"/>
  <c r="AC451" i="5"/>
  <c r="AD451" i="5"/>
  <c r="AF451" i="5"/>
  <c r="AG451" i="5"/>
  <c r="AH451" i="5"/>
  <c r="B452" i="5"/>
  <c r="Q452" i="5"/>
  <c r="R452" i="5"/>
  <c r="S452" i="5"/>
  <c r="AZ451" i="5"/>
  <c r="BA451" i="5"/>
  <c r="BD451" i="5"/>
  <c r="BE451" i="5"/>
  <c r="BK451" i="5"/>
  <c r="BL451" i="5"/>
  <c r="BM451" i="5"/>
  <c r="AM451" i="5"/>
  <c r="AN451" i="5"/>
  <c r="AO451" i="5"/>
  <c r="AP451" i="5"/>
  <c r="AR451" i="5"/>
  <c r="AS451" i="5"/>
  <c r="C452" i="5"/>
  <c r="Z452" i="5"/>
  <c r="AA452" i="5"/>
  <c r="AB452" i="5"/>
  <c r="AX452" i="5"/>
  <c r="AY452" i="5"/>
  <c r="BB452" i="5"/>
  <c r="BC452" i="5"/>
  <c r="AK452" i="5"/>
  <c r="Y452" i="5"/>
  <c r="AL452" i="5"/>
  <c r="AC452" i="5"/>
  <c r="AD452" i="5"/>
  <c r="AF452" i="5"/>
  <c r="AG452" i="5"/>
  <c r="AH452" i="5"/>
  <c r="B453" i="5"/>
  <c r="Q453" i="5"/>
  <c r="R453" i="5"/>
  <c r="S453" i="5"/>
  <c r="AZ452" i="5"/>
  <c r="BA452" i="5"/>
  <c r="BD452" i="5"/>
  <c r="BE452" i="5"/>
  <c r="BK452" i="5"/>
  <c r="BL452" i="5"/>
  <c r="BM452" i="5"/>
  <c r="AM452" i="5"/>
  <c r="AN452" i="5"/>
  <c r="AO452" i="5"/>
  <c r="AP452" i="5"/>
  <c r="AR452" i="5"/>
  <c r="AS452" i="5"/>
  <c r="C453" i="5"/>
  <c r="Z453" i="5"/>
  <c r="AA453" i="5"/>
  <c r="AB453" i="5"/>
  <c r="AX453" i="5"/>
  <c r="AY453" i="5"/>
  <c r="BB453" i="5"/>
  <c r="BC453" i="5"/>
  <c r="AK453" i="5"/>
  <c r="Y453" i="5"/>
  <c r="AL453" i="5"/>
  <c r="AC453" i="5"/>
  <c r="AD453" i="5"/>
  <c r="AF453" i="5"/>
  <c r="AG453" i="5"/>
  <c r="AH453" i="5"/>
  <c r="B454" i="5"/>
  <c r="Q454" i="5"/>
  <c r="R454" i="5"/>
  <c r="S454" i="5"/>
  <c r="AZ453" i="5"/>
  <c r="BA453" i="5"/>
  <c r="BD453" i="5"/>
  <c r="BE453" i="5"/>
  <c r="BK453" i="5"/>
  <c r="BL453" i="5"/>
  <c r="BM453" i="5"/>
  <c r="AM453" i="5"/>
  <c r="AN453" i="5"/>
  <c r="AO453" i="5"/>
  <c r="AP453" i="5"/>
  <c r="AR453" i="5"/>
  <c r="AS453" i="5"/>
  <c r="C454" i="5"/>
  <c r="Z454" i="5"/>
  <c r="AA454" i="5"/>
  <c r="AB454" i="5"/>
  <c r="AX454" i="5"/>
  <c r="AY454" i="5"/>
  <c r="BB454" i="5"/>
  <c r="BC454" i="5"/>
  <c r="AK454" i="5"/>
  <c r="Y454" i="5"/>
  <c r="AL454" i="5"/>
  <c r="AC454" i="5"/>
  <c r="AD454" i="5"/>
  <c r="AF454" i="5"/>
  <c r="AG454" i="5"/>
  <c r="AH454" i="5"/>
  <c r="B455" i="5"/>
  <c r="Q455" i="5"/>
  <c r="R455" i="5"/>
  <c r="S455" i="5"/>
  <c r="AZ454" i="5"/>
  <c r="BA454" i="5"/>
  <c r="BD454" i="5"/>
  <c r="BE454" i="5"/>
  <c r="BK454" i="5"/>
  <c r="BL454" i="5"/>
  <c r="BM454" i="5"/>
  <c r="AM454" i="5"/>
  <c r="AN454" i="5"/>
  <c r="AO454" i="5"/>
  <c r="AP454" i="5"/>
  <c r="AR454" i="5"/>
  <c r="AS454" i="5"/>
  <c r="C455" i="5"/>
  <c r="Z455" i="5"/>
  <c r="AA455" i="5"/>
  <c r="AB455" i="5"/>
  <c r="AX455" i="5"/>
  <c r="AY455" i="5"/>
  <c r="BB455" i="5"/>
  <c r="BC455" i="5"/>
  <c r="AK455" i="5"/>
  <c r="Y455" i="5"/>
  <c r="AL455" i="5"/>
  <c r="AC455" i="5"/>
  <c r="AD455" i="5"/>
  <c r="AF455" i="5"/>
  <c r="AG455" i="5"/>
  <c r="AH455" i="5"/>
  <c r="B456" i="5"/>
  <c r="Q456" i="5"/>
  <c r="R456" i="5"/>
  <c r="S456" i="5"/>
  <c r="AZ455" i="5"/>
  <c r="BA455" i="5"/>
  <c r="BD455" i="5"/>
  <c r="BE455" i="5"/>
  <c r="BK455" i="5"/>
  <c r="BL455" i="5"/>
  <c r="BM455" i="5"/>
  <c r="AM455" i="5"/>
  <c r="AN455" i="5"/>
  <c r="AO455" i="5"/>
  <c r="AP455" i="5"/>
  <c r="AR455" i="5"/>
  <c r="AS455" i="5"/>
  <c r="C456" i="5"/>
  <c r="Z456" i="5"/>
  <c r="AA456" i="5"/>
  <c r="AB456" i="5"/>
  <c r="AX456" i="5"/>
  <c r="AY456" i="5"/>
  <c r="BB456" i="5"/>
  <c r="BC456" i="5"/>
  <c r="AK456" i="5"/>
  <c r="Y456" i="5"/>
  <c r="AL456" i="5"/>
  <c r="AC456" i="5"/>
  <c r="AD456" i="5"/>
  <c r="AF456" i="5"/>
  <c r="AG456" i="5"/>
  <c r="AH456" i="5"/>
  <c r="B457" i="5"/>
  <c r="Q457" i="5"/>
  <c r="R457" i="5"/>
  <c r="S457" i="5"/>
  <c r="AZ456" i="5"/>
  <c r="BA456" i="5"/>
  <c r="BD456" i="5"/>
  <c r="BE456" i="5"/>
  <c r="BK456" i="5"/>
  <c r="BL456" i="5"/>
  <c r="BM456" i="5"/>
  <c r="AM456" i="5"/>
  <c r="AN456" i="5"/>
  <c r="AO456" i="5"/>
  <c r="AP456" i="5"/>
  <c r="AR456" i="5"/>
  <c r="AS456" i="5"/>
  <c r="C457" i="5"/>
  <c r="Z457" i="5"/>
  <c r="AA457" i="5"/>
  <c r="AB457" i="5"/>
  <c r="AX457" i="5"/>
  <c r="AY457" i="5"/>
  <c r="BB457" i="5"/>
  <c r="BC457" i="5"/>
  <c r="AK457" i="5"/>
  <c r="Y457" i="5"/>
  <c r="AL457" i="5"/>
  <c r="AC457" i="5"/>
  <c r="AD457" i="5"/>
  <c r="AF457" i="5"/>
  <c r="AG457" i="5"/>
  <c r="AH457" i="5"/>
  <c r="B458" i="5"/>
  <c r="Q458" i="5"/>
  <c r="R458" i="5"/>
  <c r="S458" i="5"/>
  <c r="AZ457" i="5"/>
  <c r="BA457" i="5"/>
  <c r="BD457" i="5"/>
  <c r="BE457" i="5"/>
  <c r="BK457" i="5"/>
  <c r="BL457" i="5"/>
  <c r="BM457" i="5"/>
  <c r="AM457" i="5"/>
  <c r="AN457" i="5"/>
  <c r="AO457" i="5"/>
  <c r="AP457" i="5"/>
  <c r="AR457" i="5"/>
  <c r="AS457" i="5"/>
  <c r="C458" i="5"/>
  <c r="Z458" i="5"/>
  <c r="AA458" i="5"/>
  <c r="AB458" i="5"/>
  <c r="AX458" i="5"/>
  <c r="AY458" i="5"/>
  <c r="BB458" i="5"/>
  <c r="BC458" i="5"/>
  <c r="AK458" i="5"/>
  <c r="Y458" i="5"/>
  <c r="AL458" i="5"/>
  <c r="AC458" i="5"/>
  <c r="AD458" i="5"/>
  <c r="AF458" i="5"/>
  <c r="AG458" i="5"/>
  <c r="AH458" i="5"/>
  <c r="B459" i="5"/>
  <c r="Q459" i="5"/>
  <c r="R459" i="5"/>
  <c r="S459" i="5"/>
  <c r="AZ458" i="5"/>
  <c r="BA458" i="5"/>
  <c r="BD458" i="5"/>
  <c r="BE458" i="5"/>
  <c r="BK458" i="5"/>
  <c r="BL458" i="5"/>
  <c r="BM458" i="5"/>
  <c r="AM458" i="5"/>
  <c r="AN458" i="5"/>
  <c r="AO458" i="5"/>
  <c r="AP458" i="5"/>
  <c r="AR458" i="5"/>
  <c r="AS458" i="5"/>
  <c r="C459" i="5"/>
  <c r="Z459" i="5"/>
  <c r="AA459" i="5"/>
  <c r="AB459" i="5"/>
  <c r="AX459" i="5"/>
  <c r="AY459" i="5"/>
  <c r="BB459" i="5"/>
  <c r="BC459" i="5"/>
  <c r="AK459" i="5"/>
  <c r="Y459" i="5"/>
  <c r="AL459" i="5"/>
  <c r="AC459" i="5"/>
  <c r="AD459" i="5"/>
  <c r="AF459" i="5"/>
  <c r="AG459" i="5"/>
  <c r="AH459" i="5"/>
  <c r="B460" i="5"/>
  <c r="Q460" i="5"/>
  <c r="R460" i="5"/>
  <c r="S460" i="5"/>
  <c r="AZ459" i="5"/>
  <c r="BA459" i="5"/>
  <c r="BD459" i="5"/>
  <c r="BE459" i="5"/>
  <c r="BK459" i="5"/>
  <c r="BL459" i="5"/>
  <c r="BM459" i="5"/>
  <c r="AM459" i="5"/>
  <c r="AN459" i="5"/>
  <c r="AO459" i="5"/>
  <c r="AP459" i="5"/>
  <c r="AR459" i="5"/>
  <c r="AS459" i="5"/>
  <c r="C460" i="5"/>
  <c r="Z460" i="5"/>
  <c r="AA460" i="5"/>
  <c r="AB460" i="5"/>
  <c r="AX460" i="5"/>
  <c r="AY460" i="5"/>
  <c r="BB460" i="5"/>
  <c r="BC460" i="5"/>
  <c r="AK460" i="5"/>
  <c r="Y460" i="5"/>
  <c r="AL460" i="5"/>
  <c r="AC460" i="5"/>
  <c r="AD460" i="5"/>
  <c r="AF460" i="5"/>
  <c r="AG460" i="5"/>
  <c r="AH460" i="5"/>
  <c r="B461" i="5"/>
  <c r="Q461" i="5"/>
  <c r="R461" i="5"/>
  <c r="S461" i="5"/>
  <c r="AZ460" i="5"/>
  <c r="BA460" i="5"/>
  <c r="BD460" i="5"/>
  <c r="BE460" i="5"/>
  <c r="BK460" i="5"/>
  <c r="BL460" i="5"/>
  <c r="BM460" i="5"/>
  <c r="AM460" i="5"/>
  <c r="AN460" i="5"/>
  <c r="AO460" i="5"/>
  <c r="AP460" i="5"/>
  <c r="AR460" i="5"/>
  <c r="AS460" i="5"/>
  <c r="C461" i="5"/>
  <c r="Z461" i="5"/>
  <c r="AA461" i="5"/>
  <c r="AB461" i="5"/>
  <c r="AX461" i="5"/>
  <c r="AY461" i="5"/>
  <c r="BB461" i="5"/>
  <c r="BC461" i="5"/>
  <c r="AK461" i="5"/>
  <c r="Y461" i="5"/>
  <c r="AL461" i="5"/>
  <c r="AC461" i="5"/>
  <c r="AD461" i="5"/>
  <c r="AF461" i="5"/>
  <c r="AG461" i="5"/>
  <c r="AH461" i="5"/>
  <c r="B462" i="5"/>
  <c r="Q462" i="5"/>
  <c r="R462" i="5"/>
  <c r="S462" i="5"/>
  <c r="AZ461" i="5"/>
  <c r="BA461" i="5"/>
  <c r="BD461" i="5"/>
  <c r="BE461" i="5"/>
  <c r="BK461" i="5"/>
  <c r="BL461" i="5"/>
  <c r="BM461" i="5"/>
  <c r="AM461" i="5"/>
  <c r="AN461" i="5"/>
  <c r="AO461" i="5"/>
  <c r="AP461" i="5"/>
  <c r="AR461" i="5"/>
  <c r="AS461" i="5"/>
  <c r="C462" i="5"/>
  <c r="Z462" i="5"/>
  <c r="AA462" i="5"/>
  <c r="AB462" i="5"/>
  <c r="AX462" i="5"/>
  <c r="AY462" i="5"/>
  <c r="BB462" i="5"/>
  <c r="BC462" i="5"/>
  <c r="AK462" i="5"/>
  <c r="Y462" i="5"/>
  <c r="AL462" i="5"/>
  <c r="AC462" i="5"/>
  <c r="AD462" i="5"/>
  <c r="AF462" i="5"/>
  <c r="AG462" i="5"/>
  <c r="AH462" i="5"/>
  <c r="B463" i="5"/>
  <c r="Q463" i="5"/>
  <c r="R463" i="5"/>
  <c r="S463" i="5"/>
  <c r="AZ462" i="5"/>
  <c r="BA462" i="5"/>
  <c r="BD462" i="5"/>
  <c r="BE462" i="5"/>
  <c r="BK462" i="5"/>
  <c r="BL462" i="5"/>
  <c r="BM462" i="5"/>
  <c r="AM462" i="5"/>
  <c r="AN462" i="5"/>
  <c r="AO462" i="5"/>
  <c r="AP462" i="5"/>
  <c r="AR462" i="5"/>
  <c r="AS462" i="5"/>
  <c r="C463" i="5"/>
  <c r="Z463" i="5"/>
  <c r="AA463" i="5"/>
  <c r="AB463" i="5"/>
  <c r="AX463" i="5"/>
  <c r="AY463" i="5"/>
  <c r="BB463" i="5"/>
  <c r="BC463" i="5"/>
  <c r="AK463" i="5"/>
  <c r="Y463" i="5"/>
  <c r="AL463" i="5"/>
  <c r="AC463" i="5"/>
  <c r="AD463" i="5"/>
  <c r="AF463" i="5"/>
  <c r="AG463" i="5"/>
  <c r="AH463" i="5"/>
  <c r="B464" i="5"/>
  <c r="Q464" i="5"/>
  <c r="R464" i="5"/>
  <c r="S464" i="5"/>
  <c r="AZ463" i="5"/>
  <c r="BA463" i="5"/>
  <c r="BD463" i="5"/>
  <c r="BE463" i="5"/>
  <c r="BK463" i="5"/>
  <c r="BL463" i="5"/>
  <c r="BM463" i="5"/>
  <c r="AM463" i="5"/>
  <c r="AN463" i="5"/>
  <c r="AO463" i="5"/>
  <c r="AP463" i="5"/>
  <c r="AR463" i="5"/>
  <c r="AS463" i="5"/>
  <c r="C464" i="5"/>
  <c r="Z464" i="5"/>
  <c r="AA464" i="5"/>
  <c r="AB464" i="5"/>
  <c r="AX464" i="5"/>
  <c r="AY464" i="5"/>
  <c r="BB464" i="5"/>
  <c r="BC464" i="5"/>
  <c r="AK464" i="5"/>
  <c r="Y464" i="5"/>
  <c r="AL464" i="5"/>
  <c r="AC464" i="5"/>
  <c r="AD464" i="5"/>
  <c r="AF464" i="5"/>
  <c r="AG464" i="5"/>
  <c r="AH464" i="5"/>
  <c r="B465" i="5"/>
  <c r="Q465" i="5"/>
  <c r="R465" i="5"/>
  <c r="S465" i="5"/>
  <c r="AZ464" i="5"/>
  <c r="BA464" i="5"/>
  <c r="BD464" i="5"/>
  <c r="BE464" i="5"/>
  <c r="BK464" i="5"/>
  <c r="BL464" i="5"/>
  <c r="BM464" i="5"/>
  <c r="AM464" i="5"/>
  <c r="AN464" i="5"/>
  <c r="AO464" i="5"/>
  <c r="AP464" i="5"/>
  <c r="AR464" i="5"/>
  <c r="AS464" i="5"/>
  <c r="C465" i="5"/>
  <c r="Z465" i="5"/>
  <c r="AA465" i="5"/>
  <c r="AB465" i="5"/>
  <c r="AX465" i="5"/>
  <c r="AY465" i="5"/>
  <c r="BB465" i="5"/>
  <c r="BC465" i="5"/>
  <c r="AK465" i="5"/>
  <c r="Y465" i="5"/>
  <c r="AL465" i="5"/>
  <c r="AC465" i="5"/>
  <c r="AD465" i="5"/>
  <c r="AF465" i="5"/>
  <c r="AG465" i="5"/>
  <c r="AH465" i="5"/>
  <c r="B466" i="5"/>
  <c r="Q466" i="5"/>
  <c r="R466" i="5"/>
  <c r="S466" i="5"/>
  <c r="AZ465" i="5"/>
  <c r="BA465" i="5"/>
  <c r="BD465" i="5"/>
  <c r="BE465" i="5"/>
  <c r="BK465" i="5"/>
  <c r="BL465" i="5"/>
  <c r="BM465" i="5"/>
  <c r="AM465" i="5"/>
  <c r="AN465" i="5"/>
  <c r="AO465" i="5"/>
  <c r="AP465" i="5"/>
  <c r="AR465" i="5"/>
  <c r="AS465" i="5"/>
  <c r="C466" i="5"/>
  <c r="Z466" i="5"/>
  <c r="AA466" i="5"/>
  <c r="AB466" i="5"/>
  <c r="AX466" i="5"/>
  <c r="AY466" i="5"/>
  <c r="BB466" i="5"/>
  <c r="BC466" i="5"/>
  <c r="AK466" i="5"/>
  <c r="Y466" i="5"/>
  <c r="AL466" i="5"/>
  <c r="AC466" i="5"/>
  <c r="AD466" i="5"/>
  <c r="AF466" i="5"/>
  <c r="AG466" i="5"/>
  <c r="AH466" i="5"/>
  <c r="B467" i="5"/>
  <c r="Q467" i="5"/>
  <c r="R467" i="5"/>
  <c r="S467" i="5"/>
  <c r="AZ466" i="5"/>
  <c r="BA466" i="5"/>
  <c r="BD466" i="5"/>
  <c r="BE466" i="5"/>
  <c r="BK466" i="5"/>
  <c r="BL466" i="5"/>
  <c r="BM466" i="5"/>
  <c r="AM466" i="5"/>
  <c r="AN466" i="5"/>
  <c r="AO466" i="5"/>
  <c r="AP466" i="5"/>
  <c r="AR466" i="5"/>
  <c r="AS466" i="5"/>
  <c r="C467" i="5"/>
  <c r="Z467" i="5"/>
  <c r="AA467" i="5"/>
  <c r="AB467" i="5"/>
  <c r="AX467" i="5"/>
  <c r="AY467" i="5"/>
  <c r="BB467" i="5"/>
  <c r="BC467" i="5"/>
  <c r="AK467" i="5"/>
  <c r="Y467" i="5"/>
  <c r="AL467" i="5"/>
  <c r="AC467" i="5"/>
  <c r="AD467" i="5"/>
  <c r="AF467" i="5"/>
  <c r="AG467" i="5"/>
  <c r="AH467" i="5"/>
  <c r="B468" i="5"/>
  <c r="Q468" i="5"/>
  <c r="R468" i="5"/>
  <c r="S468" i="5"/>
  <c r="AZ467" i="5"/>
  <c r="BA467" i="5"/>
  <c r="BD467" i="5"/>
  <c r="BE467" i="5"/>
  <c r="BK467" i="5"/>
  <c r="BL467" i="5"/>
  <c r="BM467" i="5"/>
  <c r="AM467" i="5"/>
  <c r="AN467" i="5"/>
  <c r="AO467" i="5"/>
  <c r="AP467" i="5"/>
  <c r="AR467" i="5"/>
  <c r="AS467" i="5"/>
  <c r="C468" i="5"/>
  <c r="Z468" i="5"/>
  <c r="AA468" i="5"/>
  <c r="AB468" i="5"/>
  <c r="AX468" i="5"/>
  <c r="AY468" i="5"/>
  <c r="BB468" i="5"/>
  <c r="BC468" i="5"/>
  <c r="AK468" i="5"/>
  <c r="Y468" i="5"/>
  <c r="AL468" i="5"/>
  <c r="AC468" i="5"/>
  <c r="AD468" i="5"/>
  <c r="AF468" i="5"/>
  <c r="AG468" i="5"/>
  <c r="AH468" i="5"/>
  <c r="B469" i="5"/>
  <c r="Q469" i="5"/>
  <c r="R469" i="5"/>
  <c r="S469" i="5"/>
  <c r="AZ468" i="5"/>
  <c r="BA468" i="5"/>
  <c r="BD468" i="5"/>
  <c r="BE468" i="5"/>
  <c r="BK468" i="5"/>
  <c r="BL468" i="5"/>
  <c r="BM468" i="5"/>
  <c r="AM468" i="5"/>
  <c r="AN468" i="5"/>
  <c r="AO468" i="5"/>
  <c r="AP468" i="5"/>
  <c r="AR468" i="5"/>
  <c r="AS468" i="5"/>
  <c r="C469" i="5"/>
  <c r="Z469" i="5"/>
  <c r="AA469" i="5"/>
  <c r="AB469" i="5"/>
  <c r="AX469" i="5"/>
  <c r="AY469" i="5"/>
  <c r="BB469" i="5"/>
  <c r="BC469" i="5"/>
  <c r="AK469" i="5"/>
  <c r="Y469" i="5"/>
  <c r="AL469" i="5"/>
  <c r="AC469" i="5"/>
  <c r="AD469" i="5"/>
  <c r="AF469" i="5"/>
  <c r="AG469" i="5"/>
  <c r="AH469" i="5"/>
  <c r="B470" i="5"/>
  <c r="Q470" i="5"/>
  <c r="R470" i="5"/>
  <c r="S470" i="5"/>
  <c r="AZ469" i="5"/>
  <c r="BA469" i="5"/>
  <c r="BD469" i="5"/>
  <c r="BE469" i="5"/>
  <c r="BK469" i="5"/>
  <c r="BL469" i="5"/>
  <c r="BM469" i="5"/>
  <c r="AM469" i="5"/>
  <c r="AN469" i="5"/>
  <c r="AO469" i="5"/>
  <c r="AP469" i="5"/>
  <c r="AR469" i="5"/>
  <c r="AS469" i="5"/>
  <c r="C470" i="5"/>
  <c r="Z470" i="5"/>
  <c r="AA470" i="5"/>
  <c r="AB470" i="5"/>
  <c r="AX470" i="5"/>
  <c r="AY470" i="5"/>
  <c r="BB470" i="5"/>
  <c r="BC470" i="5"/>
  <c r="AK470" i="5"/>
  <c r="Y470" i="5"/>
  <c r="AL470" i="5"/>
  <c r="AC470" i="5"/>
  <c r="AD470" i="5"/>
  <c r="AF470" i="5"/>
  <c r="AG470" i="5"/>
  <c r="AH470" i="5"/>
  <c r="B471" i="5"/>
  <c r="Q471" i="5"/>
  <c r="R471" i="5"/>
  <c r="S471" i="5"/>
  <c r="AZ470" i="5"/>
  <c r="BA470" i="5"/>
  <c r="BD470" i="5"/>
  <c r="BE470" i="5"/>
  <c r="BK470" i="5"/>
  <c r="BL470" i="5"/>
  <c r="BM470" i="5"/>
  <c r="AM470" i="5"/>
  <c r="AN470" i="5"/>
  <c r="AO470" i="5"/>
  <c r="AP470" i="5"/>
  <c r="AR470" i="5"/>
  <c r="AS470" i="5"/>
  <c r="C471" i="5"/>
  <c r="Z471" i="5"/>
  <c r="AA471" i="5"/>
  <c r="AB471" i="5"/>
  <c r="AX471" i="5"/>
  <c r="AY471" i="5"/>
  <c r="BB471" i="5"/>
  <c r="BC471" i="5"/>
  <c r="AK471" i="5"/>
  <c r="Y471" i="5"/>
  <c r="AL471" i="5"/>
  <c r="AC471" i="5"/>
  <c r="AD471" i="5"/>
  <c r="AF471" i="5"/>
  <c r="AG471" i="5"/>
  <c r="AH471" i="5"/>
  <c r="B472" i="5"/>
  <c r="Q472" i="5"/>
  <c r="R472" i="5"/>
  <c r="S472" i="5"/>
  <c r="AZ471" i="5"/>
  <c r="BA471" i="5"/>
  <c r="BD471" i="5"/>
  <c r="BE471" i="5"/>
  <c r="BK471" i="5"/>
  <c r="BL471" i="5"/>
  <c r="BM471" i="5"/>
  <c r="AM471" i="5"/>
  <c r="AN471" i="5"/>
  <c r="AO471" i="5"/>
  <c r="AP471" i="5"/>
  <c r="AR471" i="5"/>
  <c r="AS471" i="5"/>
  <c r="C472" i="5"/>
  <c r="Z472" i="5"/>
  <c r="AA472" i="5"/>
  <c r="AB472" i="5"/>
  <c r="AX472" i="5"/>
  <c r="AY472" i="5"/>
  <c r="BB472" i="5"/>
  <c r="BC472" i="5"/>
  <c r="AK472" i="5"/>
  <c r="Y472" i="5"/>
  <c r="AL472" i="5"/>
  <c r="AC472" i="5"/>
  <c r="AD472" i="5"/>
  <c r="AF472" i="5"/>
  <c r="AG472" i="5"/>
  <c r="AH472" i="5"/>
  <c r="B473" i="5"/>
  <c r="Q473" i="5"/>
  <c r="R473" i="5"/>
  <c r="S473" i="5"/>
  <c r="AZ472" i="5"/>
  <c r="BA472" i="5"/>
  <c r="BD472" i="5"/>
  <c r="BE472" i="5"/>
  <c r="BK472" i="5"/>
  <c r="BL472" i="5"/>
  <c r="BM472" i="5"/>
  <c r="AM472" i="5"/>
  <c r="AN472" i="5"/>
  <c r="AO472" i="5"/>
  <c r="AP472" i="5"/>
  <c r="AR472" i="5"/>
  <c r="AS472" i="5"/>
  <c r="C473" i="5"/>
  <c r="Z473" i="5"/>
  <c r="AA473" i="5"/>
  <c r="AB473" i="5"/>
  <c r="AX473" i="5"/>
  <c r="AY473" i="5"/>
  <c r="BB473" i="5"/>
  <c r="BC473" i="5"/>
  <c r="AK473" i="5"/>
  <c r="Y473" i="5"/>
  <c r="AL473" i="5"/>
  <c r="AC473" i="5"/>
  <c r="AD473" i="5"/>
  <c r="AF473" i="5"/>
  <c r="AG473" i="5"/>
  <c r="AH473" i="5"/>
  <c r="B474" i="5"/>
  <c r="Q474" i="5"/>
  <c r="R474" i="5"/>
  <c r="S474" i="5"/>
  <c r="AZ473" i="5"/>
  <c r="BA473" i="5"/>
  <c r="BD473" i="5"/>
  <c r="BE473" i="5"/>
  <c r="BK473" i="5"/>
  <c r="BL473" i="5"/>
  <c r="BM473" i="5"/>
  <c r="AM473" i="5"/>
  <c r="AN473" i="5"/>
  <c r="AO473" i="5"/>
  <c r="AP473" i="5"/>
  <c r="AR473" i="5"/>
  <c r="AS473" i="5"/>
  <c r="C474" i="5"/>
  <c r="Z474" i="5"/>
  <c r="AA474" i="5"/>
  <c r="AB474" i="5"/>
  <c r="AX474" i="5"/>
  <c r="AY474" i="5"/>
  <c r="BB474" i="5"/>
  <c r="BC474" i="5"/>
  <c r="AK474" i="5"/>
  <c r="Y474" i="5"/>
  <c r="AL474" i="5"/>
  <c r="AC474" i="5"/>
  <c r="AD474" i="5"/>
  <c r="AF474" i="5"/>
  <c r="AG474" i="5"/>
  <c r="AH474" i="5"/>
  <c r="B475" i="5"/>
  <c r="Q475" i="5"/>
  <c r="R475" i="5"/>
  <c r="S475" i="5"/>
  <c r="AZ474" i="5"/>
  <c r="BA474" i="5"/>
  <c r="BD474" i="5"/>
  <c r="BE474" i="5"/>
  <c r="BK474" i="5"/>
  <c r="BL474" i="5"/>
  <c r="BM474" i="5"/>
  <c r="AM474" i="5"/>
  <c r="AN474" i="5"/>
  <c r="AO474" i="5"/>
  <c r="AP474" i="5"/>
  <c r="AR474" i="5"/>
  <c r="AS474" i="5"/>
  <c r="C475" i="5"/>
  <c r="Z475" i="5"/>
  <c r="AA475" i="5"/>
  <c r="AB475" i="5"/>
  <c r="AX475" i="5"/>
  <c r="AY475" i="5"/>
  <c r="BB475" i="5"/>
  <c r="BC475" i="5"/>
  <c r="AK475" i="5"/>
  <c r="Y475" i="5"/>
  <c r="AL475" i="5"/>
  <c r="AC475" i="5"/>
  <c r="AD475" i="5"/>
  <c r="AF475" i="5"/>
  <c r="AG475" i="5"/>
  <c r="AH475" i="5"/>
  <c r="B476" i="5"/>
  <c r="Q476" i="5"/>
  <c r="R476" i="5"/>
  <c r="S476" i="5"/>
  <c r="AZ475" i="5"/>
  <c r="BA475" i="5"/>
  <c r="BD475" i="5"/>
  <c r="BE475" i="5"/>
  <c r="BK475" i="5"/>
  <c r="BL475" i="5"/>
  <c r="BM475" i="5"/>
  <c r="AM475" i="5"/>
  <c r="AN475" i="5"/>
  <c r="AO475" i="5"/>
  <c r="AP475" i="5"/>
  <c r="AR475" i="5"/>
  <c r="AS475" i="5"/>
  <c r="C476" i="5"/>
  <c r="Z476" i="5"/>
  <c r="AA476" i="5"/>
  <c r="AB476" i="5"/>
  <c r="AX476" i="5"/>
  <c r="AY476" i="5"/>
  <c r="BB476" i="5"/>
  <c r="BC476" i="5"/>
  <c r="AK476" i="5"/>
  <c r="Y476" i="5"/>
  <c r="AL476" i="5"/>
  <c r="AC476" i="5"/>
  <c r="AD476" i="5"/>
  <c r="AF476" i="5"/>
  <c r="AG476" i="5"/>
  <c r="AH476" i="5"/>
  <c r="B477" i="5"/>
  <c r="Q477" i="5"/>
  <c r="R477" i="5"/>
  <c r="S477" i="5"/>
  <c r="AZ476" i="5"/>
  <c r="BA476" i="5"/>
  <c r="BD476" i="5"/>
  <c r="BE476" i="5"/>
  <c r="BK476" i="5"/>
  <c r="BL476" i="5"/>
  <c r="BM476" i="5"/>
  <c r="AM476" i="5"/>
  <c r="AN476" i="5"/>
  <c r="AO476" i="5"/>
  <c r="AP476" i="5"/>
  <c r="AR476" i="5"/>
  <c r="AS476" i="5"/>
  <c r="C477" i="5"/>
  <c r="Z477" i="5"/>
  <c r="AA477" i="5"/>
  <c r="AB477" i="5"/>
  <c r="AX477" i="5"/>
  <c r="AY477" i="5"/>
  <c r="BB477" i="5"/>
  <c r="BC477" i="5"/>
  <c r="AK477" i="5"/>
  <c r="Y477" i="5"/>
  <c r="AL477" i="5"/>
  <c r="AC477" i="5"/>
  <c r="AD477" i="5"/>
  <c r="AF477" i="5"/>
  <c r="AG477" i="5"/>
  <c r="AH477" i="5"/>
  <c r="B478" i="5"/>
  <c r="Q478" i="5"/>
  <c r="R478" i="5"/>
  <c r="S478" i="5"/>
  <c r="AZ477" i="5"/>
  <c r="BA477" i="5"/>
  <c r="BD477" i="5"/>
  <c r="BE477" i="5"/>
  <c r="BK477" i="5"/>
  <c r="BL477" i="5"/>
  <c r="BM477" i="5"/>
  <c r="AM477" i="5"/>
  <c r="AN477" i="5"/>
  <c r="AO477" i="5"/>
  <c r="AP477" i="5"/>
  <c r="AR477" i="5"/>
  <c r="AS477" i="5"/>
  <c r="C478" i="5"/>
  <c r="Z478" i="5"/>
  <c r="AA478" i="5"/>
  <c r="AB478" i="5"/>
  <c r="AX478" i="5"/>
  <c r="AY478" i="5"/>
  <c r="BB478" i="5"/>
  <c r="BC478" i="5"/>
  <c r="AK478" i="5"/>
  <c r="Y478" i="5"/>
  <c r="AL478" i="5"/>
  <c r="AC478" i="5"/>
  <c r="AD478" i="5"/>
  <c r="AF478" i="5"/>
  <c r="AG478" i="5"/>
  <c r="AH478" i="5"/>
  <c r="B479" i="5"/>
  <c r="Q479" i="5"/>
  <c r="R479" i="5"/>
  <c r="S479" i="5"/>
  <c r="AZ478" i="5"/>
  <c r="BA478" i="5"/>
  <c r="BD478" i="5"/>
  <c r="BE478" i="5"/>
  <c r="BK478" i="5"/>
  <c r="BL478" i="5"/>
  <c r="BM478" i="5"/>
  <c r="AM478" i="5"/>
  <c r="AN478" i="5"/>
  <c r="AO478" i="5"/>
  <c r="AP478" i="5"/>
  <c r="AR478" i="5"/>
  <c r="AS478" i="5"/>
  <c r="C479" i="5"/>
  <c r="Z479" i="5"/>
  <c r="AA479" i="5"/>
  <c r="AB479" i="5"/>
  <c r="AX479" i="5"/>
  <c r="AY479" i="5"/>
  <c r="BB479" i="5"/>
  <c r="BC479" i="5"/>
  <c r="AK479" i="5"/>
  <c r="Y479" i="5"/>
  <c r="AL479" i="5"/>
  <c r="AC479" i="5"/>
  <c r="AD479" i="5"/>
  <c r="AF479" i="5"/>
  <c r="AG479" i="5"/>
  <c r="AH479" i="5"/>
  <c r="B480" i="5"/>
  <c r="Q480" i="5"/>
  <c r="R480" i="5"/>
  <c r="S480" i="5"/>
  <c r="AZ479" i="5"/>
  <c r="BA479" i="5"/>
  <c r="BD479" i="5"/>
  <c r="BE479" i="5"/>
  <c r="BK479" i="5"/>
  <c r="BL479" i="5"/>
  <c r="BM479" i="5"/>
  <c r="AM479" i="5"/>
  <c r="AN479" i="5"/>
  <c r="AO479" i="5"/>
  <c r="AP479" i="5"/>
  <c r="AR479" i="5"/>
  <c r="AS479" i="5"/>
  <c r="C480" i="5"/>
  <c r="Z480" i="5"/>
  <c r="AA480" i="5"/>
  <c r="AB480" i="5"/>
  <c r="AX480" i="5"/>
  <c r="AY480" i="5"/>
  <c r="BB480" i="5"/>
  <c r="BC480" i="5"/>
  <c r="AK480" i="5"/>
  <c r="Y480" i="5"/>
  <c r="AL480" i="5"/>
  <c r="AC480" i="5"/>
  <c r="AD480" i="5"/>
  <c r="AF480" i="5"/>
  <c r="AG480" i="5"/>
  <c r="AH480" i="5"/>
  <c r="B481" i="5"/>
  <c r="Q481" i="5"/>
  <c r="R481" i="5"/>
  <c r="S481" i="5"/>
  <c r="AZ480" i="5"/>
  <c r="BA480" i="5"/>
  <c r="BD480" i="5"/>
  <c r="BE480" i="5"/>
  <c r="BK480" i="5"/>
  <c r="BL480" i="5"/>
  <c r="BM480" i="5"/>
  <c r="AM480" i="5"/>
  <c r="AN480" i="5"/>
  <c r="AO480" i="5"/>
  <c r="AP480" i="5"/>
  <c r="AR480" i="5"/>
  <c r="AS480" i="5"/>
  <c r="C481" i="5"/>
  <c r="Z481" i="5"/>
  <c r="AA481" i="5"/>
  <c r="AB481" i="5"/>
  <c r="AX481" i="5"/>
  <c r="AY481" i="5"/>
  <c r="BB481" i="5"/>
  <c r="BC481" i="5"/>
  <c r="AK481" i="5"/>
  <c r="Y481" i="5"/>
  <c r="AL481" i="5"/>
  <c r="AC481" i="5"/>
  <c r="AD481" i="5"/>
  <c r="AF481" i="5"/>
  <c r="AG481" i="5"/>
  <c r="AH481" i="5"/>
  <c r="B482" i="5"/>
  <c r="Q482" i="5"/>
  <c r="R482" i="5"/>
  <c r="S482" i="5"/>
  <c r="AZ481" i="5"/>
  <c r="BA481" i="5"/>
  <c r="BD481" i="5"/>
  <c r="BE481" i="5"/>
  <c r="BK481" i="5"/>
  <c r="BL481" i="5"/>
  <c r="BM481" i="5"/>
  <c r="AM481" i="5"/>
  <c r="AN481" i="5"/>
  <c r="AO481" i="5"/>
  <c r="AP481" i="5"/>
  <c r="AR481" i="5"/>
  <c r="AS481" i="5"/>
  <c r="C482" i="5"/>
  <c r="Z482" i="5"/>
  <c r="AA482" i="5"/>
  <c r="AB482" i="5"/>
  <c r="AX482" i="5"/>
  <c r="AY482" i="5"/>
  <c r="BB482" i="5"/>
  <c r="BC482" i="5"/>
  <c r="AK482" i="5"/>
  <c r="Y482" i="5"/>
  <c r="AL482" i="5"/>
  <c r="AC482" i="5"/>
  <c r="AD482" i="5"/>
  <c r="AF482" i="5"/>
  <c r="AG482" i="5"/>
  <c r="AH482" i="5"/>
  <c r="B483" i="5"/>
  <c r="Q483" i="5"/>
  <c r="R483" i="5"/>
  <c r="S483" i="5"/>
  <c r="AZ482" i="5"/>
  <c r="BA482" i="5"/>
  <c r="BD482" i="5"/>
  <c r="BE482" i="5"/>
  <c r="BK482" i="5"/>
  <c r="BL482" i="5"/>
  <c r="BM482" i="5"/>
  <c r="AM482" i="5"/>
  <c r="AN482" i="5"/>
  <c r="AO482" i="5"/>
  <c r="AP482" i="5"/>
  <c r="AR482" i="5"/>
  <c r="AS482" i="5"/>
  <c r="C483" i="5"/>
  <c r="Z483" i="5"/>
  <c r="AA483" i="5"/>
  <c r="AB483" i="5"/>
  <c r="AX483" i="5"/>
  <c r="AY483" i="5"/>
  <c r="BB483" i="5"/>
  <c r="BC483" i="5"/>
  <c r="AK483" i="5"/>
  <c r="Y483" i="5"/>
  <c r="AL483" i="5"/>
  <c r="AC483" i="5"/>
  <c r="AD483" i="5"/>
  <c r="AF483" i="5"/>
  <c r="AG483" i="5"/>
  <c r="AH483" i="5"/>
  <c r="B484" i="5"/>
  <c r="Q484" i="5"/>
  <c r="R484" i="5"/>
  <c r="S484" i="5"/>
  <c r="AZ483" i="5"/>
  <c r="BA483" i="5"/>
  <c r="BD483" i="5"/>
  <c r="BE483" i="5"/>
  <c r="BK483" i="5"/>
  <c r="BL483" i="5"/>
  <c r="BM483" i="5"/>
  <c r="AM483" i="5"/>
  <c r="AN483" i="5"/>
  <c r="AO483" i="5"/>
  <c r="AP483" i="5"/>
  <c r="AR483" i="5"/>
  <c r="AS483" i="5"/>
  <c r="C484" i="5"/>
  <c r="Z484" i="5"/>
  <c r="AA484" i="5"/>
  <c r="AB484" i="5"/>
  <c r="AX484" i="5"/>
  <c r="AY484" i="5"/>
  <c r="BB484" i="5"/>
  <c r="BC484" i="5"/>
  <c r="AK484" i="5"/>
  <c r="Y484" i="5"/>
  <c r="AL484" i="5"/>
  <c r="AC484" i="5"/>
  <c r="AD484" i="5"/>
  <c r="AF484" i="5"/>
  <c r="AG484" i="5"/>
  <c r="AH484" i="5"/>
  <c r="B485" i="5"/>
  <c r="Q485" i="5"/>
  <c r="R485" i="5"/>
  <c r="S485" i="5"/>
  <c r="AZ484" i="5"/>
  <c r="BA484" i="5"/>
  <c r="BD484" i="5"/>
  <c r="BE484" i="5"/>
  <c r="BK484" i="5"/>
  <c r="BL484" i="5"/>
  <c r="BM484" i="5"/>
  <c r="AM484" i="5"/>
  <c r="AN484" i="5"/>
  <c r="AO484" i="5"/>
  <c r="AP484" i="5"/>
  <c r="AR484" i="5"/>
  <c r="AS484" i="5"/>
  <c r="C485" i="5"/>
  <c r="Z485" i="5"/>
  <c r="AA485" i="5"/>
  <c r="AB485" i="5"/>
  <c r="AX485" i="5"/>
  <c r="AY485" i="5"/>
  <c r="BB485" i="5"/>
  <c r="BC485" i="5"/>
  <c r="AK485" i="5"/>
  <c r="Y485" i="5"/>
  <c r="AL485" i="5"/>
  <c r="AC485" i="5"/>
  <c r="AD485" i="5"/>
  <c r="AF485" i="5"/>
  <c r="AG485" i="5"/>
  <c r="AH485" i="5"/>
  <c r="B486" i="5"/>
  <c r="Q486" i="5"/>
  <c r="R486" i="5"/>
  <c r="S486" i="5"/>
  <c r="AZ485" i="5"/>
  <c r="BA485" i="5"/>
  <c r="BD485" i="5"/>
  <c r="BE485" i="5"/>
  <c r="BK485" i="5"/>
  <c r="BL485" i="5"/>
  <c r="BM485" i="5"/>
  <c r="AM485" i="5"/>
  <c r="AN485" i="5"/>
  <c r="AO485" i="5"/>
  <c r="AP485" i="5"/>
  <c r="AR485" i="5"/>
  <c r="AS485" i="5"/>
  <c r="C486" i="5"/>
  <c r="Z486" i="5"/>
  <c r="AA486" i="5"/>
  <c r="AB486" i="5"/>
  <c r="AX486" i="5"/>
  <c r="AY486" i="5"/>
  <c r="BB486" i="5"/>
  <c r="BC486" i="5"/>
  <c r="AK486" i="5"/>
  <c r="Y486" i="5"/>
  <c r="AL486" i="5"/>
  <c r="AC486" i="5"/>
  <c r="AD486" i="5"/>
  <c r="AF486" i="5"/>
  <c r="AG486" i="5"/>
  <c r="AH486" i="5"/>
  <c r="B487" i="5"/>
  <c r="Q487" i="5"/>
  <c r="R487" i="5"/>
  <c r="S487" i="5"/>
  <c r="AZ486" i="5"/>
  <c r="BA486" i="5"/>
  <c r="BD486" i="5"/>
  <c r="BE486" i="5"/>
  <c r="BK486" i="5"/>
  <c r="BL486" i="5"/>
  <c r="BM486" i="5"/>
  <c r="AM486" i="5"/>
  <c r="AN486" i="5"/>
  <c r="AO486" i="5"/>
  <c r="AP486" i="5"/>
  <c r="AR486" i="5"/>
  <c r="AS486" i="5"/>
  <c r="C487" i="5"/>
  <c r="Z487" i="5"/>
  <c r="AA487" i="5"/>
  <c r="AB487" i="5"/>
  <c r="AX487" i="5"/>
  <c r="AY487" i="5"/>
  <c r="BB487" i="5"/>
  <c r="BC487" i="5"/>
  <c r="AK487" i="5"/>
  <c r="Y487" i="5"/>
  <c r="AL487" i="5"/>
  <c r="AC487" i="5"/>
  <c r="AD487" i="5"/>
  <c r="AF487" i="5"/>
  <c r="AG487" i="5"/>
  <c r="AH487" i="5"/>
  <c r="B488" i="5"/>
  <c r="Q488" i="5"/>
  <c r="R488" i="5"/>
  <c r="S488" i="5"/>
  <c r="AZ487" i="5"/>
  <c r="BA487" i="5"/>
  <c r="BD487" i="5"/>
  <c r="BE487" i="5"/>
  <c r="BK487" i="5"/>
  <c r="BL487" i="5"/>
  <c r="BM487" i="5"/>
  <c r="AM487" i="5"/>
  <c r="AN487" i="5"/>
  <c r="AO487" i="5"/>
  <c r="AP487" i="5"/>
  <c r="AR487" i="5"/>
  <c r="AS487" i="5"/>
  <c r="C488" i="5"/>
  <c r="Z488" i="5"/>
  <c r="AA488" i="5"/>
  <c r="AB488" i="5"/>
  <c r="AX488" i="5"/>
  <c r="AY488" i="5"/>
  <c r="BB488" i="5"/>
  <c r="BC488" i="5"/>
  <c r="AK488" i="5"/>
  <c r="Y488" i="5"/>
  <c r="AL488" i="5"/>
  <c r="AC488" i="5"/>
  <c r="AD488" i="5"/>
  <c r="AF488" i="5"/>
  <c r="AG488" i="5"/>
  <c r="AH488" i="5"/>
  <c r="B489" i="5"/>
  <c r="Q489" i="5"/>
  <c r="R489" i="5"/>
  <c r="S489" i="5"/>
  <c r="AZ488" i="5"/>
  <c r="BA488" i="5"/>
  <c r="BD488" i="5"/>
  <c r="BE488" i="5"/>
  <c r="BK488" i="5"/>
  <c r="BL488" i="5"/>
  <c r="BM488" i="5"/>
  <c r="AM488" i="5"/>
  <c r="AN488" i="5"/>
  <c r="AO488" i="5"/>
  <c r="AP488" i="5"/>
  <c r="AR488" i="5"/>
  <c r="AS488" i="5"/>
  <c r="C489" i="5"/>
  <c r="Z489" i="5"/>
  <c r="AA489" i="5"/>
  <c r="AB489" i="5"/>
  <c r="AX489" i="5"/>
  <c r="AY489" i="5"/>
  <c r="BB489" i="5"/>
  <c r="BC489" i="5"/>
  <c r="AK489" i="5"/>
  <c r="Y489" i="5"/>
  <c r="AL489" i="5"/>
  <c r="AC489" i="5"/>
  <c r="AD489" i="5"/>
  <c r="AF489" i="5"/>
  <c r="AG489" i="5"/>
  <c r="AH489" i="5"/>
  <c r="B490" i="5"/>
  <c r="Q490" i="5"/>
  <c r="R490" i="5"/>
  <c r="S490" i="5"/>
  <c r="AZ489" i="5"/>
  <c r="BA489" i="5"/>
  <c r="BD489" i="5"/>
  <c r="BE489" i="5"/>
  <c r="BK489" i="5"/>
  <c r="BL489" i="5"/>
  <c r="BM489" i="5"/>
  <c r="AM489" i="5"/>
  <c r="AN489" i="5"/>
  <c r="AO489" i="5"/>
  <c r="AP489" i="5"/>
  <c r="AR489" i="5"/>
  <c r="AS489" i="5"/>
  <c r="C490" i="5"/>
  <c r="Z490" i="5"/>
  <c r="AA490" i="5"/>
  <c r="AB490" i="5"/>
  <c r="AX490" i="5"/>
  <c r="AY490" i="5"/>
  <c r="BB490" i="5"/>
  <c r="BC490" i="5"/>
  <c r="AK490" i="5"/>
  <c r="Y490" i="5"/>
  <c r="AL490" i="5"/>
  <c r="AC490" i="5"/>
  <c r="AD490" i="5"/>
  <c r="AF490" i="5"/>
  <c r="AG490" i="5"/>
  <c r="AH490" i="5"/>
  <c r="B491" i="5"/>
  <c r="Q491" i="5"/>
  <c r="R491" i="5"/>
  <c r="S491" i="5"/>
  <c r="AZ490" i="5"/>
  <c r="BA490" i="5"/>
  <c r="BD490" i="5"/>
  <c r="BE490" i="5"/>
  <c r="BK490" i="5"/>
  <c r="BL490" i="5"/>
  <c r="BM490" i="5"/>
  <c r="AM490" i="5"/>
  <c r="AN490" i="5"/>
  <c r="AO490" i="5"/>
  <c r="AP490" i="5"/>
  <c r="AR490" i="5"/>
  <c r="AS490" i="5"/>
  <c r="C491" i="5"/>
  <c r="Z491" i="5"/>
  <c r="AA491" i="5"/>
  <c r="AB491" i="5"/>
  <c r="AX491" i="5"/>
  <c r="AY491" i="5"/>
  <c r="BB491" i="5"/>
  <c r="BC491" i="5"/>
  <c r="AK491" i="5"/>
  <c r="Y491" i="5"/>
  <c r="AL491" i="5"/>
  <c r="AC491" i="5"/>
  <c r="AD491" i="5"/>
  <c r="AF491" i="5"/>
  <c r="AG491" i="5"/>
  <c r="AH491" i="5"/>
  <c r="B492" i="5"/>
  <c r="Q492" i="5"/>
  <c r="R492" i="5"/>
  <c r="S492" i="5"/>
  <c r="AZ491" i="5"/>
  <c r="BA491" i="5"/>
  <c r="BD491" i="5"/>
  <c r="BE491" i="5"/>
  <c r="BK491" i="5"/>
  <c r="BL491" i="5"/>
  <c r="BM491" i="5"/>
  <c r="AM491" i="5"/>
  <c r="AN491" i="5"/>
  <c r="AO491" i="5"/>
  <c r="AP491" i="5"/>
  <c r="AR491" i="5"/>
  <c r="AS491" i="5"/>
  <c r="C492" i="5"/>
  <c r="Z492" i="5"/>
  <c r="AA492" i="5"/>
  <c r="AB492" i="5"/>
  <c r="AX492" i="5"/>
  <c r="AY492" i="5"/>
  <c r="BB492" i="5"/>
  <c r="BC492" i="5"/>
  <c r="AK492" i="5"/>
  <c r="Y492" i="5"/>
  <c r="AL492" i="5"/>
  <c r="AC492" i="5"/>
  <c r="AD492" i="5"/>
  <c r="AF492" i="5"/>
  <c r="AG492" i="5"/>
  <c r="AH492" i="5"/>
  <c r="B493" i="5"/>
  <c r="Q493" i="5"/>
  <c r="R493" i="5"/>
  <c r="S493" i="5"/>
  <c r="AZ492" i="5"/>
  <c r="BA492" i="5"/>
  <c r="BD492" i="5"/>
  <c r="BE492" i="5"/>
  <c r="BK492" i="5"/>
  <c r="BL492" i="5"/>
  <c r="BM492" i="5"/>
  <c r="AM492" i="5"/>
  <c r="AN492" i="5"/>
  <c r="AO492" i="5"/>
  <c r="AP492" i="5"/>
  <c r="AR492" i="5"/>
  <c r="AS492" i="5"/>
  <c r="C493" i="5"/>
  <c r="Z493" i="5"/>
  <c r="AA493" i="5"/>
  <c r="AB493" i="5"/>
  <c r="AX493" i="5"/>
  <c r="AY493" i="5"/>
  <c r="BB493" i="5"/>
  <c r="BC493" i="5"/>
  <c r="AK493" i="5"/>
  <c r="Y493" i="5"/>
  <c r="AL493" i="5"/>
  <c r="AC493" i="5"/>
  <c r="AD493" i="5"/>
  <c r="AF493" i="5"/>
  <c r="AG493" i="5"/>
  <c r="AH493" i="5"/>
  <c r="B494" i="5"/>
  <c r="Q494" i="5"/>
  <c r="R494" i="5"/>
  <c r="S494" i="5"/>
  <c r="AZ493" i="5"/>
  <c r="BA493" i="5"/>
  <c r="BD493" i="5"/>
  <c r="BE493" i="5"/>
  <c r="BK493" i="5"/>
  <c r="BL493" i="5"/>
  <c r="BM493" i="5"/>
  <c r="AM493" i="5"/>
  <c r="AN493" i="5"/>
  <c r="AO493" i="5"/>
  <c r="AP493" i="5"/>
  <c r="AR493" i="5"/>
  <c r="AS493" i="5"/>
  <c r="C494" i="5"/>
  <c r="Z494" i="5"/>
  <c r="AA494" i="5"/>
  <c r="AB494" i="5"/>
  <c r="AX494" i="5"/>
  <c r="AY494" i="5"/>
  <c r="BB494" i="5"/>
  <c r="BC494" i="5"/>
  <c r="AK494" i="5"/>
  <c r="Y494" i="5"/>
  <c r="AL494" i="5"/>
  <c r="AC494" i="5"/>
  <c r="AD494" i="5"/>
  <c r="AF494" i="5"/>
  <c r="AG494" i="5"/>
  <c r="AH494" i="5"/>
  <c r="B495" i="5"/>
  <c r="Q495" i="5"/>
  <c r="R495" i="5"/>
  <c r="S495" i="5"/>
  <c r="AZ494" i="5"/>
  <c r="BA494" i="5"/>
  <c r="BD494" i="5"/>
  <c r="BE494" i="5"/>
  <c r="BK494" i="5"/>
  <c r="BL494" i="5"/>
  <c r="BM494" i="5"/>
  <c r="AM494" i="5"/>
  <c r="AN494" i="5"/>
  <c r="AO494" i="5"/>
  <c r="AP494" i="5"/>
  <c r="AR494" i="5"/>
  <c r="AS494" i="5"/>
  <c r="C495" i="5"/>
  <c r="Z495" i="5"/>
  <c r="AA495" i="5"/>
  <c r="AB495" i="5"/>
  <c r="AX495" i="5"/>
  <c r="AY495" i="5"/>
  <c r="BB495" i="5"/>
  <c r="BC495" i="5"/>
  <c r="AK495" i="5"/>
  <c r="Y495" i="5"/>
  <c r="AL495" i="5"/>
  <c r="AC495" i="5"/>
  <c r="AD495" i="5"/>
  <c r="AF495" i="5"/>
  <c r="AG495" i="5"/>
  <c r="AH495" i="5"/>
  <c r="B496" i="5"/>
  <c r="Q496" i="5"/>
  <c r="R496" i="5"/>
  <c r="S496" i="5"/>
  <c r="AZ495" i="5"/>
  <c r="BA495" i="5"/>
  <c r="BD495" i="5"/>
  <c r="BE495" i="5"/>
  <c r="BK495" i="5"/>
  <c r="BL495" i="5"/>
  <c r="BM495" i="5"/>
  <c r="AM495" i="5"/>
  <c r="AN495" i="5"/>
  <c r="AO495" i="5"/>
  <c r="AP495" i="5"/>
  <c r="AR495" i="5"/>
  <c r="AS495" i="5"/>
  <c r="C496" i="5"/>
  <c r="Z496" i="5"/>
  <c r="AA496" i="5"/>
  <c r="AB496" i="5"/>
  <c r="AX496" i="5"/>
  <c r="AY496" i="5"/>
  <c r="BB496" i="5"/>
  <c r="BC496" i="5"/>
  <c r="AK496" i="5"/>
  <c r="Y496" i="5"/>
  <c r="AL496" i="5"/>
  <c r="AC496" i="5"/>
  <c r="AD496" i="5"/>
  <c r="AF496" i="5"/>
  <c r="AG496" i="5"/>
  <c r="AH496" i="5"/>
  <c r="B497" i="5"/>
  <c r="Q497" i="5"/>
  <c r="R497" i="5"/>
  <c r="S497" i="5"/>
  <c r="AZ496" i="5"/>
  <c r="BA496" i="5"/>
  <c r="BD496" i="5"/>
  <c r="BE496" i="5"/>
  <c r="BK496" i="5"/>
  <c r="BL496" i="5"/>
  <c r="BM496" i="5"/>
  <c r="AM496" i="5"/>
  <c r="AN496" i="5"/>
  <c r="AO496" i="5"/>
  <c r="AP496" i="5"/>
  <c r="AR496" i="5"/>
  <c r="AS496" i="5"/>
  <c r="C497" i="5"/>
  <c r="Z497" i="5"/>
  <c r="AA497" i="5"/>
  <c r="AB497" i="5"/>
  <c r="AX497" i="5"/>
  <c r="AY497" i="5"/>
  <c r="BB497" i="5"/>
  <c r="BC497" i="5"/>
  <c r="AK497" i="5"/>
  <c r="Y497" i="5"/>
  <c r="AL497" i="5"/>
  <c r="AC497" i="5"/>
  <c r="AD497" i="5"/>
  <c r="AF497" i="5"/>
  <c r="AG497" i="5"/>
  <c r="AH497" i="5"/>
  <c r="B498" i="5"/>
  <c r="Q498" i="5"/>
  <c r="R498" i="5"/>
  <c r="S498" i="5"/>
  <c r="AZ497" i="5"/>
  <c r="BA497" i="5"/>
  <c r="BD497" i="5"/>
  <c r="BE497" i="5"/>
  <c r="BK497" i="5"/>
  <c r="BL497" i="5"/>
  <c r="BM497" i="5"/>
  <c r="AM497" i="5"/>
  <c r="AN497" i="5"/>
  <c r="AO497" i="5"/>
  <c r="AP497" i="5"/>
  <c r="AR497" i="5"/>
  <c r="AS497" i="5"/>
  <c r="C498" i="5"/>
  <c r="Z498" i="5"/>
  <c r="AA498" i="5"/>
  <c r="AB498" i="5"/>
  <c r="AX498" i="5"/>
  <c r="AY498" i="5"/>
  <c r="BB498" i="5"/>
  <c r="BC498" i="5"/>
  <c r="AK498" i="5"/>
  <c r="Y498" i="5"/>
  <c r="AL498" i="5"/>
  <c r="AC498" i="5"/>
  <c r="AD498" i="5"/>
  <c r="AF498" i="5"/>
  <c r="AG498" i="5"/>
  <c r="AH498" i="5"/>
  <c r="B499" i="5"/>
  <c r="Q499" i="5"/>
  <c r="R499" i="5"/>
  <c r="S499" i="5"/>
  <c r="AZ498" i="5"/>
  <c r="BA498" i="5"/>
  <c r="BD498" i="5"/>
  <c r="BE498" i="5"/>
  <c r="BK498" i="5"/>
  <c r="BL498" i="5"/>
  <c r="BM498" i="5"/>
  <c r="AM498" i="5"/>
  <c r="AN498" i="5"/>
  <c r="AO498" i="5"/>
  <c r="AP498" i="5"/>
  <c r="AR498" i="5"/>
  <c r="AS498" i="5"/>
  <c r="C499" i="5"/>
  <c r="Z499" i="5"/>
  <c r="AA499" i="5"/>
  <c r="AB499" i="5"/>
  <c r="AX499" i="5"/>
  <c r="AY499" i="5"/>
  <c r="BB499" i="5"/>
  <c r="BC499" i="5"/>
  <c r="AK499" i="5"/>
  <c r="Y499" i="5"/>
  <c r="AL499" i="5"/>
  <c r="AC499" i="5"/>
  <c r="AD499" i="5"/>
  <c r="AF499" i="5"/>
  <c r="AG499" i="5"/>
  <c r="AH499" i="5"/>
  <c r="B500" i="5"/>
  <c r="Q500" i="5"/>
  <c r="R500" i="5"/>
  <c r="S500" i="5"/>
  <c r="AZ499" i="5"/>
  <c r="BA499" i="5"/>
  <c r="BD499" i="5"/>
  <c r="BE499" i="5"/>
  <c r="BK499" i="5"/>
  <c r="BL499" i="5"/>
  <c r="BM499" i="5"/>
  <c r="AM499" i="5"/>
  <c r="AN499" i="5"/>
  <c r="AO499" i="5"/>
  <c r="AP499" i="5"/>
  <c r="AR499" i="5"/>
  <c r="AS499" i="5"/>
  <c r="C500" i="5"/>
  <c r="Z500" i="5"/>
  <c r="AA500" i="5"/>
  <c r="AB500" i="5"/>
  <c r="AX500" i="5"/>
  <c r="AY500" i="5"/>
  <c r="BB500" i="5"/>
  <c r="BC500" i="5"/>
  <c r="AK500" i="5"/>
  <c r="Y500" i="5"/>
  <c r="AL500" i="5"/>
  <c r="AC500" i="5"/>
  <c r="AD500" i="5"/>
  <c r="AF500" i="5"/>
  <c r="AG500" i="5"/>
  <c r="AH500" i="5"/>
  <c r="B501" i="5"/>
  <c r="Q501" i="5"/>
  <c r="R501" i="5"/>
  <c r="S501" i="5"/>
  <c r="AZ500" i="5"/>
  <c r="BA500" i="5"/>
  <c r="BD500" i="5"/>
  <c r="BE500" i="5"/>
  <c r="BK500" i="5"/>
  <c r="BL500" i="5"/>
  <c r="BM500" i="5"/>
  <c r="AM500" i="5"/>
  <c r="AN500" i="5"/>
  <c r="AO500" i="5"/>
  <c r="AP500" i="5"/>
  <c r="AR500" i="5"/>
  <c r="AS500" i="5"/>
  <c r="C501" i="5"/>
  <c r="Z501" i="5"/>
  <c r="AA501" i="5"/>
  <c r="AB501" i="5"/>
  <c r="AX501" i="5"/>
  <c r="AY501" i="5"/>
  <c r="BB501" i="5"/>
  <c r="BC501" i="5"/>
  <c r="AK501" i="5"/>
  <c r="Y501" i="5"/>
  <c r="AL501" i="5"/>
  <c r="AC501" i="5"/>
  <c r="AD501" i="5"/>
  <c r="AF501" i="5"/>
  <c r="AG501" i="5"/>
  <c r="AH501" i="5"/>
  <c r="B502" i="5"/>
  <c r="Q502" i="5"/>
  <c r="R502" i="5"/>
  <c r="S502" i="5"/>
  <c r="AZ501" i="5"/>
  <c r="BA501" i="5"/>
  <c r="BD501" i="5"/>
  <c r="BE501" i="5"/>
  <c r="BK501" i="5"/>
  <c r="BL501" i="5"/>
  <c r="BM501" i="5"/>
  <c r="AM501" i="5"/>
  <c r="AN501" i="5"/>
  <c r="AO501" i="5"/>
  <c r="AP501" i="5"/>
  <c r="AR501" i="5"/>
  <c r="AS501" i="5"/>
  <c r="C502" i="5"/>
  <c r="Z502" i="5"/>
  <c r="AA502" i="5"/>
  <c r="AB502" i="5"/>
  <c r="AX502" i="5"/>
  <c r="AY502" i="5"/>
  <c r="BB502" i="5"/>
  <c r="BC502" i="5"/>
  <c r="AK502" i="5"/>
  <c r="Y502" i="5"/>
  <c r="AL502" i="5"/>
  <c r="AC502" i="5"/>
  <c r="AD502" i="5"/>
  <c r="AF502" i="5"/>
  <c r="AG502" i="5"/>
  <c r="AH502" i="5"/>
  <c r="B503" i="5"/>
  <c r="Q503" i="5"/>
  <c r="R503" i="5"/>
  <c r="S503" i="5"/>
  <c r="AZ502" i="5"/>
  <c r="BA502" i="5"/>
  <c r="BD502" i="5"/>
  <c r="BE502" i="5"/>
  <c r="BK502" i="5"/>
  <c r="BL502" i="5"/>
  <c r="BM502" i="5"/>
  <c r="AM502" i="5"/>
  <c r="AN502" i="5"/>
  <c r="AO502" i="5"/>
  <c r="AP502" i="5"/>
  <c r="AR502" i="5"/>
  <c r="AS502" i="5"/>
  <c r="C503" i="5"/>
  <c r="Z503" i="5"/>
  <c r="AA503" i="5"/>
  <c r="AB503" i="5"/>
  <c r="AX503" i="5"/>
  <c r="AY503" i="5"/>
  <c r="BB503" i="5"/>
  <c r="BC503" i="5"/>
  <c r="AK503" i="5"/>
  <c r="Y503" i="5"/>
  <c r="AL503" i="5"/>
  <c r="AC503" i="5"/>
  <c r="AD503" i="5"/>
  <c r="AF503" i="5"/>
  <c r="AG503" i="5"/>
  <c r="AH503" i="5"/>
  <c r="B504" i="5"/>
  <c r="Q504" i="5"/>
  <c r="R504" i="5"/>
  <c r="S504" i="5"/>
  <c r="AZ503" i="5"/>
  <c r="BA503" i="5"/>
  <c r="BD503" i="5"/>
  <c r="BE503" i="5"/>
  <c r="BK503" i="5"/>
  <c r="BL503" i="5"/>
  <c r="BM503" i="5"/>
  <c r="AM503" i="5"/>
  <c r="AN503" i="5"/>
  <c r="AO503" i="5"/>
  <c r="AP503" i="5"/>
  <c r="AR503" i="5"/>
  <c r="AS503" i="5"/>
  <c r="C504" i="5"/>
  <c r="Z504" i="5"/>
  <c r="AA504" i="5"/>
  <c r="AB504" i="5"/>
  <c r="AX504" i="5"/>
  <c r="AY504" i="5"/>
  <c r="BB504" i="5"/>
  <c r="BC504" i="5"/>
  <c r="AK504" i="5"/>
  <c r="Y504" i="5"/>
  <c r="AL504" i="5"/>
  <c r="AC504" i="5"/>
  <c r="AD504" i="5"/>
  <c r="AF504" i="5"/>
  <c r="AG504" i="5"/>
  <c r="AH504" i="5"/>
  <c r="B505" i="5"/>
  <c r="Q505" i="5"/>
  <c r="R505" i="5"/>
  <c r="S505" i="5"/>
  <c r="AZ504" i="5"/>
  <c r="BA504" i="5"/>
  <c r="BD504" i="5"/>
  <c r="BE504" i="5"/>
  <c r="BK504" i="5"/>
  <c r="BL504" i="5"/>
  <c r="BM504" i="5"/>
  <c r="AM504" i="5"/>
  <c r="AN504" i="5"/>
  <c r="AO504" i="5"/>
  <c r="AP504" i="5"/>
  <c r="AR504" i="5"/>
  <c r="AS504" i="5"/>
  <c r="C505" i="5"/>
  <c r="Z505" i="5"/>
  <c r="AA505" i="5"/>
  <c r="AB505" i="5"/>
  <c r="AX505" i="5"/>
  <c r="AY505" i="5"/>
  <c r="BB505" i="5"/>
  <c r="BC505" i="5"/>
  <c r="AK505" i="5"/>
  <c r="Y505" i="5"/>
  <c r="AL505" i="5"/>
  <c r="AC505" i="5"/>
  <c r="AD505" i="5"/>
  <c r="AF505" i="5"/>
  <c r="AG505" i="5"/>
  <c r="AH505" i="5"/>
  <c r="B506" i="5"/>
  <c r="Q506" i="5"/>
  <c r="R506" i="5"/>
  <c r="S506" i="5"/>
  <c r="AZ505" i="5"/>
  <c r="BA505" i="5"/>
  <c r="BD505" i="5"/>
  <c r="BE505" i="5"/>
  <c r="BK505" i="5"/>
  <c r="BL505" i="5"/>
  <c r="BM505" i="5"/>
  <c r="AM505" i="5"/>
  <c r="AN505" i="5"/>
  <c r="AO505" i="5"/>
  <c r="AP505" i="5"/>
  <c r="AR505" i="5"/>
  <c r="AS505" i="5"/>
  <c r="C506" i="5"/>
  <c r="Z506" i="5"/>
  <c r="AA506" i="5"/>
  <c r="AB506" i="5"/>
  <c r="AX506" i="5"/>
  <c r="AY506" i="5"/>
  <c r="BB506" i="5"/>
  <c r="BC506" i="5"/>
  <c r="AK506" i="5"/>
  <c r="Y506" i="5"/>
  <c r="AL506" i="5"/>
  <c r="AC506" i="5"/>
  <c r="AD506" i="5"/>
  <c r="AF506" i="5"/>
  <c r="AG506" i="5"/>
  <c r="AH506" i="5"/>
  <c r="B507" i="5"/>
  <c r="Q507" i="5"/>
  <c r="R507" i="5"/>
  <c r="S507" i="5"/>
  <c r="AZ506" i="5"/>
  <c r="BA506" i="5"/>
  <c r="BD506" i="5"/>
  <c r="BE506" i="5"/>
  <c r="BK506" i="5"/>
  <c r="BL506" i="5"/>
  <c r="BM506" i="5"/>
  <c r="AM506" i="5"/>
  <c r="AN506" i="5"/>
  <c r="AO506" i="5"/>
  <c r="AP506" i="5"/>
  <c r="AR506" i="5"/>
  <c r="AS506" i="5"/>
  <c r="C507" i="5"/>
  <c r="Z507" i="5"/>
  <c r="AA507" i="5"/>
  <c r="AB507" i="5"/>
  <c r="AX507" i="5"/>
  <c r="AY507" i="5"/>
  <c r="BB507" i="5"/>
  <c r="BC507" i="5"/>
  <c r="AK507" i="5"/>
  <c r="Y507" i="5"/>
  <c r="AL507" i="5"/>
  <c r="AC507" i="5"/>
  <c r="AD507" i="5"/>
  <c r="AF507" i="5"/>
  <c r="AG507" i="5"/>
  <c r="AH507" i="5"/>
  <c r="B508" i="5"/>
  <c r="Q508" i="5"/>
  <c r="R508" i="5"/>
  <c r="S508" i="5"/>
  <c r="AZ507" i="5"/>
  <c r="BA507" i="5"/>
  <c r="BD507" i="5"/>
  <c r="BE507" i="5"/>
  <c r="BF506" i="5"/>
  <c r="BG506" i="5"/>
  <c r="BH507" i="5"/>
  <c r="BI507" i="5"/>
  <c r="BJ507" i="5"/>
  <c r="BK507" i="5"/>
  <c r="BL507" i="5"/>
  <c r="BM507" i="5"/>
  <c r="AM507" i="5"/>
  <c r="AN507" i="5"/>
  <c r="AO507" i="5"/>
  <c r="AP507" i="5"/>
  <c r="AR507" i="5"/>
  <c r="AS507" i="5"/>
  <c r="C508" i="5"/>
  <c r="Z508" i="5"/>
  <c r="AA508" i="5"/>
  <c r="AB508" i="5"/>
  <c r="AX508" i="5"/>
  <c r="AY508" i="5"/>
  <c r="BB508" i="5"/>
  <c r="BC508" i="5"/>
  <c r="AK508" i="5"/>
  <c r="Y508" i="5"/>
  <c r="AL508" i="5"/>
  <c r="AC508" i="5"/>
  <c r="AD508" i="5"/>
  <c r="AF508" i="5"/>
  <c r="AG508" i="5"/>
  <c r="AH508" i="5"/>
  <c r="B509" i="5"/>
  <c r="Q509" i="5"/>
  <c r="R509" i="5"/>
  <c r="S509" i="5"/>
  <c r="AZ508" i="5"/>
  <c r="BA508" i="5"/>
  <c r="BD508" i="5"/>
  <c r="BE508" i="5"/>
  <c r="BF507" i="5"/>
  <c r="BG507" i="5"/>
  <c r="BH508" i="5"/>
  <c r="BI508" i="5"/>
  <c r="BJ508" i="5"/>
  <c r="BK508" i="5"/>
  <c r="BL508" i="5"/>
  <c r="BM508" i="5"/>
  <c r="AM508" i="5"/>
  <c r="AN508" i="5"/>
  <c r="AO508" i="5"/>
  <c r="AP508" i="5"/>
  <c r="AR508" i="5"/>
  <c r="AS508" i="5"/>
  <c r="C509" i="5"/>
  <c r="Z509" i="5"/>
  <c r="AA509" i="5"/>
  <c r="AB509" i="5"/>
  <c r="AX509" i="5"/>
  <c r="AY509" i="5"/>
  <c r="BB509" i="5"/>
  <c r="BC509" i="5"/>
  <c r="AK509" i="5"/>
  <c r="Y509" i="5"/>
  <c r="AL509" i="5"/>
  <c r="AC509" i="5"/>
  <c r="AD509" i="5"/>
  <c r="AF509" i="5"/>
  <c r="AG509" i="5"/>
  <c r="AH509" i="5"/>
  <c r="B510" i="5"/>
  <c r="Q510" i="5"/>
  <c r="R510" i="5"/>
  <c r="S510" i="5"/>
  <c r="AZ509" i="5"/>
  <c r="BA509" i="5"/>
  <c r="BD509" i="5"/>
  <c r="BE509" i="5"/>
  <c r="BF508" i="5"/>
  <c r="BG508" i="5"/>
  <c r="BH509" i="5"/>
  <c r="BI509" i="5"/>
  <c r="BJ509" i="5"/>
  <c r="BK509" i="5"/>
  <c r="BL509" i="5"/>
  <c r="BM509" i="5"/>
  <c r="AM509" i="5"/>
  <c r="AN509" i="5"/>
  <c r="AO509" i="5"/>
  <c r="AP509" i="5"/>
  <c r="AR509" i="5"/>
  <c r="AS509" i="5"/>
  <c r="C510" i="5"/>
  <c r="Z510" i="5"/>
  <c r="AA510" i="5"/>
  <c r="AB510" i="5"/>
  <c r="AX510" i="5"/>
  <c r="AY510" i="5"/>
  <c r="BB510" i="5"/>
  <c r="BC510" i="5"/>
  <c r="AK510" i="5"/>
  <c r="Y510" i="5"/>
  <c r="AL510" i="5"/>
  <c r="AC510" i="5"/>
  <c r="AD510" i="5"/>
  <c r="AF510" i="5"/>
  <c r="AG510" i="5"/>
  <c r="AH510" i="5"/>
  <c r="B511" i="5"/>
  <c r="Q511" i="5"/>
  <c r="R511" i="5"/>
  <c r="S511" i="5"/>
  <c r="AZ510" i="5"/>
  <c r="BA510" i="5"/>
  <c r="BD510" i="5"/>
  <c r="BE510" i="5"/>
  <c r="BF509" i="5"/>
  <c r="BG509" i="5"/>
  <c r="BH510" i="5"/>
  <c r="BI510" i="5"/>
  <c r="BJ510" i="5"/>
  <c r="BK510" i="5"/>
  <c r="BL510" i="5"/>
  <c r="BM510" i="5"/>
  <c r="AM510" i="5"/>
  <c r="AN510" i="5"/>
  <c r="AO510" i="5"/>
  <c r="AP510" i="5"/>
  <c r="AR510" i="5"/>
  <c r="AS510" i="5"/>
  <c r="C511" i="5"/>
  <c r="Z511" i="5"/>
  <c r="AA511" i="5"/>
  <c r="AB511" i="5"/>
  <c r="AX511" i="5"/>
  <c r="AY511" i="5"/>
  <c r="BB511" i="5"/>
  <c r="BC511" i="5"/>
  <c r="AK511" i="5"/>
  <c r="Y511" i="5"/>
  <c r="AL511" i="5"/>
  <c r="AC511" i="5"/>
  <c r="AD511" i="5"/>
  <c r="AF511" i="5"/>
  <c r="AG511" i="5"/>
  <c r="AH511" i="5"/>
  <c r="B512" i="5"/>
  <c r="Q512" i="5"/>
  <c r="R512" i="5"/>
  <c r="S512" i="5"/>
  <c r="AZ511" i="5"/>
  <c r="BA511" i="5"/>
  <c r="BD511" i="5"/>
  <c r="BE511" i="5"/>
  <c r="BF510" i="5"/>
  <c r="BG510" i="5"/>
  <c r="BH511" i="5"/>
  <c r="BI511" i="5"/>
  <c r="BJ511" i="5"/>
  <c r="BK511" i="5"/>
  <c r="BL511" i="5"/>
  <c r="BM511" i="5"/>
  <c r="AM511" i="5"/>
  <c r="AN511" i="5"/>
  <c r="AO511" i="5"/>
  <c r="AP511" i="5"/>
  <c r="AR511" i="5"/>
  <c r="AS511" i="5"/>
  <c r="C512" i="5"/>
  <c r="Z512" i="5"/>
  <c r="AA512" i="5"/>
  <c r="AB512" i="5"/>
  <c r="AX512" i="5"/>
  <c r="AY512" i="5"/>
  <c r="BB512" i="5"/>
  <c r="BC512" i="5"/>
  <c r="AK512" i="5"/>
  <c r="Y512" i="5"/>
  <c r="AL512" i="5"/>
  <c r="AC512" i="5"/>
  <c r="AD512" i="5"/>
  <c r="AF512" i="5"/>
  <c r="AG512" i="5"/>
  <c r="AH512" i="5"/>
  <c r="B513" i="5"/>
  <c r="Q513" i="5"/>
  <c r="R513" i="5"/>
  <c r="S513" i="5"/>
  <c r="AZ512" i="5"/>
  <c r="BA512" i="5"/>
  <c r="BD512" i="5"/>
  <c r="BE512" i="5"/>
  <c r="BF511" i="5"/>
  <c r="BG511" i="5"/>
  <c r="BH512" i="5"/>
  <c r="BI512" i="5"/>
  <c r="BJ512" i="5"/>
  <c r="BK512" i="5"/>
  <c r="BL512" i="5"/>
  <c r="BM512" i="5"/>
  <c r="AM512" i="5"/>
  <c r="AN512" i="5"/>
  <c r="AO512" i="5"/>
  <c r="AP512" i="5"/>
  <c r="AR512" i="5"/>
  <c r="AS512" i="5"/>
  <c r="C513" i="5"/>
  <c r="Z513" i="5"/>
  <c r="AA513" i="5"/>
  <c r="AB513" i="5"/>
  <c r="AX513" i="5"/>
  <c r="AY513" i="5"/>
  <c r="BB513" i="5"/>
  <c r="BC513" i="5"/>
  <c r="AK513" i="5"/>
  <c r="Y513" i="5"/>
  <c r="AL513" i="5"/>
  <c r="AC513" i="5"/>
  <c r="AD513" i="5"/>
  <c r="AF513" i="5"/>
  <c r="AG513" i="5"/>
  <c r="AH513" i="5"/>
  <c r="B514" i="5"/>
  <c r="Q514" i="5"/>
  <c r="R514" i="5"/>
  <c r="S514" i="5"/>
  <c r="AZ513" i="5"/>
  <c r="BA513" i="5"/>
  <c r="BD513" i="5"/>
  <c r="BE513" i="5"/>
  <c r="BF512" i="5"/>
  <c r="BG512" i="5"/>
  <c r="BH513" i="5"/>
  <c r="BI513" i="5"/>
  <c r="BJ513" i="5"/>
  <c r="BK513" i="5"/>
  <c r="BL513" i="5"/>
  <c r="BM513" i="5"/>
  <c r="AM513" i="5"/>
  <c r="AN513" i="5"/>
  <c r="AO513" i="5"/>
  <c r="AP513" i="5"/>
  <c r="AR513" i="5"/>
  <c r="AS513" i="5"/>
  <c r="C514" i="5"/>
  <c r="Z514" i="5"/>
  <c r="AA514" i="5"/>
  <c r="AB514" i="5"/>
  <c r="AX514" i="5"/>
  <c r="AY514" i="5"/>
  <c r="BB514" i="5"/>
  <c r="BC514" i="5"/>
  <c r="AK514" i="5"/>
  <c r="Y514" i="5"/>
  <c r="AL514" i="5"/>
  <c r="AC514" i="5"/>
  <c r="AD514" i="5"/>
  <c r="AF514" i="5"/>
  <c r="AG514" i="5"/>
  <c r="AH514" i="5"/>
  <c r="B515" i="5"/>
  <c r="Q515" i="5"/>
  <c r="R515" i="5"/>
  <c r="S515" i="5"/>
  <c r="AZ514" i="5"/>
  <c r="BA514" i="5"/>
  <c r="BD514" i="5"/>
  <c r="BE514" i="5"/>
  <c r="BF513" i="5"/>
  <c r="BG513" i="5"/>
  <c r="BH514" i="5"/>
  <c r="BI514" i="5"/>
  <c r="BJ514" i="5"/>
  <c r="BK514" i="5"/>
  <c r="BL514" i="5"/>
  <c r="BM514" i="5"/>
  <c r="AM514" i="5"/>
  <c r="AN514" i="5"/>
  <c r="AO514" i="5"/>
  <c r="AP514" i="5"/>
  <c r="AR514" i="5"/>
  <c r="AS514" i="5"/>
  <c r="C515" i="5"/>
  <c r="Z515" i="5"/>
  <c r="AA515" i="5"/>
  <c r="AB515" i="5"/>
  <c r="AX515" i="5"/>
  <c r="AY515" i="5"/>
  <c r="BB515" i="5"/>
  <c r="BC515" i="5"/>
  <c r="AK515" i="5"/>
  <c r="Y515" i="5"/>
  <c r="AL515" i="5"/>
  <c r="AC515" i="5"/>
  <c r="AD515" i="5"/>
  <c r="AF515" i="5"/>
  <c r="AG515" i="5"/>
  <c r="AH515" i="5"/>
  <c r="B516" i="5"/>
  <c r="Q516" i="5"/>
  <c r="R516" i="5"/>
  <c r="S516" i="5"/>
  <c r="AZ515" i="5"/>
  <c r="BA515" i="5"/>
  <c r="BD515" i="5"/>
  <c r="BE515" i="5"/>
  <c r="BF514" i="5"/>
  <c r="BG514" i="5"/>
  <c r="BH515" i="5"/>
  <c r="BI515" i="5"/>
  <c r="BJ515" i="5"/>
  <c r="BK515" i="5"/>
  <c r="BL515" i="5"/>
  <c r="BM515" i="5"/>
  <c r="AM515" i="5"/>
  <c r="AN515" i="5"/>
  <c r="AO515" i="5"/>
  <c r="AP515" i="5"/>
  <c r="AR515" i="5"/>
  <c r="AS515" i="5"/>
  <c r="C516" i="5"/>
  <c r="Z516" i="5"/>
  <c r="AA516" i="5"/>
  <c r="AB516" i="5"/>
  <c r="AX516" i="5"/>
  <c r="AY516" i="5"/>
  <c r="BB516" i="5"/>
  <c r="BC516" i="5"/>
  <c r="AK516" i="5"/>
  <c r="Y516" i="5"/>
  <c r="AL516" i="5"/>
  <c r="AC516" i="5"/>
  <c r="AD516" i="5"/>
  <c r="AF516" i="5"/>
  <c r="AG516" i="5"/>
  <c r="AH516" i="5"/>
  <c r="B517" i="5"/>
  <c r="Q517" i="5"/>
  <c r="R517" i="5"/>
  <c r="S517" i="5"/>
  <c r="AZ516" i="5"/>
  <c r="BA516" i="5"/>
  <c r="BD516" i="5"/>
  <c r="BE516" i="5"/>
  <c r="BF515" i="5"/>
  <c r="BG515" i="5"/>
  <c r="BH516" i="5"/>
  <c r="BI516" i="5"/>
  <c r="BJ516" i="5"/>
  <c r="BK516" i="5"/>
  <c r="BL516" i="5"/>
  <c r="BM516" i="5"/>
  <c r="AM516" i="5"/>
  <c r="AN516" i="5"/>
  <c r="AO516" i="5"/>
  <c r="AP516" i="5"/>
  <c r="AR516" i="5"/>
  <c r="AS516" i="5"/>
  <c r="C517" i="5"/>
  <c r="Z517" i="5"/>
  <c r="AA517" i="5"/>
  <c r="AB517" i="5"/>
  <c r="AX517" i="5"/>
  <c r="AY517" i="5"/>
  <c r="BB517" i="5"/>
  <c r="BC517" i="5"/>
  <c r="AK517" i="5"/>
  <c r="Y517" i="5"/>
  <c r="AL517" i="5"/>
  <c r="AC517" i="5"/>
  <c r="AD517" i="5"/>
  <c r="AF517" i="5"/>
  <c r="AG517" i="5"/>
  <c r="AH517" i="5"/>
  <c r="B518" i="5"/>
  <c r="Q518" i="5"/>
  <c r="R518" i="5"/>
  <c r="S518" i="5"/>
  <c r="AZ517" i="5"/>
  <c r="BA517" i="5"/>
  <c r="BD517" i="5"/>
  <c r="BE517" i="5"/>
  <c r="BF516" i="5"/>
  <c r="BG516" i="5"/>
  <c r="BH517" i="5"/>
  <c r="BI517" i="5"/>
  <c r="BJ517" i="5"/>
  <c r="BK517" i="5"/>
  <c r="BL517" i="5"/>
  <c r="BM517" i="5"/>
  <c r="AM517" i="5"/>
  <c r="AN517" i="5"/>
  <c r="AO517" i="5"/>
  <c r="AP517" i="5"/>
  <c r="AR517" i="5"/>
  <c r="AS517" i="5"/>
  <c r="C518" i="5"/>
  <c r="Z518" i="5"/>
  <c r="AA518" i="5"/>
  <c r="AB518" i="5"/>
  <c r="AX518" i="5"/>
  <c r="AY518" i="5"/>
  <c r="BB518" i="5"/>
  <c r="BC518" i="5"/>
  <c r="AK518" i="5"/>
  <c r="Y518" i="5"/>
  <c r="AL518" i="5"/>
  <c r="AC518" i="5"/>
  <c r="AD518" i="5"/>
  <c r="AF518" i="5"/>
  <c r="AG518" i="5"/>
  <c r="AH518" i="5"/>
  <c r="B519" i="5"/>
  <c r="Q519" i="5"/>
  <c r="R519" i="5"/>
  <c r="S519" i="5"/>
  <c r="AZ518" i="5"/>
  <c r="BA518" i="5"/>
  <c r="BD518" i="5"/>
  <c r="BE518" i="5"/>
  <c r="BF517" i="5"/>
  <c r="BG517" i="5"/>
  <c r="BH518" i="5"/>
  <c r="BI518" i="5"/>
  <c r="BJ518" i="5"/>
  <c r="BK518" i="5"/>
  <c r="BL518" i="5"/>
  <c r="BM518" i="5"/>
  <c r="AM518" i="5"/>
  <c r="AN518" i="5"/>
  <c r="AO518" i="5"/>
  <c r="AP518" i="5"/>
  <c r="AR518" i="5"/>
  <c r="AS518" i="5"/>
  <c r="C519" i="5"/>
  <c r="Z519" i="5"/>
  <c r="AA519" i="5"/>
  <c r="AB519" i="5"/>
  <c r="AX519" i="5"/>
  <c r="AY519" i="5"/>
  <c r="BB519" i="5"/>
  <c r="BC519" i="5"/>
  <c r="AK519" i="5"/>
  <c r="Y519" i="5"/>
  <c r="AL519" i="5"/>
  <c r="AC519" i="5"/>
  <c r="AD519" i="5"/>
  <c r="AF519" i="5"/>
  <c r="AG519" i="5"/>
  <c r="AH519" i="5"/>
  <c r="B520" i="5"/>
  <c r="Q520" i="5"/>
  <c r="R520" i="5"/>
  <c r="S520" i="5"/>
  <c r="AZ519" i="5"/>
  <c r="BA519" i="5"/>
  <c r="BD519" i="5"/>
  <c r="BE519" i="5"/>
  <c r="BF518" i="5"/>
  <c r="BG518" i="5"/>
  <c r="BH519" i="5"/>
  <c r="BI519" i="5"/>
  <c r="BJ519" i="5"/>
  <c r="BK519" i="5"/>
  <c r="BL519" i="5"/>
  <c r="BM519" i="5"/>
  <c r="AM519" i="5"/>
  <c r="AN519" i="5"/>
  <c r="AO519" i="5"/>
  <c r="AP519" i="5"/>
  <c r="AR519" i="5"/>
  <c r="AS519" i="5"/>
  <c r="C520" i="5"/>
  <c r="Z520" i="5"/>
  <c r="AA520" i="5"/>
  <c r="AB520" i="5"/>
  <c r="AX520" i="5"/>
  <c r="AY520" i="5"/>
  <c r="BB520" i="5"/>
  <c r="BC520" i="5"/>
  <c r="AK520" i="5"/>
  <c r="Y520" i="5"/>
  <c r="AL520" i="5"/>
  <c r="AC520" i="5"/>
  <c r="AD520" i="5"/>
  <c r="AF520" i="5"/>
  <c r="AG520" i="5"/>
  <c r="AH520" i="5"/>
  <c r="B521" i="5"/>
  <c r="Q521" i="5"/>
  <c r="R521" i="5"/>
  <c r="S521" i="5"/>
  <c r="AZ520" i="5"/>
  <c r="BA520" i="5"/>
  <c r="BD520" i="5"/>
  <c r="BE520" i="5"/>
  <c r="BF519" i="5"/>
  <c r="BG519" i="5"/>
  <c r="BH520" i="5"/>
  <c r="BI520" i="5"/>
  <c r="BJ520" i="5"/>
  <c r="BK520" i="5"/>
  <c r="BL520" i="5"/>
  <c r="BM520" i="5"/>
  <c r="AM520" i="5"/>
  <c r="AN520" i="5"/>
  <c r="AO520" i="5"/>
  <c r="AP520" i="5"/>
  <c r="AR520" i="5"/>
  <c r="AS520" i="5"/>
  <c r="C521" i="5"/>
  <c r="Z521" i="5"/>
  <c r="AA521" i="5"/>
  <c r="AB521" i="5"/>
  <c r="AX521" i="5"/>
  <c r="AY521" i="5"/>
  <c r="BB521" i="5"/>
  <c r="BC521" i="5"/>
  <c r="AK521" i="5"/>
  <c r="Y521" i="5"/>
  <c r="AL521" i="5"/>
  <c r="AC521" i="5"/>
  <c r="AD521" i="5"/>
  <c r="AF521" i="5"/>
  <c r="AG521" i="5"/>
  <c r="AH521" i="5"/>
  <c r="B522" i="5"/>
  <c r="Q522" i="5"/>
  <c r="R522" i="5"/>
  <c r="S522" i="5"/>
  <c r="AZ521" i="5"/>
  <c r="BA521" i="5"/>
  <c r="BD521" i="5"/>
  <c r="BE521" i="5"/>
  <c r="BF520" i="5"/>
  <c r="BG520" i="5"/>
  <c r="BH521" i="5"/>
  <c r="BI521" i="5"/>
  <c r="BJ521" i="5"/>
  <c r="BK521" i="5"/>
  <c r="BL521" i="5"/>
  <c r="BM521" i="5"/>
  <c r="AM521" i="5"/>
  <c r="AN521" i="5"/>
  <c r="AO521" i="5"/>
  <c r="AP521" i="5"/>
  <c r="AR521" i="5"/>
  <c r="AS521" i="5"/>
  <c r="C522" i="5"/>
  <c r="Z522" i="5"/>
  <c r="AA522" i="5"/>
  <c r="AB522" i="5"/>
  <c r="AX522" i="5"/>
  <c r="AY522" i="5"/>
  <c r="BB522" i="5"/>
  <c r="BC522" i="5"/>
  <c r="AK522" i="5"/>
  <c r="Y522" i="5"/>
  <c r="AL522" i="5"/>
  <c r="AC522" i="5"/>
  <c r="AD522" i="5"/>
  <c r="AF522" i="5"/>
  <c r="AG522" i="5"/>
  <c r="AH522" i="5"/>
  <c r="B523" i="5"/>
  <c r="Q523" i="5"/>
  <c r="R523" i="5"/>
  <c r="S523" i="5"/>
  <c r="AZ522" i="5"/>
  <c r="BA522" i="5"/>
  <c r="BD522" i="5"/>
  <c r="BE522" i="5"/>
  <c r="BF521" i="5"/>
  <c r="BG521" i="5"/>
  <c r="BH522" i="5"/>
  <c r="BI522" i="5"/>
  <c r="BJ522" i="5"/>
  <c r="BK522" i="5"/>
  <c r="BL522" i="5"/>
  <c r="BM522" i="5"/>
  <c r="AM522" i="5"/>
  <c r="AN522" i="5"/>
  <c r="AO522" i="5"/>
  <c r="AP522" i="5"/>
  <c r="AR522" i="5"/>
  <c r="AS522" i="5"/>
  <c r="C523" i="5"/>
  <c r="Z523" i="5"/>
  <c r="AA523" i="5"/>
  <c r="AB523" i="5"/>
  <c r="AX523" i="5"/>
  <c r="AY523" i="5"/>
  <c r="BB523" i="5"/>
  <c r="BC523" i="5"/>
  <c r="AK523" i="5"/>
  <c r="Y523" i="5"/>
  <c r="AL523" i="5"/>
  <c r="AC523" i="5"/>
  <c r="AD523" i="5"/>
  <c r="AF523" i="5"/>
  <c r="AG523" i="5"/>
  <c r="AH523" i="5"/>
  <c r="B524" i="5"/>
  <c r="Q524" i="5"/>
  <c r="R524" i="5"/>
  <c r="S524" i="5"/>
  <c r="AZ523" i="5"/>
  <c r="BA523" i="5"/>
  <c r="BD523" i="5"/>
  <c r="BE523" i="5"/>
  <c r="BF522" i="5"/>
  <c r="BG522" i="5"/>
  <c r="BH523" i="5"/>
  <c r="BI523" i="5"/>
  <c r="BJ523" i="5"/>
  <c r="BK523" i="5"/>
  <c r="BL523" i="5"/>
  <c r="BM523" i="5"/>
  <c r="AM523" i="5"/>
  <c r="AN523" i="5"/>
  <c r="AO523" i="5"/>
  <c r="AP523" i="5"/>
  <c r="AR523" i="5"/>
  <c r="AS523" i="5"/>
  <c r="C524" i="5"/>
  <c r="Z524" i="5"/>
  <c r="AA524" i="5"/>
  <c r="AB524" i="5"/>
  <c r="AX524" i="5"/>
  <c r="AY524" i="5"/>
  <c r="BB524" i="5"/>
  <c r="BC524" i="5"/>
  <c r="AK524" i="5"/>
  <c r="Y524" i="5"/>
  <c r="AL524" i="5"/>
  <c r="AC524" i="5"/>
  <c r="AD524" i="5"/>
  <c r="AF524" i="5"/>
  <c r="AG524" i="5"/>
  <c r="AH524" i="5"/>
  <c r="B525" i="5"/>
  <c r="Q525" i="5"/>
  <c r="R525" i="5"/>
  <c r="S525" i="5"/>
  <c r="AZ524" i="5"/>
  <c r="BA524" i="5"/>
  <c r="BD524" i="5"/>
  <c r="BE524" i="5"/>
  <c r="BF523" i="5"/>
  <c r="BG523" i="5"/>
  <c r="BH524" i="5"/>
  <c r="BI524" i="5"/>
  <c r="BJ524" i="5"/>
  <c r="BK524" i="5"/>
  <c r="BL524" i="5"/>
  <c r="BM524" i="5"/>
  <c r="AM524" i="5"/>
  <c r="AN524" i="5"/>
  <c r="AO524" i="5"/>
  <c r="AP524" i="5"/>
  <c r="AR524" i="5"/>
  <c r="AS524" i="5"/>
  <c r="C525" i="5"/>
  <c r="Z525" i="5"/>
  <c r="AA525" i="5"/>
  <c r="AB525" i="5"/>
  <c r="AX525" i="5"/>
  <c r="AY525" i="5"/>
  <c r="BB525" i="5"/>
  <c r="BC525" i="5"/>
  <c r="AK525" i="5"/>
  <c r="Y525" i="5"/>
  <c r="AL525" i="5"/>
  <c r="AC525" i="5"/>
  <c r="AD525" i="5"/>
  <c r="AF525" i="5"/>
  <c r="AG525" i="5"/>
  <c r="AH525" i="5"/>
  <c r="B526" i="5"/>
  <c r="Q526" i="5"/>
  <c r="R526" i="5"/>
  <c r="S526" i="5"/>
  <c r="AZ525" i="5"/>
  <c r="BA525" i="5"/>
  <c r="BD525" i="5"/>
  <c r="BE525" i="5"/>
  <c r="BF524" i="5"/>
  <c r="BG524" i="5"/>
  <c r="BH525" i="5"/>
  <c r="BI525" i="5"/>
  <c r="BJ525" i="5"/>
  <c r="BK525" i="5"/>
  <c r="BL525" i="5"/>
  <c r="BM525" i="5"/>
  <c r="AM525" i="5"/>
  <c r="AN525" i="5"/>
  <c r="AO525" i="5"/>
  <c r="AP525" i="5"/>
  <c r="AR525" i="5"/>
  <c r="AS525" i="5"/>
  <c r="C526" i="5"/>
  <c r="Z526" i="5"/>
  <c r="AA526" i="5"/>
  <c r="AB526" i="5"/>
  <c r="AX526" i="5"/>
  <c r="AY526" i="5"/>
  <c r="BB526" i="5"/>
  <c r="BC526" i="5"/>
  <c r="AK526" i="5"/>
  <c r="Y526" i="5"/>
  <c r="AL526" i="5"/>
  <c r="AC526" i="5"/>
  <c r="AD526" i="5"/>
  <c r="AF526" i="5"/>
  <c r="AG526" i="5"/>
  <c r="AH526" i="5"/>
  <c r="B527" i="5"/>
  <c r="Q527" i="5"/>
  <c r="R527" i="5"/>
  <c r="S527" i="5"/>
  <c r="AZ526" i="5"/>
  <c r="BA526" i="5"/>
  <c r="BD526" i="5"/>
  <c r="BE526" i="5"/>
  <c r="BF525" i="5"/>
  <c r="BG525" i="5"/>
  <c r="BH526" i="5"/>
  <c r="BI526" i="5"/>
  <c r="BJ526" i="5"/>
  <c r="BK526" i="5"/>
  <c r="BL526" i="5"/>
  <c r="BM526" i="5"/>
  <c r="AM526" i="5"/>
  <c r="AN526" i="5"/>
  <c r="AO526" i="5"/>
  <c r="AP526" i="5"/>
  <c r="AR526" i="5"/>
  <c r="AS526" i="5"/>
  <c r="C527" i="5"/>
  <c r="Z527" i="5"/>
  <c r="AA527" i="5"/>
  <c r="AB527" i="5"/>
  <c r="AX527" i="5"/>
  <c r="AY527" i="5"/>
  <c r="BB527" i="5"/>
  <c r="BC527" i="5"/>
  <c r="AK527" i="5"/>
  <c r="Y527" i="5"/>
  <c r="AL527" i="5"/>
  <c r="AC527" i="5"/>
  <c r="AD527" i="5"/>
  <c r="AF527" i="5"/>
  <c r="AG527" i="5"/>
  <c r="AH527" i="5"/>
  <c r="B528" i="5"/>
  <c r="Q528" i="5"/>
  <c r="R528" i="5"/>
  <c r="S528" i="5"/>
  <c r="AZ527" i="5"/>
  <c r="BA527" i="5"/>
  <c r="BD527" i="5"/>
  <c r="BE527" i="5"/>
  <c r="BF526" i="5"/>
  <c r="BG526" i="5"/>
  <c r="BH527" i="5"/>
  <c r="BI527" i="5"/>
  <c r="BJ527" i="5"/>
  <c r="BK527" i="5"/>
  <c r="BL527" i="5"/>
  <c r="BM527" i="5"/>
  <c r="AM527" i="5"/>
  <c r="AN527" i="5"/>
  <c r="AO527" i="5"/>
  <c r="AP527" i="5"/>
  <c r="AR527" i="5"/>
  <c r="AS527" i="5"/>
  <c r="C528" i="5"/>
  <c r="Z528" i="5"/>
  <c r="AA528" i="5"/>
  <c r="AB528" i="5"/>
  <c r="AX528" i="5"/>
  <c r="AY528" i="5"/>
  <c r="BB528" i="5"/>
  <c r="BC528" i="5"/>
  <c r="AK528" i="5"/>
  <c r="Y528" i="5"/>
  <c r="AL528" i="5"/>
  <c r="AC528" i="5"/>
  <c r="AD528" i="5"/>
  <c r="AF528" i="5"/>
  <c r="AG528" i="5"/>
  <c r="AH528" i="5"/>
  <c r="B529" i="5"/>
  <c r="Q529" i="5"/>
  <c r="R529" i="5"/>
  <c r="S529" i="5"/>
  <c r="AZ528" i="5"/>
  <c r="BA528" i="5"/>
  <c r="BD528" i="5"/>
  <c r="BE528" i="5"/>
  <c r="BF527" i="5"/>
  <c r="BG527" i="5"/>
  <c r="BH528" i="5"/>
  <c r="BI528" i="5"/>
  <c r="BJ528" i="5"/>
  <c r="BK528" i="5"/>
  <c r="BL528" i="5"/>
  <c r="BM528" i="5"/>
  <c r="AM528" i="5"/>
  <c r="AN528" i="5"/>
  <c r="AO528" i="5"/>
  <c r="AP528" i="5"/>
  <c r="AR528" i="5"/>
  <c r="AS528" i="5"/>
  <c r="C529" i="5"/>
  <c r="Z529" i="5"/>
  <c r="AA529" i="5"/>
  <c r="AB529" i="5"/>
  <c r="AX529" i="5"/>
  <c r="AY529" i="5"/>
  <c r="BB529" i="5"/>
  <c r="BC529" i="5"/>
  <c r="AK529" i="5"/>
  <c r="Y529" i="5"/>
  <c r="AL529" i="5"/>
  <c r="AC529" i="5"/>
  <c r="AD529" i="5"/>
  <c r="AF529" i="5"/>
  <c r="AG529" i="5"/>
  <c r="AH529" i="5"/>
  <c r="B530" i="5"/>
  <c r="Q530" i="5"/>
  <c r="R530" i="5"/>
  <c r="S530" i="5"/>
  <c r="AZ529" i="5"/>
  <c r="BA529" i="5"/>
  <c r="BD529" i="5"/>
  <c r="BE529" i="5"/>
  <c r="BF528" i="5"/>
  <c r="BG528" i="5"/>
  <c r="BH529" i="5"/>
  <c r="BI529" i="5"/>
  <c r="BJ529" i="5"/>
  <c r="BK529" i="5"/>
  <c r="BL529" i="5"/>
  <c r="BM529" i="5"/>
  <c r="AM529" i="5"/>
  <c r="AN529" i="5"/>
  <c r="AO529" i="5"/>
  <c r="AP529" i="5"/>
  <c r="AR529" i="5"/>
  <c r="AS529" i="5"/>
  <c r="C530" i="5"/>
  <c r="Z530" i="5"/>
  <c r="AA530" i="5"/>
  <c r="AB530" i="5"/>
  <c r="AX530" i="5"/>
  <c r="AY530" i="5"/>
  <c r="BB530" i="5"/>
  <c r="BC530" i="5"/>
  <c r="AK530" i="5"/>
  <c r="Y530" i="5"/>
  <c r="AL530" i="5"/>
  <c r="AC530" i="5"/>
  <c r="AD530" i="5"/>
  <c r="AF530" i="5"/>
  <c r="AG530" i="5"/>
  <c r="AH530" i="5"/>
  <c r="B531" i="5"/>
  <c r="Q531" i="5"/>
  <c r="R531" i="5"/>
  <c r="S531" i="5"/>
  <c r="AZ530" i="5"/>
  <c r="BA530" i="5"/>
  <c r="BD530" i="5"/>
  <c r="BE530" i="5"/>
  <c r="BF529" i="5"/>
  <c r="BG529" i="5"/>
  <c r="BH530" i="5"/>
  <c r="BI530" i="5"/>
  <c r="BJ530" i="5"/>
  <c r="BK530" i="5"/>
  <c r="BL530" i="5"/>
  <c r="BM530" i="5"/>
  <c r="AM530" i="5"/>
  <c r="AN530" i="5"/>
  <c r="AO530" i="5"/>
  <c r="AP530" i="5"/>
  <c r="AR530" i="5"/>
  <c r="AS530" i="5"/>
  <c r="C531" i="5"/>
  <c r="Z531" i="5"/>
  <c r="AA531" i="5"/>
  <c r="AB531" i="5"/>
  <c r="AX531" i="5"/>
  <c r="AY531" i="5"/>
  <c r="BB531" i="5"/>
  <c r="BC531" i="5"/>
  <c r="AK531" i="5"/>
  <c r="Y531" i="5"/>
  <c r="AL531" i="5"/>
  <c r="AC531" i="5"/>
  <c r="AD531" i="5"/>
  <c r="AF531" i="5"/>
  <c r="AG531" i="5"/>
  <c r="AH531" i="5"/>
  <c r="B532" i="5"/>
  <c r="Q532" i="5"/>
  <c r="R532" i="5"/>
  <c r="S532" i="5"/>
  <c r="AZ531" i="5"/>
  <c r="BA531" i="5"/>
  <c r="BD531" i="5"/>
  <c r="BE531" i="5"/>
  <c r="BF530" i="5"/>
  <c r="BG530" i="5"/>
  <c r="BH531" i="5"/>
  <c r="BI531" i="5"/>
  <c r="BJ531" i="5"/>
  <c r="BK531" i="5"/>
  <c r="BL531" i="5"/>
  <c r="BM531" i="5"/>
  <c r="AM531" i="5"/>
  <c r="AN531" i="5"/>
  <c r="AO531" i="5"/>
  <c r="AP531" i="5"/>
  <c r="AR531" i="5"/>
  <c r="AS531" i="5"/>
  <c r="C532" i="5"/>
  <c r="Z532" i="5"/>
  <c r="AA532" i="5"/>
  <c r="AB532" i="5"/>
  <c r="AX532" i="5"/>
  <c r="AY532" i="5"/>
  <c r="BB532" i="5"/>
  <c r="BC532" i="5"/>
  <c r="AK532" i="5"/>
  <c r="Y532" i="5"/>
  <c r="AL532" i="5"/>
  <c r="AC532" i="5"/>
  <c r="AD532" i="5"/>
  <c r="AF532" i="5"/>
  <c r="AG532" i="5"/>
  <c r="AH532" i="5"/>
  <c r="B533" i="5"/>
  <c r="Q533" i="5"/>
  <c r="R533" i="5"/>
  <c r="S533" i="5"/>
  <c r="AZ532" i="5"/>
  <c r="BA532" i="5"/>
  <c r="BD532" i="5"/>
  <c r="BE532" i="5"/>
  <c r="BF531" i="5"/>
  <c r="BG531" i="5"/>
  <c r="BH532" i="5"/>
  <c r="BI532" i="5"/>
  <c r="BJ532" i="5"/>
  <c r="BK532" i="5"/>
  <c r="BL532" i="5"/>
  <c r="BM532" i="5"/>
  <c r="AM532" i="5"/>
  <c r="AN532" i="5"/>
  <c r="AO532" i="5"/>
  <c r="AP532" i="5"/>
  <c r="AR532" i="5"/>
  <c r="AS532" i="5"/>
  <c r="C533" i="5"/>
  <c r="Z533" i="5"/>
  <c r="AA533" i="5"/>
  <c r="AB533" i="5"/>
  <c r="AX533" i="5"/>
  <c r="AY533" i="5"/>
  <c r="BB533" i="5"/>
  <c r="BC533" i="5"/>
  <c r="AK533" i="5"/>
  <c r="Y533" i="5"/>
  <c r="AL533" i="5"/>
  <c r="AC533" i="5"/>
  <c r="AD533" i="5"/>
  <c r="AF533" i="5"/>
  <c r="AG533" i="5"/>
  <c r="AH533" i="5"/>
  <c r="B534" i="5"/>
  <c r="Q534" i="5"/>
  <c r="R534" i="5"/>
  <c r="S534" i="5"/>
  <c r="AZ533" i="5"/>
  <c r="BA533" i="5"/>
  <c r="BD533" i="5"/>
  <c r="BE533" i="5"/>
  <c r="BF532" i="5"/>
  <c r="BG532" i="5"/>
  <c r="BH533" i="5"/>
  <c r="BI533" i="5"/>
  <c r="BJ533" i="5"/>
  <c r="BK533" i="5"/>
  <c r="BL533" i="5"/>
  <c r="BM533" i="5"/>
  <c r="AM533" i="5"/>
  <c r="AN533" i="5"/>
  <c r="AO533" i="5"/>
  <c r="AP533" i="5"/>
  <c r="AR533" i="5"/>
  <c r="AS533" i="5"/>
  <c r="C534" i="5"/>
  <c r="Z534" i="5"/>
  <c r="AA534" i="5"/>
  <c r="AB534" i="5"/>
  <c r="AX534" i="5"/>
  <c r="AY534" i="5"/>
  <c r="BB534" i="5"/>
  <c r="BC534" i="5"/>
  <c r="AK534" i="5"/>
  <c r="Y534" i="5"/>
  <c r="AL534" i="5"/>
  <c r="AC534" i="5"/>
  <c r="AD534" i="5"/>
  <c r="AF534" i="5"/>
  <c r="AG534" i="5"/>
  <c r="AH534" i="5"/>
  <c r="B535" i="5"/>
  <c r="Q535" i="5"/>
  <c r="R535" i="5"/>
  <c r="S535" i="5"/>
  <c r="AZ534" i="5"/>
  <c r="BA534" i="5"/>
  <c r="BD534" i="5"/>
  <c r="BE534" i="5"/>
  <c r="BF533" i="5"/>
  <c r="BG533" i="5"/>
  <c r="BH534" i="5"/>
  <c r="BI534" i="5"/>
  <c r="BJ534" i="5"/>
  <c r="BK534" i="5"/>
  <c r="BL534" i="5"/>
  <c r="BM534" i="5"/>
  <c r="AM534" i="5"/>
  <c r="AN534" i="5"/>
  <c r="AO534" i="5"/>
  <c r="AP534" i="5"/>
  <c r="AR534" i="5"/>
  <c r="AS534" i="5"/>
  <c r="C535" i="5"/>
  <c r="Z535" i="5"/>
  <c r="AA535" i="5"/>
  <c r="AB535" i="5"/>
  <c r="AX535" i="5"/>
  <c r="AY535" i="5"/>
  <c r="BB535" i="5"/>
  <c r="BC535" i="5"/>
  <c r="AK535" i="5"/>
  <c r="Y535" i="5"/>
  <c r="AL535" i="5"/>
  <c r="AC535" i="5"/>
  <c r="AD535" i="5"/>
  <c r="AF535" i="5"/>
  <c r="AG535" i="5"/>
  <c r="AH535" i="5"/>
  <c r="B536" i="5"/>
  <c r="Q536" i="5"/>
  <c r="R536" i="5"/>
  <c r="S536" i="5"/>
  <c r="AZ535" i="5"/>
  <c r="BA535" i="5"/>
  <c r="BD535" i="5"/>
  <c r="BE535" i="5"/>
  <c r="BF534" i="5"/>
  <c r="BG534" i="5"/>
  <c r="BH535" i="5"/>
  <c r="BI535" i="5"/>
  <c r="BJ535" i="5"/>
  <c r="BK535" i="5"/>
  <c r="BL535" i="5"/>
  <c r="BM535" i="5"/>
  <c r="AM535" i="5"/>
  <c r="AN535" i="5"/>
  <c r="AO535" i="5"/>
  <c r="AP535" i="5"/>
  <c r="AR535" i="5"/>
  <c r="AS535" i="5"/>
  <c r="C536" i="5"/>
  <c r="Z536" i="5"/>
  <c r="AA536" i="5"/>
  <c r="AB536" i="5"/>
  <c r="AX536" i="5"/>
  <c r="AY536" i="5"/>
  <c r="BB536" i="5"/>
  <c r="BC536" i="5"/>
  <c r="AK536" i="5"/>
  <c r="Y536" i="5"/>
  <c r="AL536" i="5"/>
  <c r="AC536" i="5"/>
  <c r="AD536" i="5"/>
  <c r="AF536" i="5"/>
  <c r="AG536" i="5"/>
  <c r="AH536" i="5"/>
  <c r="B537" i="5"/>
  <c r="Q537" i="5"/>
  <c r="R537" i="5"/>
  <c r="S537" i="5"/>
  <c r="AZ536" i="5"/>
  <c r="BA536" i="5"/>
  <c r="BD536" i="5"/>
  <c r="BE536" i="5"/>
  <c r="BF535" i="5"/>
  <c r="BG535" i="5"/>
  <c r="BH536" i="5"/>
  <c r="BI536" i="5"/>
  <c r="BJ536" i="5"/>
  <c r="BK536" i="5"/>
  <c r="BL536" i="5"/>
  <c r="BM536" i="5"/>
  <c r="AM536" i="5"/>
  <c r="AN536" i="5"/>
  <c r="AO536" i="5"/>
  <c r="AP536" i="5"/>
  <c r="AR536" i="5"/>
  <c r="AS536" i="5"/>
  <c r="C537" i="5"/>
  <c r="Z537" i="5"/>
  <c r="AA537" i="5"/>
  <c r="AB537" i="5"/>
  <c r="AX537" i="5"/>
  <c r="AY537" i="5"/>
  <c r="BB537" i="5"/>
  <c r="BC537" i="5"/>
  <c r="AK537" i="5"/>
  <c r="Y537" i="5"/>
  <c r="AL537" i="5"/>
  <c r="AC537" i="5"/>
  <c r="AD537" i="5"/>
  <c r="AF537" i="5"/>
  <c r="AG537" i="5"/>
  <c r="AH537" i="5"/>
  <c r="B538" i="5"/>
  <c r="Q538" i="5"/>
  <c r="R538" i="5"/>
  <c r="S538" i="5"/>
  <c r="AZ537" i="5"/>
  <c r="BA537" i="5"/>
  <c r="BD537" i="5"/>
  <c r="BE537" i="5"/>
  <c r="BF536" i="5"/>
  <c r="BG536" i="5"/>
  <c r="BH537" i="5"/>
  <c r="BI537" i="5"/>
  <c r="BJ537" i="5"/>
  <c r="BK537" i="5"/>
  <c r="BL537" i="5"/>
  <c r="BM537" i="5"/>
  <c r="AM537" i="5"/>
  <c r="AN537" i="5"/>
  <c r="AO537" i="5"/>
  <c r="AP537" i="5"/>
  <c r="AR537" i="5"/>
  <c r="AS537" i="5"/>
  <c r="C538" i="5"/>
  <c r="Z538" i="5"/>
  <c r="AA538" i="5"/>
  <c r="AB538" i="5"/>
  <c r="AX538" i="5"/>
  <c r="AY538" i="5"/>
  <c r="BB538" i="5"/>
  <c r="BC538" i="5"/>
  <c r="AK538" i="5"/>
  <c r="Y538" i="5"/>
  <c r="AL538" i="5"/>
  <c r="AC538" i="5"/>
  <c r="AD538" i="5"/>
  <c r="AF538" i="5"/>
  <c r="AG538" i="5"/>
  <c r="AH538" i="5"/>
  <c r="B539" i="5"/>
  <c r="Q539" i="5"/>
  <c r="R539" i="5"/>
  <c r="S539" i="5"/>
  <c r="AZ538" i="5"/>
  <c r="BA538" i="5"/>
  <c r="BD538" i="5"/>
  <c r="BE538" i="5"/>
  <c r="BF537" i="5"/>
  <c r="BG537" i="5"/>
  <c r="BH538" i="5"/>
  <c r="BI538" i="5"/>
  <c r="BJ538" i="5"/>
  <c r="BK538" i="5"/>
  <c r="BL538" i="5"/>
  <c r="BM538" i="5"/>
  <c r="AM538" i="5"/>
  <c r="AN538" i="5"/>
  <c r="AO538" i="5"/>
  <c r="AP538" i="5"/>
  <c r="AR538" i="5"/>
  <c r="AS538" i="5"/>
  <c r="C539" i="5"/>
  <c r="Z539" i="5"/>
  <c r="AA539" i="5"/>
  <c r="AB539" i="5"/>
  <c r="AX539" i="5"/>
  <c r="AY539" i="5"/>
  <c r="BB539" i="5"/>
  <c r="BC539" i="5"/>
  <c r="AK539" i="5"/>
  <c r="Y539" i="5"/>
  <c r="AL539" i="5"/>
  <c r="AC539" i="5"/>
  <c r="AD539" i="5"/>
  <c r="AF539" i="5"/>
  <c r="AG539" i="5"/>
  <c r="AH539" i="5"/>
  <c r="B540" i="5"/>
  <c r="Q540" i="5"/>
  <c r="R540" i="5"/>
  <c r="S540" i="5"/>
  <c r="AZ539" i="5"/>
  <c r="BA539" i="5"/>
  <c r="BD539" i="5"/>
  <c r="BE539" i="5"/>
  <c r="BF538" i="5"/>
  <c r="BG538" i="5"/>
  <c r="BH539" i="5"/>
  <c r="BI539" i="5"/>
  <c r="BJ539" i="5"/>
  <c r="BK539" i="5"/>
  <c r="BL539" i="5"/>
  <c r="BM539" i="5"/>
  <c r="AM539" i="5"/>
  <c r="AN539" i="5"/>
  <c r="AO539" i="5"/>
  <c r="AP539" i="5"/>
  <c r="AR539" i="5"/>
  <c r="AS539" i="5"/>
  <c r="C540" i="5"/>
  <c r="Z540" i="5"/>
  <c r="AA540" i="5"/>
  <c r="AB540" i="5"/>
  <c r="AX540" i="5"/>
  <c r="AY540" i="5"/>
  <c r="BB540" i="5"/>
  <c r="BC540" i="5"/>
  <c r="AK540" i="5"/>
  <c r="Y540" i="5"/>
  <c r="AL540" i="5"/>
  <c r="AC540" i="5"/>
  <c r="AD540" i="5"/>
  <c r="AF540" i="5"/>
  <c r="AG540" i="5"/>
  <c r="AH540" i="5"/>
  <c r="B541" i="5"/>
  <c r="Q541" i="5"/>
  <c r="R541" i="5"/>
  <c r="S541" i="5"/>
  <c r="AZ540" i="5"/>
  <c r="BA540" i="5"/>
  <c r="BD540" i="5"/>
  <c r="BE540" i="5"/>
  <c r="BF539" i="5"/>
  <c r="BG539" i="5"/>
  <c r="BH540" i="5"/>
  <c r="BI540" i="5"/>
  <c r="BJ540" i="5"/>
  <c r="BK540" i="5"/>
  <c r="BL540" i="5"/>
  <c r="BM540" i="5"/>
  <c r="AM540" i="5"/>
  <c r="AN540" i="5"/>
  <c r="AO540" i="5"/>
  <c r="AP540" i="5"/>
  <c r="AR540" i="5"/>
  <c r="AS540" i="5"/>
  <c r="C541" i="5"/>
  <c r="Z541" i="5"/>
  <c r="AA541" i="5"/>
  <c r="AB541" i="5"/>
  <c r="AX541" i="5"/>
  <c r="AY541" i="5"/>
  <c r="BB541" i="5"/>
  <c r="BC541" i="5"/>
  <c r="AK541" i="5"/>
  <c r="Y541" i="5"/>
  <c r="AL541" i="5"/>
  <c r="AC541" i="5"/>
  <c r="AD541" i="5"/>
  <c r="AF541" i="5"/>
  <c r="AG541" i="5"/>
  <c r="AH541" i="5"/>
  <c r="B542" i="5"/>
  <c r="Q542" i="5"/>
  <c r="R542" i="5"/>
  <c r="S542" i="5"/>
  <c r="AZ541" i="5"/>
  <c r="BA541" i="5"/>
  <c r="BD541" i="5"/>
  <c r="BE541" i="5"/>
  <c r="BF540" i="5"/>
  <c r="BG540" i="5"/>
  <c r="BH541" i="5"/>
  <c r="BI541" i="5"/>
  <c r="BJ541" i="5"/>
  <c r="BK541" i="5"/>
  <c r="BL541" i="5"/>
  <c r="BM541" i="5"/>
  <c r="AM541" i="5"/>
  <c r="AN541" i="5"/>
  <c r="AO541" i="5"/>
  <c r="AP541" i="5"/>
  <c r="AR541" i="5"/>
  <c r="AS541" i="5"/>
  <c r="C542" i="5"/>
  <c r="Z542" i="5"/>
  <c r="AA542" i="5"/>
  <c r="AB542" i="5"/>
  <c r="AX542" i="5"/>
  <c r="AY542" i="5"/>
  <c r="BB542" i="5"/>
  <c r="BC542" i="5"/>
  <c r="AK542" i="5"/>
  <c r="Y542" i="5"/>
  <c r="AL542" i="5"/>
  <c r="AC542" i="5"/>
  <c r="AD542" i="5"/>
  <c r="AF542" i="5"/>
  <c r="AG542" i="5"/>
  <c r="AH542" i="5"/>
  <c r="B543" i="5"/>
  <c r="Q543" i="5"/>
  <c r="R543" i="5"/>
  <c r="S543" i="5"/>
  <c r="AZ542" i="5"/>
  <c r="BA542" i="5"/>
  <c r="BD542" i="5"/>
  <c r="BE542" i="5"/>
  <c r="BF541" i="5"/>
  <c r="BG541" i="5"/>
  <c r="BH542" i="5"/>
  <c r="BI542" i="5"/>
  <c r="BJ542" i="5"/>
  <c r="BK542" i="5"/>
  <c r="BL542" i="5"/>
  <c r="BM542" i="5"/>
  <c r="AM542" i="5"/>
  <c r="AN542" i="5"/>
  <c r="AO542" i="5"/>
  <c r="AP542" i="5"/>
  <c r="AR542" i="5"/>
  <c r="AS542" i="5"/>
  <c r="C543" i="5"/>
  <c r="Z543" i="5"/>
  <c r="AA543" i="5"/>
  <c r="AB543" i="5"/>
  <c r="AX543" i="5"/>
  <c r="AY543" i="5"/>
  <c r="BB543" i="5"/>
  <c r="BC543" i="5"/>
  <c r="AK543" i="5"/>
  <c r="Y543" i="5"/>
  <c r="AL543" i="5"/>
  <c r="AC543" i="5"/>
  <c r="AD543" i="5"/>
  <c r="AF543" i="5"/>
  <c r="AG543" i="5"/>
  <c r="AH543" i="5"/>
  <c r="B544" i="5"/>
  <c r="Q544" i="5"/>
  <c r="R544" i="5"/>
  <c r="S544" i="5"/>
  <c r="AZ543" i="5"/>
  <c r="BA543" i="5"/>
  <c r="BD543" i="5"/>
  <c r="BE543" i="5"/>
  <c r="BF542" i="5"/>
  <c r="BG542" i="5"/>
  <c r="BH543" i="5"/>
  <c r="BI543" i="5"/>
  <c r="BJ543" i="5"/>
  <c r="BK543" i="5"/>
  <c r="BL543" i="5"/>
  <c r="BM543" i="5"/>
  <c r="AM543" i="5"/>
  <c r="AN543" i="5"/>
  <c r="AO543" i="5"/>
  <c r="AP543" i="5"/>
  <c r="AR543" i="5"/>
  <c r="AS543" i="5"/>
  <c r="C544" i="5"/>
  <c r="Z544" i="5"/>
  <c r="AA544" i="5"/>
  <c r="AB544" i="5"/>
  <c r="AX544" i="5"/>
  <c r="AY544" i="5"/>
  <c r="BB544" i="5"/>
  <c r="BC544" i="5"/>
  <c r="AK544" i="5"/>
  <c r="Y544" i="5"/>
  <c r="AL544" i="5"/>
  <c r="AC544" i="5"/>
  <c r="AD544" i="5"/>
  <c r="AF544" i="5"/>
  <c r="AG544" i="5"/>
  <c r="AH544" i="5"/>
  <c r="B545" i="5"/>
  <c r="Q545" i="5"/>
  <c r="R545" i="5"/>
  <c r="S545" i="5"/>
  <c r="AZ544" i="5"/>
  <c r="BA544" i="5"/>
  <c r="BD544" i="5"/>
  <c r="BE544" i="5"/>
  <c r="BF543" i="5"/>
  <c r="BG543" i="5"/>
  <c r="BH544" i="5"/>
  <c r="BI544" i="5"/>
  <c r="BJ544" i="5"/>
  <c r="BK544" i="5"/>
  <c r="BL544" i="5"/>
  <c r="BM544" i="5"/>
  <c r="AM544" i="5"/>
  <c r="AN544" i="5"/>
  <c r="AO544" i="5"/>
  <c r="AP544" i="5"/>
  <c r="AR544" i="5"/>
  <c r="AS544" i="5"/>
  <c r="C545" i="5"/>
  <c r="Z545" i="5"/>
  <c r="AA545" i="5"/>
  <c r="AB545" i="5"/>
  <c r="AX545" i="5"/>
  <c r="AY545" i="5"/>
  <c r="BB545" i="5"/>
  <c r="BC545" i="5"/>
  <c r="AK545" i="5"/>
  <c r="Y545" i="5"/>
  <c r="AL545" i="5"/>
  <c r="AC545" i="5"/>
  <c r="AD545" i="5"/>
  <c r="AF545" i="5"/>
  <c r="AG545" i="5"/>
  <c r="AH545" i="5"/>
  <c r="B546" i="5"/>
  <c r="Q546" i="5"/>
  <c r="R546" i="5"/>
  <c r="S546" i="5"/>
  <c r="AZ545" i="5"/>
  <c r="BA545" i="5"/>
  <c r="BD545" i="5"/>
  <c r="BE545" i="5"/>
  <c r="BF544" i="5"/>
  <c r="BG544" i="5"/>
  <c r="BH545" i="5"/>
  <c r="BI545" i="5"/>
  <c r="BJ545" i="5"/>
  <c r="BK545" i="5"/>
  <c r="BL545" i="5"/>
  <c r="BM545" i="5"/>
  <c r="AM545" i="5"/>
  <c r="AN545" i="5"/>
  <c r="AO545" i="5"/>
  <c r="AP545" i="5"/>
  <c r="AR545" i="5"/>
  <c r="AS545" i="5"/>
  <c r="C546" i="5"/>
  <c r="Z546" i="5"/>
  <c r="AA546" i="5"/>
  <c r="AB546" i="5"/>
  <c r="AX546" i="5"/>
  <c r="AY546" i="5"/>
  <c r="BB546" i="5"/>
  <c r="BC546" i="5"/>
  <c r="AK546" i="5"/>
  <c r="Y546" i="5"/>
  <c r="AL546" i="5"/>
  <c r="AC546" i="5"/>
  <c r="AD546" i="5"/>
  <c r="AF546" i="5"/>
  <c r="AG546" i="5"/>
  <c r="AH546" i="5"/>
  <c r="B547" i="5"/>
  <c r="Q547" i="5"/>
  <c r="R547" i="5"/>
  <c r="S547" i="5"/>
  <c r="AZ546" i="5"/>
  <c r="BA546" i="5"/>
  <c r="BD546" i="5"/>
  <c r="BE546" i="5"/>
  <c r="BF545" i="5"/>
  <c r="BG545" i="5"/>
  <c r="BH546" i="5"/>
  <c r="BI546" i="5"/>
  <c r="BJ546" i="5"/>
  <c r="BK546" i="5"/>
  <c r="BL546" i="5"/>
  <c r="BM546" i="5"/>
  <c r="AM546" i="5"/>
  <c r="AN546" i="5"/>
  <c r="AO546" i="5"/>
  <c r="AP546" i="5"/>
  <c r="AR546" i="5"/>
  <c r="AS546" i="5"/>
  <c r="C547" i="5"/>
  <c r="Z547" i="5"/>
  <c r="AA547" i="5"/>
  <c r="AB547" i="5"/>
  <c r="AX547" i="5"/>
  <c r="AY547" i="5"/>
  <c r="BB547" i="5"/>
  <c r="BC547" i="5"/>
  <c r="AK547" i="5"/>
  <c r="Y547" i="5"/>
  <c r="AL547" i="5"/>
  <c r="AC547" i="5"/>
  <c r="AD547" i="5"/>
  <c r="AF547" i="5"/>
  <c r="AG547" i="5"/>
  <c r="AH547" i="5"/>
  <c r="B548" i="5"/>
  <c r="Q548" i="5"/>
  <c r="R548" i="5"/>
  <c r="S548" i="5"/>
  <c r="AZ547" i="5"/>
  <c r="BA547" i="5"/>
  <c r="BD547" i="5"/>
  <c r="BE547" i="5"/>
  <c r="BF546" i="5"/>
  <c r="BG546" i="5"/>
  <c r="BH547" i="5"/>
  <c r="BI547" i="5"/>
  <c r="BJ547" i="5"/>
  <c r="BK547" i="5"/>
  <c r="BL547" i="5"/>
  <c r="BM547" i="5"/>
  <c r="AM547" i="5"/>
  <c r="AN547" i="5"/>
  <c r="AO547" i="5"/>
  <c r="AP547" i="5"/>
  <c r="AR547" i="5"/>
  <c r="AS547" i="5"/>
  <c r="C548" i="5"/>
  <c r="Z548" i="5"/>
  <c r="AA548" i="5"/>
  <c r="AB548" i="5"/>
  <c r="AX548" i="5"/>
  <c r="AY548" i="5"/>
  <c r="BB548" i="5"/>
  <c r="BC548" i="5"/>
  <c r="AK548" i="5"/>
  <c r="Y548" i="5"/>
  <c r="AL548" i="5"/>
  <c r="AC548" i="5"/>
  <c r="AD548" i="5"/>
  <c r="AF548" i="5"/>
  <c r="AG548" i="5"/>
  <c r="AH548" i="5"/>
  <c r="B549" i="5"/>
  <c r="Q549" i="5"/>
  <c r="R549" i="5"/>
  <c r="S549" i="5"/>
  <c r="AZ548" i="5"/>
  <c r="BA548" i="5"/>
  <c r="BD548" i="5"/>
  <c r="BE548" i="5"/>
  <c r="BF547" i="5"/>
  <c r="BG547" i="5"/>
  <c r="BH548" i="5"/>
  <c r="BI548" i="5"/>
  <c r="BJ548" i="5"/>
  <c r="BK548" i="5"/>
  <c r="BL548" i="5"/>
  <c r="BM548" i="5"/>
  <c r="AM548" i="5"/>
  <c r="AN548" i="5"/>
  <c r="AO548" i="5"/>
  <c r="AP548" i="5"/>
  <c r="AR548" i="5"/>
  <c r="AS548" i="5"/>
  <c r="C549" i="5"/>
  <c r="Z549" i="5"/>
  <c r="AA549" i="5"/>
  <c r="AB549" i="5"/>
  <c r="AX549" i="5"/>
  <c r="AY549" i="5"/>
  <c r="BB549" i="5"/>
  <c r="BC549" i="5"/>
  <c r="AK549" i="5"/>
  <c r="Y549" i="5"/>
  <c r="AL549" i="5"/>
  <c r="AC549" i="5"/>
  <c r="AD549" i="5"/>
  <c r="AF549" i="5"/>
  <c r="AG549" i="5"/>
  <c r="AH549" i="5"/>
  <c r="B550" i="5"/>
  <c r="Q550" i="5"/>
  <c r="R550" i="5"/>
  <c r="S550" i="5"/>
  <c r="AZ549" i="5"/>
  <c r="BA549" i="5"/>
  <c r="BD549" i="5"/>
  <c r="BE549" i="5"/>
  <c r="BF548" i="5"/>
  <c r="BG548" i="5"/>
  <c r="BH549" i="5"/>
  <c r="BI549" i="5"/>
  <c r="BJ549" i="5"/>
  <c r="BK549" i="5"/>
  <c r="BL549" i="5"/>
  <c r="BM549" i="5"/>
  <c r="AM549" i="5"/>
  <c r="AN549" i="5"/>
  <c r="AO549" i="5"/>
  <c r="AP549" i="5"/>
  <c r="AR549" i="5"/>
  <c r="AS549" i="5"/>
  <c r="C550" i="5"/>
  <c r="Z550" i="5"/>
  <c r="AA550" i="5"/>
  <c r="AB550" i="5"/>
  <c r="AX550" i="5"/>
  <c r="AY550" i="5"/>
  <c r="BB550" i="5"/>
  <c r="BC550" i="5"/>
  <c r="AK550" i="5"/>
  <c r="Y550" i="5"/>
  <c r="AL550" i="5"/>
  <c r="AC550" i="5"/>
  <c r="AD550" i="5"/>
  <c r="AF550" i="5"/>
  <c r="AG550" i="5"/>
  <c r="AH550" i="5"/>
  <c r="B551" i="5"/>
  <c r="Q551" i="5"/>
  <c r="R551" i="5"/>
  <c r="S551" i="5"/>
  <c r="AZ550" i="5"/>
  <c r="BA550" i="5"/>
  <c r="BD550" i="5"/>
  <c r="BE550" i="5"/>
  <c r="BF549" i="5"/>
  <c r="BG549" i="5"/>
  <c r="BH550" i="5"/>
  <c r="BI550" i="5"/>
  <c r="BJ550" i="5"/>
  <c r="BK550" i="5"/>
  <c r="BL550" i="5"/>
  <c r="BM550" i="5"/>
  <c r="AM550" i="5"/>
  <c r="AN550" i="5"/>
  <c r="AO550" i="5"/>
  <c r="AP550" i="5"/>
  <c r="AR550" i="5"/>
  <c r="AS550" i="5"/>
  <c r="C551" i="5"/>
  <c r="Z551" i="5"/>
  <c r="AA551" i="5"/>
  <c r="AB551" i="5"/>
  <c r="AX551" i="5"/>
  <c r="AY551" i="5"/>
  <c r="BB551" i="5"/>
  <c r="BC551" i="5"/>
  <c r="AK551" i="5"/>
  <c r="Y551" i="5"/>
  <c r="AL551" i="5"/>
  <c r="AC551" i="5"/>
  <c r="AD551" i="5"/>
  <c r="AF551" i="5"/>
  <c r="AG551" i="5"/>
  <c r="AH551" i="5"/>
  <c r="B552" i="5"/>
  <c r="Q552" i="5"/>
  <c r="R552" i="5"/>
  <c r="S552" i="5"/>
  <c r="AZ551" i="5"/>
  <c r="BA551" i="5"/>
  <c r="BD551" i="5"/>
  <c r="BE551" i="5"/>
  <c r="BF550" i="5"/>
  <c r="BG550" i="5"/>
  <c r="BH551" i="5"/>
  <c r="BI551" i="5"/>
  <c r="BJ551" i="5"/>
  <c r="BK551" i="5"/>
  <c r="BL551" i="5"/>
  <c r="BM551" i="5"/>
  <c r="AM551" i="5"/>
  <c r="AN551" i="5"/>
  <c r="AO551" i="5"/>
  <c r="AP551" i="5"/>
  <c r="AR551" i="5"/>
  <c r="AS551" i="5"/>
  <c r="C552" i="5"/>
  <c r="Z552" i="5"/>
  <c r="AA552" i="5"/>
  <c r="AB552" i="5"/>
  <c r="AX552" i="5"/>
  <c r="AY552" i="5"/>
  <c r="BB552" i="5"/>
  <c r="BC552" i="5"/>
  <c r="AK552" i="5"/>
  <c r="Y552" i="5"/>
  <c r="AL552" i="5"/>
  <c r="AC552" i="5"/>
  <c r="AD552" i="5"/>
  <c r="AF552" i="5"/>
  <c r="AG552" i="5"/>
  <c r="AH552" i="5"/>
  <c r="B553" i="5"/>
  <c r="Q553" i="5"/>
  <c r="R553" i="5"/>
  <c r="S553" i="5"/>
  <c r="AZ552" i="5"/>
  <c r="BA552" i="5"/>
  <c r="BD552" i="5"/>
  <c r="BE552" i="5"/>
  <c r="BF551" i="5"/>
  <c r="BG551" i="5"/>
  <c r="BH552" i="5"/>
  <c r="BI552" i="5"/>
  <c r="BJ552" i="5"/>
  <c r="BK552" i="5"/>
  <c r="BL552" i="5"/>
  <c r="BM552" i="5"/>
  <c r="AM552" i="5"/>
  <c r="AN552" i="5"/>
  <c r="AO552" i="5"/>
  <c r="AP552" i="5"/>
  <c r="AR552" i="5"/>
  <c r="AS552" i="5"/>
  <c r="C553" i="5"/>
  <c r="Z553" i="5"/>
  <c r="AA553" i="5"/>
  <c r="AB553" i="5"/>
  <c r="AX553" i="5"/>
  <c r="AY553" i="5"/>
  <c r="BB553" i="5"/>
  <c r="BC553" i="5"/>
  <c r="AK553" i="5"/>
  <c r="Y553" i="5"/>
  <c r="AL553" i="5"/>
  <c r="AC553" i="5"/>
  <c r="AD553" i="5"/>
  <c r="AF553" i="5"/>
  <c r="AG553" i="5"/>
  <c r="AH553" i="5"/>
  <c r="B554" i="5"/>
  <c r="Q554" i="5"/>
  <c r="R554" i="5"/>
  <c r="S554" i="5"/>
  <c r="AZ553" i="5"/>
  <c r="BA553" i="5"/>
  <c r="BD553" i="5"/>
  <c r="BE553" i="5"/>
  <c r="BF552" i="5"/>
  <c r="BG552" i="5"/>
  <c r="BH553" i="5"/>
  <c r="BI553" i="5"/>
  <c r="BJ553" i="5"/>
  <c r="BK553" i="5"/>
  <c r="BL553" i="5"/>
  <c r="BM553" i="5"/>
  <c r="AM553" i="5"/>
  <c r="AN553" i="5"/>
  <c r="AO553" i="5"/>
  <c r="AP553" i="5"/>
  <c r="AR553" i="5"/>
  <c r="AS553" i="5"/>
  <c r="C554" i="5"/>
  <c r="Z554" i="5"/>
  <c r="AA554" i="5"/>
  <c r="AB554" i="5"/>
  <c r="AX554" i="5"/>
  <c r="AY554" i="5"/>
  <c r="BB554" i="5"/>
  <c r="BC554" i="5"/>
  <c r="AK554" i="5"/>
  <c r="Y554" i="5"/>
  <c r="AL554" i="5"/>
  <c r="AC554" i="5"/>
  <c r="AD554" i="5"/>
  <c r="AF554" i="5"/>
  <c r="AG554" i="5"/>
  <c r="AH554" i="5"/>
  <c r="B555" i="5"/>
  <c r="Q555" i="5"/>
  <c r="R555" i="5"/>
  <c r="S555" i="5"/>
  <c r="AZ554" i="5"/>
  <c r="BA554" i="5"/>
  <c r="BD554" i="5"/>
  <c r="BE554" i="5"/>
  <c r="BF553" i="5"/>
  <c r="BG553" i="5"/>
  <c r="BH554" i="5"/>
  <c r="BI554" i="5"/>
  <c r="BJ554" i="5"/>
  <c r="BK554" i="5"/>
  <c r="BL554" i="5"/>
  <c r="BM554" i="5"/>
  <c r="AM554" i="5"/>
  <c r="AN554" i="5"/>
  <c r="AO554" i="5"/>
  <c r="AP554" i="5"/>
  <c r="AR554" i="5"/>
  <c r="AS554" i="5"/>
  <c r="C555" i="5"/>
  <c r="Z555" i="5"/>
  <c r="AA555" i="5"/>
  <c r="AB555" i="5"/>
  <c r="AX555" i="5"/>
  <c r="AY555" i="5"/>
  <c r="BB555" i="5"/>
  <c r="BC555" i="5"/>
  <c r="AK555" i="5"/>
  <c r="Y555" i="5"/>
  <c r="AL555" i="5"/>
  <c r="AC555" i="5"/>
  <c r="AD555" i="5"/>
  <c r="AF555" i="5"/>
  <c r="AG555" i="5"/>
  <c r="AH555" i="5"/>
  <c r="B556" i="5"/>
  <c r="Q556" i="5"/>
  <c r="R556" i="5"/>
  <c r="S556" i="5"/>
  <c r="AZ555" i="5"/>
  <c r="BA555" i="5"/>
  <c r="BD555" i="5"/>
  <c r="BE555" i="5"/>
  <c r="BF554" i="5"/>
  <c r="BG554" i="5"/>
  <c r="BH555" i="5"/>
  <c r="BI555" i="5"/>
  <c r="BJ555" i="5"/>
  <c r="BK555" i="5"/>
  <c r="BL555" i="5"/>
  <c r="BM555" i="5"/>
  <c r="AM555" i="5"/>
  <c r="AN555" i="5"/>
  <c r="AO555" i="5"/>
  <c r="AP555" i="5"/>
  <c r="AR555" i="5"/>
  <c r="AS555" i="5"/>
  <c r="C556" i="5"/>
  <c r="Z556" i="5"/>
  <c r="AA556" i="5"/>
  <c r="AB556" i="5"/>
  <c r="AX556" i="5"/>
  <c r="AY556" i="5"/>
  <c r="BB556" i="5"/>
  <c r="BC556" i="5"/>
  <c r="AK556" i="5"/>
  <c r="Y556" i="5"/>
  <c r="AL556" i="5"/>
  <c r="AC556" i="5"/>
  <c r="AD556" i="5"/>
  <c r="AF556" i="5"/>
  <c r="AG556" i="5"/>
  <c r="AH556" i="5"/>
  <c r="B557" i="5"/>
  <c r="Q557" i="5"/>
  <c r="R557" i="5"/>
  <c r="S557" i="5"/>
  <c r="AZ556" i="5"/>
  <c r="BA556" i="5"/>
  <c r="BD556" i="5"/>
  <c r="BE556" i="5"/>
  <c r="BF555" i="5"/>
  <c r="BG555" i="5"/>
  <c r="BH556" i="5"/>
  <c r="BI556" i="5"/>
  <c r="BJ556" i="5"/>
  <c r="BK556" i="5"/>
  <c r="BL556" i="5"/>
  <c r="BM556" i="5"/>
  <c r="AM556" i="5"/>
  <c r="AN556" i="5"/>
  <c r="AO556" i="5"/>
  <c r="AP556" i="5"/>
  <c r="AR556" i="5"/>
  <c r="AS556" i="5"/>
  <c r="C557" i="5"/>
  <c r="Z557" i="5"/>
  <c r="AA557" i="5"/>
  <c r="AB557" i="5"/>
  <c r="AX557" i="5"/>
  <c r="AY557" i="5"/>
  <c r="BB557" i="5"/>
  <c r="BC557" i="5"/>
  <c r="AK557" i="5"/>
  <c r="Y557" i="5"/>
  <c r="AL557" i="5"/>
  <c r="AC557" i="5"/>
  <c r="AD557" i="5"/>
  <c r="AF557" i="5"/>
  <c r="AG557" i="5"/>
  <c r="AH557" i="5"/>
  <c r="B558" i="5"/>
  <c r="Q558" i="5"/>
  <c r="R558" i="5"/>
  <c r="S558" i="5"/>
  <c r="AZ557" i="5"/>
  <c r="BA557" i="5"/>
  <c r="BD557" i="5"/>
  <c r="BE557" i="5"/>
  <c r="BF556" i="5"/>
  <c r="BG556" i="5"/>
  <c r="BH557" i="5"/>
  <c r="BI557" i="5"/>
  <c r="BJ557" i="5"/>
  <c r="BK557" i="5"/>
  <c r="BL557" i="5"/>
  <c r="BM557" i="5"/>
  <c r="AM557" i="5"/>
  <c r="AN557" i="5"/>
  <c r="AO557" i="5"/>
  <c r="AP557" i="5"/>
  <c r="AR557" i="5"/>
  <c r="AS557" i="5"/>
  <c r="C558" i="5"/>
  <c r="Z558" i="5"/>
  <c r="AA558" i="5"/>
  <c r="AB558" i="5"/>
  <c r="AX558" i="5"/>
  <c r="AY558" i="5"/>
  <c r="BB558" i="5"/>
  <c r="BC558" i="5"/>
  <c r="AK558" i="5"/>
  <c r="Y558" i="5"/>
  <c r="AL558" i="5"/>
  <c r="AC558" i="5"/>
  <c r="AD558" i="5"/>
  <c r="AF558" i="5"/>
  <c r="AG558" i="5"/>
  <c r="AH558" i="5"/>
  <c r="B559" i="5"/>
  <c r="Q559" i="5"/>
  <c r="R559" i="5"/>
  <c r="S559" i="5"/>
  <c r="AZ558" i="5"/>
  <c r="BA558" i="5"/>
  <c r="BD558" i="5"/>
  <c r="BE558" i="5"/>
  <c r="BF557" i="5"/>
  <c r="BG557" i="5"/>
  <c r="BH558" i="5"/>
  <c r="BI558" i="5"/>
  <c r="BJ558" i="5"/>
  <c r="BK558" i="5"/>
  <c r="BL558" i="5"/>
  <c r="BM558" i="5"/>
  <c r="AM558" i="5"/>
  <c r="AN558" i="5"/>
  <c r="AO558" i="5"/>
  <c r="AP558" i="5"/>
  <c r="AR558" i="5"/>
  <c r="AS558" i="5"/>
  <c r="C559" i="5"/>
  <c r="Z559" i="5"/>
  <c r="AA559" i="5"/>
  <c r="AB559" i="5"/>
  <c r="AX559" i="5"/>
  <c r="AY559" i="5"/>
  <c r="BB559" i="5"/>
  <c r="BC559" i="5"/>
  <c r="AK559" i="5"/>
  <c r="Y559" i="5"/>
  <c r="AL559" i="5"/>
  <c r="AC559" i="5"/>
  <c r="AD559" i="5"/>
  <c r="AF559" i="5"/>
  <c r="AG559" i="5"/>
  <c r="AH559" i="5"/>
  <c r="B560" i="5"/>
  <c r="Q560" i="5"/>
  <c r="R560" i="5"/>
  <c r="S560" i="5"/>
  <c r="AZ559" i="5"/>
  <c r="BA559" i="5"/>
  <c r="BD559" i="5"/>
  <c r="BE559" i="5"/>
  <c r="BF558" i="5"/>
  <c r="BG558" i="5"/>
  <c r="BH559" i="5"/>
  <c r="BI559" i="5"/>
  <c r="BJ559" i="5"/>
  <c r="BK559" i="5"/>
  <c r="BL559" i="5"/>
  <c r="BM559" i="5"/>
  <c r="AM559" i="5"/>
  <c r="AN559" i="5"/>
  <c r="AO559" i="5"/>
  <c r="AP559" i="5"/>
  <c r="AR559" i="5"/>
  <c r="AS559" i="5"/>
  <c r="C560" i="5"/>
  <c r="Z560" i="5"/>
  <c r="AA560" i="5"/>
  <c r="AB560" i="5"/>
  <c r="AX560" i="5"/>
  <c r="AY560" i="5"/>
  <c r="BB560" i="5"/>
  <c r="BC560" i="5"/>
  <c r="AK560" i="5"/>
  <c r="Y560" i="5"/>
  <c r="AL560" i="5"/>
  <c r="AC560" i="5"/>
  <c r="AD560" i="5"/>
  <c r="AF560" i="5"/>
  <c r="AG560" i="5"/>
  <c r="AH560" i="5"/>
  <c r="B561" i="5"/>
  <c r="Q561" i="5"/>
  <c r="R561" i="5"/>
  <c r="S561" i="5"/>
  <c r="AZ560" i="5"/>
  <c r="BA560" i="5"/>
  <c r="BD560" i="5"/>
  <c r="BE560" i="5"/>
  <c r="BF559" i="5"/>
  <c r="BG559" i="5"/>
  <c r="BH560" i="5"/>
  <c r="BI560" i="5"/>
  <c r="BJ560" i="5"/>
  <c r="BK560" i="5"/>
  <c r="BL560" i="5"/>
  <c r="BM560" i="5"/>
  <c r="AM560" i="5"/>
  <c r="AN560" i="5"/>
  <c r="AO560" i="5"/>
  <c r="AP560" i="5"/>
  <c r="AR560" i="5"/>
  <c r="AS560" i="5"/>
  <c r="C561" i="5"/>
  <c r="Z561" i="5"/>
  <c r="AA561" i="5"/>
  <c r="AB561" i="5"/>
  <c r="AX561" i="5"/>
  <c r="AY561" i="5"/>
  <c r="BB561" i="5"/>
  <c r="BC561" i="5"/>
  <c r="AK561" i="5"/>
  <c r="Y561" i="5"/>
  <c r="AL561" i="5"/>
  <c r="AC561" i="5"/>
  <c r="AD561" i="5"/>
  <c r="AF561" i="5"/>
  <c r="AG561" i="5"/>
  <c r="AH561" i="5"/>
  <c r="B562" i="5"/>
  <c r="Q562" i="5"/>
  <c r="R562" i="5"/>
  <c r="S562" i="5"/>
  <c r="AZ561" i="5"/>
  <c r="BA561" i="5"/>
  <c r="BD561" i="5"/>
  <c r="BE561" i="5"/>
  <c r="BF560" i="5"/>
  <c r="BG560" i="5"/>
  <c r="BH561" i="5"/>
  <c r="BI561" i="5"/>
  <c r="BJ561" i="5"/>
  <c r="BK561" i="5"/>
  <c r="BL561" i="5"/>
  <c r="BM561" i="5"/>
  <c r="AM561" i="5"/>
  <c r="AN561" i="5"/>
  <c r="AO561" i="5"/>
  <c r="AP561" i="5"/>
  <c r="AR561" i="5"/>
  <c r="AS561" i="5"/>
  <c r="C562" i="5"/>
  <c r="Z562" i="5"/>
  <c r="AA562" i="5"/>
  <c r="AB562" i="5"/>
  <c r="AX562" i="5"/>
  <c r="AY562" i="5"/>
  <c r="BB562" i="5"/>
  <c r="BC562" i="5"/>
  <c r="AK562" i="5"/>
  <c r="Y562" i="5"/>
  <c r="AL562" i="5"/>
  <c r="AC562" i="5"/>
  <c r="AD562" i="5"/>
  <c r="AF562" i="5"/>
  <c r="AG562" i="5"/>
  <c r="AH562" i="5"/>
  <c r="B563" i="5"/>
  <c r="Q563" i="5"/>
  <c r="R563" i="5"/>
  <c r="S563" i="5"/>
  <c r="AZ562" i="5"/>
  <c r="BA562" i="5"/>
  <c r="BD562" i="5"/>
  <c r="BE562" i="5"/>
  <c r="BF561" i="5"/>
  <c r="BG561" i="5"/>
  <c r="BH562" i="5"/>
  <c r="BI562" i="5"/>
  <c r="BJ562" i="5"/>
  <c r="BK562" i="5"/>
  <c r="BL562" i="5"/>
  <c r="BM562" i="5"/>
  <c r="AM562" i="5"/>
  <c r="AN562" i="5"/>
  <c r="AO562" i="5"/>
  <c r="AP562" i="5"/>
  <c r="AR562" i="5"/>
  <c r="AS562" i="5"/>
  <c r="C563" i="5"/>
  <c r="Z563" i="5"/>
  <c r="AA563" i="5"/>
  <c r="AB563" i="5"/>
  <c r="AX563" i="5"/>
  <c r="AY563" i="5"/>
  <c r="BB563" i="5"/>
  <c r="BC563" i="5"/>
  <c r="AK563" i="5"/>
  <c r="Y563" i="5"/>
  <c r="AL563" i="5"/>
  <c r="AC563" i="5"/>
  <c r="AD563" i="5"/>
  <c r="AF563" i="5"/>
  <c r="AG563" i="5"/>
  <c r="AH563" i="5"/>
  <c r="B564" i="5"/>
  <c r="Q564" i="5"/>
  <c r="R564" i="5"/>
  <c r="S564" i="5"/>
  <c r="AZ563" i="5"/>
  <c r="BA563" i="5"/>
  <c r="BD563" i="5"/>
  <c r="BE563" i="5"/>
  <c r="BF562" i="5"/>
  <c r="BG562" i="5"/>
  <c r="BH563" i="5"/>
  <c r="BI563" i="5"/>
  <c r="BJ563" i="5"/>
  <c r="BK563" i="5"/>
  <c r="BL563" i="5"/>
  <c r="BM563" i="5"/>
  <c r="AM563" i="5"/>
  <c r="AN563" i="5"/>
  <c r="AO563" i="5"/>
  <c r="AP563" i="5"/>
  <c r="AR563" i="5"/>
  <c r="AS563" i="5"/>
  <c r="C564" i="5"/>
  <c r="Z564" i="5"/>
  <c r="AA564" i="5"/>
  <c r="AB564" i="5"/>
  <c r="AX564" i="5"/>
  <c r="AY564" i="5"/>
  <c r="BB564" i="5"/>
  <c r="BC564" i="5"/>
  <c r="AK564" i="5"/>
  <c r="Y564" i="5"/>
  <c r="AL564" i="5"/>
  <c r="AC564" i="5"/>
  <c r="AD564" i="5"/>
  <c r="AF564" i="5"/>
  <c r="AG564" i="5"/>
  <c r="AH564" i="5"/>
  <c r="B565" i="5"/>
  <c r="Q565" i="5"/>
  <c r="R565" i="5"/>
  <c r="S565" i="5"/>
  <c r="AZ564" i="5"/>
  <c r="BA564" i="5"/>
  <c r="BD564" i="5"/>
  <c r="BE564" i="5"/>
  <c r="BF563" i="5"/>
  <c r="BG563" i="5"/>
  <c r="BH564" i="5"/>
  <c r="BI564" i="5"/>
  <c r="BJ564" i="5"/>
  <c r="BK564" i="5"/>
  <c r="BL564" i="5"/>
  <c r="BM564" i="5"/>
  <c r="AM564" i="5"/>
  <c r="AN564" i="5"/>
  <c r="AO564" i="5"/>
  <c r="AP564" i="5"/>
  <c r="AR564" i="5"/>
  <c r="AS564" i="5"/>
  <c r="C565" i="5"/>
  <c r="Z565" i="5"/>
  <c r="AA565" i="5"/>
  <c r="AB565" i="5"/>
  <c r="AX565" i="5"/>
  <c r="AY565" i="5"/>
  <c r="BB565" i="5"/>
  <c r="BC565" i="5"/>
  <c r="AK565" i="5"/>
  <c r="Y565" i="5"/>
  <c r="AL565" i="5"/>
  <c r="AC565" i="5"/>
  <c r="AD565" i="5"/>
  <c r="AF565" i="5"/>
  <c r="AG565" i="5"/>
  <c r="AH565" i="5"/>
  <c r="B566" i="5"/>
  <c r="Q566" i="5"/>
  <c r="R566" i="5"/>
  <c r="S566" i="5"/>
  <c r="AZ565" i="5"/>
  <c r="BA565" i="5"/>
  <c r="BD565" i="5"/>
  <c r="BE565" i="5"/>
  <c r="BF564" i="5"/>
  <c r="BG564" i="5"/>
  <c r="BH565" i="5"/>
  <c r="BI565" i="5"/>
  <c r="BJ565" i="5"/>
  <c r="BK565" i="5"/>
  <c r="BL565" i="5"/>
  <c r="BM565" i="5"/>
  <c r="AM565" i="5"/>
  <c r="AN565" i="5"/>
  <c r="AO565" i="5"/>
  <c r="AP565" i="5"/>
  <c r="AR565" i="5"/>
  <c r="AS565" i="5"/>
  <c r="C566" i="5"/>
  <c r="Z566" i="5"/>
  <c r="AA566" i="5"/>
  <c r="AB566" i="5"/>
  <c r="AX566" i="5"/>
  <c r="AY566" i="5"/>
  <c r="BB566" i="5"/>
  <c r="BC566" i="5"/>
  <c r="AK566" i="5"/>
  <c r="Y566" i="5"/>
  <c r="AL566" i="5"/>
  <c r="AC566" i="5"/>
  <c r="AD566" i="5"/>
  <c r="AF566" i="5"/>
  <c r="AG566" i="5"/>
  <c r="AH566" i="5"/>
  <c r="B567" i="5"/>
  <c r="Q567" i="5"/>
  <c r="R567" i="5"/>
  <c r="S567" i="5"/>
  <c r="AZ566" i="5"/>
  <c r="BA566" i="5"/>
  <c r="BD566" i="5"/>
  <c r="BE566" i="5"/>
  <c r="BF565" i="5"/>
  <c r="BG565" i="5"/>
  <c r="BH566" i="5"/>
  <c r="BI566" i="5"/>
  <c r="BJ566" i="5"/>
  <c r="BK566" i="5"/>
  <c r="BL566" i="5"/>
  <c r="BM566" i="5"/>
  <c r="AM566" i="5"/>
  <c r="AN566" i="5"/>
  <c r="AO566" i="5"/>
  <c r="AP566" i="5"/>
  <c r="AR566" i="5"/>
  <c r="AS566" i="5"/>
  <c r="C567" i="5"/>
  <c r="Z567" i="5"/>
  <c r="AA567" i="5"/>
  <c r="AB567" i="5"/>
  <c r="AX567" i="5"/>
  <c r="AY567" i="5"/>
  <c r="BB567" i="5"/>
  <c r="BC567" i="5"/>
  <c r="AK567" i="5"/>
  <c r="Y567" i="5"/>
  <c r="AL567" i="5"/>
  <c r="AC567" i="5"/>
  <c r="AD567" i="5"/>
  <c r="AF567" i="5"/>
  <c r="AG567" i="5"/>
  <c r="AH567" i="5"/>
  <c r="B568" i="5"/>
  <c r="Q568" i="5"/>
  <c r="R568" i="5"/>
  <c r="S568" i="5"/>
  <c r="AZ567" i="5"/>
  <c r="BA567" i="5"/>
  <c r="BD567" i="5"/>
  <c r="BE567" i="5"/>
  <c r="BF566" i="5"/>
  <c r="BG566" i="5"/>
  <c r="BH567" i="5"/>
  <c r="BI567" i="5"/>
  <c r="BJ567" i="5"/>
  <c r="BK567" i="5"/>
  <c r="BL567" i="5"/>
  <c r="BM567" i="5"/>
  <c r="AM567" i="5"/>
  <c r="AN567" i="5"/>
  <c r="AO567" i="5"/>
  <c r="AP567" i="5"/>
  <c r="AR567" i="5"/>
  <c r="AS567" i="5"/>
  <c r="C568" i="5"/>
  <c r="Z568" i="5"/>
  <c r="AA568" i="5"/>
  <c r="AB568" i="5"/>
  <c r="AX568" i="5"/>
  <c r="AY568" i="5"/>
  <c r="BB568" i="5"/>
  <c r="BC568" i="5"/>
  <c r="AK568" i="5"/>
  <c r="Y568" i="5"/>
  <c r="AL568" i="5"/>
  <c r="AC568" i="5"/>
  <c r="AD568" i="5"/>
  <c r="AF568" i="5"/>
  <c r="AG568" i="5"/>
  <c r="AH568" i="5"/>
  <c r="B569" i="5"/>
  <c r="Q569" i="5"/>
  <c r="R569" i="5"/>
  <c r="S569" i="5"/>
  <c r="AZ568" i="5"/>
  <c r="BA568" i="5"/>
  <c r="BD568" i="5"/>
  <c r="BE568" i="5"/>
  <c r="BF567" i="5"/>
  <c r="BG567" i="5"/>
  <c r="BH568" i="5"/>
  <c r="BI568" i="5"/>
  <c r="BJ568" i="5"/>
  <c r="BK568" i="5"/>
  <c r="BL568" i="5"/>
  <c r="BM568" i="5"/>
  <c r="AM568" i="5"/>
  <c r="AN568" i="5"/>
  <c r="AO568" i="5"/>
  <c r="AP568" i="5"/>
  <c r="AR568" i="5"/>
  <c r="AS568" i="5"/>
  <c r="C569" i="5"/>
  <c r="Z569" i="5"/>
  <c r="AA569" i="5"/>
  <c r="AB569" i="5"/>
  <c r="AX569" i="5"/>
  <c r="AY569" i="5"/>
  <c r="BB569" i="5"/>
  <c r="BC569" i="5"/>
  <c r="AK569" i="5"/>
  <c r="Y569" i="5"/>
  <c r="AL569" i="5"/>
  <c r="AC569" i="5"/>
  <c r="AD569" i="5"/>
  <c r="AF569" i="5"/>
  <c r="AG569" i="5"/>
  <c r="AH569" i="5"/>
  <c r="B570" i="5"/>
  <c r="Q570" i="5"/>
  <c r="R570" i="5"/>
  <c r="S570" i="5"/>
  <c r="AZ569" i="5"/>
  <c r="BA569" i="5"/>
  <c r="BD569" i="5"/>
  <c r="BE569" i="5"/>
  <c r="BF568" i="5"/>
  <c r="BG568" i="5"/>
  <c r="BH569" i="5"/>
  <c r="BI569" i="5"/>
  <c r="BJ569" i="5"/>
  <c r="BK569" i="5"/>
  <c r="BL569" i="5"/>
  <c r="BM569" i="5"/>
  <c r="AM569" i="5"/>
  <c r="AN569" i="5"/>
  <c r="AO569" i="5"/>
  <c r="AP569" i="5"/>
  <c r="AR569" i="5"/>
  <c r="AS569" i="5"/>
  <c r="C570" i="5"/>
  <c r="Z570" i="5"/>
  <c r="AA570" i="5"/>
  <c r="AB570" i="5"/>
  <c r="AX570" i="5"/>
  <c r="AY570" i="5"/>
  <c r="BB570" i="5"/>
  <c r="BC570" i="5"/>
  <c r="AK570" i="5"/>
  <c r="Y570" i="5"/>
  <c r="AL570" i="5"/>
  <c r="AC570" i="5"/>
  <c r="AD570" i="5"/>
  <c r="AF570" i="5"/>
  <c r="AG570" i="5"/>
  <c r="AH570" i="5"/>
  <c r="B571" i="5"/>
  <c r="Q571" i="5"/>
  <c r="R571" i="5"/>
  <c r="S571" i="5"/>
  <c r="AZ570" i="5"/>
  <c r="BA570" i="5"/>
  <c r="BD570" i="5"/>
  <c r="BE570" i="5"/>
  <c r="BF569" i="5"/>
  <c r="BG569" i="5"/>
  <c r="BH570" i="5"/>
  <c r="BI570" i="5"/>
  <c r="BJ570" i="5"/>
  <c r="BK570" i="5"/>
  <c r="BL570" i="5"/>
  <c r="BM570" i="5"/>
  <c r="AM570" i="5"/>
  <c r="AN570" i="5"/>
  <c r="AO570" i="5"/>
  <c r="AP570" i="5"/>
  <c r="AR570" i="5"/>
  <c r="AS570" i="5"/>
  <c r="C571" i="5"/>
  <c r="Z571" i="5"/>
  <c r="AA571" i="5"/>
  <c r="AB571" i="5"/>
  <c r="AX571" i="5"/>
  <c r="AY571" i="5"/>
  <c r="BB571" i="5"/>
  <c r="BC571" i="5"/>
  <c r="AK571" i="5"/>
  <c r="Y571" i="5"/>
  <c r="AL571" i="5"/>
  <c r="AC571" i="5"/>
  <c r="AD571" i="5"/>
  <c r="AF571" i="5"/>
  <c r="AG571" i="5"/>
  <c r="AH571" i="5"/>
  <c r="B572" i="5"/>
  <c r="Q572" i="5"/>
  <c r="R572" i="5"/>
  <c r="S572" i="5"/>
  <c r="AZ571" i="5"/>
  <c r="BA571" i="5"/>
  <c r="BD571" i="5"/>
  <c r="BE571" i="5"/>
  <c r="BF570" i="5"/>
  <c r="BG570" i="5"/>
  <c r="BH571" i="5"/>
  <c r="BI571" i="5"/>
  <c r="BJ571" i="5"/>
  <c r="BK571" i="5"/>
  <c r="BL571" i="5"/>
  <c r="BM571" i="5"/>
  <c r="AM571" i="5"/>
  <c r="AN571" i="5"/>
  <c r="AO571" i="5"/>
  <c r="AP571" i="5"/>
  <c r="AR571" i="5"/>
  <c r="AS571" i="5"/>
  <c r="C572" i="5"/>
  <c r="Z572" i="5"/>
  <c r="AA572" i="5"/>
  <c r="AB572" i="5"/>
  <c r="AX572" i="5"/>
  <c r="AY572" i="5"/>
  <c r="BB572" i="5"/>
  <c r="BC572" i="5"/>
  <c r="AK572" i="5"/>
  <c r="Y572" i="5"/>
  <c r="AL572" i="5"/>
  <c r="AC572" i="5"/>
  <c r="AD572" i="5"/>
  <c r="AF572" i="5"/>
  <c r="AG572" i="5"/>
  <c r="AH572" i="5"/>
  <c r="B573" i="5"/>
  <c r="Q573" i="5"/>
  <c r="R573" i="5"/>
  <c r="S573" i="5"/>
  <c r="AZ572" i="5"/>
  <c r="BA572" i="5"/>
  <c r="BD572" i="5"/>
  <c r="BE572" i="5"/>
  <c r="BF571" i="5"/>
  <c r="BG571" i="5"/>
  <c r="BH572" i="5"/>
  <c r="BI572" i="5"/>
  <c r="BJ572" i="5"/>
  <c r="BK572" i="5"/>
  <c r="BL572" i="5"/>
  <c r="BM572" i="5"/>
  <c r="AM572" i="5"/>
  <c r="AN572" i="5"/>
  <c r="AO572" i="5"/>
  <c r="AP572" i="5"/>
  <c r="AR572" i="5"/>
  <c r="AS572" i="5"/>
  <c r="C573" i="5"/>
  <c r="Z573" i="5"/>
  <c r="AA573" i="5"/>
  <c r="AB573" i="5"/>
  <c r="AX573" i="5"/>
  <c r="AY573" i="5"/>
  <c r="BB573" i="5"/>
  <c r="BC573" i="5"/>
  <c r="AK573" i="5"/>
  <c r="Y573" i="5"/>
  <c r="AL573" i="5"/>
  <c r="AC573" i="5"/>
  <c r="AD573" i="5"/>
  <c r="AF573" i="5"/>
  <c r="AG573" i="5"/>
  <c r="AH573" i="5"/>
  <c r="B574" i="5"/>
  <c r="Q574" i="5"/>
  <c r="R574" i="5"/>
  <c r="S574" i="5"/>
  <c r="AZ573" i="5"/>
  <c r="BA573" i="5"/>
  <c r="BD573" i="5"/>
  <c r="BE573" i="5"/>
  <c r="BF572" i="5"/>
  <c r="BG572" i="5"/>
  <c r="BH573" i="5"/>
  <c r="BI573" i="5"/>
  <c r="BJ573" i="5"/>
  <c r="BK573" i="5"/>
  <c r="BL573" i="5"/>
  <c r="BM573" i="5"/>
  <c r="AM573" i="5"/>
  <c r="AN573" i="5"/>
  <c r="AO573" i="5"/>
  <c r="AP573" i="5"/>
  <c r="AR573" i="5"/>
  <c r="AS573" i="5"/>
  <c r="C574" i="5"/>
  <c r="Z574" i="5"/>
  <c r="AA574" i="5"/>
  <c r="AB574" i="5"/>
  <c r="AX574" i="5"/>
  <c r="AY574" i="5"/>
  <c r="BB574" i="5"/>
  <c r="BC574" i="5"/>
  <c r="AK574" i="5"/>
  <c r="Y574" i="5"/>
  <c r="AL574" i="5"/>
  <c r="AC574" i="5"/>
  <c r="AD574" i="5"/>
  <c r="AF574" i="5"/>
  <c r="AG574" i="5"/>
  <c r="AH574" i="5"/>
  <c r="B575" i="5"/>
  <c r="Q575" i="5"/>
  <c r="R575" i="5"/>
  <c r="S575" i="5"/>
  <c r="AZ574" i="5"/>
  <c r="BA574" i="5"/>
  <c r="BD574" i="5"/>
  <c r="BE574" i="5"/>
  <c r="BF573" i="5"/>
  <c r="BG573" i="5"/>
  <c r="BH574" i="5"/>
  <c r="BI574" i="5"/>
  <c r="BJ574" i="5"/>
  <c r="BK574" i="5"/>
  <c r="BL574" i="5"/>
  <c r="BM574" i="5"/>
  <c r="AM574" i="5"/>
  <c r="AN574" i="5"/>
  <c r="AO574" i="5"/>
  <c r="AP574" i="5"/>
  <c r="AR574" i="5"/>
  <c r="AS574" i="5"/>
  <c r="C575" i="5"/>
  <c r="Z575" i="5"/>
  <c r="AA575" i="5"/>
  <c r="AB575" i="5"/>
  <c r="AX575" i="5"/>
  <c r="AY575" i="5"/>
  <c r="BB575" i="5"/>
  <c r="BC575" i="5"/>
  <c r="AK575" i="5"/>
  <c r="Y575" i="5"/>
  <c r="AL575" i="5"/>
  <c r="AC575" i="5"/>
  <c r="AD575" i="5"/>
  <c r="AF575" i="5"/>
  <c r="AG575" i="5"/>
  <c r="AH575" i="5"/>
  <c r="B576" i="5"/>
  <c r="Q576" i="5"/>
  <c r="R576" i="5"/>
  <c r="S576" i="5"/>
  <c r="AZ575" i="5"/>
  <c r="BA575" i="5"/>
  <c r="BD575" i="5"/>
  <c r="BE575" i="5"/>
  <c r="BF574" i="5"/>
  <c r="BG574" i="5"/>
  <c r="BH575" i="5"/>
  <c r="BI575" i="5"/>
  <c r="BJ575" i="5"/>
  <c r="BK575" i="5"/>
  <c r="BL575" i="5"/>
  <c r="BM575" i="5"/>
  <c r="AM575" i="5"/>
  <c r="AN575" i="5"/>
  <c r="AO575" i="5"/>
  <c r="AP575" i="5"/>
  <c r="AR575" i="5"/>
  <c r="AS575" i="5"/>
  <c r="C576" i="5"/>
  <c r="Z576" i="5"/>
  <c r="AA576" i="5"/>
  <c r="AB576" i="5"/>
  <c r="AX576" i="5"/>
  <c r="AY576" i="5"/>
  <c r="BB576" i="5"/>
  <c r="BC576" i="5"/>
  <c r="AK576" i="5"/>
  <c r="Y576" i="5"/>
  <c r="AL576" i="5"/>
  <c r="AC576" i="5"/>
  <c r="AD576" i="5"/>
  <c r="AF576" i="5"/>
  <c r="AG576" i="5"/>
  <c r="AH576" i="5"/>
  <c r="B577" i="5"/>
  <c r="Q577" i="5"/>
  <c r="R577" i="5"/>
  <c r="S577" i="5"/>
  <c r="AZ576" i="5"/>
  <c r="BA576" i="5"/>
  <c r="BD576" i="5"/>
  <c r="BE576" i="5"/>
  <c r="BF575" i="5"/>
  <c r="BG575" i="5"/>
  <c r="BH576" i="5"/>
  <c r="BI576" i="5"/>
  <c r="BJ576" i="5"/>
  <c r="BK576" i="5"/>
  <c r="BL576" i="5"/>
  <c r="BM576" i="5"/>
  <c r="AM576" i="5"/>
  <c r="AN576" i="5"/>
  <c r="AO576" i="5"/>
  <c r="AP576" i="5"/>
  <c r="AR576" i="5"/>
  <c r="AS576" i="5"/>
  <c r="C577" i="5"/>
  <c r="Z577" i="5"/>
  <c r="AA577" i="5"/>
  <c r="AB577" i="5"/>
  <c r="AX577" i="5"/>
  <c r="AY577" i="5"/>
  <c r="BB577" i="5"/>
  <c r="BC577" i="5"/>
  <c r="AK577" i="5"/>
  <c r="Y577" i="5"/>
  <c r="AL577" i="5"/>
  <c r="AC577" i="5"/>
  <c r="AD577" i="5"/>
  <c r="AF577" i="5"/>
  <c r="AG577" i="5"/>
  <c r="AH577" i="5"/>
  <c r="B578" i="5"/>
  <c r="Q578" i="5"/>
  <c r="R578" i="5"/>
  <c r="S578" i="5"/>
  <c r="AZ577" i="5"/>
  <c r="BA577" i="5"/>
  <c r="BD577" i="5"/>
  <c r="BE577" i="5"/>
  <c r="BF576" i="5"/>
  <c r="BG576" i="5"/>
  <c r="BH577" i="5"/>
  <c r="BI577" i="5"/>
  <c r="BJ577" i="5"/>
  <c r="BK577" i="5"/>
  <c r="BL577" i="5"/>
  <c r="BM577" i="5"/>
  <c r="AM577" i="5"/>
  <c r="AN577" i="5"/>
  <c r="AO577" i="5"/>
  <c r="AP577" i="5"/>
  <c r="AR577" i="5"/>
  <c r="AS577" i="5"/>
  <c r="C578" i="5"/>
  <c r="Z578" i="5"/>
  <c r="AA578" i="5"/>
  <c r="AB578" i="5"/>
  <c r="AX578" i="5"/>
  <c r="AY578" i="5"/>
  <c r="BB578" i="5"/>
  <c r="BC578" i="5"/>
  <c r="AK578" i="5"/>
  <c r="Y578" i="5"/>
  <c r="AL578" i="5"/>
  <c r="AC578" i="5"/>
  <c r="AD578" i="5"/>
  <c r="AF578" i="5"/>
  <c r="AG578" i="5"/>
  <c r="AH578" i="5"/>
  <c r="B579" i="5"/>
  <c r="Q579" i="5"/>
  <c r="R579" i="5"/>
  <c r="S579" i="5"/>
  <c r="AZ578" i="5"/>
  <c r="BA578" i="5"/>
  <c r="BD578" i="5"/>
  <c r="BE578" i="5"/>
  <c r="BF577" i="5"/>
  <c r="BG577" i="5"/>
  <c r="BH578" i="5"/>
  <c r="BI578" i="5"/>
  <c r="BJ578" i="5"/>
  <c r="BK578" i="5"/>
  <c r="BL578" i="5"/>
  <c r="BM578" i="5"/>
  <c r="AM578" i="5"/>
  <c r="AN578" i="5"/>
  <c r="AO578" i="5"/>
  <c r="AP578" i="5"/>
  <c r="AR578" i="5"/>
  <c r="AS578" i="5"/>
  <c r="C579" i="5"/>
  <c r="Z579" i="5"/>
  <c r="AA579" i="5"/>
  <c r="AB579" i="5"/>
  <c r="AX579" i="5"/>
  <c r="AY579" i="5"/>
  <c r="BB579" i="5"/>
  <c r="BC579" i="5"/>
  <c r="AK579" i="5"/>
  <c r="Y579" i="5"/>
  <c r="AL579" i="5"/>
  <c r="AC579" i="5"/>
  <c r="AD579" i="5"/>
  <c r="AF579" i="5"/>
  <c r="AG579" i="5"/>
  <c r="AH579" i="5"/>
  <c r="B580" i="5"/>
  <c r="Q580" i="5"/>
  <c r="R580" i="5"/>
  <c r="S580" i="5"/>
  <c r="AZ579" i="5"/>
  <c r="BA579" i="5"/>
  <c r="BD579" i="5"/>
  <c r="BE579" i="5"/>
  <c r="BF578" i="5"/>
  <c r="BG578" i="5"/>
  <c r="BH579" i="5"/>
  <c r="BI579" i="5"/>
  <c r="BJ579" i="5"/>
  <c r="BK579" i="5"/>
  <c r="BL579" i="5"/>
  <c r="BM579" i="5"/>
  <c r="AM579" i="5"/>
  <c r="AN579" i="5"/>
  <c r="AO579" i="5"/>
  <c r="AP579" i="5"/>
  <c r="AR579" i="5"/>
  <c r="AS579" i="5"/>
  <c r="C580" i="5"/>
  <c r="Z580" i="5"/>
  <c r="AA580" i="5"/>
  <c r="AB580" i="5"/>
  <c r="AX580" i="5"/>
  <c r="AY580" i="5"/>
  <c r="BB580" i="5"/>
  <c r="BC580" i="5"/>
  <c r="AK580" i="5"/>
  <c r="Y580" i="5"/>
  <c r="AL580" i="5"/>
  <c r="AC580" i="5"/>
  <c r="AD580" i="5"/>
  <c r="AF580" i="5"/>
  <c r="AG580" i="5"/>
  <c r="AH580" i="5"/>
  <c r="B581" i="5"/>
  <c r="Q581" i="5"/>
  <c r="R581" i="5"/>
  <c r="S581" i="5"/>
  <c r="AZ580" i="5"/>
  <c r="BA580" i="5"/>
  <c r="BD580" i="5"/>
  <c r="BE580" i="5"/>
  <c r="BF579" i="5"/>
  <c r="BG579" i="5"/>
  <c r="BH580" i="5"/>
  <c r="BI580" i="5"/>
  <c r="BJ580" i="5"/>
  <c r="BK580" i="5"/>
  <c r="BL580" i="5"/>
  <c r="BM580" i="5"/>
  <c r="AM580" i="5"/>
  <c r="AN580" i="5"/>
  <c r="AO580" i="5"/>
  <c r="AP580" i="5"/>
  <c r="AR580" i="5"/>
  <c r="AS580" i="5"/>
  <c r="C581" i="5"/>
  <c r="Z581" i="5"/>
  <c r="AA581" i="5"/>
  <c r="AB581" i="5"/>
  <c r="AX581" i="5"/>
  <c r="AY581" i="5"/>
  <c r="BB581" i="5"/>
  <c r="BC581" i="5"/>
  <c r="AK581" i="5"/>
  <c r="Y581" i="5"/>
  <c r="AL581" i="5"/>
  <c r="AC581" i="5"/>
  <c r="AD581" i="5"/>
  <c r="AF581" i="5"/>
  <c r="AG581" i="5"/>
  <c r="AH581" i="5"/>
  <c r="B582" i="5"/>
  <c r="Q582" i="5"/>
  <c r="R582" i="5"/>
  <c r="S582" i="5"/>
  <c r="AZ581" i="5"/>
  <c r="BA581" i="5"/>
  <c r="BD581" i="5"/>
  <c r="BE581" i="5"/>
  <c r="BF580" i="5"/>
  <c r="BG580" i="5"/>
  <c r="BH581" i="5"/>
  <c r="BI581" i="5"/>
  <c r="BJ581" i="5"/>
  <c r="BK581" i="5"/>
  <c r="BL581" i="5"/>
  <c r="BM581" i="5"/>
  <c r="AM581" i="5"/>
  <c r="AN581" i="5"/>
  <c r="AO581" i="5"/>
  <c r="AP581" i="5"/>
  <c r="AR581" i="5"/>
  <c r="AS581" i="5"/>
  <c r="C582" i="5"/>
  <c r="Z582" i="5"/>
  <c r="AA582" i="5"/>
  <c r="AB582" i="5"/>
  <c r="AX582" i="5"/>
  <c r="AY582" i="5"/>
  <c r="BB582" i="5"/>
  <c r="BC582" i="5"/>
  <c r="AK582" i="5"/>
  <c r="Y582" i="5"/>
  <c r="AL582" i="5"/>
  <c r="AC582" i="5"/>
  <c r="AD582" i="5"/>
  <c r="AF582" i="5"/>
  <c r="AG582" i="5"/>
  <c r="AH582" i="5"/>
  <c r="B583" i="5"/>
  <c r="Q583" i="5"/>
  <c r="R583" i="5"/>
  <c r="S583" i="5"/>
  <c r="AZ582" i="5"/>
  <c r="BA582" i="5"/>
  <c r="BD582" i="5"/>
  <c r="BE582" i="5"/>
  <c r="BF581" i="5"/>
  <c r="BG581" i="5"/>
  <c r="BH582" i="5"/>
  <c r="BI582" i="5"/>
  <c r="BJ582" i="5"/>
  <c r="BK582" i="5"/>
  <c r="BL582" i="5"/>
  <c r="BM582" i="5"/>
  <c r="AM582" i="5"/>
  <c r="AN582" i="5"/>
  <c r="AO582" i="5"/>
  <c r="AP582" i="5"/>
  <c r="AR582" i="5"/>
  <c r="AS582" i="5"/>
  <c r="C583" i="5"/>
  <c r="Z583" i="5"/>
  <c r="AA583" i="5"/>
  <c r="AB583" i="5"/>
  <c r="AX583" i="5"/>
  <c r="AY583" i="5"/>
  <c r="BB583" i="5"/>
  <c r="BC583" i="5"/>
  <c r="AK583" i="5"/>
  <c r="Y583" i="5"/>
  <c r="AL583" i="5"/>
  <c r="AC583" i="5"/>
  <c r="AD583" i="5"/>
  <c r="AF583" i="5"/>
  <c r="AG583" i="5"/>
  <c r="AH583" i="5"/>
  <c r="B584" i="5"/>
  <c r="Q584" i="5"/>
  <c r="R584" i="5"/>
  <c r="S584" i="5"/>
  <c r="AZ583" i="5"/>
  <c r="BA583" i="5"/>
  <c r="BD583" i="5"/>
  <c r="BE583" i="5"/>
  <c r="BF582" i="5"/>
  <c r="BG582" i="5"/>
  <c r="BH583" i="5"/>
  <c r="BI583" i="5"/>
  <c r="BJ583" i="5"/>
  <c r="BK583" i="5"/>
  <c r="BL583" i="5"/>
  <c r="BM583" i="5"/>
  <c r="AM583" i="5"/>
  <c r="AN583" i="5"/>
  <c r="AO583" i="5"/>
  <c r="AP583" i="5"/>
  <c r="AR583" i="5"/>
  <c r="AS583" i="5"/>
  <c r="C584" i="5"/>
  <c r="Z584" i="5"/>
  <c r="AA584" i="5"/>
  <c r="AB584" i="5"/>
  <c r="AX584" i="5"/>
  <c r="AY584" i="5"/>
  <c r="BB584" i="5"/>
  <c r="BC584" i="5"/>
  <c r="AK584" i="5"/>
  <c r="Y584" i="5"/>
  <c r="AL584" i="5"/>
  <c r="AC584" i="5"/>
  <c r="AD584" i="5"/>
  <c r="AF584" i="5"/>
  <c r="AG584" i="5"/>
  <c r="AH584" i="5"/>
  <c r="B585" i="5"/>
  <c r="Q585" i="5"/>
  <c r="R585" i="5"/>
  <c r="S585" i="5"/>
  <c r="AZ584" i="5"/>
  <c r="BA584" i="5"/>
  <c r="BD584" i="5"/>
  <c r="BE584" i="5"/>
  <c r="BF583" i="5"/>
  <c r="BG583" i="5"/>
  <c r="BH584" i="5"/>
  <c r="BI584" i="5"/>
  <c r="BJ584" i="5"/>
  <c r="BK584" i="5"/>
  <c r="BL584" i="5"/>
  <c r="BM584" i="5"/>
  <c r="AM584" i="5"/>
  <c r="AN584" i="5"/>
  <c r="AO584" i="5"/>
  <c r="AP584" i="5"/>
  <c r="AR584" i="5"/>
  <c r="AS584" i="5"/>
  <c r="C585" i="5"/>
  <c r="Z585" i="5"/>
  <c r="AA585" i="5"/>
  <c r="AB585" i="5"/>
  <c r="AX585" i="5"/>
  <c r="AY585" i="5"/>
  <c r="BB585" i="5"/>
  <c r="BC585" i="5"/>
  <c r="AK585" i="5"/>
  <c r="Y585" i="5"/>
  <c r="AL585" i="5"/>
  <c r="AC585" i="5"/>
  <c r="AD585" i="5"/>
  <c r="AF585" i="5"/>
  <c r="AG585" i="5"/>
  <c r="AH585" i="5"/>
  <c r="B586" i="5"/>
  <c r="Q586" i="5"/>
  <c r="R586" i="5"/>
  <c r="S586" i="5"/>
  <c r="AZ585" i="5"/>
  <c r="BA585" i="5"/>
  <c r="BD585" i="5"/>
  <c r="BE585" i="5"/>
  <c r="BF584" i="5"/>
  <c r="BG584" i="5"/>
  <c r="BH585" i="5"/>
  <c r="BI585" i="5"/>
  <c r="BJ585" i="5"/>
  <c r="BK585" i="5"/>
  <c r="BL585" i="5"/>
  <c r="BM585" i="5"/>
  <c r="AM585" i="5"/>
  <c r="AN585" i="5"/>
  <c r="AO585" i="5"/>
  <c r="AP585" i="5"/>
  <c r="AR585" i="5"/>
  <c r="AS585" i="5"/>
  <c r="C586" i="5"/>
  <c r="Z586" i="5"/>
  <c r="AA586" i="5"/>
  <c r="AB586" i="5"/>
  <c r="AX586" i="5"/>
  <c r="AY586" i="5"/>
  <c r="BB586" i="5"/>
  <c r="BC586" i="5"/>
  <c r="BF585" i="5"/>
  <c r="BG585" i="5"/>
  <c r="BH586" i="5"/>
  <c r="BI586" i="5"/>
  <c r="AZ586" i="5"/>
  <c r="BA586" i="5"/>
  <c r="BD586" i="5"/>
  <c r="BE586" i="5"/>
  <c r="AK586" i="5"/>
  <c r="Y586" i="5"/>
  <c r="AL586" i="5"/>
  <c r="AC586" i="5"/>
  <c r="AD586" i="5"/>
  <c r="AF586" i="5"/>
  <c r="AG586" i="5"/>
  <c r="AH586" i="5"/>
  <c r="BJ586" i="5"/>
  <c r="BK586" i="5"/>
  <c r="BL586" i="5"/>
  <c r="B587" i="5"/>
  <c r="Q587" i="5"/>
  <c r="R587" i="5"/>
  <c r="S587" i="5"/>
  <c r="BM586" i="5"/>
  <c r="AM586" i="5"/>
  <c r="AN586" i="5"/>
  <c r="AO586" i="5"/>
  <c r="AP586" i="5"/>
  <c r="AR586" i="5"/>
  <c r="AS586" i="5"/>
  <c r="C587" i="5"/>
  <c r="Z587" i="5"/>
  <c r="AA587" i="5"/>
  <c r="AB587" i="5"/>
  <c r="AX587" i="5"/>
  <c r="AY587" i="5"/>
  <c r="BB587" i="5"/>
  <c r="BC587" i="5"/>
  <c r="BF586" i="5"/>
  <c r="BG586" i="5"/>
  <c r="BH587" i="5"/>
  <c r="BI587" i="5"/>
  <c r="AZ587" i="5"/>
  <c r="BA587" i="5"/>
  <c r="BD587" i="5"/>
  <c r="BE587" i="5"/>
  <c r="AK587" i="5"/>
  <c r="Y587" i="5"/>
  <c r="AL587" i="5"/>
  <c r="AC587" i="5"/>
  <c r="AD587" i="5"/>
  <c r="AF587" i="5"/>
  <c r="AG587" i="5"/>
  <c r="AH587" i="5"/>
  <c r="BJ587" i="5"/>
  <c r="BK587" i="5"/>
  <c r="BL587" i="5"/>
  <c r="B588" i="5"/>
  <c r="Q588" i="5"/>
  <c r="R588" i="5"/>
  <c r="S588" i="5"/>
  <c r="BM587" i="5"/>
  <c r="AM587" i="5"/>
  <c r="AN587" i="5"/>
  <c r="AO587" i="5"/>
  <c r="AP587" i="5"/>
  <c r="AR587" i="5"/>
  <c r="AS587" i="5"/>
  <c r="C588" i="5"/>
  <c r="Z588" i="5"/>
  <c r="AA588" i="5"/>
  <c r="AB588" i="5"/>
  <c r="AX588" i="5"/>
  <c r="AY588" i="5"/>
  <c r="BB588" i="5"/>
  <c r="BC588" i="5"/>
  <c r="BF587" i="5"/>
  <c r="BG587" i="5"/>
  <c r="BH588" i="5"/>
  <c r="BI588" i="5"/>
  <c r="AZ588" i="5"/>
  <c r="BA588" i="5"/>
  <c r="BD588" i="5"/>
  <c r="BE588" i="5"/>
  <c r="AK588" i="5"/>
  <c r="Y588" i="5"/>
  <c r="AL588" i="5"/>
  <c r="AC588" i="5"/>
  <c r="AD588" i="5"/>
  <c r="AF588" i="5"/>
  <c r="AG588" i="5"/>
  <c r="AH588" i="5"/>
  <c r="BJ588" i="5"/>
  <c r="BK588" i="5"/>
  <c r="BL588" i="5"/>
  <c r="B589" i="5"/>
  <c r="Q589" i="5"/>
  <c r="R589" i="5"/>
  <c r="S589" i="5"/>
  <c r="BM588" i="5"/>
  <c r="AM588" i="5"/>
  <c r="AN588" i="5"/>
  <c r="AO588" i="5"/>
  <c r="AP588" i="5"/>
  <c r="AR588" i="5"/>
  <c r="AS588" i="5"/>
  <c r="C589" i="5"/>
  <c r="Z589" i="5"/>
  <c r="AA589" i="5"/>
  <c r="AB589" i="5"/>
  <c r="AX589" i="5"/>
  <c r="AY589" i="5"/>
  <c r="BB589" i="5"/>
  <c r="BC589" i="5"/>
  <c r="BF588" i="5"/>
  <c r="BG588" i="5"/>
  <c r="BH589" i="5"/>
  <c r="BI589" i="5"/>
  <c r="AZ589" i="5"/>
  <c r="BA589" i="5"/>
  <c r="BD589" i="5"/>
  <c r="BE589" i="5"/>
  <c r="AK589" i="5"/>
  <c r="Y589" i="5"/>
  <c r="AL589" i="5"/>
  <c r="AC589" i="5"/>
  <c r="AD589" i="5"/>
  <c r="AF589" i="5"/>
  <c r="AG589" i="5"/>
  <c r="AH589" i="5"/>
  <c r="BJ589" i="5"/>
  <c r="BK589" i="5"/>
  <c r="BL589" i="5"/>
  <c r="B590" i="5"/>
  <c r="Q590" i="5"/>
  <c r="R590" i="5"/>
  <c r="S590" i="5"/>
  <c r="BM589" i="5"/>
  <c r="AM589" i="5"/>
  <c r="AN589" i="5"/>
  <c r="AO589" i="5"/>
  <c r="AP589" i="5"/>
  <c r="AR589" i="5"/>
  <c r="AS589" i="5"/>
  <c r="C590" i="5"/>
  <c r="Z590" i="5"/>
  <c r="AA590" i="5"/>
  <c r="AB590" i="5"/>
  <c r="AX590" i="5"/>
  <c r="AY590" i="5"/>
  <c r="BB590" i="5"/>
  <c r="BC590" i="5"/>
  <c r="BF589" i="5"/>
  <c r="BG589" i="5"/>
  <c r="BH590" i="5"/>
  <c r="BI590" i="5"/>
  <c r="AZ590" i="5"/>
  <c r="BA590" i="5"/>
  <c r="BD590" i="5"/>
  <c r="BE590" i="5"/>
  <c r="AK590" i="5"/>
  <c r="Y590" i="5"/>
  <c r="AL590" i="5"/>
  <c r="AC590" i="5"/>
  <c r="AD590" i="5"/>
  <c r="AF590" i="5"/>
  <c r="AG590" i="5"/>
  <c r="AH590" i="5"/>
  <c r="BJ590" i="5"/>
  <c r="BK590" i="5"/>
  <c r="BL590" i="5"/>
  <c r="B591" i="5"/>
  <c r="Q591" i="5"/>
  <c r="R591" i="5"/>
  <c r="S591" i="5"/>
  <c r="BM590" i="5"/>
  <c r="AM590" i="5"/>
  <c r="AN590" i="5"/>
  <c r="AO590" i="5"/>
  <c r="AP590" i="5"/>
  <c r="AR590" i="5"/>
  <c r="AS590" i="5"/>
  <c r="C591" i="5"/>
  <c r="Z591" i="5"/>
  <c r="AA591" i="5"/>
  <c r="AB591" i="5"/>
  <c r="AX591" i="5"/>
  <c r="AY591" i="5"/>
  <c r="BB591" i="5"/>
  <c r="BC591" i="5"/>
  <c r="BF590" i="5"/>
  <c r="BG590" i="5"/>
  <c r="BH591" i="5"/>
  <c r="BI591" i="5"/>
  <c r="AZ591" i="5"/>
  <c r="BA591" i="5"/>
  <c r="BD591" i="5"/>
  <c r="BE591" i="5"/>
  <c r="AK591" i="5"/>
  <c r="Y591" i="5"/>
  <c r="AL591" i="5"/>
  <c r="AC591" i="5"/>
  <c r="AD591" i="5"/>
  <c r="AF591" i="5"/>
  <c r="AG591" i="5"/>
  <c r="AH591" i="5"/>
  <c r="BJ591" i="5"/>
  <c r="BK591" i="5"/>
  <c r="BL591" i="5"/>
  <c r="B592" i="5"/>
  <c r="Q592" i="5"/>
  <c r="R592" i="5"/>
  <c r="S592" i="5"/>
  <c r="BM591" i="5"/>
  <c r="AM591" i="5"/>
  <c r="AN591" i="5"/>
  <c r="AO591" i="5"/>
  <c r="AP591" i="5"/>
  <c r="AR591" i="5"/>
  <c r="AS591" i="5"/>
  <c r="C592" i="5"/>
  <c r="Z592" i="5"/>
  <c r="AA592" i="5"/>
  <c r="AB592" i="5"/>
  <c r="AX592" i="5"/>
  <c r="AY592" i="5"/>
  <c r="BB592" i="5"/>
  <c r="BC592" i="5"/>
  <c r="BF591" i="5"/>
  <c r="BG591" i="5"/>
  <c r="BH592" i="5"/>
  <c r="BI592" i="5"/>
  <c r="AZ592" i="5"/>
  <c r="BA592" i="5"/>
  <c r="BD592" i="5"/>
  <c r="BE592" i="5"/>
  <c r="AK592" i="5"/>
  <c r="Y592" i="5"/>
  <c r="AL592" i="5"/>
  <c r="AC592" i="5"/>
  <c r="AD592" i="5"/>
  <c r="AF592" i="5"/>
  <c r="AG592" i="5"/>
  <c r="AH592" i="5"/>
  <c r="BJ592" i="5"/>
  <c r="BK592" i="5"/>
  <c r="BL592" i="5"/>
  <c r="B593" i="5"/>
  <c r="Q593" i="5"/>
  <c r="R593" i="5"/>
  <c r="S593" i="5"/>
  <c r="BM592" i="5"/>
  <c r="AM592" i="5"/>
  <c r="AN592" i="5"/>
  <c r="AO592" i="5"/>
  <c r="AP592" i="5"/>
  <c r="AR592" i="5"/>
  <c r="AS592" i="5"/>
  <c r="C593" i="5"/>
  <c r="Z593" i="5"/>
  <c r="AA593" i="5"/>
  <c r="AB593" i="5"/>
  <c r="AX593" i="5"/>
  <c r="AY593" i="5"/>
  <c r="BB593" i="5"/>
  <c r="BC593" i="5"/>
  <c r="BF592" i="5"/>
  <c r="BG592" i="5"/>
  <c r="BH593" i="5"/>
  <c r="BI593" i="5"/>
  <c r="AZ593" i="5"/>
  <c r="BA593" i="5"/>
  <c r="BD593" i="5"/>
  <c r="BE593" i="5"/>
  <c r="AK593" i="5"/>
  <c r="Y593" i="5"/>
  <c r="AL593" i="5"/>
  <c r="AC593" i="5"/>
  <c r="AD593" i="5"/>
  <c r="AF593" i="5"/>
  <c r="AG593" i="5"/>
  <c r="AH593" i="5"/>
  <c r="BJ593" i="5"/>
  <c r="BK593" i="5"/>
  <c r="BL593" i="5"/>
  <c r="B594" i="5"/>
  <c r="Q594" i="5"/>
  <c r="R594" i="5"/>
  <c r="S594" i="5"/>
  <c r="BM593" i="5"/>
  <c r="AM593" i="5"/>
  <c r="AN593" i="5"/>
  <c r="AO593" i="5"/>
  <c r="AP593" i="5"/>
  <c r="AR593" i="5"/>
  <c r="AS593" i="5"/>
  <c r="C594" i="5"/>
  <c r="Z594" i="5"/>
  <c r="AA594" i="5"/>
  <c r="AB594" i="5"/>
  <c r="AX594" i="5"/>
  <c r="AY594" i="5"/>
  <c r="BB594" i="5"/>
  <c r="BC594" i="5"/>
  <c r="BF593" i="5"/>
  <c r="BG593" i="5"/>
  <c r="BH594" i="5"/>
  <c r="BI594" i="5"/>
  <c r="AZ594" i="5"/>
  <c r="BA594" i="5"/>
  <c r="BD594" i="5"/>
  <c r="BE594" i="5"/>
  <c r="AK594" i="5"/>
  <c r="Y594" i="5"/>
  <c r="AL594" i="5"/>
  <c r="AC594" i="5"/>
  <c r="AD594" i="5"/>
  <c r="AF594" i="5"/>
  <c r="AG594" i="5"/>
  <c r="AH594" i="5"/>
  <c r="BJ594" i="5"/>
  <c r="BK594" i="5"/>
  <c r="BL594" i="5"/>
  <c r="B595" i="5"/>
  <c r="Q595" i="5"/>
  <c r="R595" i="5"/>
  <c r="S595" i="5"/>
  <c r="BM594" i="5"/>
  <c r="AM594" i="5"/>
  <c r="AN594" i="5"/>
  <c r="AO594" i="5"/>
  <c r="AP594" i="5"/>
  <c r="AR594" i="5"/>
  <c r="AS594" i="5"/>
  <c r="C595" i="5"/>
  <c r="Z595" i="5"/>
  <c r="AA595" i="5"/>
  <c r="AB595" i="5"/>
  <c r="AX595" i="5"/>
  <c r="AY595" i="5"/>
  <c r="BB595" i="5"/>
  <c r="BC595" i="5"/>
  <c r="BF594" i="5"/>
  <c r="BG594" i="5"/>
  <c r="BH595" i="5"/>
  <c r="BI595" i="5"/>
  <c r="AZ595" i="5"/>
  <c r="BA595" i="5"/>
  <c r="BD595" i="5"/>
  <c r="BE595" i="5"/>
  <c r="AK595" i="5"/>
  <c r="Y595" i="5"/>
  <c r="AL595" i="5"/>
  <c r="AC595" i="5"/>
  <c r="AD595" i="5"/>
  <c r="AF595" i="5"/>
  <c r="AG595" i="5"/>
  <c r="AH595" i="5"/>
  <c r="BJ595" i="5"/>
  <c r="BK595" i="5"/>
  <c r="BL595" i="5"/>
  <c r="B596" i="5"/>
  <c r="Q596" i="5"/>
  <c r="R596" i="5"/>
  <c r="S596" i="5"/>
  <c r="BM595" i="5"/>
  <c r="AM595" i="5"/>
  <c r="AN595" i="5"/>
  <c r="AO595" i="5"/>
  <c r="AP595" i="5"/>
  <c r="AR595" i="5"/>
  <c r="AS595" i="5"/>
  <c r="C596" i="5"/>
  <c r="Z596" i="5"/>
  <c r="AA596" i="5"/>
  <c r="AB596" i="5"/>
  <c r="AX596" i="5"/>
  <c r="AY596" i="5"/>
  <c r="BB596" i="5"/>
  <c r="BC596" i="5"/>
  <c r="BF595" i="5"/>
  <c r="BG595" i="5"/>
  <c r="BH596" i="5"/>
  <c r="BI596" i="5"/>
  <c r="AZ596" i="5"/>
  <c r="BA596" i="5"/>
  <c r="BD596" i="5"/>
  <c r="BE596" i="5"/>
  <c r="AK596" i="5"/>
  <c r="Y596" i="5"/>
  <c r="AL596" i="5"/>
  <c r="AC596" i="5"/>
  <c r="AD596" i="5"/>
  <c r="AF596" i="5"/>
  <c r="AG596" i="5"/>
  <c r="AH596" i="5"/>
  <c r="BJ596" i="5"/>
  <c r="BK596" i="5"/>
  <c r="BL596" i="5"/>
  <c r="B597" i="5"/>
  <c r="Q597" i="5"/>
  <c r="R597" i="5"/>
  <c r="S597" i="5"/>
  <c r="BM596" i="5"/>
  <c r="AM596" i="5"/>
  <c r="AN596" i="5"/>
  <c r="AO596" i="5"/>
  <c r="AP596" i="5"/>
  <c r="AR596" i="5"/>
  <c r="AS596" i="5"/>
  <c r="C597" i="5"/>
  <c r="Z597" i="5"/>
  <c r="AA597" i="5"/>
  <c r="AB597" i="5"/>
  <c r="AX597" i="5"/>
  <c r="AY597" i="5"/>
  <c r="BB597" i="5"/>
  <c r="BC597" i="5"/>
  <c r="BF596" i="5"/>
  <c r="BG596" i="5"/>
  <c r="BH597" i="5"/>
  <c r="BI597" i="5"/>
  <c r="AZ597" i="5"/>
  <c r="BA597" i="5"/>
  <c r="BD597" i="5"/>
  <c r="BE597" i="5"/>
  <c r="AK597" i="5"/>
  <c r="Y597" i="5"/>
  <c r="AL597" i="5"/>
  <c r="AC597" i="5"/>
  <c r="AD597" i="5"/>
  <c r="AF597" i="5"/>
  <c r="AG597" i="5"/>
  <c r="AH597" i="5"/>
  <c r="BJ597" i="5"/>
  <c r="BK597" i="5"/>
  <c r="BL597" i="5"/>
  <c r="B598" i="5"/>
  <c r="Q598" i="5"/>
  <c r="R598" i="5"/>
  <c r="S598" i="5"/>
  <c r="BM597" i="5"/>
  <c r="AM597" i="5"/>
  <c r="AN597" i="5"/>
  <c r="AO597" i="5"/>
  <c r="AP597" i="5"/>
  <c r="AR597" i="5"/>
  <c r="AS597" i="5"/>
  <c r="C598" i="5"/>
  <c r="Z598" i="5"/>
  <c r="AA598" i="5"/>
  <c r="AB598" i="5"/>
  <c r="AX598" i="5"/>
  <c r="AY598" i="5"/>
  <c r="BB598" i="5"/>
  <c r="BC598" i="5"/>
  <c r="BF597" i="5"/>
  <c r="BG597" i="5"/>
  <c r="BH598" i="5"/>
  <c r="BI598" i="5"/>
  <c r="AZ598" i="5"/>
  <c r="BA598" i="5"/>
  <c r="BD598" i="5"/>
  <c r="BE598" i="5"/>
  <c r="AK598" i="5"/>
  <c r="Y598" i="5"/>
  <c r="AL598" i="5"/>
  <c r="AC598" i="5"/>
  <c r="AD598" i="5"/>
  <c r="AF598" i="5"/>
  <c r="AG598" i="5"/>
  <c r="AH598" i="5"/>
  <c r="BJ598" i="5"/>
  <c r="BK598" i="5"/>
  <c r="BL598" i="5"/>
  <c r="B599" i="5"/>
  <c r="Q599" i="5"/>
  <c r="R599" i="5"/>
  <c r="S599" i="5"/>
  <c r="BM598" i="5"/>
  <c r="AM598" i="5"/>
  <c r="AN598" i="5"/>
  <c r="AO598" i="5"/>
  <c r="AP598" i="5"/>
  <c r="AR598" i="5"/>
  <c r="AS598" i="5"/>
  <c r="C599" i="5"/>
  <c r="Z599" i="5"/>
  <c r="AA599" i="5"/>
  <c r="AB599" i="5"/>
  <c r="AX599" i="5"/>
  <c r="AY599" i="5"/>
  <c r="BB599" i="5"/>
  <c r="BC599" i="5"/>
  <c r="BF598" i="5"/>
  <c r="BG598" i="5"/>
  <c r="BH599" i="5"/>
  <c r="BI599" i="5"/>
  <c r="AZ599" i="5"/>
  <c r="BA599" i="5"/>
  <c r="BD599" i="5"/>
  <c r="BE599" i="5"/>
  <c r="AK599" i="5"/>
  <c r="Y599" i="5"/>
  <c r="AL599" i="5"/>
  <c r="AC599" i="5"/>
  <c r="AD599" i="5"/>
  <c r="AF599" i="5"/>
  <c r="AG599" i="5"/>
  <c r="AH599" i="5"/>
  <c r="BJ599" i="5"/>
  <c r="BK599" i="5"/>
  <c r="BL599" i="5"/>
  <c r="B600" i="5"/>
  <c r="Q600" i="5"/>
  <c r="R600" i="5"/>
  <c r="S600" i="5"/>
  <c r="BM599" i="5"/>
  <c r="AM599" i="5"/>
  <c r="AN599" i="5"/>
  <c r="AO599" i="5"/>
  <c r="AP599" i="5"/>
  <c r="AR599" i="5"/>
  <c r="AS599" i="5"/>
  <c r="C600" i="5"/>
  <c r="Z600" i="5"/>
  <c r="AA600" i="5"/>
  <c r="AB600" i="5"/>
  <c r="AX600" i="5"/>
  <c r="AY600" i="5"/>
  <c r="BB600" i="5"/>
  <c r="BC600" i="5"/>
  <c r="BF599" i="5"/>
  <c r="BG599" i="5"/>
  <c r="BH600" i="5"/>
  <c r="BI600" i="5"/>
  <c r="AZ600" i="5"/>
  <c r="BA600" i="5"/>
  <c r="BD600" i="5"/>
  <c r="BE600" i="5"/>
  <c r="AK600" i="5"/>
  <c r="Y600" i="5"/>
  <c r="AL600" i="5"/>
  <c r="AC600" i="5"/>
  <c r="AD600" i="5"/>
  <c r="AF600" i="5"/>
  <c r="AG600" i="5"/>
  <c r="AH600" i="5"/>
  <c r="BJ600" i="5"/>
  <c r="BK600" i="5"/>
  <c r="BL600" i="5"/>
  <c r="B601" i="5"/>
  <c r="Q601" i="5"/>
  <c r="R601" i="5"/>
  <c r="S601" i="5"/>
  <c r="BM600" i="5"/>
  <c r="AM600" i="5"/>
  <c r="AN600" i="5"/>
  <c r="AO600" i="5"/>
  <c r="AP600" i="5"/>
  <c r="AR600" i="5"/>
  <c r="AS600" i="5"/>
  <c r="C601" i="5"/>
  <c r="Z601" i="5"/>
  <c r="AA601" i="5"/>
  <c r="AB601" i="5"/>
  <c r="AX601" i="5"/>
  <c r="AY601" i="5"/>
  <c r="BB601" i="5"/>
  <c r="BC601" i="5"/>
  <c r="BF600" i="5"/>
  <c r="BG600" i="5"/>
  <c r="BH601" i="5"/>
  <c r="BI601" i="5"/>
  <c r="AZ601" i="5"/>
  <c r="BA601" i="5"/>
  <c r="BD601" i="5"/>
  <c r="BE601" i="5"/>
  <c r="AK601" i="5"/>
  <c r="Y601" i="5"/>
  <c r="AL601" i="5"/>
  <c r="AC601" i="5"/>
  <c r="AD601" i="5"/>
  <c r="AF601" i="5"/>
  <c r="AG601" i="5"/>
  <c r="AH601" i="5"/>
  <c r="BJ601" i="5"/>
  <c r="BK601" i="5"/>
  <c r="BL601" i="5"/>
  <c r="B602" i="5"/>
  <c r="Q602" i="5"/>
  <c r="R602" i="5"/>
  <c r="S602" i="5"/>
  <c r="BM601" i="5"/>
  <c r="AM601" i="5"/>
  <c r="AN601" i="5"/>
  <c r="AO601" i="5"/>
  <c r="AP601" i="5"/>
  <c r="AR601" i="5"/>
  <c r="AS601" i="5"/>
  <c r="C602" i="5"/>
  <c r="Z602" i="5"/>
  <c r="AA602" i="5"/>
  <c r="AB602" i="5"/>
  <c r="AX602" i="5"/>
  <c r="AY602" i="5"/>
  <c r="BB602" i="5"/>
  <c r="BC602" i="5"/>
  <c r="BF601" i="5"/>
  <c r="BG601" i="5"/>
  <c r="BH602" i="5"/>
  <c r="BI602" i="5"/>
  <c r="AZ602" i="5"/>
  <c r="BA602" i="5"/>
  <c r="BD602" i="5"/>
  <c r="BE602" i="5"/>
  <c r="AK602" i="5"/>
  <c r="Y602" i="5"/>
  <c r="AL602" i="5"/>
  <c r="AC602" i="5"/>
  <c r="AD602" i="5"/>
  <c r="AF602" i="5"/>
  <c r="AG602" i="5"/>
  <c r="AH602" i="5"/>
  <c r="BJ602" i="5"/>
  <c r="BK602" i="5"/>
  <c r="BL602" i="5"/>
  <c r="B603" i="5"/>
  <c r="Q603" i="5"/>
  <c r="R603" i="5"/>
  <c r="S603" i="5"/>
  <c r="BM602" i="5"/>
  <c r="AM602" i="5"/>
  <c r="AN602" i="5"/>
  <c r="AO602" i="5"/>
  <c r="AP602" i="5"/>
  <c r="AR602" i="5"/>
  <c r="AS602" i="5"/>
  <c r="C603" i="5"/>
  <c r="Z603" i="5"/>
  <c r="AA603" i="5"/>
  <c r="AB603" i="5"/>
  <c r="AX603" i="5"/>
  <c r="AY603" i="5"/>
  <c r="BB603" i="5"/>
  <c r="BC603" i="5"/>
  <c r="BF602" i="5"/>
  <c r="BG602" i="5"/>
  <c r="BH603" i="5"/>
  <c r="BI603" i="5"/>
  <c r="AZ603" i="5"/>
  <c r="BA603" i="5"/>
  <c r="BD603" i="5"/>
  <c r="BE603" i="5"/>
  <c r="AK603" i="5"/>
  <c r="Y603" i="5"/>
  <c r="AL603" i="5"/>
  <c r="AC603" i="5"/>
  <c r="AD603" i="5"/>
  <c r="AF603" i="5"/>
  <c r="AG603" i="5"/>
  <c r="AH603" i="5"/>
  <c r="BJ603" i="5"/>
  <c r="BK603" i="5"/>
  <c r="BL603" i="5"/>
  <c r="B604" i="5"/>
  <c r="Q604" i="5"/>
  <c r="R604" i="5"/>
  <c r="S604" i="5"/>
  <c r="BM603" i="5"/>
  <c r="AM603" i="5"/>
  <c r="AN603" i="5"/>
  <c r="AO603" i="5"/>
  <c r="AP603" i="5"/>
  <c r="AR603" i="5"/>
  <c r="AS603" i="5"/>
  <c r="C604" i="5"/>
  <c r="Z604" i="5"/>
  <c r="AA604" i="5"/>
  <c r="AB604" i="5"/>
  <c r="AX604" i="5"/>
  <c r="AY604" i="5"/>
  <c r="BB604" i="5"/>
  <c r="BC604" i="5"/>
  <c r="BF603" i="5"/>
  <c r="BG603" i="5"/>
  <c r="BH604" i="5"/>
  <c r="BI604" i="5"/>
  <c r="AZ604" i="5"/>
  <c r="BA604" i="5"/>
  <c r="BD604" i="5"/>
  <c r="BE604" i="5"/>
  <c r="AK604" i="5"/>
  <c r="Y604" i="5"/>
  <c r="AL604" i="5"/>
  <c r="AC604" i="5"/>
  <c r="AD604" i="5"/>
  <c r="AF604" i="5"/>
  <c r="AG604" i="5"/>
  <c r="AH604" i="5"/>
  <c r="BJ604" i="5"/>
  <c r="BK604" i="5"/>
  <c r="BL604" i="5"/>
  <c r="B605" i="5"/>
  <c r="Q605" i="5"/>
  <c r="R605" i="5"/>
  <c r="S605" i="5"/>
  <c r="BM604" i="5"/>
  <c r="AM604" i="5"/>
  <c r="AN604" i="5"/>
  <c r="AO604" i="5"/>
  <c r="AP604" i="5"/>
  <c r="AR604" i="5"/>
  <c r="AS604" i="5"/>
  <c r="C605" i="5"/>
  <c r="Z605" i="5"/>
  <c r="AA605" i="5"/>
  <c r="AB605" i="5"/>
  <c r="AX605" i="5"/>
  <c r="AY605" i="5"/>
  <c r="BB605" i="5"/>
  <c r="BC605" i="5"/>
  <c r="BF604" i="5"/>
  <c r="BG604" i="5"/>
  <c r="BH605" i="5"/>
  <c r="BI605" i="5"/>
  <c r="AZ605" i="5"/>
  <c r="BA605" i="5"/>
  <c r="BD605" i="5"/>
  <c r="BE605" i="5"/>
  <c r="AK605" i="5"/>
  <c r="Y605" i="5"/>
  <c r="AL605" i="5"/>
  <c r="AC605" i="5"/>
  <c r="AD605" i="5"/>
  <c r="AF605" i="5"/>
  <c r="AG605" i="5"/>
  <c r="AH605" i="5"/>
  <c r="BJ605" i="5"/>
  <c r="BK605" i="5"/>
  <c r="BL605" i="5"/>
  <c r="B606" i="5"/>
  <c r="Q606" i="5"/>
  <c r="R606" i="5"/>
  <c r="S606" i="5"/>
  <c r="BM605" i="5"/>
  <c r="AM605" i="5"/>
  <c r="AN605" i="5"/>
  <c r="AO605" i="5"/>
  <c r="AP605" i="5"/>
  <c r="AR605" i="5"/>
  <c r="AS605" i="5"/>
  <c r="C606" i="5"/>
  <c r="Z606" i="5"/>
  <c r="AA606" i="5"/>
  <c r="AB606" i="5"/>
  <c r="AX606" i="5"/>
  <c r="AY606" i="5"/>
  <c r="BB606" i="5"/>
  <c r="BC606" i="5"/>
  <c r="BF605" i="5"/>
  <c r="BG605" i="5"/>
  <c r="BH606" i="5"/>
  <c r="BI606" i="5"/>
  <c r="AZ606" i="5"/>
  <c r="BA606" i="5"/>
  <c r="BD606" i="5"/>
  <c r="BE606" i="5"/>
  <c r="AK606" i="5"/>
  <c r="Y606" i="5"/>
  <c r="AL606" i="5"/>
  <c r="AC606" i="5"/>
  <c r="AD606" i="5"/>
  <c r="AF606" i="5"/>
  <c r="AG606" i="5"/>
  <c r="AH606" i="5"/>
  <c r="BJ606" i="5"/>
  <c r="BK606" i="5"/>
  <c r="BL606" i="5"/>
  <c r="B607" i="5"/>
  <c r="Q607" i="5"/>
  <c r="R607" i="5"/>
  <c r="S607" i="5"/>
  <c r="BM606" i="5"/>
  <c r="AM606" i="5"/>
  <c r="AN606" i="5"/>
  <c r="AO606" i="5"/>
  <c r="AP606" i="5"/>
  <c r="AR606" i="5"/>
  <c r="AS606" i="5"/>
  <c r="C607" i="5"/>
  <c r="Z607" i="5"/>
  <c r="AA607" i="5"/>
  <c r="AB607" i="5"/>
  <c r="AX607" i="5"/>
  <c r="AY607" i="5"/>
  <c r="BB607" i="5"/>
  <c r="BC607" i="5"/>
  <c r="BF606" i="5"/>
  <c r="BG606" i="5"/>
  <c r="BH607" i="5"/>
  <c r="BI607" i="5"/>
  <c r="AZ607" i="5"/>
  <c r="BA607" i="5"/>
  <c r="BD607" i="5"/>
  <c r="BE607" i="5"/>
  <c r="AK607" i="5"/>
  <c r="Y607" i="5"/>
  <c r="AL607" i="5"/>
  <c r="AC607" i="5"/>
  <c r="AD607" i="5"/>
  <c r="AF607" i="5"/>
  <c r="AG607" i="5"/>
  <c r="AH607" i="5"/>
  <c r="BJ607" i="5"/>
  <c r="BK607" i="5"/>
  <c r="BL607" i="5"/>
  <c r="B608" i="5"/>
  <c r="Q608" i="5"/>
  <c r="R608" i="5"/>
  <c r="S608" i="5"/>
  <c r="BM607" i="5"/>
  <c r="AM607" i="5"/>
  <c r="AN607" i="5"/>
  <c r="AO607" i="5"/>
  <c r="AP607" i="5"/>
  <c r="AR607" i="5"/>
  <c r="AS607" i="5"/>
  <c r="C608" i="5"/>
  <c r="Z608" i="5"/>
  <c r="AA608" i="5"/>
  <c r="AB608" i="5"/>
  <c r="AX608" i="5"/>
  <c r="AY608" i="5"/>
  <c r="BB608" i="5"/>
  <c r="BC608" i="5"/>
  <c r="BF607" i="5"/>
  <c r="BG607" i="5"/>
  <c r="BH608" i="5"/>
  <c r="BI608" i="5"/>
  <c r="AZ608" i="5"/>
  <c r="BA608" i="5"/>
  <c r="BD608" i="5"/>
  <c r="BE608" i="5"/>
  <c r="AK608" i="5"/>
  <c r="Y608" i="5"/>
  <c r="AL608" i="5"/>
  <c r="AC608" i="5"/>
  <c r="AD608" i="5"/>
  <c r="AF608" i="5"/>
  <c r="AG608" i="5"/>
  <c r="AH608" i="5"/>
  <c r="BJ608" i="5"/>
  <c r="BK608" i="5"/>
  <c r="BL608" i="5"/>
  <c r="B609" i="5"/>
  <c r="Q609" i="5"/>
  <c r="R609" i="5"/>
  <c r="S609" i="5"/>
  <c r="BM608" i="5"/>
  <c r="AM608" i="5"/>
  <c r="AN608" i="5"/>
  <c r="AO608" i="5"/>
  <c r="AP608" i="5"/>
  <c r="AR608" i="5"/>
  <c r="AS608" i="5"/>
  <c r="C609" i="5"/>
  <c r="Z609" i="5"/>
  <c r="AA609" i="5"/>
  <c r="AB609" i="5"/>
  <c r="AX609" i="5"/>
  <c r="AY609" i="5"/>
  <c r="BB609" i="5"/>
  <c r="BC609" i="5"/>
  <c r="BF608" i="5"/>
  <c r="BG608" i="5"/>
  <c r="BH609" i="5"/>
  <c r="BI609" i="5"/>
  <c r="AZ609" i="5"/>
  <c r="BA609" i="5"/>
  <c r="BD609" i="5"/>
  <c r="BE609" i="5"/>
  <c r="AK609" i="5"/>
  <c r="Y609" i="5"/>
  <c r="AL609" i="5"/>
  <c r="AC609" i="5"/>
  <c r="AD609" i="5"/>
  <c r="AF609" i="5"/>
  <c r="AG609" i="5"/>
  <c r="AH609" i="5"/>
  <c r="BJ609" i="5"/>
  <c r="BK609" i="5"/>
  <c r="BL609" i="5"/>
  <c r="B610" i="5"/>
  <c r="Q610" i="5"/>
  <c r="R610" i="5"/>
  <c r="S610" i="5"/>
  <c r="BM609" i="5"/>
  <c r="AM609" i="5"/>
  <c r="AN609" i="5"/>
  <c r="AO609" i="5"/>
  <c r="AP609" i="5"/>
  <c r="AR609" i="5"/>
  <c r="AS609" i="5"/>
  <c r="C610" i="5"/>
  <c r="Z610" i="5"/>
  <c r="AA610" i="5"/>
  <c r="AB610" i="5"/>
  <c r="AX610" i="5"/>
  <c r="AY610" i="5"/>
  <c r="BB610" i="5"/>
  <c r="BC610" i="5"/>
  <c r="BF609" i="5"/>
  <c r="BG609" i="5"/>
  <c r="BH610" i="5"/>
  <c r="BI610" i="5"/>
  <c r="AZ610" i="5"/>
  <c r="BA610" i="5"/>
  <c r="BD610" i="5"/>
  <c r="BE610" i="5"/>
  <c r="AK610" i="5"/>
  <c r="Y610" i="5"/>
  <c r="AL610" i="5"/>
  <c r="AC610" i="5"/>
  <c r="AD610" i="5"/>
  <c r="AF610" i="5"/>
  <c r="AG610" i="5"/>
  <c r="AH610" i="5"/>
  <c r="BJ610" i="5"/>
  <c r="BK610" i="5"/>
  <c r="BL610" i="5"/>
  <c r="B611" i="5"/>
  <c r="Q611" i="5"/>
  <c r="R611" i="5"/>
  <c r="S611" i="5"/>
  <c r="BM610" i="5"/>
  <c r="AM610" i="5"/>
  <c r="AN610" i="5"/>
  <c r="AO610" i="5"/>
  <c r="AP610" i="5"/>
  <c r="AR610" i="5"/>
  <c r="AS610" i="5"/>
  <c r="C611" i="5"/>
  <c r="Z611" i="5"/>
  <c r="AA611" i="5"/>
  <c r="AB611" i="5"/>
  <c r="AX611" i="5"/>
  <c r="AY611" i="5"/>
  <c r="BB611" i="5"/>
  <c r="BC611" i="5"/>
  <c r="BF610" i="5"/>
  <c r="BG610" i="5"/>
  <c r="BH611" i="5"/>
  <c r="BI611" i="5"/>
  <c r="AZ611" i="5"/>
  <c r="BA611" i="5"/>
  <c r="BD611" i="5"/>
  <c r="BE611" i="5"/>
  <c r="AK611" i="5"/>
  <c r="Y611" i="5"/>
  <c r="AL611" i="5"/>
  <c r="AC611" i="5"/>
  <c r="AD611" i="5"/>
  <c r="AF611" i="5"/>
  <c r="AG611" i="5"/>
  <c r="AH611" i="5"/>
  <c r="BJ611" i="5"/>
  <c r="BK611" i="5"/>
  <c r="BL611" i="5"/>
  <c r="B612" i="5"/>
  <c r="Q612" i="5"/>
  <c r="R612" i="5"/>
  <c r="S612" i="5"/>
  <c r="BM611" i="5"/>
  <c r="AM611" i="5"/>
  <c r="AN611" i="5"/>
  <c r="AO611" i="5"/>
  <c r="AP611" i="5"/>
  <c r="AR611" i="5"/>
  <c r="AS611" i="5"/>
  <c r="C612" i="5"/>
  <c r="Z612" i="5"/>
  <c r="AA612" i="5"/>
  <c r="AB612" i="5"/>
  <c r="AX612" i="5"/>
  <c r="AY612" i="5"/>
  <c r="BB612" i="5"/>
  <c r="BC612" i="5"/>
  <c r="BF611" i="5"/>
  <c r="BG611" i="5"/>
  <c r="BH612" i="5"/>
  <c r="BI612" i="5"/>
  <c r="AZ612" i="5"/>
  <c r="BA612" i="5"/>
  <c r="BD612" i="5"/>
  <c r="BE612" i="5"/>
  <c r="AK612" i="5"/>
  <c r="Y612" i="5"/>
  <c r="AL612" i="5"/>
  <c r="AC612" i="5"/>
  <c r="AD612" i="5"/>
  <c r="AF612" i="5"/>
  <c r="AG612" i="5"/>
  <c r="AH612" i="5"/>
  <c r="BJ612" i="5"/>
  <c r="BK612" i="5"/>
  <c r="BL612" i="5"/>
  <c r="B613" i="5"/>
  <c r="Q613" i="5"/>
  <c r="R613" i="5"/>
  <c r="S613" i="5"/>
  <c r="BM612" i="5"/>
  <c r="AM612" i="5"/>
  <c r="AN612" i="5"/>
  <c r="AO612" i="5"/>
  <c r="AP612" i="5"/>
  <c r="AR612" i="5"/>
  <c r="AS612" i="5"/>
  <c r="C613" i="5"/>
  <c r="Z613" i="5"/>
  <c r="AA613" i="5"/>
  <c r="AB613" i="5"/>
  <c r="AX613" i="5"/>
  <c r="AY613" i="5"/>
  <c r="BB613" i="5"/>
  <c r="BC613" i="5"/>
  <c r="BF612" i="5"/>
  <c r="BG612" i="5"/>
  <c r="BH613" i="5"/>
  <c r="BI613" i="5"/>
  <c r="AZ613" i="5"/>
  <c r="BA613" i="5"/>
  <c r="BD613" i="5"/>
  <c r="BE613" i="5"/>
  <c r="AK613" i="5"/>
  <c r="Y613" i="5"/>
  <c r="AL613" i="5"/>
  <c r="AC613" i="5"/>
  <c r="AD613" i="5"/>
  <c r="AF613" i="5"/>
  <c r="AG613" i="5"/>
  <c r="AH613" i="5"/>
  <c r="BJ613" i="5"/>
  <c r="BK613" i="5"/>
  <c r="BL613" i="5"/>
  <c r="B614" i="5"/>
  <c r="Q614" i="5"/>
  <c r="R614" i="5"/>
  <c r="S614" i="5"/>
  <c r="BM613" i="5"/>
  <c r="AM613" i="5"/>
  <c r="AN613" i="5"/>
  <c r="AO613" i="5"/>
  <c r="AP613" i="5"/>
  <c r="AR613" i="5"/>
  <c r="AS613" i="5"/>
  <c r="C614" i="5"/>
  <c r="Z614" i="5"/>
  <c r="AA614" i="5"/>
  <c r="AB614" i="5"/>
  <c r="AX614" i="5"/>
  <c r="AY614" i="5"/>
  <c r="BB614" i="5"/>
  <c r="BC614" i="5"/>
  <c r="BF613" i="5"/>
  <c r="BG613" i="5"/>
  <c r="BH614" i="5"/>
  <c r="BI614" i="5"/>
  <c r="AZ614" i="5"/>
  <c r="BA614" i="5"/>
  <c r="BD614" i="5"/>
  <c r="BE614" i="5"/>
  <c r="AK614" i="5"/>
  <c r="Y614" i="5"/>
  <c r="AL614" i="5"/>
  <c r="AC614" i="5"/>
  <c r="AD614" i="5"/>
  <c r="AF614" i="5"/>
  <c r="AG614" i="5"/>
  <c r="AH614" i="5"/>
  <c r="BJ614" i="5"/>
  <c r="BK614" i="5"/>
  <c r="BL614" i="5"/>
  <c r="B615" i="5"/>
  <c r="Q615" i="5"/>
  <c r="R615" i="5"/>
  <c r="S615" i="5"/>
  <c r="BM614" i="5"/>
  <c r="AM614" i="5"/>
  <c r="AN614" i="5"/>
  <c r="AO614" i="5"/>
  <c r="AP614" i="5"/>
  <c r="AR614" i="5"/>
  <c r="AS614" i="5"/>
  <c r="C615" i="5"/>
  <c r="Z615" i="5"/>
  <c r="AA615" i="5"/>
  <c r="AB615" i="5"/>
  <c r="AX615" i="5"/>
  <c r="AY615" i="5"/>
  <c r="BB615" i="5"/>
  <c r="BC615" i="5"/>
  <c r="AK615" i="5"/>
  <c r="Y615" i="5"/>
  <c r="AL615" i="5"/>
  <c r="AC615" i="5"/>
  <c r="AD615" i="5"/>
  <c r="AF615" i="5"/>
  <c r="AG615" i="5"/>
  <c r="AH615" i="5"/>
  <c r="B616" i="5"/>
  <c r="Q616" i="5"/>
  <c r="R616" i="5"/>
  <c r="S616" i="5"/>
  <c r="AZ615" i="5"/>
  <c r="BA615" i="5"/>
  <c r="BD615" i="5"/>
  <c r="BE615" i="5"/>
  <c r="BF614" i="5"/>
  <c r="BG614" i="5"/>
  <c r="BH615" i="5"/>
  <c r="BI615" i="5"/>
  <c r="BJ615" i="5"/>
  <c r="BK615" i="5"/>
  <c r="BL615" i="5"/>
  <c r="BM615" i="5"/>
  <c r="AM615" i="5"/>
  <c r="AN615" i="5"/>
  <c r="AO615" i="5"/>
  <c r="AP615" i="5"/>
  <c r="AR615" i="5"/>
  <c r="AS615" i="5"/>
  <c r="C616" i="5"/>
  <c r="Z616" i="5"/>
  <c r="AA616" i="5"/>
  <c r="AB616" i="5"/>
  <c r="AX616" i="5"/>
  <c r="AY616" i="5"/>
  <c r="BB616" i="5"/>
  <c r="BC616" i="5"/>
  <c r="AK616" i="5"/>
  <c r="Y616" i="5"/>
  <c r="AL616" i="5"/>
  <c r="AC616" i="5"/>
  <c r="AD616" i="5"/>
  <c r="AF616" i="5"/>
  <c r="AG616" i="5"/>
  <c r="AH616" i="5"/>
  <c r="B617" i="5"/>
  <c r="Q617" i="5"/>
  <c r="R617" i="5"/>
  <c r="S617" i="5"/>
  <c r="AZ616" i="5"/>
  <c r="BA616" i="5"/>
  <c r="BD616" i="5"/>
  <c r="BE616" i="5"/>
  <c r="BF615" i="5"/>
  <c r="BG615" i="5"/>
  <c r="BH616" i="5"/>
  <c r="BI616" i="5"/>
  <c r="BJ616" i="5"/>
  <c r="BK616" i="5"/>
  <c r="BL616" i="5"/>
  <c r="BM616" i="5"/>
  <c r="AM616" i="5"/>
  <c r="AN616" i="5"/>
  <c r="AO616" i="5"/>
  <c r="AP616" i="5"/>
  <c r="AR616" i="5"/>
  <c r="AS616" i="5"/>
  <c r="C617" i="5"/>
  <c r="Z617" i="5"/>
  <c r="AA617" i="5"/>
  <c r="AB617" i="5"/>
  <c r="AX617" i="5"/>
  <c r="AY617" i="5"/>
  <c r="BB617" i="5"/>
  <c r="BC617" i="5"/>
  <c r="AK617" i="5"/>
  <c r="Y617" i="5"/>
  <c r="AL617" i="5"/>
  <c r="AC617" i="5"/>
  <c r="AD617" i="5"/>
  <c r="AF617" i="5"/>
  <c r="AG617" i="5"/>
  <c r="AH617" i="5"/>
  <c r="B618" i="5"/>
  <c r="Q618" i="5"/>
  <c r="R618" i="5"/>
  <c r="S618" i="5"/>
  <c r="AZ617" i="5"/>
  <c r="BA617" i="5"/>
  <c r="BD617" i="5"/>
  <c r="BE617" i="5"/>
  <c r="BF616" i="5"/>
  <c r="BG616" i="5"/>
  <c r="BH617" i="5"/>
  <c r="BI617" i="5"/>
  <c r="BJ617" i="5"/>
  <c r="BK617" i="5"/>
  <c r="BL617" i="5"/>
  <c r="BM617" i="5"/>
  <c r="AM617" i="5"/>
  <c r="AN617" i="5"/>
  <c r="AO617" i="5"/>
  <c r="AP617" i="5"/>
  <c r="AR617" i="5"/>
  <c r="AS617" i="5"/>
  <c r="C618" i="5"/>
  <c r="Z618" i="5"/>
  <c r="AA618" i="5"/>
  <c r="AB618" i="5"/>
  <c r="AX618" i="5"/>
  <c r="AY618" i="5"/>
  <c r="BB618" i="5"/>
  <c r="BC618" i="5"/>
  <c r="AK618" i="5"/>
  <c r="Y618" i="5"/>
  <c r="AL618" i="5"/>
  <c r="AC618" i="5"/>
  <c r="AD618" i="5"/>
  <c r="AF618" i="5"/>
  <c r="AG618" i="5"/>
  <c r="AH618" i="5"/>
  <c r="B619" i="5"/>
  <c r="Q619" i="5"/>
  <c r="R619" i="5"/>
  <c r="S619" i="5"/>
  <c r="AZ618" i="5"/>
  <c r="BA618" i="5"/>
  <c r="BD618" i="5"/>
  <c r="BE618" i="5"/>
  <c r="BF617" i="5"/>
  <c r="BG617" i="5"/>
  <c r="BH618" i="5"/>
  <c r="BI618" i="5"/>
  <c r="BJ618" i="5"/>
  <c r="BK618" i="5"/>
  <c r="BL618" i="5"/>
  <c r="BM618" i="5"/>
  <c r="AM618" i="5"/>
  <c r="AN618" i="5"/>
  <c r="AO618" i="5"/>
  <c r="AP618" i="5"/>
  <c r="AR618" i="5"/>
  <c r="AS618" i="5"/>
  <c r="C619" i="5"/>
  <c r="Z619" i="5"/>
  <c r="AA619" i="5"/>
  <c r="AB619" i="5"/>
  <c r="AX619" i="5"/>
  <c r="AY619" i="5"/>
  <c r="BB619" i="5"/>
  <c r="BC619" i="5"/>
  <c r="AK619" i="5"/>
  <c r="Y619" i="5"/>
  <c r="AL619" i="5"/>
  <c r="AC619" i="5"/>
  <c r="AD619" i="5"/>
  <c r="AF619" i="5"/>
  <c r="AG619" i="5"/>
  <c r="AH619" i="5"/>
  <c r="B620" i="5"/>
  <c r="Q620" i="5"/>
  <c r="R620" i="5"/>
  <c r="S620" i="5"/>
  <c r="AZ619" i="5"/>
  <c r="BA619" i="5"/>
  <c r="BD619" i="5"/>
  <c r="BE619" i="5"/>
  <c r="BF618" i="5"/>
  <c r="BG618" i="5"/>
  <c r="BH619" i="5"/>
  <c r="BI619" i="5"/>
  <c r="BJ619" i="5"/>
  <c r="BK619" i="5"/>
  <c r="BL619" i="5"/>
  <c r="BM619" i="5"/>
  <c r="AM619" i="5"/>
  <c r="AN619" i="5"/>
  <c r="AO619" i="5"/>
  <c r="AP619" i="5"/>
  <c r="AR619" i="5"/>
  <c r="AS619" i="5"/>
  <c r="C620" i="5"/>
  <c r="Z620" i="5"/>
  <c r="AA620" i="5"/>
  <c r="AB620" i="5"/>
  <c r="AX620" i="5"/>
  <c r="AY620" i="5"/>
  <c r="BB620" i="5"/>
  <c r="BC620" i="5"/>
  <c r="AK620" i="5"/>
  <c r="Y620" i="5"/>
  <c r="AL620" i="5"/>
  <c r="AC620" i="5"/>
  <c r="AD620" i="5"/>
  <c r="AF620" i="5"/>
  <c r="AG620" i="5"/>
  <c r="AH620" i="5"/>
  <c r="B621" i="5"/>
  <c r="Q621" i="5"/>
  <c r="R621" i="5"/>
  <c r="S621" i="5"/>
  <c r="AZ620" i="5"/>
  <c r="BA620" i="5"/>
  <c r="BD620" i="5"/>
  <c r="BE620" i="5"/>
  <c r="BF619" i="5"/>
  <c r="BG619" i="5"/>
  <c r="BH620" i="5"/>
  <c r="BI620" i="5"/>
  <c r="BJ620" i="5"/>
  <c r="BK620" i="5"/>
  <c r="BL620" i="5"/>
  <c r="BM620" i="5"/>
  <c r="AM620" i="5"/>
  <c r="AN620" i="5"/>
  <c r="AO620" i="5"/>
  <c r="AP620" i="5"/>
  <c r="AR620" i="5"/>
  <c r="AS620" i="5"/>
  <c r="C621" i="5"/>
  <c r="Z621" i="5"/>
  <c r="AA621" i="5"/>
  <c r="AB621" i="5"/>
  <c r="AX621" i="5"/>
  <c r="AY621" i="5"/>
  <c r="BB621" i="5"/>
  <c r="BC621" i="5"/>
  <c r="AK621" i="5"/>
  <c r="Y621" i="5"/>
  <c r="AL621" i="5"/>
  <c r="AC621" i="5"/>
  <c r="AD621" i="5"/>
  <c r="AF621" i="5"/>
  <c r="AG621" i="5"/>
  <c r="AH621" i="5"/>
  <c r="B622" i="5"/>
  <c r="Q622" i="5"/>
  <c r="R622" i="5"/>
  <c r="S622" i="5"/>
  <c r="AZ621" i="5"/>
  <c r="BA621" i="5"/>
  <c r="BD621" i="5"/>
  <c r="BE621" i="5"/>
  <c r="BF620" i="5"/>
  <c r="BG620" i="5"/>
  <c r="BH621" i="5"/>
  <c r="BI621" i="5"/>
  <c r="BJ621" i="5"/>
  <c r="BK621" i="5"/>
  <c r="BL621" i="5"/>
  <c r="BM621" i="5"/>
  <c r="AM621" i="5"/>
  <c r="AN621" i="5"/>
  <c r="AO621" i="5"/>
  <c r="AP621" i="5"/>
  <c r="AR621" i="5"/>
  <c r="AS621" i="5"/>
  <c r="C622" i="5"/>
  <c r="Z622" i="5"/>
  <c r="AA622" i="5"/>
  <c r="AB622" i="5"/>
  <c r="AX622" i="5"/>
  <c r="AY622" i="5"/>
  <c r="BB622" i="5"/>
  <c r="BC622" i="5"/>
  <c r="AK622" i="5"/>
  <c r="Y622" i="5"/>
  <c r="AL622" i="5"/>
  <c r="AC622" i="5"/>
  <c r="AD622" i="5"/>
  <c r="AF622" i="5"/>
  <c r="AG622" i="5"/>
  <c r="AH622" i="5"/>
  <c r="B623" i="5"/>
  <c r="Q623" i="5"/>
  <c r="R623" i="5"/>
  <c r="S623" i="5"/>
  <c r="AZ622" i="5"/>
  <c r="BA622" i="5"/>
  <c r="BD622" i="5"/>
  <c r="BE622" i="5"/>
  <c r="BF621" i="5"/>
  <c r="BG621" i="5"/>
  <c r="BH622" i="5"/>
  <c r="BI622" i="5"/>
  <c r="BJ622" i="5"/>
  <c r="BK622" i="5"/>
  <c r="BL622" i="5"/>
  <c r="BM622" i="5"/>
  <c r="AM622" i="5"/>
  <c r="AN622" i="5"/>
  <c r="AO622" i="5"/>
  <c r="AP622" i="5"/>
  <c r="AR622" i="5"/>
  <c r="AS622" i="5"/>
  <c r="C623" i="5"/>
  <c r="Z623" i="5"/>
  <c r="AA623" i="5"/>
  <c r="AB623" i="5"/>
  <c r="AX623" i="5"/>
  <c r="AY623" i="5"/>
  <c r="BB623" i="5"/>
  <c r="BC623" i="5"/>
  <c r="AK623" i="5"/>
  <c r="Y623" i="5"/>
  <c r="AL623" i="5"/>
  <c r="AC623" i="5"/>
  <c r="AD623" i="5"/>
  <c r="AF623" i="5"/>
  <c r="AG623" i="5"/>
  <c r="AH623" i="5"/>
  <c r="B624" i="5"/>
  <c r="Q624" i="5"/>
  <c r="R624" i="5"/>
  <c r="S624" i="5"/>
  <c r="AZ623" i="5"/>
  <c r="BA623" i="5"/>
  <c r="BD623" i="5"/>
  <c r="BE623" i="5"/>
  <c r="BF622" i="5"/>
  <c r="BG622" i="5"/>
  <c r="BH623" i="5"/>
  <c r="BI623" i="5"/>
  <c r="BJ623" i="5"/>
  <c r="BK623" i="5"/>
  <c r="BL623" i="5"/>
  <c r="BM623" i="5"/>
  <c r="AM623" i="5"/>
  <c r="AN623" i="5"/>
  <c r="AO623" i="5"/>
  <c r="AP623" i="5"/>
  <c r="AR623" i="5"/>
  <c r="AS623" i="5"/>
  <c r="C624" i="5"/>
  <c r="Z624" i="5"/>
  <c r="AA624" i="5"/>
  <c r="AB624" i="5"/>
  <c r="AX624" i="5"/>
  <c r="AY624" i="5"/>
  <c r="BB624" i="5"/>
  <c r="BC624" i="5"/>
  <c r="AK624" i="5"/>
  <c r="Y624" i="5"/>
  <c r="AL624" i="5"/>
  <c r="AC624" i="5"/>
  <c r="AD624" i="5"/>
  <c r="AF624" i="5"/>
  <c r="AG624" i="5"/>
  <c r="AH624" i="5"/>
  <c r="B625" i="5"/>
  <c r="Q625" i="5"/>
  <c r="R625" i="5"/>
  <c r="S625" i="5"/>
  <c r="AZ624" i="5"/>
  <c r="BA624" i="5"/>
  <c r="BD624" i="5"/>
  <c r="BE624" i="5"/>
  <c r="BF623" i="5"/>
  <c r="BG623" i="5"/>
  <c r="BH624" i="5"/>
  <c r="BI624" i="5"/>
  <c r="BJ624" i="5"/>
  <c r="BK624" i="5"/>
  <c r="BL624" i="5"/>
  <c r="BM624" i="5"/>
  <c r="AM624" i="5"/>
  <c r="AN624" i="5"/>
  <c r="AO624" i="5"/>
  <c r="AP624" i="5"/>
  <c r="AR624" i="5"/>
  <c r="AS624" i="5"/>
  <c r="C625" i="5"/>
  <c r="Z625" i="5"/>
  <c r="AA625" i="5"/>
  <c r="AB625" i="5"/>
  <c r="AX625" i="5"/>
  <c r="AY625" i="5"/>
  <c r="BB625" i="5"/>
  <c r="BC625" i="5"/>
  <c r="AK625" i="5"/>
  <c r="Y625" i="5"/>
  <c r="AL625" i="5"/>
  <c r="AC625" i="5"/>
  <c r="AD625" i="5"/>
  <c r="AF625" i="5"/>
  <c r="AG625" i="5"/>
  <c r="AH625" i="5"/>
  <c r="B626" i="5"/>
  <c r="Q626" i="5"/>
  <c r="R626" i="5"/>
  <c r="S626" i="5"/>
  <c r="AZ625" i="5"/>
  <c r="BA625" i="5"/>
  <c r="BD625" i="5"/>
  <c r="BE625" i="5"/>
  <c r="BF624" i="5"/>
  <c r="BG624" i="5"/>
  <c r="BH625" i="5"/>
  <c r="BI625" i="5"/>
  <c r="BJ625" i="5"/>
  <c r="BK625" i="5"/>
  <c r="BL625" i="5"/>
  <c r="BM625" i="5"/>
  <c r="AM625" i="5"/>
  <c r="AN625" i="5"/>
  <c r="AO625" i="5"/>
  <c r="AP625" i="5"/>
  <c r="AR625" i="5"/>
  <c r="AS625" i="5"/>
  <c r="C626" i="5"/>
  <c r="Z626" i="5"/>
  <c r="AA626" i="5"/>
  <c r="AB626" i="5"/>
  <c r="AX626" i="5"/>
  <c r="AY626" i="5"/>
  <c r="BB626" i="5"/>
  <c r="BC626" i="5"/>
  <c r="AK626" i="5"/>
  <c r="Y626" i="5"/>
  <c r="AL626" i="5"/>
  <c r="AC626" i="5"/>
  <c r="AD626" i="5"/>
  <c r="AF626" i="5"/>
  <c r="AG626" i="5"/>
  <c r="AH626" i="5"/>
  <c r="B627" i="5"/>
  <c r="Q627" i="5"/>
  <c r="R627" i="5"/>
  <c r="S627" i="5"/>
  <c r="AZ626" i="5"/>
  <c r="BA626" i="5"/>
  <c r="BD626" i="5"/>
  <c r="BE626" i="5"/>
  <c r="BF625" i="5"/>
  <c r="BG625" i="5"/>
  <c r="BH626" i="5"/>
  <c r="BI626" i="5"/>
  <c r="BJ626" i="5"/>
  <c r="BK626" i="5"/>
  <c r="BL626" i="5"/>
  <c r="BM626" i="5"/>
  <c r="AM626" i="5"/>
  <c r="AN626" i="5"/>
  <c r="AO626" i="5"/>
  <c r="AP626" i="5"/>
  <c r="AR626" i="5"/>
  <c r="AS626" i="5"/>
  <c r="C627" i="5"/>
  <c r="Z627" i="5"/>
  <c r="AA627" i="5"/>
  <c r="AB627" i="5"/>
  <c r="AX627" i="5"/>
  <c r="AY627" i="5"/>
  <c r="BB627" i="5"/>
  <c r="BC627" i="5"/>
  <c r="AK627" i="5"/>
  <c r="Y627" i="5"/>
  <c r="AL627" i="5"/>
  <c r="AC627" i="5"/>
  <c r="AD627" i="5"/>
  <c r="AF627" i="5"/>
  <c r="AG627" i="5"/>
  <c r="AH627" i="5"/>
  <c r="B628" i="5"/>
  <c r="Q628" i="5"/>
  <c r="R628" i="5"/>
  <c r="S628" i="5"/>
  <c r="AZ627" i="5"/>
  <c r="BA627" i="5"/>
  <c r="BD627" i="5"/>
  <c r="BE627" i="5"/>
  <c r="BF626" i="5"/>
  <c r="BG626" i="5"/>
  <c r="BH627" i="5"/>
  <c r="BI627" i="5"/>
  <c r="BJ627" i="5"/>
  <c r="BK627" i="5"/>
  <c r="BL627" i="5"/>
  <c r="BM627" i="5"/>
  <c r="AM627" i="5"/>
  <c r="AN627" i="5"/>
  <c r="AO627" i="5"/>
  <c r="AP627" i="5"/>
  <c r="AR627" i="5"/>
  <c r="AS627" i="5"/>
  <c r="C628" i="5"/>
  <c r="Z628" i="5"/>
  <c r="AA628" i="5"/>
  <c r="AB628" i="5"/>
  <c r="AX628" i="5"/>
  <c r="AY628" i="5"/>
  <c r="BB628" i="5"/>
  <c r="BC628" i="5"/>
  <c r="AK628" i="5"/>
  <c r="Y628" i="5"/>
  <c r="AL628" i="5"/>
  <c r="AC628" i="5"/>
  <c r="AD628" i="5"/>
  <c r="AF628" i="5"/>
  <c r="AG628" i="5"/>
  <c r="AH628" i="5"/>
  <c r="B629" i="5"/>
  <c r="Q629" i="5"/>
  <c r="R629" i="5"/>
  <c r="S629" i="5"/>
  <c r="AZ628" i="5"/>
  <c r="BA628" i="5"/>
  <c r="BD628" i="5"/>
  <c r="BE628" i="5"/>
  <c r="BF627" i="5"/>
  <c r="BG627" i="5"/>
  <c r="BH628" i="5"/>
  <c r="BI628" i="5"/>
  <c r="BJ628" i="5"/>
  <c r="BK628" i="5"/>
  <c r="BL628" i="5"/>
  <c r="BM628" i="5"/>
  <c r="AM628" i="5"/>
  <c r="AN628" i="5"/>
  <c r="AO628" i="5"/>
  <c r="AP628" i="5"/>
  <c r="AR628" i="5"/>
  <c r="AS628" i="5"/>
  <c r="C629" i="5"/>
  <c r="Z629" i="5"/>
  <c r="AA629" i="5"/>
  <c r="AB629" i="5"/>
  <c r="AX629" i="5"/>
  <c r="AY629" i="5"/>
  <c r="BB629" i="5"/>
  <c r="BC629" i="5"/>
  <c r="AK629" i="5"/>
  <c r="Y629" i="5"/>
  <c r="AL629" i="5"/>
  <c r="AC629" i="5"/>
  <c r="AD629" i="5"/>
  <c r="AF629" i="5"/>
  <c r="AG629" i="5"/>
  <c r="AH629" i="5"/>
  <c r="B630" i="5"/>
  <c r="Q630" i="5"/>
  <c r="R630" i="5"/>
  <c r="S630" i="5"/>
  <c r="AZ629" i="5"/>
  <c r="BA629" i="5"/>
  <c r="BD629" i="5"/>
  <c r="BE629" i="5"/>
  <c r="BF628" i="5"/>
  <c r="BG628" i="5"/>
  <c r="BH629" i="5"/>
  <c r="BI629" i="5"/>
  <c r="BJ629" i="5"/>
  <c r="BK629" i="5"/>
  <c r="BL629" i="5"/>
  <c r="BM629" i="5"/>
  <c r="AM629" i="5"/>
  <c r="AN629" i="5"/>
  <c r="AO629" i="5"/>
  <c r="AP629" i="5"/>
  <c r="AR629" i="5"/>
  <c r="AS629" i="5"/>
  <c r="C630" i="5"/>
  <c r="Z630" i="5"/>
  <c r="AA630" i="5"/>
  <c r="AB630" i="5"/>
  <c r="AX630" i="5"/>
  <c r="AY630" i="5"/>
  <c r="BB630" i="5"/>
  <c r="BC630" i="5"/>
  <c r="AK630" i="5"/>
  <c r="Y630" i="5"/>
  <c r="AL630" i="5"/>
  <c r="AC630" i="5"/>
  <c r="AD630" i="5"/>
  <c r="AF630" i="5"/>
  <c r="AG630" i="5"/>
  <c r="AH630" i="5"/>
  <c r="B631" i="5"/>
  <c r="Q631" i="5"/>
  <c r="R631" i="5"/>
  <c r="S631" i="5"/>
  <c r="AZ630" i="5"/>
  <c r="BA630" i="5"/>
  <c r="BD630" i="5"/>
  <c r="BE630" i="5"/>
  <c r="BF629" i="5"/>
  <c r="BG629" i="5"/>
  <c r="BH630" i="5"/>
  <c r="BI630" i="5"/>
  <c r="BJ630" i="5"/>
  <c r="BK630" i="5"/>
  <c r="BL630" i="5"/>
  <c r="BM630" i="5"/>
  <c r="AM630" i="5"/>
  <c r="AN630" i="5"/>
  <c r="AO630" i="5"/>
  <c r="AP630" i="5"/>
  <c r="AR630" i="5"/>
  <c r="AS630" i="5"/>
  <c r="C631" i="5"/>
  <c r="Z631" i="5"/>
  <c r="AA631" i="5"/>
  <c r="AB631" i="5"/>
  <c r="AX631" i="5"/>
  <c r="AY631" i="5"/>
  <c r="BB631" i="5"/>
  <c r="BC631" i="5"/>
  <c r="AK631" i="5"/>
  <c r="Y631" i="5"/>
  <c r="AL631" i="5"/>
  <c r="AC631" i="5"/>
  <c r="AD631" i="5"/>
  <c r="AF631" i="5"/>
  <c r="AG631" i="5"/>
  <c r="AH631" i="5"/>
  <c r="B632" i="5"/>
  <c r="Q632" i="5"/>
  <c r="R632" i="5"/>
  <c r="S632" i="5"/>
  <c r="AZ631" i="5"/>
  <c r="BA631" i="5"/>
  <c r="BD631" i="5"/>
  <c r="BE631" i="5"/>
  <c r="BF630" i="5"/>
  <c r="BG630" i="5"/>
  <c r="BH631" i="5"/>
  <c r="BI631" i="5"/>
  <c r="BJ631" i="5"/>
  <c r="BK631" i="5"/>
  <c r="BL631" i="5"/>
  <c r="BM631" i="5"/>
  <c r="AM631" i="5"/>
  <c r="AN631" i="5"/>
  <c r="AO631" i="5"/>
  <c r="AP631" i="5"/>
  <c r="AR631" i="5"/>
  <c r="AS631" i="5"/>
  <c r="C632" i="5"/>
  <c r="Z632" i="5"/>
  <c r="AA632" i="5"/>
  <c r="AB632" i="5"/>
  <c r="AX632" i="5"/>
  <c r="AY632" i="5"/>
  <c r="BB632" i="5"/>
  <c r="BC632" i="5"/>
  <c r="AK632" i="5"/>
  <c r="Y632" i="5"/>
  <c r="AL632" i="5"/>
  <c r="AC632" i="5"/>
  <c r="AD632" i="5"/>
  <c r="AF632" i="5"/>
  <c r="AG632" i="5"/>
  <c r="AH632" i="5"/>
  <c r="B633" i="5"/>
  <c r="Q633" i="5"/>
  <c r="R633" i="5"/>
  <c r="S633" i="5"/>
  <c r="AZ632" i="5"/>
  <c r="BA632" i="5"/>
  <c r="BD632" i="5"/>
  <c r="BE632" i="5"/>
  <c r="BF631" i="5"/>
  <c r="BG631" i="5"/>
  <c r="BH632" i="5"/>
  <c r="BI632" i="5"/>
  <c r="BJ632" i="5"/>
  <c r="BK632" i="5"/>
  <c r="BL632" i="5"/>
  <c r="BM632" i="5"/>
  <c r="AM632" i="5"/>
  <c r="AN632" i="5"/>
  <c r="AO632" i="5"/>
  <c r="AP632" i="5"/>
  <c r="AR632" i="5"/>
  <c r="AS632" i="5"/>
  <c r="C633" i="5"/>
  <c r="Z633" i="5"/>
  <c r="AA633" i="5"/>
  <c r="AB633" i="5"/>
  <c r="AX633" i="5"/>
  <c r="AY633" i="5"/>
  <c r="BB633" i="5"/>
  <c r="BC633" i="5"/>
  <c r="AK633" i="5"/>
  <c r="Y633" i="5"/>
  <c r="AL633" i="5"/>
  <c r="AC633" i="5"/>
  <c r="AD633" i="5"/>
  <c r="AF633" i="5"/>
  <c r="AG633" i="5"/>
  <c r="AH633" i="5"/>
  <c r="B634" i="5"/>
  <c r="Q634" i="5"/>
  <c r="R634" i="5"/>
  <c r="S634" i="5"/>
  <c r="AZ633" i="5"/>
  <c r="BA633" i="5"/>
  <c r="BD633" i="5"/>
  <c r="BE633" i="5"/>
  <c r="BF632" i="5"/>
  <c r="BG632" i="5"/>
  <c r="BH633" i="5"/>
  <c r="BI633" i="5"/>
  <c r="BJ633" i="5"/>
  <c r="BK633" i="5"/>
  <c r="BL633" i="5"/>
  <c r="BM633" i="5"/>
  <c r="AM633" i="5"/>
  <c r="AN633" i="5"/>
  <c r="AO633" i="5"/>
  <c r="AP633" i="5"/>
  <c r="AR633" i="5"/>
  <c r="AS633" i="5"/>
  <c r="C634" i="5"/>
  <c r="Z634" i="5"/>
  <c r="AA634" i="5"/>
  <c r="AB634" i="5"/>
  <c r="AX634" i="5"/>
  <c r="AY634" i="5"/>
  <c r="BB634" i="5"/>
  <c r="BC634" i="5"/>
  <c r="AK634" i="5"/>
  <c r="Y634" i="5"/>
  <c r="AL634" i="5"/>
  <c r="AC634" i="5"/>
  <c r="AD634" i="5"/>
  <c r="AF634" i="5"/>
  <c r="AG634" i="5"/>
  <c r="AH634" i="5"/>
  <c r="B635" i="5"/>
  <c r="Q635" i="5"/>
  <c r="R635" i="5"/>
  <c r="S635" i="5"/>
  <c r="AZ634" i="5"/>
  <c r="BA634" i="5"/>
  <c r="BD634" i="5"/>
  <c r="BE634" i="5"/>
  <c r="BF633" i="5"/>
  <c r="BG633" i="5"/>
  <c r="BH634" i="5"/>
  <c r="BI634" i="5"/>
  <c r="BJ634" i="5"/>
  <c r="BK634" i="5"/>
  <c r="BL634" i="5"/>
  <c r="BM634" i="5"/>
  <c r="AM634" i="5"/>
  <c r="AN634" i="5"/>
  <c r="AO634" i="5"/>
  <c r="AP634" i="5"/>
  <c r="AR634" i="5"/>
  <c r="AS634" i="5"/>
  <c r="C635" i="5"/>
  <c r="Z635" i="5"/>
  <c r="AA635" i="5"/>
  <c r="AB635" i="5"/>
  <c r="AX635" i="5"/>
  <c r="AY635" i="5"/>
  <c r="BB635" i="5"/>
  <c r="BC635" i="5"/>
  <c r="AK635" i="5"/>
  <c r="Y635" i="5"/>
  <c r="AL635" i="5"/>
  <c r="AC635" i="5"/>
  <c r="AD635" i="5"/>
  <c r="AF635" i="5"/>
  <c r="AG635" i="5"/>
  <c r="AH635" i="5"/>
  <c r="B636" i="5"/>
  <c r="Q636" i="5"/>
  <c r="R636" i="5"/>
  <c r="S636" i="5"/>
  <c r="AZ635" i="5"/>
  <c r="BA635" i="5"/>
  <c r="BD635" i="5"/>
  <c r="BE635" i="5"/>
  <c r="BF634" i="5"/>
  <c r="BG634" i="5"/>
  <c r="BH635" i="5"/>
  <c r="BI635" i="5"/>
  <c r="BJ635" i="5"/>
  <c r="BK635" i="5"/>
  <c r="BL635" i="5"/>
  <c r="BM635" i="5"/>
  <c r="AM635" i="5"/>
  <c r="AN635" i="5"/>
  <c r="AO635" i="5"/>
  <c r="AP635" i="5"/>
  <c r="AR635" i="5"/>
  <c r="AS635" i="5"/>
  <c r="C636" i="5"/>
  <c r="Z636" i="5"/>
  <c r="AA636" i="5"/>
  <c r="AB636" i="5"/>
  <c r="AX636" i="5"/>
  <c r="AY636" i="5"/>
  <c r="BB636" i="5"/>
  <c r="BC636" i="5"/>
  <c r="AK636" i="5"/>
  <c r="Y636" i="5"/>
  <c r="AL636" i="5"/>
  <c r="AC636" i="5"/>
  <c r="AD636" i="5"/>
  <c r="AF636" i="5"/>
  <c r="AG636" i="5"/>
  <c r="AH636" i="5"/>
  <c r="B637" i="5"/>
  <c r="Q637" i="5"/>
  <c r="R637" i="5"/>
  <c r="S637" i="5"/>
  <c r="AZ636" i="5"/>
  <c r="BA636" i="5"/>
  <c r="BD636" i="5"/>
  <c r="BE636" i="5"/>
  <c r="BF635" i="5"/>
  <c r="BG635" i="5"/>
  <c r="BH636" i="5"/>
  <c r="BI636" i="5"/>
  <c r="BJ636" i="5"/>
  <c r="BK636" i="5"/>
  <c r="BL636" i="5"/>
  <c r="BM636" i="5"/>
  <c r="AM636" i="5"/>
  <c r="AN636" i="5"/>
  <c r="AO636" i="5"/>
  <c r="AP636" i="5"/>
  <c r="AR636" i="5"/>
  <c r="AS636" i="5"/>
  <c r="C637" i="5"/>
  <c r="Z637" i="5"/>
  <c r="AA637" i="5"/>
  <c r="AB637" i="5"/>
  <c r="AX637" i="5"/>
  <c r="AY637" i="5"/>
  <c r="BB637" i="5"/>
  <c r="BC637" i="5"/>
  <c r="AK637" i="5"/>
  <c r="Y637" i="5"/>
  <c r="AL637" i="5"/>
  <c r="AC637" i="5"/>
  <c r="AD637" i="5"/>
  <c r="AF637" i="5"/>
  <c r="AG637" i="5"/>
  <c r="AH637" i="5"/>
  <c r="B638" i="5"/>
  <c r="Q638" i="5"/>
  <c r="R638" i="5"/>
  <c r="S638" i="5"/>
  <c r="AZ637" i="5"/>
  <c r="BA637" i="5"/>
  <c r="BD637" i="5"/>
  <c r="BE637" i="5"/>
  <c r="BF636" i="5"/>
  <c r="BG636" i="5"/>
  <c r="BH637" i="5"/>
  <c r="BI637" i="5"/>
  <c r="BJ637" i="5"/>
  <c r="BK637" i="5"/>
  <c r="BL637" i="5"/>
  <c r="BM637" i="5"/>
  <c r="AM637" i="5"/>
  <c r="AN637" i="5"/>
  <c r="AO637" i="5"/>
  <c r="AP637" i="5"/>
  <c r="AR637" i="5"/>
  <c r="AS637" i="5"/>
  <c r="C638" i="5"/>
  <c r="Z638" i="5"/>
  <c r="AA638" i="5"/>
  <c r="AB638" i="5"/>
  <c r="AX638" i="5"/>
  <c r="AY638" i="5"/>
  <c r="BB638" i="5"/>
  <c r="BC638" i="5"/>
  <c r="AK638" i="5"/>
  <c r="Y638" i="5"/>
  <c r="AL638" i="5"/>
  <c r="AC638" i="5"/>
  <c r="AD638" i="5"/>
  <c r="AF638" i="5"/>
  <c r="AG638" i="5"/>
  <c r="AH638" i="5"/>
  <c r="B639" i="5"/>
  <c r="Q639" i="5"/>
  <c r="R639" i="5"/>
  <c r="S639" i="5"/>
  <c r="AZ638" i="5"/>
  <c r="BA638" i="5"/>
  <c r="BD638" i="5"/>
  <c r="BE638" i="5"/>
  <c r="BF637" i="5"/>
  <c r="BG637" i="5"/>
  <c r="BH638" i="5"/>
  <c r="BI638" i="5"/>
  <c r="BJ638" i="5"/>
  <c r="BK638" i="5"/>
  <c r="BL638" i="5"/>
  <c r="BM638" i="5"/>
  <c r="AM638" i="5"/>
  <c r="AN638" i="5"/>
  <c r="AO638" i="5"/>
  <c r="AP638" i="5"/>
  <c r="AR638" i="5"/>
  <c r="AS638" i="5"/>
  <c r="C639" i="5"/>
  <c r="Z639" i="5"/>
  <c r="AA639" i="5"/>
  <c r="AB639" i="5"/>
  <c r="AX639" i="5"/>
  <c r="AY639" i="5"/>
  <c r="BB639" i="5"/>
  <c r="BC639" i="5"/>
  <c r="AK639" i="5"/>
  <c r="Y639" i="5"/>
  <c r="AL639" i="5"/>
  <c r="AC639" i="5"/>
  <c r="AD639" i="5"/>
  <c r="AF639" i="5"/>
  <c r="AG639" i="5"/>
  <c r="AH639" i="5"/>
  <c r="B640" i="5"/>
  <c r="Q640" i="5"/>
  <c r="R640" i="5"/>
  <c r="S640" i="5"/>
  <c r="AZ639" i="5"/>
  <c r="BA639" i="5"/>
  <c r="BD639" i="5"/>
  <c r="BE639" i="5"/>
  <c r="BF638" i="5"/>
  <c r="BG638" i="5"/>
  <c r="BH639" i="5"/>
  <c r="BI639" i="5"/>
  <c r="BJ639" i="5"/>
  <c r="BK639" i="5"/>
  <c r="BL639" i="5"/>
  <c r="BM639" i="5"/>
  <c r="AM639" i="5"/>
  <c r="AN639" i="5"/>
  <c r="AO639" i="5"/>
  <c r="AP639" i="5"/>
  <c r="AR639" i="5"/>
  <c r="AS639" i="5"/>
  <c r="C640" i="5"/>
  <c r="Z640" i="5"/>
  <c r="AA640" i="5"/>
  <c r="AB640" i="5"/>
  <c r="AX640" i="5"/>
  <c r="AY640" i="5"/>
  <c r="BB640" i="5"/>
  <c r="BC640" i="5"/>
  <c r="AK640" i="5"/>
  <c r="Y640" i="5"/>
  <c r="AL640" i="5"/>
  <c r="AC640" i="5"/>
  <c r="AD640" i="5"/>
  <c r="AF640" i="5"/>
  <c r="AG640" i="5"/>
  <c r="AH640" i="5"/>
  <c r="B641" i="5"/>
  <c r="Q641" i="5"/>
  <c r="R641" i="5"/>
  <c r="S641" i="5"/>
  <c r="AZ640" i="5"/>
  <c r="BA640" i="5"/>
  <c r="BD640" i="5"/>
  <c r="BE640" i="5"/>
  <c r="BF639" i="5"/>
  <c r="BG639" i="5"/>
  <c r="BH640" i="5"/>
  <c r="BI640" i="5"/>
  <c r="BJ640" i="5"/>
  <c r="BK640" i="5"/>
  <c r="BL640" i="5"/>
  <c r="BM640" i="5"/>
  <c r="AM640" i="5"/>
  <c r="AN640" i="5"/>
  <c r="AO640" i="5"/>
  <c r="AP640" i="5"/>
  <c r="AR640" i="5"/>
  <c r="AS640" i="5"/>
  <c r="C641" i="5"/>
  <c r="Z641" i="5"/>
  <c r="AA641" i="5"/>
  <c r="AB641" i="5"/>
  <c r="AX641" i="5"/>
  <c r="AY641" i="5"/>
  <c r="BB641" i="5"/>
  <c r="BC641" i="5"/>
  <c r="AK641" i="5"/>
  <c r="Y641" i="5"/>
  <c r="AL641" i="5"/>
  <c r="AC641" i="5"/>
  <c r="AD641" i="5"/>
  <c r="AF641" i="5"/>
  <c r="AG641" i="5"/>
  <c r="AH641" i="5"/>
  <c r="B642" i="5"/>
  <c r="Q642" i="5"/>
  <c r="R642" i="5"/>
  <c r="S642" i="5"/>
  <c r="AZ641" i="5"/>
  <c r="BA641" i="5"/>
  <c r="BD641" i="5"/>
  <c r="BE641" i="5"/>
  <c r="BF640" i="5"/>
  <c r="BG640" i="5"/>
  <c r="BH641" i="5"/>
  <c r="BI641" i="5"/>
  <c r="BJ641" i="5"/>
  <c r="BK641" i="5"/>
  <c r="BL641" i="5"/>
  <c r="BM641" i="5"/>
  <c r="AM641" i="5"/>
  <c r="AN641" i="5"/>
  <c r="AO641" i="5"/>
  <c r="AP641" i="5"/>
  <c r="AR641" i="5"/>
  <c r="AS641" i="5"/>
  <c r="C642" i="5"/>
  <c r="Z642" i="5"/>
  <c r="AA642" i="5"/>
  <c r="AB642" i="5"/>
  <c r="AX642" i="5"/>
  <c r="AY642" i="5"/>
  <c r="BB642" i="5"/>
  <c r="BC642" i="5"/>
  <c r="AK642" i="5"/>
  <c r="Y642" i="5"/>
  <c r="AL642" i="5"/>
  <c r="AC642" i="5"/>
  <c r="AD642" i="5"/>
  <c r="AF642" i="5"/>
  <c r="AG642" i="5"/>
  <c r="AH642" i="5"/>
  <c r="B643" i="5"/>
  <c r="Q643" i="5"/>
  <c r="R643" i="5"/>
  <c r="S643" i="5"/>
  <c r="AZ642" i="5"/>
  <c r="BA642" i="5"/>
  <c r="BD642" i="5"/>
  <c r="BE642" i="5"/>
  <c r="BF641" i="5"/>
  <c r="BG641" i="5"/>
  <c r="BH642" i="5"/>
  <c r="BI642" i="5"/>
  <c r="BJ642" i="5"/>
  <c r="BK642" i="5"/>
  <c r="BL642" i="5"/>
  <c r="BM642" i="5"/>
  <c r="AM642" i="5"/>
  <c r="AN642" i="5"/>
  <c r="AO642" i="5"/>
  <c r="AP642" i="5"/>
  <c r="AR642" i="5"/>
  <c r="AS642" i="5"/>
  <c r="C643" i="5"/>
  <c r="Z643" i="5"/>
  <c r="AA643" i="5"/>
  <c r="AB643" i="5"/>
  <c r="AX643" i="5"/>
  <c r="AY643" i="5"/>
  <c r="BB643" i="5"/>
  <c r="BC643" i="5"/>
  <c r="AK643" i="5"/>
  <c r="Y643" i="5"/>
  <c r="AL643" i="5"/>
  <c r="AC643" i="5"/>
  <c r="AD643" i="5"/>
  <c r="AF643" i="5"/>
  <c r="AG643" i="5"/>
  <c r="AH643" i="5"/>
  <c r="B644" i="5"/>
  <c r="Q644" i="5"/>
  <c r="R644" i="5"/>
  <c r="S644" i="5"/>
  <c r="AZ643" i="5"/>
  <c r="BA643" i="5"/>
  <c r="BD643" i="5"/>
  <c r="BE643" i="5"/>
  <c r="BF642" i="5"/>
  <c r="BG642" i="5"/>
  <c r="BH643" i="5"/>
  <c r="BI643" i="5"/>
  <c r="BJ643" i="5"/>
  <c r="BK643" i="5"/>
  <c r="BL643" i="5"/>
  <c r="BM643" i="5"/>
  <c r="AM643" i="5"/>
  <c r="AN643" i="5"/>
  <c r="AO643" i="5"/>
  <c r="AP643" i="5"/>
  <c r="AR643" i="5"/>
  <c r="AS643" i="5"/>
  <c r="C644" i="5"/>
  <c r="Z644" i="5"/>
  <c r="AA644" i="5"/>
  <c r="AB644" i="5"/>
  <c r="AX644" i="5"/>
  <c r="AY644" i="5"/>
  <c r="BB644" i="5"/>
  <c r="BC644" i="5"/>
  <c r="AK644" i="5"/>
  <c r="Y644" i="5"/>
  <c r="AL644" i="5"/>
  <c r="AC644" i="5"/>
  <c r="AD644" i="5"/>
  <c r="AF644" i="5"/>
  <c r="AG644" i="5"/>
  <c r="AH644" i="5"/>
  <c r="B645" i="5"/>
  <c r="Q645" i="5"/>
  <c r="R645" i="5"/>
  <c r="S645" i="5"/>
  <c r="AZ644" i="5"/>
  <c r="BA644" i="5"/>
  <c r="BD644" i="5"/>
  <c r="BE644" i="5"/>
  <c r="BF643" i="5"/>
  <c r="BG643" i="5"/>
  <c r="BH644" i="5"/>
  <c r="BI644" i="5"/>
  <c r="BJ644" i="5"/>
  <c r="BK644" i="5"/>
  <c r="BL644" i="5"/>
  <c r="BM644" i="5"/>
  <c r="AM644" i="5"/>
  <c r="AN644" i="5"/>
  <c r="AO644" i="5"/>
  <c r="AP644" i="5"/>
  <c r="AR644" i="5"/>
  <c r="AS644" i="5"/>
  <c r="C645" i="5"/>
  <c r="Z645" i="5"/>
  <c r="AA645" i="5"/>
  <c r="AB645" i="5"/>
  <c r="AX645" i="5"/>
  <c r="AY645" i="5"/>
  <c r="BB645" i="5"/>
  <c r="BC645" i="5"/>
  <c r="AK645" i="5"/>
  <c r="Y645" i="5"/>
  <c r="AL645" i="5"/>
  <c r="AC645" i="5"/>
  <c r="AD645" i="5"/>
  <c r="AF645" i="5"/>
  <c r="AG645" i="5"/>
  <c r="AH645" i="5"/>
  <c r="B646" i="5"/>
  <c r="Q646" i="5"/>
  <c r="R646" i="5"/>
  <c r="S646" i="5"/>
  <c r="AZ645" i="5"/>
  <c r="BA645" i="5"/>
  <c r="BD645" i="5"/>
  <c r="BE645" i="5"/>
  <c r="BF644" i="5"/>
  <c r="BG644" i="5"/>
  <c r="BH645" i="5"/>
  <c r="BI645" i="5"/>
  <c r="BJ645" i="5"/>
  <c r="BK645" i="5"/>
  <c r="BL645" i="5"/>
  <c r="BM645" i="5"/>
  <c r="AM645" i="5"/>
  <c r="AN645" i="5"/>
  <c r="AO645" i="5"/>
  <c r="AP645" i="5"/>
  <c r="AR645" i="5"/>
  <c r="AS645" i="5"/>
  <c r="C646" i="5"/>
  <c r="Z646" i="5"/>
  <c r="AA646" i="5"/>
  <c r="AB646" i="5"/>
  <c r="AX646" i="5"/>
  <c r="AY646" i="5"/>
  <c r="BB646" i="5"/>
  <c r="BC646" i="5"/>
  <c r="AK646" i="5"/>
  <c r="Y646" i="5"/>
  <c r="AL646" i="5"/>
  <c r="AC646" i="5"/>
  <c r="AD646" i="5"/>
  <c r="AF646" i="5"/>
  <c r="AG646" i="5"/>
  <c r="AH646" i="5"/>
  <c r="B647" i="5"/>
  <c r="Q647" i="5"/>
  <c r="R647" i="5"/>
  <c r="S647" i="5"/>
  <c r="AZ646" i="5"/>
  <c r="BA646" i="5"/>
  <c r="BD646" i="5"/>
  <c r="BE646" i="5"/>
  <c r="BF645" i="5"/>
  <c r="BG645" i="5"/>
  <c r="BH646" i="5"/>
  <c r="BI646" i="5"/>
  <c r="BJ646" i="5"/>
  <c r="BK646" i="5"/>
  <c r="BL646" i="5"/>
  <c r="BM646" i="5"/>
  <c r="AM646" i="5"/>
  <c r="AN646" i="5"/>
  <c r="AO646" i="5"/>
  <c r="AP646" i="5"/>
  <c r="AR646" i="5"/>
  <c r="AS646" i="5"/>
  <c r="C647" i="5"/>
  <c r="Z647" i="5"/>
  <c r="AA647" i="5"/>
  <c r="AB647" i="5"/>
  <c r="AX647" i="5"/>
  <c r="AY647" i="5"/>
  <c r="BB647" i="5"/>
  <c r="BC647" i="5"/>
  <c r="AK647" i="5"/>
  <c r="Y647" i="5"/>
  <c r="AL647" i="5"/>
  <c r="AC647" i="5"/>
  <c r="AD647" i="5"/>
  <c r="AF647" i="5"/>
  <c r="AG647" i="5"/>
  <c r="AH647" i="5"/>
  <c r="B648" i="5"/>
  <c r="Q648" i="5"/>
  <c r="R648" i="5"/>
  <c r="S648" i="5"/>
  <c r="AZ647" i="5"/>
  <c r="BA647" i="5"/>
  <c r="BD647" i="5"/>
  <c r="BE647" i="5"/>
  <c r="BF646" i="5"/>
  <c r="BG646" i="5"/>
  <c r="BH647" i="5"/>
  <c r="BI647" i="5"/>
  <c r="BJ647" i="5"/>
  <c r="BK647" i="5"/>
  <c r="BL647" i="5"/>
  <c r="BM647" i="5"/>
  <c r="AM647" i="5"/>
  <c r="AN647" i="5"/>
  <c r="AO647" i="5"/>
  <c r="AP647" i="5"/>
  <c r="AR647" i="5"/>
  <c r="AS647" i="5"/>
  <c r="C648" i="5"/>
  <c r="Z648" i="5"/>
  <c r="AA648" i="5"/>
  <c r="AB648" i="5"/>
  <c r="AX648" i="5"/>
  <c r="AY648" i="5"/>
  <c r="BB648" i="5"/>
  <c r="BC648" i="5"/>
  <c r="AK648" i="5"/>
  <c r="Y648" i="5"/>
  <c r="AL648" i="5"/>
  <c r="AC648" i="5"/>
  <c r="AD648" i="5"/>
  <c r="AF648" i="5"/>
  <c r="AG648" i="5"/>
  <c r="AH648" i="5"/>
  <c r="B649" i="5"/>
  <c r="Q649" i="5"/>
  <c r="R649" i="5"/>
  <c r="S649" i="5"/>
  <c r="AZ648" i="5"/>
  <c r="BA648" i="5"/>
  <c r="BD648" i="5"/>
  <c r="BE648" i="5"/>
  <c r="BF647" i="5"/>
  <c r="BG647" i="5"/>
  <c r="BH648" i="5"/>
  <c r="BI648" i="5"/>
  <c r="BJ648" i="5"/>
  <c r="BK648" i="5"/>
  <c r="BL648" i="5"/>
  <c r="BM648" i="5"/>
  <c r="AM648" i="5"/>
  <c r="AN648" i="5"/>
  <c r="AO648" i="5"/>
  <c r="AP648" i="5"/>
  <c r="AR648" i="5"/>
  <c r="AS648" i="5"/>
  <c r="C649" i="5"/>
  <c r="Z649" i="5"/>
  <c r="AA649" i="5"/>
  <c r="AB649" i="5"/>
  <c r="AX649" i="5"/>
  <c r="AY649" i="5"/>
  <c r="BB649" i="5"/>
  <c r="BC649" i="5"/>
  <c r="AK649" i="5"/>
  <c r="Y649" i="5"/>
  <c r="AL649" i="5"/>
  <c r="AC649" i="5"/>
  <c r="AD649" i="5"/>
  <c r="AF649" i="5"/>
  <c r="AG649" i="5"/>
  <c r="AH649" i="5"/>
  <c r="B650" i="5"/>
  <c r="Q650" i="5"/>
  <c r="R650" i="5"/>
  <c r="S650" i="5"/>
  <c r="AZ649" i="5"/>
  <c r="BA649" i="5"/>
  <c r="BD649" i="5"/>
  <c r="BE649" i="5"/>
  <c r="BF648" i="5"/>
  <c r="BG648" i="5"/>
  <c r="BH649" i="5"/>
  <c r="BI649" i="5"/>
  <c r="BJ649" i="5"/>
  <c r="BK649" i="5"/>
  <c r="BL649" i="5"/>
  <c r="BM649" i="5"/>
  <c r="AM649" i="5"/>
  <c r="AN649" i="5"/>
  <c r="AO649" i="5"/>
  <c r="AP649" i="5"/>
  <c r="AR649" i="5"/>
  <c r="AS649" i="5"/>
  <c r="C650" i="5"/>
  <c r="Z650" i="5"/>
  <c r="AA650" i="5"/>
  <c r="AB650" i="5"/>
  <c r="AX650" i="5"/>
  <c r="AY650" i="5"/>
  <c r="BB650" i="5"/>
  <c r="BC650" i="5"/>
  <c r="AK650" i="5"/>
  <c r="Y650" i="5"/>
  <c r="AL650" i="5"/>
  <c r="AC650" i="5"/>
  <c r="AD650" i="5"/>
  <c r="AF650" i="5"/>
  <c r="AG650" i="5"/>
  <c r="AH650" i="5"/>
  <c r="B651" i="5"/>
  <c r="Q651" i="5"/>
  <c r="R651" i="5"/>
  <c r="S651" i="5"/>
  <c r="AZ650" i="5"/>
  <c r="BA650" i="5"/>
  <c r="BD650" i="5"/>
  <c r="BE650" i="5"/>
  <c r="BF649" i="5"/>
  <c r="BG649" i="5"/>
  <c r="BH650" i="5"/>
  <c r="BI650" i="5"/>
  <c r="BJ650" i="5"/>
  <c r="BK650" i="5"/>
  <c r="BL650" i="5"/>
  <c r="BM650" i="5"/>
  <c r="AM650" i="5"/>
  <c r="AN650" i="5"/>
  <c r="AO650" i="5"/>
  <c r="AP650" i="5"/>
  <c r="AR650" i="5"/>
  <c r="AS650" i="5"/>
  <c r="C651" i="5"/>
  <c r="Z651" i="5"/>
  <c r="AA651" i="5"/>
  <c r="AB651" i="5"/>
  <c r="AX651" i="5"/>
  <c r="AY651" i="5"/>
  <c r="BB651" i="5"/>
  <c r="BC651" i="5"/>
  <c r="AK651" i="5"/>
  <c r="Y651" i="5"/>
  <c r="AL651" i="5"/>
  <c r="AC651" i="5"/>
  <c r="AD651" i="5"/>
  <c r="AF651" i="5"/>
  <c r="AG651" i="5"/>
  <c r="AH651" i="5"/>
  <c r="B652" i="5"/>
  <c r="Q652" i="5"/>
  <c r="R652" i="5"/>
  <c r="S652" i="5"/>
  <c r="AZ651" i="5"/>
  <c r="BA651" i="5"/>
  <c r="BD651" i="5"/>
  <c r="BE651" i="5"/>
  <c r="BF650" i="5"/>
  <c r="BG650" i="5"/>
  <c r="BH651" i="5"/>
  <c r="BI651" i="5"/>
  <c r="BJ651" i="5"/>
  <c r="BK651" i="5"/>
  <c r="BL651" i="5"/>
  <c r="BM651" i="5"/>
  <c r="AM651" i="5"/>
  <c r="AN651" i="5"/>
  <c r="AO651" i="5"/>
  <c r="AP651" i="5"/>
  <c r="AR651" i="5"/>
  <c r="AS651" i="5"/>
  <c r="C652" i="5"/>
  <c r="Z652" i="5"/>
  <c r="AA652" i="5"/>
  <c r="AB652" i="5"/>
  <c r="AX652" i="5"/>
  <c r="AY652" i="5"/>
  <c r="BB652" i="5"/>
  <c r="BC652" i="5"/>
  <c r="AK652" i="5"/>
  <c r="Y652" i="5"/>
  <c r="AL652" i="5"/>
  <c r="AC652" i="5"/>
  <c r="AD652" i="5"/>
  <c r="AF652" i="5"/>
  <c r="AG652" i="5"/>
  <c r="AH652" i="5"/>
  <c r="B653" i="5"/>
  <c r="Q653" i="5"/>
  <c r="R653" i="5"/>
  <c r="S653" i="5"/>
  <c r="AZ652" i="5"/>
  <c r="BA652" i="5"/>
  <c r="BD652" i="5"/>
  <c r="BE652" i="5"/>
  <c r="BF651" i="5"/>
  <c r="BG651" i="5"/>
  <c r="BH652" i="5"/>
  <c r="BI652" i="5"/>
  <c r="BJ652" i="5"/>
  <c r="BK652" i="5"/>
  <c r="BL652" i="5"/>
  <c r="BM652" i="5"/>
  <c r="AM652" i="5"/>
  <c r="AN652" i="5"/>
  <c r="AO652" i="5"/>
  <c r="AP652" i="5"/>
  <c r="AR652" i="5"/>
  <c r="AS652" i="5"/>
  <c r="C653" i="5"/>
  <c r="Z653" i="5"/>
  <c r="AA653" i="5"/>
  <c r="AB653" i="5"/>
  <c r="AX653" i="5"/>
  <c r="AY653" i="5"/>
  <c r="BB653" i="5"/>
  <c r="BC653" i="5"/>
  <c r="AK653" i="5"/>
  <c r="Y653" i="5"/>
  <c r="AL653" i="5"/>
  <c r="AC653" i="5"/>
  <c r="AD653" i="5"/>
  <c r="AF653" i="5"/>
  <c r="AG653" i="5"/>
  <c r="AH653" i="5"/>
  <c r="B654" i="5"/>
  <c r="Q654" i="5"/>
  <c r="R654" i="5"/>
  <c r="S654" i="5"/>
  <c r="AZ653" i="5"/>
  <c r="BA653" i="5"/>
  <c r="BD653" i="5"/>
  <c r="BE653" i="5"/>
  <c r="BF652" i="5"/>
  <c r="BG652" i="5"/>
  <c r="BH653" i="5"/>
  <c r="BI653" i="5"/>
  <c r="BJ653" i="5"/>
  <c r="BK653" i="5"/>
  <c r="BL653" i="5"/>
  <c r="BM653" i="5"/>
  <c r="AM653" i="5"/>
  <c r="AN653" i="5"/>
  <c r="AO653" i="5"/>
  <c r="AP653" i="5"/>
  <c r="AR653" i="5"/>
  <c r="AS653" i="5"/>
  <c r="C654" i="5"/>
  <c r="Z654" i="5"/>
  <c r="AA654" i="5"/>
  <c r="AB654" i="5"/>
  <c r="AX654" i="5"/>
  <c r="AY654" i="5"/>
  <c r="BB654" i="5"/>
  <c r="BC654" i="5"/>
  <c r="AK654" i="5"/>
  <c r="Y654" i="5"/>
  <c r="AL654" i="5"/>
  <c r="AC654" i="5"/>
  <c r="AD654" i="5"/>
  <c r="AF654" i="5"/>
  <c r="AG654" i="5"/>
  <c r="AH654" i="5"/>
  <c r="B655" i="5"/>
  <c r="Q655" i="5"/>
  <c r="R655" i="5"/>
  <c r="S655" i="5"/>
  <c r="AZ654" i="5"/>
  <c r="BA654" i="5"/>
  <c r="BD654" i="5"/>
  <c r="BE654" i="5"/>
  <c r="BF653" i="5"/>
  <c r="BG653" i="5"/>
  <c r="BH654" i="5"/>
  <c r="BI654" i="5"/>
  <c r="BJ654" i="5"/>
  <c r="BK654" i="5"/>
  <c r="BL654" i="5"/>
  <c r="BM654" i="5"/>
  <c r="AM654" i="5"/>
  <c r="AN654" i="5"/>
  <c r="AO654" i="5"/>
  <c r="AP654" i="5"/>
  <c r="AR654" i="5"/>
  <c r="AS654" i="5"/>
  <c r="C655" i="5"/>
  <c r="Z655" i="5"/>
  <c r="AA655" i="5"/>
  <c r="AB655" i="5"/>
  <c r="AX655" i="5"/>
  <c r="AY655" i="5"/>
  <c r="BB655" i="5"/>
  <c r="BC655" i="5"/>
  <c r="AK655" i="5"/>
  <c r="Y655" i="5"/>
  <c r="AL655" i="5"/>
  <c r="AC655" i="5"/>
  <c r="AD655" i="5"/>
  <c r="AF655" i="5"/>
  <c r="AG655" i="5"/>
  <c r="AH655" i="5"/>
  <c r="B656" i="5"/>
  <c r="Q656" i="5"/>
  <c r="R656" i="5"/>
  <c r="S656" i="5"/>
  <c r="AZ655" i="5"/>
  <c r="BA655" i="5"/>
  <c r="BD655" i="5"/>
  <c r="BE655" i="5"/>
  <c r="BF654" i="5"/>
  <c r="BG654" i="5"/>
  <c r="BH655" i="5"/>
  <c r="BI655" i="5"/>
  <c r="BJ655" i="5"/>
  <c r="BK655" i="5"/>
  <c r="BL655" i="5"/>
  <c r="BM655" i="5"/>
  <c r="AM655" i="5"/>
  <c r="AN655" i="5"/>
  <c r="AO655" i="5"/>
  <c r="AP655" i="5"/>
  <c r="AR655" i="5"/>
  <c r="AS655" i="5"/>
  <c r="C656" i="5"/>
  <c r="Z656" i="5"/>
  <c r="AA656" i="5"/>
  <c r="AB656" i="5"/>
  <c r="AX656" i="5"/>
  <c r="AY656" i="5"/>
  <c r="BB656" i="5"/>
  <c r="BC656" i="5"/>
  <c r="AK656" i="5"/>
  <c r="Y656" i="5"/>
  <c r="AL656" i="5"/>
  <c r="AC656" i="5"/>
  <c r="AD656" i="5"/>
  <c r="AF656" i="5"/>
  <c r="AG656" i="5"/>
  <c r="AH656" i="5"/>
  <c r="B657" i="5"/>
  <c r="Q657" i="5"/>
  <c r="R657" i="5"/>
  <c r="S657" i="5"/>
  <c r="AZ656" i="5"/>
  <c r="BA656" i="5"/>
  <c r="BD656" i="5"/>
  <c r="BE656" i="5"/>
  <c r="BF655" i="5"/>
  <c r="BG655" i="5"/>
  <c r="BH656" i="5"/>
  <c r="BI656" i="5"/>
  <c r="BJ656" i="5"/>
  <c r="BK656" i="5"/>
  <c r="BL656" i="5"/>
  <c r="BM656" i="5"/>
  <c r="AM656" i="5"/>
  <c r="AN656" i="5"/>
  <c r="AO656" i="5"/>
  <c r="AP656" i="5"/>
  <c r="AR656" i="5"/>
  <c r="AS656" i="5"/>
  <c r="C657" i="5"/>
  <c r="Z657" i="5"/>
  <c r="AA657" i="5"/>
  <c r="AB657" i="5"/>
  <c r="AX657" i="5"/>
  <c r="AY657" i="5"/>
  <c r="BB657" i="5"/>
  <c r="BC657" i="5"/>
  <c r="AK657" i="5"/>
  <c r="Y657" i="5"/>
  <c r="AL657" i="5"/>
  <c r="AC657" i="5"/>
  <c r="AD657" i="5"/>
  <c r="AF657" i="5"/>
  <c r="AG657" i="5"/>
  <c r="AH657" i="5"/>
  <c r="B658" i="5"/>
  <c r="Q658" i="5"/>
  <c r="R658" i="5"/>
  <c r="S658" i="5"/>
  <c r="AZ657" i="5"/>
  <c r="BA657" i="5"/>
  <c r="BD657" i="5"/>
  <c r="BE657" i="5"/>
  <c r="BF656" i="5"/>
  <c r="BG656" i="5"/>
  <c r="BH657" i="5"/>
  <c r="BI657" i="5"/>
  <c r="BJ657" i="5"/>
  <c r="BK657" i="5"/>
  <c r="BL657" i="5"/>
  <c r="BM657" i="5"/>
  <c r="AM657" i="5"/>
  <c r="AN657" i="5"/>
  <c r="AO657" i="5"/>
  <c r="AP657" i="5"/>
  <c r="AR657" i="5"/>
  <c r="AS657" i="5"/>
  <c r="C658" i="5"/>
  <c r="Z658" i="5"/>
  <c r="AA658" i="5"/>
  <c r="AB658" i="5"/>
  <c r="AX658" i="5"/>
  <c r="AY658" i="5"/>
  <c r="BB658" i="5"/>
  <c r="BC658" i="5"/>
  <c r="AK658" i="5"/>
  <c r="Y658" i="5"/>
  <c r="AL658" i="5"/>
  <c r="AC658" i="5"/>
  <c r="AD658" i="5"/>
  <c r="AF658" i="5"/>
  <c r="AG658" i="5"/>
  <c r="AH658" i="5"/>
  <c r="B659" i="5"/>
  <c r="Q659" i="5"/>
  <c r="R659" i="5"/>
  <c r="S659" i="5"/>
  <c r="AZ658" i="5"/>
  <c r="BA658" i="5"/>
  <c r="BD658" i="5"/>
  <c r="BE658" i="5"/>
  <c r="BF657" i="5"/>
  <c r="BG657" i="5"/>
  <c r="BH658" i="5"/>
  <c r="BI658" i="5"/>
  <c r="BJ658" i="5"/>
  <c r="BK658" i="5"/>
  <c r="BL658" i="5"/>
  <c r="BM658" i="5"/>
  <c r="AM658" i="5"/>
  <c r="AN658" i="5"/>
  <c r="AO658" i="5"/>
  <c r="AP658" i="5"/>
  <c r="AR658" i="5"/>
  <c r="AS658" i="5"/>
  <c r="C659" i="5"/>
  <c r="Z659" i="5"/>
  <c r="AA659" i="5"/>
  <c r="AB659" i="5"/>
  <c r="AX659" i="5"/>
  <c r="AY659" i="5"/>
  <c r="BB659" i="5"/>
  <c r="BC659" i="5"/>
  <c r="AK659" i="5"/>
  <c r="Y659" i="5"/>
  <c r="AL659" i="5"/>
  <c r="AC659" i="5"/>
  <c r="AD659" i="5"/>
  <c r="AF659" i="5"/>
  <c r="AG659" i="5"/>
  <c r="AH659" i="5"/>
  <c r="B660" i="5"/>
  <c r="Q660" i="5"/>
  <c r="R660" i="5"/>
  <c r="S660" i="5"/>
  <c r="AZ659" i="5"/>
  <c r="BA659" i="5"/>
  <c r="BD659" i="5"/>
  <c r="BE659" i="5"/>
  <c r="BF658" i="5"/>
  <c r="BG658" i="5"/>
  <c r="BH659" i="5"/>
  <c r="BI659" i="5"/>
  <c r="BJ659" i="5"/>
  <c r="BK659" i="5"/>
  <c r="BL659" i="5"/>
  <c r="BM659" i="5"/>
  <c r="AM659" i="5"/>
  <c r="AN659" i="5"/>
  <c r="AO659" i="5"/>
  <c r="AP659" i="5"/>
  <c r="AR659" i="5"/>
  <c r="AS659" i="5"/>
  <c r="C660" i="5"/>
  <c r="Z660" i="5"/>
  <c r="AA660" i="5"/>
  <c r="AB660" i="5"/>
  <c r="AX660" i="5"/>
  <c r="AY660" i="5"/>
  <c r="BB660" i="5"/>
  <c r="BC660" i="5"/>
  <c r="AK660" i="5"/>
  <c r="Y660" i="5"/>
  <c r="AL660" i="5"/>
  <c r="AC660" i="5"/>
  <c r="AD660" i="5"/>
  <c r="AF660" i="5"/>
  <c r="AG660" i="5"/>
  <c r="AH660" i="5"/>
  <c r="B661" i="5"/>
  <c r="Q661" i="5"/>
  <c r="R661" i="5"/>
  <c r="S661" i="5"/>
  <c r="AZ660" i="5"/>
  <c r="BA660" i="5"/>
  <c r="BD660" i="5"/>
  <c r="BE660" i="5"/>
  <c r="BF659" i="5"/>
  <c r="BG659" i="5"/>
  <c r="BH660" i="5"/>
  <c r="BI660" i="5"/>
  <c r="BJ660" i="5"/>
  <c r="BK660" i="5"/>
  <c r="BL660" i="5"/>
  <c r="BM660" i="5"/>
  <c r="AM660" i="5"/>
  <c r="AN660" i="5"/>
  <c r="AO660" i="5"/>
  <c r="AP660" i="5"/>
  <c r="AR660" i="5"/>
  <c r="AS660" i="5"/>
  <c r="C661" i="5"/>
  <c r="Z661" i="5"/>
  <c r="AA661" i="5"/>
  <c r="AB661" i="5"/>
  <c r="AX661" i="5"/>
  <c r="AY661" i="5"/>
  <c r="BB661" i="5"/>
  <c r="BC661" i="5"/>
  <c r="AK661" i="5"/>
  <c r="Y661" i="5"/>
  <c r="AL661" i="5"/>
  <c r="AC661" i="5"/>
  <c r="AD661" i="5"/>
  <c r="AF661" i="5"/>
  <c r="AG661" i="5"/>
  <c r="AH661" i="5"/>
  <c r="B662" i="5"/>
  <c r="Q662" i="5"/>
  <c r="R662" i="5"/>
  <c r="S662" i="5"/>
  <c r="AZ661" i="5"/>
  <c r="BA661" i="5"/>
  <c r="BD661" i="5"/>
  <c r="BE661" i="5"/>
  <c r="BF660" i="5"/>
  <c r="BG660" i="5"/>
  <c r="BH661" i="5"/>
  <c r="BI661" i="5"/>
  <c r="BJ661" i="5"/>
  <c r="BK661" i="5"/>
  <c r="BL661" i="5"/>
  <c r="BM661" i="5"/>
  <c r="AM661" i="5"/>
  <c r="AN661" i="5"/>
  <c r="AO661" i="5"/>
  <c r="AP661" i="5"/>
  <c r="AR661" i="5"/>
  <c r="AS661" i="5"/>
  <c r="C662" i="5"/>
  <c r="Z662" i="5"/>
  <c r="AA662" i="5"/>
  <c r="AB662" i="5"/>
  <c r="AX662" i="5"/>
  <c r="AY662" i="5"/>
  <c r="BB662" i="5"/>
  <c r="BC662" i="5"/>
  <c r="AK662" i="5"/>
  <c r="Y662" i="5"/>
  <c r="AL662" i="5"/>
  <c r="AC662" i="5"/>
  <c r="AD662" i="5"/>
  <c r="AF662" i="5"/>
  <c r="AG662" i="5"/>
  <c r="AH662" i="5"/>
  <c r="B663" i="5"/>
  <c r="Q663" i="5"/>
  <c r="R663" i="5"/>
  <c r="S663" i="5"/>
  <c r="AZ662" i="5"/>
  <c r="BA662" i="5"/>
  <c r="BD662" i="5"/>
  <c r="BE662" i="5"/>
  <c r="BF661" i="5"/>
  <c r="BG661" i="5"/>
  <c r="BH662" i="5"/>
  <c r="BI662" i="5"/>
  <c r="BJ662" i="5"/>
  <c r="BK662" i="5"/>
  <c r="BL662" i="5"/>
  <c r="BM662" i="5"/>
  <c r="AM662" i="5"/>
  <c r="AN662" i="5"/>
  <c r="AO662" i="5"/>
  <c r="AP662" i="5"/>
  <c r="AR662" i="5"/>
  <c r="AS662" i="5"/>
  <c r="C663" i="5"/>
  <c r="Z663" i="5"/>
  <c r="AA663" i="5"/>
  <c r="AB663" i="5"/>
  <c r="AX663" i="5"/>
  <c r="AY663" i="5"/>
  <c r="BB663" i="5"/>
  <c r="BC663" i="5"/>
  <c r="AK663" i="5"/>
  <c r="Y663" i="5"/>
  <c r="AL663" i="5"/>
  <c r="AC663" i="5"/>
  <c r="AD663" i="5"/>
  <c r="AF663" i="5"/>
  <c r="AG663" i="5"/>
  <c r="AH663" i="5"/>
  <c r="B664" i="5"/>
  <c r="Q664" i="5"/>
  <c r="R664" i="5"/>
  <c r="S664" i="5"/>
  <c r="AZ663" i="5"/>
  <c r="BA663" i="5"/>
  <c r="BD663" i="5"/>
  <c r="BE663" i="5"/>
  <c r="BF662" i="5"/>
  <c r="BG662" i="5"/>
  <c r="BH663" i="5"/>
  <c r="BI663" i="5"/>
  <c r="BJ663" i="5"/>
  <c r="BK663" i="5"/>
  <c r="BL663" i="5"/>
  <c r="BM663" i="5"/>
  <c r="AM663" i="5"/>
  <c r="AN663" i="5"/>
  <c r="AO663" i="5"/>
  <c r="AP663" i="5"/>
  <c r="AR663" i="5"/>
  <c r="AS663" i="5"/>
  <c r="C664" i="5"/>
  <c r="Z664" i="5"/>
  <c r="AA664" i="5"/>
  <c r="AB664" i="5"/>
  <c r="AX664" i="5"/>
  <c r="AY664" i="5"/>
  <c r="BB664" i="5"/>
  <c r="BC664" i="5"/>
  <c r="AK664" i="5"/>
  <c r="Y664" i="5"/>
  <c r="AL664" i="5"/>
  <c r="AC664" i="5"/>
  <c r="AD664" i="5"/>
  <c r="AF664" i="5"/>
  <c r="AG664" i="5"/>
  <c r="AH664" i="5"/>
  <c r="B665" i="5"/>
  <c r="Q665" i="5"/>
  <c r="R665" i="5"/>
  <c r="S665" i="5"/>
  <c r="AZ664" i="5"/>
  <c r="BA664" i="5"/>
  <c r="BD664" i="5"/>
  <c r="BE664" i="5"/>
  <c r="BF663" i="5"/>
  <c r="BG663" i="5"/>
  <c r="BH664" i="5"/>
  <c r="BI664" i="5"/>
  <c r="BJ664" i="5"/>
  <c r="BK664" i="5"/>
  <c r="BL664" i="5"/>
  <c r="BM664" i="5"/>
  <c r="AM664" i="5"/>
  <c r="AN664" i="5"/>
  <c r="AO664" i="5"/>
  <c r="AP664" i="5"/>
  <c r="AR664" i="5"/>
  <c r="AS664" i="5"/>
  <c r="C665" i="5"/>
  <c r="Z665" i="5"/>
  <c r="AA665" i="5"/>
  <c r="AB665" i="5"/>
  <c r="AX665" i="5"/>
  <c r="AY665" i="5"/>
  <c r="BB665" i="5"/>
  <c r="BC665" i="5"/>
  <c r="AK665" i="5"/>
  <c r="Y665" i="5"/>
  <c r="AL665" i="5"/>
  <c r="AC665" i="5"/>
  <c r="AD665" i="5"/>
  <c r="AF665" i="5"/>
  <c r="AG665" i="5"/>
  <c r="AH665" i="5"/>
  <c r="B666" i="5"/>
  <c r="Q666" i="5"/>
  <c r="R666" i="5"/>
  <c r="S666" i="5"/>
  <c r="AZ665" i="5"/>
  <c r="BA665" i="5"/>
  <c r="BD665" i="5"/>
  <c r="BE665" i="5"/>
  <c r="BF664" i="5"/>
  <c r="BG664" i="5"/>
  <c r="BH665" i="5"/>
  <c r="BI665" i="5"/>
  <c r="BJ665" i="5"/>
  <c r="BK665" i="5"/>
  <c r="BL665" i="5"/>
  <c r="BM665" i="5"/>
  <c r="AM665" i="5"/>
  <c r="AN665" i="5"/>
  <c r="AO665" i="5"/>
  <c r="AP665" i="5"/>
  <c r="AR665" i="5"/>
  <c r="AS665" i="5"/>
  <c r="C666" i="5"/>
  <c r="Z666" i="5"/>
  <c r="AA666" i="5"/>
  <c r="AB666" i="5"/>
  <c r="AX666" i="5"/>
  <c r="AY666" i="5"/>
  <c r="BB666" i="5"/>
  <c r="BC666" i="5"/>
  <c r="AK666" i="5"/>
  <c r="Y666" i="5"/>
  <c r="AL666" i="5"/>
  <c r="AC666" i="5"/>
  <c r="AD666" i="5"/>
  <c r="AF666" i="5"/>
  <c r="AG666" i="5"/>
  <c r="AH666" i="5"/>
  <c r="B667" i="5"/>
  <c r="Q667" i="5"/>
  <c r="R667" i="5"/>
  <c r="S667" i="5"/>
  <c r="AZ666" i="5"/>
  <c r="BA666" i="5"/>
  <c r="BD666" i="5"/>
  <c r="BE666" i="5"/>
  <c r="BF665" i="5"/>
  <c r="BG665" i="5"/>
  <c r="BH666" i="5"/>
  <c r="BI666" i="5"/>
  <c r="BJ666" i="5"/>
  <c r="BK666" i="5"/>
  <c r="BL666" i="5"/>
  <c r="BM666" i="5"/>
  <c r="AM666" i="5"/>
  <c r="AN666" i="5"/>
  <c r="AO666" i="5"/>
  <c r="AP666" i="5"/>
  <c r="AR666" i="5"/>
  <c r="AS666" i="5"/>
  <c r="C667" i="5"/>
  <c r="Z667" i="5"/>
  <c r="AA667" i="5"/>
  <c r="AB667" i="5"/>
  <c r="AX667" i="5"/>
  <c r="AY667" i="5"/>
  <c r="BB667" i="5"/>
  <c r="BC667" i="5"/>
  <c r="AK667" i="5"/>
  <c r="Y667" i="5"/>
  <c r="AL667" i="5"/>
  <c r="AC667" i="5"/>
  <c r="AD667" i="5"/>
  <c r="AF667" i="5"/>
  <c r="AG667" i="5"/>
  <c r="AH667" i="5"/>
  <c r="B668" i="5"/>
  <c r="Q668" i="5"/>
  <c r="R668" i="5"/>
  <c r="S668" i="5"/>
  <c r="AZ667" i="5"/>
  <c r="BA667" i="5"/>
  <c r="BD667" i="5"/>
  <c r="BE667" i="5"/>
  <c r="BF666" i="5"/>
  <c r="BG666" i="5"/>
  <c r="BH667" i="5"/>
  <c r="BI667" i="5"/>
  <c r="BJ667" i="5"/>
  <c r="BK667" i="5"/>
  <c r="BL667" i="5"/>
  <c r="BM667" i="5"/>
  <c r="AM667" i="5"/>
  <c r="AN667" i="5"/>
  <c r="AO667" i="5"/>
  <c r="AP667" i="5"/>
  <c r="AR667" i="5"/>
  <c r="AS667" i="5"/>
  <c r="C668" i="5"/>
  <c r="Z668" i="5"/>
  <c r="AA668" i="5"/>
  <c r="AB668" i="5"/>
  <c r="AX668" i="5"/>
  <c r="AY668" i="5"/>
  <c r="BB668" i="5"/>
  <c r="BC668" i="5"/>
  <c r="AK668" i="5"/>
  <c r="Y668" i="5"/>
  <c r="AL668" i="5"/>
  <c r="AC668" i="5"/>
  <c r="AD668" i="5"/>
  <c r="AF668" i="5"/>
  <c r="AG668" i="5"/>
  <c r="AH668" i="5"/>
  <c r="B669" i="5"/>
  <c r="Q669" i="5"/>
  <c r="R669" i="5"/>
  <c r="S669" i="5"/>
  <c r="AZ668" i="5"/>
  <c r="BA668" i="5"/>
  <c r="BD668" i="5"/>
  <c r="BE668" i="5"/>
  <c r="BF667" i="5"/>
  <c r="BG667" i="5"/>
  <c r="BH668" i="5"/>
  <c r="BI668" i="5"/>
  <c r="BJ668" i="5"/>
  <c r="BK668" i="5"/>
  <c r="BL668" i="5"/>
  <c r="BM668" i="5"/>
  <c r="AM668" i="5"/>
  <c r="AN668" i="5"/>
  <c r="AO668" i="5"/>
  <c r="AP668" i="5"/>
  <c r="AR668" i="5"/>
  <c r="AS668" i="5"/>
  <c r="C669" i="5"/>
  <c r="Z669" i="5"/>
  <c r="AA669" i="5"/>
  <c r="AB669" i="5"/>
  <c r="AX669" i="5"/>
  <c r="AY669" i="5"/>
  <c r="BB669" i="5"/>
  <c r="BC669" i="5"/>
  <c r="AK669" i="5"/>
  <c r="Y669" i="5"/>
  <c r="AL669" i="5"/>
  <c r="AC669" i="5"/>
  <c r="AD669" i="5"/>
  <c r="AF669" i="5"/>
  <c r="AG669" i="5"/>
  <c r="AH669" i="5"/>
  <c r="B670" i="5"/>
  <c r="Q670" i="5"/>
  <c r="R670" i="5"/>
  <c r="S670" i="5"/>
  <c r="AZ669" i="5"/>
  <c r="BA669" i="5"/>
  <c r="BD669" i="5"/>
  <c r="BE669" i="5"/>
  <c r="BF668" i="5"/>
  <c r="BG668" i="5"/>
  <c r="BH669" i="5"/>
  <c r="BI669" i="5"/>
  <c r="BJ669" i="5"/>
  <c r="BK669" i="5"/>
  <c r="BL669" i="5"/>
  <c r="BM669" i="5"/>
  <c r="AM669" i="5"/>
  <c r="AN669" i="5"/>
  <c r="AO669" i="5"/>
  <c r="AP669" i="5"/>
  <c r="AR669" i="5"/>
  <c r="AS669" i="5"/>
  <c r="C670" i="5"/>
  <c r="Z670" i="5"/>
  <c r="AA670" i="5"/>
  <c r="AB670" i="5"/>
  <c r="AX670" i="5"/>
  <c r="AY670" i="5"/>
  <c r="BB670" i="5"/>
  <c r="BC670" i="5"/>
  <c r="AK670" i="5"/>
  <c r="Y670" i="5"/>
  <c r="AL670" i="5"/>
  <c r="AC670" i="5"/>
  <c r="AD670" i="5"/>
  <c r="AF670" i="5"/>
  <c r="AG670" i="5"/>
  <c r="AH670" i="5"/>
  <c r="B671" i="5"/>
  <c r="Q671" i="5"/>
  <c r="R671" i="5"/>
  <c r="S671" i="5"/>
  <c r="AZ670" i="5"/>
  <c r="BA670" i="5"/>
  <c r="BD670" i="5"/>
  <c r="BE670" i="5"/>
  <c r="BF669" i="5"/>
  <c r="BG669" i="5"/>
  <c r="BH670" i="5"/>
  <c r="BI670" i="5"/>
  <c r="BJ670" i="5"/>
  <c r="BK670" i="5"/>
  <c r="BL670" i="5"/>
  <c r="BM670" i="5"/>
  <c r="AM670" i="5"/>
  <c r="AN670" i="5"/>
  <c r="AO670" i="5"/>
  <c r="AP670" i="5"/>
  <c r="AR670" i="5"/>
  <c r="AS670" i="5"/>
  <c r="C671" i="5"/>
  <c r="Z671" i="5"/>
  <c r="AA671" i="5"/>
  <c r="AB671" i="5"/>
  <c r="AX671" i="5"/>
  <c r="AY671" i="5"/>
  <c r="BB671" i="5"/>
  <c r="BC671" i="5"/>
  <c r="AK671" i="5"/>
  <c r="Y671" i="5"/>
  <c r="AL671" i="5"/>
  <c r="AC671" i="5"/>
  <c r="AD671" i="5"/>
  <c r="AF671" i="5"/>
  <c r="AG671" i="5"/>
  <c r="AH671" i="5"/>
  <c r="B672" i="5"/>
  <c r="Q672" i="5"/>
  <c r="R672" i="5"/>
  <c r="S672" i="5"/>
  <c r="AZ671" i="5"/>
  <c r="BA671" i="5"/>
  <c r="BD671" i="5"/>
  <c r="BE671" i="5"/>
  <c r="BF670" i="5"/>
  <c r="BG670" i="5"/>
  <c r="BH671" i="5"/>
  <c r="BI671" i="5"/>
  <c r="BJ671" i="5"/>
  <c r="BK671" i="5"/>
  <c r="BL671" i="5"/>
  <c r="BM671" i="5"/>
  <c r="AM671" i="5"/>
  <c r="AN671" i="5"/>
  <c r="AO671" i="5"/>
  <c r="AP671" i="5"/>
  <c r="AR671" i="5"/>
  <c r="AS671" i="5"/>
  <c r="C672" i="5"/>
  <c r="Z672" i="5"/>
  <c r="AA672" i="5"/>
  <c r="AB672" i="5"/>
  <c r="AX672" i="5"/>
  <c r="AY672" i="5"/>
  <c r="BB672" i="5"/>
  <c r="BC672" i="5"/>
  <c r="AK672" i="5"/>
  <c r="Y672" i="5"/>
  <c r="AL672" i="5"/>
  <c r="AC672" i="5"/>
  <c r="AD672" i="5"/>
  <c r="AF672" i="5"/>
  <c r="AG672" i="5"/>
  <c r="AH672" i="5"/>
  <c r="B673" i="5"/>
  <c r="Q673" i="5"/>
  <c r="R673" i="5"/>
  <c r="S673" i="5"/>
  <c r="AZ672" i="5"/>
  <c r="BA672" i="5"/>
  <c r="BD672" i="5"/>
  <c r="BE672" i="5"/>
  <c r="BF671" i="5"/>
  <c r="BG671" i="5"/>
  <c r="BH672" i="5"/>
  <c r="BI672" i="5"/>
  <c r="BJ672" i="5"/>
  <c r="BK672" i="5"/>
  <c r="BL672" i="5"/>
  <c r="BM672" i="5"/>
  <c r="AM672" i="5"/>
  <c r="AN672" i="5"/>
  <c r="AO672" i="5"/>
  <c r="AP672" i="5"/>
  <c r="AR672" i="5"/>
  <c r="AS672" i="5"/>
  <c r="C673" i="5"/>
  <c r="Z673" i="5"/>
  <c r="AA673" i="5"/>
  <c r="AB673" i="5"/>
  <c r="AX673" i="5"/>
  <c r="AY673" i="5"/>
  <c r="BB673" i="5"/>
  <c r="BC673" i="5"/>
  <c r="AK673" i="5"/>
  <c r="Y673" i="5"/>
  <c r="AL673" i="5"/>
  <c r="AC673" i="5"/>
  <c r="AD673" i="5"/>
  <c r="AF673" i="5"/>
  <c r="AG673" i="5"/>
  <c r="AH673" i="5"/>
  <c r="B674" i="5"/>
  <c r="Q674" i="5"/>
  <c r="R674" i="5"/>
  <c r="S674" i="5"/>
  <c r="AZ673" i="5"/>
  <c r="BA673" i="5"/>
  <c r="BD673" i="5"/>
  <c r="BE673" i="5"/>
  <c r="BF672" i="5"/>
  <c r="BG672" i="5"/>
  <c r="BH673" i="5"/>
  <c r="BI673" i="5"/>
  <c r="BJ673" i="5"/>
  <c r="BK673" i="5"/>
  <c r="BL673" i="5"/>
  <c r="BM673" i="5"/>
  <c r="AM673" i="5"/>
  <c r="AN673" i="5"/>
  <c r="AO673" i="5"/>
  <c r="AP673" i="5"/>
  <c r="AR673" i="5"/>
  <c r="AS673" i="5"/>
  <c r="C674" i="5"/>
  <c r="Z674" i="5"/>
  <c r="AA674" i="5"/>
  <c r="AB674" i="5"/>
  <c r="AX674" i="5"/>
  <c r="AY674" i="5"/>
  <c r="BB674" i="5"/>
  <c r="BC674" i="5"/>
  <c r="AK674" i="5"/>
  <c r="Y674" i="5"/>
  <c r="AL674" i="5"/>
  <c r="AC674" i="5"/>
  <c r="AD674" i="5"/>
  <c r="AF674" i="5"/>
  <c r="AG674" i="5"/>
  <c r="AH674" i="5"/>
  <c r="B675" i="5"/>
  <c r="Q675" i="5"/>
  <c r="R675" i="5"/>
  <c r="S675" i="5"/>
  <c r="AZ674" i="5"/>
  <c r="BA674" i="5"/>
  <c r="BD674" i="5"/>
  <c r="BE674" i="5"/>
  <c r="BF673" i="5"/>
  <c r="BG673" i="5"/>
  <c r="BH674" i="5"/>
  <c r="BI674" i="5"/>
  <c r="BJ674" i="5"/>
  <c r="BK674" i="5"/>
  <c r="BL674" i="5"/>
  <c r="BM674" i="5"/>
  <c r="AM674" i="5"/>
  <c r="AN674" i="5"/>
  <c r="AO674" i="5"/>
  <c r="AP674" i="5"/>
  <c r="AR674" i="5"/>
  <c r="AS674" i="5"/>
  <c r="C675" i="5"/>
  <c r="Z675" i="5"/>
  <c r="AA675" i="5"/>
  <c r="AB675" i="5"/>
  <c r="AX675" i="5"/>
  <c r="AY675" i="5"/>
  <c r="BB675" i="5"/>
  <c r="BC675" i="5"/>
  <c r="AK675" i="5"/>
  <c r="Y675" i="5"/>
  <c r="AL675" i="5"/>
  <c r="AC675" i="5"/>
  <c r="AD675" i="5"/>
  <c r="AF675" i="5"/>
  <c r="AG675" i="5"/>
  <c r="AH675" i="5"/>
  <c r="B676" i="5"/>
  <c r="Q676" i="5"/>
  <c r="R676" i="5"/>
  <c r="S676" i="5"/>
  <c r="AZ675" i="5"/>
  <c r="BA675" i="5"/>
  <c r="BD675" i="5"/>
  <c r="BE675" i="5"/>
  <c r="BF674" i="5"/>
  <c r="BG674" i="5"/>
  <c r="BH675" i="5"/>
  <c r="BI675" i="5"/>
  <c r="BJ675" i="5"/>
  <c r="BK675" i="5"/>
  <c r="BL675" i="5"/>
  <c r="BM675" i="5"/>
  <c r="AM675" i="5"/>
  <c r="AN675" i="5"/>
  <c r="AO675" i="5"/>
  <c r="AP675" i="5"/>
  <c r="AR675" i="5"/>
  <c r="AS675" i="5"/>
  <c r="C676" i="5"/>
  <c r="Z676" i="5"/>
  <c r="AA676" i="5"/>
  <c r="AB676" i="5"/>
  <c r="AX676" i="5"/>
  <c r="AY676" i="5"/>
  <c r="BB676" i="5"/>
  <c r="BC676" i="5"/>
  <c r="AK676" i="5"/>
  <c r="Y676" i="5"/>
  <c r="AL676" i="5"/>
  <c r="AC676" i="5"/>
  <c r="AD676" i="5"/>
  <c r="AF676" i="5"/>
  <c r="AG676" i="5"/>
  <c r="AH676" i="5"/>
  <c r="B677" i="5"/>
  <c r="Q677" i="5"/>
  <c r="R677" i="5"/>
  <c r="S677" i="5"/>
  <c r="AZ676" i="5"/>
  <c r="BA676" i="5"/>
  <c r="BD676" i="5"/>
  <c r="BE676" i="5"/>
  <c r="BF675" i="5"/>
  <c r="BG675" i="5"/>
  <c r="BH676" i="5"/>
  <c r="BI676" i="5"/>
  <c r="BJ676" i="5"/>
  <c r="BK676" i="5"/>
  <c r="BL676" i="5"/>
  <c r="BM676" i="5"/>
  <c r="AM676" i="5"/>
  <c r="AN676" i="5"/>
  <c r="AO676" i="5"/>
  <c r="AP676" i="5"/>
  <c r="AR676" i="5"/>
  <c r="AS676" i="5"/>
  <c r="C677" i="5"/>
  <c r="Z677" i="5"/>
  <c r="AA677" i="5"/>
  <c r="AB677" i="5"/>
  <c r="AX677" i="5"/>
  <c r="AY677" i="5"/>
  <c r="BB677" i="5"/>
  <c r="BC677" i="5"/>
  <c r="AK677" i="5"/>
  <c r="Y677" i="5"/>
  <c r="AL677" i="5"/>
  <c r="AC677" i="5"/>
  <c r="AD677" i="5"/>
  <c r="AF677" i="5"/>
  <c r="AG677" i="5"/>
  <c r="AH677" i="5"/>
  <c r="B678" i="5"/>
  <c r="Q678" i="5"/>
  <c r="R678" i="5"/>
  <c r="S678" i="5"/>
  <c r="AZ677" i="5"/>
  <c r="BA677" i="5"/>
  <c r="BD677" i="5"/>
  <c r="BE677" i="5"/>
  <c r="BF676" i="5"/>
  <c r="BG676" i="5"/>
  <c r="BH677" i="5"/>
  <c r="BI677" i="5"/>
  <c r="BJ677" i="5"/>
  <c r="BK677" i="5"/>
  <c r="BL677" i="5"/>
  <c r="BM677" i="5"/>
  <c r="AM677" i="5"/>
  <c r="AN677" i="5"/>
  <c r="AO677" i="5"/>
  <c r="AP677" i="5"/>
  <c r="AR677" i="5"/>
  <c r="AS677" i="5"/>
  <c r="C678" i="5"/>
  <c r="Z678" i="5"/>
  <c r="AA678" i="5"/>
  <c r="AB678" i="5"/>
  <c r="AX678" i="5"/>
  <c r="AY678" i="5"/>
  <c r="BB678" i="5"/>
  <c r="BC678" i="5"/>
  <c r="AK678" i="5"/>
  <c r="Y678" i="5"/>
  <c r="AL678" i="5"/>
  <c r="AC678" i="5"/>
  <c r="AD678" i="5"/>
  <c r="AF678" i="5"/>
  <c r="AG678" i="5"/>
  <c r="AH678" i="5"/>
  <c r="B679" i="5"/>
  <c r="Q679" i="5"/>
  <c r="R679" i="5"/>
  <c r="S679" i="5"/>
  <c r="AZ678" i="5"/>
  <c r="BA678" i="5"/>
  <c r="BD678" i="5"/>
  <c r="BE678" i="5"/>
  <c r="BF677" i="5"/>
  <c r="BG677" i="5"/>
  <c r="BH678" i="5"/>
  <c r="BI678" i="5"/>
  <c r="BJ678" i="5"/>
  <c r="BK678" i="5"/>
  <c r="BL678" i="5"/>
  <c r="BM678" i="5"/>
  <c r="AM678" i="5"/>
  <c r="AN678" i="5"/>
  <c r="AO678" i="5"/>
  <c r="AP678" i="5"/>
  <c r="AR678" i="5"/>
  <c r="AS678" i="5"/>
  <c r="C679" i="5"/>
  <c r="Z679" i="5"/>
  <c r="AA679" i="5"/>
  <c r="AB679" i="5"/>
  <c r="AX679" i="5"/>
  <c r="AY679" i="5"/>
  <c r="BB679" i="5"/>
  <c r="BC679" i="5"/>
  <c r="AK679" i="5"/>
  <c r="Y679" i="5"/>
  <c r="AL679" i="5"/>
  <c r="AC679" i="5"/>
  <c r="AD679" i="5"/>
  <c r="AF679" i="5"/>
  <c r="AG679" i="5"/>
  <c r="AH679" i="5"/>
  <c r="B680" i="5"/>
  <c r="Q680" i="5"/>
  <c r="R680" i="5"/>
  <c r="S680" i="5"/>
  <c r="AZ679" i="5"/>
  <c r="BA679" i="5"/>
  <c r="BD679" i="5"/>
  <c r="BE679" i="5"/>
  <c r="BF678" i="5"/>
  <c r="BG678" i="5"/>
  <c r="BH679" i="5"/>
  <c r="BI679" i="5"/>
  <c r="BJ679" i="5"/>
  <c r="BK679" i="5"/>
  <c r="BL679" i="5"/>
  <c r="BM679" i="5"/>
  <c r="AM679" i="5"/>
  <c r="AN679" i="5"/>
  <c r="AO679" i="5"/>
  <c r="AP679" i="5"/>
  <c r="AR679" i="5"/>
  <c r="AS679" i="5"/>
  <c r="C680" i="5"/>
  <c r="Z680" i="5"/>
  <c r="AA680" i="5"/>
  <c r="AB680" i="5"/>
  <c r="AX680" i="5"/>
  <c r="AY680" i="5"/>
  <c r="BB680" i="5"/>
  <c r="BC680" i="5"/>
  <c r="AK680" i="5"/>
  <c r="Y680" i="5"/>
  <c r="AL680" i="5"/>
  <c r="AC680" i="5"/>
  <c r="AD680" i="5"/>
  <c r="AF680" i="5"/>
  <c r="AG680" i="5"/>
  <c r="AH680" i="5"/>
  <c r="B681" i="5"/>
  <c r="Q681" i="5"/>
  <c r="R681" i="5"/>
  <c r="S681" i="5"/>
  <c r="AZ680" i="5"/>
  <c r="BA680" i="5"/>
  <c r="BD680" i="5"/>
  <c r="BE680" i="5"/>
  <c r="BF679" i="5"/>
  <c r="BG679" i="5"/>
  <c r="BH680" i="5"/>
  <c r="BI680" i="5"/>
  <c r="BJ680" i="5"/>
  <c r="BK680" i="5"/>
  <c r="BL680" i="5"/>
  <c r="BM680" i="5"/>
  <c r="AM680" i="5"/>
  <c r="AN680" i="5"/>
  <c r="AO680" i="5"/>
  <c r="AP680" i="5"/>
  <c r="AR680" i="5"/>
  <c r="AS680" i="5"/>
  <c r="C681" i="5"/>
  <c r="Z681" i="5"/>
  <c r="AA681" i="5"/>
  <c r="AB681" i="5"/>
  <c r="AX681" i="5"/>
  <c r="AY681" i="5"/>
  <c r="BB681" i="5"/>
  <c r="BC681" i="5"/>
  <c r="AK681" i="5"/>
  <c r="Y681" i="5"/>
  <c r="AL681" i="5"/>
  <c r="AC681" i="5"/>
  <c r="AD681" i="5"/>
  <c r="AF681" i="5"/>
  <c r="AG681" i="5"/>
  <c r="AH681" i="5"/>
  <c r="B682" i="5"/>
  <c r="Q682" i="5"/>
  <c r="R682" i="5"/>
  <c r="S682" i="5"/>
  <c r="AZ681" i="5"/>
  <c r="BA681" i="5"/>
  <c r="BD681" i="5"/>
  <c r="BE681" i="5"/>
  <c r="BF680" i="5"/>
  <c r="BG680" i="5"/>
  <c r="BH681" i="5"/>
  <c r="BI681" i="5"/>
  <c r="BJ681" i="5"/>
  <c r="BK681" i="5"/>
  <c r="BL681" i="5"/>
  <c r="BM681" i="5"/>
  <c r="AM681" i="5"/>
  <c r="AN681" i="5"/>
  <c r="AO681" i="5"/>
  <c r="AP681" i="5"/>
  <c r="AR681" i="5"/>
  <c r="AS681" i="5"/>
  <c r="C682" i="5"/>
  <c r="Z682" i="5"/>
  <c r="AA682" i="5"/>
  <c r="AB682" i="5"/>
  <c r="AX682" i="5"/>
  <c r="AY682" i="5"/>
  <c r="BB682" i="5"/>
  <c r="BC682" i="5"/>
  <c r="AK682" i="5"/>
  <c r="Y682" i="5"/>
  <c r="AL682" i="5"/>
  <c r="AC682" i="5"/>
  <c r="AD682" i="5"/>
  <c r="AF682" i="5"/>
  <c r="AG682" i="5"/>
  <c r="AH682" i="5"/>
  <c r="B683" i="5"/>
  <c r="Q683" i="5"/>
  <c r="R683" i="5"/>
  <c r="S683" i="5"/>
  <c r="AZ682" i="5"/>
  <c r="BA682" i="5"/>
  <c r="BD682" i="5"/>
  <c r="BE682" i="5"/>
  <c r="BF681" i="5"/>
  <c r="BG681" i="5"/>
  <c r="BH682" i="5"/>
  <c r="BI682" i="5"/>
  <c r="BJ682" i="5"/>
  <c r="BK682" i="5"/>
  <c r="BL682" i="5"/>
  <c r="BM682" i="5"/>
  <c r="AM682" i="5"/>
  <c r="AN682" i="5"/>
  <c r="AO682" i="5"/>
  <c r="AP682" i="5"/>
  <c r="AR682" i="5"/>
  <c r="AS682" i="5"/>
  <c r="C683" i="5"/>
  <c r="Z683" i="5"/>
  <c r="AA683" i="5"/>
  <c r="AB683" i="5"/>
  <c r="AX683" i="5"/>
  <c r="AY683" i="5"/>
  <c r="BB683" i="5"/>
  <c r="BC683" i="5"/>
  <c r="AK683" i="5"/>
  <c r="Y683" i="5"/>
  <c r="AL683" i="5"/>
  <c r="AC683" i="5"/>
  <c r="AD683" i="5"/>
  <c r="AF683" i="5"/>
  <c r="AG683" i="5"/>
  <c r="AH683" i="5"/>
  <c r="B684" i="5"/>
  <c r="Q684" i="5"/>
  <c r="R684" i="5"/>
  <c r="S684" i="5"/>
  <c r="AZ683" i="5"/>
  <c r="BA683" i="5"/>
  <c r="BD683" i="5"/>
  <c r="BE683" i="5"/>
  <c r="BF682" i="5"/>
  <c r="BG682" i="5"/>
  <c r="BH683" i="5"/>
  <c r="BI683" i="5"/>
  <c r="BJ683" i="5"/>
  <c r="BK683" i="5"/>
  <c r="BL683" i="5"/>
  <c r="BM683" i="5"/>
  <c r="AM683" i="5"/>
  <c r="AN683" i="5"/>
  <c r="AO683" i="5"/>
  <c r="AP683" i="5"/>
  <c r="AR683" i="5"/>
  <c r="AS683" i="5"/>
  <c r="C684" i="5"/>
  <c r="Z684" i="5"/>
  <c r="AA684" i="5"/>
  <c r="AB684" i="5"/>
  <c r="AX684" i="5"/>
  <c r="AY684" i="5"/>
  <c r="BB684" i="5"/>
  <c r="BC684" i="5"/>
  <c r="AK684" i="5"/>
  <c r="Y684" i="5"/>
  <c r="AL684" i="5"/>
  <c r="AC684" i="5"/>
  <c r="AD684" i="5"/>
  <c r="AF684" i="5"/>
  <c r="AG684" i="5"/>
  <c r="AH684" i="5"/>
  <c r="B685" i="5"/>
  <c r="Q685" i="5"/>
  <c r="R685" i="5"/>
  <c r="S685" i="5"/>
  <c r="AZ684" i="5"/>
  <c r="BA684" i="5"/>
  <c r="BD684" i="5"/>
  <c r="BE684" i="5"/>
  <c r="BF683" i="5"/>
  <c r="BG683" i="5"/>
  <c r="BH684" i="5"/>
  <c r="BI684" i="5"/>
  <c r="BJ684" i="5"/>
  <c r="BK684" i="5"/>
  <c r="BL684" i="5"/>
  <c r="BM684" i="5"/>
  <c r="AM684" i="5"/>
  <c r="AN684" i="5"/>
  <c r="AO684" i="5"/>
  <c r="AP684" i="5"/>
  <c r="AR684" i="5"/>
  <c r="AS684" i="5"/>
  <c r="C685" i="5"/>
  <c r="Z685" i="5"/>
  <c r="AA685" i="5"/>
  <c r="AB685" i="5"/>
  <c r="AX685" i="5"/>
  <c r="AY685" i="5"/>
  <c r="BB685" i="5"/>
  <c r="BC685" i="5"/>
  <c r="AK685" i="5"/>
  <c r="Y685" i="5"/>
  <c r="AL685" i="5"/>
  <c r="AC685" i="5"/>
  <c r="AD685" i="5"/>
  <c r="AF685" i="5"/>
  <c r="AG685" i="5"/>
  <c r="AH685" i="5"/>
  <c r="B686" i="5"/>
  <c r="Q686" i="5"/>
  <c r="R686" i="5"/>
  <c r="S686" i="5"/>
  <c r="AZ685" i="5"/>
  <c r="BA685" i="5"/>
  <c r="BD685" i="5"/>
  <c r="BE685" i="5"/>
  <c r="BF684" i="5"/>
  <c r="BG684" i="5"/>
  <c r="BH685" i="5"/>
  <c r="BI685" i="5"/>
  <c r="BJ685" i="5"/>
  <c r="BK685" i="5"/>
  <c r="BL685" i="5"/>
  <c r="BM685" i="5"/>
  <c r="AM685" i="5"/>
  <c r="AN685" i="5"/>
  <c r="AO685" i="5"/>
  <c r="AP685" i="5"/>
  <c r="AR685" i="5"/>
  <c r="AS685" i="5"/>
  <c r="C686" i="5"/>
  <c r="Z686" i="5"/>
  <c r="AA686" i="5"/>
  <c r="AB686" i="5"/>
  <c r="AX686" i="5"/>
  <c r="AY686" i="5"/>
  <c r="BB686" i="5"/>
  <c r="BC686" i="5"/>
  <c r="AK686" i="5"/>
  <c r="Y686" i="5"/>
  <c r="AL686" i="5"/>
  <c r="AC686" i="5"/>
  <c r="AD686" i="5"/>
  <c r="AF686" i="5"/>
  <c r="AG686" i="5"/>
  <c r="AH686" i="5"/>
  <c r="B687" i="5"/>
  <c r="Q687" i="5"/>
  <c r="R687" i="5"/>
  <c r="S687" i="5"/>
  <c r="AZ686" i="5"/>
  <c r="BA686" i="5"/>
  <c r="BD686" i="5"/>
  <c r="BE686" i="5"/>
  <c r="BF685" i="5"/>
  <c r="BG685" i="5"/>
  <c r="BH686" i="5"/>
  <c r="BI686" i="5"/>
  <c r="BJ686" i="5"/>
  <c r="BK686" i="5"/>
  <c r="BL686" i="5"/>
  <c r="BM686" i="5"/>
  <c r="AM686" i="5"/>
  <c r="AN686" i="5"/>
  <c r="AO686" i="5"/>
  <c r="AP686" i="5"/>
  <c r="AR686" i="5"/>
  <c r="AS686" i="5"/>
  <c r="C687" i="5"/>
  <c r="Z687" i="5"/>
  <c r="AA687" i="5"/>
  <c r="AB687" i="5"/>
  <c r="AX687" i="5"/>
  <c r="AY687" i="5"/>
  <c r="BB687" i="5"/>
  <c r="BC687" i="5"/>
  <c r="AK687" i="5"/>
  <c r="Y687" i="5"/>
  <c r="AL687" i="5"/>
  <c r="AC687" i="5"/>
  <c r="AD687" i="5"/>
  <c r="AF687" i="5"/>
  <c r="AG687" i="5"/>
  <c r="AH687" i="5"/>
  <c r="B688" i="5"/>
  <c r="Q688" i="5"/>
  <c r="R688" i="5"/>
  <c r="S688" i="5"/>
  <c r="AZ687" i="5"/>
  <c r="BA687" i="5"/>
  <c r="BD687" i="5"/>
  <c r="BE687" i="5"/>
  <c r="BF686" i="5"/>
  <c r="BG686" i="5"/>
  <c r="BH687" i="5"/>
  <c r="BI687" i="5"/>
  <c r="BJ687" i="5"/>
  <c r="BK687" i="5"/>
  <c r="BL687" i="5"/>
  <c r="BM687" i="5"/>
  <c r="AM687" i="5"/>
  <c r="AN687" i="5"/>
  <c r="AO687" i="5"/>
  <c r="AP687" i="5"/>
  <c r="AR687" i="5"/>
  <c r="AS687" i="5"/>
  <c r="C688" i="5"/>
  <c r="Z688" i="5"/>
  <c r="AA688" i="5"/>
  <c r="AB688" i="5"/>
  <c r="AX688" i="5"/>
  <c r="AY688" i="5"/>
  <c r="BB688" i="5"/>
  <c r="BC688" i="5"/>
  <c r="AK688" i="5"/>
  <c r="Y688" i="5"/>
  <c r="AL688" i="5"/>
  <c r="AC688" i="5"/>
  <c r="AD688" i="5"/>
  <c r="AF688" i="5"/>
  <c r="AG688" i="5"/>
  <c r="AH688" i="5"/>
  <c r="B689" i="5"/>
  <c r="Q689" i="5"/>
  <c r="R689" i="5"/>
  <c r="S689" i="5"/>
  <c r="AZ688" i="5"/>
  <c r="BA688" i="5"/>
  <c r="BD688" i="5"/>
  <c r="BE688" i="5"/>
  <c r="BF687" i="5"/>
  <c r="BG687" i="5"/>
  <c r="BH688" i="5"/>
  <c r="BI688" i="5"/>
  <c r="BJ688" i="5"/>
  <c r="BK688" i="5"/>
  <c r="BL688" i="5"/>
  <c r="BM688" i="5"/>
  <c r="AM688" i="5"/>
  <c r="AN688" i="5"/>
  <c r="AO688" i="5"/>
  <c r="AP688" i="5"/>
  <c r="AR688" i="5"/>
  <c r="AS688" i="5"/>
  <c r="C689" i="5"/>
  <c r="Z689" i="5"/>
  <c r="AA689" i="5"/>
  <c r="AB689" i="5"/>
  <c r="AX689" i="5"/>
  <c r="AY689" i="5"/>
  <c r="BB689" i="5"/>
  <c r="BC689" i="5"/>
  <c r="AK689" i="5"/>
  <c r="Y689" i="5"/>
  <c r="AL689" i="5"/>
  <c r="AC689" i="5"/>
  <c r="AD689" i="5"/>
  <c r="AF689" i="5"/>
  <c r="AG689" i="5"/>
  <c r="AH689" i="5"/>
  <c r="B690" i="5"/>
  <c r="Q690" i="5"/>
  <c r="R690" i="5"/>
  <c r="S690" i="5"/>
  <c r="AZ689" i="5"/>
  <c r="BA689" i="5"/>
  <c r="BD689" i="5"/>
  <c r="BE689" i="5"/>
  <c r="BF688" i="5"/>
  <c r="BG688" i="5"/>
  <c r="BH689" i="5"/>
  <c r="BI689" i="5"/>
  <c r="BJ689" i="5"/>
  <c r="BK689" i="5"/>
  <c r="BL689" i="5"/>
  <c r="BM689" i="5"/>
  <c r="AM689" i="5"/>
  <c r="AN689" i="5"/>
  <c r="AO689" i="5"/>
  <c r="AP689" i="5"/>
  <c r="AR689" i="5"/>
  <c r="AS689" i="5"/>
  <c r="C690" i="5"/>
  <c r="Z690" i="5"/>
  <c r="AA690" i="5"/>
  <c r="AB690" i="5"/>
  <c r="AX690" i="5"/>
  <c r="AY690" i="5"/>
  <c r="BB690" i="5"/>
  <c r="BC690" i="5"/>
  <c r="AK690" i="5"/>
  <c r="Y690" i="5"/>
  <c r="AL690" i="5"/>
  <c r="AC690" i="5"/>
  <c r="AD690" i="5"/>
  <c r="AF690" i="5"/>
  <c r="AG690" i="5"/>
  <c r="AH690" i="5"/>
  <c r="B691" i="5"/>
  <c r="Q691" i="5"/>
  <c r="R691" i="5"/>
  <c r="S691" i="5"/>
  <c r="AZ690" i="5"/>
  <c r="BA690" i="5"/>
  <c r="BD690" i="5"/>
  <c r="BE690" i="5"/>
  <c r="BF689" i="5"/>
  <c r="BG689" i="5"/>
  <c r="BH690" i="5"/>
  <c r="BI690" i="5"/>
  <c r="BJ690" i="5"/>
  <c r="BK690" i="5"/>
  <c r="BL690" i="5"/>
  <c r="BM690" i="5"/>
  <c r="AM690" i="5"/>
  <c r="AN690" i="5"/>
  <c r="AO690" i="5"/>
  <c r="AP690" i="5"/>
  <c r="AR690" i="5"/>
  <c r="AS690" i="5"/>
  <c r="C691" i="5"/>
  <c r="Z691" i="5"/>
  <c r="AA691" i="5"/>
  <c r="AB691" i="5"/>
  <c r="AX691" i="5"/>
  <c r="AY691" i="5"/>
  <c r="BB691" i="5"/>
  <c r="BC691" i="5"/>
  <c r="AK691" i="5"/>
  <c r="Y691" i="5"/>
  <c r="AL691" i="5"/>
  <c r="AC691" i="5"/>
  <c r="AD691" i="5"/>
  <c r="AF691" i="5"/>
  <c r="AG691" i="5"/>
  <c r="AH691" i="5"/>
  <c r="B692" i="5"/>
  <c r="Q692" i="5"/>
  <c r="R692" i="5"/>
  <c r="S692" i="5"/>
  <c r="AZ691" i="5"/>
  <c r="BA691" i="5"/>
  <c r="BD691" i="5"/>
  <c r="BE691" i="5"/>
  <c r="BF690" i="5"/>
  <c r="BG690" i="5"/>
  <c r="BH691" i="5"/>
  <c r="BI691" i="5"/>
  <c r="BJ691" i="5"/>
  <c r="BK691" i="5"/>
  <c r="BL691" i="5"/>
  <c r="BM691" i="5"/>
  <c r="AM691" i="5"/>
  <c r="AN691" i="5"/>
  <c r="AO691" i="5"/>
  <c r="AP691" i="5"/>
  <c r="AR691" i="5"/>
  <c r="AS691" i="5"/>
  <c r="C692" i="5"/>
  <c r="Z692" i="5"/>
  <c r="AA692" i="5"/>
  <c r="AB692" i="5"/>
  <c r="AX692" i="5"/>
  <c r="AY692" i="5"/>
  <c r="BB692" i="5"/>
  <c r="BC692" i="5"/>
  <c r="AK692" i="5"/>
  <c r="Y692" i="5"/>
  <c r="AL692" i="5"/>
  <c r="AC692" i="5"/>
  <c r="AD692" i="5"/>
  <c r="AF692" i="5"/>
  <c r="AG692" i="5"/>
  <c r="AH692" i="5"/>
  <c r="B693" i="5"/>
  <c r="Q693" i="5"/>
  <c r="R693" i="5"/>
  <c r="S693" i="5"/>
  <c r="AZ692" i="5"/>
  <c r="BA692" i="5"/>
  <c r="BD692" i="5"/>
  <c r="BE692" i="5"/>
  <c r="BF691" i="5"/>
  <c r="BG691" i="5"/>
  <c r="BH692" i="5"/>
  <c r="BI692" i="5"/>
  <c r="BJ692" i="5"/>
  <c r="BK692" i="5"/>
  <c r="BL692" i="5"/>
  <c r="BM692" i="5"/>
  <c r="AM692" i="5"/>
  <c r="AN692" i="5"/>
  <c r="AO692" i="5"/>
  <c r="AP692" i="5"/>
  <c r="AR692" i="5"/>
  <c r="AS692" i="5"/>
  <c r="C693" i="5"/>
  <c r="Z693" i="5"/>
  <c r="AA693" i="5"/>
  <c r="AB693" i="5"/>
  <c r="AX693" i="5"/>
  <c r="AY693" i="5"/>
  <c r="BB693" i="5"/>
  <c r="BC693" i="5"/>
  <c r="AK693" i="5"/>
  <c r="Y693" i="5"/>
  <c r="AL693" i="5"/>
  <c r="AC693" i="5"/>
  <c r="AD693" i="5"/>
  <c r="AF693" i="5"/>
  <c r="AG693" i="5"/>
  <c r="AH693" i="5"/>
  <c r="B694" i="5"/>
  <c r="Q694" i="5"/>
  <c r="R694" i="5"/>
  <c r="S694" i="5"/>
  <c r="AZ693" i="5"/>
  <c r="BA693" i="5"/>
  <c r="BD693" i="5"/>
  <c r="BE693" i="5"/>
  <c r="BF692" i="5"/>
  <c r="BG692" i="5"/>
  <c r="BH693" i="5"/>
  <c r="BI693" i="5"/>
  <c r="BJ693" i="5"/>
  <c r="BK693" i="5"/>
  <c r="BL693" i="5"/>
  <c r="BM693" i="5"/>
  <c r="AM693" i="5"/>
  <c r="AN693" i="5"/>
  <c r="AO693" i="5"/>
  <c r="AP693" i="5"/>
  <c r="AR693" i="5"/>
  <c r="AS693" i="5"/>
  <c r="C694" i="5"/>
  <c r="Z694" i="5"/>
  <c r="AA694" i="5"/>
  <c r="AB694" i="5"/>
  <c r="AX694" i="5"/>
  <c r="AY694" i="5"/>
  <c r="BB694" i="5"/>
  <c r="BC694" i="5"/>
  <c r="AK694" i="5"/>
  <c r="Y694" i="5"/>
  <c r="AL694" i="5"/>
  <c r="AC694" i="5"/>
  <c r="AD694" i="5"/>
  <c r="AF694" i="5"/>
  <c r="AG694" i="5"/>
  <c r="AH694" i="5"/>
  <c r="B695" i="5"/>
  <c r="Q695" i="5"/>
  <c r="R695" i="5"/>
  <c r="S695" i="5"/>
  <c r="AZ694" i="5"/>
  <c r="BA694" i="5"/>
  <c r="BD694" i="5"/>
  <c r="BE694" i="5"/>
  <c r="BF693" i="5"/>
  <c r="BG693" i="5"/>
  <c r="BH694" i="5"/>
  <c r="BI694" i="5"/>
  <c r="BJ694" i="5"/>
  <c r="BK694" i="5"/>
  <c r="BL694" i="5"/>
  <c r="BM694" i="5"/>
  <c r="AM694" i="5"/>
  <c r="AN694" i="5"/>
  <c r="AO694" i="5"/>
  <c r="AP694" i="5"/>
  <c r="AR694" i="5"/>
  <c r="AS694" i="5"/>
  <c r="C695" i="5"/>
  <c r="Z695" i="5"/>
  <c r="AA695" i="5"/>
  <c r="AB695" i="5"/>
  <c r="AX695" i="5"/>
  <c r="AY695" i="5"/>
  <c r="BB695" i="5"/>
  <c r="BC695" i="5"/>
  <c r="AK695" i="5"/>
  <c r="Y695" i="5"/>
  <c r="AL695" i="5"/>
  <c r="AC695" i="5"/>
  <c r="AD695" i="5"/>
  <c r="AF695" i="5"/>
  <c r="AG695" i="5"/>
  <c r="AH695" i="5"/>
  <c r="B696" i="5"/>
  <c r="Q696" i="5"/>
  <c r="R696" i="5"/>
  <c r="S696" i="5"/>
  <c r="AZ695" i="5"/>
  <c r="BA695" i="5"/>
  <c r="BD695" i="5"/>
  <c r="BE695" i="5"/>
  <c r="BF694" i="5"/>
  <c r="BG694" i="5"/>
  <c r="BH695" i="5"/>
  <c r="BI695" i="5"/>
  <c r="BJ695" i="5"/>
  <c r="BK695" i="5"/>
  <c r="BL695" i="5"/>
  <c r="BM695" i="5"/>
  <c r="AM695" i="5"/>
  <c r="AN695" i="5"/>
  <c r="AO695" i="5"/>
  <c r="AP695" i="5"/>
  <c r="AR695" i="5"/>
  <c r="AS695" i="5"/>
  <c r="C696" i="5"/>
  <c r="Z696" i="5"/>
  <c r="AA696" i="5"/>
  <c r="AB696" i="5"/>
  <c r="AX696" i="5"/>
  <c r="AY696" i="5"/>
  <c r="BB696" i="5"/>
  <c r="BC696" i="5"/>
  <c r="AK696" i="5"/>
  <c r="Y696" i="5"/>
  <c r="AL696" i="5"/>
  <c r="AC696" i="5"/>
  <c r="AD696" i="5"/>
  <c r="AF696" i="5"/>
  <c r="AG696" i="5"/>
  <c r="AH696" i="5"/>
  <c r="B697" i="5"/>
  <c r="Q697" i="5"/>
  <c r="R697" i="5"/>
  <c r="S697" i="5"/>
  <c r="AZ696" i="5"/>
  <c r="BA696" i="5"/>
  <c r="BD696" i="5"/>
  <c r="BE696" i="5"/>
  <c r="BF695" i="5"/>
  <c r="BG695" i="5"/>
  <c r="BH696" i="5"/>
  <c r="BI696" i="5"/>
  <c r="BJ696" i="5"/>
  <c r="BK696" i="5"/>
  <c r="BL696" i="5"/>
  <c r="BM696" i="5"/>
  <c r="AM696" i="5"/>
  <c r="AN696" i="5"/>
  <c r="AO696" i="5"/>
  <c r="AP696" i="5"/>
  <c r="AR696" i="5"/>
  <c r="AS696" i="5"/>
  <c r="C697" i="5"/>
  <c r="Z697" i="5"/>
  <c r="AA697" i="5"/>
  <c r="AB697" i="5"/>
  <c r="AX697" i="5"/>
  <c r="AY697" i="5"/>
  <c r="BB697" i="5"/>
  <c r="BC697" i="5"/>
  <c r="AK697" i="5"/>
  <c r="Y697" i="5"/>
  <c r="AL697" i="5"/>
  <c r="AC697" i="5"/>
  <c r="AD697" i="5"/>
  <c r="AF697" i="5"/>
  <c r="AG697" i="5"/>
  <c r="AH697" i="5"/>
  <c r="B698" i="5"/>
  <c r="Q698" i="5"/>
  <c r="R698" i="5"/>
  <c r="S698" i="5"/>
  <c r="AZ697" i="5"/>
  <c r="BA697" i="5"/>
  <c r="BD697" i="5"/>
  <c r="BE697" i="5"/>
  <c r="BF696" i="5"/>
  <c r="BG696" i="5"/>
  <c r="BH697" i="5"/>
  <c r="BI697" i="5"/>
  <c r="BJ697" i="5"/>
  <c r="BK697" i="5"/>
  <c r="BL697" i="5"/>
  <c r="BM697" i="5"/>
  <c r="AM697" i="5"/>
  <c r="AN697" i="5"/>
  <c r="AO697" i="5"/>
  <c r="AP697" i="5"/>
  <c r="AR697" i="5"/>
  <c r="AS697" i="5"/>
  <c r="C698" i="5"/>
  <c r="Z698" i="5"/>
  <c r="AA698" i="5"/>
  <c r="AB698" i="5"/>
  <c r="AX698" i="5"/>
  <c r="AY698" i="5"/>
  <c r="BB698" i="5"/>
  <c r="BC698" i="5"/>
  <c r="AK698" i="5"/>
  <c r="Y698" i="5"/>
  <c r="AL698" i="5"/>
  <c r="AC698" i="5"/>
  <c r="AD698" i="5"/>
  <c r="AF698" i="5"/>
  <c r="AG698" i="5"/>
  <c r="AH698" i="5"/>
  <c r="B699" i="5"/>
  <c r="Q699" i="5"/>
  <c r="R699" i="5"/>
  <c r="S699" i="5"/>
  <c r="AZ698" i="5"/>
  <c r="BA698" i="5"/>
  <c r="BD698" i="5"/>
  <c r="BE698" i="5"/>
  <c r="BF697" i="5"/>
  <c r="BG697" i="5"/>
  <c r="BH698" i="5"/>
  <c r="BI698" i="5"/>
  <c r="BJ698" i="5"/>
  <c r="BK698" i="5"/>
  <c r="BL698" i="5"/>
  <c r="BM698" i="5"/>
  <c r="AM698" i="5"/>
  <c r="AN698" i="5"/>
  <c r="AO698" i="5"/>
  <c r="AP698" i="5"/>
  <c r="AR698" i="5"/>
  <c r="AS698" i="5"/>
  <c r="C699" i="5"/>
  <c r="Z699" i="5"/>
  <c r="AA699" i="5"/>
  <c r="AB699" i="5"/>
  <c r="AX699" i="5"/>
  <c r="AY699" i="5"/>
  <c r="BB699" i="5"/>
  <c r="BC699" i="5"/>
  <c r="AK699" i="5"/>
  <c r="Y699" i="5"/>
  <c r="AL699" i="5"/>
  <c r="AC699" i="5"/>
  <c r="AD699" i="5"/>
  <c r="AF699" i="5"/>
  <c r="AG699" i="5"/>
  <c r="AH699" i="5"/>
  <c r="B700" i="5"/>
  <c r="Q700" i="5"/>
  <c r="R700" i="5"/>
  <c r="S700" i="5"/>
  <c r="AZ699" i="5"/>
  <c r="BA699" i="5"/>
  <c r="BD699" i="5"/>
  <c r="BE699" i="5"/>
  <c r="BF698" i="5"/>
  <c r="BG698" i="5"/>
  <c r="BH699" i="5"/>
  <c r="BI699" i="5"/>
  <c r="BJ699" i="5"/>
  <c r="BK699" i="5"/>
  <c r="BL699" i="5"/>
  <c r="BM699" i="5"/>
  <c r="AM699" i="5"/>
  <c r="AN699" i="5"/>
  <c r="AO699" i="5"/>
  <c r="AP699" i="5"/>
  <c r="AR699" i="5"/>
  <c r="AS699" i="5"/>
  <c r="C700" i="5"/>
  <c r="Z700" i="5"/>
  <c r="AA700" i="5"/>
  <c r="AB700" i="5"/>
  <c r="AX700" i="5"/>
  <c r="AY700" i="5"/>
  <c r="BB700" i="5"/>
  <c r="BC700" i="5"/>
  <c r="AK700" i="5"/>
  <c r="Y700" i="5"/>
  <c r="AL700" i="5"/>
  <c r="AC700" i="5"/>
  <c r="AD700" i="5"/>
  <c r="AF700" i="5"/>
  <c r="AG700" i="5"/>
  <c r="AH700" i="5"/>
  <c r="B701" i="5"/>
  <c r="Q701" i="5"/>
  <c r="R701" i="5"/>
  <c r="S701" i="5"/>
  <c r="AZ700" i="5"/>
  <c r="BA700" i="5"/>
  <c r="BD700" i="5"/>
  <c r="BE700" i="5"/>
  <c r="BF699" i="5"/>
  <c r="BG699" i="5"/>
  <c r="BH700" i="5"/>
  <c r="BI700" i="5"/>
  <c r="BJ700" i="5"/>
  <c r="BK700" i="5"/>
  <c r="BL700" i="5"/>
  <c r="BM700" i="5"/>
  <c r="AM700" i="5"/>
  <c r="AN700" i="5"/>
  <c r="AO700" i="5"/>
  <c r="AP700" i="5"/>
  <c r="AR700" i="5"/>
  <c r="AS700" i="5"/>
  <c r="C701" i="5"/>
  <c r="Z701" i="5"/>
  <c r="AA701" i="5"/>
  <c r="AB701" i="5"/>
  <c r="AX701" i="5"/>
  <c r="AY701" i="5"/>
  <c r="BB701" i="5"/>
  <c r="BC701" i="5"/>
  <c r="AK701" i="5"/>
  <c r="Y701" i="5"/>
  <c r="AL701" i="5"/>
  <c r="AC701" i="5"/>
  <c r="AD701" i="5"/>
  <c r="AF701" i="5"/>
  <c r="AG701" i="5"/>
  <c r="AH701" i="5"/>
  <c r="B702" i="5"/>
  <c r="Q702" i="5"/>
  <c r="R702" i="5"/>
  <c r="S702" i="5"/>
  <c r="AZ701" i="5"/>
  <c r="BA701" i="5"/>
  <c r="BD701" i="5"/>
  <c r="BE701" i="5"/>
  <c r="BF700" i="5"/>
  <c r="BG700" i="5"/>
  <c r="BH701" i="5"/>
  <c r="BI701" i="5"/>
  <c r="BJ701" i="5"/>
  <c r="BK701" i="5"/>
  <c r="BL701" i="5"/>
  <c r="BM701" i="5"/>
  <c r="AM701" i="5"/>
  <c r="AN701" i="5"/>
  <c r="AO701" i="5"/>
  <c r="AP701" i="5"/>
  <c r="AR701" i="5"/>
  <c r="AS701" i="5"/>
  <c r="C702" i="5"/>
  <c r="Z702" i="5"/>
  <c r="AA702" i="5"/>
  <c r="AB702" i="5"/>
  <c r="AX702" i="5"/>
  <c r="AY702" i="5"/>
  <c r="BB702" i="5"/>
  <c r="BC702" i="5"/>
  <c r="AK702" i="5"/>
  <c r="Y702" i="5"/>
  <c r="AL702" i="5"/>
  <c r="AC702" i="5"/>
  <c r="AD702" i="5"/>
  <c r="AF702" i="5"/>
  <c r="AG702" i="5"/>
  <c r="AH702" i="5"/>
  <c r="B703" i="5"/>
  <c r="Q703" i="5"/>
  <c r="R703" i="5"/>
  <c r="S703" i="5"/>
  <c r="AZ702" i="5"/>
  <c r="BA702" i="5"/>
  <c r="BD702" i="5"/>
  <c r="BE702" i="5"/>
  <c r="BF701" i="5"/>
  <c r="BG701" i="5"/>
  <c r="BH702" i="5"/>
  <c r="BI702" i="5"/>
  <c r="BJ702" i="5"/>
  <c r="BK702" i="5"/>
  <c r="BL702" i="5"/>
  <c r="BM702" i="5"/>
  <c r="AM702" i="5"/>
  <c r="AN702" i="5"/>
  <c r="AO702" i="5"/>
  <c r="AP702" i="5"/>
  <c r="AR702" i="5"/>
  <c r="AS702" i="5"/>
  <c r="C703" i="5"/>
  <c r="Z703" i="5"/>
  <c r="AA703" i="5"/>
  <c r="AB703" i="5"/>
  <c r="AX703" i="5"/>
  <c r="AY703" i="5"/>
  <c r="BB703" i="5"/>
  <c r="BC703" i="5"/>
  <c r="AK703" i="5"/>
  <c r="Y703" i="5"/>
  <c r="AL703" i="5"/>
  <c r="AC703" i="5"/>
  <c r="AD703" i="5"/>
  <c r="AF703" i="5"/>
  <c r="AG703" i="5"/>
  <c r="AH703" i="5"/>
  <c r="B704" i="5"/>
  <c r="Q704" i="5"/>
  <c r="R704" i="5"/>
  <c r="S704" i="5"/>
  <c r="AZ703" i="5"/>
  <c r="BA703" i="5"/>
  <c r="BD703" i="5"/>
  <c r="BE703" i="5"/>
  <c r="BF702" i="5"/>
  <c r="BG702" i="5"/>
  <c r="BH703" i="5"/>
  <c r="BI703" i="5"/>
  <c r="BJ703" i="5"/>
  <c r="BK703" i="5"/>
  <c r="BL703" i="5"/>
  <c r="BM703" i="5"/>
  <c r="AM703" i="5"/>
  <c r="AN703" i="5"/>
  <c r="AO703" i="5"/>
  <c r="AP703" i="5"/>
  <c r="AR703" i="5"/>
  <c r="AS703" i="5"/>
  <c r="C704" i="5"/>
  <c r="Z704" i="5"/>
  <c r="AA704" i="5"/>
  <c r="AB704" i="5"/>
  <c r="AX704" i="5"/>
  <c r="AY704" i="5"/>
  <c r="BB704" i="5"/>
  <c r="BC704" i="5"/>
  <c r="AK704" i="5"/>
  <c r="Y704" i="5"/>
  <c r="AL704" i="5"/>
  <c r="AC704" i="5"/>
  <c r="AD704" i="5"/>
  <c r="AF704" i="5"/>
  <c r="AG704" i="5"/>
  <c r="AH704" i="5"/>
  <c r="B705" i="5"/>
  <c r="Q705" i="5"/>
  <c r="R705" i="5"/>
  <c r="S705" i="5"/>
  <c r="AZ704" i="5"/>
  <c r="BA704" i="5"/>
  <c r="BD704" i="5"/>
  <c r="BE704" i="5"/>
  <c r="BF703" i="5"/>
  <c r="BG703" i="5"/>
  <c r="BH704" i="5"/>
  <c r="BI704" i="5"/>
  <c r="BJ704" i="5"/>
  <c r="BK704" i="5"/>
  <c r="BL704" i="5"/>
  <c r="BM704" i="5"/>
  <c r="AM704" i="5"/>
  <c r="AN704" i="5"/>
  <c r="AO704" i="5"/>
  <c r="AP704" i="5"/>
  <c r="AR704" i="5"/>
  <c r="AS704" i="5"/>
  <c r="C705" i="5"/>
  <c r="Z705" i="5"/>
  <c r="AA705" i="5"/>
  <c r="AB705" i="5"/>
  <c r="AX705" i="5"/>
  <c r="AY705" i="5"/>
  <c r="BB705" i="5"/>
  <c r="BC705" i="5"/>
  <c r="AK705" i="5"/>
  <c r="Y705" i="5"/>
  <c r="AL705" i="5"/>
  <c r="AC705" i="5"/>
  <c r="AD705" i="5"/>
  <c r="AF705" i="5"/>
  <c r="AG705" i="5"/>
  <c r="AH705" i="5"/>
  <c r="B706" i="5"/>
  <c r="Q706" i="5"/>
  <c r="R706" i="5"/>
  <c r="S706" i="5"/>
  <c r="AZ705" i="5"/>
  <c r="BA705" i="5"/>
  <c r="BD705" i="5"/>
  <c r="BE705" i="5"/>
  <c r="BF704" i="5"/>
  <c r="BG704" i="5"/>
  <c r="BH705" i="5"/>
  <c r="BI705" i="5"/>
  <c r="BJ705" i="5"/>
  <c r="BK705" i="5"/>
  <c r="BL705" i="5"/>
  <c r="BM705" i="5"/>
  <c r="AM705" i="5"/>
  <c r="AN705" i="5"/>
  <c r="AO705" i="5"/>
  <c r="AP705" i="5"/>
  <c r="AR705" i="5"/>
  <c r="AS705" i="5"/>
  <c r="C706" i="5"/>
  <c r="Z706" i="5"/>
  <c r="AA706" i="5"/>
  <c r="AB706" i="5"/>
  <c r="AX706" i="5"/>
  <c r="AY706" i="5"/>
  <c r="BB706" i="5"/>
  <c r="BC706" i="5"/>
  <c r="AK706" i="5"/>
  <c r="Y706" i="5"/>
  <c r="AL706" i="5"/>
  <c r="AC706" i="5"/>
  <c r="AD706" i="5"/>
  <c r="AF706" i="5"/>
  <c r="AG706" i="5"/>
  <c r="AH706" i="5"/>
  <c r="B707" i="5"/>
  <c r="Q707" i="5"/>
  <c r="R707" i="5"/>
  <c r="S707" i="5"/>
  <c r="AZ706" i="5"/>
  <c r="BA706" i="5"/>
  <c r="BD706" i="5"/>
  <c r="BE706" i="5"/>
  <c r="BF705" i="5"/>
  <c r="BG705" i="5"/>
  <c r="BH706" i="5"/>
  <c r="BI706" i="5"/>
  <c r="BJ706" i="5"/>
  <c r="BK706" i="5"/>
  <c r="BL706" i="5"/>
  <c r="BM706" i="5"/>
  <c r="AM706" i="5"/>
  <c r="AN706" i="5"/>
  <c r="AO706" i="5"/>
  <c r="AP706" i="5"/>
  <c r="AR706" i="5"/>
  <c r="AS706" i="5"/>
  <c r="C707" i="5"/>
  <c r="Z707" i="5"/>
  <c r="AA707" i="5"/>
  <c r="AB707" i="5"/>
  <c r="AX707" i="5"/>
  <c r="AY707" i="5"/>
  <c r="BB707" i="5"/>
  <c r="BC707" i="5"/>
  <c r="AK707" i="5"/>
  <c r="Y707" i="5"/>
  <c r="AL707" i="5"/>
  <c r="AC707" i="5"/>
  <c r="AD707" i="5"/>
  <c r="AF707" i="5"/>
  <c r="AG707" i="5"/>
  <c r="AH707" i="5"/>
  <c r="B708" i="5"/>
  <c r="Q708" i="5"/>
  <c r="R708" i="5"/>
  <c r="S708" i="5"/>
  <c r="AZ707" i="5"/>
  <c r="BA707" i="5"/>
  <c r="BD707" i="5"/>
  <c r="BE707" i="5"/>
  <c r="BF706" i="5"/>
  <c r="BG706" i="5"/>
  <c r="BH707" i="5"/>
  <c r="BI707" i="5"/>
  <c r="BJ707" i="5"/>
  <c r="BK707" i="5"/>
  <c r="BL707" i="5"/>
  <c r="BM707" i="5"/>
  <c r="AM707" i="5"/>
  <c r="AN707" i="5"/>
  <c r="AO707" i="5"/>
  <c r="AP707" i="5"/>
  <c r="AR707" i="5"/>
  <c r="AS707" i="5"/>
  <c r="C708" i="5"/>
  <c r="Z708" i="5"/>
  <c r="AA708" i="5"/>
  <c r="AB708" i="5"/>
  <c r="AX708" i="5"/>
  <c r="AY708" i="5"/>
  <c r="BB708" i="5"/>
  <c r="BC708" i="5"/>
  <c r="AK708" i="5"/>
  <c r="Y708" i="5"/>
  <c r="AL708" i="5"/>
  <c r="AC708" i="5"/>
  <c r="AD708" i="5"/>
  <c r="AF708" i="5"/>
  <c r="AG708" i="5"/>
  <c r="AH708" i="5"/>
  <c r="B709" i="5"/>
  <c r="Q709" i="5"/>
  <c r="R709" i="5"/>
  <c r="S709" i="5"/>
  <c r="AZ708" i="5"/>
  <c r="BA708" i="5"/>
  <c r="BD708" i="5"/>
  <c r="BE708" i="5"/>
  <c r="BF707" i="5"/>
  <c r="BG707" i="5"/>
  <c r="BH708" i="5"/>
  <c r="BI708" i="5"/>
  <c r="BJ708" i="5"/>
  <c r="BK708" i="5"/>
  <c r="BL708" i="5"/>
  <c r="BM708" i="5"/>
  <c r="AM708" i="5"/>
  <c r="AN708" i="5"/>
  <c r="AO708" i="5"/>
  <c r="AP708" i="5"/>
  <c r="AR708" i="5"/>
  <c r="AS708" i="5"/>
  <c r="C709" i="5"/>
  <c r="Z709" i="5"/>
  <c r="AA709" i="5"/>
  <c r="AB709" i="5"/>
  <c r="BC709" i="5"/>
  <c r="AK709" i="5"/>
  <c r="Y709" i="5"/>
  <c r="AL709" i="5"/>
  <c r="AC709" i="5"/>
  <c r="AD709" i="5"/>
  <c r="AF709" i="5"/>
  <c r="AG709" i="5"/>
  <c r="AH709" i="5"/>
  <c r="B710" i="5"/>
  <c r="Q710" i="5"/>
  <c r="R710" i="5"/>
  <c r="S710" i="5"/>
  <c r="AZ709" i="5"/>
  <c r="BA709" i="5"/>
  <c r="BD709" i="5"/>
  <c r="BE709" i="5"/>
  <c r="AX709" i="5"/>
  <c r="AY709" i="5"/>
  <c r="BB709" i="5"/>
  <c r="BF708" i="5"/>
  <c r="BG708" i="5"/>
  <c r="BH709" i="5"/>
  <c r="BI709" i="5"/>
  <c r="BJ709" i="5"/>
  <c r="BK709" i="5"/>
  <c r="BL709" i="5"/>
  <c r="BM709" i="5"/>
  <c r="AM709" i="5"/>
  <c r="AN709" i="5"/>
  <c r="AO709" i="5"/>
  <c r="AP709" i="5"/>
  <c r="AR709" i="5"/>
  <c r="AS709" i="5"/>
  <c r="C710" i="5"/>
  <c r="Z710" i="5"/>
  <c r="AA710" i="5"/>
  <c r="AB710" i="5"/>
  <c r="BC710" i="5"/>
  <c r="AK710" i="5"/>
  <c r="Y710" i="5"/>
  <c r="AL710" i="5"/>
  <c r="AC710" i="5"/>
  <c r="AD710" i="5"/>
  <c r="AF710" i="5"/>
  <c r="AG710" i="5"/>
  <c r="AH710" i="5"/>
  <c r="B711" i="5"/>
  <c r="Q711" i="5"/>
  <c r="R711" i="5"/>
  <c r="S711" i="5"/>
  <c r="AZ710" i="5"/>
  <c r="BA710" i="5"/>
  <c r="BD710" i="5"/>
  <c r="BE710" i="5"/>
  <c r="AX710" i="5"/>
  <c r="AY710" i="5"/>
  <c r="BB710" i="5"/>
  <c r="BF709" i="5"/>
  <c r="BG709" i="5"/>
  <c r="BH710" i="5"/>
  <c r="BI710" i="5"/>
  <c r="BJ710" i="5"/>
  <c r="BK710" i="5"/>
  <c r="BL710" i="5"/>
  <c r="BM710" i="5"/>
  <c r="AM710" i="5"/>
  <c r="AN710" i="5"/>
  <c r="AO710" i="5"/>
  <c r="AP710" i="5"/>
  <c r="AR710" i="5"/>
  <c r="AS710" i="5"/>
  <c r="C711" i="5"/>
  <c r="Z711" i="5"/>
  <c r="AA711" i="5"/>
  <c r="AB711" i="5"/>
  <c r="BC711" i="5"/>
  <c r="AK711" i="5"/>
  <c r="Y711" i="5"/>
  <c r="AL711" i="5"/>
  <c r="AC711" i="5"/>
  <c r="AD711" i="5"/>
  <c r="AF711" i="5"/>
  <c r="AG711" i="5"/>
  <c r="AH711" i="5"/>
  <c r="B712" i="5"/>
  <c r="Q712" i="5"/>
  <c r="R712" i="5"/>
  <c r="S712" i="5"/>
  <c r="AZ711" i="5"/>
  <c r="BA711" i="5"/>
  <c r="BD711" i="5"/>
  <c r="BE711" i="5"/>
  <c r="AX711" i="5"/>
  <c r="AY711" i="5"/>
  <c r="BB711" i="5"/>
  <c r="BF710" i="5"/>
  <c r="BG710" i="5"/>
  <c r="BH711" i="5"/>
  <c r="BI711" i="5"/>
  <c r="BJ711" i="5"/>
  <c r="BK711" i="5"/>
  <c r="BL711" i="5"/>
  <c r="BM711" i="5"/>
  <c r="AM711" i="5"/>
  <c r="AN711" i="5"/>
  <c r="AO711" i="5"/>
  <c r="AP711" i="5"/>
  <c r="AR711" i="5"/>
  <c r="AS711" i="5"/>
  <c r="C712" i="5"/>
  <c r="Z712" i="5"/>
  <c r="AA712" i="5"/>
  <c r="AB712" i="5"/>
  <c r="BC712" i="5"/>
  <c r="AK712" i="5"/>
  <c r="Y712" i="5"/>
  <c r="AL712" i="5"/>
  <c r="AC712" i="5"/>
  <c r="AD712" i="5"/>
  <c r="AF712" i="5"/>
  <c r="AG712" i="5"/>
  <c r="AH712" i="5"/>
  <c r="B713" i="5"/>
  <c r="Q713" i="5"/>
  <c r="R713" i="5"/>
  <c r="S713" i="5"/>
  <c r="AZ712" i="5"/>
  <c r="BA712" i="5"/>
  <c r="BD712" i="5"/>
  <c r="BE712" i="5"/>
  <c r="AX712" i="5"/>
  <c r="AY712" i="5"/>
  <c r="BB712" i="5"/>
  <c r="BF711" i="5"/>
  <c r="BG711" i="5"/>
  <c r="BH712" i="5"/>
  <c r="BI712" i="5"/>
  <c r="BJ712" i="5"/>
  <c r="BK712" i="5"/>
  <c r="BL712" i="5"/>
  <c r="BM712" i="5"/>
  <c r="AM712" i="5"/>
  <c r="AN712" i="5"/>
  <c r="AO712" i="5"/>
  <c r="AP712" i="5"/>
  <c r="AR712" i="5"/>
  <c r="AS712" i="5"/>
  <c r="C713" i="5"/>
  <c r="Z713" i="5"/>
  <c r="AA713" i="5"/>
  <c r="AB713" i="5"/>
  <c r="BC713" i="5"/>
  <c r="AK713" i="5"/>
  <c r="Y713" i="5"/>
  <c r="AL713" i="5"/>
  <c r="AC713" i="5"/>
  <c r="AD713" i="5"/>
  <c r="AF713" i="5"/>
  <c r="AG713" i="5"/>
  <c r="AH713" i="5"/>
  <c r="B714" i="5"/>
  <c r="Q714" i="5"/>
  <c r="R714" i="5"/>
  <c r="S714" i="5"/>
  <c r="AZ713" i="5"/>
  <c r="BA713" i="5"/>
  <c r="BD713" i="5"/>
  <c r="BE713" i="5"/>
  <c r="AX713" i="5"/>
  <c r="AY713" i="5"/>
  <c r="BB713" i="5"/>
  <c r="BF712" i="5"/>
  <c r="BG712" i="5"/>
  <c r="BH713" i="5"/>
  <c r="BI713" i="5"/>
  <c r="BJ713" i="5"/>
  <c r="BK713" i="5"/>
  <c r="BL713" i="5"/>
  <c r="BM713" i="5"/>
  <c r="AM713" i="5"/>
  <c r="AN713" i="5"/>
  <c r="AO713" i="5"/>
  <c r="AP713" i="5"/>
  <c r="AR713" i="5"/>
  <c r="AS713" i="5"/>
  <c r="C714" i="5"/>
  <c r="Z714" i="5"/>
  <c r="AA714" i="5"/>
  <c r="AB714" i="5"/>
  <c r="BC714" i="5"/>
  <c r="AK714" i="5"/>
  <c r="Y714" i="5"/>
  <c r="AL714" i="5"/>
  <c r="AC714" i="5"/>
  <c r="AD714" i="5"/>
  <c r="AF714" i="5"/>
  <c r="AG714" i="5"/>
  <c r="AH714" i="5"/>
  <c r="B715" i="5"/>
  <c r="Q715" i="5"/>
  <c r="R715" i="5"/>
  <c r="S715" i="5"/>
  <c r="AZ714" i="5"/>
  <c r="BA714" i="5"/>
  <c r="BD714" i="5"/>
  <c r="BE714" i="5"/>
  <c r="AX714" i="5"/>
  <c r="AY714" i="5"/>
  <c r="BB714" i="5"/>
  <c r="BF713" i="5"/>
  <c r="BG713" i="5"/>
  <c r="BH714" i="5"/>
  <c r="BI714" i="5"/>
  <c r="BJ714" i="5"/>
  <c r="BK714" i="5"/>
  <c r="BL714" i="5"/>
  <c r="BM714" i="5"/>
  <c r="AM714" i="5"/>
  <c r="AN714" i="5"/>
  <c r="AO714" i="5"/>
  <c r="AP714" i="5"/>
  <c r="AR714" i="5"/>
  <c r="AS714" i="5"/>
  <c r="C715" i="5"/>
  <c r="Z715" i="5"/>
  <c r="AA715" i="5"/>
  <c r="AB715" i="5"/>
  <c r="BC715" i="5"/>
  <c r="AK715" i="5"/>
  <c r="Y715" i="5"/>
  <c r="AL715" i="5"/>
  <c r="AC715" i="5"/>
  <c r="AD715" i="5"/>
  <c r="AF715" i="5"/>
  <c r="AG715" i="5"/>
  <c r="AH715" i="5"/>
  <c r="B716" i="5"/>
  <c r="Q716" i="5"/>
  <c r="R716" i="5"/>
  <c r="S716" i="5"/>
  <c r="AZ715" i="5"/>
  <c r="BA715" i="5"/>
  <c r="BD715" i="5"/>
  <c r="BE715" i="5"/>
  <c r="AX715" i="5"/>
  <c r="AY715" i="5"/>
  <c r="BB715" i="5"/>
  <c r="BF714" i="5"/>
  <c r="BG714" i="5"/>
  <c r="BH715" i="5"/>
  <c r="BI715" i="5"/>
  <c r="BJ715" i="5"/>
  <c r="BK715" i="5"/>
  <c r="BL715" i="5"/>
  <c r="BM715" i="5"/>
  <c r="AM715" i="5"/>
  <c r="AN715" i="5"/>
  <c r="AO715" i="5"/>
  <c r="AP715" i="5"/>
  <c r="AR715" i="5"/>
  <c r="AS715" i="5"/>
  <c r="C716" i="5"/>
  <c r="Z716" i="5"/>
  <c r="AA716" i="5"/>
  <c r="AB716" i="5"/>
  <c r="BC716" i="5"/>
  <c r="AK716" i="5"/>
  <c r="Y716" i="5"/>
  <c r="AL716" i="5"/>
  <c r="AC716" i="5"/>
  <c r="AD716" i="5"/>
  <c r="AF716" i="5"/>
  <c r="AG716" i="5"/>
  <c r="AH716" i="5"/>
  <c r="B717" i="5"/>
  <c r="Q717" i="5"/>
  <c r="R717" i="5"/>
  <c r="S717" i="5"/>
  <c r="AZ716" i="5"/>
  <c r="BA716" i="5"/>
  <c r="BD716" i="5"/>
  <c r="BE716" i="5"/>
  <c r="AX716" i="5"/>
  <c r="AY716" i="5"/>
  <c r="BB716" i="5"/>
  <c r="BF715" i="5"/>
  <c r="BG715" i="5"/>
  <c r="BH716" i="5"/>
  <c r="BI716" i="5"/>
  <c r="BJ716" i="5"/>
  <c r="BK716" i="5"/>
  <c r="BL716" i="5"/>
  <c r="BM716" i="5"/>
  <c r="AM716" i="5"/>
  <c r="AN716" i="5"/>
  <c r="AO716" i="5"/>
  <c r="AP716" i="5"/>
  <c r="AR716" i="5"/>
  <c r="AS716" i="5"/>
  <c r="C717" i="5"/>
  <c r="Z717" i="5"/>
  <c r="AA717" i="5"/>
  <c r="AB717" i="5"/>
  <c r="BC717" i="5"/>
  <c r="AK717" i="5"/>
  <c r="Y717" i="5"/>
  <c r="AL717" i="5"/>
  <c r="AC717" i="5"/>
  <c r="AD717" i="5"/>
  <c r="AF717" i="5"/>
  <c r="AG717" i="5"/>
  <c r="AH717" i="5"/>
  <c r="B718" i="5"/>
  <c r="Q718" i="5"/>
  <c r="R718" i="5"/>
  <c r="S718" i="5"/>
  <c r="AZ717" i="5"/>
  <c r="BA717" i="5"/>
  <c r="BD717" i="5"/>
  <c r="BE717" i="5"/>
  <c r="AX717" i="5"/>
  <c r="AY717" i="5"/>
  <c r="BB717" i="5"/>
  <c r="BF716" i="5"/>
  <c r="BG716" i="5"/>
  <c r="BH717" i="5"/>
  <c r="BI717" i="5"/>
  <c r="BJ717" i="5"/>
  <c r="BK717" i="5"/>
  <c r="BL717" i="5"/>
  <c r="BM717" i="5"/>
  <c r="AM717" i="5"/>
  <c r="AN717" i="5"/>
  <c r="AO717" i="5"/>
  <c r="AP717" i="5"/>
  <c r="AR717" i="5"/>
  <c r="AS717" i="5"/>
  <c r="C718" i="5"/>
  <c r="Z718" i="5"/>
  <c r="AA718" i="5"/>
  <c r="AB718" i="5"/>
  <c r="BC718" i="5"/>
  <c r="AK718" i="5"/>
  <c r="Y718" i="5"/>
  <c r="AL718" i="5"/>
  <c r="AC718" i="5"/>
  <c r="AD718" i="5"/>
  <c r="AF718" i="5"/>
  <c r="AG718" i="5"/>
  <c r="AH718" i="5"/>
  <c r="B719" i="5"/>
  <c r="Q719" i="5"/>
  <c r="R719" i="5"/>
  <c r="S719" i="5"/>
  <c r="AZ718" i="5"/>
  <c r="BA718" i="5"/>
  <c r="BD718" i="5"/>
  <c r="BE718" i="5"/>
  <c r="AX718" i="5"/>
  <c r="AY718" i="5"/>
  <c r="BB718" i="5"/>
  <c r="BF717" i="5"/>
  <c r="BG717" i="5"/>
  <c r="BH718" i="5"/>
  <c r="BI718" i="5"/>
  <c r="BJ718" i="5"/>
  <c r="BK718" i="5"/>
  <c r="BL718" i="5"/>
  <c r="BM718" i="5"/>
  <c r="AM718" i="5"/>
  <c r="AN718" i="5"/>
  <c r="AO718" i="5"/>
  <c r="AP718" i="5"/>
  <c r="AR718" i="5"/>
  <c r="AS718" i="5"/>
  <c r="C719" i="5"/>
  <c r="Z719" i="5"/>
  <c r="AA719" i="5"/>
  <c r="AB719" i="5"/>
  <c r="BC719" i="5"/>
  <c r="AK719" i="5"/>
  <c r="Y719" i="5"/>
  <c r="AL719" i="5"/>
  <c r="AC719" i="5"/>
  <c r="AD719" i="5"/>
  <c r="AF719" i="5"/>
  <c r="AG719" i="5"/>
  <c r="AH719" i="5"/>
  <c r="B720" i="5"/>
  <c r="Q720" i="5"/>
  <c r="R720" i="5"/>
  <c r="S720" i="5"/>
  <c r="AZ719" i="5"/>
  <c r="BA719" i="5"/>
  <c r="BD719" i="5"/>
  <c r="BE719" i="5"/>
  <c r="AX719" i="5"/>
  <c r="AY719" i="5"/>
  <c r="BB719" i="5"/>
  <c r="BF718" i="5"/>
  <c r="BG718" i="5"/>
  <c r="BH719" i="5"/>
  <c r="BI719" i="5"/>
  <c r="BJ719" i="5"/>
  <c r="BK719" i="5"/>
  <c r="BL719" i="5"/>
  <c r="BM719" i="5"/>
  <c r="AM719" i="5"/>
  <c r="AN719" i="5"/>
  <c r="AO719" i="5"/>
  <c r="AP719" i="5"/>
  <c r="AR719" i="5"/>
  <c r="AS719" i="5"/>
  <c r="C720" i="5"/>
  <c r="Z720" i="5"/>
  <c r="AA720" i="5"/>
  <c r="AB720" i="5"/>
  <c r="BC720" i="5"/>
  <c r="AK720" i="5"/>
  <c r="Y720" i="5"/>
  <c r="AL720" i="5"/>
  <c r="AC720" i="5"/>
  <c r="AD720" i="5"/>
  <c r="AF720" i="5"/>
  <c r="AG720" i="5"/>
  <c r="AH720" i="5"/>
  <c r="B721" i="5"/>
  <c r="Q721" i="5"/>
  <c r="R721" i="5"/>
  <c r="S721" i="5"/>
  <c r="AZ720" i="5"/>
  <c r="BA720" i="5"/>
  <c r="BD720" i="5"/>
  <c r="BE720" i="5"/>
  <c r="AX720" i="5"/>
  <c r="AY720" i="5"/>
  <c r="BB720" i="5"/>
  <c r="BF719" i="5"/>
  <c r="BG719" i="5"/>
  <c r="BH720" i="5"/>
  <c r="BI720" i="5"/>
  <c r="BJ720" i="5"/>
  <c r="BK720" i="5"/>
  <c r="BL720" i="5"/>
  <c r="BM720" i="5"/>
  <c r="AM720" i="5"/>
  <c r="AN720" i="5"/>
  <c r="AO720" i="5"/>
  <c r="AP720" i="5"/>
  <c r="AR720" i="5"/>
  <c r="AS720" i="5"/>
  <c r="C721" i="5"/>
  <c r="Z721" i="5"/>
  <c r="AA721" i="5"/>
  <c r="AB721" i="5"/>
  <c r="BC721" i="5"/>
  <c r="AK721" i="5"/>
  <c r="Y721" i="5"/>
  <c r="AL721" i="5"/>
  <c r="AC721" i="5"/>
  <c r="AD721" i="5"/>
  <c r="AF721" i="5"/>
  <c r="AG721" i="5"/>
  <c r="AH721" i="5"/>
  <c r="B722" i="5"/>
  <c r="Q722" i="5"/>
  <c r="R722" i="5"/>
  <c r="S722" i="5"/>
  <c r="AZ721" i="5"/>
  <c r="BA721" i="5"/>
  <c r="BD721" i="5"/>
  <c r="BE721" i="5"/>
  <c r="AX721" i="5"/>
  <c r="AY721" i="5"/>
  <c r="BB721" i="5"/>
  <c r="BF720" i="5"/>
  <c r="BG720" i="5"/>
  <c r="BH721" i="5"/>
  <c r="BI721" i="5"/>
  <c r="BJ721" i="5"/>
  <c r="BK721" i="5"/>
  <c r="BL721" i="5"/>
  <c r="BM721" i="5"/>
  <c r="AM721" i="5"/>
  <c r="AN721" i="5"/>
  <c r="AO721" i="5"/>
  <c r="AP721" i="5"/>
  <c r="AR721" i="5"/>
  <c r="AS721" i="5"/>
  <c r="C722" i="5"/>
  <c r="Z722" i="5"/>
  <c r="AA722" i="5"/>
  <c r="AB722" i="5"/>
  <c r="BC722" i="5"/>
  <c r="AK722" i="5"/>
  <c r="Y722" i="5"/>
  <c r="AL722" i="5"/>
  <c r="AC722" i="5"/>
  <c r="AD722" i="5"/>
  <c r="AF722" i="5"/>
  <c r="AG722" i="5"/>
  <c r="AH722" i="5"/>
  <c r="B723" i="5"/>
  <c r="Q723" i="5"/>
  <c r="R723" i="5"/>
  <c r="S723" i="5"/>
  <c r="AZ722" i="5"/>
  <c r="BA722" i="5"/>
  <c r="BD722" i="5"/>
  <c r="BE722" i="5"/>
  <c r="AX722" i="5"/>
  <c r="AY722" i="5"/>
  <c r="BB722" i="5"/>
  <c r="BF721" i="5"/>
  <c r="BG721" i="5"/>
  <c r="BH722" i="5"/>
  <c r="BI722" i="5"/>
  <c r="BJ722" i="5"/>
  <c r="BK722" i="5"/>
  <c r="BL722" i="5"/>
  <c r="BM722" i="5"/>
  <c r="AM722" i="5"/>
  <c r="AN722" i="5"/>
  <c r="AO722" i="5"/>
  <c r="AP722" i="5"/>
  <c r="AR722" i="5"/>
  <c r="AS722" i="5"/>
  <c r="C723" i="5"/>
  <c r="Z723" i="5"/>
  <c r="AA723" i="5"/>
  <c r="AB723" i="5"/>
  <c r="BC723" i="5"/>
  <c r="AK723" i="5"/>
  <c r="Y723" i="5"/>
  <c r="AL723" i="5"/>
  <c r="AC723" i="5"/>
  <c r="AD723" i="5"/>
  <c r="AF723" i="5"/>
  <c r="AG723" i="5"/>
  <c r="AH723" i="5"/>
  <c r="B724" i="5"/>
  <c r="Q724" i="5"/>
  <c r="R724" i="5"/>
  <c r="S724" i="5"/>
  <c r="AZ723" i="5"/>
  <c r="BA723" i="5"/>
  <c r="BD723" i="5"/>
  <c r="BE723" i="5"/>
  <c r="AX723" i="5"/>
  <c r="AY723" i="5"/>
  <c r="BB723" i="5"/>
  <c r="BF722" i="5"/>
  <c r="BG722" i="5"/>
  <c r="BH723" i="5"/>
  <c r="BI723" i="5"/>
  <c r="BJ723" i="5"/>
  <c r="BK723" i="5"/>
  <c r="BL723" i="5"/>
  <c r="BM723" i="5"/>
  <c r="AM723" i="5"/>
  <c r="AN723" i="5"/>
  <c r="AO723" i="5"/>
  <c r="AP723" i="5"/>
  <c r="AR723" i="5"/>
  <c r="AS723" i="5"/>
  <c r="C724" i="5"/>
  <c r="Z724" i="5"/>
  <c r="AA724" i="5"/>
  <c r="AB724" i="5"/>
  <c r="BC724" i="5"/>
  <c r="AK724" i="5"/>
  <c r="Y724" i="5"/>
  <c r="AL724" i="5"/>
  <c r="AC724" i="5"/>
  <c r="AD724" i="5"/>
  <c r="AF724" i="5"/>
  <c r="AG724" i="5"/>
  <c r="AH724" i="5"/>
  <c r="B725" i="5"/>
  <c r="Q725" i="5"/>
  <c r="R725" i="5"/>
  <c r="S725" i="5"/>
  <c r="AZ724" i="5"/>
  <c r="BA724" i="5"/>
  <c r="BD724" i="5"/>
  <c r="BE724" i="5"/>
  <c r="AX724" i="5"/>
  <c r="AY724" i="5"/>
  <c r="BB724" i="5"/>
  <c r="BF723" i="5"/>
  <c r="BG723" i="5"/>
  <c r="BH724" i="5"/>
  <c r="BI724" i="5"/>
  <c r="BJ724" i="5"/>
  <c r="BK724" i="5"/>
  <c r="BL724" i="5"/>
  <c r="BM724" i="5"/>
  <c r="AM724" i="5"/>
  <c r="AN724" i="5"/>
  <c r="AO724" i="5"/>
  <c r="AP724" i="5"/>
  <c r="AR724" i="5"/>
  <c r="AS724" i="5"/>
  <c r="C725" i="5"/>
  <c r="AX725" i="5"/>
  <c r="AY725" i="5"/>
  <c r="BB725" i="5"/>
  <c r="A43" i="5"/>
  <c r="F43" i="5"/>
  <c r="E43" i="5"/>
  <c r="B43" i="5"/>
  <c r="Q43" i="5"/>
  <c r="G43" i="5"/>
  <c r="R43" i="5"/>
  <c r="S43" i="5"/>
  <c r="R13" i="5"/>
  <c r="O13" i="5"/>
  <c r="C43" i="5"/>
  <c r="H43" i="5"/>
  <c r="A45" i="5"/>
  <c r="A46" i="5"/>
  <c r="G46" i="5"/>
  <c r="B14" i="3"/>
  <c r="B13" i="3"/>
  <c r="D13" i="3"/>
  <c r="B4" i="3"/>
  <c r="D4" i="3"/>
  <c r="B5" i="3"/>
  <c r="D5" i="3"/>
  <c r="B6" i="3"/>
  <c r="D6" i="3"/>
  <c r="B7" i="3"/>
  <c r="D7" i="3"/>
  <c r="B8" i="3"/>
  <c r="D8" i="3"/>
  <c r="B9" i="3"/>
  <c r="D9" i="3"/>
  <c r="B10" i="3"/>
  <c r="D10" i="3"/>
  <c r="B11" i="3"/>
  <c r="D11" i="3"/>
  <c r="B12" i="3"/>
  <c r="D12" i="3"/>
  <c r="D14" i="3"/>
  <c r="E13" i="3"/>
  <c r="E12" i="3"/>
  <c r="E16" i="3"/>
  <c r="E10" i="3"/>
  <c r="E8" i="3"/>
  <c r="E15" i="3"/>
  <c r="K7" i="3"/>
  <c r="B53" i="3"/>
  <c r="B52" i="3"/>
  <c r="B51" i="3"/>
  <c r="B50" i="3"/>
  <c r="B49" i="3"/>
  <c r="B48" i="3"/>
  <c r="B47" i="3"/>
  <c r="B46" i="3"/>
  <c r="B45" i="3"/>
  <c r="B44" i="3"/>
  <c r="B43" i="3"/>
  <c r="B42" i="3"/>
  <c r="B41" i="3"/>
  <c r="B40" i="3"/>
  <c r="B39" i="3"/>
  <c r="B38" i="3"/>
  <c r="B37" i="3"/>
  <c r="E6" i="3"/>
  <c r="E11" i="3"/>
  <c r="E37" i="3"/>
  <c r="K5" i="3"/>
  <c r="F37" i="3"/>
  <c r="G37" i="3"/>
  <c r="H37" i="3"/>
  <c r="I37" i="3"/>
  <c r="P37" i="3"/>
  <c r="J37" i="3"/>
  <c r="Q37" i="3"/>
  <c r="K37" i="3"/>
  <c r="N37" i="3"/>
  <c r="O37" i="3"/>
  <c r="R37" i="3"/>
  <c r="L37" i="3"/>
  <c r="M37" i="3"/>
  <c r="B124" i="3"/>
  <c r="S37" i="3"/>
  <c r="T37" i="3"/>
  <c r="E38" i="3"/>
  <c r="F38" i="3"/>
  <c r="G38" i="3"/>
  <c r="H38" i="3"/>
  <c r="I38" i="3"/>
  <c r="P38" i="3"/>
  <c r="J38" i="3"/>
  <c r="Q38" i="3"/>
  <c r="K38" i="3"/>
  <c r="N38" i="3"/>
  <c r="O38" i="3"/>
  <c r="R38" i="3"/>
  <c r="L38" i="3"/>
  <c r="M38" i="3"/>
  <c r="S38" i="3"/>
  <c r="T38" i="3"/>
  <c r="E39" i="3"/>
  <c r="F39" i="3"/>
  <c r="G39" i="3"/>
  <c r="H39" i="3"/>
  <c r="I39" i="3"/>
  <c r="P39" i="3"/>
  <c r="J39" i="3"/>
  <c r="Q39" i="3"/>
  <c r="K39" i="3"/>
  <c r="N39" i="3"/>
  <c r="O39" i="3"/>
  <c r="R39" i="3"/>
  <c r="L39" i="3"/>
  <c r="M39" i="3"/>
  <c r="S39" i="3"/>
  <c r="T39" i="3"/>
  <c r="E40" i="3"/>
  <c r="F40" i="3"/>
  <c r="G40" i="3"/>
  <c r="H40" i="3"/>
  <c r="I40" i="3"/>
  <c r="P40" i="3"/>
  <c r="J40" i="3"/>
  <c r="Q40" i="3"/>
  <c r="K40" i="3"/>
  <c r="N40" i="3"/>
  <c r="O40" i="3"/>
  <c r="R40" i="3"/>
  <c r="L40" i="3"/>
  <c r="M40" i="3"/>
  <c r="S40" i="3"/>
  <c r="T40" i="3"/>
  <c r="E41" i="3"/>
  <c r="F41" i="3"/>
  <c r="G41" i="3"/>
  <c r="H41" i="3"/>
  <c r="I41" i="3"/>
  <c r="P41" i="3"/>
  <c r="J41" i="3"/>
  <c r="Q41" i="3"/>
  <c r="K41" i="3"/>
  <c r="N41" i="3"/>
  <c r="O41" i="3"/>
  <c r="R41" i="3"/>
  <c r="L41" i="3"/>
  <c r="M41" i="3"/>
  <c r="S41" i="3"/>
  <c r="T41" i="3"/>
  <c r="E42" i="3"/>
  <c r="F42" i="3"/>
  <c r="G42" i="3"/>
  <c r="H42" i="3"/>
  <c r="I42" i="3"/>
  <c r="P42" i="3"/>
  <c r="J42" i="3"/>
  <c r="Q42" i="3"/>
  <c r="K42" i="3"/>
  <c r="N42" i="3"/>
  <c r="O42" i="3"/>
  <c r="R42" i="3"/>
  <c r="L42" i="3"/>
  <c r="M42" i="3"/>
  <c r="S42" i="3"/>
  <c r="T42" i="3"/>
  <c r="E44" i="5"/>
  <c r="F44" i="5"/>
  <c r="G44" i="5"/>
  <c r="H44" i="5"/>
  <c r="B44" i="5"/>
  <c r="C44" i="5"/>
  <c r="Z44" i="5"/>
  <c r="AC44" i="5"/>
  <c r="AD44" i="5"/>
  <c r="AA44" i="5"/>
  <c r="Z43" i="5"/>
  <c r="AA43" i="5"/>
  <c r="AB44" i="5"/>
  <c r="AE44" i="5"/>
  <c r="K44" i="5"/>
  <c r="AF44" i="5"/>
  <c r="AG44" i="5"/>
  <c r="B45" i="5"/>
  <c r="G45" i="5"/>
  <c r="F45" i="5"/>
  <c r="E45" i="5"/>
  <c r="H45" i="5"/>
  <c r="K45" i="5"/>
  <c r="C45" i="5"/>
  <c r="Z45" i="5"/>
  <c r="AC45" i="5"/>
  <c r="AD45" i="5"/>
  <c r="AA45" i="5"/>
  <c r="AB45" i="5"/>
  <c r="AF45" i="5"/>
  <c r="AE45" i="5"/>
  <c r="AG45" i="5"/>
  <c r="B46" i="5"/>
  <c r="F46" i="5"/>
  <c r="E46" i="5"/>
  <c r="H46" i="5"/>
  <c r="K46" i="5"/>
  <c r="C46" i="5"/>
  <c r="Z46" i="5"/>
  <c r="AC46" i="5"/>
  <c r="AD46" i="5"/>
  <c r="AA46" i="5"/>
  <c r="AB46" i="5"/>
  <c r="AF46" i="5"/>
  <c r="AE46" i="5"/>
  <c r="AG46" i="5"/>
  <c r="A47" i="5"/>
  <c r="B47" i="5"/>
  <c r="G47" i="5"/>
  <c r="F47" i="5"/>
  <c r="E47" i="5"/>
  <c r="H47" i="5"/>
  <c r="K47" i="5"/>
  <c r="C47" i="5"/>
  <c r="Z47" i="5"/>
  <c r="AC47" i="5"/>
  <c r="AD47" i="5"/>
  <c r="AA47" i="5"/>
  <c r="AB47" i="5"/>
  <c r="AF47" i="5"/>
  <c r="AE47" i="5"/>
  <c r="AG47" i="5"/>
  <c r="A48" i="5"/>
  <c r="B48" i="5"/>
  <c r="G48" i="5"/>
  <c r="F48" i="5"/>
  <c r="E48" i="5"/>
  <c r="H48" i="5"/>
  <c r="K48" i="5"/>
  <c r="C48" i="5"/>
  <c r="Z48" i="5"/>
  <c r="AC48" i="5"/>
  <c r="AD48" i="5"/>
  <c r="AA48" i="5"/>
  <c r="AB48" i="5"/>
  <c r="AF48" i="5"/>
  <c r="AE48" i="5"/>
  <c r="AG48" i="5"/>
  <c r="A49" i="5"/>
  <c r="B49" i="5"/>
  <c r="G49" i="5"/>
  <c r="F49" i="5"/>
  <c r="E49" i="5"/>
  <c r="H49" i="5"/>
  <c r="K49" i="5"/>
  <c r="C49" i="5"/>
  <c r="Z49" i="5"/>
  <c r="AC49" i="5"/>
  <c r="AD49" i="5"/>
  <c r="AA49" i="5"/>
  <c r="AB49" i="5"/>
  <c r="AF49" i="5"/>
  <c r="AE49" i="5"/>
  <c r="AG49" i="5"/>
  <c r="A50" i="5"/>
  <c r="B50" i="5"/>
  <c r="G50" i="5"/>
  <c r="F50" i="5"/>
  <c r="E50" i="5"/>
  <c r="H50" i="5"/>
  <c r="K50" i="5"/>
  <c r="C50" i="5"/>
  <c r="Z50" i="5"/>
  <c r="AC50" i="5"/>
  <c r="AD50" i="5"/>
  <c r="AA50" i="5"/>
  <c r="AB50" i="5"/>
  <c r="AF50" i="5"/>
  <c r="AE50" i="5"/>
  <c r="AG50" i="5"/>
  <c r="A51" i="5"/>
  <c r="B51" i="5"/>
  <c r="G51" i="5"/>
  <c r="F51" i="5"/>
  <c r="E51" i="5"/>
  <c r="H51" i="5"/>
  <c r="K51" i="5"/>
  <c r="C51" i="5"/>
  <c r="Z51" i="5"/>
  <c r="AC51" i="5"/>
  <c r="AD51" i="5"/>
  <c r="AA51" i="5"/>
  <c r="AB51" i="5"/>
  <c r="AF51" i="5"/>
  <c r="AE51" i="5"/>
  <c r="AG51" i="5"/>
  <c r="A52" i="5"/>
  <c r="B52" i="5"/>
  <c r="G52" i="5"/>
  <c r="F52" i="5"/>
  <c r="E52" i="5"/>
  <c r="H52" i="5"/>
  <c r="K52" i="5"/>
  <c r="C52" i="5"/>
  <c r="Z52" i="5"/>
  <c r="AC52" i="5"/>
  <c r="AD52" i="5"/>
  <c r="AA52" i="5"/>
  <c r="AB52" i="5"/>
  <c r="AF52" i="5"/>
  <c r="AE52" i="5"/>
  <c r="AG52" i="5"/>
  <c r="A53" i="5"/>
  <c r="B53" i="5"/>
  <c r="G53" i="5"/>
  <c r="F53" i="5"/>
  <c r="E53" i="5"/>
  <c r="H53" i="5"/>
  <c r="K53" i="5"/>
  <c r="C53" i="5"/>
  <c r="Z53" i="5"/>
  <c r="AC53" i="5"/>
  <c r="AD53" i="5"/>
  <c r="AA53" i="5"/>
  <c r="AB53" i="5"/>
  <c r="AF53" i="5"/>
  <c r="AE53" i="5"/>
  <c r="AG53" i="5"/>
  <c r="A54" i="5"/>
  <c r="B54" i="5"/>
  <c r="G54" i="5"/>
  <c r="F54" i="5"/>
  <c r="E54" i="5"/>
  <c r="H54" i="5"/>
  <c r="K54" i="5"/>
  <c r="C54" i="5"/>
  <c r="Z54" i="5"/>
  <c r="AC54" i="5"/>
  <c r="AD54" i="5"/>
  <c r="AA54" i="5"/>
  <c r="AB54" i="5"/>
  <c r="AF54" i="5"/>
  <c r="AE54" i="5"/>
  <c r="AG54" i="5"/>
  <c r="A55" i="5"/>
  <c r="B55" i="5"/>
  <c r="G55" i="5"/>
  <c r="F55" i="5"/>
  <c r="E55" i="5"/>
  <c r="H55" i="5"/>
  <c r="K55" i="5"/>
  <c r="C55" i="5"/>
  <c r="Z55" i="5"/>
  <c r="AC55" i="5"/>
  <c r="AD55" i="5"/>
  <c r="AA55" i="5"/>
  <c r="AB55" i="5"/>
  <c r="AF55" i="5"/>
  <c r="AE55" i="5"/>
  <c r="AG55" i="5"/>
  <c r="A56" i="5"/>
  <c r="B56" i="5"/>
  <c r="G56" i="5"/>
  <c r="F56" i="5"/>
  <c r="E56" i="5"/>
  <c r="H56" i="5"/>
  <c r="K56" i="5"/>
  <c r="C56" i="5"/>
  <c r="Z56" i="5"/>
  <c r="AC56" i="5"/>
  <c r="AD56" i="5"/>
  <c r="AA56" i="5"/>
  <c r="AB56" i="5"/>
  <c r="AF56" i="5"/>
  <c r="AE56" i="5"/>
  <c r="AG56" i="5"/>
  <c r="A57" i="5"/>
  <c r="B57" i="5"/>
  <c r="G57" i="5"/>
  <c r="F57" i="5"/>
  <c r="E57" i="5"/>
  <c r="H57" i="5"/>
  <c r="K57" i="5"/>
  <c r="C57" i="5"/>
  <c r="Z57" i="5"/>
  <c r="AC57" i="5"/>
  <c r="AD57" i="5"/>
  <c r="AA57" i="5"/>
  <c r="AB57" i="5"/>
  <c r="AF57" i="5"/>
  <c r="AE57" i="5"/>
  <c r="AG57" i="5"/>
  <c r="A58" i="5"/>
  <c r="B58" i="5"/>
  <c r="G58" i="5"/>
  <c r="F58" i="5"/>
  <c r="E58" i="5"/>
  <c r="H58" i="5"/>
  <c r="K58" i="5"/>
  <c r="C58" i="5"/>
  <c r="Z58" i="5"/>
  <c r="AC58" i="5"/>
  <c r="AD58" i="5"/>
  <c r="AA58" i="5"/>
  <c r="AB58" i="5"/>
  <c r="AF58" i="5"/>
  <c r="AE58" i="5"/>
  <c r="AG58" i="5"/>
  <c r="A59" i="5"/>
  <c r="B59" i="5"/>
  <c r="G59" i="5"/>
  <c r="F59" i="5"/>
  <c r="E59" i="5"/>
  <c r="H59" i="5"/>
  <c r="K59" i="5"/>
  <c r="C59" i="5"/>
  <c r="Z59" i="5"/>
  <c r="AC59" i="5"/>
  <c r="AD59" i="5"/>
  <c r="AA59" i="5"/>
  <c r="AB59" i="5"/>
  <c r="AF59" i="5"/>
  <c r="AE59" i="5"/>
  <c r="AG59" i="5"/>
  <c r="A60" i="5"/>
  <c r="B60" i="5"/>
  <c r="G60" i="5"/>
  <c r="F60" i="5"/>
  <c r="E60" i="5"/>
  <c r="H60" i="5"/>
  <c r="K60" i="5"/>
  <c r="C60" i="5"/>
  <c r="Z60" i="5"/>
  <c r="AC60" i="5"/>
  <c r="AD60" i="5"/>
  <c r="AA60" i="5"/>
  <c r="AB60" i="5"/>
  <c r="AF60" i="5"/>
  <c r="AE60" i="5"/>
  <c r="AG60" i="5"/>
  <c r="A61" i="5"/>
  <c r="B61" i="5"/>
  <c r="G61" i="5"/>
  <c r="F61" i="5"/>
  <c r="E61" i="5"/>
  <c r="H61" i="5"/>
  <c r="K61" i="5"/>
  <c r="C61" i="5"/>
  <c r="Z61" i="5"/>
  <c r="AC61" i="5"/>
  <c r="AD61" i="5"/>
  <c r="AA61" i="5"/>
  <c r="AB61" i="5"/>
  <c r="AF61" i="5"/>
  <c r="AE61" i="5"/>
  <c r="AG61" i="5"/>
  <c r="A62" i="5"/>
  <c r="B62" i="5"/>
  <c r="G62" i="5"/>
  <c r="F62" i="5"/>
  <c r="E62" i="5"/>
  <c r="H62" i="5"/>
  <c r="K62" i="5"/>
  <c r="C62" i="5"/>
  <c r="Z62" i="5"/>
  <c r="AC62" i="5"/>
  <c r="AD62" i="5"/>
  <c r="AA62" i="5"/>
  <c r="AB62" i="5"/>
  <c r="AF62" i="5"/>
  <c r="AE62" i="5"/>
  <c r="AG62" i="5"/>
  <c r="A63" i="5"/>
  <c r="B63" i="5"/>
  <c r="G63" i="5"/>
  <c r="F63" i="5"/>
  <c r="E63" i="5"/>
  <c r="H63" i="5"/>
  <c r="K63" i="5"/>
  <c r="C63" i="5"/>
  <c r="Z63" i="5"/>
  <c r="AC63" i="5"/>
  <c r="AD63" i="5"/>
  <c r="AA63" i="5"/>
  <c r="AB63" i="5"/>
  <c r="AF63" i="5"/>
  <c r="AE63" i="5"/>
  <c r="AG63" i="5"/>
  <c r="A64" i="5"/>
  <c r="B64" i="5"/>
  <c r="G64" i="5"/>
  <c r="F64" i="5"/>
  <c r="E64" i="5"/>
  <c r="H64" i="5"/>
  <c r="K64" i="5"/>
  <c r="C64" i="5"/>
  <c r="Z64" i="5"/>
  <c r="AC64" i="5"/>
  <c r="AD64" i="5"/>
  <c r="AA64" i="5"/>
  <c r="AB64" i="5"/>
  <c r="AF64" i="5"/>
  <c r="AE64" i="5"/>
  <c r="AG64" i="5"/>
  <c r="A65" i="5"/>
  <c r="B65" i="5"/>
  <c r="G65" i="5"/>
  <c r="F65" i="5"/>
  <c r="E65" i="5"/>
  <c r="H65" i="5"/>
  <c r="K65" i="5"/>
  <c r="C65" i="5"/>
  <c r="Z65" i="5"/>
  <c r="AC65" i="5"/>
  <c r="AD65" i="5"/>
  <c r="AA65" i="5"/>
  <c r="AB65" i="5"/>
  <c r="AF65" i="5"/>
  <c r="AE65" i="5"/>
  <c r="AG65" i="5"/>
  <c r="A66" i="5"/>
  <c r="B66" i="5"/>
  <c r="G66" i="5"/>
  <c r="F66" i="5"/>
  <c r="E66" i="5"/>
  <c r="H66" i="5"/>
  <c r="K66" i="5"/>
  <c r="C66" i="5"/>
  <c r="Z66" i="5"/>
  <c r="AC66" i="5"/>
  <c r="AD66" i="5"/>
  <c r="AA66" i="5"/>
  <c r="AB66" i="5"/>
  <c r="AF66" i="5"/>
  <c r="AE66" i="5"/>
  <c r="AG66" i="5"/>
  <c r="A67" i="5"/>
  <c r="B67" i="5"/>
  <c r="G67" i="5"/>
  <c r="F67" i="5"/>
  <c r="E67" i="5"/>
  <c r="H67" i="5"/>
  <c r="K67" i="5"/>
  <c r="C67" i="5"/>
  <c r="Z67" i="5"/>
  <c r="AC67" i="5"/>
  <c r="AD67" i="5"/>
  <c r="AA67" i="5"/>
  <c r="AB67" i="5"/>
  <c r="AF67" i="5"/>
  <c r="AE67" i="5"/>
  <c r="AG67" i="5"/>
  <c r="A68" i="5"/>
  <c r="B68" i="5"/>
  <c r="G68" i="5"/>
  <c r="F68" i="5"/>
  <c r="E68" i="5"/>
  <c r="H68" i="5"/>
  <c r="K68" i="5"/>
  <c r="C68" i="5"/>
  <c r="Z68" i="5"/>
  <c r="AC68" i="5"/>
  <c r="AD68" i="5"/>
  <c r="AA68" i="5"/>
  <c r="AB68" i="5"/>
  <c r="AF68" i="5"/>
  <c r="AE68" i="5"/>
  <c r="AG68" i="5"/>
  <c r="A69" i="5"/>
  <c r="B69" i="5"/>
  <c r="G69" i="5"/>
  <c r="F69" i="5"/>
  <c r="E69" i="5"/>
  <c r="H69" i="5"/>
  <c r="K69" i="5"/>
  <c r="C69" i="5"/>
  <c r="Z69" i="5"/>
  <c r="AC69" i="5"/>
  <c r="AD69" i="5"/>
  <c r="AA69" i="5"/>
  <c r="AB69" i="5"/>
  <c r="AF69" i="5"/>
  <c r="AE69" i="5"/>
  <c r="AG69" i="5"/>
  <c r="A70" i="5"/>
  <c r="B70" i="5"/>
  <c r="G70" i="5"/>
  <c r="F70" i="5"/>
  <c r="E70" i="5"/>
  <c r="H70" i="5"/>
  <c r="K70" i="5"/>
  <c r="C70" i="5"/>
  <c r="Z70" i="5"/>
  <c r="AC70" i="5"/>
  <c r="AD70" i="5"/>
  <c r="AA70" i="5"/>
  <c r="AB70" i="5"/>
  <c r="AF70" i="5"/>
  <c r="AE70" i="5"/>
  <c r="AG70" i="5"/>
  <c r="A71" i="5"/>
  <c r="B71" i="5"/>
  <c r="G71" i="5"/>
  <c r="F71" i="5"/>
  <c r="E71" i="5"/>
  <c r="H71" i="5"/>
  <c r="K71" i="5"/>
  <c r="C71" i="5"/>
  <c r="Z71" i="5"/>
  <c r="AC71" i="5"/>
  <c r="AD71" i="5"/>
  <c r="AA71" i="5"/>
  <c r="AB71" i="5"/>
  <c r="AF71" i="5"/>
  <c r="AE71" i="5"/>
  <c r="AG71" i="5"/>
  <c r="A72" i="5"/>
  <c r="B72" i="5"/>
  <c r="G72" i="5"/>
  <c r="F72" i="5"/>
  <c r="E72" i="5"/>
  <c r="H72" i="5"/>
  <c r="K72" i="5"/>
  <c r="C72" i="5"/>
  <c r="Z72" i="5"/>
  <c r="AC72" i="5"/>
  <c r="AD72" i="5"/>
  <c r="AA72" i="5"/>
  <c r="AB72" i="5"/>
  <c r="AF72" i="5"/>
  <c r="AE72" i="5"/>
  <c r="AG72" i="5"/>
  <c r="A73" i="5"/>
  <c r="B73" i="5"/>
  <c r="G73" i="5"/>
  <c r="F73" i="5"/>
  <c r="E73" i="5"/>
  <c r="H73" i="5"/>
  <c r="K73" i="5"/>
  <c r="C73" i="5"/>
  <c r="Z73" i="5"/>
  <c r="AC73" i="5"/>
  <c r="AD73" i="5"/>
  <c r="AA73" i="5"/>
  <c r="AB73" i="5"/>
  <c r="AF73" i="5"/>
  <c r="AE73" i="5"/>
  <c r="AG73" i="5"/>
  <c r="A74" i="5"/>
  <c r="B74" i="5"/>
  <c r="G74" i="5"/>
  <c r="F74" i="5"/>
  <c r="E74" i="5"/>
  <c r="H74" i="5"/>
  <c r="K74" i="5"/>
  <c r="C74" i="5"/>
  <c r="Z74" i="5"/>
  <c r="AC74" i="5"/>
  <c r="AD74" i="5"/>
  <c r="AA74" i="5"/>
  <c r="AB74" i="5"/>
  <c r="AF74" i="5"/>
  <c r="AE74" i="5"/>
  <c r="AG74" i="5"/>
  <c r="A75" i="5"/>
  <c r="K75" i="5"/>
  <c r="AC75" i="5"/>
  <c r="AD75" i="5"/>
  <c r="AB75" i="5"/>
  <c r="AF75" i="5"/>
  <c r="AE75" i="5"/>
  <c r="AG75" i="5"/>
  <c r="A76" i="5"/>
  <c r="K76" i="5"/>
  <c r="AC76" i="5"/>
  <c r="AD76" i="5"/>
  <c r="AF76" i="5"/>
  <c r="AE76" i="5"/>
  <c r="AG76" i="5"/>
  <c r="A77" i="5"/>
  <c r="K77" i="5"/>
  <c r="AE77" i="5"/>
  <c r="A78" i="5"/>
  <c r="K78" i="5"/>
  <c r="AE78" i="5"/>
  <c r="A79" i="5"/>
  <c r="K79" i="5"/>
  <c r="AE79" i="5"/>
  <c r="A80" i="5"/>
  <c r="K80" i="5"/>
  <c r="AE80" i="5"/>
  <c r="A81" i="5"/>
  <c r="K81" i="5"/>
  <c r="AE81" i="5"/>
  <c r="A82" i="5"/>
  <c r="K82" i="5"/>
  <c r="AE82" i="5"/>
  <c r="A83" i="5"/>
  <c r="K83" i="5"/>
  <c r="AE83" i="5"/>
  <c r="A84" i="5"/>
  <c r="K84" i="5"/>
  <c r="AE84" i="5"/>
  <c r="A85" i="5"/>
  <c r="K85" i="5"/>
  <c r="AE85" i="5"/>
  <c r="A86" i="5"/>
  <c r="K86" i="5"/>
  <c r="AE86" i="5"/>
  <c r="A87" i="5"/>
  <c r="K87" i="5"/>
  <c r="AE87" i="5"/>
  <c r="A88" i="5"/>
  <c r="K88" i="5"/>
  <c r="AE88" i="5"/>
  <c r="A89" i="5"/>
  <c r="K89" i="5"/>
  <c r="AE89" i="5"/>
  <c r="A90" i="5"/>
  <c r="K90" i="5"/>
  <c r="AE90" i="5"/>
  <c r="A91" i="5"/>
  <c r="K91" i="5"/>
  <c r="AE91" i="5"/>
  <c r="A92" i="5"/>
  <c r="K92" i="5"/>
  <c r="AE92" i="5"/>
  <c r="A93" i="5"/>
  <c r="K93" i="5"/>
  <c r="AE93" i="5"/>
  <c r="A94" i="5"/>
  <c r="K94" i="5"/>
  <c r="AE94" i="5"/>
  <c r="A95" i="5"/>
  <c r="K95" i="5"/>
  <c r="AE95" i="5"/>
  <c r="A96" i="5"/>
  <c r="K96" i="5"/>
  <c r="AE96" i="5"/>
  <c r="A97" i="5"/>
  <c r="K97" i="5"/>
  <c r="AE97" i="5"/>
  <c r="A98" i="5"/>
  <c r="K98" i="5"/>
  <c r="AE98" i="5"/>
  <c r="A99" i="5"/>
  <c r="K99" i="5"/>
  <c r="AE99" i="5"/>
  <c r="A100" i="5"/>
  <c r="K100" i="5"/>
  <c r="AE100" i="5"/>
  <c r="A101" i="5"/>
  <c r="K101" i="5"/>
  <c r="AE101" i="5"/>
  <c r="A102" i="5"/>
  <c r="K102" i="5"/>
  <c r="AE102" i="5"/>
  <c r="A103" i="5"/>
  <c r="K103" i="5"/>
  <c r="AE103" i="5"/>
  <c r="A104" i="5"/>
  <c r="K104" i="5"/>
  <c r="AE104" i="5"/>
  <c r="A105" i="5"/>
  <c r="K105" i="5"/>
  <c r="AE105" i="5"/>
  <c r="A106" i="5"/>
  <c r="K106" i="5"/>
  <c r="AE106" i="5"/>
  <c r="A107" i="5"/>
  <c r="K107" i="5"/>
  <c r="AE107" i="5"/>
  <c r="A108" i="5"/>
  <c r="K108" i="5"/>
  <c r="AE108" i="5"/>
  <c r="A109" i="5"/>
  <c r="K109" i="5"/>
  <c r="AE109" i="5"/>
  <c r="A110" i="5"/>
  <c r="K110" i="5"/>
  <c r="AE110" i="5"/>
  <c r="A111" i="5"/>
  <c r="K111" i="5"/>
  <c r="AE111" i="5"/>
  <c r="A112" i="5"/>
  <c r="K112" i="5"/>
  <c r="AE112" i="5"/>
  <c r="A113" i="5"/>
  <c r="K113" i="5"/>
  <c r="AE113" i="5"/>
  <c r="A114" i="5"/>
  <c r="K114" i="5"/>
  <c r="AE114" i="5"/>
  <c r="A115" i="5"/>
  <c r="K115" i="5"/>
  <c r="AE115" i="5"/>
  <c r="A116" i="5"/>
  <c r="K116" i="5"/>
  <c r="AE116" i="5"/>
  <c r="A117" i="5"/>
  <c r="K117" i="5"/>
  <c r="AE117" i="5"/>
  <c r="A118" i="5"/>
  <c r="K118" i="5"/>
  <c r="AE118" i="5"/>
  <c r="A119" i="5"/>
  <c r="K119" i="5"/>
  <c r="AE119" i="5"/>
  <c r="A120" i="5"/>
  <c r="K120" i="5"/>
  <c r="AE120" i="5"/>
  <c r="A121" i="5"/>
  <c r="K121" i="5"/>
  <c r="AE121" i="5"/>
  <c r="A122" i="5"/>
  <c r="K122" i="5"/>
  <c r="AE122" i="5"/>
  <c r="A123" i="5"/>
  <c r="K123" i="5"/>
  <c r="AE123" i="5"/>
  <c r="A124" i="5"/>
  <c r="K124" i="5"/>
  <c r="AE124" i="5"/>
  <c r="A125" i="5"/>
  <c r="K125" i="5"/>
  <c r="AE125" i="5"/>
  <c r="A126" i="5"/>
  <c r="K126" i="5"/>
  <c r="AE126" i="5"/>
  <c r="A127" i="5"/>
  <c r="K127" i="5"/>
  <c r="AE127" i="5"/>
  <c r="A128" i="5"/>
  <c r="K128" i="5"/>
  <c r="AE128" i="5"/>
  <c r="A129" i="5"/>
  <c r="K129" i="5"/>
  <c r="AE129" i="5"/>
  <c r="A130" i="5"/>
  <c r="K130" i="5"/>
  <c r="AE130" i="5"/>
  <c r="A131" i="5"/>
  <c r="K131" i="5"/>
  <c r="AE131" i="5"/>
  <c r="A132" i="5"/>
  <c r="K132" i="5"/>
  <c r="AE132" i="5"/>
  <c r="A133" i="5"/>
  <c r="K133" i="5"/>
  <c r="AE133" i="5"/>
  <c r="A134" i="5"/>
  <c r="K134" i="5"/>
  <c r="AE134" i="5"/>
  <c r="A135" i="5"/>
  <c r="K135" i="5"/>
  <c r="AE135" i="5"/>
  <c r="A136" i="5"/>
  <c r="K136" i="5"/>
  <c r="AE136" i="5"/>
  <c r="A137" i="5"/>
  <c r="K137" i="5"/>
  <c r="AE137" i="5"/>
  <c r="A138" i="5"/>
  <c r="K138" i="5"/>
  <c r="AE138" i="5"/>
  <c r="A139" i="5"/>
  <c r="K139" i="5"/>
  <c r="AE139" i="5"/>
  <c r="A140" i="5"/>
  <c r="K140" i="5"/>
  <c r="AE140" i="5"/>
  <c r="A141" i="5"/>
  <c r="K141" i="5"/>
  <c r="AE141" i="5"/>
  <c r="A142" i="5"/>
  <c r="K142" i="5"/>
  <c r="AE142" i="5"/>
  <c r="A143" i="5"/>
  <c r="K143" i="5"/>
  <c r="AE143" i="5"/>
  <c r="A144" i="5"/>
  <c r="K144" i="5"/>
  <c r="AE144" i="5"/>
  <c r="A145" i="5"/>
  <c r="K145" i="5"/>
  <c r="AE145" i="5"/>
  <c r="A146" i="5"/>
  <c r="K146" i="5"/>
  <c r="AE146" i="5"/>
  <c r="A147" i="5"/>
  <c r="K147" i="5"/>
  <c r="AE147" i="5"/>
  <c r="A148" i="5"/>
  <c r="K148" i="5"/>
  <c r="AE148" i="5"/>
  <c r="A149" i="5"/>
  <c r="K149" i="5"/>
  <c r="AE149" i="5"/>
  <c r="A150" i="5"/>
  <c r="K150" i="5"/>
  <c r="AE150" i="5"/>
  <c r="A151" i="5"/>
  <c r="K151" i="5"/>
  <c r="AE151" i="5"/>
  <c r="A152" i="5"/>
  <c r="K152" i="5"/>
  <c r="AE152" i="5"/>
  <c r="A153" i="5"/>
  <c r="K153" i="5"/>
  <c r="AE153" i="5"/>
  <c r="A154" i="5"/>
  <c r="K154" i="5"/>
  <c r="AE154" i="5"/>
  <c r="A155" i="5"/>
  <c r="K155" i="5"/>
  <c r="AE155" i="5"/>
  <c r="A156" i="5"/>
  <c r="K156" i="5"/>
  <c r="AE156" i="5"/>
  <c r="A157" i="5"/>
  <c r="K157" i="5"/>
  <c r="AE157" i="5"/>
  <c r="A158" i="5"/>
  <c r="K158" i="5"/>
  <c r="AE158" i="5"/>
  <c r="A159" i="5"/>
  <c r="K159" i="5"/>
  <c r="AE159" i="5"/>
  <c r="A160" i="5"/>
  <c r="K160" i="5"/>
  <c r="AE160" i="5"/>
  <c r="A161" i="5"/>
  <c r="K161" i="5"/>
  <c r="AE161" i="5"/>
  <c r="A162" i="5"/>
  <c r="K162" i="5"/>
  <c r="AE162" i="5"/>
  <c r="A163" i="5"/>
  <c r="K163" i="5"/>
  <c r="AE163" i="5"/>
  <c r="A164" i="5"/>
  <c r="K164" i="5"/>
  <c r="AE164" i="5"/>
  <c r="A165" i="5"/>
  <c r="K165" i="5"/>
  <c r="AE165" i="5"/>
  <c r="A166" i="5"/>
  <c r="K166" i="5"/>
  <c r="AE166" i="5"/>
  <c r="A167" i="5"/>
  <c r="K167" i="5"/>
  <c r="AE167" i="5"/>
  <c r="A168" i="5"/>
  <c r="K168" i="5"/>
  <c r="AE168" i="5"/>
  <c r="A169" i="5"/>
  <c r="K169" i="5"/>
  <c r="AE169" i="5"/>
  <c r="A170" i="5"/>
  <c r="K170" i="5"/>
  <c r="AE170" i="5"/>
  <c r="A171" i="5"/>
  <c r="K171" i="5"/>
  <c r="AE171" i="5"/>
  <c r="A172" i="5"/>
  <c r="K172" i="5"/>
  <c r="AE172" i="5"/>
  <c r="A173" i="5"/>
  <c r="K173" i="5"/>
  <c r="AE173" i="5"/>
  <c r="A174" i="5"/>
  <c r="K174" i="5"/>
  <c r="AE174" i="5"/>
  <c r="A175" i="5"/>
  <c r="K175" i="5"/>
  <c r="AE175" i="5"/>
  <c r="A176" i="5"/>
  <c r="K176" i="5"/>
  <c r="AE176" i="5"/>
  <c r="A177" i="5"/>
  <c r="K177" i="5"/>
  <c r="AE177" i="5"/>
  <c r="A178" i="5"/>
  <c r="K178" i="5"/>
  <c r="AE178" i="5"/>
  <c r="A179" i="5"/>
  <c r="K179" i="5"/>
  <c r="AE179" i="5"/>
  <c r="A180" i="5"/>
  <c r="K180" i="5"/>
  <c r="AE180" i="5"/>
  <c r="A181" i="5"/>
  <c r="K181" i="5"/>
  <c r="AE181" i="5"/>
  <c r="A182" i="5"/>
  <c r="K182" i="5"/>
  <c r="AE182" i="5"/>
  <c r="A183" i="5"/>
  <c r="K183" i="5"/>
  <c r="AE183" i="5"/>
  <c r="A184" i="5"/>
  <c r="K184" i="5"/>
  <c r="AE184" i="5"/>
  <c r="A185" i="5"/>
  <c r="K185" i="5"/>
  <c r="AE185" i="5"/>
  <c r="A186" i="5"/>
  <c r="K186" i="5"/>
  <c r="AE186" i="5"/>
  <c r="A187" i="5"/>
  <c r="K187" i="5"/>
  <c r="AE187" i="5"/>
  <c r="A188" i="5"/>
  <c r="K188" i="5"/>
  <c r="AE188" i="5"/>
  <c r="A189" i="5"/>
  <c r="K189" i="5"/>
  <c r="AE189" i="5"/>
  <c r="A190" i="5"/>
  <c r="K190" i="5"/>
  <c r="AE190" i="5"/>
  <c r="A191" i="5"/>
  <c r="K191" i="5"/>
  <c r="AE191" i="5"/>
  <c r="A192" i="5"/>
  <c r="K192" i="5"/>
  <c r="AE192" i="5"/>
  <c r="A193" i="5"/>
  <c r="K193" i="5"/>
  <c r="AE193" i="5"/>
  <c r="A194" i="5"/>
  <c r="K194" i="5"/>
  <c r="AE194" i="5"/>
  <c r="A195" i="5"/>
  <c r="K195" i="5"/>
  <c r="AE195" i="5"/>
  <c r="A196" i="5"/>
  <c r="K196" i="5"/>
  <c r="AE196" i="5"/>
  <c r="A197" i="5"/>
  <c r="K197" i="5"/>
  <c r="AE197" i="5"/>
  <c r="A198" i="5"/>
  <c r="K198" i="5"/>
  <c r="AE198" i="5"/>
  <c r="A199" i="5"/>
  <c r="K199" i="5"/>
  <c r="AE199" i="5"/>
  <c r="A200" i="5"/>
  <c r="K200" i="5"/>
  <c r="AE200" i="5"/>
  <c r="A201" i="5"/>
  <c r="K201" i="5"/>
  <c r="AE201" i="5"/>
  <c r="A202" i="5"/>
  <c r="K202" i="5"/>
  <c r="AE202" i="5"/>
  <c r="A203" i="5"/>
  <c r="K203" i="5"/>
  <c r="AE203" i="5"/>
  <c r="A204" i="5"/>
  <c r="K204" i="5"/>
  <c r="AE204" i="5"/>
  <c r="A205" i="5"/>
  <c r="K205" i="5"/>
  <c r="AE205" i="5"/>
  <c r="A206" i="5"/>
  <c r="K206" i="5"/>
  <c r="AE206" i="5"/>
  <c r="A207" i="5"/>
  <c r="K207" i="5"/>
  <c r="AE207" i="5"/>
  <c r="A208" i="5"/>
  <c r="K208" i="5"/>
  <c r="AE208" i="5"/>
  <c r="A209" i="5"/>
  <c r="K209" i="5"/>
  <c r="AE209" i="5"/>
  <c r="A210" i="5"/>
  <c r="K210" i="5"/>
  <c r="AE210" i="5"/>
  <c r="A211" i="5"/>
  <c r="K211" i="5"/>
  <c r="AE211" i="5"/>
  <c r="A212" i="5"/>
  <c r="K212" i="5"/>
  <c r="AE212" i="5"/>
  <c r="A213" i="5"/>
  <c r="K213" i="5"/>
  <c r="AE213" i="5"/>
  <c r="A214" i="5"/>
  <c r="K214" i="5"/>
  <c r="AE214" i="5"/>
  <c r="A215" i="5"/>
  <c r="K215" i="5"/>
  <c r="AE215" i="5"/>
  <c r="A216" i="5"/>
  <c r="K216" i="5"/>
  <c r="AE216" i="5"/>
  <c r="A217" i="5"/>
  <c r="K217" i="5"/>
  <c r="AE217" i="5"/>
  <c r="A218" i="5"/>
  <c r="K218" i="5"/>
  <c r="AE218" i="5"/>
  <c r="A219" i="5"/>
  <c r="K219" i="5"/>
  <c r="AE219" i="5"/>
  <c r="A220" i="5"/>
  <c r="K220" i="5"/>
  <c r="AE220" i="5"/>
  <c r="A221" i="5"/>
  <c r="K221" i="5"/>
  <c r="AE221" i="5"/>
  <c r="A222" i="5"/>
  <c r="K222" i="5"/>
  <c r="AE222" i="5"/>
  <c r="A223" i="5"/>
  <c r="K223" i="5"/>
  <c r="AE223" i="5"/>
  <c r="A224" i="5"/>
  <c r="K224" i="5"/>
  <c r="AE224" i="5"/>
  <c r="A225" i="5"/>
  <c r="K225" i="5"/>
  <c r="AE225" i="5"/>
  <c r="A226" i="5"/>
  <c r="K226" i="5"/>
  <c r="AE226" i="5"/>
  <c r="A227" i="5"/>
  <c r="K227" i="5"/>
  <c r="AE227" i="5"/>
  <c r="A228" i="5"/>
  <c r="K228" i="5"/>
  <c r="AE228" i="5"/>
  <c r="A229" i="5"/>
  <c r="K229" i="5"/>
  <c r="AE229" i="5"/>
  <c r="A230" i="5"/>
  <c r="K230" i="5"/>
  <c r="AE230" i="5"/>
  <c r="A231" i="5"/>
  <c r="K231" i="5"/>
  <c r="AE231" i="5"/>
  <c r="A232" i="5"/>
  <c r="K232" i="5"/>
  <c r="AE232" i="5"/>
  <c r="A233" i="5"/>
  <c r="K233" i="5"/>
  <c r="AE233" i="5"/>
  <c r="A234" i="5"/>
  <c r="K234" i="5"/>
  <c r="AE234" i="5"/>
  <c r="A235" i="5"/>
  <c r="K235" i="5"/>
  <c r="AE235" i="5"/>
  <c r="A236" i="5"/>
  <c r="K236" i="5"/>
  <c r="AE236" i="5"/>
  <c r="A237" i="5"/>
  <c r="K237" i="5"/>
  <c r="AE237" i="5"/>
  <c r="A238" i="5"/>
  <c r="K238" i="5"/>
  <c r="AE238" i="5"/>
  <c r="A239" i="5"/>
  <c r="K239" i="5"/>
  <c r="AE239" i="5"/>
  <c r="A240" i="5"/>
  <c r="K240" i="5"/>
  <c r="AE240" i="5"/>
  <c r="A241" i="5"/>
  <c r="K241" i="5"/>
  <c r="AE241" i="5"/>
  <c r="A242" i="5"/>
  <c r="K242" i="5"/>
  <c r="AE242" i="5"/>
  <c r="A243" i="5"/>
  <c r="K243" i="5"/>
  <c r="AE243" i="5"/>
  <c r="A244" i="5"/>
  <c r="K244" i="5"/>
  <c r="AE244" i="5"/>
  <c r="A245" i="5"/>
  <c r="K245" i="5"/>
  <c r="AE245" i="5"/>
  <c r="A246" i="5"/>
  <c r="K246" i="5"/>
  <c r="AE246" i="5"/>
  <c r="A247" i="5"/>
  <c r="K247" i="5"/>
  <c r="AE247" i="5"/>
  <c r="A248" i="5"/>
  <c r="K248" i="5"/>
  <c r="AE248" i="5"/>
  <c r="A249" i="5"/>
  <c r="K249" i="5"/>
  <c r="AE249" i="5"/>
  <c r="A250" i="5"/>
  <c r="K250" i="5"/>
  <c r="AE250" i="5"/>
  <c r="A251" i="5"/>
  <c r="K251" i="5"/>
  <c r="AE251" i="5"/>
  <c r="A252" i="5"/>
  <c r="K252" i="5"/>
  <c r="AE252" i="5"/>
  <c r="A253" i="5"/>
  <c r="K253" i="5"/>
  <c r="AE253" i="5"/>
  <c r="A254" i="5"/>
  <c r="K254" i="5"/>
  <c r="AE254" i="5"/>
  <c r="A255" i="5"/>
  <c r="K255" i="5"/>
  <c r="AE255" i="5"/>
  <c r="A256" i="5"/>
  <c r="K256" i="5"/>
  <c r="AE256" i="5"/>
  <c r="A257" i="5"/>
  <c r="K257" i="5"/>
  <c r="AE257" i="5"/>
  <c r="A258" i="5"/>
  <c r="K258" i="5"/>
  <c r="AE258" i="5"/>
  <c r="A259" i="5"/>
  <c r="K259" i="5"/>
  <c r="AE259" i="5"/>
  <c r="A260" i="5"/>
  <c r="K260" i="5"/>
  <c r="AE260" i="5"/>
  <c r="A261" i="5"/>
  <c r="K261" i="5"/>
  <c r="AE261" i="5"/>
  <c r="A262" i="5"/>
  <c r="K262" i="5"/>
  <c r="AE262" i="5"/>
  <c r="A263" i="5"/>
  <c r="K263" i="5"/>
  <c r="AE263" i="5"/>
  <c r="A264" i="5"/>
  <c r="K264" i="5"/>
  <c r="AE264" i="5"/>
  <c r="A265" i="5"/>
  <c r="K265" i="5"/>
  <c r="AE265" i="5"/>
  <c r="A266" i="5"/>
  <c r="K266" i="5"/>
  <c r="AE266" i="5"/>
  <c r="A267" i="5"/>
  <c r="K267" i="5"/>
  <c r="AE267" i="5"/>
  <c r="A268" i="5"/>
  <c r="K268" i="5"/>
  <c r="AE268" i="5"/>
  <c r="A269" i="5"/>
  <c r="K269" i="5"/>
  <c r="AE269" i="5"/>
  <c r="A270" i="5"/>
  <c r="K270" i="5"/>
  <c r="AE270" i="5"/>
  <c r="A271" i="5"/>
  <c r="K271" i="5"/>
  <c r="AE271" i="5"/>
  <c r="A272" i="5"/>
  <c r="K272" i="5"/>
  <c r="AE272" i="5"/>
  <c r="A273" i="5"/>
  <c r="K273" i="5"/>
  <c r="AE273" i="5"/>
  <c r="A274" i="5"/>
  <c r="K274" i="5"/>
  <c r="AE274" i="5"/>
  <c r="A275" i="5"/>
  <c r="K275" i="5"/>
  <c r="AE275" i="5"/>
  <c r="A276" i="5"/>
  <c r="K276" i="5"/>
  <c r="AE276" i="5"/>
  <c r="A277" i="5"/>
  <c r="K277" i="5"/>
  <c r="AE277" i="5"/>
  <c r="A278" i="5"/>
  <c r="K278" i="5"/>
  <c r="AE278" i="5"/>
  <c r="A279" i="5"/>
  <c r="K279" i="5"/>
  <c r="AE279" i="5"/>
  <c r="A280" i="5"/>
  <c r="K280" i="5"/>
  <c r="AE280" i="5"/>
  <c r="A281" i="5"/>
  <c r="K281" i="5"/>
  <c r="AE281" i="5"/>
  <c r="A282" i="5"/>
  <c r="K282" i="5"/>
  <c r="AE282" i="5"/>
  <c r="A283" i="5"/>
  <c r="K283" i="5"/>
  <c r="AE283" i="5"/>
  <c r="A284" i="5"/>
  <c r="K284" i="5"/>
  <c r="AE284" i="5"/>
  <c r="A285" i="5"/>
  <c r="K285" i="5"/>
  <c r="AE285" i="5"/>
  <c r="A286" i="5"/>
  <c r="K286" i="5"/>
  <c r="AE286" i="5"/>
  <c r="A287" i="5"/>
  <c r="K287" i="5"/>
  <c r="AE287" i="5"/>
  <c r="A288" i="5"/>
  <c r="K288" i="5"/>
  <c r="AE288" i="5"/>
  <c r="A289" i="5"/>
  <c r="K289" i="5"/>
  <c r="AE289" i="5"/>
  <c r="A290" i="5"/>
  <c r="K290" i="5"/>
  <c r="AE290" i="5"/>
  <c r="A291" i="5"/>
  <c r="K291" i="5"/>
  <c r="AE291" i="5"/>
  <c r="A292" i="5"/>
  <c r="K292" i="5"/>
  <c r="AE292" i="5"/>
  <c r="A293" i="5"/>
  <c r="K293" i="5"/>
  <c r="AE293" i="5"/>
  <c r="A294" i="5"/>
  <c r="K294" i="5"/>
  <c r="AE294" i="5"/>
  <c r="A295" i="5"/>
  <c r="K295" i="5"/>
  <c r="AE295" i="5"/>
  <c r="A296" i="5"/>
  <c r="K296" i="5"/>
  <c r="AE296" i="5"/>
  <c r="A297" i="5"/>
  <c r="K297" i="5"/>
  <c r="AE297" i="5"/>
  <c r="A298" i="5"/>
  <c r="K298" i="5"/>
  <c r="AE298" i="5"/>
  <c r="A299" i="5"/>
  <c r="K299" i="5"/>
  <c r="AE299" i="5"/>
  <c r="A300" i="5"/>
  <c r="K300" i="5"/>
  <c r="AE300" i="5"/>
  <c r="A301" i="5"/>
  <c r="K301" i="5"/>
  <c r="AE301" i="5"/>
  <c r="A302" i="5"/>
  <c r="K302" i="5"/>
  <c r="AE302" i="5"/>
  <c r="A303" i="5"/>
  <c r="K303" i="5"/>
  <c r="AE303" i="5"/>
  <c r="A304" i="5"/>
  <c r="K304" i="5"/>
  <c r="AE304" i="5"/>
  <c r="A305" i="5"/>
  <c r="K305" i="5"/>
  <c r="AE305" i="5"/>
  <c r="A306" i="5"/>
  <c r="K306" i="5"/>
  <c r="AE306" i="5"/>
  <c r="A307" i="5"/>
  <c r="K307" i="5"/>
  <c r="AE307" i="5"/>
  <c r="A308" i="5"/>
  <c r="K308" i="5"/>
  <c r="AE308" i="5"/>
  <c r="A309" i="5"/>
  <c r="K309" i="5"/>
  <c r="AE309" i="5"/>
  <c r="A310" i="5"/>
  <c r="K310" i="5"/>
  <c r="AE310" i="5"/>
  <c r="A311" i="5"/>
  <c r="K311" i="5"/>
  <c r="AE311" i="5"/>
  <c r="A312" i="5"/>
  <c r="K312" i="5"/>
  <c r="AE312" i="5"/>
  <c r="A313" i="5"/>
  <c r="K313" i="5"/>
  <c r="AE313" i="5"/>
  <c r="A314" i="5"/>
  <c r="K314" i="5"/>
  <c r="AE314" i="5"/>
  <c r="A315" i="5"/>
  <c r="K315" i="5"/>
  <c r="AE315" i="5"/>
  <c r="A316" i="5"/>
  <c r="K316" i="5"/>
  <c r="AE316" i="5"/>
  <c r="A317" i="5"/>
  <c r="K317" i="5"/>
  <c r="AE317" i="5"/>
  <c r="A318" i="5"/>
  <c r="K318" i="5"/>
  <c r="AE318" i="5"/>
  <c r="A319" i="5"/>
  <c r="K319" i="5"/>
  <c r="AE319" i="5"/>
  <c r="A320" i="5"/>
  <c r="K320" i="5"/>
  <c r="AE320" i="5"/>
  <c r="A321" i="5"/>
  <c r="K321" i="5"/>
  <c r="AE321" i="5"/>
  <c r="A322" i="5"/>
  <c r="K322" i="5"/>
  <c r="AE322" i="5"/>
  <c r="A323" i="5"/>
  <c r="K323" i="5"/>
  <c r="AE323" i="5"/>
  <c r="A324" i="5"/>
  <c r="K324" i="5"/>
  <c r="AE324" i="5"/>
  <c r="A325" i="5"/>
  <c r="K325" i="5"/>
  <c r="AE325" i="5"/>
  <c r="A326" i="5"/>
  <c r="K326" i="5"/>
  <c r="AE326" i="5"/>
  <c r="A327" i="5"/>
  <c r="K327" i="5"/>
  <c r="AE327" i="5"/>
  <c r="A328" i="5"/>
  <c r="K328" i="5"/>
  <c r="AE328" i="5"/>
  <c r="A329" i="5"/>
  <c r="K329" i="5"/>
  <c r="AE329" i="5"/>
  <c r="A330" i="5"/>
  <c r="K330" i="5"/>
  <c r="AE330" i="5"/>
  <c r="A331" i="5"/>
  <c r="K331" i="5"/>
  <c r="AE331" i="5"/>
  <c r="A332" i="5"/>
  <c r="K332" i="5"/>
  <c r="AE332" i="5"/>
  <c r="A333" i="5"/>
  <c r="K333" i="5"/>
  <c r="AE333" i="5"/>
  <c r="A334" i="5"/>
  <c r="K334" i="5"/>
  <c r="AE334" i="5"/>
  <c r="A335" i="5"/>
  <c r="K335" i="5"/>
  <c r="AE335" i="5"/>
  <c r="A336" i="5"/>
  <c r="K336" i="5"/>
  <c r="AE336" i="5"/>
  <c r="A337" i="5"/>
  <c r="K337" i="5"/>
  <c r="AE337" i="5"/>
  <c r="A338" i="5"/>
  <c r="K338" i="5"/>
  <c r="AE338" i="5"/>
  <c r="A339" i="5"/>
  <c r="K339" i="5"/>
  <c r="AE339" i="5"/>
  <c r="A340" i="5"/>
  <c r="K340" i="5"/>
  <c r="AE340" i="5"/>
  <c r="A341" i="5"/>
  <c r="K341" i="5"/>
  <c r="AE341" i="5"/>
  <c r="A342" i="5"/>
  <c r="K342" i="5"/>
  <c r="AE342" i="5"/>
  <c r="A343" i="5"/>
  <c r="K343" i="5"/>
  <c r="AE343" i="5"/>
  <c r="A344" i="5"/>
  <c r="K344" i="5"/>
  <c r="AE344" i="5"/>
  <c r="A345" i="5"/>
  <c r="K345" i="5"/>
  <c r="AE345" i="5"/>
  <c r="A346" i="5"/>
  <c r="K346" i="5"/>
  <c r="AE346" i="5"/>
  <c r="A347" i="5"/>
  <c r="K347" i="5"/>
  <c r="AE347" i="5"/>
  <c r="A348" i="5"/>
  <c r="K348" i="5"/>
  <c r="AE348" i="5"/>
  <c r="A349" i="5"/>
  <c r="K349" i="5"/>
  <c r="AE349" i="5"/>
  <c r="A350" i="5"/>
  <c r="K350" i="5"/>
  <c r="AE350" i="5"/>
  <c r="A351" i="5"/>
  <c r="K351" i="5"/>
  <c r="AE351" i="5"/>
  <c r="A352" i="5"/>
  <c r="K352" i="5"/>
  <c r="AE352" i="5"/>
  <c r="A353" i="5"/>
  <c r="K353" i="5"/>
  <c r="AE353" i="5"/>
  <c r="A354" i="5"/>
  <c r="K354" i="5"/>
  <c r="AE354" i="5"/>
  <c r="A355" i="5"/>
  <c r="K355" i="5"/>
  <c r="AE355" i="5"/>
  <c r="A356" i="5"/>
  <c r="K356" i="5"/>
  <c r="AE356" i="5"/>
  <c r="A357" i="5"/>
  <c r="K357" i="5"/>
  <c r="AE357" i="5"/>
  <c r="A358" i="5"/>
  <c r="K358" i="5"/>
  <c r="AE358" i="5"/>
  <c r="A359" i="5"/>
  <c r="K359" i="5"/>
  <c r="AE359" i="5"/>
  <c r="A360" i="5"/>
  <c r="K360" i="5"/>
  <c r="AE360" i="5"/>
  <c r="A361" i="5"/>
  <c r="K361" i="5"/>
  <c r="AE361" i="5"/>
  <c r="A362" i="5"/>
  <c r="K362" i="5"/>
  <c r="AE362" i="5"/>
  <c r="A363" i="5"/>
  <c r="K363" i="5"/>
  <c r="AE363" i="5"/>
  <c r="A364" i="5"/>
  <c r="K364" i="5"/>
  <c r="AE364" i="5"/>
  <c r="A365" i="5"/>
  <c r="K365" i="5"/>
  <c r="AE365" i="5"/>
  <c r="A366" i="5"/>
  <c r="K366" i="5"/>
  <c r="AE366" i="5"/>
  <c r="A367" i="5"/>
  <c r="K367" i="5"/>
  <c r="AE367" i="5"/>
  <c r="A368" i="5"/>
  <c r="K368" i="5"/>
  <c r="AE368" i="5"/>
  <c r="A369" i="5"/>
  <c r="K369" i="5"/>
  <c r="AE369" i="5"/>
  <c r="A370" i="5"/>
  <c r="K370" i="5"/>
  <c r="AE370" i="5"/>
  <c r="A371" i="5"/>
  <c r="K371" i="5"/>
  <c r="AE371" i="5"/>
  <c r="A372" i="5"/>
  <c r="K372" i="5"/>
  <c r="AE372" i="5"/>
  <c r="A373" i="5"/>
  <c r="K373" i="5"/>
  <c r="AE373" i="5"/>
  <c r="A374" i="5"/>
  <c r="K374" i="5"/>
  <c r="AE374" i="5"/>
  <c r="A375" i="5"/>
  <c r="K375" i="5"/>
  <c r="AE375" i="5"/>
  <c r="A376" i="5"/>
  <c r="K376" i="5"/>
  <c r="AE376" i="5"/>
  <c r="A377" i="5"/>
  <c r="K377" i="5"/>
  <c r="AE377" i="5"/>
  <c r="A378" i="5"/>
  <c r="K378" i="5"/>
  <c r="AE378" i="5"/>
  <c r="A379" i="5"/>
  <c r="K379" i="5"/>
  <c r="AE379" i="5"/>
  <c r="A380" i="5"/>
  <c r="K380" i="5"/>
  <c r="AE380" i="5"/>
  <c r="A381" i="5"/>
  <c r="K381" i="5"/>
  <c r="AE381" i="5"/>
  <c r="A382" i="5"/>
  <c r="K382" i="5"/>
  <c r="AE382" i="5"/>
  <c r="A383" i="5"/>
  <c r="K383" i="5"/>
  <c r="AE383" i="5"/>
  <c r="A384" i="5"/>
  <c r="K384" i="5"/>
  <c r="AE384" i="5"/>
  <c r="A385" i="5"/>
  <c r="K385" i="5"/>
  <c r="AE385" i="5"/>
  <c r="A386" i="5"/>
  <c r="K386" i="5"/>
  <c r="AE386" i="5"/>
  <c r="A387" i="5"/>
  <c r="K387" i="5"/>
  <c r="AE387" i="5"/>
  <c r="A388" i="5"/>
  <c r="K388" i="5"/>
  <c r="AE388" i="5"/>
  <c r="A389" i="5"/>
  <c r="K389" i="5"/>
  <c r="AE389" i="5"/>
  <c r="A390" i="5"/>
  <c r="K390" i="5"/>
  <c r="AE390" i="5"/>
  <c r="A391" i="5"/>
  <c r="K391" i="5"/>
  <c r="AE391" i="5"/>
  <c r="A392" i="5"/>
  <c r="K392" i="5"/>
  <c r="AE392" i="5"/>
  <c r="A393" i="5"/>
  <c r="K393" i="5"/>
  <c r="AE393" i="5"/>
  <c r="A394" i="5"/>
  <c r="K394" i="5"/>
  <c r="AE394" i="5"/>
  <c r="A395" i="5"/>
  <c r="K395" i="5"/>
  <c r="AE395" i="5"/>
  <c r="A396" i="5"/>
  <c r="K396" i="5"/>
  <c r="AE396" i="5"/>
  <c r="A397" i="5"/>
  <c r="K397" i="5"/>
  <c r="AE397" i="5"/>
  <c r="A398" i="5"/>
  <c r="K398" i="5"/>
  <c r="AE398" i="5"/>
  <c r="A399" i="5"/>
  <c r="K399" i="5"/>
  <c r="AE399" i="5"/>
  <c r="A400" i="5"/>
  <c r="K400" i="5"/>
  <c r="AE400" i="5"/>
  <c r="A401" i="5"/>
  <c r="K401" i="5"/>
  <c r="AE401" i="5"/>
  <c r="A402" i="5"/>
  <c r="K402" i="5"/>
  <c r="AE402" i="5"/>
  <c r="A403" i="5"/>
  <c r="K403" i="5"/>
  <c r="AE403" i="5"/>
  <c r="A404" i="5"/>
  <c r="K404" i="5"/>
  <c r="AE404" i="5"/>
  <c r="A405" i="5"/>
  <c r="K405" i="5"/>
  <c r="AE405" i="5"/>
  <c r="A406" i="5"/>
  <c r="K406" i="5"/>
  <c r="AE406" i="5"/>
  <c r="A407" i="5"/>
  <c r="K407" i="5"/>
  <c r="AE407" i="5"/>
  <c r="A408" i="5"/>
  <c r="K408" i="5"/>
  <c r="AE408" i="5"/>
  <c r="A409" i="5"/>
  <c r="K409" i="5"/>
  <c r="AE409" i="5"/>
  <c r="A410" i="5"/>
  <c r="K410" i="5"/>
  <c r="AE410" i="5"/>
  <c r="A411" i="5"/>
  <c r="K411" i="5"/>
  <c r="AE411" i="5"/>
  <c r="A412" i="5"/>
  <c r="K412" i="5"/>
  <c r="AE412" i="5"/>
  <c r="A413" i="5"/>
  <c r="K413" i="5"/>
  <c r="AE413" i="5"/>
  <c r="A414" i="5"/>
  <c r="K414" i="5"/>
  <c r="AE414" i="5"/>
  <c r="A415" i="5"/>
  <c r="K415" i="5"/>
  <c r="AE415" i="5"/>
  <c r="A416" i="5"/>
  <c r="K416" i="5"/>
  <c r="AE416" i="5"/>
  <c r="A417" i="5"/>
  <c r="K417" i="5"/>
  <c r="AE417" i="5"/>
  <c r="A418" i="5"/>
  <c r="K418" i="5"/>
  <c r="AE418" i="5"/>
  <c r="A419" i="5"/>
  <c r="K419" i="5"/>
  <c r="AE419" i="5"/>
  <c r="A420" i="5"/>
  <c r="K420" i="5"/>
  <c r="AE420" i="5"/>
  <c r="A421" i="5"/>
  <c r="K421" i="5"/>
  <c r="AE421" i="5"/>
  <c r="A422" i="5"/>
  <c r="K422" i="5"/>
  <c r="AE422" i="5"/>
  <c r="A423" i="5"/>
  <c r="K423" i="5"/>
  <c r="AE423" i="5"/>
  <c r="A424" i="5"/>
  <c r="K424" i="5"/>
  <c r="AE424" i="5"/>
  <c r="A425" i="5"/>
  <c r="K425" i="5"/>
  <c r="AE425" i="5"/>
  <c r="A426" i="5"/>
  <c r="K426" i="5"/>
  <c r="AE426" i="5"/>
  <c r="A427" i="5"/>
  <c r="K427" i="5"/>
  <c r="AE427" i="5"/>
  <c r="A428" i="5"/>
  <c r="K428" i="5"/>
  <c r="AE428" i="5"/>
  <c r="A429" i="5"/>
  <c r="K429" i="5"/>
  <c r="AE429" i="5"/>
  <c r="A430" i="5"/>
  <c r="K430" i="5"/>
  <c r="AE430" i="5"/>
  <c r="A431" i="5"/>
  <c r="K431" i="5"/>
  <c r="AE431" i="5"/>
  <c r="A432" i="5"/>
  <c r="K432" i="5"/>
  <c r="AE432" i="5"/>
  <c r="A433" i="5"/>
  <c r="K433" i="5"/>
  <c r="AE433" i="5"/>
  <c r="A434" i="5"/>
  <c r="K434" i="5"/>
  <c r="AE434" i="5"/>
  <c r="A435" i="5"/>
  <c r="K435" i="5"/>
  <c r="AE435" i="5"/>
  <c r="A436" i="5"/>
  <c r="K436" i="5"/>
  <c r="AE436" i="5"/>
  <c r="A437" i="5"/>
  <c r="K437" i="5"/>
  <c r="AE437" i="5"/>
  <c r="A438" i="5"/>
  <c r="K438" i="5"/>
  <c r="AE438" i="5"/>
  <c r="A439" i="5"/>
  <c r="K439" i="5"/>
  <c r="AE439" i="5"/>
  <c r="A440" i="5"/>
  <c r="K440" i="5"/>
  <c r="AE440" i="5"/>
  <c r="A441" i="5"/>
  <c r="K441" i="5"/>
  <c r="AE441" i="5"/>
  <c r="A442" i="5"/>
  <c r="K442" i="5"/>
  <c r="AE442" i="5"/>
  <c r="A443" i="5"/>
  <c r="K443" i="5"/>
  <c r="AE443" i="5"/>
  <c r="A444" i="5"/>
  <c r="K444" i="5"/>
  <c r="AE444" i="5"/>
  <c r="A445" i="5"/>
  <c r="K445" i="5"/>
  <c r="AE445" i="5"/>
  <c r="A446" i="5"/>
  <c r="K446" i="5"/>
  <c r="AE446" i="5"/>
  <c r="A447" i="5"/>
  <c r="K447" i="5"/>
  <c r="AE447" i="5"/>
  <c r="A448" i="5"/>
  <c r="K448" i="5"/>
  <c r="AE448" i="5"/>
  <c r="A449" i="5"/>
  <c r="K449" i="5"/>
  <c r="AE449" i="5"/>
  <c r="A450" i="5"/>
  <c r="K450" i="5"/>
  <c r="AE450" i="5"/>
  <c r="A451" i="5"/>
  <c r="K451" i="5"/>
  <c r="AE451" i="5"/>
  <c r="A452" i="5"/>
  <c r="K452" i="5"/>
  <c r="AE452" i="5"/>
  <c r="A453" i="5"/>
  <c r="K453" i="5"/>
  <c r="AE453" i="5"/>
  <c r="A454" i="5"/>
  <c r="K454" i="5"/>
  <c r="AE454" i="5"/>
  <c r="A455" i="5"/>
  <c r="K455" i="5"/>
  <c r="AE455" i="5"/>
  <c r="A456" i="5"/>
  <c r="K456" i="5"/>
  <c r="AE456" i="5"/>
  <c r="A457" i="5"/>
  <c r="K457" i="5"/>
  <c r="AE457" i="5"/>
  <c r="A458" i="5"/>
  <c r="K458" i="5"/>
  <c r="AE458" i="5"/>
  <c r="A459" i="5"/>
  <c r="K459" i="5"/>
  <c r="AE459" i="5"/>
  <c r="A460" i="5"/>
  <c r="K460" i="5"/>
  <c r="AE460" i="5"/>
  <c r="A461" i="5"/>
  <c r="K461" i="5"/>
  <c r="AE461" i="5"/>
  <c r="A462" i="5"/>
  <c r="K462" i="5"/>
  <c r="AE462" i="5"/>
  <c r="A463" i="5"/>
  <c r="K463" i="5"/>
  <c r="AE463" i="5"/>
  <c r="A464" i="5"/>
  <c r="K464" i="5"/>
  <c r="AE464" i="5"/>
  <c r="A465" i="5"/>
  <c r="K465" i="5"/>
  <c r="AE465" i="5"/>
  <c r="A466" i="5"/>
  <c r="K466" i="5"/>
  <c r="AE466" i="5"/>
  <c r="A467" i="5"/>
  <c r="K467" i="5"/>
  <c r="AE467" i="5"/>
  <c r="A468" i="5"/>
  <c r="K468" i="5"/>
  <c r="AE468" i="5"/>
  <c r="A469" i="5"/>
  <c r="K469" i="5"/>
  <c r="AE469" i="5"/>
  <c r="A470" i="5"/>
  <c r="K470" i="5"/>
  <c r="AE470" i="5"/>
  <c r="A471" i="5"/>
  <c r="K471" i="5"/>
  <c r="AE471" i="5"/>
  <c r="A472" i="5"/>
  <c r="K472" i="5"/>
  <c r="AE472" i="5"/>
  <c r="A473" i="5"/>
  <c r="K473" i="5"/>
  <c r="AE473" i="5"/>
  <c r="A474" i="5"/>
  <c r="K474" i="5"/>
  <c r="AE474" i="5"/>
  <c r="A475" i="5"/>
  <c r="K475" i="5"/>
  <c r="AE475" i="5"/>
  <c r="A476" i="5"/>
  <c r="K476" i="5"/>
  <c r="AE476" i="5"/>
  <c r="A477" i="5"/>
  <c r="K477" i="5"/>
  <c r="AE477" i="5"/>
  <c r="A478" i="5"/>
  <c r="K478" i="5"/>
  <c r="AE478" i="5"/>
  <c r="A479" i="5"/>
  <c r="K479" i="5"/>
  <c r="AE479" i="5"/>
  <c r="A480" i="5"/>
  <c r="K480" i="5"/>
  <c r="AE480" i="5"/>
  <c r="A481" i="5"/>
  <c r="K481" i="5"/>
  <c r="AE481" i="5"/>
  <c r="A482" i="5"/>
  <c r="K482" i="5"/>
  <c r="AE482" i="5"/>
  <c r="A483" i="5"/>
  <c r="K483" i="5"/>
  <c r="AE483" i="5"/>
  <c r="A484" i="5"/>
  <c r="K484" i="5"/>
  <c r="AE484" i="5"/>
  <c r="A485" i="5"/>
  <c r="K485" i="5"/>
  <c r="AE485" i="5"/>
  <c r="A486" i="5"/>
  <c r="K486" i="5"/>
  <c r="AE486" i="5"/>
  <c r="A487" i="5"/>
  <c r="K487" i="5"/>
  <c r="AE487" i="5"/>
  <c r="A488" i="5"/>
  <c r="K488" i="5"/>
  <c r="AE488" i="5"/>
  <c r="A489" i="5"/>
  <c r="K489" i="5"/>
  <c r="AE489" i="5"/>
  <c r="A490" i="5"/>
  <c r="K490" i="5"/>
  <c r="AE490" i="5"/>
  <c r="A491" i="5"/>
  <c r="K491" i="5"/>
  <c r="AE491" i="5"/>
  <c r="A492" i="5"/>
  <c r="K492" i="5"/>
  <c r="AE492" i="5"/>
  <c r="A493" i="5"/>
  <c r="K493" i="5"/>
  <c r="AE493" i="5"/>
  <c r="A494" i="5"/>
  <c r="K494" i="5"/>
  <c r="AE494" i="5"/>
  <c r="A495" i="5"/>
  <c r="K495" i="5"/>
  <c r="AE495" i="5"/>
  <c r="A496" i="5"/>
  <c r="K496" i="5"/>
  <c r="AE496" i="5"/>
  <c r="A497" i="5"/>
  <c r="K497" i="5"/>
  <c r="AE497" i="5"/>
  <c r="A498" i="5"/>
  <c r="K498" i="5"/>
  <c r="AE498" i="5"/>
  <c r="A499" i="5"/>
  <c r="K499" i="5"/>
  <c r="AE499" i="5"/>
  <c r="A500" i="5"/>
  <c r="K500" i="5"/>
  <c r="AE500" i="5"/>
  <c r="A501" i="5"/>
  <c r="K501" i="5"/>
  <c r="AE501" i="5"/>
  <c r="A502" i="5"/>
  <c r="K502" i="5"/>
  <c r="AE502" i="5"/>
  <c r="A503" i="5"/>
  <c r="K503" i="5"/>
  <c r="AE503" i="5"/>
  <c r="A504" i="5"/>
  <c r="K504" i="5"/>
  <c r="AE504" i="5"/>
  <c r="A505" i="5"/>
  <c r="K505" i="5"/>
  <c r="AE505" i="5"/>
  <c r="A506" i="5"/>
  <c r="K506" i="5"/>
  <c r="AE506" i="5"/>
  <c r="A507" i="5"/>
  <c r="K507" i="5"/>
  <c r="AE507" i="5"/>
  <c r="A508" i="5"/>
  <c r="K508" i="5"/>
  <c r="AE508" i="5"/>
  <c r="A509" i="5"/>
  <c r="K509" i="5"/>
  <c r="AE509" i="5"/>
  <c r="A510" i="5"/>
  <c r="K510" i="5"/>
  <c r="AE510" i="5"/>
  <c r="A511" i="5"/>
  <c r="K511" i="5"/>
  <c r="AE511" i="5"/>
  <c r="A512" i="5"/>
  <c r="K512" i="5"/>
  <c r="AE512" i="5"/>
  <c r="A513" i="5"/>
  <c r="K513" i="5"/>
  <c r="AE513" i="5"/>
  <c r="A514" i="5"/>
  <c r="K514" i="5"/>
  <c r="AE514" i="5"/>
  <c r="A515" i="5"/>
  <c r="K515" i="5"/>
  <c r="AE515" i="5"/>
  <c r="A516" i="5"/>
  <c r="K516" i="5"/>
  <c r="AE516" i="5"/>
  <c r="A517" i="5"/>
  <c r="K517" i="5"/>
  <c r="AE517" i="5"/>
  <c r="A518" i="5"/>
  <c r="K518" i="5"/>
  <c r="AE518" i="5"/>
  <c r="A519" i="5"/>
  <c r="K519" i="5"/>
  <c r="AE519" i="5"/>
  <c r="A520" i="5"/>
  <c r="K520" i="5"/>
  <c r="AE520" i="5"/>
  <c r="A521" i="5"/>
  <c r="K521" i="5"/>
  <c r="AE521" i="5"/>
  <c r="A522" i="5"/>
  <c r="K522" i="5"/>
  <c r="AE522" i="5"/>
  <c r="A523" i="5"/>
  <c r="K523" i="5"/>
  <c r="AE523" i="5"/>
  <c r="A524" i="5"/>
  <c r="K524" i="5"/>
  <c r="AE524" i="5"/>
  <c r="A525" i="5"/>
  <c r="K525" i="5"/>
  <c r="AE525" i="5"/>
  <c r="A526" i="5"/>
  <c r="K526" i="5"/>
  <c r="AE526" i="5"/>
  <c r="A527" i="5"/>
  <c r="K527" i="5"/>
  <c r="AE527" i="5"/>
  <c r="A528" i="5"/>
  <c r="K528" i="5"/>
  <c r="AE528" i="5"/>
  <c r="A529" i="5"/>
  <c r="K529" i="5"/>
  <c r="AE529" i="5"/>
  <c r="A530" i="5"/>
  <c r="K530" i="5"/>
  <c r="AE530" i="5"/>
  <c r="A531" i="5"/>
  <c r="K531" i="5"/>
  <c r="AE531" i="5"/>
  <c r="A532" i="5"/>
  <c r="K532" i="5"/>
  <c r="AE532" i="5"/>
  <c r="A533" i="5"/>
  <c r="K533" i="5"/>
  <c r="AE533" i="5"/>
  <c r="A534" i="5"/>
  <c r="K534" i="5"/>
  <c r="AE534" i="5"/>
  <c r="A535" i="5"/>
  <c r="K535" i="5"/>
  <c r="AE535" i="5"/>
  <c r="A536" i="5"/>
  <c r="K536" i="5"/>
  <c r="AE536" i="5"/>
  <c r="A537" i="5"/>
  <c r="K537" i="5"/>
  <c r="AE537" i="5"/>
  <c r="A538" i="5"/>
  <c r="K538" i="5"/>
  <c r="AE538" i="5"/>
  <c r="A539" i="5"/>
  <c r="K539" i="5"/>
  <c r="AE539" i="5"/>
  <c r="A540" i="5"/>
  <c r="K540" i="5"/>
  <c r="AE540" i="5"/>
  <c r="A541" i="5"/>
  <c r="K541" i="5"/>
  <c r="AE541" i="5"/>
  <c r="A542" i="5"/>
  <c r="K542" i="5"/>
  <c r="AE542" i="5"/>
  <c r="A543" i="5"/>
  <c r="K543" i="5"/>
  <c r="AE543" i="5"/>
  <c r="A544" i="5"/>
  <c r="K544" i="5"/>
  <c r="AE544" i="5"/>
  <c r="A545" i="5"/>
  <c r="K545" i="5"/>
  <c r="AE545" i="5"/>
  <c r="A546" i="5"/>
  <c r="K546" i="5"/>
  <c r="AE546" i="5"/>
  <c r="A547" i="5"/>
  <c r="K547" i="5"/>
  <c r="AE547" i="5"/>
  <c r="A548" i="5"/>
  <c r="K548" i="5"/>
  <c r="AE548" i="5"/>
  <c r="A549" i="5"/>
  <c r="K549" i="5"/>
  <c r="AE549" i="5"/>
  <c r="A550" i="5"/>
  <c r="K550" i="5"/>
  <c r="AE550" i="5"/>
  <c r="A551" i="5"/>
  <c r="K551" i="5"/>
  <c r="AE551" i="5"/>
  <c r="A552" i="5"/>
  <c r="K552" i="5"/>
  <c r="AE552" i="5"/>
  <c r="A553" i="5"/>
  <c r="K553" i="5"/>
  <c r="AE553" i="5"/>
  <c r="A554" i="5"/>
  <c r="K554" i="5"/>
  <c r="AE554" i="5"/>
  <c r="A555" i="5"/>
  <c r="K555" i="5"/>
  <c r="AE555" i="5"/>
  <c r="A556" i="5"/>
  <c r="K556" i="5"/>
  <c r="AE556" i="5"/>
  <c r="A557" i="5"/>
  <c r="K557" i="5"/>
  <c r="AE557" i="5"/>
  <c r="A558" i="5"/>
  <c r="K558" i="5"/>
  <c r="AE558" i="5"/>
  <c r="A559" i="5"/>
  <c r="K559" i="5"/>
  <c r="AE559" i="5"/>
  <c r="A560" i="5"/>
  <c r="K560" i="5"/>
  <c r="AE560" i="5"/>
  <c r="A561" i="5"/>
  <c r="K561" i="5"/>
  <c r="AE561" i="5"/>
  <c r="A562" i="5"/>
  <c r="K562" i="5"/>
  <c r="AE562" i="5"/>
  <c r="A563" i="5"/>
  <c r="K563" i="5"/>
  <c r="AE563" i="5"/>
  <c r="A564" i="5"/>
  <c r="K564" i="5"/>
  <c r="AE564" i="5"/>
  <c r="A565" i="5"/>
  <c r="K565" i="5"/>
  <c r="AE565" i="5"/>
  <c r="A566" i="5"/>
  <c r="K566" i="5"/>
  <c r="AE566" i="5"/>
  <c r="A567" i="5"/>
  <c r="K567" i="5"/>
  <c r="AE567" i="5"/>
  <c r="A568" i="5"/>
  <c r="K568" i="5"/>
  <c r="AE568" i="5"/>
  <c r="A569" i="5"/>
  <c r="K569" i="5"/>
  <c r="AE569" i="5"/>
  <c r="A570" i="5"/>
  <c r="K570" i="5"/>
  <c r="AE570" i="5"/>
  <c r="A571" i="5"/>
  <c r="K571" i="5"/>
  <c r="AE571" i="5"/>
  <c r="A572" i="5"/>
  <c r="K572" i="5"/>
  <c r="AE572" i="5"/>
  <c r="A573" i="5"/>
  <c r="K573" i="5"/>
  <c r="AE573" i="5"/>
  <c r="A574" i="5"/>
  <c r="K574" i="5"/>
  <c r="AE574" i="5"/>
  <c r="A575" i="5"/>
  <c r="K575" i="5"/>
  <c r="AE575" i="5"/>
  <c r="A576" i="5"/>
  <c r="K576" i="5"/>
  <c r="AE576" i="5"/>
  <c r="A577" i="5"/>
  <c r="K577" i="5"/>
  <c r="AE577" i="5"/>
  <c r="A578" i="5"/>
  <c r="K578" i="5"/>
  <c r="AE578" i="5"/>
  <c r="A579" i="5"/>
  <c r="K579" i="5"/>
  <c r="AE579" i="5"/>
  <c r="A580" i="5"/>
  <c r="K580" i="5"/>
  <c r="AE580" i="5"/>
  <c r="A581" i="5"/>
  <c r="K581" i="5"/>
  <c r="AE581" i="5"/>
  <c r="A582" i="5"/>
  <c r="K582" i="5"/>
  <c r="AE582" i="5"/>
  <c r="A583" i="5"/>
  <c r="K583" i="5"/>
  <c r="AE583" i="5"/>
  <c r="A584" i="5"/>
  <c r="K584" i="5"/>
  <c r="AE584" i="5"/>
  <c r="L583" i="5"/>
  <c r="M583" i="5"/>
  <c r="L584" i="5"/>
  <c r="M584" i="5"/>
  <c r="A585" i="5"/>
  <c r="K585" i="5"/>
  <c r="AE585" i="5"/>
  <c r="L585" i="5"/>
  <c r="M585" i="5"/>
  <c r="AW585" i="5"/>
  <c r="A586" i="5"/>
  <c r="K586" i="5"/>
  <c r="AE586" i="5"/>
  <c r="L586" i="5"/>
  <c r="M586" i="5"/>
  <c r="A587" i="5"/>
  <c r="K587" i="5"/>
  <c r="AE587" i="5"/>
  <c r="L587" i="5"/>
  <c r="M587" i="5"/>
  <c r="A588" i="5"/>
  <c r="K588" i="5"/>
  <c r="AE588" i="5"/>
  <c r="L588" i="5"/>
  <c r="M588" i="5"/>
  <c r="A589" i="5"/>
  <c r="K589" i="5"/>
  <c r="AE589" i="5"/>
  <c r="L589" i="5"/>
  <c r="M589" i="5"/>
  <c r="A590" i="5"/>
  <c r="K590" i="5"/>
  <c r="AE590" i="5"/>
  <c r="L590" i="5"/>
  <c r="M590" i="5"/>
  <c r="A591" i="5"/>
  <c r="K591" i="5"/>
  <c r="AE591" i="5"/>
  <c r="L591" i="5"/>
  <c r="M591" i="5"/>
  <c r="A592" i="5"/>
  <c r="K592" i="5"/>
  <c r="AE592" i="5"/>
  <c r="L592" i="5"/>
  <c r="M592" i="5"/>
  <c r="A593" i="5"/>
  <c r="K593" i="5"/>
  <c r="AE593" i="5"/>
  <c r="L593" i="5"/>
  <c r="M593" i="5"/>
  <c r="A594" i="5"/>
  <c r="K594" i="5"/>
  <c r="AE594" i="5"/>
  <c r="L594" i="5"/>
  <c r="M594" i="5"/>
  <c r="A595" i="5"/>
  <c r="K595" i="5"/>
  <c r="AE595" i="5"/>
  <c r="L595" i="5"/>
  <c r="M595" i="5"/>
  <c r="A596" i="5"/>
  <c r="K596" i="5"/>
  <c r="AE596" i="5"/>
  <c r="L596" i="5"/>
  <c r="M596" i="5"/>
  <c r="A597" i="5"/>
  <c r="K597" i="5"/>
  <c r="AE597" i="5"/>
  <c r="L597" i="5"/>
  <c r="M597" i="5"/>
  <c r="A598" i="5"/>
  <c r="K598" i="5"/>
  <c r="AE598" i="5"/>
  <c r="L598" i="5"/>
  <c r="M598" i="5"/>
  <c r="A599" i="5"/>
  <c r="K599" i="5"/>
  <c r="AE599" i="5"/>
  <c r="L599" i="5"/>
  <c r="M599" i="5"/>
  <c r="A600" i="5"/>
  <c r="K600" i="5"/>
  <c r="AE600" i="5"/>
  <c r="L600" i="5"/>
  <c r="M600" i="5"/>
  <c r="A601" i="5"/>
  <c r="K601" i="5"/>
  <c r="AE601" i="5"/>
  <c r="L601" i="5"/>
  <c r="M601" i="5"/>
  <c r="A602" i="5"/>
  <c r="K602" i="5"/>
  <c r="AE602" i="5"/>
  <c r="L602" i="5"/>
  <c r="M602" i="5"/>
  <c r="A603" i="5"/>
  <c r="K603" i="5"/>
  <c r="AE603" i="5"/>
  <c r="L603" i="5"/>
  <c r="M603" i="5"/>
  <c r="A604" i="5"/>
  <c r="K604" i="5"/>
  <c r="AE604" i="5"/>
  <c r="L604" i="5"/>
  <c r="M604" i="5"/>
  <c r="A605" i="5"/>
  <c r="K605" i="5"/>
  <c r="AE605" i="5"/>
  <c r="L605" i="5"/>
  <c r="M605" i="5"/>
  <c r="A606" i="5"/>
  <c r="K606" i="5"/>
  <c r="AE606" i="5"/>
  <c r="L606" i="5"/>
  <c r="M606" i="5"/>
  <c r="A607" i="5"/>
  <c r="K607" i="5"/>
  <c r="AE607" i="5"/>
  <c r="L607" i="5"/>
  <c r="M607" i="5"/>
  <c r="A608" i="5"/>
  <c r="K608" i="5"/>
  <c r="AE608" i="5"/>
  <c r="L608" i="5"/>
  <c r="M608" i="5"/>
  <c r="A609" i="5"/>
  <c r="K609" i="5"/>
  <c r="AE609" i="5"/>
  <c r="L609" i="5"/>
  <c r="M609" i="5"/>
  <c r="A610" i="5"/>
  <c r="K610" i="5"/>
  <c r="AE610" i="5"/>
  <c r="L610" i="5"/>
  <c r="M610" i="5"/>
  <c r="A611" i="5"/>
  <c r="K611" i="5"/>
  <c r="AE611" i="5"/>
  <c r="L611" i="5"/>
  <c r="M611" i="5"/>
  <c r="A612" i="5"/>
  <c r="K612" i="5"/>
  <c r="AE612" i="5"/>
  <c r="L612" i="5"/>
  <c r="M612" i="5"/>
  <c r="A613" i="5"/>
  <c r="K613" i="5"/>
  <c r="AE613" i="5"/>
  <c r="L613" i="5"/>
  <c r="M613" i="5"/>
  <c r="A614" i="5"/>
  <c r="K614" i="5"/>
  <c r="AE614" i="5"/>
  <c r="L614" i="5"/>
  <c r="M614" i="5"/>
  <c r="A615" i="5"/>
  <c r="K615" i="5"/>
  <c r="AE615" i="5"/>
  <c r="L615" i="5"/>
  <c r="M615" i="5"/>
  <c r="A616" i="5"/>
  <c r="K616" i="5"/>
  <c r="AE616" i="5"/>
  <c r="L616" i="5"/>
  <c r="M616" i="5"/>
  <c r="A617" i="5"/>
  <c r="K617" i="5"/>
  <c r="AE617" i="5"/>
  <c r="L617" i="5"/>
  <c r="M617" i="5"/>
  <c r="A618" i="5"/>
  <c r="K618" i="5"/>
  <c r="AE618" i="5"/>
  <c r="L618" i="5"/>
  <c r="M618" i="5"/>
  <c r="A619" i="5"/>
  <c r="K619" i="5"/>
  <c r="AE619" i="5"/>
  <c r="L619" i="5"/>
  <c r="M619" i="5"/>
  <c r="A620" i="5"/>
  <c r="K620" i="5"/>
  <c r="AE620" i="5"/>
  <c r="L620" i="5"/>
  <c r="M620" i="5"/>
  <c r="A621" i="5"/>
  <c r="K621" i="5"/>
  <c r="AE621" i="5"/>
  <c r="L621" i="5"/>
  <c r="M621" i="5"/>
  <c r="A622" i="5"/>
  <c r="K622" i="5"/>
  <c r="AE622" i="5"/>
  <c r="L622" i="5"/>
  <c r="M622" i="5"/>
  <c r="A623" i="5"/>
  <c r="K623" i="5"/>
  <c r="AE623" i="5"/>
  <c r="L623" i="5"/>
  <c r="M623" i="5"/>
  <c r="A624" i="5"/>
  <c r="K624" i="5"/>
  <c r="AE624" i="5"/>
  <c r="L624" i="5"/>
  <c r="M624" i="5"/>
  <c r="A625" i="5"/>
  <c r="K625" i="5"/>
  <c r="AE625" i="5"/>
  <c r="L625" i="5"/>
  <c r="M625" i="5"/>
  <c r="A626" i="5"/>
  <c r="K626" i="5"/>
  <c r="AE626" i="5"/>
  <c r="L626" i="5"/>
  <c r="M626" i="5"/>
  <c r="A627" i="5"/>
  <c r="K627" i="5"/>
  <c r="AE627" i="5"/>
  <c r="L627" i="5"/>
  <c r="M627" i="5"/>
  <c r="A628" i="5"/>
  <c r="K628" i="5"/>
  <c r="AE628" i="5"/>
  <c r="L628" i="5"/>
  <c r="M628" i="5"/>
  <c r="A629" i="5"/>
  <c r="K629" i="5"/>
  <c r="AE629" i="5"/>
  <c r="L629" i="5"/>
  <c r="M629" i="5"/>
  <c r="A630" i="5"/>
  <c r="K630" i="5"/>
  <c r="AE630" i="5"/>
  <c r="L630" i="5"/>
  <c r="M630" i="5"/>
  <c r="A631" i="5"/>
  <c r="K631" i="5"/>
  <c r="AE631" i="5"/>
  <c r="L631" i="5"/>
  <c r="M631" i="5"/>
  <c r="A632" i="5"/>
  <c r="K632" i="5"/>
  <c r="AE632" i="5"/>
  <c r="L632" i="5"/>
  <c r="M632" i="5"/>
  <c r="A633" i="5"/>
  <c r="K633" i="5"/>
  <c r="AE633" i="5"/>
  <c r="L633" i="5"/>
  <c r="M633" i="5"/>
  <c r="A634" i="5"/>
  <c r="K634" i="5"/>
  <c r="AE634" i="5"/>
  <c r="L634" i="5"/>
  <c r="M634" i="5"/>
  <c r="A635" i="5"/>
  <c r="K635" i="5"/>
  <c r="AE635" i="5"/>
  <c r="L635" i="5"/>
  <c r="M635" i="5"/>
  <c r="A636" i="5"/>
  <c r="K636" i="5"/>
  <c r="AE636" i="5"/>
  <c r="L636" i="5"/>
  <c r="M636" i="5"/>
  <c r="A637" i="5"/>
  <c r="K637" i="5"/>
  <c r="AE637" i="5"/>
  <c r="L637" i="5"/>
  <c r="M637" i="5"/>
  <c r="A638" i="5"/>
  <c r="K638" i="5"/>
  <c r="AE638" i="5"/>
  <c r="L638" i="5"/>
  <c r="M638" i="5"/>
  <c r="A639" i="5"/>
  <c r="K639" i="5"/>
  <c r="AE639" i="5"/>
  <c r="L639" i="5"/>
  <c r="M639" i="5"/>
  <c r="A640" i="5"/>
  <c r="K640" i="5"/>
  <c r="AE640" i="5"/>
  <c r="L640" i="5"/>
  <c r="M640" i="5"/>
  <c r="A641" i="5"/>
  <c r="K641" i="5"/>
  <c r="AE641" i="5"/>
  <c r="L641" i="5"/>
  <c r="M641" i="5"/>
  <c r="A642" i="5"/>
  <c r="K642" i="5"/>
  <c r="AE642" i="5"/>
  <c r="L642" i="5"/>
  <c r="M642" i="5"/>
  <c r="A643" i="5"/>
  <c r="K643" i="5"/>
  <c r="AE643" i="5"/>
  <c r="L643" i="5"/>
  <c r="M643" i="5"/>
  <c r="A644" i="5"/>
  <c r="K644" i="5"/>
  <c r="AE644" i="5"/>
  <c r="L644" i="5"/>
  <c r="M644" i="5"/>
  <c r="A645" i="5"/>
  <c r="K645" i="5"/>
  <c r="AE645" i="5"/>
  <c r="L645" i="5"/>
  <c r="M645" i="5"/>
  <c r="A646" i="5"/>
  <c r="K646" i="5"/>
  <c r="AE646" i="5"/>
  <c r="L646" i="5"/>
  <c r="M646" i="5"/>
  <c r="A647" i="5"/>
  <c r="K647" i="5"/>
  <c r="AE647" i="5"/>
  <c r="L647" i="5"/>
  <c r="M647" i="5"/>
  <c r="A648" i="5"/>
  <c r="K648" i="5"/>
  <c r="AE648" i="5"/>
  <c r="L648" i="5"/>
  <c r="M648" i="5"/>
  <c r="A649" i="5"/>
  <c r="K649" i="5"/>
  <c r="AE649" i="5"/>
  <c r="L649" i="5"/>
  <c r="M649" i="5"/>
  <c r="A650" i="5"/>
  <c r="K650" i="5"/>
  <c r="AE650" i="5"/>
  <c r="L650" i="5"/>
  <c r="M650" i="5"/>
  <c r="A651" i="5"/>
  <c r="K651" i="5"/>
  <c r="AE651" i="5"/>
  <c r="L651" i="5"/>
  <c r="M651" i="5"/>
  <c r="A652" i="5"/>
  <c r="K652" i="5"/>
  <c r="AE652" i="5"/>
  <c r="L652" i="5"/>
  <c r="M652" i="5"/>
  <c r="A653" i="5"/>
  <c r="K653" i="5"/>
  <c r="AE653" i="5"/>
  <c r="L653" i="5"/>
  <c r="M653" i="5"/>
  <c r="A654" i="5"/>
  <c r="K654" i="5"/>
  <c r="AE654" i="5"/>
  <c r="L654" i="5"/>
  <c r="M654" i="5"/>
  <c r="A655" i="5"/>
  <c r="K655" i="5"/>
  <c r="AE655" i="5"/>
  <c r="L655" i="5"/>
  <c r="M655" i="5"/>
  <c r="A656" i="5"/>
  <c r="K656" i="5"/>
  <c r="AE656" i="5"/>
  <c r="L656" i="5"/>
  <c r="M656" i="5"/>
  <c r="A657" i="5"/>
  <c r="K657" i="5"/>
  <c r="AE657" i="5"/>
  <c r="L657" i="5"/>
  <c r="M657" i="5"/>
  <c r="A658" i="5"/>
  <c r="K658" i="5"/>
  <c r="AE658" i="5"/>
  <c r="L658" i="5"/>
  <c r="M658" i="5"/>
  <c r="A659" i="5"/>
  <c r="K659" i="5"/>
  <c r="AE659" i="5"/>
  <c r="L659" i="5"/>
  <c r="M659" i="5"/>
  <c r="A660" i="5"/>
  <c r="K660" i="5"/>
  <c r="AE660" i="5"/>
  <c r="L660" i="5"/>
  <c r="M660" i="5"/>
  <c r="A661" i="5"/>
  <c r="K661" i="5"/>
  <c r="AE661" i="5"/>
  <c r="L661" i="5"/>
  <c r="M661" i="5"/>
  <c r="A662" i="5"/>
  <c r="K662" i="5"/>
  <c r="AE662" i="5"/>
  <c r="L662" i="5"/>
  <c r="M662" i="5"/>
  <c r="A663" i="5"/>
  <c r="K663" i="5"/>
  <c r="AE663" i="5"/>
  <c r="L663" i="5"/>
  <c r="M663" i="5"/>
  <c r="A664" i="5"/>
  <c r="K664" i="5"/>
  <c r="AE664" i="5"/>
  <c r="L664" i="5"/>
  <c r="M664" i="5"/>
  <c r="A665" i="5"/>
  <c r="K665" i="5"/>
  <c r="AE665" i="5"/>
  <c r="L665" i="5"/>
  <c r="M665" i="5"/>
  <c r="A666" i="5"/>
  <c r="K666" i="5"/>
  <c r="AE666" i="5"/>
  <c r="L666" i="5"/>
  <c r="M666" i="5"/>
  <c r="A667" i="5"/>
  <c r="K667" i="5"/>
  <c r="AE667" i="5"/>
  <c r="L667" i="5"/>
  <c r="M667" i="5"/>
  <c r="A668" i="5"/>
  <c r="K668" i="5"/>
  <c r="AE668" i="5"/>
  <c r="L668" i="5"/>
  <c r="M668" i="5"/>
  <c r="A669" i="5"/>
  <c r="K669" i="5"/>
  <c r="AE669" i="5"/>
  <c r="L669" i="5"/>
  <c r="M669" i="5"/>
  <c r="A670" i="5"/>
  <c r="K670" i="5"/>
  <c r="AE670" i="5"/>
  <c r="L670" i="5"/>
  <c r="M670" i="5"/>
  <c r="A671" i="5"/>
  <c r="K671" i="5"/>
  <c r="AE671" i="5"/>
  <c r="L671" i="5"/>
  <c r="M671" i="5"/>
  <c r="A672" i="5"/>
  <c r="K672" i="5"/>
  <c r="AE672" i="5"/>
  <c r="L672" i="5"/>
  <c r="M672" i="5"/>
  <c r="A673" i="5"/>
  <c r="K673" i="5"/>
  <c r="AE673" i="5"/>
  <c r="L673" i="5"/>
  <c r="M673" i="5"/>
  <c r="A674" i="5"/>
  <c r="K674" i="5"/>
  <c r="AE674" i="5"/>
  <c r="L674" i="5"/>
  <c r="M674" i="5"/>
  <c r="A675" i="5"/>
  <c r="K675" i="5"/>
  <c r="AE675" i="5"/>
  <c r="L675" i="5"/>
  <c r="M675" i="5"/>
  <c r="A676" i="5"/>
  <c r="K676" i="5"/>
  <c r="AE676" i="5"/>
  <c r="L676" i="5"/>
  <c r="M676" i="5"/>
  <c r="A677" i="5"/>
  <c r="K677" i="5"/>
  <c r="AE677" i="5"/>
  <c r="L677" i="5"/>
  <c r="M677" i="5"/>
  <c r="A678" i="5"/>
  <c r="K678" i="5"/>
  <c r="AE678" i="5"/>
  <c r="L678" i="5"/>
  <c r="M678" i="5"/>
  <c r="A679" i="5"/>
  <c r="K679" i="5"/>
  <c r="AE679" i="5"/>
  <c r="L679" i="5"/>
  <c r="M679" i="5"/>
  <c r="A680" i="5"/>
  <c r="K680" i="5"/>
  <c r="AE680" i="5"/>
  <c r="L680" i="5"/>
  <c r="M680" i="5"/>
  <c r="A681" i="5"/>
  <c r="K681" i="5"/>
  <c r="AE681" i="5"/>
  <c r="L681" i="5"/>
  <c r="M681" i="5"/>
  <c r="A682" i="5"/>
  <c r="K682" i="5"/>
  <c r="AE682" i="5"/>
  <c r="L682" i="5"/>
  <c r="M682" i="5"/>
  <c r="A683" i="5"/>
  <c r="K683" i="5"/>
  <c r="AE683" i="5"/>
  <c r="L683" i="5"/>
  <c r="M683" i="5"/>
  <c r="A684" i="5"/>
  <c r="K684" i="5"/>
  <c r="AE684" i="5"/>
  <c r="L684" i="5"/>
  <c r="M684" i="5"/>
  <c r="A685" i="5"/>
  <c r="K685" i="5"/>
  <c r="AE685" i="5"/>
  <c r="L685" i="5"/>
  <c r="M685" i="5"/>
  <c r="A686" i="5"/>
  <c r="K686" i="5"/>
  <c r="AE686" i="5"/>
  <c r="L686" i="5"/>
  <c r="M686" i="5"/>
  <c r="A687" i="5"/>
  <c r="K687" i="5"/>
  <c r="AE687" i="5"/>
  <c r="L687" i="5"/>
  <c r="M687" i="5"/>
  <c r="A688" i="5"/>
  <c r="K688" i="5"/>
  <c r="AE688" i="5"/>
  <c r="L688" i="5"/>
  <c r="M688" i="5"/>
  <c r="A689" i="5"/>
  <c r="K689" i="5"/>
  <c r="AE689" i="5"/>
  <c r="L689" i="5"/>
  <c r="M689" i="5"/>
  <c r="A690" i="5"/>
  <c r="K690" i="5"/>
  <c r="AE690" i="5"/>
  <c r="L690" i="5"/>
  <c r="M690" i="5"/>
  <c r="A691" i="5"/>
  <c r="K691" i="5"/>
  <c r="AE691" i="5"/>
  <c r="L691" i="5"/>
  <c r="M691" i="5"/>
  <c r="A692" i="5"/>
  <c r="K692" i="5"/>
  <c r="AE692" i="5"/>
  <c r="L692" i="5"/>
  <c r="M692" i="5"/>
  <c r="A693" i="5"/>
  <c r="K693" i="5"/>
  <c r="AE693" i="5"/>
  <c r="L693" i="5"/>
  <c r="M693" i="5"/>
  <c r="A694" i="5"/>
  <c r="K694" i="5"/>
  <c r="AE694" i="5"/>
  <c r="L694" i="5"/>
  <c r="M694" i="5"/>
  <c r="A695" i="5"/>
  <c r="K695" i="5"/>
  <c r="AE695" i="5"/>
  <c r="L695" i="5"/>
  <c r="M695" i="5"/>
  <c r="A696" i="5"/>
  <c r="K696" i="5"/>
  <c r="AE696" i="5"/>
  <c r="L696" i="5"/>
  <c r="M696" i="5"/>
  <c r="A697" i="5"/>
  <c r="K697" i="5"/>
  <c r="AE697" i="5"/>
  <c r="L697" i="5"/>
  <c r="M697" i="5"/>
  <c r="A698" i="5"/>
  <c r="K698" i="5"/>
  <c r="AE698" i="5"/>
  <c r="L698" i="5"/>
  <c r="M698" i="5"/>
  <c r="A699" i="5"/>
  <c r="K699" i="5"/>
  <c r="AE699" i="5"/>
  <c r="L699" i="5"/>
  <c r="M699" i="5"/>
  <c r="A700" i="5"/>
  <c r="K700" i="5"/>
  <c r="AE700" i="5"/>
  <c r="L700" i="5"/>
  <c r="M700" i="5"/>
  <c r="A701" i="5"/>
  <c r="K701" i="5"/>
  <c r="AE701" i="5"/>
  <c r="L701" i="5"/>
  <c r="M701" i="5"/>
  <c r="A702" i="5"/>
  <c r="K702" i="5"/>
  <c r="AE702" i="5"/>
  <c r="L702" i="5"/>
  <c r="M702" i="5"/>
  <c r="A703" i="5"/>
  <c r="K703" i="5"/>
  <c r="AE703" i="5"/>
  <c r="L703" i="5"/>
  <c r="M703" i="5"/>
  <c r="A704" i="5"/>
  <c r="K704" i="5"/>
  <c r="AE704" i="5"/>
  <c r="L704" i="5"/>
  <c r="M704" i="5"/>
  <c r="A705" i="5"/>
  <c r="K705" i="5"/>
  <c r="AE705" i="5"/>
  <c r="L705" i="5"/>
  <c r="M705" i="5"/>
  <c r="A706" i="5"/>
  <c r="K706" i="5"/>
  <c r="AE706" i="5"/>
  <c r="L706" i="5"/>
  <c r="M706" i="5"/>
  <c r="A707" i="5"/>
  <c r="K707" i="5"/>
  <c r="AE707" i="5"/>
  <c r="L707" i="5"/>
  <c r="M707" i="5"/>
  <c r="A708" i="5"/>
  <c r="K708" i="5"/>
  <c r="AE708" i="5"/>
  <c r="L708" i="5"/>
  <c r="M708" i="5"/>
  <c r="A709" i="5"/>
  <c r="K709" i="5"/>
  <c r="AE709" i="5"/>
  <c r="L709" i="5"/>
  <c r="M709" i="5"/>
  <c r="A710" i="5"/>
  <c r="K710" i="5"/>
  <c r="AE710" i="5"/>
  <c r="L710" i="5"/>
  <c r="M710" i="5"/>
  <c r="A711" i="5"/>
  <c r="K711" i="5"/>
  <c r="AE711" i="5"/>
  <c r="L711" i="5"/>
  <c r="M711" i="5"/>
  <c r="A712" i="5"/>
  <c r="K712" i="5"/>
  <c r="AE712" i="5"/>
  <c r="L712" i="5"/>
  <c r="M712" i="5"/>
  <c r="A713" i="5"/>
  <c r="K713" i="5"/>
  <c r="AE713" i="5"/>
  <c r="L713" i="5"/>
  <c r="M713" i="5"/>
  <c r="A714" i="5"/>
  <c r="K714" i="5"/>
  <c r="AE714" i="5"/>
  <c r="L714" i="5"/>
  <c r="M714" i="5"/>
  <c r="A715" i="5"/>
  <c r="K715" i="5"/>
  <c r="AE715" i="5"/>
  <c r="L715" i="5"/>
  <c r="M715" i="5"/>
  <c r="A716" i="5"/>
  <c r="K716" i="5"/>
  <c r="AE716" i="5"/>
  <c r="L716" i="5"/>
  <c r="M716" i="5"/>
  <c r="A717" i="5"/>
  <c r="K717" i="5"/>
  <c r="AE717" i="5"/>
  <c r="L717" i="5"/>
  <c r="M717" i="5"/>
  <c r="A718" i="5"/>
  <c r="K718" i="5"/>
  <c r="AE718" i="5"/>
  <c r="L718" i="5"/>
  <c r="M718" i="5"/>
  <c r="A719" i="5"/>
  <c r="K719" i="5"/>
  <c r="AE719" i="5"/>
  <c r="L719" i="5"/>
  <c r="M719" i="5"/>
  <c r="A720" i="5"/>
  <c r="K720" i="5"/>
  <c r="AE720" i="5"/>
  <c r="L720" i="5"/>
  <c r="M720" i="5"/>
  <c r="A721" i="5"/>
  <c r="K721" i="5"/>
  <c r="AE721" i="5"/>
  <c r="L721" i="5"/>
  <c r="M721" i="5"/>
  <c r="A722" i="5"/>
  <c r="K722" i="5"/>
  <c r="AE722" i="5"/>
  <c r="L722" i="5"/>
  <c r="M722" i="5"/>
  <c r="A723" i="5"/>
  <c r="K723" i="5"/>
  <c r="AE723" i="5"/>
  <c r="L723" i="5"/>
  <c r="M723" i="5"/>
  <c r="A724" i="5"/>
  <c r="K724" i="5"/>
  <c r="AE724" i="5"/>
  <c r="L724" i="5"/>
  <c r="M724" i="5"/>
  <c r="A725" i="5"/>
  <c r="K725" i="5"/>
  <c r="Z725" i="5"/>
  <c r="AC725" i="5"/>
  <c r="AD725" i="5"/>
  <c r="AA725" i="5"/>
  <c r="AB725" i="5"/>
  <c r="AF725" i="5"/>
  <c r="AE725" i="5"/>
  <c r="AG725" i="5"/>
  <c r="BC725" i="5"/>
  <c r="AK725" i="5"/>
  <c r="Y725" i="5"/>
  <c r="AL725" i="5"/>
  <c r="AH725" i="5"/>
  <c r="L725" i="5"/>
  <c r="AZ725" i="5"/>
  <c r="BA725" i="5"/>
  <c r="M725" i="5"/>
  <c r="BD725" i="5"/>
  <c r="BE725" i="5"/>
  <c r="BF724" i="5"/>
  <c r="BG724" i="5"/>
  <c r="BH725" i="5"/>
  <c r="BI725" i="5"/>
  <c r="BJ725" i="5"/>
  <c r="BK725" i="5"/>
  <c r="BL725" i="5"/>
  <c r="BM725" i="5"/>
  <c r="AM725" i="5"/>
  <c r="A726" i="5"/>
  <c r="B726" i="5"/>
  <c r="F726" i="5"/>
  <c r="E726" i="5"/>
  <c r="Q726" i="5"/>
  <c r="G726" i="5"/>
  <c r="R726" i="5"/>
  <c r="S726" i="5"/>
  <c r="AN725" i="5"/>
  <c r="AO725" i="5"/>
  <c r="AP725" i="5"/>
  <c r="AR725" i="5"/>
  <c r="AS725" i="5"/>
  <c r="H726" i="5"/>
  <c r="K726" i="5"/>
  <c r="C726" i="5"/>
  <c r="Z726" i="5"/>
  <c r="AC726" i="5"/>
  <c r="AD726" i="5"/>
  <c r="AA726" i="5"/>
  <c r="AB726" i="5"/>
  <c r="AF726" i="5"/>
  <c r="AE726" i="5"/>
  <c r="AG726" i="5"/>
  <c r="BC726" i="5"/>
  <c r="AK726" i="5"/>
  <c r="Y726" i="5"/>
  <c r="AL726" i="5"/>
  <c r="AH726" i="5"/>
  <c r="L726" i="5"/>
  <c r="AZ726" i="5"/>
  <c r="BA726" i="5"/>
  <c r="M726" i="5"/>
  <c r="BD726" i="5"/>
  <c r="BE726" i="5"/>
  <c r="AX726" i="5"/>
  <c r="AY726" i="5"/>
  <c r="BB726" i="5"/>
  <c r="BF725" i="5"/>
  <c r="BG725" i="5"/>
  <c r="BH726" i="5"/>
  <c r="BI726" i="5"/>
  <c r="BJ726" i="5"/>
  <c r="BK726" i="5"/>
  <c r="BL726" i="5"/>
  <c r="BM726" i="5"/>
  <c r="AM726" i="5"/>
  <c r="A727" i="5"/>
  <c r="B727" i="5"/>
  <c r="F727" i="5"/>
  <c r="E727" i="5"/>
  <c r="Q727" i="5"/>
  <c r="G727" i="5"/>
  <c r="R727" i="5"/>
  <c r="S727" i="5"/>
  <c r="AN726" i="5"/>
  <c r="AO726" i="5"/>
  <c r="AP726" i="5"/>
  <c r="AR726" i="5"/>
  <c r="AS726" i="5"/>
  <c r="H727" i="5"/>
  <c r="K727" i="5"/>
  <c r="C727" i="5"/>
  <c r="Z727" i="5"/>
  <c r="AC727" i="5"/>
  <c r="AD727" i="5"/>
  <c r="AA727" i="5"/>
  <c r="AB727" i="5"/>
  <c r="AF727" i="5"/>
  <c r="AE727" i="5"/>
  <c r="AG727" i="5"/>
  <c r="BC727" i="5"/>
  <c r="AK727" i="5"/>
  <c r="Y727" i="5"/>
  <c r="AL727" i="5"/>
  <c r="AH727" i="5"/>
  <c r="L727" i="5"/>
  <c r="AZ727" i="5"/>
  <c r="BA727" i="5"/>
  <c r="M727" i="5"/>
  <c r="BD727" i="5"/>
  <c r="BE727" i="5"/>
  <c r="AX727" i="5"/>
  <c r="AY727" i="5"/>
  <c r="BB727" i="5"/>
  <c r="BF726" i="5"/>
  <c r="BG726" i="5"/>
  <c r="BH727" i="5"/>
  <c r="BI727" i="5"/>
  <c r="BJ727" i="5"/>
  <c r="BK727" i="5"/>
  <c r="BL727" i="5"/>
  <c r="BM727" i="5"/>
  <c r="AM727" i="5"/>
  <c r="A728" i="5"/>
  <c r="B728" i="5"/>
  <c r="F728" i="5"/>
  <c r="E728" i="5"/>
  <c r="Q728" i="5"/>
  <c r="G728" i="5"/>
  <c r="R728" i="5"/>
  <c r="S728" i="5"/>
  <c r="AN727" i="5"/>
  <c r="AO727" i="5"/>
  <c r="AP727" i="5"/>
  <c r="AR727" i="5"/>
  <c r="AS727" i="5"/>
  <c r="H728" i="5"/>
  <c r="K728" i="5"/>
  <c r="C728" i="5"/>
  <c r="Z728" i="5"/>
  <c r="AC728" i="5"/>
  <c r="AD728" i="5"/>
  <c r="AA728" i="5"/>
  <c r="AB728" i="5"/>
  <c r="AF728" i="5"/>
  <c r="AE728" i="5"/>
  <c r="AG728" i="5"/>
  <c r="BC728" i="5"/>
  <c r="AK728" i="5"/>
  <c r="Y728" i="5"/>
  <c r="AL728" i="5"/>
  <c r="AH728" i="5"/>
  <c r="L728" i="5"/>
  <c r="AZ728" i="5"/>
  <c r="BA728" i="5"/>
  <c r="M728" i="5"/>
  <c r="BD728" i="5"/>
  <c r="BE728" i="5"/>
  <c r="AX728" i="5"/>
  <c r="AY728" i="5"/>
  <c r="BB728" i="5"/>
  <c r="BF727" i="5"/>
  <c r="BG727" i="5"/>
  <c r="BH728" i="5"/>
  <c r="BI728" i="5"/>
  <c r="BJ728" i="5"/>
  <c r="BK728" i="5"/>
  <c r="BL728" i="5"/>
  <c r="BM728" i="5"/>
  <c r="AM728" i="5"/>
  <c r="A729" i="5"/>
  <c r="B729" i="5"/>
  <c r="F729" i="5"/>
  <c r="E729" i="5"/>
  <c r="Q729" i="5"/>
  <c r="G729" i="5"/>
  <c r="R729" i="5"/>
  <c r="S729" i="5"/>
  <c r="AN728" i="5"/>
  <c r="AO728" i="5"/>
  <c r="AP728" i="5"/>
  <c r="AR728" i="5"/>
  <c r="AS728" i="5"/>
  <c r="H729" i="5"/>
  <c r="K729" i="5"/>
  <c r="C729" i="5"/>
  <c r="Z729" i="5"/>
  <c r="AC729" i="5"/>
  <c r="AD729" i="5"/>
  <c r="AA729" i="5"/>
  <c r="AB729" i="5"/>
  <c r="AF729" i="5"/>
  <c r="AE729" i="5"/>
  <c r="AG729" i="5"/>
  <c r="BC729" i="5"/>
  <c r="AK729" i="5"/>
  <c r="Y729" i="5"/>
  <c r="AL729" i="5"/>
  <c r="AH729" i="5"/>
  <c r="L729" i="5"/>
  <c r="AZ729" i="5"/>
  <c r="BA729" i="5"/>
  <c r="M729" i="5"/>
  <c r="BD729" i="5"/>
  <c r="BE729" i="5"/>
  <c r="AX729" i="5"/>
  <c r="AY729" i="5"/>
  <c r="BB729" i="5"/>
  <c r="BF728" i="5"/>
  <c r="BG728" i="5"/>
  <c r="BH729" i="5"/>
  <c r="BI729" i="5"/>
  <c r="BJ729" i="5"/>
  <c r="BK729" i="5"/>
  <c r="BL729" i="5"/>
  <c r="BM729" i="5"/>
  <c r="AM729" i="5"/>
  <c r="A730" i="5"/>
  <c r="B730" i="5"/>
  <c r="F730" i="5"/>
  <c r="E730" i="5"/>
  <c r="Q730" i="5"/>
  <c r="G730" i="5"/>
  <c r="R730" i="5"/>
  <c r="S730" i="5"/>
  <c r="AN729" i="5"/>
  <c r="AO729" i="5"/>
  <c r="AP729" i="5"/>
  <c r="AR729" i="5"/>
  <c r="AS729" i="5"/>
  <c r="H730" i="5"/>
  <c r="K730" i="5"/>
  <c r="C730" i="5"/>
  <c r="Z730" i="5"/>
  <c r="AC730" i="5"/>
  <c r="AD730" i="5"/>
  <c r="AA730" i="5"/>
  <c r="AB730" i="5"/>
  <c r="AF730" i="5"/>
  <c r="AE730" i="5"/>
  <c r="AG730" i="5"/>
  <c r="BC730" i="5"/>
  <c r="AK730" i="5"/>
  <c r="Y730" i="5"/>
  <c r="AL730" i="5"/>
  <c r="AH730" i="5"/>
  <c r="L730" i="5"/>
  <c r="AZ730" i="5"/>
  <c r="BA730" i="5"/>
  <c r="M730" i="5"/>
  <c r="BD730" i="5"/>
  <c r="BE730" i="5"/>
  <c r="AX730" i="5"/>
  <c r="AY730" i="5"/>
  <c r="BB730" i="5"/>
  <c r="BF729" i="5"/>
  <c r="BG729" i="5"/>
  <c r="BH730" i="5"/>
  <c r="BI730" i="5"/>
  <c r="BJ730" i="5"/>
  <c r="BK730" i="5"/>
  <c r="BL730" i="5"/>
  <c r="BM730" i="5"/>
  <c r="AM730" i="5"/>
  <c r="A731" i="5"/>
  <c r="B731" i="5"/>
  <c r="F731" i="5"/>
  <c r="E731" i="5"/>
  <c r="Q731" i="5"/>
  <c r="G731" i="5"/>
  <c r="R731" i="5"/>
  <c r="S731" i="5"/>
  <c r="AN730" i="5"/>
  <c r="AO730" i="5"/>
  <c r="AP730" i="5"/>
  <c r="AR730" i="5"/>
  <c r="AS730" i="5"/>
  <c r="H731" i="5"/>
  <c r="K731" i="5"/>
  <c r="C731" i="5"/>
  <c r="Z731" i="5"/>
  <c r="AC731" i="5"/>
  <c r="AD731" i="5"/>
  <c r="AA731" i="5"/>
  <c r="AB731" i="5"/>
  <c r="AF731" i="5"/>
  <c r="AE731" i="5"/>
  <c r="AG731" i="5"/>
  <c r="BC731" i="5"/>
  <c r="AK731" i="5"/>
  <c r="Y731" i="5"/>
  <c r="AL731" i="5"/>
  <c r="AH731" i="5"/>
  <c r="L731" i="5"/>
  <c r="AZ731" i="5"/>
  <c r="BA731" i="5"/>
  <c r="M731" i="5"/>
  <c r="BD731" i="5"/>
  <c r="BE731" i="5"/>
  <c r="AX731" i="5"/>
  <c r="AY731" i="5"/>
  <c r="BB731" i="5"/>
  <c r="BF730" i="5"/>
  <c r="BG730" i="5"/>
  <c r="BH731" i="5"/>
  <c r="BI731" i="5"/>
  <c r="BJ731" i="5"/>
  <c r="BK731" i="5"/>
  <c r="BL731" i="5"/>
  <c r="BM731" i="5"/>
  <c r="AM731" i="5"/>
  <c r="A732" i="5"/>
  <c r="B732" i="5"/>
  <c r="F732" i="5"/>
  <c r="E732" i="5"/>
  <c r="Q732" i="5"/>
  <c r="G732" i="5"/>
  <c r="R732" i="5"/>
  <c r="S732" i="5"/>
  <c r="AN731" i="5"/>
  <c r="AO731" i="5"/>
  <c r="AP731" i="5"/>
  <c r="AR731" i="5"/>
  <c r="AS731" i="5"/>
  <c r="H732" i="5"/>
  <c r="K732" i="5"/>
  <c r="C732" i="5"/>
  <c r="Z732" i="5"/>
  <c r="AC732" i="5"/>
  <c r="AD732" i="5"/>
  <c r="AA732" i="5"/>
  <c r="AB732" i="5"/>
  <c r="AF732" i="5"/>
  <c r="AE732" i="5"/>
  <c r="AG732" i="5"/>
  <c r="BC732" i="5"/>
  <c r="AK732" i="5"/>
  <c r="Y732" i="5"/>
  <c r="AL732" i="5"/>
  <c r="AH732" i="5"/>
  <c r="L732" i="5"/>
  <c r="AZ732" i="5"/>
  <c r="BA732" i="5"/>
  <c r="M732" i="5"/>
  <c r="BD732" i="5"/>
  <c r="BE732" i="5"/>
  <c r="AX732" i="5"/>
  <c r="AY732" i="5"/>
  <c r="BB732" i="5"/>
  <c r="BF731" i="5"/>
  <c r="BG731" i="5"/>
  <c r="BH732" i="5"/>
  <c r="BI732" i="5"/>
  <c r="BJ732" i="5"/>
  <c r="BK732" i="5"/>
  <c r="BL732" i="5"/>
  <c r="BM732" i="5"/>
  <c r="AM732" i="5"/>
  <c r="A733" i="5"/>
  <c r="B733" i="5"/>
  <c r="F733" i="5"/>
  <c r="E733" i="5"/>
  <c r="Q733" i="5"/>
  <c r="G733" i="5"/>
  <c r="R733" i="5"/>
  <c r="S733" i="5"/>
  <c r="AN732" i="5"/>
  <c r="AO732" i="5"/>
  <c r="AP732" i="5"/>
  <c r="AR732" i="5"/>
  <c r="AS732" i="5"/>
  <c r="H733" i="5"/>
  <c r="K733" i="5"/>
  <c r="C733" i="5"/>
  <c r="Z733" i="5"/>
  <c r="AC733" i="5"/>
  <c r="AD733" i="5"/>
  <c r="AA733" i="5"/>
  <c r="AB733" i="5"/>
  <c r="AF733" i="5"/>
  <c r="AE733" i="5"/>
  <c r="AG733" i="5"/>
  <c r="BC733" i="5"/>
  <c r="AK733" i="5"/>
  <c r="Y733" i="5"/>
  <c r="AL733" i="5"/>
  <c r="AH733" i="5"/>
  <c r="L733" i="5"/>
  <c r="AZ733" i="5"/>
  <c r="BA733" i="5"/>
  <c r="M733" i="5"/>
  <c r="BD733" i="5"/>
  <c r="BE733" i="5"/>
  <c r="AX733" i="5"/>
  <c r="AY733" i="5"/>
  <c r="BB733" i="5"/>
  <c r="BF732" i="5"/>
  <c r="BG732" i="5"/>
  <c r="BH733" i="5"/>
  <c r="BI733" i="5"/>
  <c r="BJ733" i="5"/>
  <c r="BK733" i="5"/>
  <c r="BL733" i="5"/>
  <c r="BM733" i="5"/>
  <c r="AM733" i="5"/>
  <c r="A734" i="5"/>
  <c r="B734" i="5"/>
  <c r="F734" i="5"/>
  <c r="E734" i="5"/>
  <c r="Q734" i="5"/>
  <c r="G734" i="5"/>
  <c r="R734" i="5"/>
  <c r="S734" i="5"/>
  <c r="AN733" i="5"/>
  <c r="AO733" i="5"/>
  <c r="AP733" i="5"/>
  <c r="AR733" i="5"/>
  <c r="AS733" i="5"/>
  <c r="H734" i="5"/>
  <c r="K734" i="5"/>
  <c r="C734" i="5"/>
  <c r="Z734" i="5"/>
  <c r="AC734" i="5"/>
  <c r="AD734" i="5"/>
  <c r="AA734" i="5"/>
  <c r="AB734" i="5"/>
  <c r="AF734" i="5"/>
  <c r="AE734" i="5"/>
  <c r="AG734" i="5"/>
  <c r="BC734" i="5"/>
  <c r="AK734" i="5"/>
  <c r="Y734" i="5"/>
  <c r="AL734" i="5"/>
  <c r="AH734" i="5"/>
  <c r="L734" i="5"/>
  <c r="AZ734" i="5"/>
  <c r="BA734" i="5"/>
  <c r="M734" i="5"/>
  <c r="BD734" i="5"/>
  <c r="BE734" i="5"/>
  <c r="AX734" i="5"/>
  <c r="AY734" i="5"/>
  <c r="BB734" i="5"/>
  <c r="BF733" i="5"/>
  <c r="BG733" i="5"/>
  <c r="BH734" i="5"/>
  <c r="BI734" i="5"/>
  <c r="BJ734" i="5"/>
  <c r="BK734" i="5"/>
  <c r="BL734" i="5"/>
  <c r="BM734" i="5"/>
  <c r="AM734" i="5"/>
  <c r="A735" i="5"/>
  <c r="B735" i="5"/>
  <c r="F735" i="5"/>
  <c r="E735" i="5"/>
  <c r="Q735" i="5"/>
  <c r="G735" i="5"/>
  <c r="R735" i="5"/>
  <c r="S735" i="5"/>
  <c r="AN734" i="5"/>
  <c r="AO734" i="5"/>
  <c r="AP734" i="5"/>
  <c r="AR734" i="5"/>
  <c r="AS734" i="5"/>
  <c r="H735" i="5"/>
  <c r="K735" i="5"/>
  <c r="C735" i="5"/>
  <c r="Z735" i="5"/>
  <c r="AC735" i="5"/>
  <c r="AD735" i="5"/>
  <c r="AA735" i="5"/>
  <c r="AB735" i="5"/>
  <c r="AF735" i="5"/>
  <c r="AE735" i="5"/>
  <c r="AG735" i="5"/>
  <c r="BC735" i="5"/>
  <c r="AK735" i="5"/>
  <c r="Y735" i="5"/>
  <c r="AL735" i="5"/>
  <c r="AH735" i="5"/>
  <c r="L735" i="5"/>
  <c r="AZ735" i="5"/>
  <c r="BA735" i="5"/>
  <c r="M735" i="5"/>
  <c r="BD735" i="5"/>
  <c r="BE735" i="5"/>
  <c r="AX735" i="5"/>
  <c r="AY735" i="5"/>
  <c r="BB735" i="5"/>
  <c r="BF734" i="5"/>
  <c r="BG734" i="5"/>
  <c r="BH735" i="5"/>
  <c r="BI735" i="5"/>
  <c r="BJ735" i="5"/>
  <c r="BK735" i="5"/>
  <c r="BL735" i="5"/>
  <c r="BM735" i="5"/>
  <c r="AM735" i="5"/>
  <c r="A736" i="5"/>
  <c r="B736" i="5"/>
  <c r="F736" i="5"/>
  <c r="E736" i="5"/>
  <c r="Q736" i="5"/>
  <c r="G736" i="5"/>
  <c r="R736" i="5"/>
  <c r="S736" i="5"/>
  <c r="AN735" i="5"/>
  <c r="AO735" i="5"/>
  <c r="AP735" i="5"/>
  <c r="AR735" i="5"/>
  <c r="AS735" i="5"/>
  <c r="H736" i="5"/>
  <c r="K736" i="5"/>
  <c r="C736" i="5"/>
  <c r="Z736" i="5"/>
  <c r="AC736" i="5"/>
  <c r="AD736" i="5"/>
  <c r="AA736" i="5"/>
  <c r="AB736" i="5"/>
  <c r="AF736" i="5"/>
  <c r="AE736" i="5"/>
  <c r="AG736" i="5"/>
  <c r="BC736" i="5"/>
  <c r="AK736" i="5"/>
  <c r="Y736" i="5"/>
  <c r="AL736" i="5"/>
  <c r="AH736" i="5"/>
  <c r="L736" i="5"/>
  <c r="AZ736" i="5"/>
  <c r="BA736" i="5"/>
  <c r="M736" i="5"/>
  <c r="BD736" i="5"/>
  <c r="BE736" i="5"/>
  <c r="AX736" i="5"/>
  <c r="AY736" i="5"/>
  <c r="BB736" i="5"/>
  <c r="BF735" i="5"/>
  <c r="BG735" i="5"/>
  <c r="BH736" i="5"/>
  <c r="BI736" i="5"/>
  <c r="BJ736" i="5"/>
  <c r="BK736" i="5"/>
  <c r="BL736" i="5"/>
  <c r="BM736" i="5"/>
  <c r="AM736" i="5"/>
  <c r="A737" i="5"/>
  <c r="B737" i="5"/>
  <c r="F737" i="5"/>
  <c r="E737" i="5"/>
  <c r="Q737" i="5"/>
  <c r="G737" i="5"/>
  <c r="R737" i="5"/>
  <c r="S737" i="5"/>
  <c r="AN736" i="5"/>
  <c r="AO736" i="5"/>
  <c r="AP736" i="5"/>
  <c r="AR736" i="5"/>
  <c r="AS736" i="5"/>
  <c r="H737" i="5"/>
  <c r="K737" i="5"/>
  <c r="C737" i="5"/>
  <c r="Z737" i="5"/>
  <c r="AC737" i="5"/>
  <c r="AD737" i="5"/>
  <c r="AA737" i="5"/>
  <c r="AB737" i="5"/>
  <c r="AF737" i="5"/>
  <c r="AE737" i="5"/>
  <c r="AG737" i="5"/>
  <c r="BC737" i="5"/>
  <c r="AK737" i="5"/>
  <c r="Y737" i="5"/>
  <c r="AL737" i="5"/>
  <c r="AH737" i="5"/>
  <c r="L737" i="5"/>
  <c r="AZ737" i="5"/>
  <c r="BA737" i="5"/>
  <c r="M737" i="5"/>
  <c r="BD737" i="5"/>
  <c r="BE737" i="5"/>
  <c r="AX737" i="5"/>
  <c r="AY737" i="5"/>
  <c r="BB737" i="5"/>
  <c r="BF736" i="5"/>
  <c r="BG736" i="5"/>
  <c r="BH737" i="5"/>
  <c r="BI737" i="5"/>
  <c r="BJ737" i="5"/>
  <c r="BK737" i="5"/>
  <c r="BL737" i="5"/>
  <c r="BM737" i="5"/>
  <c r="AM737" i="5"/>
  <c r="A738" i="5"/>
  <c r="B738" i="5"/>
  <c r="F738" i="5"/>
  <c r="E738" i="5"/>
  <c r="Q738" i="5"/>
  <c r="G738" i="5"/>
  <c r="R738" i="5"/>
  <c r="S738" i="5"/>
  <c r="AN737" i="5"/>
  <c r="AO737" i="5"/>
  <c r="AP737" i="5"/>
  <c r="AR737" i="5"/>
  <c r="AS737" i="5"/>
  <c r="H738" i="5"/>
  <c r="K738" i="5"/>
  <c r="C738" i="5"/>
  <c r="Z738" i="5"/>
  <c r="AC738" i="5"/>
  <c r="AD738" i="5"/>
  <c r="AA738" i="5"/>
  <c r="AB738" i="5"/>
  <c r="AF738" i="5"/>
  <c r="AE738" i="5"/>
  <c r="AG738" i="5"/>
  <c r="BC738" i="5"/>
  <c r="AK738" i="5"/>
  <c r="Y738" i="5"/>
  <c r="AL738" i="5"/>
  <c r="AH738" i="5"/>
  <c r="L738" i="5"/>
  <c r="AZ738" i="5"/>
  <c r="BA738" i="5"/>
  <c r="M738" i="5"/>
  <c r="BD738" i="5"/>
  <c r="BE738" i="5"/>
  <c r="AX738" i="5"/>
  <c r="AY738" i="5"/>
  <c r="BB738" i="5"/>
  <c r="BF737" i="5"/>
  <c r="BG737" i="5"/>
  <c r="BH738" i="5"/>
  <c r="BI738" i="5"/>
  <c r="BJ738" i="5"/>
  <c r="BK738" i="5"/>
  <c r="BL738" i="5"/>
  <c r="BM738" i="5"/>
  <c r="AM738" i="5"/>
  <c r="A739" i="5"/>
  <c r="B739" i="5"/>
  <c r="F739" i="5"/>
  <c r="E739" i="5"/>
  <c r="Q739" i="5"/>
  <c r="G739" i="5"/>
  <c r="R739" i="5"/>
  <c r="S739" i="5"/>
  <c r="AN738" i="5"/>
  <c r="AO738" i="5"/>
  <c r="AP738" i="5"/>
  <c r="AR738" i="5"/>
  <c r="AS738" i="5"/>
  <c r="H739" i="5"/>
  <c r="K739" i="5"/>
  <c r="C739" i="5"/>
  <c r="Z739" i="5"/>
  <c r="AC739" i="5"/>
  <c r="AD739" i="5"/>
  <c r="AA739" i="5"/>
  <c r="AB739" i="5"/>
  <c r="AF739" i="5"/>
  <c r="AE739" i="5"/>
  <c r="AG739" i="5"/>
  <c r="BC739" i="5"/>
  <c r="AK739" i="5"/>
  <c r="Y739" i="5"/>
  <c r="AL739" i="5"/>
  <c r="AH739" i="5"/>
  <c r="L739" i="5"/>
  <c r="AZ739" i="5"/>
  <c r="BA739" i="5"/>
  <c r="M739" i="5"/>
  <c r="BD739" i="5"/>
  <c r="BE739" i="5"/>
  <c r="AX739" i="5"/>
  <c r="AY739" i="5"/>
  <c r="BB739" i="5"/>
  <c r="BF738" i="5"/>
  <c r="BG738" i="5"/>
  <c r="BH739" i="5"/>
  <c r="BI739" i="5"/>
  <c r="BJ739" i="5"/>
  <c r="BK739" i="5"/>
  <c r="BL739" i="5"/>
  <c r="BM739" i="5"/>
  <c r="AM739" i="5"/>
  <c r="A740" i="5"/>
  <c r="B740" i="5"/>
  <c r="F740" i="5"/>
  <c r="E740" i="5"/>
  <c r="Q740" i="5"/>
  <c r="G740" i="5"/>
  <c r="R740" i="5"/>
  <c r="S740" i="5"/>
  <c r="AN739" i="5"/>
  <c r="AO739" i="5"/>
  <c r="AP739" i="5"/>
  <c r="AR739" i="5"/>
  <c r="AS739" i="5"/>
  <c r="H740" i="5"/>
  <c r="K740" i="5"/>
  <c r="C740" i="5"/>
  <c r="Z740" i="5"/>
  <c r="AC740" i="5"/>
  <c r="AD740" i="5"/>
  <c r="AA740" i="5"/>
  <c r="AB740" i="5"/>
  <c r="AF740" i="5"/>
  <c r="AE740" i="5"/>
  <c r="AG740" i="5"/>
  <c r="BC740" i="5"/>
  <c r="AK740" i="5"/>
  <c r="Y740" i="5"/>
  <c r="AL740" i="5"/>
  <c r="AH740" i="5"/>
  <c r="L740" i="5"/>
  <c r="AZ740" i="5"/>
  <c r="BA740" i="5"/>
  <c r="M740" i="5"/>
  <c r="BD740" i="5"/>
  <c r="BE740" i="5"/>
  <c r="AX740" i="5"/>
  <c r="AY740" i="5"/>
  <c r="BB740" i="5"/>
  <c r="BF739" i="5"/>
  <c r="BG739" i="5"/>
  <c r="BH740" i="5"/>
  <c r="BI740" i="5"/>
  <c r="BJ740" i="5"/>
  <c r="BK740" i="5"/>
  <c r="BL740" i="5"/>
  <c r="BM740" i="5"/>
  <c r="AM740" i="5"/>
  <c r="A741" i="5"/>
  <c r="B741" i="5"/>
  <c r="F741" i="5"/>
  <c r="E741" i="5"/>
  <c r="Q741" i="5"/>
  <c r="G741" i="5"/>
  <c r="R741" i="5"/>
  <c r="S741" i="5"/>
  <c r="AN740" i="5"/>
  <c r="AO740" i="5"/>
  <c r="AP740" i="5"/>
  <c r="AR740" i="5"/>
  <c r="AS740" i="5"/>
  <c r="H741" i="5"/>
  <c r="K741" i="5"/>
  <c r="C741" i="5"/>
  <c r="Z741" i="5"/>
  <c r="AC741" i="5"/>
  <c r="AD741" i="5"/>
  <c r="AA741" i="5"/>
  <c r="AB741" i="5"/>
  <c r="AF741" i="5"/>
  <c r="AE741" i="5"/>
  <c r="AG741" i="5"/>
  <c r="BC741" i="5"/>
  <c r="AK741" i="5"/>
  <c r="Y741" i="5"/>
  <c r="AL741" i="5"/>
  <c r="AH741" i="5"/>
  <c r="L741" i="5"/>
  <c r="AZ741" i="5"/>
  <c r="BA741" i="5"/>
  <c r="M741" i="5"/>
  <c r="BD741" i="5"/>
  <c r="BE741" i="5"/>
  <c r="AX741" i="5"/>
  <c r="AY741" i="5"/>
  <c r="BB741" i="5"/>
  <c r="BF740" i="5"/>
  <c r="BG740" i="5"/>
  <c r="BH741" i="5"/>
  <c r="BI741" i="5"/>
  <c r="BJ741" i="5"/>
  <c r="BK741" i="5"/>
  <c r="BL741" i="5"/>
  <c r="BM741" i="5"/>
  <c r="AM741" i="5"/>
  <c r="A742" i="5"/>
  <c r="B742" i="5"/>
  <c r="F742" i="5"/>
  <c r="E742" i="5"/>
  <c r="Q742" i="5"/>
  <c r="G742" i="5"/>
  <c r="R742" i="5"/>
  <c r="S742" i="5"/>
  <c r="AN741" i="5"/>
  <c r="AO741" i="5"/>
  <c r="AP741" i="5"/>
  <c r="AR741" i="5"/>
  <c r="AS741" i="5"/>
  <c r="H742" i="5"/>
  <c r="K742" i="5"/>
  <c r="C742" i="5"/>
  <c r="Z742" i="5"/>
  <c r="AC742" i="5"/>
  <c r="AD742" i="5"/>
  <c r="AA742" i="5"/>
  <c r="AB742" i="5"/>
  <c r="AF742" i="5"/>
  <c r="AE742" i="5"/>
  <c r="AG742" i="5"/>
  <c r="BC742" i="5"/>
  <c r="AK742" i="5"/>
  <c r="Y742" i="5"/>
  <c r="AL742" i="5"/>
  <c r="AH742" i="5"/>
  <c r="L742" i="5"/>
  <c r="AZ742" i="5"/>
  <c r="BA742" i="5"/>
  <c r="M742" i="5"/>
  <c r="BD742" i="5"/>
  <c r="BE742" i="5"/>
  <c r="AX742" i="5"/>
  <c r="AY742" i="5"/>
  <c r="BB742" i="5"/>
  <c r="BF741" i="5"/>
  <c r="BG741" i="5"/>
  <c r="BH742" i="5"/>
  <c r="BI742" i="5"/>
  <c r="BJ742" i="5"/>
  <c r="BK742" i="5"/>
  <c r="BL742" i="5"/>
  <c r="BM742" i="5"/>
  <c r="AM742" i="5"/>
  <c r="A743" i="5"/>
  <c r="B743" i="5"/>
  <c r="F743" i="5"/>
  <c r="E743" i="5"/>
  <c r="Q743" i="5"/>
  <c r="G743" i="5"/>
  <c r="R743" i="5"/>
  <c r="S743" i="5"/>
  <c r="AN742" i="5"/>
  <c r="AO742" i="5"/>
  <c r="AP742" i="5"/>
  <c r="AR742" i="5"/>
  <c r="AS742" i="5"/>
  <c r="H743" i="5"/>
  <c r="K743" i="5"/>
  <c r="C743" i="5"/>
  <c r="Z743" i="5"/>
  <c r="AC743" i="5"/>
  <c r="AD743" i="5"/>
  <c r="AA743" i="5"/>
  <c r="AB743" i="5"/>
  <c r="AF743" i="5"/>
  <c r="AE743" i="5"/>
  <c r="AG743" i="5"/>
  <c r="BC743" i="5"/>
  <c r="AK743" i="5"/>
  <c r="Y743" i="5"/>
  <c r="AL743" i="5"/>
  <c r="AH743" i="5"/>
  <c r="L743" i="5"/>
  <c r="AZ743" i="5"/>
  <c r="BA743" i="5"/>
  <c r="M743" i="5"/>
  <c r="BD743" i="5"/>
  <c r="BE743" i="5"/>
  <c r="AX743" i="5"/>
  <c r="AY743" i="5"/>
  <c r="BB743" i="5"/>
  <c r="BF742" i="5"/>
  <c r="BG742" i="5"/>
  <c r="BH743" i="5"/>
  <c r="BI743" i="5"/>
  <c r="BJ743" i="5"/>
  <c r="BK743" i="5"/>
  <c r="BL743" i="5"/>
  <c r="BM743" i="5"/>
  <c r="AM743" i="5"/>
  <c r="A744" i="5"/>
  <c r="B744" i="5"/>
  <c r="F744" i="5"/>
  <c r="E744" i="5"/>
  <c r="Q744" i="5"/>
  <c r="G744" i="5"/>
  <c r="R744" i="5"/>
  <c r="S744" i="5"/>
  <c r="AN743" i="5"/>
  <c r="AO743" i="5"/>
  <c r="AP743" i="5"/>
  <c r="AR743" i="5"/>
  <c r="AS743" i="5"/>
  <c r="H744" i="5"/>
  <c r="K744" i="5"/>
  <c r="C744" i="5"/>
  <c r="Z744" i="5"/>
  <c r="AC744" i="5"/>
  <c r="AD744" i="5"/>
  <c r="AA744" i="5"/>
  <c r="AB744" i="5"/>
  <c r="AF744" i="5"/>
  <c r="AE744" i="5"/>
  <c r="AG744" i="5"/>
  <c r="BC744" i="5"/>
  <c r="AK744" i="5"/>
  <c r="Y744" i="5"/>
  <c r="AL744" i="5"/>
  <c r="AH744" i="5"/>
  <c r="L744" i="5"/>
  <c r="AZ744" i="5"/>
  <c r="BA744" i="5"/>
  <c r="M744" i="5"/>
  <c r="BD744" i="5"/>
  <c r="BE744" i="5"/>
  <c r="AX744" i="5"/>
  <c r="AY744" i="5"/>
  <c r="BB744" i="5"/>
  <c r="BF743" i="5"/>
  <c r="BG743" i="5"/>
  <c r="BH744" i="5"/>
  <c r="BI744" i="5"/>
  <c r="BJ744" i="5"/>
  <c r="BK744" i="5"/>
  <c r="BL744" i="5"/>
  <c r="BM744" i="5"/>
  <c r="AM744" i="5"/>
  <c r="A745" i="5"/>
  <c r="B745" i="5"/>
  <c r="F745" i="5"/>
  <c r="E745" i="5"/>
  <c r="Q745" i="5"/>
  <c r="G745" i="5"/>
  <c r="R745" i="5"/>
  <c r="S745" i="5"/>
  <c r="AN744" i="5"/>
  <c r="AO744" i="5"/>
  <c r="AP744" i="5"/>
  <c r="AR744" i="5"/>
  <c r="AS744" i="5"/>
  <c r="H745" i="5"/>
  <c r="K745" i="5"/>
  <c r="C745" i="5"/>
  <c r="Z745" i="5"/>
  <c r="AC745" i="5"/>
  <c r="AD745" i="5"/>
  <c r="AA745" i="5"/>
  <c r="AB745" i="5"/>
  <c r="AF745" i="5"/>
  <c r="AE745" i="5"/>
  <c r="AG745" i="5"/>
  <c r="BC745" i="5"/>
  <c r="AK745" i="5"/>
  <c r="Y745" i="5"/>
  <c r="AL745" i="5"/>
  <c r="AH745" i="5"/>
  <c r="L745" i="5"/>
  <c r="AZ745" i="5"/>
  <c r="BA745" i="5"/>
  <c r="M745" i="5"/>
  <c r="BD745" i="5"/>
  <c r="BE745" i="5"/>
  <c r="AX745" i="5"/>
  <c r="AY745" i="5"/>
  <c r="BB745" i="5"/>
  <c r="BF744" i="5"/>
  <c r="BG744" i="5"/>
  <c r="BH745" i="5"/>
  <c r="BI745" i="5"/>
  <c r="BJ745" i="5"/>
  <c r="BK745" i="5"/>
  <c r="BL745" i="5"/>
  <c r="BM745" i="5"/>
  <c r="AM745" i="5"/>
  <c r="A746" i="5"/>
  <c r="B746" i="5"/>
  <c r="F746" i="5"/>
  <c r="E746" i="5"/>
  <c r="Q746" i="5"/>
  <c r="G746" i="5"/>
  <c r="R746" i="5"/>
  <c r="S746" i="5"/>
  <c r="AN745" i="5"/>
  <c r="AO745" i="5"/>
  <c r="AP745" i="5"/>
  <c r="AR745" i="5"/>
  <c r="AS745" i="5"/>
  <c r="H746" i="5"/>
  <c r="K746" i="5"/>
  <c r="C746" i="5"/>
  <c r="Z746" i="5"/>
  <c r="AC746" i="5"/>
  <c r="AD746" i="5"/>
  <c r="AA746" i="5"/>
  <c r="AB746" i="5"/>
  <c r="AF746" i="5"/>
  <c r="AE746" i="5"/>
  <c r="AG746" i="5"/>
  <c r="BC746" i="5"/>
  <c r="AK746" i="5"/>
  <c r="Y746" i="5"/>
  <c r="AL746" i="5"/>
  <c r="AH746" i="5"/>
  <c r="L746" i="5"/>
  <c r="AZ746" i="5"/>
  <c r="BA746" i="5"/>
  <c r="M746" i="5"/>
  <c r="BD746" i="5"/>
  <c r="BE746" i="5"/>
  <c r="AX746" i="5"/>
  <c r="AY746" i="5"/>
  <c r="BB746" i="5"/>
  <c r="BF745" i="5"/>
  <c r="BG745" i="5"/>
  <c r="BH746" i="5"/>
  <c r="BI746" i="5"/>
  <c r="BJ746" i="5"/>
  <c r="BK746" i="5"/>
  <c r="BL746" i="5"/>
  <c r="BM746" i="5"/>
  <c r="AM746" i="5"/>
  <c r="A747" i="5"/>
  <c r="B747" i="5"/>
  <c r="F747" i="5"/>
  <c r="E747" i="5"/>
  <c r="Q747" i="5"/>
  <c r="G747" i="5"/>
  <c r="R747" i="5"/>
  <c r="S747" i="5"/>
  <c r="AN746" i="5"/>
  <c r="AO746" i="5"/>
  <c r="AP746" i="5"/>
  <c r="AR746" i="5"/>
  <c r="AS746" i="5"/>
  <c r="H747" i="5"/>
  <c r="K747" i="5"/>
  <c r="C747" i="5"/>
  <c r="Z747" i="5"/>
  <c r="AC747" i="5"/>
  <c r="AD747" i="5"/>
  <c r="AA747" i="5"/>
  <c r="AB747" i="5"/>
  <c r="AF747" i="5"/>
  <c r="AE747" i="5"/>
  <c r="AG747" i="5"/>
  <c r="BC747" i="5"/>
  <c r="AK747" i="5"/>
  <c r="Y747" i="5"/>
  <c r="AL747" i="5"/>
  <c r="AH747" i="5"/>
  <c r="L747" i="5"/>
  <c r="AZ747" i="5"/>
  <c r="BA747" i="5"/>
  <c r="M747" i="5"/>
  <c r="BD747" i="5"/>
  <c r="BE747" i="5"/>
  <c r="AX747" i="5"/>
  <c r="AY747" i="5"/>
  <c r="BB747" i="5"/>
  <c r="BF746" i="5"/>
  <c r="BG746" i="5"/>
  <c r="BH747" i="5"/>
  <c r="BI747" i="5"/>
  <c r="BJ747" i="5"/>
  <c r="BK747" i="5"/>
  <c r="BL747" i="5"/>
  <c r="BM747" i="5"/>
  <c r="AM747" i="5"/>
  <c r="A748" i="5"/>
  <c r="B748" i="5"/>
  <c r="F748" i="5"/>
  <c r="E748" i="5"/>
  <c r="Q748" i="5"/>
  <c r="G748" i="5"/>
  <c r="R748" i="5"/>
  <c r="S748" i="5"/>
  <c r="AN747" i="5"/>
  <c r="AO747" i="5"/>
  <c r="AP747" i="5"/>
  <c r="AR747" i="5"/>
  <c r="AS747" i="5"/>
  <c r="H748" i="5"/>
  <c r="K748" i="5"/>
  <c r="C748" i="5"/>
  <c r="Z748" i="5"/>
  <c r="AC748" i="5"/>
  <c r="AD748" i="5"/>
  <c r="AA748" i="5"/>
  <c r="AB748" i="5"/>
  <c r="AF748" i="5"/>
  <c r="AE748" i="5"/>
  <c r="AG748" i="5"/>
  <c r="BC748" i="5"/>
  <c r="AK748" i="5"/>
  <c r="Y748" i="5"/>
  <c r="AL748" i="5"/>
  <c r="AH748" i="5"/>
  <c r="L748" i="5"/>
  <c r="AZ748" i="5"/>
  <c r="BA748" i="5"/>
  <c r="M748" i="5"/>
  <c r="BD748" i="5"/>
  <c r="BE748" i="5"/>
  <c r="AX748" i="5"/>
  <c r="AY748" i="5"/>
  <c r="BB748" i="5"/>
  <c r="BF747" i="5"/>
  <c r="BG747" i="5"/>
  <c r="BH748" i="5"/>
  <c r="BI748" i="5"/>
  <c r="BJ748" i="5"/>
  <c r="BK748" i="5"/>
  <c r="BL748" i="5"/>
  <c r="BM748" i="5"/>
  <c r="AM748" i="5"/>
  <c r="A749" i="5"/>
  <c r="B749" i="5"/>
  <c r="F749" i="5"/>
  <c r="E749" i="5"/>
  <c r="Q749" i="5"/>
  <c r="G749" i="5"/>
  <c r="R749" i="5"/>
  <c r="S749" i="5"/>
  <c r="AN748" i="5"/>
  <c r="AO748" i="5"/>
  <c r="AP748" i="5"/>
  <c r="AR748" i="5"/>
  <c r="AS748" i="5"/>
  <c r="H749" i="5"/>
  <c r="K749" i="5"/>
  <c r="C749" i="5"/>
  <c r="Z749" i="5"/>
  <c r="AC749" i="5"/>
  <c r="AD749" i="5"/>
  <c r="AA749" i="5"/>
  <c r="AB749" i="5"/>
  <c r="AF749" i="5"/>
  <c r="AE749" i="5"/>
  <c r="AG749" i="5"/>
  <c r="BC749" i="5"/>
  <c r="AK749" i="5"/>
  <c r="Y749" i="5"/>
  <c r="AL749" i="5"/>
  <c r="AH749" i="5"/>
  <c r="L749" i="5"/>
  <c r="AZ749" i="5"/>
  <c r="BA749" i="5"/>
  <c r="M749" i="5"/>
  <c r="BD749" i="5"/>
  <c r="BE749" i="5"/>
  <c r="AX749" i="5"/>
  <c r="AY749" i="5"/>
  <c r="BB749" i="5"/>
  <c r="BF748" i="5"/>
  <c r="BG748" i="5"/>
  <c r="BH749" i="5"/>
  <c r="BI749" i="5"/>
  <c r="BJ749" i="5"/>
  <c r="BK749" i="5"/>
  <c r="BL749" i="5"/>
  <c r="BM749" i="5"/>
  <c r="AM749" i="5"/>
  <c r="A750" i="5"/>
  <c r="B750" i="5"/>
  <c r="F750" i="5"/>
  <c r="E750" i="5"/>
  <c r="Q750" i="5"/>
  <c r="G750" i="5"/>
  <c r="R750" i="5"/>
  <c r="S750" i="5"/>
  <c r="AN749" i="5"/>
  <c r="AO749" i="5"/>
  <c r="AP749" i="5"/>
  <c r="AR749" i="5"/>
  <c r="AS749" i="5"/>
  <c r="H750" i="5"/>
  <c r="K750" i="5"/>
  <c r="C750" i="5"/>
  <c r="Z750" i="5"/>
  <c r="AC750" i="5"/>
  <c r="AD750" i="5"/>
  <c r="AA750" i="5"/>
  <c r="AB750" i="5"/>
  <c r="AF750" i="5"/>
  <c r="AE750" i="5"/>
  <c r="AG750" i="5"/>
  <c r="BC750" i="5"/>
  <c r="AK750" i="5"/>
  <c r="Y750" i="5"/>
  <c r="AL750" i="5"/>
  <c r="AH750" i="5"/>
  <c r="L750" i="5"/>
  <c r="AZ750" i="5"/>
  <c r="BA750" i="5"/>
  <c r="M750" i="5"/>
  <c r="BD750" i="5"/>
  <c r="BE750" i="5"/>
  <c r="AX750" i="5"/>
  <c r="AY750" i="5"/>
  <c r="BB750" i="5"/>
  <c r="BF749" i="5"/>
  <c r="BG749" i="5"/>
  <c r="BH750" i="5"/>
  <c r="BI750" i="5"/>
  <c r="BJ750" i="5"/>
  <c r="BK750" i="5"/>
  <c r="BL750" i="5"/>
  <c r="BM750" i="5"/>
  <c r="AM750" i="5"/>
  <c r="A751" i="5"/>
  <c r="B751" i="5"/>
  <c r="F751" i="5"/>
  <c r="E751" i="5"/>
  <c r="Q751" i="5"/>
  <c r="G751" i="5"/>
  <c r="R751" i="5"/>
  <c r="S751" i="5"/>
  <c r="AN750" i="5"/>
  <c r="AO750" i="5"/>
  <c r="AP750" i="5"/>
  <c r="AR750" i="5"/>
  <c r="AS750" i="5"/>
  <c r="H751" i="5"/>
  <c r="K751" i="5"/>
  <c r="C751" i="5"/>
  <c r="Z751" i="5"/>
  <c r="AC751" i="5"/>
  <c r="AD751" i="5"/>
  <c r="AA751" i="5"/>
  <c r="AB751" i="5"/>
  <c r="AF751" i="5"/>
  <c r="AE751" i="5"/>
  <c r="AG751" i="5"/>
  <c r="BC751" i="5"/>
  <c r="AK751" i="5"/>
  <c r="Y751" i="5"/>
  <c r="AL751" i="5"/>
  <c r="AH751" i="5"/>
  <c r="L751" i="5"/>
  <c r="AZ751" i="5"/>
  <c r="BA751" i="5"/>
  <c r="M751" i="5"/>
  <c r="BD751" i="5"/>
  <c r="BE751" i="5"/>
  <c r="AX751" i="5"/>
  <c r="AY751" i="5"/>
  <c r="BB751" i="5"/>
  <c r="BF750" i="5"/>
  <c r="BG750" i="5"/>
  <c r="BH751" i="5"/>
  <c r="BI751" i="5"/>
  <c r="BJ751" i="5"/>
  <c r="BK751" i="5"/>
  <c r="BL751" i="5"/>
  <c r="BM751" i="5"/>
  <c r="AM751" i="5"/>
  <c r="A752" i="5"/>
  <c r="B752" i="5"/>
  <c r="F752" i="5"/>
  <c r="E752" i="5"/>
  <c r="Q752" i="5"/>
  <c r="G752" i="5"/>
  <c r="R752" i="5"/>
  <c r="S752" i="5"/>
  <c r="AN751" i="5"/>
  <c r="AO751" i="5"/>
  <c r="AP751" i="5"/>
  <c r="AR751" i="5"/>
  <c r="AS751" i="5"/>
  <c r="H752" i="5"/>
  <c r="K752" i="5"/>
  <c r="C752" i="5"/>
  <c r="Z752" i="5"/>
  <c r="AC752" i="5"/>
  <c r="AD752" i="5"/>
  <c r="AA752" i="5"/>
  <c r="AB752" i="5"/>
  <c r="AF752" i="5"/>
  <c r="AE752" i="5"/>
  <c r="AG752" i="5"/>
  <c r="BC752" i="5"/>
  <c r="AK752" i="5"/>
  <c r="Y752" i="5"/>
  <c r="AL752" i="5"/>
  <c r="AH752" i="5"/>
  <c r="L752" i="5"/>
  <c r="AZ752" i="5"/>
  <c r="BA752" i="5"/>
  <c r="M752" i="5"/>
  <c r="BD752" i="5"/>
  <c r="BE752" i="5"/>
  <c r="AX752" i="5"/>
  <c r="AY752" i="5"/>
  <c r="BB752" i="5"/>
  <c r="BF751" i="5"/>
  <c r="BG751" i="5"/>
  <c r="BH752" i="5"/>
  <c r="BI752" i="5"/>
  <c r="BJ752" i="5"/>
  <c r="BK752" i="5"/>
  <c r="BL752" i="5"/>
  <c r="BM752" i="5"/>
  <c r="AM752" i="5"/>
  <c r="A753" i="5"/>
  <c r="B753" i="5"/>
  <c r="F753" i="5"/>
  <c r="E753" i="5"/>
  <c r="Q753" i="5"/>
  <c r="G753" i="5"/>
  <c r="R753" i="5"/>
  <c r="S753" i="5"/>
  <c r="AN752" i="5"/>
  <c r="AO752" i="5"/>
  <c r="AP752" i="5"/>
  <c r="AR752" i="5"/>
  <c r="AS752" i="5"/>
  <c r="H753" i="5"/>
  <c r="K753" i="5"/>
  <c r="C753" i="5"/>
  <c r="Z753" i="5"/>
  <c r="AC753" i="5"/>
  <c r="AD753" i="5"/>
  <c r="AA753" i="5"/>
  <c r="AB753" i="5"/>
  <c r="AF753" i="5"/>
  <c r="AE753" i="5"/>
  <c r="AG753" i="5"/>
  <c r="BC753" i="5"/>
  <c r="AK753" i="5"/>
  <c r="Y753" i="5"/>
  <c r="AL753" i="5"/>
  <c r="AH753" i="5"/>
  <c r="L753" i="5"/>
  <c r="AZ753" i="5"/>
  <c r="BA753" i="5"/>
  <c r="M753" i="5"/>
  <c r="BD753" i="5"/>
  <c r="BE753" i="5"/>
  <c r="AX753" i="5"/>
  <c r="AY753" i="5"/>
  <c r="BB753" i="5"/>
  <c r="BF752" i="5"/>
  <c r="BG752" i="5"/>
  <c r="BH753" i="5"/>
  <c r="BI753" i="5"/>
  <c r="BJ753" i="5"/>
  <c r="BK753" i="5"/>
  <c r="BL753" i="5"/>
  <c r="BM753" i="5"/>
  <c r="AM753" i="5"/>
  <c r="A754" i="5"/>
  <c r="B754" i="5"/>
  <c r="F754" i="5"/>
  <c r="E754" i="5"/>
  <c r="Q754" i="5"/>
  <c r="G754" i="5"/>
  <c r="R754" i="5"/>
  <c r="S754" i="5"/>
  <c r="AN753" i="5"/>
  <c r="AO753" i="5"/>
  <c r="AP753" i="5"/>
  <c r="AR753" i="5"/>
  <c r="AS753" i="5"/>
  <c r="H754" i="5"/>
  <c r="K754" i="5"/>
  <c r="C754" i="5"/>
  <c r="Z754" i="5"/>
  <c r="AC754" i="5"/>
  <c r="AD754" i="5"/>
  <c r="AA754" i="5"/>
  <c r="AB754" i="5"/>
  <c r="AF754" i="5"/>
  <c r="AE754" i="5"/>
  <c r="AG754" i="5"/>
  <c r="BC754" i="5"/>
  <c r="AK754" i="5"/>
  <c r="Y754" i="5"/>
  <c r="AL754" i="5"/>
  <c r="AH754" i="5"/>
  <c r="L754" i="5"/>
  <c r="AZ754" i="5"/>
  <c r="BA754" i="5"/>
  <c r="M754" i="5"/>
  <c r="BD754" i="5"/>
  <c r="BE754" i="5"/>
  <c r="AX754" i="5"/>
  <c r="AY754" i="5"/>
  <c r="BB754" i="5"/>
  <c r="BF753" i="5"/>
  <c r="BG753" i="5"/>
  <c r="BH754" i="5"/>
  <c r="BI754" i="5"/>
  <c r="BJ754" i="5"/>
  <c r="BK754" i="5"/>
  <c r="BL754" i="5"/>
  <c r="BM754" i="5"/>
  <c r="AM754" i="5"/>
  <c r="A755" i="5"/>
  <c r="B755" i="5"/>
  <c r="F755" i="5"/>
  <c r="E755" i="5"/>
  <c r="Q755" i="5"/>
  <c r="G755" i="5"/>
  <c r="R755" i="5"/>
  <c r="S755" i="5"/>
  <c r="AN754" i="5"/>
  <c r="AO754" i="5"/>
  <c r="AP754" i="5"/>
  <c r="AR754" i="5"/>
  <c r="AS754" i="5"/>
  <c r="H755" i="5"/>
  <c r="K755" i="5"/>
  <c r="C755" i="5"/>
  <c r="Z755" i="5"/>
  <c r="AC755" i="5"/>
  <c r="AD755" i="5"/>
  <c r="AA755" i="5"/>
  <c r="AB755" i="5"/>
  <c r="AF755" i="5"/>
  <c r="AE755" i="5"/>
  <c r="AG755" i="5"/>
  <c r="BC755" i="5"/>
  <c r="AK755" i="5"/>
  <c r="Y755" i="5"/>
  <c r="AL755" i="5"/>
  <c r="AH755" i="5"/>
  <c r="L755" i="5"/>
  <c r="AZ755" i="5"/>
  <c r="BA755" i="5"/>
  <c r="M755" i="5"/>
  <c r="BD755" i="5"/>
  <c r="BE755" i="5"/>
  <c r="AX755" i="5"/>
  <c r="AY755" i="5"/>
  <c r="BB755" i="5"/>
  <c r="BF754" i="5"/>
  <c r="BG754" i="5"/>
  <c r="BH755" i="5"/>
  <c r="BI755" i="5"/>
  <c r="BJ755" i="5"/>
  <c r="BK755" i="5"/>
  <c r="BL755" i="5"/>
  <c r="BM755" i="5"/>
  <c r="AM755" i="5"/>
  <c r="A756" i="5"/>
  <c r="B756" i="5"/>
  <c r="F756" i="5"/>
  <c r="E756" i="5"/>
  <c r="Q756" i="5"/>
  <c r="G756" i="5"/>
  <c r="R756" i="5"/>
  <c r="S756" i="5"/>
  <c r="AN755" i="5"/>
  <c r="AO755" i="5"/>
  <c r="AP755" i="5"/>
  <c r="AR755" i="5"/>
  <c r="AS755" i="5"/>
  <c r="H756" i="5"/>
  <c r="K756" i="5"/>
  <c r="C756" i="5"/>
  <c r="Z756" i="5"/>
  <c r="AC756" i="5"/>
  <c r="AD756" i="5"/>
  <c r="AA756" i="5"/>
  <c r="AB756" i="5"/>
  <c r="AF756" i="5"/>
  <c r="AE756" i="5"/>
  <c r="AG756" i="5"/>
  <c r="BC756" i="5"/>
  <c r="AK756" i="5"/>
  <c r="Y756" i="5"/>
  <c r="AL756" i="5"/>
  <c r="AH756" i="5"/>
  <c r="L756" i="5"/>
  <c r="AZ756" i="5"/>
  <c r="BA756" i="5"/>
  <c r="M756" i="5"/>
  <c r="BD756" i="5"/>
  <c r="BE756" i="5"/>
  <c r="AX756" i="5"/>
  <c r="AY756" i="5"/>
  <c r="BB756" i="5"/>
  <c r="BF755" i="5"/>
  <c r="BG755" i="5"/>
  <c r="BH756" i="5"/>
  <c r="BI756" i="5"/>
  <c r="BJ756" i="5"/>
  <c r="BK756" i="5"/>
  <c r="BL756" i="5"/>
  <c r="BM756" i="5"/>
  <c r="AM756" i="5"/>
  <c r="A757" i="5"/>
  <c r="B757" i="5"/>
  <c r="F757" i="5"/>
  <c r="E757" i="5"/>
  <c r="Q757" i="5"/>
  <c r="G757" i="5"/>
  <c r="R757" i="5"/>
  <c r="S757" i="5"/>
  <c r="AN756" i="5"/>
  <c r="AO756" i="5"/>
  <c r="AP756" i="5"/>
  <c r="AR756" i="5"/>
  <c r="AS756" i="5"/>
  <c r="H757" i="5"/>
  <c r="K757" i="5"/>
  <c r="C757" i="5"/>
  <c r="Z757" i="5"/>
  <c r="AC757" i="5"/>
  <c r="AD757" i="5"/>
  <c r="AA757" i="5"/>
  <c r="AB757" i="5"/>
  <c r="AF757" i="5"/>
  <c r="AE757" i="5"/>
  <c r="AG757" i="5"/>
  <c r="BC757" i="5"/>
  <c r="AK757" i="5"/>
  <c r="Y757" i="5"/>
  <c r="AL757" i="5"/>
  <c r="AH757" i="5"/>
  <c r="L757" i="5"/>
  <c r="AZ757" i="5"/>
  <c r="BA757" i="5"/>
  <c r="M757" i="5"/>
  <c r="BD757" i="5"/>
  <c r="BE757" i="5"/>
  <c r="AX757" i="5"/>
  <c r="AY757" i="5"/>
  <c r="BB757" i="5"/>
  <c r="BF756" i="5"/>
  <c r="BG756" i="5"/>
  <c r="BH757" i="5"/>
  <c r="BI757" i="5"/>
  <c r="BJ757" i="5"/>
  <c r="BK757" i="5"/>
  <c r="BL757" i="5"/>
  <c r="BM757" i="5"/>
  <c r="AM757" i="5"/>
  <c r="A758" i="5"/>
  <c r="B758" i="5"/>
  <c r="F758" i="5"/>
  <c r="E758" i="5"/>
  <c r="Q758" i="5"/>
  <c r="G758" i="5"/>
  <c r="R758" i="5"/>
  <c r="S758" i="5"/>
  <c r="AN757" i="5"/>
  <c r="AO757" i="5"/>
  <c r="AP757" i="5"/>
  <c r="AR757" i="5"/>
  <c r="AS757" i="5"/>
  <c r="H758" i="5"/>
  <c r="K758" i="5"/>
  <c r="C758" i="5"/>
  <c r="Z758" i="5"/>
  <c r="AC758" i="5"/>
  <c r="AD758" i="5"/>
  <c r="AA758" i="5"/>
  <c r="AB758" i="5"/>
  <c r="AF758" i="5"/>
  <c r="AE758" i="5"/>
  <c r="AG758" i="5"/>
  <c r="BC758" i="5"/>
  <c r="AK758" i="5"/>
  <c r="Y758" i="5"/>
  <c r="AL758" i="5"/>
  <c r="AH758" i="5"/>
  <c r="L758" i="5"/>
  <c r="AZ758" i="5"/>
  <c r="BA758" i="5"/>
  <c r="M758" i="5"/>
  <c r="BD758" i="5"/>
  <c r="BE758" i="5"/>
  <c r="AX758" i="5"/>
  <c r="AY758" i="5"/>
  <c r="BB758" i="5"/>
  <c r="BF757" i="5"/>
  <c r="BG757" i="5"/>
  <c r="BH758" i="5"/>
  <c r="BI758" i="5"/>
  <c r="BJ758" i="5"/>
  <c r="BK758" i="5"/>
  <c r="BL758" i="5"/>
  <c r="BM758" i="5"/>
  <c r="AM758" i="5"/>
  <c r="A759" i="5"/>
  <c r="B759" i="5"/>
  <c r="F759" i="5"/>
  <c r="E759" i="5"/>
  <c r="Q759" i="5"/>
  <c r="G759" i="5"/>
  <c r="R759" i="5"/>
  <c r="S759" i="5"/>
  <c r="AN758" i="5"/>
  <c r="AO758" i="5"/>
  <c r="AP758" i="5"/>
  <c r="AR758" i="5"/>
  <c r="AS758" i="5"/>
  <c r="H759" i="5"/>
  <c r="K759" i="5"/>
  <c r="C759" i="5"/>
  <c r="Z759" i="5"/>
  <c r="AC759" i="5"/>
  <c r="AD759" i="5"/>
  <c r="AA759" i="5"/>
  <c r="AB759" i="5"/>
  <c r="AF759" i="5"/>
  <c r="AE759" i="5"/>
  <c r="AG759" i="5"/>
  <c r="BC759" i="5"/>
  <c r="AK759" i="5"/>
  <c r="Y759" i="5"/>
  <c r="AL759" i="5"/>
  <c r="AH759" i="5"/>
  <c r="L759" i="5"/>
  <c r="AZ759" i="5"/>
  <c r="BA759" i="5"/>
  <c r="M759" i="5"/>
  <c r="BD759" i="5"/>
  <c r="BE759" i="5"/>
  <c r="AX759" i="5"/>
  <c r="AY759" i="5"/>
  <c r="BB759" i="5"/>
  <c r="BF758" i="5"/>
  <c r="BG758" i="5"/>
  <c r="BH759" i="5"/>
  <c r="BI759" i="5"/>
  <c r="BJ759" i="5"/>
  <c r="BK759" i="5"/>
  <c r="BL759" i="5"/>
  <c r="BM759" i="5"/>
  <c r="AM759" i="5"/>
  <c r="A760" i="5"/>
  <c r="B760" i="5"/>
  <c r="F760" i="5"/>
  <c r="E760" i="5"/>
  <c r="Q760" i="5"/>
  <c r="G760" i="5"/>
  <c r="R760" i="5"/>
  <c r="S760" i="5"/>
  <c r="AN759" i="5"/>
  <c r="AO759" i="5"/>
  <c r="AP759" i="5"/>
  <c r="AR759" i="5"/>
  <c r="AS759" i="5"/>
  <c r="H760" i="5"/>
  <c r="K760" i="5"/>
  <c r="C760" i="5"/>
  <c r="Z760" i="5"/>
  <c r="AC760" i="5"/>
  <c r="AD760" i="5"/>
  <c r="AA760" i="5"/>
  <c r="AB760" i="5"/>
  <c r="AF760" i="5"/>
  <c r="AE760" i="5"/>
  <c r="AG760" i="5"/>
  <c r="BC760" i="5"/>
  <c r="AK760" i="5"/>
  <c r="Y760" i="5"/>
  <c r="AL760" i="5"/>
  <c r="AH760" i="5"/>
  <c r="L760" i="5"/>
  <c r="AZ760" i="5"/>
  <c r="BA760" i="5"/>
  <c r="M760" i="5"/>
  <c r="BD760" i="5"/>
  <c r="BE760" i="5"/>
  <c r="AX760" i="5"/>
  <c r="AY760" i="5"/>
  <c r="BB760" i="5"/>
  <c r="BF759" i="5"/>
  <c r="BG759" i="5"/>
  <c r="BH760" i="5"/>
  <c r="BI760" i="5"/>
  <c r="BJ760" i="5"/>
  <c r="BK760" i="5"/>
  <c r="BL760" i="5"/>
  <c r="BM760" i="5"/>
  <c r="AM760" i="5"/>
  <c r="A761" i="5"/>
  <c r="B761" i="5"/>
  <c r="F761" i="5"/>
  <c r="E761" i="5"/>
  <c r="Q761" i="5"/>
  <c r="G761" i="5"/>
  <c r="R761" i="5"/>
  <c r="S761" i="5"/>
  <c r="AN760" i="5"/>
  <c r="AO760" i="5"/>
  <c r="AP760" i="5"/>
  <c r="AR760" i="5"/>
  <c r="AS760" i="5"/>
  <c r="H761" i="5"/>
  <c r="K761" i="5"/>
  <c r="C761" i="5"/>
  <c r="Z761" i="5"/>
  <c r="AC761" i="5"/>
  <c r="AD761" i="5"/>
  <c r="AA761" i="5"/>
  <c r="AB761" i="5"/>
  <c r="AF761" i="5"/>
  <c r="AE761" i="5"/>
  <c r="AG761" i="5"/>
  <c r="BC761" i="5"/>
  <c r="AK761" i="5"/>
  <c r="Y761" i="5"/>
  <c r="AL761" i="5"/>
  <c r="AH761" i="5"/>
  <c r="L761" i="5"/>
  <c r="AZ761" i="5"/>
  <c r="BA761" i="5"/>
  <c r="M761" i="5"/>
  <c r="BD761" i="5"/>
  <c r="BE761" i="5"/>
  <c r="AX761" i="5"/>
  <c r="AY761" i="5"/>
  <c r="BB761" i="5"/>
  <c r="BF760" i="5"/>
  <c r="BG760" i="5"/>
  <c r="BH761" i="5"/>
  <c r="BI761" i="5"/>
  <c r="BJ761" i="5"/>
  <c r="BK761" i="5"/>
  <c r="BL761" i="5"/>
  <c r="BM761" i="5"/>
  <c r="AM761" i="5"/>
  <c r="A762" i="5"/>
  <c r="B762" i="5"/>
  <c r="F762" i="5"/>
  <c r="E762" i="5"/>
  <c r="Q762" i="5"/>
  <c r="G762" i="5"/>
  <c r="R762" i="5"/>
  <c r="S762" i="5"/>
  <c r="AN761" i="5"/>
  <c r="AO761" i="5"/>
  <c r="AP761" i="5"/>
  <c r="AR761" i="5"/>
  <c r="AS761" i="5"/>
  <c r="H762" i="5"/>
  <c r="K762" i="5"/>
  <c r="C762" i="5"/>
  <c r="Z762" i="5"/>
  <c r="AC762" i="5"/>
  <c r="AD762" i="5"/>
  <c r="AA762" i="5"/>
  <c r="AB762" i="5"/>
  <c r="AF762" i="5"/>
  <c r="AE762" i="5"/>
  <c r="AG762" i="5"/>
  <c r="BC762" i="5"/>
  <c r="AK762" i="5"/>
  <c r="Y762" i="5"/>
  <c r="AL762" i="5"/>
  <c r="AH762" i="5"/>
  <c r="L762" i="5"/>
  <c r="AZ762" i="5"/>
  <c r="BA762" i="5"/>
  <c r="M762" i="5"/>
  <c r="BD762" i="5"/>
  <c r="BE762" i="5"/>
  <c r="AX762" i="5"/>
  <c r="AY762" i="5"/>
  <c r="BB762" i="5"/>
  <c r="BF761" i="5"/>
  <c r="BG761" i="5"/>
  <c r="BH762" i="5"/>
  <c r="BI762" i="5"/>
  <c r="BJ762" i="5"/>
  <c r="BK762" i="5"/>
  <c r="BL762" i="5"/>
  <c r="BM762" i="5"/>
  <c r="AM762" i="5"/>
  <c r="A763" i="5"/>
  <c r="B763" i="5"/>
  <c r="F763" i="5"/>
  <c r="E763" i="5"/>
  <c r="Q763" i="5"/>
  <c r="G763" i="5"/>
  <c r="R763" i="5"/>
  <c r="S763" i="5"/>
  <c r="AN762" i="5"/>
  <c r="AO762" i="5"/>
  <c r="AP762" i="5"/>
  <c r="AR762" i="5"/>
  <c r="AS762" i="5"/>
  <c r="H763" i="5"/>
  <c r="K763" i="5"/>
  <c r="C763" i="5"/>
  <c r="Z763" i="5"/>
  <c r="AC763" i="5"/>
  <c r="AD763" i="5"/>
  <c r="AA763" i="5"/>
  <c r="AB763" i="5"/>
  <c r="AF763" i="5"/>
  <c r="AE763" i="5"/>
  <c r="AG763" i="5"/>
  <c r="BC763" i="5"/>
  <c r="AK763" i="5"/>
  <c r="Y763" i="5"/>
  <c r="AL763" i="5"/>
  <c r="AH763" i="5"/>
  <c r="L763" i="5"/>
  <c r="AZ763" i="5"/>
  <c r="BA763" i="5"/>
  <c r="M763" i="5"/>
  <c r="BD763" i="5"/>
  <c r="BE763" i="5"/>
  <c r="AX763" i="5"/>
  <c r="AY763" i="5"/>
  <c r="BB763" i="5"/>
  <c r="BF762" i="5"/>
  <c r="BG762" i="5"/>
  <c r="BH763" i="5"/>
  <c r="BI763" i="5"/>
  <c r="BJ763" i="5"/>
  <c r="BK763" i="5"/>
  <c r="BL763" i="5"/>
  <c r="BM763" i="5"/>
  <c r="AM763" i="5"/>
  <c r="A764" i="5"/>
  <c r="B764" i="5"/>
  <c r="F764" i="5"/>
  <c r="E764" i="5"/>
  <c r="Q764" i="5"/>
  <c r="G764" i="5"/>
  <c r="R764" i="5"/>
  <c r="S764" i="5"/>
  <c r="AN763" i="5"/>
  <c r="AO763" i="5"/>
  <c r="AP763" i="5"/>
  <c r="AR763" i="5"/>
  <c r="AS763" i="5"/>
  <c r="H764" i="5"/>
  <c r="K764" i="5"/>
  <c r="C764" i="5"/>
  <c r="Z764" i="5"/>
  <c r="AC764" i="5"/>
  <c r="AD764" i="5"/>
  <c r="AA764" i="5"/>
  <c r="AB764" i="5"/>
  <c r="AF764" i="5"/>
  <c r="AE764" i="5"/>
  <c r="AG764" i="5"/>
  <c r="BC764" i="5"/>
  <c r="AK764" i="5"/>
  <c r="Y764" i="5"/>
  <c r="AL764" i="5"/>
  <c r="AH764" i="5"/>
  <c r="L764" i="5"/>
  <c r="AZ764" i="5"/>
  <c r="BA764" i="5"/>
  <c r="M764" i="5"/>
  <c r="BD764" i="5"/>
  <c r="BE764" i="5"/>
  <c r="AX764" i="5"/>
  <c r="AY764" i="5"/>
  <c r="BB764" i="5"/>
  <c r="BF763" i="5"/>
  <c r="BG763" i="5"/>
  <c r="BH764" i="5"/>
  <c r="BI764" i="5"/>
  <c r="BJ764" i="5"/>
  <c r="BK764" i="5"/>
  <c r="BL764" i="5"/>
  <c r="BM764" i="5"/>
  <c r="AM764" i="5"/>
  <c r="A765" i="5"/>
  <c r="B765" i="5"/>
  <c r="F765" i="5"/>
  <c r="E765" i="5"/>
  <c r="Q765" i="5"/>
  <c r="G765" i="5"/>
  <c r="R765" i="5"/>
  <c r="S765" i="5"/>
  <c r="AN764" i="5"/>
  <c r="AO764" i="5"/>
  <c r="AP764" i="5"/>
  <c r="AR764" i="5"/>
  <c r="AS764" i="5"/>
  <c r="H765" i="5"/>
  <c r="K765" i="5"/>
  <c r="C765" i="5"/>
  <c r="Z765" i="5"/>
  <c r="AC765" i="5"/>
  <c r="AD765" i="5"/>
  <c r="AA765" i="5"/>
  <c r="AB765" i="5"/>
  <c r="AF765" i="5"/>
  <c r="AE765" i="5"/>
  <c r="AG765" i="5"/>
  <c r="BC765" i="5"/>
  <c r="AK765" i="5"/>
  <c r="Y765" i="5"/>
  <c r="AL765" i="5"/>
  <c r="AH765" i="5"/>
  <c r="L765" i="5"/>
  <c r="AZ765" i="5"/>
  <c r="BA765" i="5"/>
  <c r="M765" i="5"/>
  <c r="BD765" i="5"/>
  <c r="BE765" i="5"/>
  <c r="AX765" i="5"/>
  <c r="AY765" i="5"/>
  <c r="BB765" i="5"/>
  <c r="BF764" i="5"/>
  <c r="BG764" i="5"/>
  <c r="BH765" i="5"/>
  <c r="BI765" i="5"/>
  <c r="BJ765" i="5"/>
  <c r="BK765" i="5"/>
  <c r="BL765" i="5"/>
  <c r="BM765" i="5"/>
  <c r="AM765" i="5"/>
  <c r="A766" i="5"/>
  <c r="B766" i="5"/>
  <c r="F766" i="5"/>
  <c r="E766" i="5"/>
  <c r="Q766" i="5"/>
  <c r="G766" i="5"/>
  <c r="R766" i="5"/>
  <c r="S766" i="5"/>
  <c r="AN765" i="5"/>
  <c r="AO765" i="5"/>
  <c r="AP765" i="5"/>
  <c r="AR765" i="5"/>
  <c r="AS765" i="5"/>
  <c r="H766" i="5"/>
  <c r="K766" i="5"/>
  <c r="C766" i="5"/>
  <c r="Z766" i="5"/>
  <c r="AC766" i="5"/>
  <c r="AD766" i="5"/>
  <c r="AA766" i="5"/>
  <c r="AB766" i="5"/>
  <c r="AF766" i="5"/>
  <c r="AE766" i="5"/>
  <c r="AG766" i="5"/>
  <c r="BC766" i="5"/>
  <c r="AK766" i="5"/>
  <c r="Y766" i="5"/>
  <c r="AL766" i="5"/>
  <c r="AH766" i="5"/>
  <c r="L766" i="5"/>
  <c r="AZ766" i="5"/>
  <c r="BA766" i="5"/>
  <c r="M766" i="5"/>
  <c r="BD766" i="5"/>
  <c r="BE766" i="5"/>
  <c r="AX766" i="5"/>
  <c r="AY766" i="5"/>
  <c r="BB766" i="5"/>
  <c r="BF765" i="5"/>
  <c r="BG765" i="5"/>
  <c r="BH766" i="5"/>
  <c r="BI766" i="5"/>
  <c r="BJ766" i="5"/>
  <c r="BK766" i="5"/>
  <c r="BL766" i="5"/>
  <c r="BM766" i="5"/>
  <c r="AM766" i="5"/>
  <c r="A767" i="5"/>
  <c r="B767" i="5"/>
  <c r="F767" i="5"/>
  <c r="E767" i="5"/>
  <c r="Q767" i="5"/>
  <c r="G767" i="5"/>
  <c r="R767" i="5"/>
  <c r="S767" i="5"/>
  <c r="AN766" i="5"/>
  <c r="AO766" i="5"/>
  <c r="AP766" i="5"/>
  <c r="AR766" i="5"/>
  <c r="AS766" i="5"/>
  <c r="H767" i="5"/>
  <c r="K767" i="5"/>
  <c r="C767" i="5"/>
  <c r="Z767" i="5"/>
  <c r="AC767" i="5"/>
  <c r="AD767" i="5"/>
  <c r="AA767" i="5"/>
  <c r="AB767" i="5"/>
  <c r="AF767" i="5"/>
  <c r="AE767" i="5"/>
  <c r="AG767" i="5"/>
  <c r="BC767" i="5"/>
  <c r="AK767" i="5"/>
  <c r="Y767" i="5"/>
  <c r="AL767" i="5"/>
  <c r="AH767" i="5"/>
  <c r="L767" i="5"/>
  <c r="AZ767" i="5"/>
  <c r="BA767" i="5"/>
  <c r="M767" i="5"/>
  <c r="BD767" i="5"/>
  <c r="BE767" i="5"/>
  <c r="AX767" i="5"/>
  <c r="AY767" i="5"/>
  <c r="BB767" i="5"/>
  <c r="BF766" i="5"/>
  <c r="BG766" i="5"/>
  <c r="BH767" i="5"/>
  <c r="BI767" i="5"/>
  <c r="BJ767" i="5"/>
  <c r="BK767" i="5"/>
  <c r="BL767" i="5"/>
  <c r="BM767" i="5"/>
  <c r="AM767" i="5"/>
  <c r="A768" i="5"/>
  <c r="B768" i="5"/>
  <c r="F768" i="5"/>
  <c r="E768" i="5"/>
  <c r="Q768" i="5"/>
  <c r="G768" i="5"/>
  <c r="R768" i="5"/>
  <c r="S768" i="5"/>
  <c r="AN767" i="5"/>
  <c r="AO767" i="5"/>
  <c r="AP767" i="5"/>
  <c r="AR767" i="5"/>
  <c r="AS767" i="5"/>
  <c r="H768" i="5"/>
  <c r="K768" i="5"/>
  <c r="C768" i="5"/>
  <c r="Z768" i="5"/>
  <c r="AC768" i="5"/>
  <c r="AD768" i="5"/>
  <c r="AA768" i="5"/>
  <c r="AB768" i="5"/>
  <c r="AF768" i="5"/>
  <c r="AE768" i="5"/>
  <c r="AG768" i="5"/>
  <c r="BC768" i="5"/>
  <c r="AK768" i="5"/>
  <c r="Y768" i="5"/>
  <c r="AL768" i="5"/>
  <c r="AH768" i="5"/>
  <c r="L768" i="5"/>
  <c r="AZ768" i="5"/>
  <c r="BA768" i="5"/>
  <c r="M768" i="5"/>
  <c r="BD768" i="5"/>
  <c r="BE768" i="5"/>
  <c r="AX768" i="5"/>
  <c r="AY768" i="5"/>
  <c r="BB768" i="5"/>
  <c r="BF767" i="5"/>
  <c r="BG767" i="5"/>
  <c r="BH768" i="5"/>
  <c r="BI768" i="5"/>
  <c r="BJ768" i="5"/>
  <c r="BK768" i="5"/>
  <c r="BL768" i="5"/>
  <c r="BM768" i="5"/>
  <c r="AM768" i="5"/>
  <c r="A769" i="5"/>
  <c r="B769" i="5"/>
  <c r="F769" i="5"/>
  <c r="E769" i="5"/>
  <c r="Q769" i="5"/>
  <c r="G769" i="5"/>
  <c r="R769" i="5"/>
  <c r="S769" i="5"/>
  <c r="AN768" i="5"/>
  <c r="AO768" i="5"/>
  <c r="AP768" i="5"/>
  <c r="AR768" i="5"/>
  <c r="AS768" i="5"/>
  <c r="H769" i="5"/>
  <c r="K769" i="5"/>
  <c r="C769" i="5"/>
  <c r="Z769" i="5"/>
  <c r="AC769" i="5"/>
  <c r="AD769" i="5"/>
  <c r="AA769" i="5"/>
  <c r="AB769" i="5"/>
  <c r="AF769" i="5"/>
  <c r="AE769" i="5"/>
  <c r="AG769" i="5"/>
  <c r="BC769" i="5"/>
  <c r="AK769" i="5"/>
  <c r="Y769" i="5"/>
  <c r="AL769" i="5"/>
  <c r="AH769" i="5"/>
  <c r="L769" i="5"/>
  <c r="AZ769" i="5"/>
  <c r="BA769" i="5"/>
  <c r="M769" i="5"/>
  <c r="BD769" i="5"/>
  <c r="BE769" i="5"/>
  <c r="AX769" i="5"/>
  <c r="AY769" i="5"/>
  <c r="BB769" i="5"/>
  <c r="BF768" i="5"/>
  <c r="BG768" i="5"/>
  <c r="BH769" i="5"/>
  <c r="BI769" i="5"/>
  <c r="BJ769" i="5"/>
  <c r="BK769" i="5"/>
  <c r="BL769" i="5"/>
  <c r="BM769" i="5"/>
  <c r="AM769" i="5"/>
  <c r="A770" i="5"/>
  <c r="B770" i="5"/>
  <c r="F770" i="5"/>
  <c r="E770" i="5"/>
  <c r="Q770" i="5"/>
  <c r="G770" i="5"/>
  <c r="R770" i="5"/>
  <c r="S770" i="5"/>
  <c r="AN769" i="5"/>
  <c r="AO769" i="5"/>
  <c r="AP769" i="5"/>
  <c r="AR769" i="5"/>
  <c r="AS769" i="5"/>
  <c r="H770" i="5"/>
  <c r="K770" i="5"/>
  <c r="C770" i="5"/>
  <c r="Z770" i="5"/>
  <c r="AC770" i="5"/>
  <c r="AD770" i="5"/>
  <c r="AA770" i="5"/>
  <c r="AB770" i="5"/>
  <c r="AF770" i="5"/>
  <c r="AE770" i="5"/>
  <c r="AG770" i="5"/>
  <c r="BC770" i="5"/>
  <c r="AK770" i="5"/>
  <c r="Y770" i="5"/>
  <c r="AL770" i="5"/>
  <c r="AH770" i="5"/>
  <c r="L770" i="5"/>
  <c r="AZ770" i="5"/>
  <c r="BA770" i="5"/>
  <c r="M770" i="5"/>
  <c r="BD770" i="5"/>
  <c r="BE770" i="5"/>
  <c r="AX770" i="5"/>
  <c r="AY770" i="5"/>
  <c r="BB770" i="5"/>
  <c r="BF769" i="5"/>
  <c r="BG769" i="5"/>
  <c r="BH770" i="5"/>
  <c r="BI770" i="5"/>
  <c r="BJ770" i="5"/>
  <c r="BK770" i="5"/>
  <c r="BL770" i="5"/>
  <c r="BM770" i="5"/>
  <c r="AM770" i="5"/>
  <c r="A771" i="5"/>
  <c r="B771" i="5"/>
  <c r="F771" i="5"/>
  <c r="E771" i="5"/>
  <c r="Q771" i="5"/>
  <c r="G771" i="5"/>
  <c r="R771" i="5"/>
  <c r="S771" i="5"/>
  <c r="AN770" i="5"/>
  <c r="AO770" i="5"/>
  <c r="AP770" i="5"/>
  <c r="AR770" i="5"/>
  <c r="AS770" i="5"/>
  <c r="H771" i="5"/>
  <c r="K771" i="5"/>
  <c r="C771" i="5"/>
  <c r="Z771" i="5"/>
  <c r="AC771" i="5"/>
  <c r="AD771" i="5"/>
  <c r="AA771" i="5"/>
  <c r="AB771" i="5"/>
  <c r="AF771" i="5"/>
  <c r="AE771" i="5"/>
  <c r="AG771" i="5"/>
  <c r="BC771" i="5"/>
  <c r="AK771" i="5"/>
  <c r="Y771" i="5"/>
  <c r="AL771" i="5"/>
  <c r="AH771" i="5"/>
  <c r="L771" i="5"/>
  <c r="AZ771" i="5"/>
  <c r="BA771" i="5"/>
  <c r="M771" i="5"/>
  <c r="BD771" i="5"/>
  <c r="BE771" i="5"/>
  <c r="AX771" i="5"/>
  <c r="AY771" i="5"/>
  <c r="BB771" i="5"/>
  <c r="BF770" i="5"/>
  <c r="BG770" i="5"/>
  <c r="BH771" i="5"/>
  <c r="BI771" i="5"/>
  <c r="BJ771" i="5"/>
  <c r="BK771" i="5"/>
  <c r="BL771" i="5"/>
  <c r="BM771" i="5"/>
  <c r="AM771" i="5"/>
  <c r="A772" i="5"/>
  <c r="B772" i="5"/>
  <c r="F772" i="5"/>
  <c r="E772" i="5"/>
  <c r="Q772" i="5"/>
  <c r="G772" i="5"/>
  <c r="R772" i="5"/>
  <c r="S772" i="5"/>
  <c r="AN771" i="5"/>
  <c r="AO771" i="5"/>
  <c r="AP771" i="5"/>
  <c r="AR771" i="5"/>
  <c r="AS771" i="5"/>
  <c r="H772" i="5"/>
  <c r="K772" i="5"/>
  <c r="C772" i="5"/>
  <c r="Z772" i="5"/>
  <c r="AC772" i="5"/>
  <c r="AD772" i="5"/>
  <c r="AA772" i="5"/>
  <c r="AB772" i="5"/>
  <c r="AF772" i="5"/>
  <c r="AE772" i="5"/>
  <c r="AG772" i="5"/>
  <c r="BC772" i="5"/>
  <c r="AK772" i="5"/>
  <c r="Y772" i="5"/>
  <c r="AL772" i="5"/>
  <c r="AH772" i="5"/>
  <c r="L772" i="5"/>
  <c r="AZ772" i="5"/>
  <c r="BA772" i="5"/>
  <c r="M772" i="5"/>
  <c r="BD772" i="5"/>
  <c r="BE772" i="5"/>
  <c r="AX772" i="5"/>
  <c r="AY772" i="5"/>
  <c r="BB772" i="5"/>
  <c r="BF771" i="5"/>
  <c r="BG771" i="5"/>
  <c r="BH772" i="5"/>
  <c r="BI772" i="5"/>
  <c r="BJ772" i="5"/>
  <c r="BK772" i="5"/>
  <c r="BL772" i="5"/>
  <c r="BM772" i="5"/>
  <c r="AM772" i="5"/>
  <c r="A773" i="5"/>
  <c r="B773" i="5"/>
  <c r="F773" i="5"/>
  <c r="E773" i="5"/>
  <c r="Q773" i="5"/>
  <c r="G773" i="5"/>
  <c r="R773" i="5"/>
  <c r="S773" i="5"/>
  <c r="AN772" i="5"/>
  <c r="AO772" i="5"/>
  <c r="AP772" i="5"/>
  <c r="AR772" i="5"/>
  <c r="AS772" i="5"/>
  <c r="H773" i="5"/>
  <c r="K773" i="5"/>
  <c r="C773" i="5"/>
  <c r="Z773" i="5"/>
  <c r="AC773" i="5"/>
  <c r="AD773" i="5"/>
  <c r="AA773" i="5"/>
  <c r="AB773" i="5"/>
  <c r="AF773" i="5"/>
  <c r="AE773" i="5"/>
  <c r="AG773" i="5"/>
  <c r="BC773" i="5"/>
  <c r="AK773" i="5"/>
  <c r="Y773" i="5"/>
  <c r="AL773" i="5"/>
  <c r="AH773" i="5"/>
  <c r="L773" i="5"/>
  <c r="AZ773" i="5"/>
  <c r="BA773" i="5"/>
  <c r="M773" i="5"/>
  <c r="BD773" i="5"/>
  <c r="BE773" i="5"/>
  <c r="AX773" i="5"/>
  <c r="AY773" i="5"/>
  <c r="BB773" i="5"/>
  <c r="BF772" i="5"/>
  <c r="BG772" i="5"/>
  <c r="BH773" i="5"/>
  <c r="BI773" i="5"/>
  <c r="BJ773" i="5"/>
  <c r="BK773" i="5"/>
  <c r="BL773" i="5"/>
  <c r="BM773" i="5"/>
  <c r="AM773" i="5"/>
  <c r="A774" i="5"/>
  <c r="B774" i="5"/>
  <c r="F774" i="5"/>
  <c r="E774" i="5"/>
  <c r="Q774" i="5"/>
  <c r="G774" i="5"/>
  <c r="R774" i="5"/>
  <c r="S774" i="5"/>
  <c r="AN773" i="5"/>
  <c r="AO773" i="5"/>
  <c r="AP773" i="5"/>
  <c r="AR773" i="5"/>
  <c r="AS773" i="5"/>
  <c r="H774" i="5"/>
  <c r="K774" i="5"/>
  <c r="C774" i="5"/>
  <c r="Z774" i="5"/>
  <c r="AC774" i="5"/>
  <c r="AD774" i="5"/>
  <c r="AA774" i="5"/>
  <c r="AB774" i="5"/>
  <c r="AF774" i="5"/>
  <c r="AE774" i="5"/>
  <c r="AG774" i="5"/>
  <c r="BC774" i="5"/>
  <c r="AK774" i="5"/>
  <c r="Y774" i="5"/>
  <c r="AL774" i="5"/>
  <c r="AH774" i="5"/>
  <c r="L774" i="5"/>
  <c r="AZ774" i="5"/>
  <c r="BA774" i="5"/>
  <c r="M774" i="5"/>
  <c r="BD774" i="5"/>
  <c r="BE774" i="5"/>
  <c r="AX774" i="5"/>
  <c r="AY774" i="5"/>
  <c r="BB774" i="5"/>
  <c r="BF773" i="5"/>
  <c r="BG773" i="5"/>
  <c r="BH774" i="5"/>
  <c r="BI774" i="5"/>
  <c r="BJ774" i="5"/>
  <c r="BK774" i="5"/>
  <c r="BL774" i="5"/>
  <c r="BM774" i="5"/>
  <c r="AM774" i="5"/>
  <c r="A775" i="5"/>
  <c r="B775" i="5"/>
  <c r="F775" i="5"/>
  <c r="E775" i="5"/>
  <c r="Q775" i="5"/>
  <c r="G775" i="5"/>
  <c r="R775" i="5"/>
  <c r="S775" i="5"/>
  <c r="AN774" i="5"/>
  <c r="AO774" i="5"/>
  <c r="AP774" i="5"/>
  <c r="AR774" i="5"/>
  <c r="AS774" i="5"/>
  <c r="H775" i="5"/>
  <c r="K775" i="5"/>
  <c r="C775" i="5"/>
  <c r="Z775" i="5"/>
  <c r="AC775" i="5"/>
  <c r="AD775" i="5"/>
  <c r="AA775" i="5"/>
  <c r="AB775" i="5"/>
  <c r="AF775" i="5"/>
  <c r="AE775" i="5"/>
  <c r="AG775" i="5"/>
  <c r="BC775" i="5"/>
  <c r="AK775" i="5"/>
  <c r="Y775" i="5"/>
  <c r="AL775" i="5"/>
  <c r="AH775" i="5"/>
  <c r="L775" i="5"/>
  <c r="AZ775" i="5"/>
  <c r="BA775" i="5"/>
  <c r="M775" i="5"/>
  <c r="BD775" i="5"/>
  <c r="BE775" i="5"/>
  <c r="AX775" i="5"/>
  <c r="AY775" i="5"/>
  <c r="BB775" i="5"/>
  <c r="BF774" i="5"/>
  <c r="BG774" i="5"/>
  <c r="BH775" i="5"/>
  <c r="BI775" i="5"/>
  <c r="BJ775" i="5"/>
  <c r="BK775" i="5"/>
  <c r="BL775" i="5"/>
  <c r="BM775" i="5"/>
  <c r="AM775" i="5"/>
  <c r="A776" i="5"/>
  <c r="B776" i="5"/>
  <c r="F776" i="5"/>
  <c r="E776" i="5"/>
  <c r="Q776" i="5"/>
  <c r="G776" i="5"/>
  <c r="R776" i="5"/>
  <c r="S776" i="5"/>
  <c r="AN775" i="5"/>
  <c r="AO775" i="5"/>
  <c r="AP775" i="5"/>
  <c r="AR775" i="5"/>
  <c r="AS775" i="5"/>
  <c r="H776" i="5"/>
  <c r="K776" i="5"/>
  <c r="C776" i="5"/>
  <c r="Z776" i="5"/>
  <c r="AC776" i="5"/>
  <c r="AD776" i="5"/>
  <c r="AA776" i="5"/>
  <c r="AB776" i="5"/>
  <c r="AF776" i="5"/>
  <c r="AE776" i="5"/>
  <c r="AG776" i="5"/>
  <c r="BC776" i="5"/>
  <c r="AK776" i="5"/>
  <c r="Y776" i="5"/>
  <c r="AL776" i="5"/>
  <c r="AH776" i="5"/>
  <c r="L776" i="5"/>
  <c r="AZ776" i="5"/>
  <c r="BA776" i="5"/>
  <c r="M776" i="5"/>
  <c r="BD776" i="5"/>
  <c r="BE776" i="5"/>
  <c r="AX776" i="5"/>
  <c r="AY776" i="5"/>
  <c r="BB776" i="5"/>
  <c r="BF775" i="5"/>
  <c r="BG775" i="5"/>
  <c r="BH776" i="5"/>
  <c r="BI776" i="5"/>
  <c r="BJ776" i="5"/>
  <c r="BK776" i="5"/>
  <c r="BL776" i="5"/>
  <c r="BM776" i="5"/>
  <c r="AM776" i="5"/>
  <c r="A777" i="5"/>
  <c r="B777" i="5"/>
  <c r="F777" i="5"/>
  <c r="E777" i="5"/>
  <c r="Q777" i="5"/>
  <c r="G777" i="5"/>
  <c r="R777" i="5"/>
  <c r="S777" i="5"/>
  <c r="AN776" i="5"/>
  <c r="AO776" i="5"/>
  <c r="AP776" i="5"/>
  <c r="AR776" i="5"/>
  <c r="AS776" i="5"/>
  <c r="H777" i="5"/>
  <c r="K777" i="5"/>
  <c r="C777" i="5"/>
  <c r="Z777" i="5"/>
  <c r="AC777" i="5"/>
  <c r="AD777" i="5"/>
  <c r="AA777" i="5"/>
  <c r="AB777" i="5"/>
  <c r="AF777" i="5"/>
  <c r="AE777" i="5"/>
  <c r="AG777" i="5"/>
  <c r="BC777" i="5"/>
  <c r="AK777" i="5"/>
  <c r="Y777" i="5"/>
  <c r="AL777" i="5"/>
  <c r="AH777" i="5"/>
  <c r="L777" i="5"/>
  <c r="AZ777" i="5"/>
  <c r="BA777" i="5"/>
  <c r="M777" i="5"/>
  <c r="BD777" i="5"/>
  <c r="BE777" i="5"/>
  <c r="AX777" i="5"/>
  <c r="AY777" i="5"/>
  <c r="BB777" i="5"/>
  <c r="BF776" i="5"/>
  <c r="BG776" i="5"/>
  <c r="BH777" i="5"/>
  <c r="BI777" i="5"/>
  <c r="BJ777" i="5"/>
  <c r="BK777" i="5"/>
  <c r="BL777" i="5"/>
  <c r="BM777" i="5"/>
  <c r="AM777" i="5"/>
  <c r="A778" i="5"/>
  <c r="B778" i="5"/>
  <c r="F778" i="5"/>
  <c r="E778" i="5"/>
  <c r="Q778" i="5"/>
  <c r="G778" i="5"/>
  <c r="R778" i="5"/>
  <c r="S778" i="5"/>
  <c r="AN777" i="5"/>
  <c r="AO777" i="5"/>
  <c r="AP777" i="5"/>
  <c r="AR777" i="5"/>
  <c r="AS777" i="5"/>
  <c r="H778" i="5"/>
  <c r="K778" i="5"/>
  <c r="C778" i="5"/>
  <c r="Z778" i="5"/>
  <c r="AC778" i="5"/>
  <c r="AD778" i="5"/>
  <c r="AA778" i="5"/>
  <c r="AB778" i="5"/>
  <c r="AF778" i="5"/>
  <c r="AE778" i="5"/>
  <c r="AG778" i="5"/>
  <c r="BC778" i="5"/>
  <c r="AK778" i="5"/>
  <c r="Y778" i="5"/>
  <c r="AL778" i="5"/>
  <c r="AH778" i="5"/>
  <c r="L778" i="5"/>
  <c r="AZ778" i="5"/>
  <c r="BA778" i="5"/>
  <c r="M778" i="5"/>
  <c r="BD778" i="5"/>
  <c r="BE778" i="5"/>
  <c r="AX778" i="5"/>
  <c r="AY778" i="5"/>
  <c r="BB778" i="5"/>
  <c r="BF777" i="5"/>
  <c r="BG777" i="5"/>
  <c r="BH778" i="5"/>
  <c r="BI778" i="5"/>
  <c r="BJ778" i="5"/>
  <c r="BK778" i="5"/>
  <c r="BL778" i="5"/>
  <c r="BM778" i="5"/>
  <c r="AM778" i="5"/>
  <c r="A779" i="5"/>
  <c r="B779" i="5"/>
  <c r="F779" i="5"/>
  <c r="E779" i="5"/>
  <c r="Q779" i="5"/>
  <c r="G779" i="5"/>
  <c r="R779" i="5"/>
  <c r="S779" i="5"/>
  <c r="AN778" i="5"/>
  <c r="AO778" i="5"/>
  <c r="AP778" i="5"/>
  <c r="AR778" i="5"/>
  <c r="AS778" i="5"/>
  <c r="H779" i="5"/>
  <c r="K779" i="5"/>
  <c r="C779" i="5"/>
  <c r="Z779" i="5"/>
  <c r="AC779" i="5"/>
  <c r="AD779" i="5"/>
  <c r="AA779" i="5"/>
  <c r="AB779" i="5"/>
  <c r="AF779" i="5"/>
  <c r="AE779" i="5"/>
  <c r="AG779" i="5"/>
  <c r="BC779" i="5"/>
  <c r="AK779" i="5"/>
  <c r="Y779" i="5"/>
  <c r="AL779" i="5"/>
  <c r="AH779" i="5"/>
  <c r="L779" i="5"/>
  <c r="AZ779" i="5"/>
  <c r="BA779" i="5"/>
  <c r="M779" i="5"/>
  <c r="BD779" i="5"/>
  <c r="BE779" i="5"/>
  <c r="AX779" i="5"/>
  <c r="AY779" i="5"/>
  <c r="BB779" i="5"/>
  <c r="BF778" i="5"/>
  <c r="BG778" i="5"/>
  <c r="BH779" i="5"/>
  <c r="BI779" i="5"/>
  <c r="BJ779" i="5"/>
  <c r="BK779" i="5"/>
  <c r="BL779" i="5"/>
  <c r="BM779" i="5"/>
  <c r="AM779" i="5"/>
  <c r="A780" i="5"/>
  <c r="B780" i="5"/>
  <c r="F780" i="5"/>
  <c r="E780" i="5"/>
  <c r="Q780" i="5"/>
  <c r="G780" i="5"/>
  <c r="R780" i="5"/>
  <c r="S780" i="5"/>
  <c r="AN779" i="5"/>
  <c r="AO779" i="5"/>
  <c r="AP779" i="5"/>
  <c r="AR779" i="5"/>
  <c r="AS779" i="5"/>
  <c r="H780" i="5"/>
  <c r="K780" i="5"/>
  <c r="C780" i="5"/>
  <c r="Z780" i="5"/>
  <c r="AC780" i="5"/>
  <c r="AD780" i="5"/>
  <c r="AA780" i="5"/>
  <c r="AB780" i="5"/>
  <c r="AF780" i="5"/>
  <c r="AE780" i="5"/>
  <c r="AG780" i="5"/>
  <c r="BC780" i="5"/>
  <c r="AK780" i="5"/>
  <c r="Y780" i="5"/>
  <c r="AL780" i="5"/>
  <c r="AH780" i="5"/>
  <c r="L780" i="5"/>
  <c r="AZ780" i="5"/>
  <c r="BA780" i="5"/>
  <c r="M780" i="5"/>
  <c r="BD780" i="5"/>
  <c r="BE780" i="5"/>
  <c r="AX780" i="5"/>
  <c r="AY780" i="5"/>
  <c r="BB780" i="5"/>
  <c r="BF779" i="5"/>
  <c r="BG779" i="5"/>
  <c r="BH780" i="5"/>
  <c r="BI780" i="5"/>
  <c r="BJ780" i="5"/>
  <c r="BK780" i="5"/>
  <c r="BL780" i="5"/>
  <c r="BM780" i="5"/>
  <c r="AM780" i="5"/>
  <c r="A781" i="5"/>
  <c r="B781" i="5"/>
  <c r="F781" i="5"/>
  <c r="E781" i="5"/>
  <c r="Q781" i="5"/>
  <c r="G781" i="5"/>
  <c r="R781" i="5"/>
  <c r="S781" i="5"/>
  <c r="AN780" i="5"/>
  <c r="AO780" i="5"/>
  <c r="AP780" i="5"/>
  <c r="AR780" i="5"/>
  <c r="AS780" i="5"/>
  <c r="H781" i="5"/>
  <c r="K781" i="5"/>
  <c r="C781" i="5"/>
  <c r="Z781" i="5"/>
  <c r="AC781" i="5"/>
  <c r="AD781" i="5"/>
  <c r="AA781" i="5"/>
  <c r="AB781" i="5"/>
  <c r="AF781" i="5"/>
  <c r="AE781" i="5"/>
  <c r="AG781" i="5"/>
  <c r="BC781" i="5"/>
  <c r="AK781" i="5"/>
  <c r="Y781" i="5"/>
  <c r="AL781" i="5"/>
  <c r="AH781" i="5"/>
  <c r="L781" i="5"/>
  <c r="AZ781" i="5"/>
  <c r="BA781" i="5"/>
  <c r="M781" i="5"/>
  <c r="BD781" i="5"/>
  <c r="BE781" i="5"/>
  <c r="AX781" i="5"/>
  <c r="AY781" i="5"/>
  <c r="BB781" i="5"/>
  <c r="BF780" i="5"/>
  <c r="BG780" i="5"/>
  <c r="BH781" i="5"/>
  <c r="BI781" i="5"/>
  <c r="BJ781" i="5"/>
  <c r="BK781" i="5"/>
  <c r="BL781" i="5"/>
  <c r="BM781" i="5"/>
  <c r="AM781" i="5"/>
  <c r="A782" i="5"/>
  <c r="B782" i="5"/>
  <c r="F782" i="5"/>
  <c r="E782" i="5"/>
  <c r="Q782" i="5"/>
  <c r="G782" i="5"/>
  <c r="R782" i="5"/>
  <c r="S782" i="5"/>
  <c r="AN781" i="5"/>
  <c r="AO781" i="5"/>
  <c r="AP781" i="5"/>
  <c r="AR781" i="5"/>
  <c r="AS781" i="5"/>
  <c r="H782" i="5"/>
  <c r="K782" i="5"/>
  <c r="C782" i="5"/>
  <c r="Z782" i="5"/>
  <c r="AC782" i="5"/>
  <c r="AD782" i="5"/>
  <c r="AA782" i="5"/>
  <c r="AB782" i="5"/>
  <c r="AF782" i="5"/>
  <c r="AE782" i="5"/>
  <c r="AG782" i="5"/>
  <c r="BC782" i="5"/>
  <c r="AK782" i="5"/>
  <c r="Y782" i="5"/>
  <c r="AL782" i="5"/>
  <c r="AH782" i="5"/>
  <c r="L782" i="5"/>
  <c r="AZ782" i="5"/>
  <c r="BA782" i="5"/>
  <c r="M782" i="5"/>
  <c r="BD782" i="5"/>
  <c r="BE782" i="5"/>
  <c r="AX782" i="5"/>
  <c r="AY782" i="5"/>
  <c r="BB782" i="5"/>
  <c r="BF781" i="5"/>
  <c r="BG781" i="5"/>
  <c r="BH782" i="5"/>
  <c r="BI782" i="5"/>
  <c r="BJ782" i="5"/>
  <c r="BK782" i="5"/>
  <c r="BL782" i="5"/>
  <c r="BM782" i="5"/>
  <c r="AM782" i="5"/>
  <c r="A783" i="5"/>
  <c r="B783" i="5"/>
  <c r="F783" i="5"/>
  <c r="E783" i="5"/>
  <c r="Q783" i="5"/>
  <c r="G783" i="5"/>
  <c r="R783" i="5"/>
  <c r="S783" i="5"/>
  <c r="AN782" i="5"/>
  <c r="AO782" i="5"/>
  <c r="AP782" i="5"/>
  <c r="AR782" i="5"/>
  <c r="AS782" i="5"/>
  <c r="H783" i="5"/>
  <c r="K783" i="5"/>
  <c r="C783" i="5"/>
  <c r="Z783" i="5"/>
  <c r="AC783" i="5"/>
  <c r="AD783" i="5"/>
  <c r="AA783" i="5"/>
  <c r="AB783" i="5"/>
  <c r="AF783" i="5"/>
  <c r="AE783" i="5"/>
  <c r="AG783" i="5"/>
  <c r="BC783" i="5"/>
  <c r="AK783" i="5"/>
  <c r="Y783" i="5"/>
  <c r="AL783" i="5"/>
  <c r="AH783" i="5"/>
  <c r="L783" i="5"/>
  <c r="AZ783" i="5"/>
  <c r="BA783" i="5"/>
  <c r="M783" i="5"/>
  <c r="BD783" i="5"/>
  <c r="BE783" i="5"/>
  <c r="AX783" i="5"/>
  <c r="AY783" i="5"/>
  <c r="BB783" i="5"/>
  <c r="BF782" i="5"/>
  <c r="BG782" i="5"/>
  <c r="BH783" i="5"/>
  <c r="BI783" i="5"/>
  <c r="BJ783" i="5"/>
  <c r="BK783" i="5"/>
  <c r="BL783" i="5"/>
  <c r="BM783" i="5"/>
  <c r="AM783" i="5"/>
  <c r="A784" i="5"/>
  <c r="B784" i="5"/>
  <c r="F784" i="5"/>
  <c r="E784" i="5"/>
  <c r="Q784" i="5"/>
  <c r="G784" i="5"/>
  <c r="R784" i="5"/>
  <c r="S784" i="5"/>
  <c r="AN783" i="5"/>
  <c r="AO783" i="5"/>
  <c r="AP783" i="5"/>
  <c r="AR783" i="5"/>
  <c r="AS783" i="5"/>
  <c r="H784" i="5"/>
  <c r="K784" i="5"/>
  <c r="C784" i="5"/>
  <c r="Z784" i="5"/>
  <c r="AC784" i="5"/>
  <c r="AD784" i="5"/>
  <c r="AA784" i="5"/>
  <c r="AB784" i="5"/>
  <c r="AF784" i="5"/>
  <c r="AE784" i="5"/>
  <c r="AG784" i="5"/>
  <c r="BC784" i="5"/>
  <c r="AK784" i="5"/>
  <c r="Y784" i="5"/>
  <c r="AL784" i="5"/>
  <c r="AH784" i="5"/>
  <c r="L784" i="5"/>
  <c r="AZ784" i="5"/>
  <c r="BA784" i="5"/>
  <c r="M784" i="5"/>
  <c r="BD784" i="5"/>
  <c r="BE784" i="5"/>
  <c r="AX784" i="5"/>
  <c r="AY784" i="5"/>
  <c r="BB784" i="5"/>
  <c r="BF783" i="5"/>
  <c r="BG783" i="5"/>
  <c r="BH784" i="5"/>
  <c r="BI784" i="5"/>
  <c r="BJ784" i="5"/>
  <c r="BK784" i="5"/>
  <c r="BL784" i="5"/>
  <c r="BM784" i="5"/>
  <c r="AM784" i="5"/>
  <c r="A785" i="5"/>
  <c r="B785" i="5"/>
  <c r="F785" i="5"/>
  <c r="E785" i="5"/>
  <c r="Q785" i="5"/>
  <c r="G785" i="5"/>
  <c r="R785" i="5"/>
  <c r="S785" i="5"/>
  <c r="AN784" i="5"/>
  <c r="AO784" i="5"/>
  <c r="AP784" i="5"/>
  <c r="AR784" i="5"/>
  <c r="AS784" i="5"/>
  <c r="H785" i="5"/>
  <c r="K785" i="5"/>
  <c r="C785" i="5"/>
  <c r="Z785" i="5"/>
  <c r="AC785" i="5"/>
  <c r="AD785" i="5"/>
  <c r="AA785" i="5"/>
  <c r="AB785" i="5"/>
  <c r="AF785" i="5"/>
  <c r="AE785" i="5"/>
  <c r="AG785" i="5"/>
  <c r="BC785" i="5"/>
  <c r="AK785" i="5"/>
  <c r="Y785" i="5"/>
  <c r="AL785" i="5"/>
  <c r="AH785" i="5"/>
  <c r="L785" i="5"/>
  <c r="AZ785" i="5"/>
  <c r="BA785" i="5"/>
  <c r="M785" i="5"/>
  <c r="BD785" i="5"/>
  <c r="BE785" i="5"/>
  <c r="AX785" i="5"/>
  <c r="AY785" i="5"/>
  <c r="BB785" i="5"/>
  <c r="BF784" i="5"/>
  <c r="BG784" i="5"/>
  <c r="BH785" i="5"/>
  <c r="BI785" i="5"/>
  <c r="BJ785" i="5"/>
  <c r="BK785" i="5"/>
  <c r="BL785" i="5"/>
  <c r="BM785" i="5"/>
  <c r="AM785" i="5"/>
  <c r="A786" i="5"/>
  <c r="B786" i="5"/>
  <c r="F786" i="5"/>
  <c r="E786" i="5"/>
  <c r="Q786" i="5"/>
  <c r="G786" i="5"/>
  <c r="R786" i="5"/>
  <c r="S786" i="5"/>
  <c r="AN785" i="5"/>
  <c r="AO785" i="5"/>
  <c r="AP785" i="5"/>
  <c r="AR785" i="5"/>
  <c r="AS785" i="5"/>
  <c r="H786" i="5"/>
  <c r="K786" i="5"/>
  <c r="C786" i="5"/>
  <c r="Z786" i="5"/>
  <c r="AC786" i="5"/>
  <c r="AD786" i="5"/>
  <c r="AA786" i="5"/>
  <c r="AB786" i="5"/>
  <c r="AF786" i="5"/>
  <c r="AE786" i="5"/>
  <c r="AG786" i="5"/>
  <c r="BC786" i="5"/>
  <c r="AK786" i="5"/>
  <c r="Y786" i="5"/>
  <c r="AL786" i="5"/>
  <c r="AH786" i="5"/>
  <c r="L786" i="5"/>
  <c r="AZ786" i="5"/>
  <c r="BA786" i="5"/>
  <c r="M786" i="5"/>
  <c r="BD786" i="5"/>
  <c r="BE786" i="5"/>
  <c r="AX786" i="5"/>
  <c r="AY786" i="5"/>
  <c r="BB786" i="5"/>
  <c r="BF785" i="5"/>
  <c r="BG785" i="5"/>
  <c r="BH786" i="5"/>
  <c r="BI786" i="5"/>
  <c r="BJ786" i="5"/>
  <c r="BK786" i="5"/>
  <c r="BL786" i="5"/>
  <c r="BM786" i="5"/>
  <c r="AM786" i="5"/>
  <c r="A787" i="5"/>
  <c r="B787" i="5"/>
  <c r="F787" i="5"/>
  <c r="E787" i="5"/>
  <c r="Q787" i="5"/>
  <c r="G787" i="5"/>
  <c r="R787" i="5"/>
  <c r="S787" i="5"/>
  <c r="AN786" i="5"/>
  <c r="AO786" i="5"/>
  <c r="AP786" i="5"/>
  <c r="AR786" i="5"/>
  <c r="AS786" i="5"/>
  <c r="H787" i="5"/>
  <c r="K787" i="5"/>
  <c r="C787" i="5"/>
  <c r="Z787" i="5"/>
  <c r="AC787" i="5"/>
  <c r="AD787" i="5"/>
  <c r="AA787" i="5"/>
  <c r="AB787" i="5"/>
  <c r="AF787" i="5"/>
  <c r="AE787" i="5"/>
  <c r="AG787" i="5"/>
  <c r="BC787" i="5"/>
  <c r="AK787" i="5"/>
  <c r="Y787" i="5"/>
  <c r="AL787" i="5"/>
  <c r="AH787" i="5"/>
  <c r="L787" i="5"/>
  <c r="AZ787" i="5"/>
  <c r="BA787" i="5"/>
  <c r="M787" i="5"/>
  <c r="BD787" i="5"/>
  <c r="BE787" i="5"/>
  <c r="AX787" i="5"/>
  <c r="AY787" i="5"/>
  <c r="BB787" i="5"/>
  <c r="BF786" i="5"/>
  <c r="BG786" i="5"/>
  <c r="BH787" i="5"/>
  <c r="BI787" i="5"/>
  <c r="BJ787" i="5"/>
  <c r="BK787" i="5"/>
  <c r="BL787" i="5"/>
  <c r="BM787" i="5"/>
  <c r="AM787" i="5"/>
  <c r="A788" i="5"/>
  <c r="B788" i="5"/>
  <c r="F788" i="5"/>
  <c r="E788" i="5"/>
  <c r="Q788" i="5"/>
  <c r="G788" i="5"/>
  <c r="R788" i="5"/>
  <c r="S788" i="5"/>
  <c r="AN787" i="5"/>
  <c r="AO787" i="5"/>
  <c r="AP787" i="5"/>
  <c r="AR787" i="5"/>
  <c r="AS787" i="5"/>
  <c r="H788" i="5"/>
  <c r="K788" i="5"/>
  <c r="C788" i="5"/>
  <c r="Z788" i="5"/>
  <c r="AC788" i="5"/>
  <c r="AD788" i="5"/>
  <c r="AA788" i="5"/>
  <c r="AB788" i="5"/>
  <c r="AF788" i="5"/>
  <c r="AE788" i="5"/>
  <c r="AG788" i="5"/>
  <c r="BC788" i="5"/>
  <c r="AK788" i="5"/>
  <c r="Y788" i="5"/>
  <c r="AL788" i="5"/>
  <c r="AH788" i="5"/>
  <c r="L788" i="5"/>
  <c r="AZ788" i="5"/>
  <c r="BA788" i="5"/>
  <c r="M788" i="5"/>
  <c r="BD788" i="5"/>
  <c r="BE788" i="5"/>
  <c r="AX788" i="5"/>
  <c r="AY788" i="5"/>
  <c r="BB788" i="5"/>
  <c r="BF787" i="5"/>
  <c r="BG787" i="5"/>
  <c r="BH788" i="5"/>
  <c r="BI788" i="5"/>
  <c r="BJ788" i="5"/>
  <c r="BK788" i="5"/>
  <c r="BL788" i="5"/>
  <c r="BM788" i="5"/>
  <c r="AM788" i="5"/>
  <c r="A789" i="5"/>
  <c r="B789" i="5"/>
  <c r="F789" i="5"/>
  <c r="E789" i="5"/>
  <c r="Q789" i="5"/>
  <c r="G789" i="5"/>
  <c r="R789" i="5"/>
  <c r="S789" i="5"/>
  <c r="AN788" i="5"/>
  <c r="AO788" i="5"/>
  <c r="AP788" i="5"/>
  <c r="AR788" i="5"/>
  <c r="AS788" i="5"/>
  <c r="H789" i="5"/>
  <c r="K789" i="5"/>
  <c r="C789" i="5"/>
  <c r="Z789" i="5"/>
  <c r="AC789" i="5"/>
  <c r="AD789" i="5"/>
  <c r="AA789" i="5"/>
  <c r="AB789" i="5"/>
  <c r="AF789" i="5"/>
  <c r="AE789" i="5"/>
  <c r="AG789" i="5"/>
  <c r="BC789" i="5"/>
  <c r="AK789" i="5"/>
  <c r="Y789" i="5"/>
  <c r="AL789" i="5"/>
  <c r="AH789" i="5"/>
  <c r="L789" i="5"/>
  <c r="AZ789" i="5"/>
  <c r="BA789" i="5"/>
  <c r="M789" i="5"/>
  <c r="BD789" i="5"/>
  <c r="BE789" i="5"/>
  <c r="AX789" i="5"/>
  <c r="AY789" i="5"/>
  <c r="BB789" i="5"/>
  <c r="BF788" i="5"/>
  <c r="BG788" i="5"/>
  <c r="BH789" i="5"/>
  <c r="BI789" i="5"/>
  <c r="BJ789" i="5"/>
  <c r="BK789" i="5"/>
  <c r="BL789" i="5"/>
  <c r="BM789" i="5"/>
  <c r="AM789" i="5"/>
  <c r="A790" i="5"/>
  <c r="B790" i="5"/>
  <c r="F790" i="5"/>
  <c r="E790" i="5"/>
  <c r="Q790" i="5"/>
  <c r="G790" i="5"/>
  <c r="R790" i="5"/>
  <c r="S790" i="5"/>
  <c r="AN789" i="5"/>
  <c r="AO789" i="5"/>
  <c r="AP789" i="5"/>
  <c r="AR789" i="5"/>
  <c r="AS789" i="5"/>
  <c r="H790" i="5"/>
  <c r="K790" i="5"/>
  <c r="C790" i="5"/>
  <c r="Z790" i="5"/>
  <c r="AC790" i="5"/>
  <c r="AD790" i="5"/>
  <c r="AA790" i="5"/>
  <c r="AB790" i="5"/>
  <c r="AF790" i="5"/>
  <c r="AE790" i="5"/>
  <c r="AG790" i="5"/>
  <c r="BC790" i="5"/>
  <c r="AK790" i="5"/>
  <c r="Y790" i="5"/>
  <c r="AL790" i="5"/>
  <c r="AH790" i="5"/>
  <c r="L790" i="5"/>
  <c r="AZ790" i="5"/>
  <c r="BA790" i="5"/>
  <c r="M790" i="5"/>
  <c r="BD790" i="5"/>
  <c r="BE790" i="5"/>
  <c r="AX790" i="5"/>
  <c r="AY790" i="5"/>
  <c r="BB790" i="5"/>
  <c r="BF789" i="5"/>
  <c r="BG789" i="5"/>
  <c r="BH790" i="5"/>
  <c r="BI790" i="5"/>
  <c r="BJ790" i="5"/>
  <c r="BK790" i="5"/>
  <c r="BL790" i="5"/>
  <c r="BM790" i="5"/>
  <c r="AM790" i="5"/>
  <c r="A791" i="5"/>
  <c r="B791" i="5"/>
  <c r="F791" i="5"/>
  <c r="E791" i="5"/>
  <c r="Q791" i="5"/>
  <c r="G791" i="5"/>
  <c r="R791" i="5"/>
  <c r="S791" i="5"/>
  <c r="AN790" i="5"/>
  <c r="AO790" i="5"/>
  <c r="AP790" i="5"/>
  <c r="AR790" i="5"/>
  <c r="AS790" i="5"/>
  <c r="H791" i="5"/>
  <c r="K791" i="5"/>
  <c r="C791" i="5"/>
  <c r="Z791" i="5"/>
  <c r="AC791" i="5"/>
  <c r="AD791" i="5"/>
  <c r="AA791" i="5"/>
  <c r="AB791" i="5"/>
  <c r="AF791" i="5"/>
  <c r="AE791" i="5"/>
  <c r="AG791" i="5"/>
  <c r="BC791" i="5"/>
  <c r="AK791" i="5"/>
  <c r="Y791" i="5"/>
  <c r="AL791" i="5"/>
  <c r="AH791" i="5"/>
  <c r="L791" i="5"/>
  <c r="AZ791" i="5"/>
  <c r="BA791" i="5"/>
  <c r="M791" i="5"/>
  <c r="BD791" i="5"/>
  <c r="BE791" i="5"/>
  <c r="AX791" i="5"/>
  <c r="AY791" i="5"/>
  <c r="BB791" i="5"/>
  <c r="BF790" i="5"/>
  <c r="BG790" i="5"/>
  <c r="BH791" i="5"/>
  <c r="BI791" i="5"/>
  <c r="BJ791" i="5"/>
  <c r="BK791" i="5"/>
  <c r="BL791" i="5"/>
  <c r="BM791" i="5"/>
  <c r="AM791" i="5"/>
  <c r="A792" i="5"/>
  <c r="B792" i="5"/>
  <c r="F792" i="5"/>
  <c r="E792" i="5"/>
  <c r="Q792" i="5"/>
  <c r="G792" i="5"/>
  <c r="R792" i="5"/>
  <c r="S792" i="5"/>
  <c r="AN791" i="5"/>
  <c r="AO791" i="5"/>
  <c r="AP791" i="5"/>
  <c r="AR791" i="5"/>
  <c r="AS791" i="5"/>
  <c r="H792" i="5"/>
  <c r="K792" i="5"/>
  <c r="C792" i="5"/>
  <c r="Z792" i="5"/>
  <c r="AC792" i="5"/>
  <c r="AD792" i="5"/>
  <c r="AA792" i="5"/>
  <c r="AB792" i="5"/>
  <c r="AF792" i="5"/>
  <c r="AE792" i="5"/>
  <c r="AG792" i="5"/>
  <c r="BC792" i="5"/>
  <c r="AK792" i="5"/>
  <c r="Y792" i="5"/>
  <c r="AL792" i="5"/>
  <c r="AH792" i="5"/>
  <c r="L792" i="5"/>
  <c r="AZ792" i="5"/>
  <c r="BA792" i="5"/>
  <c r="M792" i="5"/>
  <c r="BD792" i="5"/>
  <c r="BE792" i="5"/>
  <c r="AX792" i="5"/>
  <c r="AY792" i="5"/>
  <c r="BB792" i="5"/>
  <c r="BF791" i="5"/>
  <c r="BG791" i="5"/>
  <c r="BH792" i="5"/>
  <c r="BI792" i="5"/>
  <c r="BJ792" i="5"/>
  <c r="BK792" i="5"/>
  <c r="BL792" i="5"/>
  <c r="BM792" i="5"/>
  <c r="AM792" i="5"/>
  <c r="A793" i="5"/>
  <c r="B793" i="5"/>
  <c r="F793" i="5"/>
  <c r="E793" i="5"/>
  <c r="Q793" i="5"/>
  <c r="G793" i="5"/>
  <c r="R793" i="5"/>
  <c r="S793" i="5"/>
  <c r="AN792" i="5"/>
  <c r="AO792" i="5"/>
  <c r="AP792" i="5"/>
  <c r="AR792" i="5"/>
  <c r="AS792" i="5"/>
  <c r="H793" i="5"/>
  <c r="K793" i="5"/>
  <c r="C793" i="5"/>
  <c r="Z793" i="5"/>
  <c r="AC793" i="5"/>
  <c r="AD793" i="5"/>
  <c r="AA793" i="5"/>
  <c r="AB793" i="5"/>
  <c r="AF793" i="5"/>
  <c r="AE793" i="5"/>
  <c r="AG793" i="5"/>
  <c r="BC793" i="5"/>
  <c r="AK793" i="5"/>
  <c r="Y793" i="5"/>
  <c r="AL793" i="5"/>
  <c r="AH793" i="5"/>
  <c r="L793" i="5"/>
  <c r="AZ793" i="5"/>
  <c r="BA793" i="5"/>
  <c r="M793" i="5"/>
  <c r="BD793" i="5"/>
  <c r="BE793" i="5"/>
  <c r="AX793" i="5"/>
  <c r="AY793" i="5"/>
  <c r="BB793" i="5"/>
  <c r="BF792" i="5"/>
  <c r="BG792" i="5"/>
  <c r="BH793" i="5"/>
  <c r="BI793" i="5"/>
  <c r="BJ793" i="5"/>
  <c r="BK793" i="5"/>
  <c r="BL793" i="5"/>
  <c r="BM793" i="5"/>
  <c r="AM793" i="5"/>
  <c r="A794" i="5"/>
  <c r="B794" i="5"/>
  <c r="F794" i="5"/>
  <c r="E794" i="5"/>
  <c r="Q794" i="5"/>
  <c r="G794" i="5"/>
  <c r="R794" i="5"/>
  <c r="S794" i="5"/>
  <c r="AN793" i="5"/>
  <c r="AO793" i="5"/>
  <c r="AP793" i="5"/>
  <c r="AR793" i="5"/>
  <c r="AS793" i="5"/>
  <c r="H794" i="5"/>
  <c r="K794" i="5"/>
  <c r="C794" i="5"/>
  <c r="Z794" i="5"/>
  <c r="AC794" i="5"/>
  <c r="AD794" i="5"/>
  <c r="AA794" i="5"/>
  <c r="AB794" i="5"/>
  <c r="AF794" i="5"/>
  <c r="AE794" i="5"/>
  <c r="AG794" i="5"/>
  <c r="BC794" i="5"/>
  <c r="AK794" i="5"/>
  <c r="Y794" i="5"/>
  <c r="AL794" i="5"/>
  <c r="AH794" i="5"/>
  <c r="L794" i="5"/>
  <c r="AZ794" i="5"/>
  <c r="BA794" i="5"/>
  <c r="M794" i="5"/>
  <c r="BD794" i="5"/>
  <c r="BE794" i="5"/>
  <c r="AX794" i="5"/>
  <c r="AY794" i="5"/>
  <c r="BB794" i="5"/>
  <c r="BF793" i="5"/>
  <c r="BG793" i="5"/>
  <c r="BH794" i="5"/>
  <c r="BI794" i="5"/>
  <c r="BJ794" i="5"/>
  <c r="BK794" i="5"/>
  <c r="BL794" i="5"/>
  <c r="BM794" i="5"/>
  <c r="AM794" i="5"/>
  <c r="A795" i="5"/>
  <c r="B795" i="5"/>
  <c r="F795" i="5"/>
  <c r="E795" i="5"/>
  <c r="Q795" i="5"/>
  <c r="G795" i="5"/>
  <c r="R795" i="5"/>
  <c r="S795" i="5"/>
  <c r="AN794" i="5"/>
  <c r="AO794" i="5"/>
  <c r="AP794" i="5"/>
  <c r="AR794" i="5"/>
  <c r="AS794" i="5"/>
  <c r="H795" i="5"/>
  <c r="K795" i="5"/>
  <c r="C795" i="5"/>
  <c r="Z795" i="5"/>
  <c r="AC795" i="5"/>
  <c r="AD795" i="5"/>
  <c r="AA795" i="5"/>
  <c r="AB795" i="5"/>
  <c r="AF795" i="5"/>
  <c r="AE795" i="5"/>
  <c r="AG795" i="5"/>
  <c r="BC795" i="5"/>
  <c r="AK795" i="5"/>
  <c r="Y795" i="5"/>
  <c r="AL795" i="5"/>
  <c r="AH795" i="5"/>
  <c r="L795" i="5"/>
  <c r="AZ795" i="5"/>
  <c r="BA795" i="5"/>
  <c r="M795" i="5"/>
  <c r="BD795" i="5"/>
  <c r="BE795" i="5"/>
  <c r="AX795" i="5"/>
  <c r="AY795" i="5"/>
  <c r="BB795" i="5"/>
  <c r="BF794" i="5"/>
  <c r="BG794" i="5"/>
  <c r="BH795" i="5"/>
  <c r="BI795" i="5"/>
  <c r="BJ795" i="5"/>
  <c r="BK795" i="5"/>
  <c r="BL795" i="5"/>
  <c r="BM795" i="5"/>
  <c r="AM795" i="5"/>
  <c r="A796" i="5"/>
  <c r="B796" i="5"/>
  <c r="F796" i="5"/>
  <c r="E796" i="5"/>
  <c r="Q796" i="5"/>
  <c r="G796" i="5"/>
  <c r="R796" i="5"/>
  <c r="S796" i="5"/>
  <c r="AN795" i="5"/>
  <c r="AO795" i="5"/>
  <c r="AP795" i="5"/>
  <c r="AR795" i="5"/>
  <c r="AS795" i="5"/>
  <c r="H796" i="5"/>
  <c r="K796" i="5"/>
  <c r="C796" i="5"/>
  <c r="Z796" i="5"/>
  <c r="AC796" i="5"/>
  <c r="AD796" i="5"/>
  <c r="AA796" i="5"/>
  <c r="AB796" i="5"/>
  <c r="AF796" i="5"/>
  <c r="AE796" i="5"/>
  <c r="AG796" i="5"/>
  <c r="BC796" i="5"/>
  <c r="AK796" i="5"/>
  <c r="Y796" i="5"/>
  <c r="AL796" i="5"/>
  <c r="AH796" i="5"/>
  <c r="L796" i="5"/>
  <c r="AZ796" i="5"/>
  <c r="BA796" i="5"/>
  <c r="M796" i="5"/>
  <c r="BD796" i="5"/>
  <c r="BE796" i="5"/>
  <c r="AX796" i="5"/>
  <c r="AY796" i="5"/>
  <c r="BB796" i="5"/>
  <c r="BF795" i="5"/>
  <c r="BG795" i="5"/>
  <c r="BH796" i="5"/>
  <c r="BI796" i="5"/>
  <c r="BJ796" i="5"/>
  <c r="BK796" i="5"/>
  <c r="BL796" i="5"/>
  <c r="BM796" i="5"/>
  <c r="AM796" i="5"/>
  <c r="A797" i="5"/>
  <c r="B797" i="5"/>
  <c r="F797" i="5"/>
  <c r="E797" i="5"/>
  <c r="Q797" i="5"/>
  <c r="G797" i="5"/>
  <c r="R797" i="5"/>
  <c r="S797" i="5"/>
  <c r="AN796" i="5"/>
  <c r="AO796" i="5"/>
  <c r="AP796" i="5"/>
  <c r="AR796" i="5"/>
  <c r="AS796" i="5"/>
  <c r="H797" i="5"/>
  <c r="K797" i="5"/>
  <c r="C797" i="5"/>
  <c r="Z797" i="5"/>
  <c r="AC797" i="5"/>
  <c r="AD797" i="5"/>
  <c r="AA797" i="5"/>
  <c r="AB797" i="5"/>
  <c r="AF797" i="5"/>
  <c r="AE797" i="5"/>
  <c r="AG797" i="5"/>
  <c r="BC797" i="5"/>
  <c r="AK797" i="5"/>
  <c r="Y797" i="5"/>
  <c r="AL797" i="5"/>
  <c r="AH797" i="5"/>
  <c r="L797" i="5"/>
  <c r="AZ797" i="5"/>
  <c r="BA797" i="5"/>
  <c r="M797" i="5"/>
  <c r="BD797" i="5"/>
  <c r="BE797" i="5"/>
  <c r="AX797" i="5"/>
  <c r="AY797" i="5"/>
  <c r="BB797" i="5"/>
  <c r="BF796" i="5"/>
  <c r="BG796" i="5"/>
  <c r="BH797" i="5"/>
  <c r="BI797" i="5"/>
  <c r="BJ797" i="5"/>
  <c r="BK797" i="5"/>
  <c r="BL797" i="5"/>
  <c r="BM797" i="5"/>
  <c r="AM797" i="5"/>
  <c r="A798" i="5"/>
  <c r="B798" i="5"/>
  <c r="F798" i="5"/>
  <c r="E798" i="5"/>
  <c r="Q798" i="5"/>
  <c r="G798" i="5"/>
  <c r="R798" i="5"/>
  <c r="S798" i="5"/>
  <c r="AN797" i="5"/>
  <c r="AO797" i="5"/>
  <c r="AP797" i="5"/>
  <c r="AR797" i="5"/>
  <c r="AS797" i="5"/>
  <c r="H798" i="5"/>
  <c r="K798" i="5"/>
  <c r="C798" i="5"/>
  <c r="Z798" i="5"/>
  <c r="AC798" i="5"/>
  <c r="AD798" i="5"/>
  <c r="AA798" i="5"/>
  <c r="AB798" i="5"/>
  <c r="AF798" i="5"/>
  <c r="AE798" i="5"/>
  <c r="AG798" i="5"/>
  <c r="BC798" i="5"/>
  <c r="AK798" i="5"/>
  <c r="Y798" i="5"/>
  <c r="AL798" i="5"/>
  <c r="AH798" i="5"/>
  <c r="L798" i="5"/>
  <c r="AZ798" i="5"/>
  <c r="BA798" i="5"/>
  <c r="M798" i="5"/>
  <c r="BD798" i="5"/>
  <c r="BE798" i="5"/>
  <c r="AX798" i="5"/>
  <c r="AY798" i="5"/>
  <c r="BB798" i="5"/>
  <c r="BF797" i="5"/>
  <c r="BG797" i="5"/>
  <c r="BH798" i="5"/>
  <c r="BI798" i="5"/>
  <c r="BJ798" i="5"/>
  <c r="BK798" i="5"/>
  <c r="BL798" i="5"/>
  <c r="BM798" i="5"/>
  <c r="AM798" i="5"/>
  <c r="A799" i="5"/>
  <c r="B799" i="5"/>
  <c r="F799" i="5"/>
  <c r="E799" i="5"/>
  <c r="Q799" i="5"/>
  <c r="G799" i="5"/>
  <c r="R799" i="5"/>
  <c r="S799" i="5"/>
  <c r="AN798" i="5"/>
  <c r="AO798" i="5"/>
  <c r="AP798" i="5"/>
  <c r="AR798" i="5"/>
  <c r="AS798" i="5"/>
  <c r="H799" i="5"/>
  <c r="K799" i="5"/>
  <c r="C799" i="5"/>
  <c r="Z799" i="5"/>
  <c r="AC799" i="5"/>
  <c r="AD799" i="5"/>
  <c r="AA799" i="5"/>
  <c r="AB799" i="5"/>
  <c r="AF799" i="5"/>
  <c r="AE799" i="5"/>
  <c r="AG799" i="5"/>
  <c r="BC799" i="5"/>
  <c r="AK799" i="5"/>
  <c r="Y799" i="5"/>
  <c r="AL799" i="5"/>
  <c r="AH799" i="5"/>
  <c r="L799" i="5"/>
  <c r="AZ799" i="5"/>
  <c r="BA799" i="5"/>
  <c r="M799" i="5"/>
  <c r="BD799" i="5"/>
  <c r="BE799" i="5"/>
  <c r="AX799" i="5"/>
  <c r="AY799" i="5"/>
  <c r="BB799" i="5"/>
  <c r="BF798" i="5"/>
  <c r="BG798" i="5"/>
  <c r="BH799" i="5"/>
  <c r="BI799" i="5"/>
  <c r="BJ799" i="5"/>
  <c r="BK799" i="5"/>
  <c r="BL799" i="5"/>
  <c r="BM799" i="5"/>
  <c r="AM799" i="5"/>
  <c r="A800" i="5"/>
  <c r="B800" i="5"/>
  <c r="F800" i="5"/>
  <c r="E800" i="5"/>
  <c r="Q800" i="5"/>
  <c r="G800" i="5"/>
  <c r="R800" i="5"/>
  <c r="S800" i="5"/>
  <c r="AN799" i="5"/>
  <c r="AO799" i="5"/>
  <c r="AP799" i="5"/>
  <c r="AR799" i="5"/>
  <c r="AS799" i="5"/>
  <c r="H800" i="5"/>
  <c r="K800" i="5"/>
  <c r="C800" i="5"/>
  <c r="Z800" i="5"/>
  <c r="AC800" i="5"/>
  <c r="AD800" i="5"/>
  <c r="AA800" i="5"/>
  <c r="AB800" i="5"/>
  <c r="AF800" i="5"/>
  <c r="AE800" i="5"/>
  <c r="AG800" i="5"/>
  <c r="BC800" i="5"/>
  <c r="AK800" i="5"/>
  <c r="Y800" i="5"/>
  <c r="AL800" i="5"/>
  <c r="AH800" i="5"/>
  <c r="L800" i="5"/>
  <c r="AZ800" i="5"/>
  <c r="BA800" i="5"/>
  <c r="M800" i="5"/>
  <c r="BD800" i="5"/>
  <c r="BE800" i="5"/>
  <c r="AX800" i="5"/>
  <c r="AY800" i="5"/>
  <c r="BB800" i="5"/>
  <c r="BF799" i="5"/>
  <c r="BG799" i="5"/>
  <c r="BH800" i="5"/>
  <c r="BI800" i="5"/>
  <c r="BJ800" i="5"/>
  <c r="BK800" i="5"/>
  <c r="BL800" i="5"/>
  <c r="BM800" i="5"/>
  <c r="AM800" i="5"/>
  <c r="A801" i="5"/>
  <c r="B801" i="5"/>
  <c r="F801" i="5"/>
  <c r="E801" i="5"/>
  <c r="Q801" i="5"/>
  <c r="G801" i="5"/>
  <c r="R801" i="5"/>
  <c r="S801" i="5"/>
  <c r="AN800" i="5"/>
  <c r="AO800" i="5"/>
  <c r="AP800" i="5"/>
  <c r="AR800" i="5"/>
  <c r="AS800" i="5"/>
  <c r="H801" i="5"/>
  <c r="K801" i="5"/>
  <c r="C801" i="5"/>
  <c r="Z801" i="5"/>
  <c r="AC801" i="5"/>
  <c r="AD801" i="5"/>
  <c r="AA801" i="5"/>
  <c r="AB801" i="5"/>
  <c r="AF801" i="5"/>
  <c r="AE801" i="5"/>
  <c r="AG801" i="5"/>
  <c r="BC801" i="5"/>
  <c r="AK801" i="5"/>
  <c r="Y801" i="5"/>
  <c r="AL801" i="5"/>
  <c r="AH801" i="5"/>
  <c r="L801" i="5"/>
  <c r="AZ801" i="5"/>
  <c r="BA801" i="5"/>
  <c r="M801" i="5"/>
  <c r="BD801" i="5"/>
  <c r="BE801" i="5"/>
  <c r="AX801" i="5"/>
  <c r="AY801" i="5"/>
  <c r="BB801" i="5"/>
  <c r="BF800" i="5"/>
  <c r="BG800" i="5"/>
  <c r="BH801" i="5"/>
  <c r="BI801" i="5"/>
  <c r="BJ801" i="5"/>
  <c r="BK801" i="5"/>
  <c r="BL801" i="5"/>
  <c r="BM801" i="5"/>
  <c r="AM801" i="5"/>
  <c r="A802" i="5"/>
  <c r="B802" i="5"/>
  <c r="F802" i="5"/>
  <c r="E802" i="5"/>
  <c r="Q802" i="5"/>
  <c r="G802" i="5"/>
  <c r="R802" i="5"/>
  <c r="S802" i="5"/>
  <c r="AN801" i="5"/>
  <c r="AO801" i="5"/>
  <c r="AP801" i="5"/>
  <c r="AR801" i="5"/>
  <c r="AS801" i="5"/>
  <c r="H802" i="5"/>
  <c r="K802" i="5"/>
  <c r="C802" i="5"/>
  <c r="Z802" i="5"/>
  <c r="AC802" i="5"/>
  <c r="AD802" i="5"/>
  <c r="AA802" i="5"/>
  <c r="AB802" i="5"/>
  <c r="AF802" i="5"/>
  <c r="AE802" i="5"/>
  <c r="AG802" i="5"/>
  <c r="BC802" i="5"/>
  <c r="AK802" i="5"/>
  <c r="Y802" i="5"/>
  <c r="AL802" i="5"/>
  <c r="AH802" i="5"/>
  <c r="L802" i="5"/>
  <c r="AZ802" i="5"/>
  <c r="BA802" i="5"/>
  <c r="M802" i="5"/>
  <c r="BD802" i="5"/>
  <c r="BE802" i="5"/>
  <c r="AX802" i="5"/>
  <c r="AY802" i="5"/>
  <c r="BB802" i="5"/>
  <c r="BF801" i="5"/>
  <c r="BG801" i="5"/>
  <c r="BH802" i="5"/>
  <c r="BI802" i="5"/>
  <c r="BJ802" i="5"/>
  <c r="BK802" i="5"/>
  <c r="BL802" i="5"/>
  <c r="BM802" i="5"/>
  <c r="AM802" i="5"/>
  <c r="A803" i="5"/>
  <c r="B803" i="5"/>
  <c r="F803" i="5"/>
  <c r="E803" i="5"/>
  <c r="Q803" i="5"/>
  <c r="G803" i="5"/>
  <c r="R803" i="5"/>
  <c r="S803" i="5"/>
  <c r="AN802" i="5"/>
  <c r="AO802" i="5"/>
  <c r="AP802" i="5"/>
  <c r="AR802" i="5"/>
  <c r="AS802" i="5"/>
  <c r="H803" i="5"/>
  <c r="K803" i="5"/>
  <c r="C803" i="5"/>
  <c r="Z803" i="5"/>
  <c r="AC803" i="5"/>
  <c r="AD803" i="5"/>
  <c r="AA803" i="5"/>
  <c r="AB803" i="5"/>
  <c r="AF803" i="5"/>
  <c r="AE803" i="5"/>
  <c r="AG803" i="5"/>
  <c r="BC803" i="5"/>
  <c r="AK803" i="5"/>
  <c r="Y803" i="5"/>
  <c r="AL803" i="5"/>
  <c r="AH803" i="5"/>
  <c r="L803" i="5"/>
  <c r="AZ803" i="5"/>
  <c r="BA803" i="5"/>
  <c r="M803" i="5"/>
  <c r="BD803" i="5"/>
  <c r="BE803" i="5"/>
  <c r="AX803" i="5"/>
  <c r="AY803" i="5"/>
  <c r="BB803" i="5"/>
  <c r="BF802" i="5"/>
  <c r="BG802" i="5"/>
  <c r="BH803" i="5"/>
  <c r="BI803" i="5"/>
  <c r="BJ803" i="5"/>
  <c r="BK803" i="5"/>
  <c r="BL803" i="5"/>
  <c r="BM803" i="5"/>
  <c r="AM803" i="5"/>
  <c r="A804" i="5"/>
  <c r="B804" i="5"/>
  <c r="F804" i="5"/>
  <c r="E804" i="5"/>
  <c r="Q804" i="5"/>
  <c r="G804" i="5"/>
  <c r="R804" i="5"/>
  <c r="S804" i="5"/>
  <c r="AN803" i="5"/>
  <c r="AO803" i="5"/>
  <c r="AP803" i="5"/>
  <c r="AR803" i="5"/>
  <c r="AS803" i="5"/>
  <c r="H804" i="5"/>
  <c r="K804" i="5"/>
  <c r="C804" i="5"/>
  <c r="Z804" i="5"/>
  <c r="AC804" i="5"/>
  <c r="AD804" i="5"/>
  <c r="AA804" i="5"/>
  <c r="AB804" i="5"/>
  <c r="AF804" i="5"/>
  <c r="AE804" i="5"/>
  <c r="AG804" i="5"/>
  <c r="BC804" i="5"/>
  <c r="AK804" i="5"/>
  <c r="Y804" i="5"/>
  <c r="AL804" i="5"/>
  <c r="AH804" i="5"/>
  <c r="L804" i="5"/>
  <c r="AZ804" i="5"/>
  <c r="BA804" i="5"/>
  <c r="M804" i="5"/>
  <c r="BD804" i="5"/>
  <c r="BE804" i="5"/>
  <c r="AX804" i="5"/>
  <c r="AY804" i="5"/>
  <c r="BB804" i="5"/>
  <c r="BF803" i="5"/>
  <c r="BG803" i="5"/>
  <c r="BH804" i="5"/>
  <c r="BI804" i="5"/>
  <c r="BJ804" i="5"/>
  <c r="BK804" i="5"/>
  <c r="BL804" i="5"/>
  <c r="BM804" i="5"/>
  <c r="AM804" i="5"/>
  <c r="A805" i="5"/>
  <c r="B805" i="5"/>
  <c r="F805" i="5"/>
  <c r="E805" i="5"/>
  <c r="Q805" i="5"/>
  <c r="G805" i="5"/>
  <c r="R805" i="5"/>
  <c r="S805" i="5"/>
  <c r="AN804" i="5"/>
  <c r="AO804" i="5"/>
  <c r="AP804" i="5"/>
  <c r="AR804" i="5"/>
  <c r="AS804" i="5"/>
  <c r="H805" i="5"/>
  <c r="K805" i="5"/>
  <c r="C805" i="5"/>
  <c r="Z805" i="5"/>
  <c r="AC805" i="5"/>
  <c r="AD805" i="5"/>
  <c r="AA805" i="5"/>
  <c r="AB805" i="5"/>
  <c r="AF805" i="5"/>
  <c r="AE805" i="5"/>
  <c r="AG805" i="5"/>
  <c r="BC805" i="5"/>
  <c r="AK805" i="5"/>
  <c r="Y805" i="5"/>
  <c r="AL805" i="5"/>
  <c r="AH805" i="5"/>
  <c r="L805" i="5"/>
  <c r="AZ805" i="5"/>
  <c r="BA805" i="5"/>
  <c r="M805" i="5"/>
  <c r="BD805" i="5"/>
  <c r="BE805" i="5"/>
  <c r="AX805" i="5"/>
  <c r="AY805" i="5"/>
  <c r="BB805" i="5"/>
  <c r="BF804" i="5"/>
  <c r="BG804" i="5"/>
  <c r="BH805" i="5"/>
  <c r="BI805" i="5"/>
  <c r="BJ805" i="5"/>
  <c r="BK805" i="5"/>
  <c r="BL805" i="5"/>
  <c r="BM805" i="5"/>
  <c r="AM805" i="5"/>
  <c r="A806" i="5"/>
  <c r="B806" i="5"/>
  <c r="F806" i="5"/>
  <c r="E806" i="5"/>
  <c r="Q806" i="5"/>
  <c r="G806" i="5"/>
  <c r="R806" i="5"/>
  <c r="S806" i="5"/>
  <c r="AN805" i="5"/>
  <c r="AO805" i="5"/>
  <c r="AP805" i="5"/>
  <c r="AR805" i="5"/>
  <c r="AS805" i="5"/>
  <c r="H806" i="5"/>
  <c r="K806" i="5"/>
  <c r="C806" i="5"/>
  <c r="Z806" i="5"/>
  <c r="AC806" i="5"/>
  <c r="AD806" i="5"/>
  <c r="AA806" i="5"/>
  <c r="AB806" i="5"/>
  <c r="AF806" i="5"/>
  <c r="AE806" i="5"/>
  <c r="AG806" i="5"/>
  <c r="BC806" i="5"/>
  <c r="AK806" i="5"/>
  <c r="Y806" i="5"/>
  <c r="AL806" i="5"/>
  <c r="AH806" i="5"/>
  <c r="L806" i="5"/>
  <c r="AZ806" i="5"/>
  <c r="BA806" i="5"/>
  <c r="M806" i="5"/>
  <c r="BD806" i="5"/>
  <c r="BE806" i="5"/>
  <c r="AX806" i="5"/>
  <c r="AY806" i="5"/>
  <c r="BB806" i="5"/>
  <c r="BF805" i="5"/>
  <c r="BG805" i="5"/>
  <c r="BH806" i="5"/>
  <c r="BI806" i="5"/>
  <c r="BJ806" i="5"/>
  <c r="BK806" i="5"/>
  <c r="BL806" i="5"/>
  <c r="BM806" i="5"/>
  <c r="AM806" i="5"/>
  <c r="A807" i="5"/>
  <c r="B807" i="5"/>
  <c r="F807" i="5"/>
  <c r="E807" i="5"/>
  <c r="Q807" i="5"/>
  <c r="G807" i="5"/>
  <c r="R807" i="5"/>
  <c r="S807" i="5"/>
  <c r="AN806" i="5"/>
  <c r="AO806" i="5"/>
  <c r="AP806" i="5"/>
  <c r="AR806" i="5"/>
  <c r="AS806" i="5"/>
  <c r="H807" i="5"/>
  <c r="K807" i="5"/>
  <c r="C807" i="5"/>
  <c r="Z807" i="5"/>
  <c r="AC807" i="5"/>
  <c r="AD807" i="5"/>
  <c r="AA807" i="5"/>
  <c r="AB807" i="5"/>
  <c r="AF807" i="5"/>
  <c r="AE807" i="5"/>
  <c r="AG807" i="5"/>
  <c r="BC807" i="5"/>
  <c r="AK807" i="5"/>
  <c r="Y807" i="5"/>
  <c r="AL807" i="5"/>
  <c r="AH807" i="5"/>
  <c r="L807" i="5"/>
  <c r="AZ807" i="5"/>
  <c r="BA807" i="5"/>
  <c r="M807" i="5"/>
  <c r="BD807" i="5"/>
  <c r="BE807" i="5"/>
  <c r="AX807" i="5"/>
  <c r="AY807" i="5"/>
  <c r="BB807" i="5"/>
  <c r="BF806" i="5"/>
  <c r="BG806" i="5"/>
  <c r="BH807" i="5"/>
  <c r="BI807" i="5"/>
  <c r="BJ807" i="5"/>
  <c r="BK807" i="5"/>
  <c r="BL807" i="5"/>
  <c r="BM807" i="5"/>
  <c r="AM807" i="5"/>
  <c r="A808" i="5"/>
  <c r="B808" i="5"/>
  <c r="F808" i="5"/>
  <c r="E808" i="5"/>
  <c r="Q808" i="5"/>
  <c r="G808" i="5"/>
  <c r="R808" i="5"/>
  <c r="S808" i="5"/>
  <c r="AN807" i="5"/>
  <c r="AO807" i="5"/>
  <c r="AP807" i="5"/>
  <c r="AR807" i="5"/>
  <c r="AS807" i="5"/>
  <c r="H808" i="5"/>
  <c r="K808" i="5"/>
  <c r="C808" i="5"/>
  <c r="Z808" i="5"/>
  <c r="AC808" i="5"/>
  <c r="AD808" i="5"/>
  <c r="AA808" i="5"/>
  <c r="AB808" i="5"/>
  <c r="AF808" i="5"/>
  <c r="AE808" i="5"/>
  <c r="AG808" i="5"/>
  <c r="BC808" i="5"/>
  <c r="AK808" i="5"/>
  <c r="Y808" i="5"/>
  <c r="AL808" i="5"/>
  <c r="AH808" i="5"/>
  <c r="L808" i="5"/>
  <c r="AZ808" i="5"/>
  <c r="BA808" i="5"/>
  <c r="M808" i="5"/>
  <c r="BD808" i="5"/>
  <c r="BE808" i="5"/>
  <c r="AX808" i="5"/>
  <c r="AY808" i="5"/>
  <c r="BB808" i="5"/>
  <c r="BF807" i="5"/>
  <c r="BG807" i="5"/>
  <c r="BH808" i="5"/>
  <c r="BI808" i="5"/>
  <c r="BJ808" i="5"/>
  <c r="BK808" i="5"/>
  <c r="BL808" i="5"/>
  <c r="BM808" i="5"/>
  <c r="AM808" i="5"/>
  <c r="A809" i="5"/>
  <c r="B809" i="5"/>
  <c r="F809" i="5"/>
  <c r="E809" i="5"/>
  <c r="Q809" i="5"/>
  <c r="G809" i="5"/>
  <c r="R809" i="5"/>
  <c r="S809" i="5"/>
  <c r="AN808" i="5"/>
  <c r="AO808" i="5"/>
  <c r="AP808" i="5"/>
  <c r="AR808" i="5"/>
  <c r="AS808" i="5"/>
  <c r="H809" i="5"/>
  <c r="K809" i="5"/>
  <c r="C809" i="5"/>
  <c r="Z809" i="5"/>
  <c r="AC809" i="5"/>
  <c r="AD809" i="5"/>
  <c r="AA809" i="5"/>
  <c r="AB809" i="5"/>
  <c r="AF809" i="5"/>
  <c r="AE809" i="5"/>
  <c r="AG809" i="5"/>
  <c r="BC809" i="5"/>
  <c r="AK809" i="5"/>
  <c r="Y809" i="5"/>
  <c r="AL809" i="5"/>
  <c r="AH809" i="5"/>
  <c r="L809" i="5"/>
  <c r="AZ809" i="5"/>
  <c r="BA809" i="5"/>
  <c r="M809" i="5"/>
  <c r="BD809" i="5"/>
  <c r="BE809" i="5"/>
  <c r="AX809" i="5"/>
  <c r="AY809" i="5"/>
  <c r="BB809" i="5"/>
  <c r="BF808" i="5"/>
  <c r="BG808" i="5"/>
  <c r="BH809" i="5"/>
  <c r="BI809" i="5"/>
  <c r="BJ809" i="5"/>
  <c r="BK809" i="5"/>
  <c r="BL809" i="5"/>
  <c r="BM809" i="5"/>
  <c r="AM809" i="5"/>
  <c r="A810" i="5"/>
  <c r="B810" i="5"/>
  <c r="F810" i="5"/>
  <c r="E810" i="5"/>
  <c r="Q810" i="5"/>
  <c r="G810" i="5"/>
  <c r="R810" i="5"/>
  <c r="S810" i="5"/>
  <c r="AN809" i="5"/>
  <c r="AO809" i="5"/>
  <c r="AP809" i="5"/>
  <c r="AR809" i="5"/>
  <c r="AS809" i="5"/>
  <c r="H810" i="5"/>
  <c r="K810" i="5"/>
  <c r="C810" i="5"/>
  <c r="Z810" i="5"/>
  <c r="AC810" i="5"/>
  <c r="AD810" i="5"/>
  <c r="AA810" i="5"/>
  <c r="AB810" i="5"/>
  <c r="AF810" i="5"/>
  <c r="AE810" i="5"/>
  <c r="AG810" i="5"/>
  <c r="BC810" i="5"/>
  <c r="AK810" i="5"/>
  <c r="Y810" i="5"/>
  <c r="AL810" i="5"/>
  <c r="AH810" i="5"/>
  <c r="L810" i="5"/>
  <c r="AZ810" i="5"/>
  <c r="BA810" i="5"/>
  <c r="M810" i="5"/>
  <c r="BD810" i="5"/>
  <c r="BE810" i="5"/>
  <c r="AX810" i="5"/>
  <c r="AY810" i="5"/>
  <c r="BB810" i="5"/>
  <c r="BF809" i="5"/>
  <c r="BG809" i="5"/>
  <c r="BH810" i="5"/>
  <c r="BI810" i="5"/>
  <c r="BJ810" i="5"/>
  <c r="BK810" i="5"/>
  <c r="BL810" i="5"/>
  <c r="BM810" i="5"/>
  <c r="AM810" i="5"/>
  <c r="A811" i="5"/>
  <c r="B811" i="5"/>
  <c r="F811" i="5"/>
  <c r="E811" i="5"/>
  <c r="Q811" i="5"/>
  <c r="G811" i="5"/>
  <c r="R811" i="5"/>
  <c r="S811" i="5"/>
  <c r="AN810" i="5"/>
  <c r="AO810" i="5"/>
  <c r="AP810" i="5"/>
  <c r="AR810" i="5"/>
  <c r="AS810" i="5"/>
  <c r="H811" i="5"/>
  <c r="K811" i="5"/>
  <c r="C811" i="5"/>
  <c r="Z811" i="5"/>
  <c r="AC811" i="5"/>
  <c r="AD811" i="5"/>
  <c r="AA811" i="5"/>
  <c r="AB811" i="5"/>
  <c r="AF811" i="5"/>
  <c r="AE811" i="5"/>
  <c r="AG811" i="5"/>
  <c r="BC811" i="5"/>
  <c r="AK811" i="5"/>
  <c r="Y811" i="5"/>
  <c r="AL811" i="5"/>
  <c r="AH811" i="5"/>
  <c r="L811" i="5"/>
  <c r="AZ811" i="5"/>
  <c r="BA811" i="5"/>
  <c r="M811" i="5"/>
  <c r="BD811" i="5"/>
  <c r="BE811" i="5"/>
  <c r="AX811" i="5"/>
  <c r="AY811" i="5"/>
  <c r="BB811" i="5"/>
  <c r="BF810" i="5"/>
  <c r="BG810" i="5"/>
  <c r="BH811" i="5"/>
  <c r="BI811" i="5"/>
  <c r="BJ811" i="5"/>
  <c r="BK811" i="5"/>
  <c r="BL811" i="5"/>
  <c r="BM811" i="5"/>
  <c r="AM811" i="5"/>
  <c r="A812" i="5"/>
  <c r="B812" i="5"/>
  <c r="F812" i="5"/>
  <c r="E812" i="5"/>
  <c r="Q812" i="5"/>
  <c r="G812" i="5"/>
  <c r="R812" i="5"/>
  <c r="S812" i="5"/>
  <c r="AN811" i="5"/>
  <c r="AO811" i="5"/>
  <c r="AP811" i="5"/>
  <c r="AR811" i="5"/>
  <c r="AS811" i="5"/>
  <c r="H812" i="5"/>
  <c r="K812" i="5"/>
  <c r="C812" i="5"/>
  <c r="Z812" i="5"/>
  <c r="AC812" i="5"/>
  <c r="AD812" i="5"/>
  <c r="AA812" i="5"/>
  <c r="AB812" i="5"/>
  <c r="AF812" i="5"/>
  <c r="AE812" i="5"/>
  <c r="AG812" i="5"/>
  <c r="BC812" i="5"/>
  <c r="AK812" i="5"/>
  <c r="Y812" i="5"/>
  <c r="AL812" i="5"/>
  <c r="AH812" i="5"/>
  <c r="L812" i="5"/>
  <c r="AZ812" i="5"/>
  <c r="BA812" i="5"/>
  <c r="M812" i="5"/>
  <c r="BD812" i="5"/>
  <c r="BE812" i="5"/>
  <c r="AX812" i="5"/>
  <c r="AY812" i="5"/>
  <c r="BB812" i="5"/>
  <c r="BF811" i="5"/>
  <c r="BG811" i="5"/>
  <c r="BH812" i="5"/>
  <c r="BI812" i="5"/>
  <c r="BJ812" i="5"/>
  <c r="BK812" i="5"/>
  <c r="BL812" i="5"/>
  <c r="BM812" i="5"/>
  <c r="AM812" i="5"/>
  <c r="A813" i="5"/>
  <c r="B813" i="5"/>
  <c r="F813" i="5"/>
  <c r="E813" i="5"/>
  <c r="Q813" i="5"/>
  <c r="G813" i="5"/>
  <c r="R813" i="5"/>
  <c r="S813" i="5"/>
  <c r="AN812" i="5"/>
  <c r="AO812" i="5"/>
  <c r="AP812" i="5"/>
  <c r="AR812" i="5"/>
  <c r="AS812" i="5"/>
  <c r="H813" i="5"/>
  <c r="K813" i="5"/>
  <c r="C813" i="5"/>
  <c r="Z813" i="5"/>
  <c r="AC813" i="5"/>
  <c r="AD813" i="5"/>
  <c r="AA813" i="5"/>
  <c r="AB813" i="5"/>
  <c r="AF813" i="5"/>
  <c r="AE813" i="5"/>
  <c r="AG813" i="5"/>
  <c r="BC813" i="5"/>
  <c r="AK813" i="5"/>
  <c r="Y813" i="5"/>
  <c r="AL813" i="5"/>
  <c r="AH813" i="5"/>
  <c r="L813" i="5"/>
  <c r="AZ813" i="5"/>
  <c r="BA813" i="5"/>
  <c r="M813" i="5"/>
  <c r="BD813" i="5"/>
  <c r="BE813" i="5"/>
  <c r="AX813" i="5"/>
  <c r="AY813" i="5"/>
  <c r="BB813" i="5"/>
  <c r="BF812" i="5"/>
  <c r="BG812" i="5"/>
  <c r="BH813" i="5"/>
  <c r="BI813" i="5"/>
  <c r="BJ813" i="5"/>
  <c r="BK813" i="5"/>
  <c r="BL813" i="5"/>
  <c r="BM813" i="5"/>
  <c r="AM813" i="5"/>
  <c r="A814" i="5"/>
  <c r="B814" i="5"/>
  <c r="F814" i="5"/>
  <c r="E814" i="5"/>
  <c r="Q814" i="5"/>
  <c r="G814" i="5"/>
  <c r="R814" i="5"/>
  <c r="S814" i="5"/>
  <c r="AN813" i="5"/>
  <c r="AO813" i="5"/>
  <c r="AP813" i="5"/>
  <c r="AR813" i="5"/>
  <c r="AS813" i="5"/>
  <c r="H814" i="5"/>
  <c r="K814" i="5"/>
  <c r="C814" i="5"/>
  <c r="Z814" i="5"/>
  <c r="AC814" i="5"/>
  <c r="AD814" i="5"/>
  <c r="AA814" i="5"/>
  <c r="AB814" i="5"/>
  <c r="AF814" i="5"/>
  <c r="AE814" i="5"/>
  <c r="AG814" i="5"/>
  <c r="BC814" i="5"/>
  <c r="AK814" i="5"/>
  <c r="Y814" i="5"/>
  <c r="AL814" i="5"/>
  <c r="AH814" i="5"/>
  <c r="L814" i="5"/>
  <c r="AZ814" i="5"/>
  <c r="BA814" i="5"/>
  <c r="M814" i="5"/>
  <c r="BD814" i="5"/>
  <c r="BE814" i="5"/>
  <c r="AX814" i="5"/>
  <c r="AY814" i="5"/>
  <c r="BB814" i="5"/>
  <c r="BF813" i="5"/>
  <c r="BG813" i="5"/>
  <c r="BH814" i="5"/>
  <c r="BI814" i="5"/>
  <c r="BJ814" i="5"/>
  <c r="BK814" i="5"/>
  <c r="BL814" i="5"/>
  <c r="BM814" i="5"/>
  <c r="AM814" i="5"/>
  <c r="A815" i="5"/>
  <c r="B815" i="5"/>
  <c r="F815" i="5"/>
  <c r="E815" i="5"/>
  <c r="Q815" i="5"/>
  <c r="G815" i="5"/>
  <c r="R815" i="5"/>
  <c r="S815" i="5"/>
  <c r="AN814" i="5"/>
  <c r="AO814" i="5"/>
  <c r="AP814" i="5"/>
  <c r="AR814" i="5"/>
  <c r="AS814" i="5"/>
  <c r="H815" i="5"/>
  <c r="K815" i="5"/>
  <c r="C815" i="5"/>
  <c r="Z815" i="5"/>
  <c r="AC815" i="5"/>
  <c r="AD815" i="5"/>
  <c r="AA815" i="5"/>
  <c r="AB815" i="5"/>
  <c r="AF815" i="5"/>
  <c r="AE815" i="5"/>
  <c r="AG815" i="5"/>
  <c r="BC815" i="5"/>
  <c r="AK815" i="5"/>
  <c r="Y815" i="5"/>
  <c r="AL815" i="5"/>
  <c r="AH815" i="5"/>
  <c r="L815" i="5"/>
  <c r="AZ815" i="5"/>
  <c r="BA815" i="5"/>
  <c r="M815" i="5"/>
  <c r="BD815" i="5"/>
  <c r="BE815" i="5"/>
  <c r="AX815" i="5"/>
  <c r="AY815" i="5"/>
  <c r="BB815" i="5"/>
  <c r="BF814" i="5"/>
  <c r="BG814" i="5"/>
  <c r="BH815" i="5"/>
  <c r="BI815" i="5"/>
  <c r="BJ815" i="5"/>
  <c r="BK815" i="5"/>
  <c r="BL815" i="5"/>
  <c r="BM815" i="5"/>
  <c r="AM815" i="5"/>
  <c r="A816" i="5"/>
  <c r="B816" i="5"/>
  <c r="F816" i="5"/>
  <c r="E816" i="5"/>
  <c r="Q816" i="5"/>
  <c r="G816" i="5"/>
  <c r="R816" i="5"/>
  <c r="S816" i="5"/>
  <c r="AN815" i="5"/>
  <c r="AO815" i="5"/>
  <c r="AP815" i="5"/>
  <c r="AR815" i="5"/>
  <c r="AS815" i="5"/>
  <c r="H816" i="5"/>
  <c r="K816" i="5"/>
  <c r="C816" i="5"/>
  <c r="Z816" i="5"/>
  <c r="AC816" i="5"/>
  <c r="AD816" i="5"/>
  <c r="AA816" i="5"/>
  <c r="AB816" i="5"/>
  <c r="AF816" i="5"/>
  <c r="AE816" i="5"/>
  <c r="AG816" i="5"/>
  <c r="BC816" i="5"/>
  <c r="AK816" i="5"/>
  <c r="Y816" i="5"/>
  <c r="AL816" i="5"/>
  <c r="AH816" i="5"/>
  <c r="L816" i="5"/>
  <c r="AZ816" i="5"/>
  <c r="BA816" i="5"/>
  <c r="M816" i="5"/>
  <c r="BD816" i="5"/>
  <c r="BE816" i="5"/>
  <c r="AX816" i="5"/>
  <c r="AY816" i="5"/>
  <c r="BB816" i="5"/>
  <c r="BF815" i="5"/>
  <c r="BG815" i="5"/>
  <c r="BH816" i="5"/>
  <c r="BI816" i="5"/>
  <c r="BJ816" i="5"/>
  <c r="BK816" i="5"/>
  <c r="BL816" i="5"/>
  <c r="BM816" i="5"/>
  <c r="AM816" i="5"/>
  <c r="A817" i="5"/>
  <c r="B817" i="5"/>
  <c r="F817" i="5"/>
  <c r="E817" i="5"/>
  <c r="Q817" i="5"/>
  <c r="G817" i="5"/>
  <c r="R817" i="5"/>
  <c r="S817" i="5"/>
  <c r="AN816" i="5"/>
  <c r="AO816" i="5"/>
  <c r="AP816" i="5"/>
  <c r="AR816" i="5"/>
  <c r="AS816" i="5"/>
  <c r="H817" i="5"/>
  <c r="K817" i="5"/>
  <c r="C817" i="5"/>
  <c r="Z817" i="5"/>
  <c r="AC817" i="5"/>
  <c r="AD817" i="5"/>
  <c r="AA817" i="5"/>
  <c r="AB817" i="5"/>
  <c r="AF817" i="5"/>
  <c r="AE817" i="5"/>
  <c r="AG817" i="5"/>
  <c r="BC817" i="5"/>
  <c r="AK817" i="5"/>
  <c r="Y817" i="5"/>
  <c r="AL817" i="5"/>
  <c r="AH817" i="5"/>
  <c r="L817" i="5"/>
  <c r="AZ817" i="5"/>
  <c r="BA817" i="5"/>
  <c r="M817" i="5"/>
  <c r="BD817" i="5"/>
  <c r="BE817" i="5"/>
  <c r="AX817" i="5"/>
  <c r="AY817" i="5"/>
  <c r="BB817" i="5"/>
  <c r="BF816" i="5"/>
  <c r="BG816" i="5"/>
  <c r="BH817" i="5"/>
  <c r="BI817" i="5"/>
  <c r="BJ817" i="5"/>
  <c r="BK817" i="5"/>
  <c r="BL817" i="5"/>
  <c r="BM817" i="5"/>
  <c r="AM817" i="5"/>
  <c r="A818" i="5"/>
  <c r="B818" i="5"/>
  <c r="F818" i="5"/>
  <c r="E818" i="5"/>
  <c r="Q818" i="5"/>
  <c r="G818" i="5"/>
  <c r="R818" i="5"/>
  <c r="S818" i="5"/>
  <c r="AN817" i="5"/>
  <c r="AO817" i="5"/>
  <c r="AP817" i="5"/>
  <c r="AR817" i="5"/>
  <c r="AS817" i="5"/>
  <c r="H818" i="5"/>
  <c r="K818" i="5"/>
  <c r="C818" i="5"/>
  <c r="Z818" i="5"/>
  <c r="AC818" i="5"/>
  <c r="AD818" i="5"/>
  <c r="AA818" i="5"/>
  <c r="AB818" i="5"/>
  <c r="AF818" i="5"/>
  <c r="AE818" i="5"/>
  <c r="AG818" i="5"/>
  <c r="BC818" i="5"/>
  <c r="AK818" i="5"/>
  <c r="Y818" i="5"/>
  <c r="AL818" i="5"/>
  <c r="AH818" i="5"/>
  <c r="L818" i="5"/>
  <c r="AZ818" i="5"/>
  <c r="BA818" i="5"/>
  <c r="M818" i="5"/>
  <c r="BD818" i="5"/>
  <c r="BE818" i="5"/>
  <c r="AX818" i="5"/>
  <c r="AY818" i="5"/>
  <c r="BB818" i="5"/>
  <c r="BF817" i="5"/>
  <c r="BG817" i="5"/>
  <c r="BH818" i="5"/>
  <c r="BI818" i="5"/>
  <c r="BJ818" i="5"/>
  <c r="BK818" i="5"/>
  <c r="BL818" i="5"/>
  <c r="BM818" i="5"/>
  <c r="AM818" i="5"/>
  <c r="A819" i="5"/>
  <c r="B819" i="5"/>
  <c r="F819" i="5"/>
  <c r="E819" i="5"/>
  <c r="Q819" i="5"/>
  <c r="G819" i="5"/>
  <c r="R819" i="5"/>
  <c r="S819" i="5"/>
  <c r="AN818" i="5"/>
  <c r="AO818" i="5"/>
  <c r="AP818" i="5"/>
  <c r="AR818" i="5"/>
  <c r="AS818" i="5"/>
  <c r="H819" i="5"/>
  <c r="K819" i="5"/>
  <c r="C819" i="5"/>
  <c r="Z819" i="5"/>
  <c r="AC819" i="5"/>
  <c r="AD819" i="5"/>
  <c r="AA819" i="5"/>
  <c r="AB819" i="5"/>
  <c r="AF819" i="5"/>
  <c r="AE819" i="5"/>
  <c r="AG819" i="5"/>
  <c r="BC819" i="5"/>
  <c r="AK819" i="5"/>
  <c r="Y819" i="5"/>
  <c r="AL819" i="5"/>
  <c r="AH819" i="5"/>
  <c r="L819" i="5"/>
  <c r="AZ819" i="5"/>
  <c r="BA819" i="5"/>
  <c r="M819" i="5"/>
  <c r="BD819" i="5"/>
  <c r="BE819" i="5"/>
  <c r="AX819" i="5"/>
  <c r="AY819" i="5"/>
  <c r="BB819" i="5"/>
  <c r="BF818" i="5"/>
  <c r="BG818" i="5"/>
  <c r="BH819" i="5"/>
  <c r="BI819" i="5"/>
  <c r="BJ819" i="5"/>
  <c r="BK819" i="5"/>
  <c r="BL819" i="5"/>
  <c r="BM819" i="5"/>
  <c r="AM819" i="5"/>
  <c r="A820" i="5"/>
  <c r="B820" i="5"/>
  <c r="F820" i="5"/>
  <c r="E820" i="5"/>
  <c r="Q820" i="5"/>
  <c r="G820" i="5"/>
  <c r="R820" i="5"/>
  <c r="S820" i="5"/>
  <c r="AN819" i="5"/>
  <c r="AO819" i="5"/>
  <c r="AP819" i="5"/>
  <c r="AR819" i="5"/>
  <c r="AS819" i="5"/>
  <c r="H820" i="5"/>
  <c r="K820" i="5"/>
  <c r="C820" i="5"/>
  <c r="Z820" i="5"/>
  <c r="AC820" i="5"/>
  <c r="AD820" i="5"/>
  <c r="AA820" i="5"/>
  <c r="AB820" i="5"/>
  <c r="AF820" i="5"/>
  <c r="AE820" i="5"/>
  <c r="AG820" i="5"/>
  <c r="BC820" i="5"/>
  <c r="AK820" i="5"/>
  <c r="Y820" i="5"/>
  <c r="AL820" i="5"/>
  <c r="AH820" i="5"/>
  <c r="L820" i="5"/>
  <c r="AZ820" i="5"/>
  <c r="BA820" i="5"/>
  <c r="M820" i="5"/>
  <c r="BD820" i="5"/>
  <c r="BE820" i="5"/>
  <c r="AX820" i="5"/>
  <c r="AY820" i="5"/>
  <c r="BB820" i="5"/>
  <c r="BF819" i="5"/>
  <c r="BG819" i="5"/>
  <c r="BH820" i="5"/>
  <c r="BI820" i="5"/>
  <c r="BJ820" i="5"/>
  <c r="BK820" i="5"/>
  <c r="BL820" i="5"/>
  <c r="BM820" i="5"/>
  <c r="AM820" i="5"/>
  <c r="A821" i="5"/>
  <c r="B821" i="5"/>
  <c r="F821" i="5"/>
  <c r="E821" i="5"/>
  <c r="Q821" i="5"/>
  <c r="G821" i="5"/>
  <c r="R821" i="5"/>
  <c r="S821" i="5"/>
  <c r="AN820" i="5"/>
  <c r="AO820" i="5"/>
  <c r="AP820" i="5"/>
  <c r="AR820" i="5"/>
  <c r="AS820" i="5"/>
  <c r="H821" i="5"/>
  <c r="K821" i="5"/>
  <c r="C821" i="5"/>
  <c r="Z821" i="5"/>
  <c r="AC821" i="5"/>
  <c r="AD821" i="5"/>
  <c r="AA821" i="5"/>
  <c r="AB821" i="5"/>
  <c r="AF821" i="5"/>
  <c r="AE821" i="5"/>
  <c r="AG821" i="5"/>
  <c r="BC821" i="5"/>
  <c r="AK821" i="5"/>
  <c r="Y821" i="5"/>
  <c r="AL821" i="5"/>
  <c r="AH821" i="5"/>
  <c r="L821" i="5"/>
  <c r="AZ821" i="5"/>
  <c r="BA821" i="5"/>
  <c r="M821" i="5"/>
  <c r="BD821" i="5"/>
  <c r="BE821" i="5"/>
  <c r="AX821" i="5"/>
  <c r="AY821" i="5"/>
  <c r="BB821" i="5"/>
  <c r="BF820" i="5"/>
  <c r="BG820" i="5"/>
  <c r="BH821" i="5"/>
  <c r="BI821" i="5"/>
  <c r="BJ821" i="5"/>
  <c r="BK821" i="5"/>
  <c r="BL821" i="5"/>
  <c r="BM821" i="5"/>
  <c r="AM821" i="5"/>
  <c r="A822" i="5"/>
  <c r="B822" i="5"/>
  <c r="F822" i="5"/>
  <c r="E822" i="5"/>
  <c r="Q822" i="5"/>
  <c r="G822" i="5"/>
  <c r="R822" i="5"/>
  <c r="S822" i="5"/>
  <c r="AN821" i="5"/>
  <c r="AO821" i="5"/>
  <c r="AP821" i="5"/>
  <c r="AR821" i="5"/>
  <c r="AS821" i="5"/>
  <c r="H822" i="5"/>
  <c r="K822" i="5"/>
  <c r="C822" i="5"/>
  <c r="Z822" i="5"/>
  <c r="AC822" i="5"/>
  <c r="AD822" i="5"/>
  <c r="AA822" i="5"/>
  <c r="AB822" i="5"/>
  <c r="AF822" i="5"/>
  <c r="AE822" i="5"/>
  <c r="AG822" i="5"/>
  <c r="BC822" i="5"/>
  <c r="AK822" i="5"/>
  <c r="Y822" i="5"/>
  <c r="AL822" i="5"/>
  <c r="AH822" i="5"/>
  <c r="L822" i="5"/>
  <c r="AZ822" i="5"/>
  <c r="BA822" i="5"/>
  <c r="M822" i="5"/>
  <c r="BD822" i="5"/>
  <c r="BE822" i="5"/>
  <c r="AX822" i="5"/>
  <c r="AY822" i="5"/>
  <c r="BB822" i="5"/>
  <c r="BF821" i="5"/>
  <c r="BG821" i="5"/>
  <c r="BH822" i="5"/>
  <c r="BI822" i="5"/>
  <c r="BJ822" i="5"/>
  <c r="BK822" i="5"/>
  <c r="BL822" i="5"/>
  <c r="BM822" i="5"/>
  <c r="AM822" i="5"/>
  <c r="A823" i="5"/>
  <c r="B823" i="5"/>
  <c r="F823" i="5"/>
  <c r="E823" i="5"/>
  <c r="Q823" i="5"/>
  <c r="G823" i="5"/>
  <c r="R823" i="5"/>
  <c r="S823" i="5"/>
  <c r="AN822" i="5"/>
  <c r="AO822" i="5"/>
  <c r="AP822" i="5"/>
  <c r="AR822" i="5"/>
  <c r="AS822" i="5"/>
  <c r="H823" i="5"/>
  <c r="K823" i="5"/>
  <c r="C823" i="5"/>
  <c r="Z823" i="5"/>
  <c r="AC823" i="5"/>
  <c r="AD823" i="5"/>
  <c r="AA823" i="5"/>
  <c r="AB823" i="5"/>
  <c r="AF823" i="5"/>
  <c r="AE823" i="5"/>
  <c r="AG823" i="5"/>
  <c r="BC823" i="5"/>
  <c r="AK823" i="5"/>
  <c r="Y823" i="5"/>
  <c r="AL823" i="5"/>
  <c r="AH823" i="5"/>
  <c r="L823" i="5"/>
  <c r="AZ823" i="5"/>
  <c r="BA823" i="5"/>
  <c r="M823" i="5"/>
  <c r="BD823" i="5"/>
  <c r="BE823" i="5"/>
  <c r="AX823" i="5"/>
  <c r="AY823" i="5"/>
  <c r="BB823" i="5"/>
  <c r="BF822" i="5"/>
  <c r="BG822" i="5"/>
  <c r="BH823" i="5"/>
  <c r="BI823" i="5"/>
  <c r="BJ823" i="5"/>
  <c r="BK823" i="5"/>
  <c r="BL823" i="5"/>
  <c r="BM823" i="5"/>
  <c r="AM823" i="5"/>
  <c r="A824" i="5"/>
  <c r="B824" i="5"/>
  <c r="F824" i="5"/>
  <c r="E824" i="5"/>
  <c r="Q824" i="5"/>
  <c r="G824" i="5"/>
  <c r="R824" i="5"/>
  <c r="S824" i="5"/>
  <c r="AN823" i="5"/>
  <c r="AO823" i="5"/>
  <c r="AP823" i="5"/>
  <c r="AR823" i="5"/>
  <c r="AS823" i="5"/>
  <c r="H824" i="5"/>
  <c r="K824" i="5"/>
  <c r="C824" i="5"/>
  <c r="Z824" i="5"/>
  <c r="AC824" i="5"/>
  <c r="AD824" i="5"/>
  <c r="AA824" i="5"/>
  <c r="AB824" i="5"/>
  <c r="AF824" i="5"/>
  <c r="AE824" i="5"/>
  <c r="AG824" i="5"/>
  <c r="BC824" i="5"/>
  <c r="AK824" i="5"/>
  <c r="Y824" i="5"/>
  <c r="AL824" i="5"/>
  <c r="AH824" i="5"/>
  <c r="L824" i="5"/>
  <c r="AZ824" i="5"/>
  <c r="BA824" i="5"/>
  <c r="M824" i="5"/>
  <c r="BD824" i="5"/>
  <c r="BE824" i="5"/>
  <c r="AX824" i="5"/>
  <c r="AY824" i="5"/>
  <c r="BB824" i="5"/>
  <c r="BF823" i="5"/>
  <c r="BG823" i="5"/>
  <c r="BH824" i="5"/>
  <c r="BI824" i="5"/>
  <c r="BJ824" i="5"/>
  <c r="BK824" i="5"/>
  <c r="BL824" i="5"/>
  <c r="BM824" i="5"/>
  <c r="AM824" i="5"/>
  <c r="A825" i="5"/>
  <c r="B825" i="5"/>
  <c r="F825" i="5"/>
  <c r="E825" i="5"/>
  <c r="Q825" i="5"/>
  <c r="G825" i="5"/>
  <c r="R825" i="5"/>
  <c r="S825" i="5"/>
  <c r="AN824" i="5"/>
  <c r="AO824" i="5"/>
  <c r="AP824" i="5"/>
  <c r="AR824" i="5"/>
  <c r="AS824" i="5"/>
  <c r="H825" i="5"/>
  <c r="K825" i="5"/>
  <c r="C825" i="5"/>
  <c r="Z825" i="5"/>
  <c r="AC825" i="5"/>
  <c r="AD825" i="5"/>
  <c r="AA825" i="5"/>
  <c r="AB825" i="5"/>
  <c r="AF825" i="5"/>
  <c r="AE825" i="5"/>
  <c r="AG825" i="5"/>
  <c r="BC825" i="5"/>
  <c r="AK825" i="5"/>
  <c r="Y825" i="5"/>
  <c r="AL825" i="5"/>
  <c r="AH825" i="5"/>
  <c r="L825" i="5"/>
  <c r="AZ825" i="5"/>
  <c r="BA825" i="5"/>
  <c r="M825" i="5"/>
  <c r="BD825" i="5"/>
  <c r="BE825" i="5"/>
  <c r="AX825" i="5"/>
  <c r="AY825" i="5"/>
  <c r="BB825" i="5"/>
  <c r="BF824" i="5"/>
  <c r="BG824" i="5"/>
  <c r="BH825" i="5"/>
  <c r="BI825" i="5"/>
  <c r="BJ825" i="5"/>
  <c r="BK825" i="5"/>
  <c r="BL825" i="5"/>
  <c r="BM825" i="5"/>
  <c r="AM825" i="5"/>
  <c r="A826" i="5"/>
  <c r="B826" i="5"/>
  <c r="F826" i="5"/>
  <c r="E826" i="5"/>
  <c r="Q826" i="5"/>
  <c r="G826" i="5"/>
  <c r="R826" i="5"/>
  <c r="S826" i="5"/>
  <c r="AN825" i="5"/>
  <c r="AO825" i="5"/>
  <c r="AP825" i="5"/>
  <c r="AR825" i="5"/>
  <c r="AS825" i="5"/>
  <c r="H826" i="5"/>
  <c r="K826" i="5"/>
  <c r="C826" i="5"/>
  <c r="Z826" i="5"/>
  <c r="AC826" i="5"/>
  <c r="AD826" i="5"/>
  <c r="AA826" i="5"/>
  <c r="AB826" i="5"/>
  <c r="AF826" i="5"/>
  <c r="AE826" i="5"/>
  <c r="AG826" i="5"/>
  <c r="BC826" i="5"/>
  <c r="AK826" i="5"/>
  <c r="Y826" i="5"/>
  <c r="AL826" i="5"/>
  <c r="AH826" i="5"/>
  <c r="L826" i="5"/>
  <c r="AZ826" i="5"/>
  <c r="BA826" i="5"/>
  <c r="M826" i="5"/>
  <c r="BD826" i="5"/>
  <c r="BE826" i="5"/>
  <c r="AX826" i="5"/>
  <c r="AY826" i="5"/>
  <c r="BB826" i="5"/>
  <c r="BF825" i="5"/>
  <c r="BG825" i="5"/>
  <c r="BH826" i="5"/>
  <c r="BI826" i="5"/>
  <c r="BJ826" i="5"/>
  <c r="BK826" i="5"/>
  <c r="BL826" i="5"/>
  <c r="BM826" i="5"/>
  <c r="AM826" i="5"/>
  <c r="A827" i="5"/>
  <c r="B827" i="5"/>
  <c r="F827" i="5"/>
  <c r="E827" i="5"/>
  <c r="Q827" i="5"/>
  <c r="G827" i="5"/>
  <c r="R827" i="5"/>
  <c r="S827" i="5"/>
  <c r="AN826" i="5"/>
  <c r="AO826" i="5"/>
  <c r="AP826" i="5"/>
  <c r="AR826" i="5"/>
  <c r="AS826" i="5"/>
  <c r="H827" i="5"/>
  <c r="K827" i="5"/>
  <c r="C827" i="5"/>
  <c r="Z827" i="5"/>
  <c r="AC827" i="5"/>
  <c r="AD827" i="5"/>
  <c r="AA827" i="5"/>
  <c r="AB827" i="5"/>
  <c r="AF827" i="5"/>
  <c r="AE827" i="5"/>
  <c r="AG827" i="5"/>
  <c r="BC827" i="5"/>
  <c r="AK827" i="5"/>
  <c r="Y827" i="5"/>
  <c r="AL827" i="5"/>
  <c r="AH827" i="5"/>
  <c r="L827" i="5"/>
  <c r="AZ827" i="5"/>
  <c r="BA827" i="5"/>
  <c r="M827" i="5"/>
  <c r="BD827" i="5"/>
  <c r="BE827" i="5"/>
  <c r="AX827" i="5"/>
  <c r="AY827" i="5"/>
  <c r="BB827" i="5"/>
  <c r="BF826" i="5"/>
  <c r="BG826" i="5"/>
  <c r="BH827" i="5"/>
  <c r="BI827" i="5"/>
  <c r="BJ827" i="5"/>
  <c r="BK827" i="5"/>
  <c r="BL827" i="5"/>
  <c r="BM827" i="5"/>
  <c r="AM827" i="5"/>
  <c r="A828" i="5"/>
  <c r="B828" i="5"/>
  <c r="F828" i="5"/>
  <c r="E828" i="5"/>
  <c r="Q828" i="5"/>
  <c r="G828" i="5"/>
  <c r="R828" i="5"/>
  <c r="S828" i="5"/>
  <c r="AN827" i="5"/>
  <c r="AO827" i="5"/>
  <c r="AP827" i="5"/>
  <c r="AR827" i="5"/>
  <c r="AS827" i="5"/>
  <c r="H828" i="5"/>
  <c r="K828" i="5"/>
  <c r="C828" i="5"/>
  <c r="Z828" i="5"/>
  <c r="AC828" i="5"/>
  <c r="AD828" i="5"/>
  <c r="AA828" i="5"/>
  <c r="AB828" i="5"/>
  <c r="AF828" i="5"/>
  <c r="AE828" i="5"/>
  <c r="AG828" i="5"/>
  <c r="BC828" i="5"/>
  <c r="AK828" i="5"/>
  <c r="Y828" i="5"/>
  <c r="AL828" i="5"/>
  <c r="AH828" i="5"/>
  <c r="L828" i="5"/>
  <c r="AZ828" i="5"/>
  <c r="BA828" i="5"/>
  <c r="M828" i="5"/>
  <c r="BD828" i="5"/>
  <c r="BE828" i="5"/>
  <c r="AX828" i="5"/>
  <c r="AY828" i="5"/>
  <c r="BB828" i="5"/>
  <c r="BF827" i="5"/>
  <c r="BG827" i="5"/>
  <c r="BH828" i="5"/>
  <c r="BI828" i="5"/>
  <c r="BJ828" i="5"/>
  <c r="BK828" i="5"/>
  <c r="BL828" i="5"/>
  <c r="BM828" i="5"/>
  <c r="AM828" i="5"/>
  <c r="A829" i="5"/>
  <c r="B829" i="5"/>
  <c r="F829" i="5"/>
  <c r="E829" i="5"/>
  <c r="Q829" i="5"/>
  <c r="G829" i="5"/>
  <c r="R829" i="5"/>
  <c r="S829" i="5"/>
  <c r="AN828" i="5"/>
  <c r="AO828" i="5"/>
  <c r="AP828" i="5"/>
  <c r="AR828" i="5"/>
  <c r="AS828" i="5"/>
  <c r="H829" i="5"/>
  <c r="K829" i="5"/>
  <c r="C829" i="5"/>
  <c r="Z829" i="5"/>
  <c r="AC829" i="5"/>
  <c r="AD829" i="5"/>
  <c r="AA829" i="5"/>
  <c r="AB829" i="5"/>
  <c r="AF829" i="5"/>
  <c r="AE829" i="5"/>
  <c r="AG829" i="5"/>
  <c r="BC829" i="5"/>
  <c r="AK829" i="5"/>
  <c r="Y829" i="5"/>
  <c r="AL829" i="5"/>
  <c r="AH829" i="5"/>
  <c r="L829" i="5"/>
  <c r="AZ829" i="5"/>
  <c r="BA829" i="5"/>
  <c r="M829" i="5"/>
  <c r="BD829" i="5"/>
  <c r="BE829" i="5"/>
  <c r="AX829" i="5"/>
  <c r="AY829" i="5"/>
  <c r="BB829" i="5"/>
  <c r="BF828" i="5"/>
  <c r="BG828" i="5"/>
  <c r="BH829" i="5"/>
  <c r="BI829" i="5"/>
  <c r="BJ829" i="5"/>
  <c r="BK829" i="5"/>
  <c r="BL829" i="5"/>
  <c r="BM829" i="5"/>
  <c r="AM829" i="5"/>
  <c r="A830" i="5"/>
  <c r="B830" i="5"/>
  <c r="F830" i="5"/>
  <c r="E830" i="5"/>
  <c r="Q830" i="5"/>
  <c r="G830" i="5"/>
  <c r="R830" i="5"/>
  <c r="S830" i="5"/>
  <c r="AN829" i="5"/>
  <c r="AO829" i="5"/>
  <c r="AP829" i="5"/>
  <c r="AR829" i="5"/>
  <c r="AS829" i="5"/>
  <c r="H830" i="5"/>
  <c r="K830" i="5"/>
  <c r="C830" i="5"/>
  <c r="Z830" i="5"/>
  <c r="AC830" i="5"/>
  <c r="AD830" i="5"/>
  <c r="AA830" i="5"/>
  <c r="AB830" i="5"/>
  <c r="AF830" i="5"/>
  <c r="AE830" i="5"/>
  <c r="AG830" i="5"/>
  <c r="BC830" i="5"/>
  <c r="AK830" i="5"/>
  <c r="Y830" i="5"/>
  <c r="AL830" i="5"/>
  <c r="AH830" i="5"/>
  <c r="L830" i="5"/>
  <c r="AZ830" i="5"/>
  <c r="BA830" i="5"/>
  <c r="M830" i="5"/>
  <c r="BD830" i="5"/>
  <c r="BE830" i="5"/>
  <c r="AX830" i="5"/>
  <c r="AY830" i="5"/>
  <c r="BB830" i="5"/>
  <c r="BF829" i="5"/>
  <c r="BG829" i="5"/>
  <c r="BH830" i="5"/>
  <c r="BI830" i="5"/>
  <c r="BJ830" i="5"/>
  <c r="BK830" i="5"/>
  <c r="BL830" i="5"/>
  <c r="BM830" i="5"/>
  <c r="AM830" i="5"/>
  <c r="A831" i="5"/>
  <c r="B831" i="5"/>
  <c r="F831" i="5"/>
  <c r="E831" i="5"/>
  <c r="Q831" i="5"/>
  <c r="G831" i="5"/>
  <c r="R831" i="5"/>
  <c r="S831" i="5"/>
  <c r="AN830" i="5"/>
  <c r="AO830" i="5"/>
  <c r="AP830" i="5"/>
  <c r="AR830" i="5"/>
  <c r="AS830" i="5"/>
  <c r="H831" i="5"/>
  <c r="K831" i="5"/>
  <c r="C831" i="5"/>
  <c r="Z831" i="5"/>
  <c r="AC831" i="5"/>
  <c r="AD831" i="5"/>
  <c r="AA831" i="5"/>
  <c r="AB831" i="5"/>
  <c r="AF831" i="5"/>
  <c r="AE831" i="5"/>
  <c r="AG831" i="5"/>
  <c r="BC831" i="5"/>
  <c r="AK831" i="5"/>
  <c r="Y831" i="5"/>
  <c r="AL831" i="5"/>
  <c r="AH831" i="5"/>
  <c r="L831" i="5"/>
  <c r="AZ831" i="5"/>
  <c r="BA831" i="5"/>
  <c r="M831" i="5"/>
  <c r="BD831" i="5"/>
  <c r="BE831" i="5"/>
  <c r="AX831" i="5"/>
  <c r="AY831" i="5"/>
  <c r="BB831" i="5"/>
  <c r="BF830" i="5"/>
  <c r="BG830" i="5"/>
  <c r="BH831" i="5"/>
  <c r="BI831" i="5"/>
  <c r="BJ831" i="5"/>
  <c r="BK831" i="5"/>
  <c r="BL831" i="5"/>
  <c r="BM831" i="5"/>
  <c r="AM831" i="5"/>
  <c r="A832" i="5"/>
  <c r="B832" i="5"/>
  <c r="F832" i="5"/>
  <c r="E832" i="5"/>
  <c r="Q832" i="5"/>
  <c r="G832" i="5"/>
  <c r="R832" i="5"/>
  <c r="S832" i="5"/>
  <c r="AN831" i="5"/>
  <c r="AO831" i="5"/>
  <c r="AP831" i="5"/>
  <c r="AR831" i="5"/>
  <c r="AS831" i="5"/>
  <c r="H832" i="5"/>
  <c r="K832" i="5"/>
  <c r="C832" i="5"/>
  <c r="Z832" i="5"/>
  <c r="AC832" i="5"/>
  <c r="AD832" i="5"/>
  <c r="AA832" i="5"/>
  <c r="AB832" i="5"/>
  <c r="AF832" i="5"/>
  <c r="AE832" i="5"/>
  <c r="AG832" i="5"/>
  <c r="BC832" i="5"/>
  <c r="AK832" i="5"/>
  <c r="Y832" i="5"/>
  <c r="AL832" i="5"/>
  <c r="AH832" i="5"/>
  <c r="L832" i="5"/>
  <c r="AZ832" i="5"/>
  <c r="BA832" i="5"/>
  <c r="M832" i="5"/>
  <c r="BD832" i="5"/>
  <c r="BE832" i="5"/>
  <c r="AX832" i="5"/>
  <c r="AY832" i="5"/>
  <c r="BB832" i="5"/>
  <c r="BF831" i="5"/>
  <c r="BG831" i="5"/>
  <c r="BH832" i="5"/>
  <c r="BI832" i="5"/>
  <c r="BJ832" i="5"/>
  <c r="BK832" i="5"/>
  <c r="BL832" i="5"/>
  <c r="BM832" i="5"/>
  <c r="AM832" i="5"/>
  <c r="A833" i="5"/>
  <c r="B833" i="5"/>
  <c r="F833" i="5"/>
  <c r="E833" i="5"/>
  <c r="Q833" i="5"/>
  <c r="G833" i="5"/>
  <c r="R833" i="5"/>
  <c r="S833" i="5"/>
  <c r="AN832" i="5"/>
  <c r="AO832" i="5"/>
  <c r="AP832" i="5"/>
  <c r="AR832" i="5"/>
  <c r="AS832" i="5"/>
  <c r="H833" i="5"/>
  <c r="K833" i="5"/>
  <c r="C833" i="5"/>
  <c r="Z833" i="5"/>
  <c r="AC833" i="5"/>
  <c r="AD833" i="5"/>
  <c r="AA833" i="5"/>
  <c r="AB833" i="5"/>
  <c r="AF833" i="5"/>
  <c r="AE833" i="5"/>
  <c r="AG833" i="5"/>
  <c r="BC833" i="5"/>
  <c r="AK833" i="5"/>
  <c r="Y833" i="5"/>
  <c r="AL833" i="5"/>
  <c r="AH833" i="5"/>
  <c r="L833" i="5"/>
  <c r="AZ833" i="5"/>
  <c r="BA833" i="5"/>
  <c r="M833" i="5"/>
  <c r="BD833" i="5"/>
  <c r="BE833" i="5"/>
  <c r="AX833" i="5"/>
  <c r="AY833" i="5"/>
  <c r="BB833" i="5"/>
  <c r="BF832" i="5"/>
  <c r="BG832" i="5"/>
  <c r="BH833" i="5"/>
  <c r="BI833" i="5"/>
  <c r="BJ833" i="5"/>
  <c r="BK833" i="5"/>
  <c r="BL833" i="5"/>
  <c r="BM833" i="5"/>
  <c r="AM833" i="5"/>
  <c r="A834" i="5"/>
  <c r="B834" i="5"/>
  <c r="F834" i="5"/>
  <c r="E834" i="5"/>
  <c r="Q834" i="5"/>
  <c r="G834" i="5"/>
  <c r="R834" i="5"/>
  <c r="S834" i="5"/>
  <c r="AN833" i="5"/>
  <c r="AO833" i="5"/>
  <c r="AP833" i="5"/>
  <c r="AR833" i="5"/>
  <c r="AS833" i="5"/>
  <c r="H834" i="5"/>
  <c r="K834" i="5"/>
  <c r="C834" i="5"/>
  <c r="Z834" i="5"/>
  <c r="AC834" i="5"/>
  <c r="AD834" i="5"/>
  <c r="AA834" i="5"/>
  <c r="AB834" i="5"/>
  <c r="AF834" i="5"/>
  <c r="AE834" i="5"/>
  <c r="AG834" i="5"/>
  <c r="BC834" i="5"/>
  <c r="AK834" i="5"/>
  <c r="Y834" i="5"/>
  <c r="AL834" i="5"/>
  <c r="AH834" i="5"/>
  <c r="L834" i="5"/>
  <c r="AZ834" i="5"/>
  <c r="BA834" i="5"/>
  <c r="M834" i="5"/>
  <c r="BD834" i="5"/>
  <c r="BE834" i="5"/>
  <c r="AX834" i="5"/>
  <c r="AY834" i="5"/>
  <c r="BB834" i="5"/>
  <c r="BF833" i="5"/>
  <c r="BG833" i="5"/>
  <c r="BH834" i="5"/>
  <c r="BI834" i="5"/>
  <c r="BJ834" i="5"/>
  <c r="BK834" i="5"/>
  <c r="BL834" i="5"/>
  <c r="BM834" i="5"/>
  <c r="AM834" i="5"/>
  <c r="A835" i="5"/>
  <c r="B835" i="5"/>
  <c r="F835" i="5"/>
  <c r="E835" i="5"/>
  <c r="Q835" i="5"/>
  <c r="G835" i="5"/>
  <c r="R835" i="5"/>
  <c r="S835" i="5"/>
  <c r="AN834" i="5"/>
  <c r="AO834" i="5"/>
  <c r="AP834" i="5"/>
  <c r="AR834" i="5"/>
  <c r="AS834" i="5"/>
  <c r="H835" i="5"/>
  <c r="K835" i="5"/>
  <c r="C835" i="5"/>
  <c r="Z835" i="5"/>
  <c r="AC835" i="5"/>
  <c r="AD835" i="5"/>
  <c r="AA835" i="5"/>
  <c r="AB835" i="5"/>
  <c r="AF835" i="5"/>
  <c r="AE835" i="5"/>
  <c r="AG835" i="5"/>
  <c r="BC835" i="5"/>
  <c r="AK835" i="5"/>
  <c r="Y835" i="5"/>
  <c r="AL835" i="5"/>
  <c r="AH835" i="5"/>
  <c r="L835" i="5"/>
  <c r="AZ835" i="5"/>
  <c r="BA835" i="5"/>
  <c r="M835" i="5"/>
  <c r="BD835" i="5"/>
  <c r="BE835" i="5"/>
  <c r="AX835" i="5"/>
  <c r="AY835" i="5"/>
  <c r="BB835" i="5"/>
  <c r="BF834" i="5"/>
  <c r="BG834" i="5"/>
  <c r="BH835" i="5"/>
  <c r="BI835" i="5"/>
  <c r="BJ835" i="5"/>
  <c r="BK835" i="5"/>
  <c r="BL835" i="5"/>
  <c r="BM835" i="5"/>
  <c r="AM835" i="5"/>
  <c r="A836" i="5"/>
  <c r="B836" i="5"/>
  <c r="F836" i="5"/>
  <c r="E836" i="5"/>
  <c r="Q836" i="5"/>
  <c r="G836" i="5"/>
  <c r="R836" i="5"/>
  <c r="S836" i="5"/>
  <c r="AN835" i="5"/>
  <c r="AO835" i="5"/>
  <c r="AP835" i="5"/>
  <c r="AR835" i="5"/>
  <c r="AS835" i="5"/>
  <c r="H836" i="5"/>
  <c r="K836" i="5"/>
  <c r="C836" i="5"/>
  <c r="Z836" i="5"/>
  <c r="AC836" i="5"/>
  <c r="AD836" i="5"/>
  <c r="AA836" i="5"/>
  <c r="AB836" i="5"/>
  <c r="AF836" i="5"/>
  <c r="AE836" i="5"/>
  <c r="AG836" i="5"/>
  <c r="BC836" i="5"/>
  <c r="AK836" i="5"/>
  <c r="Y836" i="5"/>
  <c r="AL836" i="5"/>
  <c r="AH836" i="5"/>
  <c r="L836" i="5"/>
  <c r="AZ836" i="5"/>
  <c r="BA836" i="5"/>
  <c r="M836" i="5"/>
  <c r="BD836" i="5"/>
  <c r="BE836" i="5"/>
  <c r="AX836" i="5"/>
  <c r="AY836" i="5"/>
  <c r="BB836" i="5"/>
  <c r="BF835" i="5"/>
  <c r="BG835" i="5"/>
  <c r="BH836" i="5"/>
  <c r="BI836" i="5"/>
  <c r="BJ836" i="5"/>
  <c r="BK836" i="5"/>
  <c r="BL836" i="5"/>
  <c r="BM836" i="5"/>
  <c r="AM836" i="5"/>
  <c r="A837" i="5"/>
  <c r="B837" i="5"/>
  <c r="F837" i="5"/>
  <c r="E837" i="5"/>
  <c r="Q837" i="5"/>
  <c r="G837" i="5"/>
  <c r="R837" i="5"/>
  <c r="S837" i="5"/>
  <c r="AN836" i="5"/>
  <c r="AO836" i="5"/>
  <c r="AP836" i="5"/>
  <c r="AR836" i="5"/>
  <c r="AS836" i="5"/>
  <c r="H837" i="5"/>
  <c r="K837" i="5"/>
  <c r="C837" i="5"/>
  <c r="Z837" i="5"/>
  <c r="AC837" i="5"/>
  <c r="AD837" i="5"/>
  <c r="AA837" i="5"/>
  <c r="AB837" i="5"/>
  <c r="AF837" i="5"/>
  <c r="AE837" i="5"/>
  <c r="AG837" i="5"/>
  <c r="BC837" i="5"/>
  <c r="AK837" i="5"/>
  <c r="Y837" i="5"/>
  <c r="AL837" i="5"/>
  <c r="AH837" i="5"/>
  <c r="L837" i="5"/>
  <c r="AZ837" i="5"/>
  <c r="BA837" i="5"/>
  <c r="M837" i="5"/>
  <c r="BD837" i="5"/>
  <c r="BE837" i="5"/>
  <c r="AX837" i="5"/>
  <c r="AY837" i="5"/>
  <c r="BB837" i="5"/>
  <c r="BF836" i="5"/>
  <c r="BG836" i="5"/>
  <c r="BH837" i="5"/>
  <c r="BI837" i="5"/>
  <c r="BJ837" i="5"/>
  <c r="BK837" i="5"/>
  <c r="BL837" i="5"/>
  <c r="BM837" i="5"/>
  <c r="AM837" i="5"/>
  <c r="A838" i="5"/>
  <c r="B838" i="5"/>
  <c r="F838" i="5"/>
  <c r="E838" i="5"/>
  <c r="Q838" i="5"/>
  <c r="G838" i="5"/>
  <c r="R838" i="5"/>
  <c r="S838" i="5"/>
  <c r="AN837" i="5"/>
  <c r="AO837" i="5"/>
  <c r="AP837" i="5"/>
  <c r="AR837" i="5"/>
  <c r="AS837" i="5"/>
  <c r="H838" i="5"/>
  <c r="K838" i="5"/>
  <c r="C838" i="5"/>
  <c r="Z838" i="5"/>
  <c r="AC838" i="5"/>
  <c r="AD838" i="5"/>
  <c r="AA838" i="5"/>
  <c r="AB838" i="5"/>
  <c r="AF838" i="5"/>
  <c r="AE838" i="5"/>
  <c r="AG838" i="5"/>
  <c r="BC838" i="5"/>
  <c r="AK838" i="5"/>
  <c r="Y838" i="5"/>
  <c r="AL838" i="5"/>
  <c r="AH838" i="5"/>
  <c r="L838" i="5"/>
  <c r="AZ838" i="5"/>
  <c r="BA838" i="5"/>
  <c r="M838" i="5"/>
  <c r="BD838" i="5"/>
  <c r="BE838" i="5"/>
  <c r="AX838" i="5"/>
  <c r="AY838" i="5"/>
  <c r="BB838" i="5"/>
  <c r="BF837" i="5"/>
  <c r="BG837" i="5"/>
  <c r="BH838" i="5"/>
  <c r="BI838" i="5"/>
  <c r="BJ838" i="5"/>
  <c r="BK838" i="5"/>
  <c r="BL838" i="5"/>
  <c r="BM838" i="5"/>
  <c r="AM838" i="5"/>
  <c r="A839" i="5"/>
  <c r="B839" i="5"/>
  <c r="F839" i="5"/>
  <c r="E839" i="5"/>
  <c r="Q839" i="5"/>
  <c r="G839" i="5"/>
  <c r="R839" i="5"/>
  <c r="S839" i="5"/>
  <c r="AN838" i="5"/>
  <c r="AO838" i="5"/>
  <c r="AP838" i="5"/>
  <c r="AR838" i="5"/>
  <c r="AS838" i="5"/>
  <c r="H839" i="5"/>
  <c r="K839" i="5"/>
  <c r="C839" i="5"/>
  <c r="Z839" i="5"/>
  <c r="AC839" i="5"/>
  <c r="AD839" i="5"/>
  <c r="AA839" i="5"/>
  <c r="AB839" i="5"/>
  <c r="AF839" i="5"/>
  <c r="AE839" i="5"/>
  <c r="AG839" i="5"/>
  <c r="BC839" i="5"/>
  <c r="AK839" i="5"/>
  <c r="Y839" i="5"/>
  <c r="AL839" i="5"/>
  <c r="AH839" i="5"/>
  <c r="L839" i="5"/>
  <c r="AZ839" i="5"/>
  <c r="BA839" i="5"/>
  <c r="M839" i="5"/>
  <c r="BD839" i="5"/>
  <c r="BE839" i="5"/>
  <c r="AX839" i="5"/>
  <c r="AY839" i="5"/>
  <c r="BB839" i="5"/>
  <c r="BF838" i="5"/>
  <c r="BG838" i="5"/>
  <c r="BH839" i="5"/>
  <c r="BI839" i="5"/>
  <c r="BJ839" i="5"/>
  <c r="BK839" i="5"/>
  <c r="BL839" i="5"/>
  <c r="BM839" i="5"/>
  <c r="AM839" i="5"/>
  <c r="A840" i="5"/>
  <c r="B840" i="5"/>
  <c r="F840" i="5"/>
  <c r="E840" i="5"/>
  <c r="Q840" i="5"/>
  <c r="G840" i="5"/>
  <c r="R840" i="5"/>
  <c r="S840" i="5"/>
  <c r="AN839" i="5"/>
  <c r="AO839" i="5"/>
  <c r="AP839" i="5"/>
  <c r="AR839" i="5"/>
  <c r="AS839" i="5"/>
  <c r="H840" i="5"/>
  <c r="K840" i="5"/>
  <c r="C840" i="5"/>
  <c r="Z840" i="5"/>
  <c r="AC840" i="5"/>
  <c r="AD840" i="5"/>
  <c r="AA840" i="5"/>
  <c r="AB840" i="5"/>
  <c r="AF840" i="5"/>
  <c r="AE840" i="5"/>
  <c r="AG840" i="5"/>
  <c r="BC840" i="5"/>
  <c r="AK840" i="5"/>
  <c r="Y840" i="5"/>
  <c r="AL840" i="5"/>
  <c r="AH840" i="5"/>
  <c r="L840" i="5"/>
  <c r="AZ840" i="5"/>
  <c r="BA840" i="5"/>
  <c r="M840" i="5"/>
  <c r="BD840" i="5"/>
  <c r="BE840" i="5"/>
  <c r="AX840" i="5"/>
  <c r="AY840" i="5"/>
  <c r="BB840" i="5"/>
  <c r="BF839" i="5"/>
  <c r="BG839" i="5"/>
  <c r="BH840" i="5"/>
  <c r="BI840" i="5"/>
  <c r="BJ840" i="5"/>
  <c r="BK840" i="5"/>
  <c r="BL840" i="5"/>
  <c r="BM840" i="5"/>
  <c r="AM840" i="5"/>
  <c r="A841" i="5"/>
  <c r="B841" i="5"/>
  <c r="F841" i="5"/>
  <c r="E841" i="5"/>
  <c r="Q841" i="5"/>
  <c r="G841" i="5"/>
  <c r="R841" i="5"/>
  <c r="S841" i="5"/>
  <c r="AN840" i="5"/>
  <c r="AO840" i="5"/>
  <c r="AP840" i="5"/>
  <c r="AR840" i="5"/>
  <c r="AS840" i="5"/>
  <c r="H841" i="5"/>
  <c r="K841" i="5"/>
  <c r="C841" i="5"/>
  <c r="Z841" i="5"/>
  <c r="AC841" i="5"/>
  <c r="AD841" i="5"/>
  <c r="AA841" i="5"/>
  <c r="AB841" i="5"/>
  <c r="AF841" i="5"/>
  <c r="AE841" i="5"/>
  <c r="AG841" i="5"/>
  <c r="BC841" i="5"/>
  <c r="AK841" i="5"/>
  <c r="Y841" i="5"/>
  <c r="AL841" i="5"/>
  <c r="AH841" i="5"/>
  <c r="L841" i="5"/>
  <c r="AZ841" i="5"/>
  <c r="BA841" i="5"/>
  <c r="M841" i="5"/>
  <c r="BD841" i="5"/>
  <c r="BE841" i="5"/>
  <c r="AX841" i="5"/>
  <c r="AY841" i="5"/>
  <c r="BB841" i="5"/>
  <c r="BF840" i="5"/>
  <c r="BG840" i="5"/>
  <c r="BH841" i="5"/>
  <c r="BI841" i="5"/>
  <c r="BJ841" i="5"/>
  <c r="BK841" i="5"/>
  <c r="BL841" i="5"/>
  <c r="BM841" i="5"/>
  <c r="AM841" i="5"/>
  <c r="A842" i="5"/>
  <c r="B842" i="5"/>
  <c r="F842" i="5"/>
  <c r="E842" i="5"/>
  <c r="Q842" i="5"/>
  <c r="G842" i="5"/>
  <c r="R842" i="5"/>
  <c r="S842" i="5"/>
  <c r="AN841" i="5"/>
  <c r="AO841" i="5"/>
  <c r="AP841" i="5"/>
  <c r="AR841" i="5"/>
  <c r="AS841" i="5"/>
  <c r="H842" i="5"/>
  <c r="K842" i="5"/>
  <c r="C842" i="5"/>
  <c r="Z842" i="5"/>
  <c r="AC842" i="5"/>
  <c r="AD842" i="5"/>
  <c r="AA842" i="5"/>
  <c r="AB842" i="5"/>
  <c r="AF842" i="5"/>
  <c r="AE842" i="5"/>
  <c r="AG842" i="5"/>
  <c r="BC842" i="5"/>
  <c r="AK842" i="5"/>
  <c r="Y842" i="5"/>
  <c r="AL842" i="5"/>
  <c r="AH842" i="5"/>
  <c r="L842" i="5"/>
  <c r="AZ842" i="5"/>
  <c r="BA842" i="5"/>
  <c r="M842" i="5"/>
  <c r="BD842" i="5"/>
  <c r="BE842" i="5"/>
  <c r="AX842" i="5"/>
  <c r="AY842" i="5"/>
  <c r="BB842" i="5"/>
  <c r="BF841" i="5"/>
  <c r="BG841" i="5"/>
  <c r="BH842" i="5"/>
  <c r="BI842" i="5"/>
  <c r="BJ842" i="5"/>
  <c r="BK842" i="5"/>
  <c r="BL842" i="5"/>
  <c r="BM842" i="5"/>
  <c r="AM842" i="5"/>
  <c r="A843" i="5"/>
  <c r="B843" i="5"/>
  <c r="F843" i="5"/>
  <c r="E843" i="5"/>
  <c r="Q843" i="5"/>
  <c r="G843" i="5"/>
  <c r="R843" i="5"/>
  <c r="S843" i="5"/>
  <c r="AN842" i="5"/>
  <c r="AO842" i="5"/>
  <c r="AP842" i="5"/>
  <c r="AR842" i="5"/>
  <c r="AS842" i="5"/>
  <c r="H843" i="5"/>
  <c r="K843" i="5"/>
  <c r="C843" i="5"/>
  <c r="Z843" i="5"/>
  <c r="AC843" i="5"/>
  <c r="AD843" i="5"/>
  <c r="AA843" i="5"/>
  <c r="AB843" i="5"/>
  <c r="AF843" i="5"/>
  <c r="AE843" i="5"/>
  <c r="AG843" i="5"/>
  <c r="BC843" i="5"/>
  <c r="AK843" i="5"/>
  <c r="Y843" i="5"/>
  <c r="AL843" i="5"/>
  <c r="AH843" i="5"/>
  <c r="L843" i="5"/>
  <c r="AZ843" i="5"/>
  <c r="BA843" i="5"/>
  <c r="M843" i="5"/>
  <c r="BD843" i="5"/>
  <c r="BE843" i="5"/>
  <c r="AX843" i="5"/>
  <c r="AY843" i="5"/>
  <c r="BB843" i="5"/>
  <c r="BF842" i="5"/>
  <c r="BG842" i="5"/>
  <c r="BH843" i="5"/>
  <c r="BI843" i="5"/>
  <c r="BJ843" i="5"/>
  <c r="BK843" i="5"/>
  <c r="BL843" i="5"/>
  <c r="BM843" i="5"/>
  <c r="AM843" i="5"/>
  <c r="A844" i="5"/>
  <c r="B844" i="5"/>
  <c r="F844" i="5"/>
  <c r="E844" i="5"/>
  <c r="Q844" i="5"/>
  <c r="G844" i="5"/>
  <c r="R844" i="5"/>
  <c r="S844" i="5"/>
  <c r="AN843" i="5"/>
  <c r="AO843" i="5"/>
  <c r="AP843" i="5"/>
  <c r="AR843" i="5"/>
  <c r="AS843" i="5"/>
  <c r="H844" i="5"/>
  <c r="K844" i="5"/>
  <c r="C844" i="5"/>
  <c r="Z844" i="5"/>
  <c r="AC844" i="5"/>
  <c r="AD844" i="5"/>
  <c r="AA844" i="5"/>
  <c r="AB844" i="5"/>
  <c r="AF844" i="5"/>
  <c r="AE844" i="5"/>
  <c r="AG844" i="5"/>
  <c r="BC844" i="5"/>
  <c r="AK844" i="5"/>
  <c r="Y844" i="5"/>
  <c r="AL844" i="5"/>
  <c r="AH844" i="5"/>
  <c r="L844" i="5"/>
  <c r="AZ844" i="5"/>
  <c r="BA844" i="5"/>
  <c r="M844" i="5"/>
  <c r="BD844" i="5"/>
  <c r="BE844" i="5"/>
  <c r="AX844" i="5"/>
  <c r="AY844" i="5"/>
  <c r="BB844" i="5"/>
  <c r="BF843" i="5"/>
  <c r="BG843" i="5"/>
  <c r="BH844" i="5"/>
  <c r="BI844" i="5"/>
  <c r="BJ844" i="5"/>
  <c r="BK844" i="5"/>
  <c r="BL844" i="5"/>
  <c r="BM844" i="5"/>
  <c r="AM844" i="5"/>
  <c r="A845" i="5"/>
  <c r="B845" i="5"/>
  <c r="F845" i="5"/>
  <c r="E845" i="5"/>
  <c r="Q845" i="5"/>
  <c r="G845" i="5"/>
  <c r="R845" i="5"/>
  <c r="S845" i="5"/>
  <c r="AN844" i="5"/>
  <c r="AO844" i="5"/>
  <c r="AP844" i="5"/>
  <c r="AR844" i="5"/>
  <c r="AS844" i="5"/>
  <c r="H845" i="5"/>
  <c r="K845" i="5"/>
  <c r="C845" i="5"/>
  <c r="Z845" i="5"/>
  <c r="AC845" i="5"/>
  <c r="AD845" i="5"/>
  <c r="AA845" i="5"/>
  <c r="AB845" i="5"/>
  <c r="AF845" i="5"/>
  <c r="AE845" i="5"/>
  <c r="AG845" i="5"/>
  <c r="BC845" i="5"/>
  <c r="AK845" i="5"/>
  <c r="Y845" i="5"/>
  <c r="AL845" i="5"/>
  <c r="AH845" i="5"/>
  <c r="L845" i="5"/>
  <c r="AZ845" i="5"/>
  <c r="BA845" i="5"/>
  <c r="M845" i="5"/>
  <c r="BD845" i="5"/>
  <c r="BE845" i="5"/>
  <c r="AX845" i="5"/>
  <c r="AY845" i="5"/>
  <c r="BB845" i="5"/>
  <c r="BF844" i="5"/>
  <c r="BG844" i="5"/>
  <c r="BH845" i="5"/>
  <c r="BI845" i="5"/>
  <c r="BJ845" i="5"/>
  <c r="BK845" i="5"/>
  <c r="BL845" i="5"/>
  <c r="BM845" i="5"/>
  <c r="AM845" i="5"/>
  <c r="A846" i="5"/>
  <c r="B846" i="5"/>
  <c r="F846" i="5"/>
  <c r="E846" i="5"/>
  <c r="Q846" i="5"/>
  <c r="G846" i="5"/>
  <c r="R846" i="5"/>
  <c r="S846" i="5"/>
  <c r="AN845" i="5"/>
  <c r="AO845" i="5"/>
  <c r="AP845" i="5"/>
  <c r="AR845" i="5"/>
  <c r="AS845" i="5"/>
  <c r="H846" i="5"/>
  <c r="K846" i="5"/>
  <c r="C846" i="5"/>
  <c r="Z846" i="5"/>
  <c r="AC846" i="5"/>
  <c r="AD846" i="5"/>
  <c r="AA846" i="5"/>
  <c r="AB846" i="5"/>
  <c r="AF846" i="5"/>
  <c r="AE846" i="5"/>
  <c r="AG846" i="5"/>
  <c r="BC846" i="5"/>
  <c r="AK846" i="5"/>
  <c r="Y846" i="5"/>
  <c r="AL846" i="5"/>
  <c r="AH846" i="5"/>
  <c r="L846" i="5"/>
  <c r="AZ846" i="5"/>
  <c r="BA846" i="5"/>
  <c r="M846" i="5"/>
  <c r="BD846" i="5"/>
  <c r="BE846" i="5"/>
  <c r="AX846" i="5"/>
  <c r="AY846" i="5"/>
  <c r="BB846" i="5"/>
  <c r="BF845" i="5"/>
  <c r="BG845" i="5"/>
  <c r="BH846" i="5"/>
  <c r="BI846" i="5"/>
  <c r="BJ846" i="5"/>
  <c r="BK846" i="5"/>
  <c r="BL846" i="5"/>
  <c r="BM846" i="5"/>
  <c r="AM846" i="5"/>
  <c r="A847" i="5"/>
  <c r="B847" i="5"/>
  <c r="F847" i="5"/>
  <c r="E847" i="5"/>
  <c r="Q847" i="5"/>
  <c r="G847" i="5"/>
  <c r="R847" i="5"/>
  <c r="S847" i="5"/>
  <c r="AN846" i="5"/>
  <c r="AO846" i="5"/>
  <c r="AP846" i="5"/>
  <c r="AR846" i="5"/>
  <c r="AS846" i="5"/>
  <c r="H847" i="5"/>
  <c r="K847" i="5"/>
  <c r="C847" i="5"/>
  <c r="Z847" i="5"/>
  <c r="AC847" i="5"/>
  <c r="AD847" i="5"/>
  <c r="AA847" i="5"/>
  <c r="AB847" i="5"/>
  <c r="AF847" i="5"/>
  <c r="AE847" i="5"/>
  <c r="AG847" i="5"/>
  <c r="BC847" i="5"/>
  <c r="AK847" i="5"/>
  <c r="Y847" i="5"/>
  <c r="AL847" i="5"/>
  <c r="AH847" i="5"/>
  <c r="L847" i="5"/>
  <c r="AZ847" i="5"/>
  <c r="BA847" i="5"/>
  <c r="M847" i="5"/>
  <c r="BD847" i="5"/>
  <c r="BE847" i="5"/>
  <c r="AX847" i="5"/>
  <c r="AY847" i="5"/>
  <c r="BB847" i="5"/>
  <c r="BF846" i="5"/>
  <c r="BG846" i="5"/>
  <c r="BH847" i="5"/>
  <c r="BI847" i="5"/>
  <c r="BJ847" i="5"/>
  <c r="BK847" i="5"/>
  <c r="BL847" i="5"/>
  <c r="BM847" i="5"/>
  <c r="AM847" i="5"/>
  <c r="A848" i="5"/>
  <c r="B848" i="5"/>
  <c r="F848" i="5"/>
  <c r="E848" i="5"/>
  <c r="Q848" i="5"/>
  <c r="G848" i="5"/>
  <c r="R848" i="5"/>
  <c r="S848" i="5"/>
  <c r="AN847" i="5"/>
  <c r="AO847" i="5"/>
  <c r="AP847" i="5"/>
  <c r="AR847" i="5"/>
  <c r="AS847" i="5"/>
  <c r="H848" i="5"/>
  <c r="K848" i="5"/>
  <c r="C848" i="5"/>
  <c r="Z848" i="5"/>
  <c r="AC848" i="5"/>
  <c r="AD848" i="5"/>
  <c r="AA848" i="5"/>
  <c r="AB848" i="5"/>
  <c r="AF848" i="5"/>
  <c r="AE848" i="5"/>
  <c r="AG848" i="5"/>
  <c r="BC848" i="5"/>
  <c r="AK848" i="5"/>
  <c r="Y848" i="5"/>
  <c r="AL848" i="5"/>
  <c r="AH848" i="5"/>
  <c r="L848" i="5"/>
  <c r="AZ848" i="5"/>
  <c r="BA848" i="5"/>
  <c r="M848" i="5"/>
  <c r="BD848" i="5"/>
  <c r="BE848" i="5"/>
  <c r="AX848" i="5"/>
  <c r="AY848" i="5"/>
  <c r="BB848" i="5"/>
  <c r="BF847" i="5"/>
  <c r="BG847" i="5"/>
  <c r="BH848" i="5"/>
  <c r="BI848" i="5"/>
  <c r="BJ848" i="5"/>
  <c r="BK848" i="5"/>
  <c r="BL848" i="5"/>
  <c r="BM848" i="5"/>
  <c r="AM848" i="5"/>
  <c r="A849" i="5"/>
  <c r="B849" i="5"/>
  <c r="F849" i="5"/>
  <c r="E849" i="5"/>
  <c r="Q849" i="5"/>
  <c r="G849" i="5"/>
  <c r="R849" i="5"/>
  <c r="S849" i="5"/>
  <c r="AN848" i="5"/>
  <c r="AO848" i="5"/>
  <c r="AP848" i="5"/>
  <c r="AR848" i="5"/>
  <c r="AS848" i="5"/>
  <c r="H849" i="5"/>
  <c r="K849" i="5"/>
  <c r="C849" i="5"/>
  <c r="Z849" i="5"/>
  <c r="AC849" i="5"/>
  <c r="AD849" i="5"/>
  <c r="AA849" i="5"/>
  <c r="AB849" i="5"/>
  <c r="AF849" i="5"/>
  <c r="AE849" i="5"/>
  <c r="AG849" i="5"/>
  <c r="BC849" i="5"/>
  <c r="AK849" i="5"/>
  <c r="Y849" i="5"/>
  <c r="AL849" i="5"/>
  <c r="AH849" i="5"/>
  <c r="L849" i="5"/>
  <c r="AZ849" i="5"/>
  <c r="BA849" i="5"/>
  <c r="M849" i="5"/>
  <c r="BD849" i="5"/>
  <c r="BE849" i="5"/>
  <c r="AX849" i="5"/>
  <c r="AY849" i="5"/>
  <c r="BB849" i="5"/>
  <c r="BF848" i="5"/>
  <c r="BG848" i="5"/>
  <c r="BH849" i="5"/>
  <c r="BI849" i="5"/>
  <c r="BJ849" i="5"/>
  <c r="BK849" i="5"/>
  <c r="BL849" i="5"/>
  <c r="BM849" i="5"/>
  <c r="AM849" i="5"/>
  <c r="A850" i="5"/>
  <c r="B850" i="5"/>
  <c r="F850" i="5"/>
  <c r="E850" i="5"/>
  <c r="Q850" i="5"/>
  <c r="G850" i="5"/>
  <c r="R850" i="5"/>
  <c r="S850" i="5"/>
  <c r="AN849" i="5"/>
  <c r="AO849" i="5"/>
  <c r="AP849" i="5"/>
  <c r="AR849" i="5"/>
  <c r="AS849" i="5"/>
  <c r="H850" i="5"/>
  <c r="K850" i="5"/>
  <c r="C850" i="5"/>
  <c r="Z850" i="5"/>
  <c r="AC850" i="5"/>
  <c r="AD850" i="5"/>
  <c r="AA850" i="5"/>
  <c r="AB850" i="5"/>
  <c r="AF850" i="5"/>
  <c r="AE850" i="5"/>
  <c r="AG850" i="5"/>
  <c r="BC850" i="5"/>
  <c r="AK850" i="5"/>
  <c r="Y850" i="5"/>
  <c r="AL850" i="5"/>
  <c r="AH850" i="5"/>
  <c r="L850" i="5"/>
  <c r="AZ850" i="5"/>
  <c r="BA850" i="5"/>
  <c r="M850" i="5"/>
  <c r="BD850" i="5"/>
  <c r="BE850" i="5"/>
  <c r="AX850" i="5"/>
  <c r="AY850" i="5"/>
  <c r="BB850" i="5"/>
  <c r="BF849" i="5"/>
  <c r="BG849" i="5"/>
  <c r="BH850" i="5"/>
  <c r="BI850" i="5"/>
  <c r="BJ850" i="5"/>
  <c r="BK850" i="5"/>
  <c r="BL850" i="5"/>
  <c r="BM850" i="5"/>
  <c r="AM850" i="5"/>
  <c r="A851" i="5"/>
  <c r="B851" i="5"/>
  <c r="F851" i="5"/>
  <c r="E851" i="5"/>
  <c r="Q851" i="5"/>
  <c r="G851" i="5"/>
  <c r="R851" i="5"/>
  <c r="S851" i="5"/>
  <c r="AN850" i="5"/>
  <c r="AO850" i="5"/>
  <c r="AP850" i="5"/>
  <c r="AR850" i="5"/>
  <c r="AS850" i="5"/>
  <c r="H851" i="5"/>
  <c r="K851" i="5"/>
  <c r="C851" i="5"/>
  <c r="Z851" i="5"/>
  <c r="AC851" i="5"/>
  <c r="AD851" i="5"/>
  <c r="AA851" i="5"/>
  <c r="AB851" i="5"/>
  <c r="AF851" i="5"/>
  <c r="AE851" i="5"/>
  <c r="AG851" i="5"/>
  <c r="BC851" i="5"/>
  <c r="AK851" i="5"/>
  <c r="Y851" i="5"/>
  <c r="AL851" i="5"/>
  <c r="AH851" i="5"/>
  <c r="L851" i="5"/>
  <c r="AZ851" i="5"/>
  <c r="BA851" i="5"/>
  <c r="M851" i="5"/>
  <c r="BD851" i="5"/>
  <c r="BE851" i="5"/>
  <c r="AX851" i="5"/>
  <c r="AY851" i="5"/>
  <c r="BB851" i="5"/>
  <c r="BF850" i="5"/>
  <c r="BG850" i="5"/>
  <c r="BH851" i="5"/>
  <c r="BI851" i="5"/>
  <c r="BJ851" i="5"/>
  <c r="BK851" i="5"/>
  <c r="BL851" i="5"/>
  <c r="BM851" i="5"/>
  <c r="AM851" i="5"/>
  <c r="A852" i="5"/>
  <c r="B852" i="5"/>
  <c r="F852" i="5"/>
  <c r="E852" i="5"/>
  <c r="Q852" i="5"/>
  <c r="G852" i="5"/>
  <c r="R852" i="5"/>
  <c r="S852" i="5"/>
  <c r="AN851" i="5"/>
  <c r="AO851" i="5"/>
  <c r="AP851" i="5"/>
  <c r="AR851" i="5"/>
  <c r="AS851" i="5"/>
  <c r="H852" i="5"/>
  <c r="K852" i="5"/>
  <c r="C852" i="5"/>
  <c r="Z852" i="5"/>
  <c r="AC852" i="5"/>
  <c r="AD852" i="5"/>
  <c r="AA852" i="5"/>
  <c r="AB852" i="5"/>
  <c r="AF852" i="5"/>
  <c r="AE852" i="5"/>
  <c r="AG852" i="5"/>
  <c r="BC852" i="5"/>
  <c r="AK852" i="5"/>
  <c r="Y852" i="5"/>
  <c r="AL852" i="5"/>
  <c r="AH852" i="5"/>
  <c r="L852" i="5"/>
  <c r="AZ852" i="5"/>
  <c r="BA852" i="5"/>
  <c r="M852" i="5"/>
  <c r="BD852" i="5"/>
  <c r="BE852" i="5"/>
  <c r="AX852" i="5"/>
  <c r="AY852" i="5"/>
  <c r="BB852" i="5"/>
  <c r="BF851" i="5"/>
  <c r="BG851" i="5"/>
  <c r="BH852" i="5"/>
  <c r="BI852" i="5"/>
  <c r="BJ852" i="5"/>
  <c r="BK852" i="5"/>
  <c r="BL852" i="5"/>
  <c r="BM852" i="5"/>
  <c r="AM852" i="5"/>
  <c r="A853" i="5"/>
  <c r="B853" i="5"/>
  <c r="F853" i="5"/>
  <c r="E853" i="5"/>
  <c r="Q853" i="5"/>
  <c r="G853" i="5"/>
  <c r="R853" i="5"/>
  <c r="S853" i="5"/>
  <c r="AN852" i="5"/>
  <c r="AO852" i="5"/>
  <c r="AP852" i="5"/>
  <c r="AR852" i="5"/>
  <c r="AS852" i="5"/>
  <c r="H853" i="5"/>
  <c r="K853" i="5"/>
  <c r="C853" i="5"/>
  <c r="Z853" i="5"/>
  <c r="AC853" i="5"/>
  <c r="AD853" i="5"/>
  <c r="AA853" i="5"/>
  <c r="AB853" i="5"/>
  <c r="AF853" i="5"/>
  <c r="AE853" i="5"/>
  <c r="AG853" i="5"/>
  <c r="BC853" i="5"/>
  <c r="AK853" i="5"/>
  <c r="Y853" i="5"/>
  <c r="AL853" i="5"/>
  <c r="AH853" i="5"/>
  <c r="L853" i="5"/>
  <c r="AZ853" i="5"/>
  <c r="BA853" i="5"/>
  <c r="M853" i="5"/>
  <c r="BD853" i="5"/>
  <c r="BE853" i="5"/>
  <c r="AX853" i="5"/>
  <c r="AY853" i="5"/>
  <c r="BB853" i="5"/>
  <c r="BF852" i="5"/>
  <c r="BG852" i="5"/>
  <c r="BH853" i="5"/>
  <c r="BI853" i="5"/>
  <c r="BJ853" i="5"/>
  <c r="BK853" i="5"/>
  <c r="BL853" i="5"/>
  <c r="BM853" i="5"/>
  <c r="AM853" i="5"/>
  <c r="A854" i="5"/>
  <c r="B854" i="5"/>
  <c r="F854" i="5"/>
  <c r="E854" i="5"/>
  <c r="Q854" i="5"/>
  <c r="G854" i="5"/>
  <c r="R854" i="5"/>
  <c r="S854" i="5"/>
  <c r="AN853" i="5"/>
  <c r="AO853" i="5"/>
  <c r="AP853" i="5"/>
  <c r="AR853" i="5"/>
  <c r="AS853" i="5"/>
  <c r="H854" i="5"/>
  <c r="K854" i="5"/>
  <c r="C854" i="5"/>
  <c r="Z854" i="5"/>
  <c r="AC854" i="5"/>
  <c r="AD854" i="5"/>
  <c r="AA854" i="5"/>
  <c r="AB854" i="5"/>
  <c r="AF854" i="5"/>
  <c r="AE854" i="5"/>
  <c r="AG854" i="5"/>
  <c r="BC854" i="5"/>
  <c r="AK854" i="5"/>
  <c r="Y854" i="5"/>
  <c r="AL854" i="5"/>
  <c r="AH854" i="5"/>
  <c r="L854" i="5"/>
  <c r="AZ854" i="5"/>
  <c r="BA854" i="5"/>
  <c r="M854" i="5"/>
  <c r="BD854" i="5"/>
  <c r="BE854" i="5"/>
  <c r="AX854" i="5"/>
  <c r="AY854" i="5"/>
  <c r="BB854" i="5"/>
  <c r="BF853" i="5"/>
  <c r="BG853" i="5"/>
  <c r="BH854" i="5"/>
  <c r="BI854" i="5"/>
  <c r="BJ854" i="5"/>
  <c r="BK854" i="5"/>
  <c r="BL854" i="5"/>
  <c r="BM854" i="5"/>
  <c r="AM854" i="5"/>
  <c r="A855" i="5"/>
  <c r="B855" i="5"/>
  <c r="F855" i="5"/>
  <c r="E855" i="5"/>
  <c r="Q855" i="5"/>
  <c r="G855" i="5"/>
  <c r="R855" i="5"/>
  <c r="S855" i="5"/>
  <c r="AN854" i="5"/>
  <c r="AO854" i="5"/>
  <c r="AP854" i="5"/>
  <c r="AR854" i="5"/>
  <c r="AS854" i="5"/>
  <c r="H855" i="5"/>
  <c r="K855" i="5"/>
  <c r="C855" i="5"/>
  <c r="Z855" i="5"/>
  <c r="AC855" i="5"/>
  <c r="AD855" i="5"/>
  <c r="AA855" i="5"/>
  <c r="AB855" i="5"/>
  <c r="AF855" i="5"/>
  <c r="AE855" i="5"/>
  <c r="AG855" i="5"/>
  <c r="BC855" i="5"/>
  <c r="AK855" i="5"/>
  <c r="Y855" i="5"/>
  <c r="AL855" i="5"/>
  <c r="AH855" i="5"/>
  <c r="L855" i="5"/>
  <c r="AZ855" i="5"/>
  <c r="BA855" i="5"/>
  <c r="M855" i="5"/>
  <c r="BD855" i="5"/>
  <c r="BE855" i="5"/>
  <c r="AX855" i="5"/>
  <c r="AY855" i="5"/>
  <c r="BB855" i="5"/>
  <c r="BF854" i="5"/>
  <c r="BG854" i="5"/>
  <c r="BH855" i="5"/>
  <c r="BI855" i="5"/>
  <c r="BJ855" i="5"/>
  <c r="BK855" i="5"/>
  <c r="BL855" i="5"/>
  <c r="BM855" i="5"/>
  <c r="AM855" i="5"/>
  <c r="A856" i="5"/>
  <c r="B856" i="5"/>
  <c r="F856" i="5"/>
  <c r="E856" i="5"/>
  <c r="Q856" i="5"/>
  <c r="G856" i="5"/>
  <c r="R856" i="5"/>
  <c r="S856" i="5"/>
  <c r="AN855" i="5"/>
  <c r="AO855" i="5"/>
  <c r="AP855" i="5"/>
  <c r="AR855" i="5"/>
  <c r="AS855" i="5"/>
  <c r="H856" i="5"/>
  <c r="K856" i="5"/>
  <c r="C856" i="5"/>
  <c r="Z856" i="5"/>
  <c r="AC856" i="5"/>
  <c r="AD856" i="5"/>
  <c r="AA856" i="5"/>
  <c r="AB856" i="5"/>
  <c r="AF856" i="5"/>
  <c r="AE856" i="5"/>
  <c r="AG856" i="5"/>
  <c r="BC856" i="5"/>
  <c r="AK856" i="5"/>
  <c r="Y856" i="5"/>
  <c r="AL856" i="5"/>
  <c r="AH856" i="5"/>
  <c r="L856" i="5"/>
  <c r="AZ856" i="5"/>
  <c r="BA856" i="5"/>
  <c r="M856" i="5"/>
  <c r="BD856" i="5"/>
  <c r="BE856" i="5"/>
  <c r="AX856" i="5"/>
  <c r="AY856" i="5"/>
  <c r="BB856" i="5"/>
  <c r="BF855" i="5"/>
  <c r="BG855" i="5"/>
  <c r="BH856" i="5"/>
  <c r="BI856" i="5"/>
  <c r="BJ856" i="5"/>
  <c r="BK856" i="5"/>
  <c r="BL856" i="5"/>
  <c r="BM856" i="5"/>
  <c r="AM856" i="5"/>
  <c r="A857" i="5"/>
  <c r="B857" i="5"/>
  <c r="F857" i="5"/>
  <c r="E857" i="5"/>
  <c r="Q857" i="5"/>
  <c r="G857" i="5"/>
  <c r="R857" i="5"/>
  <c r="S857" i="5"/>
  <c r="AN856" i="5"/>
  <c r="AO856" i="5"/>
  <c r="AP856" i="5"/>
  <c r="AR856" i="5"/>
  <c r="AS856" i="5"/>
  <c r="H857" i="5"/>
  <c r="K857" i="5"/>
  <c r="C857" i="5"/>
  <c r="Z857" i="5"/>
  <c r="AC857" i="5"/>
  <c r="AD857" i="5"/>
  <c r="AA857" i="5"/>
  <c r="AB857" i="5"/>
  <c r="AF857" i="5"/>
  <c r="AE857" i="5"/>
  <c r="AG857" i="5"/>
  <c r="BC857" i="5"/>
  <c r="AK857" i="5"/>
  <c r="Y857" i="5"/>
  <c r="AL857" i="5"/>
  <c r="AH857" i="5"/>
  <c r="L857" i="5"/>
  <c r="AZ857" i="5"/>
  <c r="BA857" i="5"/>
  <c r="M857" i="5"/>
  <c r="BD857" i="5"/>
  <c r="BE857" i="5"/>
  <c r="AX857" i="5"/>
  <c r="AY857" i="5"/>
  <c r="BB857" i="5"/>
  <c r="BF856" i="5"/>
  <c r="BG856" i="5"/>
  <c r="BH857" i="5"/>
  <c r="BI857" i="5"/>
  <c r="BJ857" i="5"/>
  <c r="BK857" i="5"/>
  <c r="BL857" i="5"/>
  <c r="BM857" i="5"/>
  <c r="AM857" i="5"/>
  <c r="A858" i="5"/>
  <c r="B858" i="5"/>
  <c r="F858" i="5"/>
  <c r="E858" i="5"/>
  <c r="Q858" i="5"/>
  <c r="G858" i="5"/>
  <c r="R858" i="5"/>
  <c r="S858" i="5"/>
  <c r="AN857" i="5"/>
  <c r="AO857" i="5"/>
  <c r="AP857" i="5"/>
  <c r="AR857" i="5"/>
  <c r="AS857" i="5"/>
  <c r="H858" i="5"/>
  <c r="K858" i="5"/>
  <c r="C858" i="5"/>
  <c r="Z858" i="5"/>
  <c r="AC858" i="5"/>
  <c r="AD858" i="5"/>
  <c r="AA858" i="5"/>
  <c r="AB858" i="5"/>
  <c r="AF858" i="5"/>
  <c r="AE858" i="5"/>
  <c r="AG858" i="5"/>
  <c r="BC858" i="5"/>
  <c r="AK858" i="5"/>
  <c r="Y858" i="5"/>
  <c r="AL858" i="5"/>
  <c r="AH858" i="5"/>
  <c r="L858" i="5"/>
  <c r="AZ858" i="5"/>
  <c r="BA858" i="5"/>
  <c r="M858" i="5"/>
  <c r="BD858" i="5"/>
  <c r="BE858" i="5"/>
  <c r="AX858" i="5"/>
  <c r="AY858" i="5"/>
  <c r="BB858" i="5"/>
  <c r="BF857" i="5"/>
  <c r="BG857" i="5"/>
  <c r="BH858" i="5"/>
  <c r="BI858" i="5"/>
  <c r="BJ858" i="5"/>
  <c r="BK858" i="5"/>
  <c r="BL858" i="5"/>
  <c r="BM858" i="5"/>
  <c r="AM858" i="5"/>
  <c r="A859" i="5"/>
  <c r="B859" i="5"/>
  <c r="F859" i="5"/>
  <c r="E859" i="5"/>
  <c r="Q859" i="5"/>
  <c r="G859" i="5"/>
  <c r="R859" i="5"/>
  <c r="S859" i="5"/>
  <c r="AN858" i="5"/>
  <c r="AO858" i="5"/>
  <c r="AP858" i="5"/>
  <c r="AR858" i="5"/>
  <c r="AS858" i="5"/>
  <c r="H859" i="5"/>
  <c r="K859" i="5"/>
  <c r="C859" i="5"/>
  <c r="Z859" i="5"/>
  <c r="AC859" i="5"/>
  <c r="AD859" i="5"/>
  <c r="AA859" i="5"/>
  <c r="AB859" i="5"/>
  <c r="AF859" i="5"/>
  <c r="AE859" i="5"/>
  <c r="AG859" i="5"/>
  <c r="BC859" i="5"/>
  <c r="AK859" i="5"/>
  <c r="Y859" i="5"/>
  <c r="AL859" i="5"/>
  <c r="AH859" i="5"/>
  <c r="L859" i="5"/>
  <c r="AZ859" i="5"/>
  <c r="BA859" i="5"/>
  <c r="M859" i="5"/>
  <c r="BD859" i="5"/>
  <c r="BE859" i="5"/>
  <c r="AX859" i="5"/>
  <c r="AY859" i="5"/>
  <c r="BB859" i="5"/>
  <c r="BF858" i="5"/>
  <c r="BG858" i="5"/>
  <c r="BH859" i="5"/>
  <c r="BI859" i="5"/>
  <c r="BJ859" i="5"/>
  <c r="BK859" i="5"/>
  <c r="BL859" i="5"/>
  <c r="BM859" i="5"/>
  <c r="AM859" i="5"/>
  <c r="A860" i="5"/>
  <c r="B860" i="5"/>
  <c r="F860" i="5"/>
  <c r="E860" i="5"/>
  <c r="Q860" i="5"/>
  <c r="G860" i="5"/>
  <c r="R860" i="5"/>
  <c r="S860" i="5"/>
  <c r="AN859" i="5"/>
  <c r="AO859" i="5"/>
  <c r="AP859" i="5"/>
  <c r="AR859" i="5"/>
  <c r="AS859" i="5"/>
  <c r="H860" i="5"/>
  <c r="K860" i="5"/>
  <c r="C860" i="5"/>
  <c r="Z860" i="5"/>
  <c r="AC860" i="5"/>
  <c r="AD860" i="5"/>
  <c r="AA860" i="5"/>
  <c r="AB860" i="5"/>
  <c r="AF860" i="5"/>
  <c r="AE860" i="5"/>
  <c r="AG860" i="5"/>
  <c r="BC860" i="5"/>
  <c r="AK860" i="5"/>
  <c r="Y860" i="5"/>
  <c r="AL860" i="5"/>
  <c r="AH860" i="5"/>
  <c r="L860" i="5"/>
  <c r="AZ860" i="5"/>
  <c r="BA860" i="5"/>
  <c r="M860" i="5"/>
  <c r="BD860" i="5"/>
  <c r="BE860" i="5"/>
  <c r="AX860" i="5"/>
  <c r="AY860" i="5"/>
  <c r="BB860" i="5"/>
  <c r="BF859" i="5"/>
  <c r="BG859" i="5"/>
  <c r="BH860" i="5"/>
  <c r="BI860" i="5"/>
  <c r="BJ860" i="5"/>
  <c r="BK860" i="5"/>
  <c r="BL860" i="5"/>
  <c r="BM860" i="5"/>
  <c r="AM860" i="5"/>
  <c r="A861" i="5"/>
  <c r="B861" i="5"/>
  <c r="F861" i="5"/>
  <c r="E861" i="5"/>
  <c r="Q861" i="5"/>
  <c r="G861" i="5"/>
  <c r="R861" i="5"/>
  <c r="S861" i="5"/>
  <c r="AN860" i="5"/>
  <c r="AO860" i="5"/>
  <c r="AP860" i="5"/>
  <c r="AR860" i="5"/>
  <c r="AS860" i="5"/>
  <c r="H861" i="5"/>
  <c r="K861" i="5"/>
  <c r="C861" i="5"/>
  <c r="Z861" i="5"/>
  <c r="AC861" i="5"/>
  <c r="AD861" i="5"/>
  <c r="AA861" i="5"/>
  <c r="AB861" i="5"/>
  <c r="AF861" i="5"/>
  <c r="AE861" i="5"/>
  <c r="AG861" i="5"/>
  <c r="BC861" i="5"/>
  <c r="AK861" i="5"/>
  <c r="Y861" i="5"/>
  <c r="AL861" i="5"/>
  <c r="AH861" i="5"/>
  <c r="L861" i="5"/>
  <c r="AZ861" i="5"/>
  <c r="BA861" i="5"/>
  <c r="M861" i="5"/>
  <c r="BD861" i="5"/>
  <c r="BE861" i="5"/>
  <c r="AX861" i="5"/>
  <c r="AY861" i="5"/>
  <c r="BB861" i="5"/>
  <c r="BF860" i="5"/>
  <c r="BG860" i="5"/>
  <c r="BH861" i="5"/>
  <c r="BI861" i="5"/>
  <c r="BJ861" i="5"/>
  <c r="BK861" i="5"/>
  <c r="BL861" i="5"/>
  <c r="BM861" i="5"/>
  <c r="AM861" i="5"/>
  <c r="A862" i="5"/>
  <c r="B862" i="5"/>
  <c r="F862" i="5"/>
  <c r="E862" i="5"/>
  <c r="Q862" i="5"/>
  <c r="G862" i="5"/>
  <c r="R862" i="5"/>
  <c r="S862" i="5"/>
  <c r="AN861" i="5"/>
  <c r="AO861" i="5"/>
  <c r="AP861" i="5"/>
  <c r="AR861" i="5"/>
  <c r="AS861" i="5"/>
  <c r="H862" i="5"/>
  <c r="K862" i="5"/>
  <c r="C862" i="5"/>
  <c r="Z862" i="5"/>
  <c r="AC862" i="5"/>
  <c r="AD862" i="5"/>
  <c r="AA862" i="5"/>
  <c r="AB862" i="5"/>
  <c r="AF862" i="5"/>
  <c r="AE862" i="5"/>
  <c r="AG862" i="5"/>
  <c r="BC862" i="5"/>
  <c r="AK862" i="5"/>
  <c r="Y862" i="5"/>
  <c r="AL862" i="5"/>
  <c r="AH862" i="5"/>
  <c r="L862" i="5"/>
  <c r="AZ862" i="5"/>
  <c r="BA862" i="5"/>
  <c r="M862" i="5"/>
  <c r="BD862" i="5"/>
  <c r="BE862" i="5"/>
  <c r="AX862" i="5"/>
  <c r="AY862" i="5"/>
  <c r="BB862" i="5"/>
  <c r="BF861" i="5"/>
  <c r="BG861" i="5"/>
  <c r="BH862" i="5"/>
  <c r="BI862" i="5"/>
  <c r="BJ862" i="5"/>
  <c r="BK862" i="5"/>
  <c r="BL862" i="5"/>
  <c r="BM862" i="5"/>
  <c r="AM862" i="5"/>
  <c r="A863" i="5"/>
  <c r="B863" i="5"/>
  <c r="F863" i="5"/>
  <c r="E863" i="5"/>
  <c r="Q863" i="5"/>
  <c r="G863" i="5"/>
  <c r="R863" i="5"/>
  <c r="S863" i="5"/>
  <c r="AN862" i="5"/>
  <c r="AO862" i="5"/>
  <c r="AP862" i="5"/>
  <c r="AR862" i="5"/>
  <c r="AS862" i="5"/>
  <c r="H863" i="5"/>
  <c r="K863" i="5"/>
  <c r="C863" i="5"/>
  <c r="Z863" i="5"/>
  <c r="AC863" i="5"/>
  <c r="AD863" i="5"/>
  <c r="AA863" i="5"/>
  <c r="AB863" i="5"/>
  <c r="AF863" i="5"/>
  <c r="AE863" i="5"/>
  <c r="AG863" i="5"/>
  <c r="BC863" i="5"/>
  <c r="AK863" i="5"/>
  <c r="Y863" i="5"/>
  <c r="AL863" i="5"/>
  <c r="AH863" i="5"/>
  <c r="L863" i="5"/>
  <c r="AZ863" i="5"/>
  <c r="BA863" i="5"/>
  <c r="M863" i="5"/>
  <c r="BD863" i="5"/>
  <c r="BE863" i="5"/>
  <c r="AX863" i="5"/>
  <c r="AY863" i="5"/>
  <c r="BB863" i="5"/>
  <c r="BF862" i="5"/>
  <c r="BG862" i="5"/>
  <c r="BH863" i="5"/>
  <c r="BI863" i="5"/>
  <c r="BJ863" i="5"/>
  <c r="BK863" i="5"/>
  <c r="BL863" i="5"/>
  <c r="BM863" i="5"/>
  <c r="AM863" i="5"/>
  <c r="A864" i="5"/>
  <c r="B864" i="5"/>
  <c r="F864" i="5"/>
  <c r="E864" i="5"/>
  <c r="Q864" i="5"/>
  <c r="G864" i="5"/>
  <c r="R864" i="5"/>
  <c r="S864" i="5"/>
  <c r="AN863" i="5"/>
  <c r="AO863" i="5"/>
  <c r="AP863" i="5"/>
  <c r="AR863" i="5"/>
  <c r="AS863" i="5"/>
  <c r="H864" i="5"/>
  <c r="K864" i="5"/>
  <c r="C864" i="5"/>
  <c r="Z864" i="5"/>
  <c r="AC864" i="5"/>
  <c r="AD864" i="5"/>
  <c r="AA864" i="5"/>
  <c r="AB864" i="5"/>
  <c r="AF864" i="5"/>
  <c r="AE864" i="5"/>
  <c r="AG864" i="5"/>
  <c r="BC864" i="5"/>
  <c r="AK864" i="5"/>
  <c r="Y864" i="5"/>
  <c r="AL864" i="5"/>
  <c r="AH864" i="5"/>
  <c r="L864" i="5"/>
  <c r="AZ864" i="5"/>
  <c r="BA864" i="5"/>
  <c r="M864" i="5"/>
  <c r="BD864" i="5"/>
  <c r="BE864" i="5"/>
  <c r="AX864" i="5"/>
  <c r="AY864" i="5"/>
  <c r="BB864" i="5"/>
  <c r="BF863" i="5"/>
  <c r="BG863" i="5"/>
  <c r="BH864" i="5"/>
  <c r="BI864" i="5"/>
  <c r="BJ864" i="5"/>
  <c r="BK864" i="5"/>
  <c r="BL864" i="5"/>
  <c r="BM864" i="5"/>
  <c r="AM864" i="5"/>
  <c r="A865" i="5"/>
  <c r="B865" i="5"/>
  <c r="F865" i="5"/>
  <c r="E865" i="5"/>
  <c r="Q865" i="5"/>
  <c r="G865" i="5"/>
  <c r="R865" i="5"/>
  <c r="S865" i="5"/>
  <c r="AN864" i="5"/>
  <c r="AO864" i="5"/>
  <c r="AP864" i="5"/>
  <c r="AR864" i="5"/>
  <c r="AS864" i="5"/>
  <c r="H865" i="5"/>
  <c r="K865" i="5"/>
  <c r="C865" i="5"/>
  <c r="Z865" i="5"/>
  <c r="AC865" i="5"/>
  <c r="AD865" i="5"/>
  <c r="AA865" i="5"/>
  <c r="AB865" i="5"/>
  <c r="AF865" i="5"/>
  <c r="AE865" i="5"/>
  <c r="AG865" i="5"/>
  <c r="BC865" i="5"/>
  <c r="AK865" i="5"/>
  <c r="Y865" i="5"/>
  <c r="AL865" i="5"/>
  <c r="AH865" i="5"/>
  <c r="L865" i="5"/>
  <c r="AZ865" i="5"/>
  <c r="BA865" i="5"/>
  <c r="M865" i="5"/>
  <c r="BD865" i="5"/>
  <c r="BE865" i="5"/>
  <c r="AX865" i="5"/>
  <c r="AY865" i="5"/>
  <c r="BB865" i="5"/>
  <c r="BF864" i="5"/>
  <c r="BG864" i="5"/>
  <c r="BH865" i="5"/>
  <c r="BI865" i="5"/>
  <c r="BJ865" i="5"/>
  <c r="BK865" i="5"/>
  <c r="BL865" i="5"/>
  <c r="BM865" i="5"/>
  <c r="AM865" i="5"/>
  <c r="A866" i="5"/>
  <c r="B866" i="5"/>
  <c r="F866" i="5"/>
  <c r="E866" i="5"/>
  <c r="Q866" i="5"/>
  <c r="G866" i="5"/>
  <c r="R866" i="5"/>
  <c r="S866" i="5"/>
  <c r="AN865" i="5"/>
  <c r="AO865" i="5"/>
  <c r="AP865" i="5"/>
  <c r="AR865" i="5"/>
  <c r="AS865" i="5"/>
  <c r="H866" i="5"/>
  <c r="K866" i="5"/>
  <c r="C866" i="5"/>
  <c r="Z866" i="5"/>
  <c r="AC866" i="5"/>
  <c r="AD866" i="5"/>
  <c r="AA866" i="5"/>
  <c r="AB866" i="5"/>
  <c r="AF866" i="5"/>
  <c r="AE866" i="5"/>
  <c r="AG866" i="5"/>
  <c r="BC866" i="5"/>
  <c r="AK866" i="5"/>
  <c r="Y866" i="5"/>
  <c r="AL866" i="5"/>
  <c r="AH866" i="5"/>
  <c r="L866" i="5"/>
  <c r="AZ866" i="5"/>
  <c r="BA866" i="5"/>
  <c r="M866" i="5"/>
  <c r="BD866" i="5"/>
  <c r="BE866" i="5"/>
  <c r="AX866" i="5"/>
  <c r="AY866" i="5"/>
  <c r="BB866" i="5"/>
  <c r="BF865" i="5"/>
  <c r="BG865" i="5"/>
  <c r="BH866" i="5"/>
  <c r="BI866" i="5"/>
  <c r="BJ866" i="5"/>
  <c r="BK866" i="5"/>
  <c r="BL866" i="5"/>
  <c r="BM866" i="5"/>
  <c r="AM866" i="5"/>
  <c r="A867" i="5"/>
  <c r="B867" i="5"/>
  <c r="F867" i="5"/>
  <c r="E867" i="5"/>
  <c r="Q867" i="5"/>
  <c r="G867" i="5"/>
  <c r="R867" i="5"/>
  <c r="S867" i="5"/>
  <c r="AN866" i="5"/>
  <c r="AO866" i="5"/>
  <c r="AP866" i="5"/>
  <c r="AR866" i="5"/>
  <c r="AS866" i="5"/>
  <c r="H867" i="5"/>
  <c r="K867" i="5"/>
  <c r="C867" i="5"/>
  <c r="Z867" i="5"/>
  <c r="AC867" i="5"/>
  <c r="AD867" i="5"/>
  <c r="AA867" i="5"/>
  <c r="AB867" i="5"/>
  <c r="AF867" i="5"/>
  <c r="AE867" i="5"/>
  <c r="AG867" i="5"/>
  <c r="BC867" i="5"/>
  <c r="AK867" i="5"/>
  <c r="Y867" i="5"/>
  <c r="AL867" i="5"/>
  <c r="AH867" i="5"/>
  <c r="L867" i="5"/>
  <c r="AZ867" i="5"/>
  <c r="BA867" i="5"/>
  <c r="M867" i="5"/>
  <c r="BD867" i="5"/>
  <c r="BE867" i="5"/>
  <c r="AX867" i="5"/>
  <c r="AY867" i="5"/>
  <c r="BB867" i="5"/>
  <c r="BF866" i="5"/>
  <c r="BG866" i="5"/>
  <c r="BH867" i="5"/>
  <c r="BI867" i="5"/>
  <c r="BJ867" i="5"/>
  <c r="BK867" i="5"/>
  <c r="BL867" i="5"/>
  <c r="BM867" i="5"/>
  <c r="AM867" i="5"/>
  <c r="A868" i="5"/>
  <c r="B868" i="5"/>
  <c r="F868" i="5"/>
  <c r="E868" i="5"/>
  <c r="Q868" i="5"/>
  <c r="G868" i="5"/>
  <c r="R868" i="5"/>
  <c r="S868" i="5"/>
  <c r="AN867" i="5"/>
  <c r="AO867" i="5"/>
  <c r="AP867" i="5"/>
  <c r="AR867" i="5"/>
  <c r="AS867" i="5"/>
  <c r="H868" i="5"/>
  <c r="K868" i="5"/>
  <c r="C868" i="5"/>
  <c r="Z868" i="5"/>
  <c r="AC868" i="5"/>
  <c r="AD868" i="5"/>
  <c r="AA868" i="5"/>
  <c r="AB868" i="5"/>
  <c r="AF868" i="5"/>
  <c r="AE868" i="5"/>
  <c r="AG868" i="5"/>
  <c r="BC868" i="5"/>
  <c r="AK868" i="5"/>
  <c r="Y868" i="5"/>
  <c r="AL868" i="5"/>
  <c r="AH868" i="5"/>
  <c r="L868" i="5"/>
  <c r="AZ868" i="5"/>
  <c r="BA868" i="5"/>
  <c r="M868" i="5"/>
  <c r="BD868" i="5"/>
  <c r="BE868" i="5"/>
  <c r="AX868" i="5"/>
  <c r="AY868" i="5"/>
  <c r="BB868" i="5"/>
  <c r="BF867" i="5"/>
  <c r="BG867" i="5"/>
  <c r="BH868" i="5"/>
  <c r="BI868" i="5"/>
  <c r="BJ868" i="5"/>
  <c r="BK868" i="5"/>
  <c r="BL868" i="5"/>
  <c r="BM868" i="5"/>
  <c r="AM868" i="5"/>
  <c r="A869" i="5"/>
  <c r="B869" i="5"/>
  <c r="F869" i="5"/>
  <c r="E869" i="5"/>
  <c r="Q869" i="5"/>
  <c r="G869" i="5"/>
  <c r="R869" i="5"/>
  <c r="S869" i="5"/>
  <c r="AN868" i="5"/>
  <c r="AO868" i="5"/>
  <c r="AP868" i="5"/>
  <c r="AR868" i="5"/>
  <c r="AS868" i="5"/>
  <c r="H869" i="5"/>
  <c r="K869" i="5"/>
  <c r="C869" i="5"/>
  <c r="Z869" i="5"/>
  <c r="AC869" i="5"/>
  <c r="AD869" i="5"/>
  <c r="AA869" i="5"/>
  <c r="AB869" i="5"/>
  <c r="AF869" i="5"/>
  <c r="AE869" i="5"/>
  <c r="AG869" i="5"/>
  <c r="BC869" i="5"/>
  <c r="AK869" i="5"/>
  <c r="Y869" i="5"/>
  <c r="AL869" i="5"/>
  <c r="AH869" i="5"/>
  <c r="L869" i="5"/>
  <c r="AZ869" i="5"/>
  <c r="BA869" i="5"/>
  <c r="M869" i="5"/>
  <c r="BD869" i="5"/>
  <c r="BE869" i="5"/>
  <c r="AX869" i="5"/>
  <c r="AY869" i="5"/>
  <c r="BB869" i="5"/>
  <c r="BF868" i="5"/>
  <c r="BG868" i="5"/>
  <c r="BH869" i="5"/>
  <c r="BI869" i="5"/>
  <c r="BJ869" i="5"/>
  <c r="BK869" i="5"/>
  <c r="BL869" i="5"/>
  <c r="BM869" i="5"/>
  <c r="AM869" i="5"/>
  <c r="A870" i="5"/>
  <c r="B870" i="5"/>
  <c r="F870" i="5"/>
  <c r="E870" i="5"/>
  <c r="Q870" i="5"/>
  <c r="G870" i="5"/>
  <c r="R870" i="5"/>
  <c r="S870" i="5"/>
  <c r="AN869" i="5"/>
  <c r="AO869" i="5"/>
  <c r="AP869" i="5"/>
  <c r="AR869" i="5"/>
  <c r="AS869" i="5"/>
  <c r="H870" i="5"/>
  <c r="K870" i="5"/>
  <c r="C870" i="5"/>
  <c r="Z870" i="5"/>
  <c r="AC870" i="5"/>
  <c r="AD870" i="5"/>
  <c r="AA870" i="5"/>
  <c r="AB870" i="5"/>
  <c r="AF870" i="5"/>
  <c r="AE870" i="5"/>
  <c r="AG870" i="5"/>
  <c r="BC870" i="5"/>
  <c r="AK870" i="5"/>
  <c r="Y870" i="5"/>
  <c r="AL870" i="5"/>
  <c r="AH870" i="5"/>
  <c r="L870" i="5"/>
  <c r="AZ870" i="5"/>
  <c r="BA870" i="5"/>
  <c r="M870" i="5"/>
  <c r="BD870" i="5"/>
  <c r="BE870" i="5"/>
  <c r="AX870" i="5"/>
  <c r="AY870" i="5"/>
  <c r="BB870" i="5"/>
  <c r="BF869" i="5"/>
  <c r="BG869" i="5"/>
  <c r="BH870" i="5"/>
  <c r="BI870" i="5"/>
  <c r="BJ870" i="5"/>
  <c r="BK870" i="5"/>
  <c r="BL870" i="5"/>
  <c r="BM870" i="5"/>
  <c r="AM870" i="5"/>
  <c r="A871" i="5"/>
  <c r="B871" i="5"/>
  <c r="F871" i="5"/>
  <c r="E871" i="5"/>
  <c r="Q871" i="5"/>
  <c r="G871" i="5"/>
  <c r="R871" i="5"/>
  <c r="S871" i="5"/>
  <c r="AN870" i="5"/>
  <c r="AO870" i="5"/>
  <c r="AP870" i="5"/>
  <c r="AR870" i="5"/>
  <c r="AS870" i="5"/>
  <c r="H871" i="5"/>
  <c r="K871" i="5"/>
  <c r="C871" i="5"/>
  <c r="Z871" i="5"/>
  <c r="AC871" i="5"/>
  <c r="AD871" i="5"/>
  <c r="AA871" i="5"/>
  <c r="AB871" i="5"/>
  <c r="AF871" i="5"/>
  <c r="AE871" i="5"/>
  <c r="AG871" i="5"/>
  <c r="BC871" i="5"/>
  <c r="AK871" i="5"/>
  <c r="Y871" i="5"/>
  <c r="AL871" i="5"/>
  <c r="AH871" i="5"/>
  <c r="L871" i="5"/>
  <c r="AZ871" i="5"/>
  <c r="BA871" i="5"/>
  <c r="M871" i="5"/>
  <c r="BD871" i="5"/>
  <c r="BE871" i="5"/>
  <c r="AX871" i="5"/>
  <c r="AY871" i="5"/>
  <c r="BB871" i="5"/>
  <c r="BF870" i="5"/>
  <c r="BG870" i="5"/>
  <c r="BH871" i="5"/>
  <c r="BI871" i="5"/>
  <c r="BJ871" i="5"/>
  <c r="BK871" i="5"/>
  <c r="BL871" i="5"/>
  <c r="BM871" i="5"/>
  <c r="AM871" i="5"/>
  <c r="A872" i="5"/>
  <c r="B872" i="5"/>
  <c r="F872" i="5"/>
  <c r="E872" i="5"/>
  <c r="Q872" i="5"/>
  <c r="G872" i="5"/>
  <c r="R872" i="5"/>
  <c r="S872" i="5"/>
  <c r="AN871" i="5"/>
  <c r="AO871" i="5"/>
  <c r="AP871" i="5"/>
  <c r="AR871" i="5"/>
  <c r="AS871" i="5"/>
  <c r="H872" i="5"/>
  <c r="K872" i="5"/>
  <c r="C872" i="5"/>
  <c r="Z872" i="5"/>
  <c r="AC872" i="5"/>
  <c r="AD872" i="5"/>
  <c r="AA872" i="5"/>
  <c r="AB872" i="5"/>
  <c r="AF872" i="5"/>
  <c r="AE872" i="5"/>
  <c r="AG872" i="5"/>
  <c r="BC872" i="5"/>
  <c r="AK872" i="5"/>
  <c r="Y872" i="5"/>
  <c r="AL872" i="5"/>
  <c r="AH872" i="5"/>
  <c r="L872" i="5"/>
  <c r="AZ872" i="5"/>
  <c r="BA872" i="5"/>
  <c r="M872" i="5"/>
  <c r="BD872" i="5"/>
  <c r="BE872" i="5"/>
  <c r="AX872" i="5"/>
  <c r="AY872" i="5"/>
  <c r="BB872" i="5"/>
  <c r="BF871" i="5"/>
  <c r="BG871" i="5"/>
  <c r="BH872" i="5"/>
  <c r="BI872" i="5"/>
  <c r="BJ872" i="5"/>
  <c r="BK872" i="5"/>
  <c r="BL872" i="5"/>
  <c r="BM872" i="5"/>
  <c r="AM872" i="5"/>
  <c r="A873" i="5"/>
  <c r="B873" i="5"/>
  <c r="F873" i="5"/>
  <c r="E873" i="5"/>
  <c r="Q873" i="5"/>
  <c r="G873" i="5"/>
  <c r="R873" i="5"/>
  <c r="S873" i="5"/>
  <c r="AN872" i="5"/>
  <c r="AO872" i="5"/>
  <c r="AP872" i="5"/>
  <c r="AR872" i="5"/>
  <c r="AS872" i="5"/>
  <c r="H873" i="5"/>
  <c r="K873" i="5"/>
  <c r="C873" i="5"/>
  <c r="Z873" i="5"/>
  <c r="AC873" i="5"/>
  <c r="AD873" i="5"/>
  <c r="AA873" i="5"/>
  <c r="AB873" i="5"/>
  <c r="AF873" i="5"/>
  <c r="AE873" i="5"/>
  <c r="AG873" i="5"/>
  <c r="BC873" i="5"/>
  <c r="AK873" i="5"/>
  <c r="Y873" i="5"/>
  <c r="AL873" i="5"/>
  <c r="AH873" i="5"/>
  <c r="L873" i="5"/>
  <c r="AZ873" i="5"/>
  <c r="BA873" i="5"/>
  <c r="M873" i="5"/>
  <c r="BD873" i="5"/>
  <c r="BE873" i="5"/>
  <c r="AX873" i="5"/>
  <c r="AY873" i="5"/>
  <c r="BB873" i="5"/>
  <c r="BF872" i="5"/>
  <c r="BG872" i="5"/>
  <c r="BH873" i="5"/>
  <c r="BI873" i="5"/>
  <c r="BJ873" i="5"/>
  <c r="BK873" i="5"/>
  <c r="BL873" i="5"/>
  <c r="BM873" i="5"/>
  <c r="AM873" i="5"/>
  <c r="A874" i="5"/>
  <c r="B874" i="5"/>
  <c r="F874" i="5"/>
  <c r="E874" i="5"/>
  <c r="Q874" i="5"/>
  <c r="G874" i="5"/>
  <c r="R874" i="5"/>
  <c r="S874" i="5"/>
  <c r="AN873" i="5"/>
  <c r="AO873" i="5"/>
  <c r="AP873" i="5"/>
  <c r="AR873" i="5"/>
  <c r="AS873" i="5"/>
  <c r="H874" i="5"/>
  <c r="K874" i="5"/>
  <c r="C874" i="5"/>
  <c r="Z874" i="5"/>
  <c r="AC874" i="5"/>
  <c r="AD874" i="5"/>
  <c r="AA874" i="5"/>
  <c r="AB874" i="5"/>
  <c r="AF874" i="5"/>
  <c r="AE874" i="5"/>
  <c r="AG874" i="5"/>
  <c r="BC874" i="5"/>
  <c r="AK874" i="5"/>
  <c r="Y874" i="5"/>
  <c r="AL874" i="5"/>
  <c r="AH874" i="5"/>
  <c r="L874" i="5"/>
  <c r="AZ874" i="5"/>
  <c r="BA874" i="5"/>
  <c r="M874" i="5"/>
  <c r="BD874" i="5"/>
  <c r="BE874" i="5"/>
  <c r="AX874" i="5"/>
  <c r="AY874" i="5"/>
  <c r="BB874" i="5"/>
  <c r="BF873" i="5"/>
  <c r="BG873" i="5"/>
  <c r="BH874" i="5"/>
  <c r="BI874" i="5"/>
  <c r="BJ874" i="5"/>
  <c r="BK874" i="5"/>
  <c r="BL874" i="5"/>
  <c r="BM874" i="5"/>
  <c r="AM874" i="5"/>
  <c r="A875" i="5"/>
  <c r="B875" i="5"/>
  <c r="F875" i="5"/>
  <c r="E875" i="5"/>
  <c r="Q875" i="5"/>
  <c r="G875" i="5"/>
  <c r="R875" i="5"/>
  <c r="S875" i="5"/>
  <c r="AN874" i="5"/>
  <c r="AO874" i="5"/>
  <c r="AP874" i="5"/>
  <c r="AR874" i="5"/>
  <c r="AS874" i="5"/>
  <c r="H875" i="5"/>
  <c r="K875" i="5"/>
  <c r="C875" i="5"/>
  <c r="Z875" i="5"/>
  <c r="AC875" i="5"/>
  <c r="AD875" i="5"/>
  <c r="AA875" i="5"/>
  <c r="AB875" i="5"/>
  <c r="AF875" i="5"/>
  <c r="AE875" i="5"/>
  <c r="AG875" i="5"/>
  <c r="BC875" i="5"/>
  <c r="AK875" i="5"/>
  <c r="Y875" i="5"/>
  <c r="AL875" i="5"/>
  <c r="AH875" i="5"/>
  <c r="L875" i="5"/>
  <c r="AZ875" i="5"/>
  <c r="BA875" i="5"/>
  <c r="M875" i="5"/>
  <c r="BD875" i="5"/>
  <c r="BE875" i="5"/>
  <c r="AX875" i="5"/>
  <c r="AY875" i="5"/>
  <c r="BB875" i="5"/>
  <c r="BF874" i="5"/>
  <c r="BG874" i="5"/>
  <c r="BH875" i="5"/>
  <c r="BI875" i="5"/>
  <c r="BJ875" i="5"/>
  <c r="BK875" i="5"/>
  <c r="BL875" i="5"/>
  <c r="BM875" i="5"/>
  <c r="AM875" i="5"/>
  <c r="A876" i="5"/>
  <c r="B876" i="5"/>
  <c r="F876" i="5"/>
  <c r="E876" i="5"/>
  <c r="Q876" i="5"/>
  <c r="G876" i="5"/>
  <c r="R876" i="5"/>
  <c r="S876" i="5"/>
  <c r="AN875" i="5"/>
  <c r="AO875" i="5"/>
  <c r="AP875" i="5"/>
  <c r="AR875" i="5"/>
  <c r="AS875" i="5"/>
  <c r="H876" i="5"/>
  <c r="K876" i="5"/>
  <c r="C876" i="5"/>
  <c r="Z876" i="5"/>
  <c r="AC876" i="5"/>
  <c r="AD876" i="5"/>
  <c r="AA876" i="5"/>
  <c r="AB876" i="5"/>
  <c r="AF876" i="5"/>
  <c r="AE876" i="5"/>
  <c r="AG876" i="5"/>
  <c r="BC876" i="5"/>
  <c r="AK876" i="5"/>
  <c r="Y876" i="5"/>
  <c r="AL876" i="5"/>
  <c r="AH876" i="5"/>
  <c r="L876" i="5"/>
  <c r="AZ876" i="5"/>
  <c r="BA876" i="5"/>
  <c r="M876" i="5"/>
  <c r="BD876" i="5"/>
  <c r="BE876" i="5"/>
  <c r="AX876" i="5"/>
  <c r="AY876" i="5"/>
  <c r="BB876" i="5"/>
  <c r="BF875" i="5"/>
  <c r="BG875" i="5"/>
  <c r="BH876" i="5"/>
  <c r="BI876" i="5"/>
  <c r="BJ876" i="5"/>
  <c r="BK876" i="5"/>
  <c r="BL876" i="5"/>
  <c r="BM876" i="5"/>
  <c r="AM876" i="5"/>
  <c r="A877" i="5"/>
  <c r="B877" i="5"/>
  <c r="F877" i="5"/>
  <c r="E877" i="5"/>
  <c r="Q877" i="5"/>
  <c r="G877" i="5"/>
  <c r="R877" i="5"/>
  <c r="S877" i="5"/>
  <c r="AN876" i="5"/>
  <c r="AO876" i="5"/>
  <c r="AP876" i="5"/>
  <c r="AR876" i="5"/>
  <c r="AS876" i="5"/>
  <c r="H877" i="5"/>
  <c r="K877" i="5"/>
  <c r="C877" i="5"/>
  <c r="Z877" i="5"/>
  <c r="AC877" i="5"/>
  <c r="AD877" i="5"/>
  <c r="AA877" i="5"/>
  <c r="AB877" i="5"/>
  <c r="AF877" i="5"/>
  <c r="AE877" i="5"/>
  <c r="AG877" i="5"/>
  <c r="BC877" i="5"/>
  <c r="AK877" i="5"/>
  <c r="Y877" i="5"/>
  <c r="AL877" i="5"/>
  <c r="AH877" i="5"/>
  <c r="L877" i="5"/>
  <c r="AZ877" i="5"/>
  <c r="BA877" i="5"/>
  <c r="M877" i="5"/>
  <c r="BD877" i="5"/>
  <c r="BE877" i="5"/>
  <c r="AX877" i="5"/>
  <c r="AY877" i="5"/>
  <c r="BB877" i="5"/>
  <c r="BF876" i="5"/>
  <c r="BG876" i="5"/>
  <c r="BH877" i="5"/>
  <c r="BI877" i="5"/>
  <c r="BJ877" i="5"/>
  <c r="BK877" i="5"/>
  <c r="BL877" i="5"/>
  <c r="BM877" i="5"/>
  <c r="AM877" i="5"/>
  <c r="A878" i="5"/>
  <c r="B878" i="5"/>
  <c r="F878" i="5"/>
  <c r="E878" i="5"/>
  <c r="Q878" i="5"/>
  <c r="G878" i="5"/>
  <c r="R878" i="5"/>
  <c r="S878" i="5"/>
  <c r="AN877" i="5"/>
  <c r="AO877" i="5"/>
  <c r="AP877" i="5"/>
  <c r="AR877" i="5"/>
  <c r="AS877" i="5"/>
  <c r="H878" i="5"/>
  <c r="K878" i="5"/>
  <c r="C878" i="5"/>
  <c r="Z878" i="5"/>
  <c r="AC878" i="5"/>
  <c r="AD878" i="5"/>
  <c r="AA878" i="5"/>
  <c r="AB878" i="5"/>
  <c r="AF878" i="5"/>
  <c r="AE878" i="5"/>
  <c r="AG878" i="5"/>
  <c r="BC878" i="5"/>
  <c r="AK878" i="5"/>
  <c r="Y878" i="5"/>
  <c r="AL878" i="5"/>
  <c r="AH878" i="5"/>
  <c r="L878" i="5"/>
  <c r="AZ878" i="5"/>
  <c r="BA878" i="5"/>
  <c r="M878" i="5"/>
  <c r="BD878" i="5"/>
  <c r="BE878" i="5"/>
  <c r="AX878" i="5"/>
  <c r="AY878" i="5"/>
  <c r="BB878" i="5"/>
  <c r="BF877" i="5"/>
  <c r="BG877" i="5"/>
  <c r="BH878" i="5"/>
  <c r="BI878" i="5"/>
  <c r="BJ878" i="5"/>
  <c r="BK878" i="5"/>
  <c r="BL878" i="5"/>
  <c r="BM878" i="5"/>
  <c r="AM878" i="5"/>
  <c r="A879" i="5"/>
  <c r="B879" i="5"/>
  <c r="F879" i="5"/>
  <c r="E879" i="5"/>
  <c r="Q879" i="5"/>
  <c r="G879" i="5"/>
  <c r="R879" i="5"/>
  <c r="S879" i="5"/>
  <c r="AN878" i="5"/>
  <c r="AO878" i="5"/>
  <c r="AP878" i="5"/>
  <c r="AR878" i="5"/>
  <c r="AS878" i="5"/>
  <c r="H879" i="5"/>
  <c r="K879" i="5"/>
  <c r="C879" i="5"/>
  <c r="Z879" i="5"/>
  <c r="AC879" i="5"/>
  <c r="AD879" i="5"/>
  <c r="AA879" i="5"/>
  <c r="AB879" i="5"/>
  <c r="AF879" i="5"/>
  <c r="AE879" i="5"/>
  <c r="AG879" i="5"/>
  <c r="BC879" i="5"/>
  <c r="AK879" i="5"/>
  <c r="Y879" i="5"/>
  <c r="AL879" i="5"/>
  <c r="AH879" i="5"/>
  <c r="L879" i="5"/>
  <c r="AZ879" i="5"/>
  <c r="BA879" i="5"/>
  <c r="M879" i="5"/>
  <c r="BD879" i="5"/>
  <c r="BE879" i="5"/>
  <c r="AX879" i="5"/>
  <c r="AY879" i="5"/>
  <c r="BB879" i="5"/>
  <c r="BF878" i="5"/>
  <c r="BG878" i="5"/>
  <c r="BH879" i="5"/>
  <c r="BI879" i="5"/>
  <c r="BJ879" i="5"/>
  <c r="BK879" i="5"/>
  <c r="BL879" i="5"/>
  <c r="BM879" i="5"/>
  <c r="AM879" i="5"/>
  <c r="A880" i="5"/>
  <c r="B880" i="5"/>
  <c r="F880" i="5"/>
  <c r="E880" i="5"/>
  <c r="Q880" i="5"/>
  <c r="G880" i="5"/>
  <c r="R880" i="5"/>
  <c r="S880" i="5"/>
  <c r="AN879" i="5"/>
  <c r="AO879" i="5"/>
  <c r="AP879" i="5"/>
  <c r="AR879" i="5"/>
  <c r="AS879" i="5"/>
  <c r="H880" i="5"/>
  <c r="K880" i="5"/>
  <c r="C880" i="5"/>
  <c r="Z880" i="5"/>
  <c r="AC880" i="5"/>
  <c r="AD880" i="5"/>
  <c r="AA880" i="5"/>
  <c r="AB880" i="5"/>
  <c r="AF880" i="5"/>
  <c r="AE880" i="5"/>
  <c r="AG880" i="5"/>
  <c r="BC880" i="5"/>
  <c r="AK880" i="5"/>
  <c r="Y880" i="5"/>
  <c r="AL880" i="5"/>
  <c r="AH880" i="5"/>
  <c r="L880" i="5"/>
  <c r="AZ880" i="5"/>
  <c r="BA880" i="5"/>
  <c r="M880" i="5"/>
  <c r="BD880" i="5"/>
  <c r="BE880" i="5"/>
  <c r="AX880" i="5"/>
  <c r="AY880" i="5"/>
  <c r="BB880" i="5"/>
  <c r="BF879" i="5"/>
  <c r="BG879" i="5"/>
  <c r="BH880" i="5"/>
  <c r="BI880" i="5"/>
  <c r="BJ880" i="5"/>
  <c r="BK880" i="5"/>
  <c r="BL880" i="5"/>
  <c r="BM880" i="5"/>
  <c r="AM880" i="5"/>
  <c r="A881" i="5"/>
  <c r="B881" i="5"/>
  <c r="F881" i="5"/>
  <c r="E881" i="5"/>
  <c r="Q881" i="5"/>
  <c r="G881" i="5"/>
  <c r="R881" i="5"/>
  <c r="S881" i="5"/>
  <c r="AN880" i="5"/>
  <c r="AO880" i="5"/>
  <c r="AP880" i="5"/>
  <c r="AR880" i="5"/>
  <c r="AS880" i="5"/>
  <c r="H881" i="5"/>
  <c r="K881" i="5"/>
  <c r="C881" i="5"/>
  <c r="Z881" i="5"/>
  <c r="AC881" i="5"/>
  <c r="AD881" i="5"/>
  <c r="AA881" i="5"/>
  <c r="AB881" i="5"/>
  <c r="AF881" i="5"/>
  <c r="AE881" i="5"/>
  <c r="AG881" i="5"/>
  <c r="BC881" i="5"/>
  <c r="AK881" i="5"/>
  <c r="Y881" i="5"/>
  <c r="AL881" i="5"/>
  <c r="AH881" i="5"/>
  <c r="L881" i="5"/>
  <c r="AZ881" i="5"/>
  <c r="BA881" i="5"/>
  <c r="M881" i="5"/>
  <c r="BD881" i="5"/>
  <c r="BE881" i="5"/>
  <c r="AX881" i="5"/>
  <c r="AY881" i="5"/>
  <c r="BB881" i="5"/>
  <c r="BF880" i="5"/>
  <c r="BG880" i="5"/>
  <c r="BH881" i="5"/>
  <c r="BI881" i="5"/>
  <c r="BJ881" i="5"/>
  <c r="BK881" i="5"/>
  <c r="BL881" i="5"/>
  <c r="BM881" i="5"/>
  <c r="AM881" i="5"/>
  <c r="A882" i="5"/>
  <c r="B882" i="5"/>
  <c r="F882" i="5"/>
  <c r="E882" i="5"/>
  <c r="Q882" i="5"/>
  <c r="G882" i="5"/>
  <c r="R882" i="5"/>
  <c r="S882" i="5"/>
  <c r="AN881" i="5"/>
  <c r="AO881" i="5"/>
  <c r="AP881" i="5"/>
  <c r="AR881" i="5"/>
  <c r="AS881" i="5"/>
  <c r="H882" i="5"/>
  <c r="K882" i="5"/>
  <c r="C882" i="5"/>
  <c r="Z882" i="5"/>
  <c r="AC882" i="5"/>
  <c r="AD882" i="5"/>
  <c r="AA882" i="5"/>
  <c r="AB882" i="5"/>
  <c r="AF882" i="5"/>
  <c r="AE882" i="5"/>
  <c r="AG882" i="5"/>
  <c r="BC882" i="5"/>
  <c r="AK882" i="5"/>
  <c r="Y882" i="5"/>
  <c r="AL882" i="5"/>
  <c r="AH882" i="5"/>
  <c r="L882" i="5"/>
  <c r="AZ882" i="5"/>
  <c r="BA882" i="5"/>
  <c r="M882" i="5"/>
  <c r="BD882" i="5"/>
  <c r="BE882" i="5"/>
  <c r="AX882" i="5"/>
  <c r="AY882" i="5"/>
  <c r="BB882" i="5"/>
  <c r="BF881" i="5"/>
  <c r="BG881" i="5"/>
  <c r="BH882" i="5"/>
  <c r="BI882" i="5"/>
  <c r="BJ882" i="5"/>
  <c r="BK882" i="5"/>
  <c r="BL882" i="5"/>
  <c r="BM882" i="5"/>
  <c r="AM882" i="5"/>
  <c r="A883" i="5"/>
  <c r="B883" i="5"/>
  <c r="F883" i="5"/>
  <c r="E883" i="5"/>
  <c r="Q883" i="5"/>
  <c r="G883" i="5"/>
  <c r="R883" i="5"/>
  <c r="S883" i="5"/>
  <c r="AN882" i="5"/>
  <c r="AO882" i="5"/>
  <c r="AP882" i="5"/>
  <c r="AR882" i="5"/>
  <c r="AS882" i="5"/>
  <c r="H883" i="5"/>
  <c r="K883" i="5"/>
  <c r="C883" i="5"/>
  <c r="Z883" i="5"/>
  <c r="AC883" i="5"/>
  <c r="AD883" i="5"/>
  <c r="AA883" i="5"/>
  <c r="AB883" i="5"/>
  <c r="AF883" i="5"/>
  <c r="AE883" i="5"/>
  <c r="AG883" i="5"/>
  <c r="BC883" i="5"/>
  <c r="AK883" i="5"/>
  <c r="Y883" i="5"/>
  <c r="AL883" i="5"/>
  <c r="AH883" i="5"/>
  <c r="L883" i="5"/>
  <c r="AZ883" i="5"/>
  <c r="BA883" i="5"/>
  <c r="M883" i="5"/>
  <c r="BD883" i="5"/>
  <c r="BE883" i="5"/>
  <c r="AX883" i="5"/>
  <c r="AY883" i="5"/>
  <c r="BB883" i="5"/>
  <c r="BF882" i="5"/>
  <c r="BG882" i="5"/>
  <c r="BH883" i="5"/>
  <c r="BI883" i="5"/>
  <c r="BJ883" i="5"/>
  <c r="BK883" i="5"/>
  <c r="BL883" i="5"/>
  <c r="BM883" i="5"/>
  <c r="AM883" i="5"/>
  <c r="A884" i="5"/>
  <c r="B884" i="5"/>
  <c r="F884" i="5"/>
  <c r="E884" i="5"/>
  <c r="Q884" i="5"/>
  <c r="G884" i="5"/>
  <c r="R884" i="5"/>
  <c r="S884" i="5"/>
  <c r="AN883" i="5"/>
  <c r="AO883" i="5"/>
  <c r="AP883" i="5"/>
  <c r="AR883" i="5"/>
  <c r="AS883" i="5"/>
  <c r="H884" i="5"/>
  <c r="K884" i="5"/>
  <c r="C884" i="5"/>
  <c r="Z884" i="5"/>
  <c r="AC884" i="5"/>
  <c r="AD884" i="5"/>
  <c r="AA884" i="5"/>
  <c r="AB884" i="5"/>
  <c r="AF884" i="5"/>
  <c r="AE884" i="5"/>
  <c r="AG884" i="5"/>
  <c r="BC884" i="5"/>
  <c r="AK884" i="5"/>
  <c r="Y884" i="5"/>
  <c r="AL884" i="5"/>
  <c r="AH884" i="5"/>
  <c r="L884" i="5"/>
  <c r="AZ884" i="5"/>
  <c r="BA884" i="5"/>
  <c r="M884" i="5"/>
  <c r="BD884" i="5"/>
  <c r="BE884" i="5"/>
  <c r="AX884" i="5"/>
  <c r="AY884" i="5"/>
  <c r="BB884" i="5"/>
  <c r="BF883" i="5"/>
  <c r="BG883" i="5"/>
  <c r="BH884" i="5"/>
  <c r="BI884" i="5"/>
  <c r="BJ884" i="5"/>
  <c r="BK884" i="5"/>
  <c r="BL884" i="5"/>
  <c r="BM884" i="5"/>
  <c r="AM884" i="5"/>
  <c r="A885" i="5"/>
  <c r="B885" i="5"/>
  <c r="F885" i="5"/>
  <c r="E885" i="5"/>
  <c r="Q885" i="5"/>
  <c r="G885" i="5"/>
  <c r="R885" i="5"/>
  <c r="S885" i="5"/>
  <c r="AN884" i="5"/>
  <c r="AO884" i="5"/>
  <c r="AP884" i="5"/>
  <c r="AR884" i="5"/>
  <c r="AS884" i="5"/>
  <c r="H885" i="5"/>
  <c r="K885" i="5"/>
  <c r="C885" i="5"/>
  <c r="Z885" i="5"/>
  <c r="AC885" i="5"/>
  <c r="AD885" i="5"/>
  <c r="AA885" i="5"/>
  <c r="AB885" i="5"/>
  <c r="AF885" i="5"/>
  <c r="AE885" i="5"/>
  <c r="AG885" i="5"/>
  <c r="BC885" i="5"/>
  <c r="AK885" i="5"/>
  <c r="Y885" i="5"/>
  <c r="AL885" i="5"/>
  <c r="AH885" i="5"/>
  <c r="L885" i="5"/>
  <c r="AZ885" i="5"/>
  <c r="BA885" i="5"/>
  <c r="M885" i="5"/>
  <c r="BD885" i="5"/>
  <c r="BE885" i="5"/>
  <c r="AX885" i="5"/>
  <c r="AY885" i="5"/>
  <c r="BB885" i="5"/>
  <c r="BF884" i="5"/>
  <c r="BG884" i="5"/>
  <c r="BH885" i="5"/>
  <c r="BI885" i="5"/>
  <c r="BJ885" i="5"/>
  <c r="BK885" i="5"/>
  <c r="BL885" i="5"/>
  <c r="BM885" i="5"/>
  <c r="AM885" i="5"/>
  <c r="A886" i="5"/>
  <c r="B886" i="5"/>
  <c r="F886" i="5"/>
  <c r="E886" i="5"/>
  <c r="Q886" i="5"/>
  <c r="G886" i="5"/>
  <c r="R886" i="5"/>
  <c r="S886" i="5"/>
  <c r="AN885" i="5"/>
  <c r="AO885" i="5"/>
  <c r="AP885" i="5"/>
  <c r="AR885" i="5"/>
  <c r="AS885" i="5"/>
  <c r="H886" i="5"/>
  <c r="K886" i="5"/>
  <c r="C886" i="5"/>
  <c r="Z886" i="5"/>
  <c r="AC886" i="5"/>
  <c r="AD886" i="5"/>
  <c r="AA886" i="5"/>
  <c r="AB886" i="5"/>
  <c r="AF886" i="5"/>
  <c r="AE886" i="5"/>
  <c r="AG886" i="5"/>
  <c r="BC886" i="5"/>
  <c r="AK886" i="5"/>
  <c r="Y886" i="5"/>
  <c r="AL886" i="5"/>
  <c r="AH886" i="5"/>
  <c r="L886" i="5"/>
  <c r="AZ886" i="5"/>
  <c r="BA886" i="5"/>
  <c r="M886" i="5"/>
  <c r="BD886" i="5"/>
  <c r="BE886" i="5"/>
  <c r="AX886" i="5"/>
  <c r="AY886" i="5"/>
  <c r="BB886" i="5"/>
  <c r="BF885" i="5"/>
  <c r="BG885" i="5"/>
  <c r="BH886" i="5"/>
  <c r="BI886" i="5"/>
  <c r="BJ886" i="5"/>
  <c r="BK886" i="5"/>
  <c r="BL886" i="5"/>
  <c r="BM886" i="5"/>
  <c r="AM886" i="5"/>
  <c r="A887" i="5"/>
  <c r="B887" i="5"/>
  <c r="F887" i="5"/>
  <c r="E887" i="5"/>
  <c r="Q887" i="5"/>
  <c r="G887" i="5"/>
  <c r="R887" i="5"/>
  <c r="S887" i="5"/>
  <c r="AN886" i="5"/>
  <c r="AO886" i="5"/>
  <c r="AP886" i="5"/>
  <c r="AR886" i="5"/>
  <c r="AS886" i="5"/>
  <c r="H887" i="5"/>
  <c r="K887" i="5"/>
  <c r="C887" i="5"/>
  <c r="Z887" i="5"/>
  <c r="AC887" i="5"/>
  <c r="AD887" i="5"/>
  <c r="AA887" i="5"/>
  <c r="AB887" i="5"/>
  <c r="AF887" i="5"/>
  <c r="AE887" i="5"/>
  <c r="AG887" i="5"/>
  <c r="BC887" i="5"/>
  <c r="AK887" i="5"/>
  <c r="Y887" i="5"/>
  <c r="AL887" i="5"/>
  <c r="AH887" i="5"/>
  <c r="L887" i="5"/>
  <c r="AZ887" i="5"/>
  <c r="BA887" i="5"/>
  <c r="M887" i="5"/>
  <c r="BD887" i="5"/>
  <c r="BE887" i="5"/>
  <c r="AX887" i="5"/>
  <c r="AY887" i="5"/>
  <c r="BB887" i="5"/>
  <c r="BF886" i="5"/>
  <c r="BG886" i="5"/>
  <c r="BH887" i="5"/>
  <c r="BI887" i="5"/>
  <c r="BJ887" i="5"/>
  <c r="BK887" i="5"/>
  <c r="BL887" i="5"/>
  <c r="BM887" i="5"/>
  <c r="AM887" i="5"/>
  <c r="A888" i="5"/>
  <c r="B888" i="5"/>
  <c r="F888" i="5"/>
  <c r="E888" i="5"/>
  <c r="Q888" i="5"/>
  <c r="G888" i="5"/>
  <c r="R888" i="5"/>
  <c r="S888" i="5"/>
  <c r="AN887" i="5"/>
  <c r="AO887" i="5"/>
  <c r="AP887" i="5"/>
  <c r="AR887" i="5"/>
  <c r="AS887" i="5"/>
  <c r="H888" i="5"/>
  <c r="K888" i="5"/>
  <c r="C888" i="5"/>
  <c r="Z888" i="5"/>
  <c r="AC888" i="5"/>
  <c r="AD888" i="5"/>
  <c r="AA888" i="5"/>
  <c r="AB888" i="5"/>
  <c r="AF888" i="5"/>
  <c r="AE888" i="5"/>
  <c r="AG888" i="5"/>
  <c r="BC888" i="5"/>
  <c r="AK888" i="5"/>
  <c r="Y888" i="5"/>
  <c r="AL888" i="5"/>
  <c r="AH888" i="5"/>
  <c r="L888" i="5"/>
  <c r="AZ888" i="5"/>
  <c r="BA888" i="5"/>
  <c r="M888" i="5"/>
  <c r="BD888" i="5"/>
  <c r="BE888" i="5"/>
  <c r="AX888" i="5"/>
  <c r="AY888" i="5"/>
  <c r="BB888" i="5"/>
  <c r="BF887" i="5"/>
  <c r="BG887" i="5"/>
  <c r="BH888" i="5"/>
  <c r="BI888" i="5"/>
  <c r="BJ888" i="5"/>
  <c r="BK888" i="5"/>
  <c r="BL888" i="5"/>
  <c r="BM888" i="5"/>
  <c r="AM888" i="5"/>
  <c r="A889" i="5"/>
  <c r="B889" i="5"/>
  <c r="F889" i="5"/>
  <c r="E889" i="5"/>
  <c r="Q889" i="5"/>
  <c r="G889" i="5"/>
  <c r="R889" i="5"/>
  <c r="S889" i="5"/>
  <c r="AN888" i="5"/>
  <c r="AO888" i="5"/>
  <c r="AP888" i="5"/>
  <c r="AR888" i="5"/>
  <c r="AS888" i="5"/>
  <c r="H889" i="5"/>
  <c r="K889" i="5"/>
  <c r="C889" i="5"/>
  <c r="Z889" i="5"/>
  <c r="AC889" i="5"/>
  <c r="AD889" i="5"/>
  <c r="AA889" i="5"/>
  <c r="AB889" i="5"/>
  <c r="AF889" i="5"/>
  <c r="AE889" i="5"/>
  <c r="AG889" i="5"/>
  <c r="BC889" i="5"/>
  <c r="AK889" i="5"/>
  <c r="Y889" i="5"/>
  <c r="AL889" i="5"/>
  <c r="AH889" i="5"/>
  <c r="L889" i="5"/>
  <c r="AZ889" i="5"/>
  <c r="BA889" i="5"/>
  <c r="M889" i="5"/>
  <c r="BD889" i="5"/>
  <c r="BE889" i="5"/>
  <c r="AX889" i="5"/>
  <c r="AY889" i="5"/>
  <c r="BB889" i="5"/>
  <c r="BF888" i="5"/>
  <c r="BG888" i="5"/>
  <c r="BH889" i="5"/>
  <c r="BI889" i="5"/>
  <c r="BJ889" i="5"/>
  <c r="BK889" i="5"/>
  <c r="BL889" i="5"/>
  <c r="BM889" i="5"/>
  <c r="AM889" i="5"/>
  <c r="A890" i="5"/>
  <c r="B890" i="5"/>
  <c r="F890" i="5"/>
  <c r="E890" i="5"/>
  <c r="Q890" i="5"/>
  <c r="G890" i="5"/>
  <c r="R890" i="5"/>
  <c r="S890" i="5"/>
  <c r="AN889" i="5"/>
  <c r="AO889" i="5"/>
  <c r="AP889" i="5"/>
  <c r="AR889" i="5"/>
  <c r="AS889" i="5"/>
  <c r="H890" i="5"/>
  <c r="K890" i="5"/>
  <c r="C890" i="5"/>
  <c r="Z890" i="5"/>
  <c r="AC890" i="5"/>
  <c r="AD890" i="5"/>
  <c r="AA890" i="5"/>
  <c r="AB890" i="5"/>
  <c r="AF890" i="5"/>
  <c r="AE890" i="5"/>
  <c r="AG890" i="5"/>
  <c r="BC890" i="5"/>
  <c r="AK890" i="5"/>
  <c r="Y890" i="5"/>
  <c r="AL890" i="5"/>
  <c r="AH890" i="5"/>
  <c r="L890" i="5"/>
  <c r="AZ890" i="5"/>
  <c r="BA890" i="5"/>
  <c r="M890" i="5"/>
  <c r="BD890" i="5"/>
  <c r="BE890" i="5"/>
  <c r="AX890" i="5"/>
  <c r="AY890" i="5"/>
  <c r="BB890" i="5"/>
  <c r="BF889" i="5"/>
  <c r="BG889" i="5"/>
  <c r="BH890" i="5"/>
  <c r="BI890" i="5"/>
  <c r="BJ890" i="5"/>
  <c r="BK890" i="5"/>
  <c r="BL890" i="5"/>
  <c r="BM890" i="5"/>
  <c r="AM890" i="5"/>
  <c r="A891" i="5"/>
  <c r="B891" i="5"/>
  <c r="F891" i="5"/>
  <c r="E891" i="5"/>
  <c r="Q891" i="5"/>
  <c r="G891" i="5"/>
  <c r="R891" i="5"/>
  <c r="S891" i="5"/>
  <c r="AN890" i="5"/>
  <c r="AO890" i="5"/>
  <c r="AP890" i="5"/>
  <c r="AR890" i="5"/>
  <c r="AS890" i="5"/>
  <c r="H891" i="5"/>
  <c r="K891" i="5"/>
  <c r="C891" i="5"/>
  <c r="Z891" i="5"/>
  <c r="AC891" i="5"/>
  <c r="AD891" i="5"/>
  <c r="AA891" i="5"/>
  <c r="AB891" i="5"/>
  <c r="AF891" i="5"/>
  <c r="AE891" i="5"/>
  <c r="AG891" i="5"/>
  <c r="BC891" i="5"/>
  <c r="AK891" i="5"/>
  <c r="Y891" i="5"/>
  <c r="AL891" i="5"/>
  <c r="AH891" i="5"/>
  <c r="L891" i="5"/>
  <c r="AZ891" i="5"/>
  <c r="BA891" i="5"/>
  <c r="M891" i="5"/>
  <c r="BD891" i="5"/>
  <c r="BE891" i="5"/>
  <c r="AX891" i="5"/>
  <c r="AY891" i="5"/>
  <c r="BB891" i="5"/>
  <c r="BF890" i="5"/>
  <c r="BG890" i="5"/>
  <c r="BH891" i="5"/>
  <c r="BI891" i="5"/>
  <c r="BJ891" i="5"/>
  <c r="BK891" i="5"/>
  <c r="BL891" i="5"/>
  <c r="BM891" i="5"/>
  <c r="AM891" i="5"/>
  <c r="A892" i="5"/>
  <c r="B892" i="5"/>
  <c r="F892" i="5"/>
  <c r="E892" i="5"/>
  <c r="Q892" i="5"/>
  <c r="G892" i="5"/>
  <c r="R892" i="5"/>
  <c r="S892" i="5"/>
  <c r="AN891" i="5"/>
  <c r="AO891" i="5"/>
  <c r="AP891" i="5"/>
  <c r="AR891" i="5"/>
  <c r="AS891" i="5"/>
  <c r="H892" i="5"/>
  <c r="K892" i="5"/>
  <c r="C892" i="5"/>
  <c r="Z892" i="5"/>
  <c r="AC892" i="5"/>
  <c r="AD892" i="5"/>
  <c r="AA892" i="5"/>
  <c r="AB892" i="5"/>
  <c r="AF892" i="5"/>
  <c r="AE892" i="5"/>
  <c r="AG892" i="5"/>
  <c r="BC892" i="5"/>
  <c r="AK892" i="5"/>
  <c r="Y892" i="5"/>
  <c r="AL892" i="5"/>
  <c r="AH892" i="5"/>
  <c r="L892" i="5"/>
  <c r="AZ892" i="5"/>
  <c r="BA892" i="5"/>
  <c r="M892" i="5"/>
  <c r="BD892" i="5"/>
  <c r="BE892" i="5"/>
  <c r="AX892" i="5"/>
  <c r="AY892" i="5"/>
  <c r="BB892" i="5"/>
  <c r="BF891" i="5"/>
  <c r="BG891" i="5"/>
  <c r="BH892" i="5"/>
  <c r="BI892" i="5"/>
  <c r="BJ892" i="5"/>
  <c r="BK892" i="5"/>
  <c r="BL892" i="5"/>
  <c r="BM892" i="5"/>
  <c r="AM892" i="5"/>
  <c r="A893" i="5"/>
  <c r="B893" i="5"/>
  <c r="F893" i="5"/>
  <c r="E893" i="5"/>
  <c r="Q893" i="5"/>
  <c r="G893" i="5"/>
  <c r="R893" i="5"/>
  <c r="S893" i="5"/>
  <c r="AN892" i="5"/>
  <c r="AO892" i="5"/>
  <c r="AP892" i="5"/>
  <c r="AR892" i="5"/>
  <c r="AS892" i="5"/>
  <c r="H893" i="5"/>
  <c r="K893" i="5"/>
  <c r="C893" i="5"/>
  <c r="Z893" i="5"/>
  <c r="AC893" i="5"/>
  <c r="AD893" i="5"/>
  <c r="AA893" i="5"/>
  <c r="AB893" i="5"/>
  <c r="AF893" i="5"/>
  <c r="AE893" i="5"/>
  <c r="AG893" i="5"/>
  <c r="BC893" i="5"/>
  <c r="AK893" i="5"/>
  <c r="Y893" i="5"/>
  <c r="AL893" i="5"/>
  <c r="AH893" i="5"/>
  <c r="L893" i="5"/>
  <c r="AZ893" i="5"/>
  <c r="BA893" i="5"/>
  <c r="M893" i="5"/>
  <c r="BD893" i="5"/>
  <c r="BE893" i="5"/>
  <c r="AX893" i="5"/>
  <c r="AY893" i="5"/>
  <c r="BB893" i="5"/>
  <c r="BF892" i="5"/>
  <c r="BG892" i="5"/>
  <c r="BH893" i="5"/>
  <c r="BI893" i="5"/>
  <c r="BJ893" i="5"/>
  <c r="BK893" i="5"/>
  <c r="BL893" i="5"/>
  <c r="BM893" i="5"/>
  <c r="AM893" i="5"/>
  <c r="A894" i="5"/>
  <c r="B894" i="5"/>
  <c r="F894" i="5"/>
  <c r="E894" i="5"/>
  <c r="Q894" i="5"/>
  <c r="G894" i="5"/>
  <c r="R894" i="5"/>
  <c r="S894" i="5"/>
  <c r="AN893" i="5"/>
  <c r="AO893" i="5"/>
  <c r="AP893" i="5"/>
  <c r="AR893" i="5"/>
  <c r="AS893" i="5"/>
  <c r="H894" i="5"/>
  <c r="K894" i="5"/>
  <c r="C894" i="5"/>
  <c r="Z894" i="5"/>
  <c r="AC894" i="5"/>
  <c r="AD894" i="5"/>
  <c r="AA894" i="5"/>
  <c r="AB894" i="5"/>
  <c r="AF894" i="5"/>
  <c r="AE894" i="5"/>
  <c r="AG894" i="5"/>
  <c r="BC894" i="5"/>
  <c r="AK894" i="5"/>
  <c r="Y894" i="5"/>
  <c r="AL894" i="5"/>
  <c r="AH894" i="5"/>
  <c r="L894" i="5"/>
  <c r="AZ894" i="5"/>
  <c r="BA894" i="5"/>
  <c r="M894" i="5"/>
  <c r="BD894" i="5"/>
  <c r="BE894" i="5"/>
  <c r="AX894" i="5"/>
  <c r="AY894" i="5"/>
  <c r="BB894" i="5"/>
  <c r="BF893" i="5"/>
  <c r="BG893" i="5"/>
  <c r="BH894" i="5"/>
  <c r="BI894" i="5"/>
  <c r="BJ894" i="5"/>
  <c r="BK894" i="5"/>
  <c r="BL894" i="5"/>
  <c r="BM894" i="5"/>
  <c r="AM894" i="5"/>
  <c r="A895" i="5"/>
  <c r="B895" i="5"/>
  <c r="F895" i="5"/>
  <c r="E895" i="5"/>
  <c r="Q895" i="5"/>
  <c r="G895" i="5"/>
  <c r="R895" i="5"/>
  <c r="S895" i="5"/>
  <c r="AN894" i="5"/>
  <c r="AO894" i="5"/>
  <c r="AP894" i="5"/>
  <c r="AR894" i="5"/>
  <c r="AS894" i="5"/>
  <c r="H895" i="5"/>
  <c r="K895" i="5"/>
  <c r="C895" i="5"/>
  <c r="Z895" i="5"/>
  <c r="AC895" i="5"/>
  <c r="AD895" i="5"/>
  <c r="AA895" i="5"/>
  <c r="AB895" i="5"/>
  <c r="AF895" i="5"/>
  <c r="AE895" i="5"/>
  <c r="AG895" i="5"/>
  <c r="BC895" i="5"/>
  <c r="AK895" i="5"/>
  <c r="Y895" i="5"/>
  <c r="AL895" i="5"/>
  <c r="AH895" i="5"/>
  <c r="L895" i="5"/>
  <c r="AZ895" i="5"/>
  <c r="BA895" i="5"/>
  <c r="M895" i="5"/>
  <c r="BD895" i="5"/>
  <c r="BE895" i="5"/>
  <c r="AX895" i="5"/>
  <c r="AY895" i="5"/>
  <c r="BB895" i="5"/>
  <c r="BF894" i="5"/>
  <c r="BG894" i="5"/>
  <c r="BH895" i="5"/>
  <c r="BI895" i="5"/>
  <c r="BJ895" i="5"/>
  <c r="BK895" i="5"/>
  <c r="BL895" i="5"/>
  <c r="BM895" i="5"/>
  <c r="AM895" i="5"/>
  <c r="A896" i="5"/>
  <c r="B896" i="5"/>
  <c r="F896" i="5"/>
  <c r="E896" i="5"/>
  <c r="Q896" i="5"/>
  <c r="G896" i="5"/>
  <c r="R896" i="5"/>
  <c r="S896" i="5"/>
  <c r="AN895" i="5"/>
  <c r="AO895" i="5"/>
  <c r="AP895" i="5"/>
  <c r="AR895" i="5"/>
  <c r="AS895" i="5"/>
  <c r="H896" i="5"/>
  <c r="K896" i="5"/>
  <c r="C896" i="5"/>
  <c r="Z896" i="5"/>
  <c r="AC896" i="5"/>
  <c r="AD896" i="5"/>
  <c r="AA896" i="5"/>
  <c r="AB896" i="5"/>
  <c r="AF896" i="5"/>
  <c r="AE896" i="5"/>
  <c r="AG896" i="5"/>
  <c r="BC896" i="5"/>
  <c r="AK896" i="5"/>
  <c r="Y896" i="5"/>
  <c r="AL896" i="5"/>
  <c r="AH896" i="5"/>
  <c r="L896" i="5"/>
  <c r="AZ896" i="5"/>
  <c r="BA896" i="5"/>
  <c r="M896" i="5"/>
  <c r="BD896" i="5"/>
  <c r="BE896" i="5"/>
  <c r="AX896" i="5"/>
  <c r="AY896" i="5"/>
  <c r="BB896" i="5"/>
  <c r="BF895" i="5"/>
  <c r="BG895" i="5"/>
  <c r="BH896" i="5"/>
  <c r="BI896" i="5"/>
  <c r="BJ896" i="5"/>
  <c r="BK896" i="5"/>
  <c r="BL896" i="5"/>
  <c r="BM896" i="5"/>
  <c r="AM896" i="5"/>
  <c r="A897" i="5"/>
  <c r="B897" i="5"/>
  <c r="F897" i="5"/>
  <c r="E897" i="5"/>
  <c r="Q897" i="5"/>
  <c r="G897" i="5"/>
  <c r="R897" i="5"/>
  <c r="S897" i="5"/>
  <c r="AN896" i="5"/>
  <c r="AO896" i="5"/>
  <c r="AP896" i="5"/>
  <c r="AR896" i="5"/>
  <c r="AS896" i="5"/>
  <c r="H897" i="5"/>
  <c r="K897" i="5"/>
  <c r="C897" i="5"/>
  <c r="Z897" i="5"/>
  <c r="AC897" i="5"/>
  <c r="AD897" i="5"/>
  <c r="AA897" i="5"/>
  <c r="AB897" i="5"/>
  <c r="AF897" i="5"/>
  <c r="AE897" i="5"/>
  <c r="AG897" i="5"/>
  <c r="BC897" i="5"/>
  <c r="AK897" i="5"/>
  <c r="Y897" i="5"/>
  <c r="AL897" i="5"/>
  <c r="AH897" i="5"/>
  <c r="L897" i="5"/>
  <c r="AZ897" i="5"/>
  <c r="BA897" i="5"/>
  <c r="M897" i="5"/>
  <c r="BD897" i="5"/>
  <c r="BE897" i="5"/>
  <c r="AX897" i="5"/>
  <c r="AY897" i="5"/>
  <c r="BB897" i="5"/>
  <c r="BF896" i="5"/>
  <c r="BG896" i="5"/>
  <c r="BH897" i="5"/>
  <c r="BI897" i="5"/>
  <c r="BJ897" i="5"/>
  <c r="BK897" i="5"/>
  <c r="BL897" i="5"/>
  <c r="BM897" i="5"/>
  <c r="AM897" i="5"/>
  <c r="A898" i="5"/>
  <c r="B898" i="5"/>
  <c r="F898" i="5"/>
  <c r="E898" i="5"/>
  <c r="Q898" i="5"/>
  <c r="G898" i="5"/>
  <c r="R898" i="5"/>
  <c r="S898" i="5"/>
  <c r="AN897" i="5"/>
  <c r="AO897" i="5"/>
  <c r="AP897" i="5"/>
  <c r="AR897" i="5"/>
  <c r="AS897" i="5"/>
  <c r="H898" i="5"/>
  <c r="K898" i="5"/>
  <c r="C898" i="5"/>
  <c r="Z898" i="5"/>
  <c r="AC898" i="5"/>
  <c r="AD898" i="5"/>
  <c r="AA898" i="5"/>
  <c r="AB898" i="5"/>
  <c r="AF898" i="5"/>
  <c r="AE898" i="5"/>
  <c r="AG898" i="5"/>
  <c r="BC898" i="5"/>
  <c r="AK898" i="5"/>
  <c r="Y898" i="5"/>
  <c r="AL898" i="5"/>
  <c r="AH898" i="5"/>
  <c r="L898" i="5"/>
  <c r="AZ898" i="5"/>
  <c r="BA898" i="5"/>
  <c r="M898" i="5"/>
  <c r="BD898" i="5"/>
  <c r="BE898" i="5"/>
  <c r="AX898" i="5"/>
  <c r="AY898" i="5"/>
  <c r="BB898" i="5"/>
  <c r="BF897" i="5"/>
  <c r="BG897" i="5"/>
  <c r="BH898" i="5"/>
  <c r="BI898" i="5"/>
  <c r="BJ898" i="5"/>
  <c r="BK898" i="5"/>
  <c r="BL898" i="5"/>
  <c r="BM898" i="5"/>
  <c r="AM898" i="5"/>
  <c r="A899" i="5"/>
  <c r="B899" i="5"/>
  <c r="F899" i="5"/>
  <c r="E899" i="5"/>
  <c r="Q899" i="5"/>
  <c r="G899" i="5"/>
  <c r="R899" i="5"/>
  <c r="S899" i="5"/>
  <c r="AN898" i="5"/>
  <c r="AO898" i="5"/>
  <c r="AP898" i="5"/>
  <c r="AR898" i="5"/>
  <c r="AS898" i="5"/>
  <c r="H899" i="5"/>
  <c r="K899" i="5"/>
  <c r="C899" i="5"/>
  <c r="Z899" i="5"/>
  <c r="AC899" i="5"/>
  <c r="AD899" i="5"/>
  <c r="AA899" i="5"/>
  <c r="AB899" i="5"/>
  <c r="AF899" i="5"/>
  <c r="AE899" i="5"/>
  <c r="AG899" i="5"/>
  <c r="BC899" i="5"/>
  <c r="AK899" i="5"/>
  <c r="Y899" i="5"/>
  <c r="AL899" i="5"/>
  <c r="AH899" i="5"/>
  <c r="L899" i="5"/>
  <c r="AZ899" i="5"/>
  <c r="BA899" i="5"/>
  <c r="M899" i="5"/>
  <c r="BD899" i="5"/>
  <c r="BE899" i="5"/>
  <c r="AX899" i="5"/>
  <c r="AY899" i="5"/>
  <c r="BB899" i="5"/>
  <c r="BF898" i="5"/>
  <c r="BG898" i="5"/>
  <c r="BH899" i="5"/>
  <c r="BI899" i="5"/>
  <c r="BJ899" i="5"/>
  <c r="BK899" i="5"/>
  <c r="BL899" i="5"/>
  <c r="BM899" i="5"/>
  <c r="AM899" i="5"/>
  <c r="A900" i="5"/>
  <c r="B900" i="5"/>
  <c r="F900" i="5"/>
  <c r="E900" i="5"/>
  <c r="Q900" i="5"/>
  <c r="G900" i="5"/>
  <c r="R900" i="5"/>
  <c r="S900" i="5"/>
  <c r="AN899" i="5"/>
  <c r="AO899" i="5"/>
  <c r="AP899" i="5"/>
  <c r="AR899" i="5"/>
  <c r="AS899" i="5"/>
  <c r="H900" i="5"/>
  <c r="K900" i="5"/>
  <c r="C900" i="5"/>
  <c r="Z900" i="5"/>
  <c r="AC900" i="5"/>
  <c r="AD900" i="5"/>
  <c r="AA900" i="5"/>
  <c r="AB900" i="5"/>
  <c r="AF900" i="5"/>
  <c r="AE900" i="5"/>
  <c r="AG900" i="5"/>
  <c r="BC900" i="5"/>
  <c r="AK900" i="5"/>
  <c r="Y900" i="5"/>
  <c r="AL900" i="5"/>
  <c r="AH900" i="5"/>
  <c r="L900" i="5"/>
  <c r="AZ900" i="5"/>
  <c r="BA900" i="5"/>
  <c r="M900" i="5"/>
  <c r="BD900" i="5"/>
  <c r="BE900" i="5"/>
  <c r="AX900" i="5"/>
  <c r="AY900" i="5"/>
  <c r="BB900" i="5"/>
  <c r="BF899" i="5"/>
  <c r="BG899" i="5"/>
  <c r="BH900" i="5"/>
  <c r="BI900" i="5"/>
  <c r="BJ900" i="5"/>
  <c r="BK900" i="5"/>
  <c r="BL900" i="5"/>
  <c r="BM900" i="5"/>
  <c r="AM900" i="5"/>
  <c r="A901" i="5"/>
  <c r="B901" i="5"/>
  <c r="F901" i="5"/>
  <c r="E901" i="5"/>
  <c r="Q901" i="5"/>
  <c r="G901" i="5"/>
  <c r="R901" i="5"/>
  <c r="S901" i="5"/>
  <c r="AN900" i="5"/>
  <c r="AO900" i="5"/>
  <c r="AP900" i="5"/>
  <c r="AR900" i="5"/>
  <c r="AS900" i="5"/>
  <c r="H901" i="5"/>
  <c r="K901" i="5"/>
  <c r="C901" i="5"/>
  <c r="Z901" i="5"/>
  <c r="AC901" i="5"/>
  <c r="AD901" i="5"/>
  <c r="AA901" i="5"/>
  <c r="AB901" i="5"/>
  <c r="AF901" i="5"/>
  <c r="AE901" i="5"/>
  <c r="AG901" i="5"/>
  <c r="BC901" i="5"/>
  <c r="AK901" i="5"/>
  <c r="Y901" i="5"/>
  <c r="AL901" i="5"/>
  <c r="AH901" i="5"/>
  <c r="L901" i="5"/>
  <c r="AZ901" i="5"/>
  <c r="BA901" i="5"/>
  <c r="M901" i="5"/>
  <c r="BD901" i="5"/>
  <c r="BE901" i="5"/>
  <c r="AX901" i="5"/>
  <c r="AY901" i="5"/>
  <c r="BB901" i="5"/>
  <c r="BF900" i="5"/>
  <c r="BG900" i="5"/>
  <c r="BH901" i="5"/>
  <c r="BI901" i="5"/>
  <c r="BJ901" i="5"/>
  <c r="BK901" i="5"/>
  <c r="BL901" i="5"/>
  <c r="BM901" i="5"/>
  <c r="AM901" i="5"/>
  <c r="A902" i="5"/>
  <c r="B902" i="5"/>
  <c r="F902" i="5"/>
  <c r="E902" i="5"/>
  <c r="Q902" i="5"/>
  <c r="G902" i="5"/>
  <c r="R902" i="5"/>
  <c r="S902" i="5"/>
  <c r="AN901" i="5"/>
  <c r="AO901" i="5"/>
  <c r="AP901" i="5"/>
  <c r="AR901" i="5"/>
  <c r="AS901" i="5"/>
  <c r="H902" i="5"/>
  <c r="K902" i="5"/>
  <c r="C902" i="5"/>
  <c r="Z902" i="5"/>
  <c r="AC902" i="5"/>
  <c r="AD902" i="5"/>
  <c r="AA902" i="5"/>
  <c r="AB902" i="5"/>
  <c r="AF902" i="5"/>
  <c r="AE902" i="5"/>
  <c r="AG902" i="5"/>
  <c r="BC902" i="5"/>
  <c r="AK902" i="5"/>
  <c r="Y902" i="5"/>
  <c r="AL902" i="5"/>
  <c r="AH902" i="5"/>
  <c r="L902" i="5"/>
  <c r="AZ902" i="5"/>
  <c r="BA902" i="5"/>
  <c r="M902" i="5"/>
  <c r="BD902" i="5"/>
  <c r="BE902" i="5"/>
  <c r="AX902" i="5"/>
  <c r="AY902" i="5"/>
  <c r="BB902" i="5"/>
  <c r="BF901" i="5"/>
  <c r="BG901" i="5"/>
  <c r="BH902" i="5"/>
  <c r="BI902" i="5"/>
  <c r="BJ902" i="5"/>
  <c r="BK902" i="5"/>
  <c r="BL902" i="5"/>
  <c r="BM902" i="5"/>
  <c r="AM902" i="5"/>
  <c r="A903" i="5"/>
  <c r="B903" i="5"/>
  <c r="F903" i="5"/>
  <c r="E903" i="5"/>
  <c r="Q903" i="5"/>
  <c r="G903" i="5"/>
  <c r="R903" i="5"/>
  <c r="S903" i="5"/>
  <c r="AN902" i="5"/>
  <c r="AO902" i="5"/>
  <c r="AP902" i="5"/>
  <c r="AR902" i="5"/>
  <c r="AS902" i="5"/>
  <c r="H903" i="5"/>
  <c r="K903" i="5"/>
  <c r="C903" i="5"/>
  <c r="Z903" i="5"/>
  <c r="AC903" i="5"/>
  <c r="AD903" i="5"/>
  <c r="AA903" i="5"/>
  <c r="AB903" i="5"/>
  <c r="AF903" i="5"/>
  <c r="AE903" i="5"/>
  <c r="AG903" i="5"/>
  <c r="BC903" i="5"/>
  <c r="AK903" i="5"/>
  <c r="Y903" i="5"/>
  <c r="AL903" i="5"/>
  <c r="AH903" i="5"/>
  <c r="L903" i="5"/>
  <c r="AZ903" i="5"/>
  <c r="BA903" i="5"/>
  <c r="M903" i="5"/>
  <c r="BD903" i="5"/>
  <c r="BE903" i="5"/>
  <c r="AX903" i="5"/>
  <c r="AY903" i="5"/>
  <c r="BB903" i="5"/>
  <c r="BF902" i="5"/>
  <c r="BG902" i="5"/>
  <c r="BH903" i="5"/>
  <c r="BI903" i="5"/>
  <c r="BJ903" i="5"/>
  <c r="BK903" i="5"/>
  <c r="BL903" i="5"/>
  <c r="BM903" i="5"/>
  <c r="AM903" i="5"/>
  <c r="A904" i="5"/>
  <c r="B904" i="5"/>
  <c r="F904" i="5"/>
  <c r="E904" i="5"/>
  <c r="Q904" i="5"/>
  <c r="G904" i="5"/>
  <c r="R904" i="5"/>
  <c r="S904" i="5"/>
  <c r="AN903" i="5"/>
  <c r="AO903" i="5"/>
  <c r="AP903" i="5"/>
  <c r="AR903" i="5"/>
  <c r="AS903" i="5"/>
  <c r="H904" i="5"/>
  <c r="K904" i="5"/>
  <c r="C904" i="5"/>
  <c r="Z904" i="5"/>
  <c r="AC904" i="5"/>
  <c r="AD904" i="5"/>
  <c r="AA904" i="5"/>
  <c r="AB904" i="5"/>
  <c r="AF904" i="5"/>
  <c r="AE904" i="5"/>
  <c r="AG904" i="5"/>
  <c r="BC904" i="5"/>
  <c r="AK904" i="5"/>
  <c r="Y904" i="5"/>
  <c r="AL904" i="5"/>
  <c r="AH904" i="5"/>
  <c r="L904" i="5"/>
  <c r="AZ904" i="5"/>
  <c r="BA904" i="5"/>
  <c r="M904" i="5"/>
  <c r="BD904" i="5"/>
  <c r="BE904" i="5"/>
  <c r="AX904" i="5"/>
  <c r="AY904" i="5"/>
  <c r="BB904" i="5"/>
  <c r="BF903" i="5"/>
  <c r="BG903" i="5"/>
  <c r="BH904" i="5"/>
  <c r="BI904" i="5"/>
  <c r="BJ904" i="5"/>
  <c r="BK904" i="5"/>
  <c r="BL904" i="5"/>
  <c r="BM904" i="5"/>
  <c r="AM904" i="5"/>
  <c r="A905" i="5"/>
  <c r="B905" i="5"/>
  <c r="F905" i="5"/>
  <c r="E905" i="5"/>
  <c r="Q905" i="5"/>
  <c r="G905" i="5"/>
  <c r="R905" i="5"/>
  <c r="S905" i="5"/>
  <c r="AN904" i="5"/>
  <c r="AO904" i="5"/>
  <c r="AP904" i="5"/>
  <c r="AR904" i="5"/>
  <c r="AS904" i="5"/>
  <c r="H905" i="5"/>
  <c r="K905" i="5"/>
  <c r="C905" i="5"/>
  <c r="Z905" i="5"/>
  <c r="AC905" i="5"/>
  <c r="AD905" i="5"/>
  <c r="AA905" i="5"/>
  <c r="AB905" i="5"/>
  <c r="AF905" i="5"/>
  <c r="AE905" i="5"/>
  <c r="AG905" i="5"/>
  <c r="BC905" i="5"/>
  <c r="AK905" i="5"/>
  <c r="Y905" i="5"/>
  <c r="AL905" i="5"/>
  <c r="AH905" i="5"/>
  <c r="L905" i="5"/>
  <c r="AZ905" i="5"/>
  <c r="BA905" i="5"/>
  <c r="M905" i="5"/>
  <c r="BD905" i="5"/>
  <c r="BE905" i="5"/>
  <c r="AX905" i="5"/>
  <c r="AY905" i="5"/>
  <c r="BB905" i="5"/>
  <c r="BF904" i="5"/>
  <c r="BG904" i="5"/>
  <c r="BH905" i="5"/>
  <c r="BI905" i="5"/>
  <c r="BJ905" i="5"/>
  <c r="BK905" i="5"/>
  <c r="BL905" i="5"/>
  <c r="BM905" i="5"/>
  <c r="AM905" i="5"/>
  <c r="A906" i="5"/>
  <c r="B906" i="5"/>
  <c r="F906" i="5"/>
  <c r="E906" i="5"/>
  <c r="Q906" i="5"/>
  <c r="G906" i="5"/>
  <c r="R906" i="5"/>
  <c r="S906" i="5"/>
  <c r="AN905" i="5"/>
  <c r="AO905" i="5"/>
  <c r="AP905" i="5"/>
  <c r="AR905" i="5"/>
  <c r="AS905" i="5"/>
  <c r="H906" i="5"/>
  <c r="K906" i="5"/>
  <c r="C906" i="5"/>
  <c r="Z906" i="5"/>
  <c r="AC906" i="5"/>
  <c r="AD906" i="5"/>
  <c r="AA906" i="5"/>
  <c r="AB906" i="5"/>
  <c r="AF906" i="5"/>
  <c r="AE906" i="5"/>
  <c r="AG906" i="5"/>
  <c r="BC906" i="5"/>
  <c r="AK906" i="5"/>
  <c r="Y906" i="5"/>
  <c r="AL906" i="5"/>
  <c r="AH906" i="5"/>
  <c r="L906" i="5"/>
  <c r="AZ906" i="5"/>
  <c r="BA906" i="5"/>
  <c r="M906" i="5"/>
  <c r="BD906" i="5"/>
  <c r="BE906" i="5"/>
  <c r="AX906" i="5"/>
  <c r="AY906" i="5"/>
  <c r="BB906" i="5"/>
  <c r="BF905" i="5"/>
  <c r="BG905" i="5"/>
  <c r="BH906" i="5"/>
  <c r="BI906" i="5"/>
  <c r="BJ906" i="5"/>
  <c r="BK906" i="5"/>
  <c r="BL906" i="5"/>
  <c r="BM906" i="5"/>
  <c r="AM906" i="5"/>
  <c r="A907" i="5"/>
  <c r="B907" i="5"/>
  <c r="F907" i="5"/>
  <c r="E907" i="5"/>
  <c r="Q907" i="5"/>
  <c r="G907" i="5"/>
  <c r="R907" i="5"/>
  <c r="S907" i="5"/>
  <c r="AN906" i="5"/>
  <c r="AO906" i="5"/>
  <c r="AP906" i="5"/>
  <c r="AR906" i="5"/>
  <c r="AS906" i="5"/>
  <c r="H907" i="5"/>
  <c r="K907" i="5"/>
  <c r="C907" i="5"/>
  <c r="Z907" i="5"/>
  <c r="AC907" i="5"/>
  <c r="AD907" i="5"/>
  <c r="AA907" i="5"/>
  <c r="AB907" i="5"/>
  <c r="AF907" i="5"/>
  <c r="AE907" i="5"/>
  <c r="AG907" i="5"/>
  <c r="BC907" i="5"/>
  <c r="AK907" i="5"/>
  <c r="Y907" i="5"/>
  <c r="AL907" i="5"/>
  <c r="AH907" i="5"/>
  <c r="L907" i="5"/>
  <c r="AZ907" i="5"/>
  <c r="BA907" i="5"/>
  <c r="M907" i="5"/>
  <c r="BD907" i="5"/>
  <c r="BE907" i="5"/>
  <c r="AX907" i="5"/>
  <c r="AY907" i="5"/>
  <c r="BB907" i="5"/>
  <c r="BF906" i="5"/>
  <c r="BG906" i="5"/>
  <c r="BH907" i="5"/>
  <c r="BI907" i="5"/>
  <c r="BJ907" i="5"/>
  <c r="BK907" i="5"/>
  <c r="BL907" i="5"/>
  <c r="BM907" i="5"/>
  <c r="AM907" i="5"/>
  <c r="A908" i="5"/>
  <c r="B908" i="5"/>
  <c r="F908" i="5"/>
  <c r="E908" i="5"/>
  <c r="Q908" i="5"/>
  <c r="G908" i="5"/>
  <c r="R908" i="5"/>
  <c r="S908" i="5"/>
  <c r="AN907" i="5"/>
  <c r="AO907" i="5"/>
  <c r="AP907" i="5"/>
  <c r="AR907" i="5"/>
  <c r="AS907" i="5"/>
  <c r="H908" i="5"/>
  <c r="K908" i="5"/>
  <c r="C908" i="5"/>
  <c r="Z908" i="5"/>
  <c r="AC908" i="5"/>
  <c r="AD908" i="5"/>
  <c r="AA908" i="5"/>
  <c r="AB908" i="5"/>
  <c r="AF908" i="5"/>
  <c r="AE908" i="5"/>
  <c r="AG908" i="5"/>
  <c r="BC908" i="5"/>
  <c r="AK908" i="5"/>
  <c r="Y908" i="5"/>
  <c r="AL908" i="5"/>
  <c r="AH908" i="5"/>
  <c r="L908" i="5"/>
  <c r="AZ908" i="5"/>
  <c r="BA908" i="5"/>
  <c r="M908" i="5"/>
  <c r="BD908" i="5"/>
  <c r="BE908" i="5"/>
  <c r="AX908" i="5"/>
  <c r="AY908" i="5"/>
  <c r="BB908" i="5"/>
  <c r="BF907" i="5"/>
  <c r="BG907" i="5"/>
  <c r="BH908" i="5"/>
  <c r="BI908" i="5"/>
  <c r="BJ908" i="5"/>
  <c r="BK908" i="5"/>
  <c r="BL908" i="5"/>
  <c r="BM908" i="5"/>
  <c r="AM908" i="5"/>
  <c r="A909" i="5"/>
  <c r="B909" i="5"/>
  <c r="F909" i="5"/>
  <c r="E909" i="5"/>
  <c r="Q909" i="5"/>
  <c r="G909" i="5"/>
  <c r="R909" i="5"/>
  <c r="S909" i="5"/>
  <c r="AN908" i="5"/>
  <c r="AO908" i="5"/>
  <c r="AP908" i="5"/>
  <c r="AR908" i="5"/>
  <c r="AS908" i="5"/>
  <c r="H909" i="5"/>
  <c r="K909" i="5"/>
  <c r="C909" i="5"/>
  <c r="Z909" i="5"/>
  <c r="AC909" i="5"/>
  <c r="AD909" i="5"/>
  <c r="AA909" i="5"/>
  <c r="AB909" i="5"/>
  <c r="AF909" i="5"/>
  <c r="AE909" i="5"/>
  <c r="AG909" i="5"/>
  <c r="BC909" i="5"/>
  <c r="AK909" i="5"/>
  <c r="Y909" i="5"/>
  <c r="AL909" i="5"/>
  <c r="AH909" i="5"/>
  <c r="L909" i="5"/>
  <c r="AZ909" i="5"/>
  <c r="BA909" i="5"/>
  <c r="M909" i="5"/>
  <c r="BD909" i="5"/>
  <c r="BE909" i="5"/>
  <c r="AX909" i="5"/>
  <c r="AY909" i="5"/>
  <c r="BB909" i="5"/>
  <c r="BF908" i="5"/>
  <c r="BG908" i="5"/>
  <c r="BH909" i="5"/>
  <c r="BI909" i="5"/>
  <c r="BJ909" i="5"/>
  <c r="BK909" i="5"/>
  <c r="BL909" i="5"/>
  <c r="BM909" i="5"/>
  <c r="AM909" i="5"/>
  <c r="A910" i="5"/>
  <c r="B910" i="5"/>
  <c r="F910" i="5"/>
  <c r="E910" i="5"/>
  <c r="Q910" i="5"/>
  <c r="G910" i="5"/>
  <c r="R910" i="5"/>
  <c r="S910" i="5"/>
  <c r="AN909" i="5"/>
  <c r="AO909" i="5"/>
  <c r="AP909" i="5"/>
  <c r="AR909" i="5"/>
  <c r="AS909" i="5"/>
  <c r="H910" i="5"/>
  <c r="K910" i="5"/>
  <c r="C910" i="5"/>
  <c r="Z910" i="5"/>
  <c r="AC910" i="5"/>
  <c r="AD910" i="5"/>
  <c r="AA910" i="5"/>
  <c r="AB910" i="5"/>
  <c r="AF910" i="5"/>
  <c r="AE910" i="5"/>
  <c r="AG910" i="5"/>
  <c r="BC910" i="5"/>
  <c r="AK910" i="5"/>
  <c r="Y910" i="5"/>
  <c r="AL910" i="5"/>
  <c r="AH910" i="5"/>
  <c r="L910" i="5"/>
  <c r="AZ910" i="5"/>
  <c r="BA910" i="5"/>
  <c r="M910" i="5"/>
  <c r="BD910" i="5"/>
  <c r="BE910" i="5"/>
  <c r="AX910" i="5"/>
  <c r="AY910" i="5"/>
  <c r="BB910" i="5"/>
  <c r="BF909" i="5"/>
  <c r="BG909" i="5"/>
  <c r="BH910" i="5"/>
  <c r="BI910" i="5"/>
  <c r="BJ910" i="5"/>
  <c r="BK910" i="5"/>
  <c r="BL910" i="5"/>
  <c r="BM910" i="5"/>
  <c r="AM910" i="5"/>
  <c r="A911" i="5"/>
  <c r="B911" i="5"/>
  <c r="F911" i="5"/>
  <c r="E911" i="5"/>
  <c r="Q911" i="5"/>
  <c r="G911" i="5"/>
  <c r="R911" i="5"/>
  <c r="S911" i="5"/>
  <c r="AN910" i="5"/>
  <c r="AO910" i="5"/>
  <c r="AP910" i="5"/>
  <c r="AR910" i="5"/>
  <c r="AS910" i="5"/>
  <c r="H911" i="5"/>
  <c r="K911" i="5"/>
  <c r="C911" i="5"/>
  <c r="Z911" i="5"/>
  <c r="AC911" i="5"/>
  <c r="AD911" i="5"/>
  <c r="AA911" i="5"/>
  <c r="AB911" i="5"/>
  <c r="AF911" i="5"/>
  <c r="AE911" i="5"/>
  <c r="AG911" i="5"/>
  <c r="BC911" i="5"/>
  <c r="AK911" i="5"/>
  <c r="Y911" i="5"/>
  <c r="AL911" i="5"/>
  <c r="AH911" i="5"/>
  <c r="L911" i="5"/>
  <c r="AZ911" i="5"/>
  <c r="BA911" i="5"/>
  <c r="M911" i="5"/>
  <c r="BD911" i="5"/>
  <c r="BE911" i="5"/>
  <c r="AX911" i="5"/>
  <c r="AY911" i="5"/>
  <c r="BB911" i="5"/>
  <c r="BF910" i="5"/>
  <c r="BG910" i="5"/>
  <c r="BH911" i="5"/>
  <c r="BI911" i="5"/>
  <c r="BJ911" i="5"/>
  <c r="BK911" i="5"/>
  <c r="BL911" i="5"/>
  <c r="BM911" i="5"/>
  <c r="AM911" i="5"/>
  <c r="A912" i="5"/>
  <c r="B912" i="5"/>
  <c r="F912" i="5"/>
  <c r="E912" i="5"/>
  <c r="Q912" i="5"/>
  <c r="G912" i="5"/>
  <c r="R912" i="5"/>
  <c r="S912" i="5"/>
  <c r="AN911" i="5"/>
  <c r="AO911" i="5"/>
  <c r="AP911" i="5"/>
  <c r="AR911" i="5"/>
  <c r="AS911" i="5"/>
  <c r="H912" i="5"/>
  <c r="K912" i="5"/>
  <c r="C912" i="5"/>
  <c r="Z912" i="5"/>
  <c r="AC912" i="5"/>
  <c r="AD912" i="5"/>
  <c r="AA912" i="5"/>
  <c r="AB912" i="5"/>
  <c r="AF912" i="5"/>
  <c r="AE912" i="5"/>
  <c r="AG912" i="5"/>
  <c r="BC912" i="5"/>
  <c r="AK912" i="5"/>
  <c r="Y912" i="5"/>
  <c r="AL912" i="5"/>
  <c r="AH912" i="5"/>
  <c r="L912" i="5"/>
  <c r="AZ912" i="5"/>
  <c r="BA912" i="5"/>
  <c r="M912" i="5"/>
  <c r="BD912" i="5"/>
  <c r="BE912" i="5"/>
  <c r="AX912" i="5"/>
  <c r="AY912" i="5"/>
  <c r="BB912" i="5"/>
  <c r="BF911" i="5"/>
  <c r="BG911" i="5"/>
  <c r="BH912" i="5"/>
  <c r="BI912" i="5"/>
  <c r="BJ912" i="5"/>
  <c r="BK912" i="5"/>
  <c r="BL912" i="5"/>
  <c r="BM912" i="5"/>
  <c r="AM912" i="5"/>
  <c r="A913" i="5"/>
  <c r="B913" i="5"/>
  <c r="F913" i="5"/>
  <c r="E913" i="5"/>
  <c r="Q913" i="5"/>
  <c r="G913" i="5"/>
  <c r="R913" i="5"/>
  <c r="S913" i="5"/>
  <c r="AN912" i="5"/>
  <c r="AO912" i="5"/>
  <c r="AP912" i="5"/>
  <c r="AR912" i="5"/>
  <c r="AS912" i="5"/>
  <c r="H913" i="5"/>
  <c r="K913" i="5"/>
  <c r="C913" i="5"/>
  <c r="Z913" i="5"/>
  <c r="AC913" i="5"/>
  <c r="AD913" i="5"/>
  <c r="AA913" i="5"/>
  <c r="AB913" i="5"/>
  <c r="AF913" i="5"/>
  <c r="AE913" i="5"/>
  <c r="AG913" i="5"/>
  <c r="BC913" i="5"/>
  <c r="AK913" i="5"/>
  <c r="Y913" i="5"/>
  <c r="AL913" i="5"/>
  <c r="AH913" i="5"/>
  <c r="L913" i="5"/>
  <c r="AZ913" i="5"/>
  <c r="BA913" i="5"/>
  <c r="M913" i="5"/>
  <c r="BD913" i="5"/>
  <c r="BE913" i="5"/>
  <c r="AX913" i="5"/>
  <c r="AY913" i="5"/>
  <c r="BB913" i="5"/>
  <c r="BF912" i="5"/>
  <c r="BG912" i="5"/>
  <c r="BH913" i="5"/>
  <c r="BI913" i="5"/>
  <c r="BJ913" i="5"/>
  <c r="BK913" i="5"/>
  <c r="BL913" i="5"/>
  <c r="BM913" i="5"/>
  <c r="AM913" i="5"/>
  <c r="A914" i="5"/>
  <c r="B914" i="5"/>
  <c r="F914" i="5"/>
  <c r="E914" i="5"/>
  <c r="Q914" i="5"/>
  <c r="G914" i="5"/>
  <c r="R914" i="5"/>
  <c r="S914" i="5"/>
  <c r="AN913" i="5"/>
  <c r="AO913" i="5"/>
  <c r="AP913" i="5"/>
  <c r="AR913" i="5"/>
  <c r="AS913" i="5"/>
  <c r="H914" i="5"/>
  <c r="K914" i="5"/>
  <c r="C914" i="5"/>
  <c r="Z914" i="5"/>
  <c r="AC914" i="5"/>
  <c r="AD914" i="5"/>
  <c r="AA914" i="5"/>
  <c r="AB914" i="5"/>
  <c r="AF914" i="5"/>
  <c r="AE914" i="5"/>
  <c r="AG914" i="5"/>
  <c r="BC914" i="5"/>
  <c r="AK914" i="5"/>
  <c r="Y914" i="5"/>
  <c r="AL914" i="5"/>
  <c r="AH914" i="5"/>
  <c r="L914" i="5"/>
  <c r="AZ914" i="5"/>
  <c r="BA914" i="5"/>
  <c r="M914" i="5"/>
  <c r="BD914" i="5"/>
  <c r="BE914" i="5"/>
  <c r="AX914" i="5"/>
  <c r="AY914" i="5"/>
  <c r="BB914" i="5"/>
  <c r="BF913" i="5"/>
  <c r="BG913" i="5"/>
  <c r="BH914" i="5"/>
  <c r="BI914" i="5"/>
  <c r="BJ914" i="5"/>
  <c r="BK914" i="5"/>
  <c r="BL914" i="5"/>
  <c r="BM914" i="5"/>
  <c r="AM914" i="5"/>
  <c r="A915" i="5"/>
  <c r="B915" i="5"/>
  <c r="F915" i="5"/>
  <c r="E915" i="5"/>
  <c r="Q915" i="5"/>
  <c r="G915" i="5"/>
  <c r="R915" i="5"/>
  <c r="S915" i="5"/>
  <c r="AN914" i="5"/>
  <c r="AO914" i="5"/>
  <c r="AP914" i="5"/>
  <c r="AR914" i="5"/>
  <c r="AS914" i="5"/>
  <c r="H915" i="5"/>
  <c r="K915" i="5"/>
  <c r="C915" i="5"/>
  <c r="Z915" i="5"/>
  <c r="AC915" i="5"/>
  <c r="AD915" i="5"/>
  <c r="AA915" i="5"/>
  <c r="AB915" i="5"/>
  <c r="AF915" i="5"/>
  <c r="AE915" i="5"/>
  <c r="AG915" i="5"/>
  <c r="BC915" i="5"/>
  <c r="AK915" i="5"/>
  <c r="Y915" i="5"/>
  <c r="AL915" i="5"/>
  <c r="AH915" i="5"/>
  <c r="L915" i="5"/>
  <c r="AZ915" i="5"/>
  <c r="BA915" i="5"/>
  <c r="M915" i="5"/>
  <c r="BD915" i="5"/>
  <c r="BE915" i="5"/>
  <c r="AX915" i="5"/>
  <c r="AY915" i="5"/>
  <c r="BB915" i="5"/>
  <c r="BF914" i="5"/>
  <c r="BG914" i="5"/>
  <c r="BH915" i="5"/>
  <c r="BI915" i="5"/>
  <c r="BJ915" i="5"/>
  <c r="BK915" i="5"/>
  <c r="BL915" i="5"/>
  <c r="BM915" i="5"/>
  <c r="AM915" i="5"/>
  <c r="A916" i="5"/>
  <c r="B916" i="5"/>
  <c r="F916" i="5"/>
  <c r="E916" i="5"/>
  <c r="Q916" i="5"/>
  <c r="G916" i="5"/>
  <c r="R916" i="5"/>
  <c r="S916" i="5"/>
  <c r="AN915" i="5"/>
  <c r="AO915" i="5"/>
  <c r="AP915" i="5"/>
  <c r="AR915" i="5"/>
  <c r="AS915" i="5"/>
  <c r="H916" i="5"/>
  <c r="K916" i="5"/>
  <c r="C916" i="5"/>
  <c r="Z916" i="5"/>
  <c r="AC916" i="5"/>
  <c r="AD916" i="5"/>
  <c r="AA916" i="5"/>
  <c r="AB916" i="5"/>
  <c r="AF916" i="5"/>
  <c r="AE916" i="5"/>
  <c r="AG916" i="5"/>
  <c r="BC916" i="5"/>
  <c r="AK916" i="5"/>
  <c r="Y916" i="5"/>
  <c r="AL916" i="5"/>
  <c r="AH916" i="5"/>
  <c r="L916" i="5"/>
  <c r="AZ916" i="5"/>
  <c r="BA916" i="5"/>
  <c r="M916" i="5"/>
  <c r="BD916" i="5"/>
  <c r="BE916" i="5"/>
  <c r="AX916" i="5"/>
  <c r="AY916" i="5"/>
  <c r="BB916" i="5"/>
  <c r="BF915" i="5"/>
  <c r="BG915" i="5"/>
  <c r="BH916" i="5"/>
  <c r="BI916" i="5"/>
  <c r="BJ916" i="5"/>
  <c r="BK916" i="5"/>
  <c r="BL916" i="5"/>
  <c r="BM916" i="5"/>
  <c r="AM916" i="5"/>
  <c r="A917" i="5"/>
  <c r="B917" i="5"/>
  <c r="F917" i="5"/>
  <c r="E917" i="5"/>
  <c r="Q917" i="5"/>
  <c r="G917" i="5"/>
  <c r="R917" i="5"/>
  <c r="S917" i="5"/>
  <c r="AN916" i="5"/>
  <c r="AO916" i="5"/>
  <c r="AP916" i="5"/>
  <c r="AR916" i="5"/>
  <c r="AS916" i="5"/>
  <c r="H917" i="5"/>
  <c r="K917" i="5"/>
  <c r="C917" i="5"/>
  <c r="Z917" i="5"/>
  <c r="AC917" i="5"/>
  <c r="AD917" i="5"/>
  <c r="AA917" i="5"/>
  <c r="AB917" i="5"/>
  <c r="AF917" i="5"/>
  <c r="AE917" i="5"/>
  <c r="AG917" i="5"/>
  <c r="BC917" i="5"/>
  <c r="AK917" i="5"/>
  <c r="Y917" i="5"/>
  <c r="AL917" i="5"/>
  <c r="AH917" i="5"/>
  <c r="L917" i="5"/>
  <c r="AZ917" i="5"/>
  <c r="BA917" i="5"/>
  <c r="M917" i="5"/>
  <c r="BD917" i="5"/>
  <c r="BE917" i="5"/>
  <c r="AX917" i="5"/>
  <c r="AY917" i="5"/>
  <c r="BB917" i="5"/>
  <c r="BF916" i="5"/>
  <c r="BG916" i="5"/>
  <c r="BH917" i="5"/>
  <c r="BI917" i="5"/>
  <c r="BJ917" i="5"/>
  <c r="BK917" i="5"/>
  <c r="BL917" i="5"/>
  <c r="BM917" i="5"/>
  <c r="AM917" i="5"/>
  <c r="A918" i="5"/>
  <c r="B918" i="5"/>
  <c r="F918" i="5"/>
  <c r="E918" i="5"/>
  <c r="Q918" i="5"/>
  <c r="G918" i="5"/>
  <c r="R918" i="5"/>
  <c r="S918" i="5"/>
  <c r="AN917" i="5"/>
  <c r="AO917" i="5"/>
  <c r="AP917" i="5"/>
  <c r="AR917" i="5"/>
  <c r="AS917" i="5"/>
  <c r="H918" i="5"/>
  <c r="K918" i="5"/>
  <c r="C918" i="5"/>
  <c r="Z918" i="5"/>
  <c r="AC918" i="5"/>
  <c r="AD918" i="5"/>
  <c r="AA918" i="5"/>
  <c r="AB918" i="5"/>
  <c r="AF918" i="5"/>
  <c r="AE918" i="5"/>
  <c r="AG918" i="5"/>
  <c r="BC918" i="5"/>
  <c r="AK918" i="5"/>
  <c r="Y918" i="5"/>
  <c r="AL918" i="5"/>
  <c r="AH918" i="5"/>
  <c r="L918" i="5"/>
  <c r="AZ918" i="5"/>
  <c r="BA918" i="5"/>
  <c r="M918" i="5"/>
  <c r="BD918" i="5"/>
  <c r="BE918" i="5"/>
  <c r="AX918" i="5"/>
  <c r="AY918" i="5"/>
  <c r="BB918" i="5"/>
  <c r="BF917" i="5"/>
  <c r="BG917" i="5"/>
  <c r="BH918" i="5"/>
  <c r="BI918" i="5"/>
  <c r="BJ918" i="5"/>
  <c r="BK918" i="5"/>
  <c r="BL918" i="5"/>
  <c r="BM918" i="5"/>
  <c r="AM918" i="5"/>
  <c r="A919" i="5"/>
  <c r="B919" i="5"/>
  <c r="F919" i="5"/>
  <c r="E919" i="5"/>
  <c r="Q919" i="5"/>
  <c r="G919" i="5"/>
  <c r="R919" i="5"/>
  <c r="S919" i="5"/>
  <c r="AN918" i="5"/>
  <c r="AO918" i="5"/>
  <c r="AP918" i="5"/>
  <c r="AR918" i="5"/>
  <c r="AS918" i="5"/>
  <c r="H919" i="5"/>
  <c r="K919" i="5"/>
  <c r="C919" i="5"/>
  <c r="Z919" i="5"/>
  <c r="AC919" i="5"/>
  <c r="AD919" i="5"/>
  <c r="AA919" i="5"/>
  <c r="AB919" i="5"/>
  <c r="AF919" i="5"/>
  <c r="AE919" i="5"/>
  <c r="AG919" i="5"/>
  <c r="BC919" i="5"/>
  <c r="AK919" i="5"/>
  <c r="Y919" i="5"/>
  <c r="AL919" i="5"/>
  <c r="AH919" i="5"/>
  <c r="L919" i="5"/>
  <c r="AZ919" i="5"/>
  <c r="BA919" i="5"/>
  <c r="M919" i="5"/>
  <c r="BD919" i="5"/>
  <c r="BE919" i="5"/>
  <c r="AX919" i="5"/>
  <c r="AY919" i="5"/>
  <c r="BB919" i="5"/>
  <c r="BF918" i="5"/>
  <c r="BG918" i="5"/>
  <c r="BH919" i="5"/>
  <c r="BI919" i="5"/>
  <c r="BJ919" i="5"/>
  <c r="BK919" i="5"/>
  <c r="BL919" i="5"/>
  <c r="BM919" i="5"/>
  <c r="AM919" i="5"/>
  <c r="A920" i="5"/>
  <c r="B920" i="5"/>
  <c r="F920" i="5"/>
  <c r="E920" i="5"/>
  <c r="Q920" i="5"/>
  <c r="G920" i="5"/>
  <c r="R920" i="5"/>
  <c r="S920" i="5"/>
  <c r="AN919" i="5"/>
  <c r="AO919" i="5"/>
  <c r="AP919" i="5"/>
  <c r="AR919" i="5"/>
  <c r="AS919" i="5"/>
  <c r="H920" i="5"/>
  <c r="K920" i="5"/>
  <c r="C920" i="5"/>
  <c r="Z920" i="5"/>
  <c r="AC920" i="5"/>
  <c r="AD920" i="5"/>
  <c r="AA920" i="5"/>
  <c r="AB920" i="5"/>
  <c r="AF920" i="5"/>
  <c r="AE920" i="5"/>
  <c r="AG920" i="5"/>
  <c r="BC920" i="5"/>
  <c r="AK920" i="5"/>
  <c r="Y920" i="5"/>
  <c r="AL920" i="5"/>
  <c r="AH920" i="5"/>
  <c r="L920" i="5"/>
  <c r="AZ920" i="5"/>
  <c r="BA920" i="5"/>
  <c r="M920" i="5"/>
  <c r="BD920" i="5"/>
  <c r="BE920" i="5"/>
  <c r="AX920" i="5"/>
  <c r="AY920" i="5"/>
  <c r="BB920" i="5"/>
  <c r="BF919" i="5"/>
  <c r="BG919" i="5"/>
  <c r="BH920" i="5"/>
  <c r="BI920" i="5"/>
  <c r="BJ920" i="5"/>
  <c r="BK920" i="5"/>
  <c r="BL920" i="5"/>
  <c r="BM920" i="5"/>
  <c r="AM920" i="5"/>
  <c r="A921" i="5"/>
  <c r="B921" i="5"/>
  <c r="F921" i="5"/>
  <c r="E921" i="5"/>
  <c r="Q921" i="5"/>
  <c r="G921" i="5"/>
  <c r="R921" i="5"/>
  <c r="S921" i="5"/>
  <c r="AN920" i="5"/>
  <c r="AO920" i="5"/>
  <c r="AP920" i="5"/>
  <c r="AR920" i="5"/>
  <c r="AS920" i="5"/>
  <c r="H921" i="5"/>
  <c r="K921" i="5"/>
  <c r="C921" i="5"/>
  <c r="Z921" i="5"/>
  <c r="AC921" i="5"/>
  <c r="AD921" i="5"/>
  <c r="AA921" i="5"/>
  <c r="AB921" i="5"/>
  <c r="AF921" i="5"/>
  <c r="AE921" i="5"/>
  <c r="AG921" i="5"/>
  <c r="BC921" i="5"/>
  <c r="AK921" i="5"/>
  <c r="Y921" i="5"/>
  <c r="AL921" i="5"/>
  <c r="AH921" i="5"/>
  <c r="L921" i="5"/>
  <c r="AZ921" i="5"/>
  <c r="BA921" i="5"/>
  <c r="M921" i="5"/>
  <c r="BD921" i="5"/>
  <c r="BE921" i="5"/>
  <c r="AX921" i="5"/>
  <c r="AY921" i="5"/>
  <c r="BB921" i="5"/>
  <c r="BF920" i="5"/>
  <c r="BG920" i="5"/>
  <c r="BH921" i="5"/>
  <c r="BI921" i="5"/>
  <c r="BJ921" i="5"/>
  <c r="BK921" i="5"/>
  <c r="BL921" i="5"/>
  <c r="BM921" i="5"/>
  <c r="AM921" i="5"/>
  <c r="A922" i="5"/>
  <c r="B922" i="5"/>
  <c r="F922" i="5"/>
  <c r="E922" i="5"/>
  <c r="Q922" i="5"/>
  <c r="G922" i="5"/>
  <c r="R922" i="5"/>
  <c r="S922" i="5"/>
  <c r="AN921" i="5"/>
  <c r="AO921" i="5"/>
  <c r="AP921" i="5"/>
  <c r="AR921" i="5"/>
  <c r="AS921" i="5"/>
  <c r="H922" i="5"/>
  <c r="K922" i="5"/>
  <c r="C922" i="5"/>
  <c r="Z922" i="5"/>
  <c r="AC922" i="5"/>
  <c r="AD922" i="5"/>
  <c r="AA922" i="5"/>
  <c r="AB922" i="5"/>
  <c r="AF922" i="5"/>
  <c r="AE922" i="5"/>
  <c r="AG922" i="5"/>
  <c r="AC43" i="5"/>
  <c r="AD43" i="5"/>
  <c r="AB43" i="5"/>
  <c r="AF43" i="5"/>
  <c r="AG43" i="5"/>
  <c r="B19" i="6"/>
  <c r="Q18" i="6"/>
  <c r="Q17" i="6"/>
  <c r="Q19" i="6"/>
  <c r="L76" i="5"/>
  <c r="M76" i="5"/>
  <c r="L77" i="5"/>
  <c r="M77" i="5"/>
  <c r="L78" i="5"/>
  <c r="M78" i="5"/>
  <c r="L79" i="5"/>
  <c r="M79" i="5"/>
  <c r="L80" i="5"/>
  <c r="M80" i="5"/>
  <c r="L81" i="5"/>
  <c r="M81" i="5"/>
  <c r="L82" i="5"/>
  <c r="M82" i="5"/>
  <c r="L83" i="5"/>
  <c r="M83" i="5"/>
  <c r="L84" i="5"/>
  <c r="M84" i="5"/>
  <c r="L85" i="5"/>
  <c r="M85" i="5"/>
  <c r="L86" i="5"/>
  <c r="M86" i="5"/>
  <c r="L87" i="5"/>
  <c r="M87" i="5"/>
  <c r="L88" i="5"/>
  <c r="M88" i="5"/>
  <c r="L89" i="5"/>
  <c r="M89" i="5"/>
  <c r="L90" i="5"/>
  <c r="M90" i="5"/>
  <c r="L91" i="5"/>
  <c r="M91" i="5"/>
  <c r="L92" i="5"/>
  <c r="M92" i="5"/>
  <c r="L93" i="5"/>
  <c r="M93" i="5"/>
  <c r="L94" i="5"/>
  <c r="M94" i="5"/>
  <c r="L95" i="5"/>
  <c r="M95" i="5"/>
  <c r="L96" i="5"/>
  <c r="M96" i="5"/>
  <c r="L97" i="5"/>
  <c r="M97" i="5"/>
  <c r="L98" i="5"/>
  <c r="M98" i="5"/>
  <c r="L99" i="5"/>
  <c r="M99" i="5"/>
  <c r="L100" i="5"/>
  <c r="M100" i="5"/>
  <c r="L101" i="5"/>
  <c r="M101" i="5"/>
  <c r="L102" i="5"/>
  <c r="M102" i="5"/>
  <c r="L103" i="5"/>
  <c r="M103" i="5"/>
  <c r="L104" i="5"/>
  <c r="M104" i="5"/>
  <c r="L105" i="5"/>
  <c r="M105" i="5"/>
  <c r="L106" i="5"/>
  <c r="M106" i="5"/>
  <c r="L107" i="5"/>
  <c r="M107" i="5"/>
  <c r="L108" i="5"/>
  <c r="M108" i="5"/>
  <c r="L109" i="5"/>
  <c r="M109" i="5"/>
  <c r="L110" i="5"/>
  <c r="M110" i="5"/>
  <c r="L111" i="5"/>
  <c r="M111" i="5"/>
  <c r="L112" i="5"/>
  <c r="M112" i="5"/>
  <c r="L113" i="5"/>
  <c r="M113" i="5"/>
  <c r="L114" i="5"/>
  <c r="M114" i="5"/>
  <c r="L115" i="5"/>
  <c r="M115" i="5"/>
  <c r="L116" i="5"/>
  <c r="M116" i="5"/>
  <c r="L117" i="5"/>
  <c r="M117" i="5"/>
  <c r="L118" i="5"/>
  <c r="M118" i="5"/>
  <c r="L119" i="5"/>
  <c r="M119" i="5"/>
  <c r="L120" i="5"/>
  <c r="M120" i="5"/>
  <c r="L121" i="5"/>
  <c r="M121" i="5"/>
  <c r="L122" i="5"/>
  <c r="M122" i="5"/>
  <c r="L123" i="5"/>
  <c r="M123" i="5"/>
  <c r="L124" i="5"/>
  <c r="M124" i="5"/>
  <c r="L125" i="5"/>
  <c r="M125" i="5"/>
  <c r="L126" i="5"/>
  <c r="M126" i="5"/>
  <c r="L127" i="5"/>
  <c r="M127" i="5"/>
  <c r="L128" i="5"/>
  <c r="M128" i="5"/>
  <c r="L129" i="5"/>
  <c r="M129" i="5"/>
  <c r="L130" i="5"/>
  <c r="M130" i="5"/>
  <c r="L131" i="5"/>
  <c r="M131" i="5"/>
  <c r="L132" i="5"/>
  <c r="M132" i="5"/>
  <c r="L133" i="5"/>
  <c r="M133" i="5"/>
  <c r="L134" i="5"/>
  <c r="M134" i="5"/>
  <c r="L135" i="5"/>
  <c r="M135" i="5"/>
  <c r="L136" i="5"/>
  <c r="M136" i="5"/>
  <c r="L137" i="5"/>
  <c r="M137" i="5"/>
  <c r="L138" i="5"/>
  <c r="M138" i="5"/>
  <c r="L139" i="5"/>
  <c r="M139" i="5"/>
  <c r="L140" i="5"/>
  <c r="M140" i="5"/>
  <c r="L141" i="5"/>
  <c r="M141" i="5"/>
  <c r="L142" i="5"/>
  <c r="M142" i="5"/>
  <c r="L143" i="5"/>
  <c r="M143" i="5"/>
  <c r="L144" i="5"/>
  <c r="M144" i="5"/>
  <c r="L145" i="5"/>
  <c r="M145" i="5"/>
  <c r="L146" i="5"/>
  <c r="M146" i="5"/>
  <c r="L147" i="5"/>
  <c r="M147" i="5"/>
  <c r="L148" i="5"/>
  <c r="M148" i="5"/>
  <c r="L149" i="5"/>
  <c r="M149" i="5"/>
  <c r="L150" i="5"/>
  <c r="M150" i="5"/>
  <c r="L151" i="5"/>
  <c r="M151" i="5"/>
  <c r="L152" i="5"/>
  <c r="M152" i="5"/>
  <c r="L153" i="5"/>
  <c r="M153" i="5"/>
  <c r="L154" i="5"/>
  <c r="M154" i="5"/>
  <c r="L155" i="5"/>
  <c r="M155" i="5"/>
  <c r="L156" i="5"/>
  <c r="M156" i="5"/>
  <c r="L157" i="5"/>
  <c r="M157" i="5"/>
  <c r="L158" i="5"/>
  <c r="M158" i="5"/>
  <c r="L159" i="5"/>
  <c r="M159" i="5"/>
  <c r="L160" i="5"/>
  <c r="M160" i="5"/>
  <c r="L161" i="5"/>
  <c r="M161" i="5"/>
  <c r="L162" i="5"/>
  <c r="M162" i="5"/>
  <c r="L163" i="5"/>
  <c r="M163" i="5"/>
  <c r="L164" i="5"/>
  <c r="M164" i="5"/>
  <c r="L165" i="5"/>
  <c r="M165" i="5"/>
  <c r="L166" i="5"/>
  <c r="M166" i="5"/>
  <c r="L167" i="5"/>
  <c r="M167" i="5"/>
  <c r="L168" i="5"/>
  <c r="M168" i="5"/>
  <c r="L169" i="5"/>
  <c r="M169" i="5"/>
  <c r="L170" i="5"/>
  <c r="M170" i="5"/>
  <c r="L171" i="5"/>
  <c r="M171" i="5"/>
  <c r="L172" i="5"/>
  <c r="M172" i="5"/>
  <c r="L173" i="5"/>
  <c r="M173" i="5"/>
  <c r="L174" i="5"/>
  <c r="M174" i="5"/>
  <c r="L175" i="5"/>
  <c r="M175" i="5"/>
  <c r="L176" i="5"/>
  <c r="M176" i="5"/>
  <c r="L177" i="5"/>
  <c r="M177" i="5"/>
  <c r="L178" i="5"/>
  <c r="M178" i="5"/>
  <c r="L179" i="5"/>
  <c r="M179" i="5"/>
  <c r="L180" i="5"/>
  <c r="M180" i="5"/>
  <c r="L181" i="5"/>
  <c r="M181" i="5"/>
  <c r="L182" i="5"/>
  <c r="M182" i="5"/>
  <c r="L183" i="5"/>
  <c r="M183" i="5"/>
  <c r="L184" i="5"/>
  <c r="M184" i="5"/>
  <c r="L185" i="5"/>
  <c r="M185" i="5"/>
  <c r="L186" i="5"/>
  <c r="M186" i="5"/>
  <c r="L187" i="5"/>
  <c r="M187" i="5"/>
  <c r="L188" i="5"/>
  <c r="M188" i="5"/>
  <c r="L189" i="5"/>
  <c r="M189" i="5"/>
  <c r="L190" i="5"/>
  <c r="M190" i="5"/>
  <c r="L191" i="5"/>
  <c r="M191" i="5"/>
  <c r="L192" i="5"/>
  <c r="M192" i="5"/>
  <c r="L193" i="5"/>
  <c r="M193" i="5"/>
  <c r="L194" i="5"/>
  <c r="M194" i="5"/>
  <c r="L195" i="5"/>
  <c r="M195" i="5"/>
  <c r="L196" i="5"/>
  <c r="M196" i="5"/>
  <c r="L197" i="5"/>
  <c r="M197" i="5"/>
  <c r="L198" i="5"/>
  <c r="M198" i="5"/>
  <c r="L199" i="5"/>
  <c r="M199" i="5"/>
  <c r="L200" i="5"/>
  <c r="M200" i="5"/>
  <c r="L201" i="5"/>
  <c r="M201" i="5"/>
  <c r="L202" i="5"/>
  <c r="M202" i="5"/>
  <c r="L203" i="5"/>
  <c r="M203" i="5"/>
  <c r="L204" i="5"/>
  <c r="M204" i="5"/>
  <c r="L205" i="5"/>
  <c r="M205" i="5"/>
  <c r="L206" i="5"/>
  <c r="M206" i="5"/>
  <c r="L207" i="5"/>
  <c r="M207" i="5"/>
  <c r="L208" i="5"/>
  <c r="M208" i="5"/>
  <c r="L209" i="5"/>
  <c r="M209" i="5"/>
  <c r="L210" i="5"/>
  <c r="M210" i="5"/>
  <c r="L211" i="5"/>
  <c r="M211" i="5"/>
  <c r="L212" i="5"/>
  <c r="M212" i="5"/>
  <c r="L213" i="5"/>
  <c r="M213" i="5"/>
  <c r="L214" i="5"/>
  <c r="M214" i="5"/>
  <c r="L215" i="5"/>
  <c r="M215" i="5"/>
  <c r="L216" i="5"/>
  <c r="M216" i="5"/>
  <c r="L217" i="5"/>
  <c r="M217" i="5"/>
  <c r="L218" i="5"/>
  <c r="M218" i="5"/>
  <c r="L219" i="5"/>
  <c r="M219" i="5"/>
  <c r="L220" i="5"/>
  <c r="M220" i="5"/>
  <c r="L221" i="5"/>
  <c r="M221" i="5"/>
  <c r="L222" i="5"/>
  <c r="M222" i="5"/>
  <c r="L223" i="5"/>
  <c r="M223" i="5"/>
  <c r="L224" i="5"/>
  <c r="M224" i="5"/>
  <c r="L225" i="5"/>
  <c r="M225" i="5"/>
  <c r="L226" i="5"/>
  <c r="M226" i="5"/>
  <c r="L227" i="5"/>
  <c r="M227" i="5"/>
  <c r="L228" i="5"/>
  <c r="M228" i="5"/>
  <c r="L229" i="5"/>
  <c r="M229" i="5"/>
  <c r="L230" i="5"/>
  <c r="M230" i="5"/>
  <c r="L231" i="5"/>
  <c r="M231" i="5"/>
  <c r="L232" i="5"/>
  <c r="M232" i="5"/>
  <c r="L233" i="5"/>
  <c r="M233" i="5"/>
  <c r="L234" i="5"/>
  <c r="M234" i="5"/>
  <c r="L235" i="5"/>
  <c r="M235" i="5"/>
  <c r="L236" i="5"/>
  <c r="M236" i="5"/>
  <c r="L237" i="5"/>
  <c r="M237" i="5"/>
  <c r="L238" i="5"/>
  <c r="M238" i="5"/>
  <c r="L239" i="5"/>
  <c r="M239" i="5"/>
  <c r="L240" i="5"/>
  <c r="M240" i="5"/>
  <c r="L241" i="5"/>
  <c r="M241" i="5"/>
  <c r="L242" i="5"/>
  <c r="M242" i="5"/>
  <c r="L243" i="5"/>
  <c r="M243" i="5"/>
  <c r="L244" i="5"/>
  <c r="M244" i="5"/>
  <c r="L245" i="5"/>
  <c r="M245" i="5"/>
  <c r="L246" i="5"/>
  <c r="M246" i="5"/>
  <c r="L247" i="5"/>
  <c r="M247" i="5"/>
  <c r="L248" i="5"/>
  <c r="M248" i="5"/>
  <c r="L249" i="5"/>
  <c r="M249" i="5"/>
  <c r="L250" i="5"/>
  <c r="M250" i="5"/>
  <c r="L251" i="5"/>
  <c r="M251" i="5"/>
  <c r="L252" i="5"/>
  <c r="M252" i="5"/>
  <c r="L253" i="5"/>
  <c r="M253" i="5"/>
  <c r="L254" i="5"/>
  <c r="M254" i="5"/>
  <c r="L255" i="5"/>
  <c r="M255" i="5"/>
  <c r="L256" i="5"/>
  <c r="M256" i="5"/>
  <c r="L257" i="5"/>
  <c r="M257" i="5"/>
  <c r="L258" i="5"/>
  <c r="M258" i="5"/>
  <c r="L259" i="5"/>
  <c r="M259" i="5"/>
  <c r="L260" i="5"/>
  <c r="M260" i="5"/>
  <c r="L261" i="5"/>
  <c r="M261" i="5"/>
  <c r="L262" i="5"/>
  <c r="M262" i="5"/>
  <c r="L263" i="5"/>
  <c r="M263" i="5"/>
  <c r="L264" i="5"/>
  <c r="M264" i="5"/>
  <c r="L265" i="5"/>
  <c r="M265" i="5"/>
  <c r="L266" i="5"/>
  <c r="M266" i="5"/>
  <c r="L267" i="5"/>
  <c r="M267" i="5"/>
  <c r="L268" i="5"/>
  <c r="M268" i="5"/>
  <c r="L269" i="5"/>
  <c r="M269" i="5"/>
  <c r="L270" i="5"/>
  <c r="M270" i="5"/>
  <c r="L271" i="5"/>
  <c r="M271" i="5"/>
  <c r="L272" i="5"/>
  <c r="M272" i="5"/>
  <c r="L273" i="5"/>
  <c r="M273" i="5"/>
  <c r="L274" i="5"/>
  <c r="M274" i="5"/>
  <c r="L275" i="5"/>
  <c r="M275" i="5"/>
  <c r="L276" i="5"/>
  <c r="M276" i="5"/>
  <c r="L277" i="5"/>
  <c r="M277" i="5"/>
  <c r="L278" i="5"/>
  <c r="M278" i="5"/>
  <c r="L279" i="5"/>
  <c r="M279" i="5"/>
  <c r="L280" i="5"/>
  <c r="M280" i="5"/>
  <c r="L281" i="5"/>
  <c r="M281" i="5"/>
  <c r="L282" i="5"/>
  <c r="M282" i="5"/>
  <c r="L283" i="5"/>
  <c r="M283" i="5"/>
  <c r="L284" i="5"/>
  <c r="M284" i="5"/>
  <c r="L285" i="5"/>
  <c r="M285" i="5"/>
  <c r="L286" i="5"/>
  <c r="M286" i="5"/>
  <c r="L287" i="5"/>
  <c r="M287" i="5"/>
  <c r="L288" i="5"/>
  <c r="M288" i="5"/>
  <c r="L289" i="5"/>
  <c r="M289" i="5"/>
  <c r="L290" i="5"/>
  <c r="M290" i="5"/>
  <c r="L291" i="5"/>
  <c r="M291" i="5"/>
  <c r="L292" i="5"/>
  <c r="M292" i="5"/>
  <c r="L293" i="5"/>
  <c r="M293" i="5"/>
  <c r="L294" i="5"/>
  <c r="M294" i="5"/>
  <c r="L295" i="5"/>
  <c r="M295" i="5"/>
  <c r="L296" i="5"/>
  <c r="M296" i="5"/>
  <c r="L297" i="5"/>
  <c r="M297" i="5"/>
  <c r="L298" i="5"/>
  <c r="M298" i="5"/>
  <c r="L299" i="5"/>
  <c r="M299" i="5"/>
  <c r="L300" i="5"/>
  <c r="M300" i="5"/>
  <c r="L301" i="5"/>
  <c r="M301" i="5"/>
  <c r="L302" i="5"/>
  <c r="M302" i="5"/>
  <c r="L303" i="5"/>
  <c r="M303" i="5"/>
  <c r="L304" i="5"/>
  <c r="M304" i="5"/>
  <c r="L305" i="5"/>
  <c r="M305" i="5"/>
  <c r="L306" i="5"/>
  <c r="M306" i="5"/>
  <c r="L307" i="5"/>
  <c r="M307" i="5"/>
  <c r="L308" i="5"/>
  <c r="M308" i="5"/>
  <c r="L309" i="5"/>
  <c r="M309" i="5"/>
  <c r="L310" i="5"/>
  <c r="M310" i="5"/>
  <c r="L311" i="5"/>
  <c r="M311" i="5"/>
  <c r="L312" i="5"/>
  <c r="M312" i="5"/>
  <c r="L313" i="5"/>
  <c r="M313" i="5"/>
  <c r="L314" i="5"/>
  <c r="M314" i="5"/>
  <c r="L315" i="5"/>
  <c r="M315" i="5"/>
  <c r="L316" i="5"/>
  <c r="M316" i="5"/>
  <c r="L317" i="5"/>
  <c r="M317" i="5"/>
  <c r="L318" i="5"/>
  <c r="M318" i="5"/>
  <c r="L319" i="5"/>
  <c r="M319" i="5"/>
  <c r="L320" i="5"/>
  <c r="M320" i="5"/>
  <c r="L321" i="5"/>
  <c r="M321" i="5"/>
  <c r="L322" i="5"/>
  <c r="M322" i="5"/>
  <c r="L323" i="5"/>
  <c r="M323" i="5"/>
  <c r="L324" i="5"/>
  <c r="M324" i="5"/>
  <c r="L325" i="5"/>
  <c r="M325" i="5"/>
  <c r="L326" i="5"/>
  <c r="M326" i="5"/>
  <c r="L327" i="5"/>
  <c r="M327" i="5"/>
  <c r="L328" i="5"/>
  <c r="M328" i="5"/>
  <c r="L329" i="5"/>
  <c r="M329" i="5"/>
  <c r="L330" i="5"/>
  <c r="M330" i="5"/>
  <c r="L331" i="5"/>
  <c r="M331" i="5"/>
  <c r="L332" i="5"/>
  <c r="M332" i="5"/>
  <c r="L333" i="5"/>
  <c r="M333" i="5"/>
  <c r="L334" i="5"/>
  <c r="M334" i="5"/>
  <c r="L335" i="5"/>
  <c r="M335" i="5"/>
  <c r="L336" i="5"/>
  <c r="M336" i="5"/>
  <c r="L337" i="5"/>
  <c r="M337" i="5"/>
  <c r="L338" i="5"/>
  <c r="M338" i="5"/>
  <c r="L339" i="5"/>
  <c r="M339" i="5"/>
  <c r="L340" i="5"/>
  <c r="M340" i="5"/>
  <c r="L341" i="5"/>
  <c r="M341" i="5"/>
  <c r="L342" i="5"/>
  <c r="M342" i="5"/>
  <c r="L343" i="5"/>
  <c r="M343" i="5"/>
  <c r="L344" i="5"/>
  <c r="M344" i="5"/>
  <c r="L345" i="5"/>
  <c r="M345" i="5"/>
  <c r="L346" i="5"/>
  <c r="M346" i="5"/>
  <c r="L347" i="5"/>
  <c r="M347" i="5"/>
  <c r="L348" i="5"/>
  <c r="M348" i="5"/>
  <c r="L349" i="5"/>
  <c r="M349" i="5"/>
  <c r="L350" i="5"/>
  <c r="M350" i="5"/>
  <c r="L351" i="5"/>
  <c r="M351" i="5"/>
  <c r="L352" i="5"/>
  <c r="M352" i="5"/>
  <c r="L353" i="5"/>
  <c r="M353" i="5"/>
  <c r="L354" i="5"/>
  <c r="M354" i="5"/>
  <c r="L355" i="5"/>
  <c r="M355" i="5"/>
  <c r="L356" i="5"/>
  <c r="M356" i="5"/>
  <c r="L357" i="5"/>
  <c r="M357" i="5"/>
  <c r="L358" i="5"/>
  <c r="M358" i="5"/>
  <c r="L359" i="5"/>
  <c r="M359" i="5"/>
  <c r="L360" i="5"/>
  <c r="M360" i="5"/>
  <c r="L361" i="5"/>
  <c r="M361" i="5"/>
  <c r="L362" i="5"/>
  <c r="M362" i="5"/>
  <c r="L363" i="5"/>
  <c r="M363" i="5"/>
  <c r="L364" i="5"/>
  <c r="M364" i="5"/>
  <c r="L365" i="5"/>
  <c r="M365" i="5"/>
  <c r="L366" i="5"/>
  <c r="M366" i="5"/>
  <c r="L367" i="5"/>
  <c r="M367" i="5"/>
  <c r="L368" i="5"/>
  <c r="M368" i="5"/>
  <c r="L369" i="5"/>
  <c r="M369" i="5"/>
  <c r="L370" i="5"/>
  <c r="M370" i="5"/>
  <c r="L371" i="5"/>
  <c r="M371" i="5"/>
  <c r="L372" i="5"/>
  <c r="M372" i="5"/>
  <c r="L373" i="5"/>
  <c r="M373" i="5"/>
  <c r="L374" i="5"/>
  <c r="M374" i="5"/>
  <c r="L375" i="5"/>
  <c r="M375" i="5"/>
  <c r="L376" i="5"/>
  <c r="M376" i="5"/>
  <c r="L377" i="5"/>
  <c r="M377" i="5"/>
  <c r="L378" i="5"/>
  <c r="M378" i="5"/>
  <c r="L379" i="5"/>
  <c r="M379" i="5"/>
  <c r="L380" i="5"/>
  <c r="M380" i="5"/>
  <c r="L381" i="5"/>
  <c r="M381" i="5"/>
  <c r="L382" i="5"/>
  <c r="M382" i="5"/>
  <c r="L383" i="5"/>
  <c r="M383" i="5"/>
  <c r="L384" i="5"/>
  <c r="M384" i="5"/>
  <c r="L385" i="5"/>
  <c r="M385" i="5"/>
  <c r="L386" i="5"/>
  <c r="M386" i="5"/>
  <c r="L387" i="5"/>
  <c r="M387" i="5"/>
  <c r="L388" i="5"/>
  <c r="M388" i="5"/>
  <c r="L389" i="5"/>
  <c r="M389" i="5"/>
  <c r="L390" i="5"/>
  <c r="M390" i="5"/>
  <c r="L391" i="5"/>
  <c r="M391" i="5"/>
  <c r="L392" i="5"/>
  <c r="M392" i="5"/>
  <c r="L393" i="5"/>
  <c r="M393" i="5"/>
  <c r="L394" i="5"/>
  <c r="M394" i="5"/>
  <c r="L395" i="5"/>
  <c r="M395" i="5"/>
  <c r="L396" i="5"/>
  <c r="M396" i="5"/>
  <c r="L397" i="5"/>
  <c r="M397" i="5"/>
  <c r="L398" i="5"/>
  <c r="M398" i="5"/>
  <c r="L399" i="5"/>
  <c r="M399" i="5"/>
  <c r="L400" i="5"/>
  <c r="M400" i="5"/>
  <c r="L401" i="5"/>
  <c r="M401" i="5"/>
  <c r="L402" i="5"/>
  <c r="M402" i="5"/>
  <c r="L403" i="5"/>
  <c r="M403" i="5"/>
  <c r="L404" i="5"/>
  <c r="M404" i="5"/>
  <c r="L405" i="5"/>
  <c r="M405" i="5"/>
  <c r="L406" i="5"/>
  <c r="M406" i="5"/>
  <c r="L407" i="5"/>
  <c r="M407" i="5"/>
  <c r="L408" i="5"/>
  <c r="M408" i="5"/>
  <c r="L409" i="5"/>
  <c r="M409" i="5"/>
  <c r="L410" i="5"/>
  <c r="M410" i="5"/>
  <c r="L411" i="5"/>
  <c r="M411" i="5"/>
  <c r="L412" i="5"/>
  <c r="M412" i="5"/>
  <c r="L413" i="5"/>
  <c r="M413" i="5"/>
  <c r="L414" i="5"/>
  <c r="M414" i="5"/>
  <c r="L415" i="5"/>
  <c r="M415" i="5"/>
  <c r="L416" i="5"/>
  <c r="M416" i="5"/>
  <c r="L417" i="5"/>
  <c r="M417" i="5"/>
  <c r="L418" i="5"/>
  <c r="M418" i="5"/>
  <c r="L419" i="5"/>
  <c r="M419" i="5"/>
  <c r="L420" i="5"/>
  <c r="M420" i="5"/>
  <c r="L421" i="5"/>
  <c r="M421" i="5"/>
  <c r="L422" i="5"/>
  <c r="M422" i="5"/>
  <c r="L423" i="5"/>
  <c r="M423" i="5"/>
  <c r="L424" i="5"/>
  <c r="M424" i="5"/>
  <c r="L425" i="5"/>
  <c r="M425" i="5"/>
  <c r="L426" i="5"/>
  <c r="M426" i="5"/>
  <c r="L427" i="5"/>
  <c r="M427" i="5"/>
  <c r="L428" i="5"/>
  <c r="M428" i="5"/>
  <c r="L429" i="5"/>
  <c r="M429" i="5"/>
  <c r="L430" i="5"/>
  <c r="M430" i="5"/>
  <c r="L431" i="5"/>
  <c r="M431" i="5"/>
  <c r="L432" i="5"/>
  <c r="M432" i="5"/>
  <c r="L433" i="5"/>
  <c r="M433" i="5"/>
  <c r="L434" i="5"/>
  <c r="M434" i="5"/>
  <c r="L435" i="5"/>
  <c r="M435" i="5"/>
  <c r="L436" i="5"/>
  <c r="M436" i="5"/>
  <c r="L437" i="5"/>
  <c r="M437" i="5"/>
  <c r="L438" i="5"/>
  <c r="M438" i="5"/>
  <c r="L439" i="5"/>
  <c r="M439" i="5"/>
  <c r="L440" i="5"/>
  <c r="M440" i="5"/>
  <c r="L441" i="5"/>
  <c r="M441" i="5"/>
  <c r="L442" i="5"/>
  <c r="M442" i="5"/>
  <c r="L443" i="5"/>
  <c r="M443" i="5"/>
  <c r="L444" i="5"/>
  <c r="M444" i="5"/>
  <c r="L445" i="5"/>
  <c r="M445" i="5"/>
  <c r="L446" i="5"/>
  <c r="M446" i="5"/>
  <c r="L447" i="5"/>
  <c r="M447" i="5"/>
  <c r="L448" i="5"/>
  <c r="M448" i="5"/>
  <c r="L449" i="5"/>
  <c r="M449" i="5"/>
  <c r="L450" i="5"/>
  <c r="M450" i="5"/>
  <c r="L451" i="5"/>
  <c r="M451" i="5"/>
  <c r="L452" i="5"/>
  <c r="M452" i="5"/>
  <c r="L453" i="5"/>
  <c r="M453" i="5"/>
  <c r="L454" i="5"/>
  <c r="M454" i="5"/>
  <c r="L455" i="5"/>
  <c r="M455" i="5"/>
  <c r="L456" i="5"/>
  <c r="M456" i="5"/>
  <c r="L457" i="5"/>
  <c r="M457" i="5"/>
  <c r="L458" i="5"/>
  <c r="M458" i="5"/>
  <c r="L459" i="5"/>
  <c r="M459" i="5"/>
  <c r="L460" i="5"/>
  <c r="M460" i="5"/>
  <c r="L461" i="5"/>
  <c r="M461" i="5"/>
  <c r="L462" i="5"/>
  <c r="M462" i="5"/>
  <c r="L463" i="5"/>
  <c r="M463" i="5"/>
  <c r="L464" i="5"/>
  <c r="M464" i="5"/>
  <c r="L465" i="5"/>
  <c r="M465" i="5"/>
  <c r="L466" i="5"/>
  <c r="M466" i="5"/>
  <c r="L467" i="5"/>
  <c r="M467" i="5"/>
  <c r="L468" i="5"/>
  <c r="M468" i="5"/>
  <c r="L469" i="5"/>
  <c r="M469" i="5"/>
  <c r="L470" i="5"/>
  <c r="M470" i="5"/>
  <c r="L471" i="5"/>
  <c r="M471" i="5"/>
  <c r="L472" i="5"/>
  <c r="M472" i="5"/>
  <c r="L473" i="5"/>
  <c r="M473" i="5"/>
  <c r="L474" i="5"/>
  <c r="M474" i="5"/>
  <c r="L475" i="5"/>
  <c r="M475" i="5"/>
  <c r="L476" i="5"/>
  <c r="M476" i="5"/>
  <c r="L477" i="5"/>
  <c r="M477" i="5"/>
  <c r="L478" i="5"/>
  <c r="M478" i="5"/>
  <c r="L479" i="5"/>
  <c r="M479" i="5"/>
  <c r="L480" i="5"/>
  <c r="M480" i="5"/>
  <c r="L481" i="5"/>
  <c r="M481" i="5"/>
  <c r="L482" i="5"/>
  <c r="M482" i="5"/>
  <c r="L483" i="5"/>
  <c r="M483" i="5"/>
  <c r="L484" i="5"/>
  <c r="M484" i="5"/>
  <c r="L485" i="5"/>
  <c r="M485" i="5"/>
  <c r="L486" i="5"/>
  <c r="M486" i="5"/>
  <c r="L487" i="5"/>
  <c r="M487" i="5"/>
  <c r="L488" i="5"/>
  <c r="M488" i="5"/>
  <c r="L489" i="5"/>
  <c r="M489" i="5"/>
  <c r="L490" i="5"/>
  <c r="M490" i="5"/>
  <c r="L491" i="5"/>
  <c r="M491" i="5"/>
  <c r="L492" i="5"/>
  <c r="M492" i="5"/>
  <c r="L493" i="5"/>
  <c r="M493" i="5"/>
  <c r="L494" i="5"/>
  <c r="M494" i="5"/>
  <c r="L495" i="5"/>
  <c r="M495" i="5"/>
  <c r="L496" i="5"/>
  <c r="M496" i="5"/>
  <c r="L497" i="5"/>
  <c r="M497" i="5"/>
  <c r="L498" i="5"/>
  <c r="M498" i="5"/>
  <c r="L499" i="5"/>
  <c r="M499" i="5"/>
  <c r="L500" i="5"/>
  <c r="M500" i="5"/>
  <c r="L501" i="5"/>
  <c r="M501" i="5"/>
  <c r="L502" i="5"/>
  <c r="M502" i="5"/>
  <c r="L503" i="5"/>
  <c r="M503" i="5"/>
  <c r="L504" i="5"/>
  <c r="M504" i="5"/>
  <c r="L505" i="5"/>
  <c r="M505" i="5"/>
  <c r="L506" i="5"/>
  <c r="M506" i="5"/>
  <c r="L507" i="5"/>
  <c r="M507" i="5"/>
  <c r="L508" i="5"/>
  <c r="M508" i="5"/>
  <c r="L509" i="5"/>
  <c r="M509" i="5"/>
  <c r="L510" i="5"/>
  <c r="M510" i="5"/>
  <c r="L511" i="5"/>
  <c r="M511" i="5"/>
  <c r="L512" i="5"/>
  <c r="M512" i="5"/>
  <c r="L513" i="5"/>
  <c r="M513" i="5"/>
  <c r="L514" i="5"/>
  <c r="M514" i="5"/>
  <c r="L515" i="5"/>
  <c r="M515" i="5"/>
  <c r="L516" i="5"/>
  <c r="M516" i="5"/>
  <c r="L517" i="5"/>
  <c r="M517" i="5"/>
  <c r="L518" i="5"/>
  <c r="M518" i="5"/>
  <c r="L519" i="5"/>
  <c r="M519" i="5"/>
  <c r="L520" i="5"/>
  <c r="M520" i="5"/>
  <c r="L521" i="5"/>
  <c r="M521" i="5"/>
  <c r="L522" i="5"/>
  <c r="M522" i="5"/>
  <c r="L523" i="5"/>
  <c r="M523" i="5"/>
  <c r="L524" i="5"/>
  <c r="M524" i="5"/>
  <c r="L525" i="5"/>
  <c r="M525" i="5"/>
  <c r="L526" i="5"/>
  <c r="M526" i="5"/>
  <c r="L527" i="5"/>
  <c r="M527" i="5"/>
  <c r="L528" i="5"/>
  <c r="M528" i="5"/>
  <c r="L529" i="5"/>
  <c r="M529" i="5"/>
  <c r="L530" i="5"/>
  <c r="M530" i="5"/>
  <c r="L531" i="5"/>
  <c r="M531" i="5"/>
  <c r="L532" i="5"/>
  <c r="M532" i="5"/>
  <c r="L533" i="5"/>
  <c r="M533" i="5"/>
  <c r="L534" i="5"/>
  <c r="M534" i="5"/>
  <c r="L535" i="5"/>
  <c r="M535" i="5"/>
  <c r="L536" i="5"/>
  <c r="M536" i="5"/>
  <c r="L537" i="5"/>
  <c r="M537" i="5"/>
  <c r="L538" i="5"/>
  <c r="M538" i="5"/>
  <c r="L539" i="5"/>
  <c r="M539" i="5"/>
  <c r="L540" i="5"/>
  <c r="M540" i="5"/>
  <c r="L541" i="5"/>
  <c r="M541" i="5"/>
  <c r="L542" i="5"/>
  <c r="M542" i="5"/>
  <c r="L543" i="5"/>
  <c r="M543" i="5"/>
  <c r="L544" i="5"/>
  <c r="M544" i="5"/>
  <c r="L545" i="5"/>
  <c r="M545" i="5"/>
  <c r="L546" i="5"/>
  <c r="M546" i="5"/>
  <c r="L547" i="5"/>
  <c r="M547" i="5"/>
  <c r="L548" i="5"/>
  <c r="M548" i="5"/>
  <c r="L549" i="5"/>
  <c r="M549" i="5"/>
  <c r="L550" i="5"/>
  <c r="M550" i="5"/>
  <c r="L551" i="5"/>
  <c r="M551" i="5"/>
  <c r="L552" i="5"/>
  <c r="M552" i="5"/>
  <c r="L553" i="5"/>
  <c r="M553" i="5"/>
  <c r="L554" i="5"/>
  <c r="M554" i="5"/>
  <c r="L555" i="5"/>
  <c r="M555" i="5"/>
  <c r="L556" i="5"/>
  <c r="M556" i="5"/>
  <c r="L557" i="5"/>
  <c r="M557" i="5"/>
  <c r="L558" i="5"/>
  <c r="M558" i="5"/>
  <c r="L559" i="5"/>
  <c r="M559" i="5"/>
  <c r="L560" i="5"/>
  <c r="M560" i="5"/>
  <c r="L561" i="5"/>
  <c r="M561" i="5"/>
  <c r="L562" i="5"/>
  <c r="M562" i="5"/>
  <c r="L563" i="5"/>
  <c r="M563" i="5"/>
  <c r="L564" i="5"/>
  <c r="M564" i="5"/>
  <c r="L565" i="5"/>
  <c r="M565" i="5"/>
  <c r="L566" i="5"/>
  <c r="M566" i="5"/>
  <c r="L567" i="5"/>
  <c r="M567" i="5"/>
  <c r="L568" i="5"/>
  <c r="M568" i="5"/>
  <c r="L569" i="5"/>
  <c r="M569" i="5"/>
  <c r="L570" i="5"/>
  <c r="M570" i="5"/>
  <c r="L571" i="5"/>
  <c r="M571" i="5"/>
  <c r="L572" i="5"/>
  <c r="M572" i="5"/>
  <c r="L573" i="5"/>
  <c r="M573" i="5"/>
  <c r="L574" i="5"/>
  <c r="M574" i="5"/>
  <c r="L575" i="5"/>
  <c r="M575" i="5"/>
  <c r="L576" i="5"/>
  <c r="M576" i="5"/>
  <c r="L577" i="5"/>
  <c r="M577" i="5"/>
  <c r="L578" i="5"/>
  <c r="M578" i="5"/>
  <c r="L579" i="5"/>
  <c r="M579" i="5"/>
  <c r="L580" i="5"/>
  <c r="M580" i="5"/>
  <c r="L581" i="5"/>
  <c r="M581" i="5"/>
  <c r="L582" i="5"/>
  <c r="M582" i="5"/>
  <c r="AE43" i="5"/>
  <c r="K43" i="5"/>
  <c r="L43" i="5"/>
  <c r="AZ43" i="5"/>
  <c r="BA43" i="5"/>
  <c r="M43" i="5"/>
  <c r="BD43" i="5"/>
  <c r="AX43" i="5"/>
  <c r="AY43" i="5"/>
  <c r="BB43" i="5"/>
  <c r="BC43" i="5"/>
  <c r="BE43" i="5"/>
  <c r="BK43" i="5"/>
  <c r="BL43" i="5"/>
  <c r="BM43" i="5"/>
  <c r="Y44" i="5"/>
  <c r="Y43" i="5"/>
  <c r="AL43" i="5"/>
  <c r="AH43" i="5"/>
  <c r="AM43" i="5"/>
  <c r="AK43" i="5"/>
  <c r="AP43" i="5"/>
  <c r="AQ43" i="5"/>
  <c r="Q44" i="5"/>
  <c r="R44" i="5"/>
  <c r="S44" i="5"/>
  <c r="AN43" i="5"/>
  <c r="AO43" i="5"/>
  <c r="AH44" i="5"/>
  <c r="Q45" i="5"/>
  <c r="R45" i="5"/>
  <c r="S45" i="5"/>
  <c r="AN44" i="5"/>
  <c r="AH45" i="5"/>
  <c r="Q46" i="5"/>
  <c r="R46" i="5"/>
  <c r="S46" i="5"/>
  <c r="AN45" i="5"/>
  <c r="AH46" i="5"/>
  <c r="Q47" i="5"/>
  <c r="R47" i="5"/>
  <c r="S47" i="5"/>
  <c r="AN46" i="5"/>
  <c r="AH47" i="5"/>
  <c r="Q48" i="5"/>
  <c r="R48" i="5"/>
  <c r="S48" i="5"/>
  <c r="AN47" i="5"/>
  <c r="AH48" i="5"/>
  <c r="Q49" i="5"/>
  <c r="R49" i="5"/>
  <c r="S49" i="5"/>
  <c r="AN48" i="5"/>
  <c r="AH49" i="5"/>
  <c r="Q50" i="5"/>
  <c r="R50" i="5"/>
  <c r="S50" i="5"/>
  <c r="AN49" i="5"/>
  <c r="AH50" i="5"/>
  <c r="Q51" i="5"/>
  <c r="R51" i="5"/>
  <c r="S51" i="5"/>
  <c r="AN50" i="5"/>
  <c r="AH51" i="5"/>
  <c r="Q52" i="5"/>
  <c r="R52" i="5"/>
  <c r="S52" i="5"/>
  <c r="AN51" i="5"/>
  <c r="AH52" i="5"/>
  <c r="Q53" i="5"/>
  <c r="R53" i="5"/>
  <c r="S53" i="5"/>
  <c r="AN52" i="5"/>
  <c r="AH53" i="5"/>
  <c r="Q54" i="5"/>
  <c r="R54" i="5"/>
  <c r="S54" i="5"/>
  <c r="AN53" i="5"/>
  <c r="AH54" i="5"/>
  <c r="Q55" i="5"/>
  <c r="R55" i="5"/>
  <c r="S55" i="5"/>
  <c r="AN54" i="5"/>
  <c r="AH55" i="5"/>
  <c r="Q56" i="5"/>
  <c r="R56" i="5"/>
  <c r="S56" i="5"/>
  <c r="AN55" i="5"/>
  <c r="AH56" i="5"/>
  <c r="Q57" i="5"/>
  <c r="R57" i="5"/>
  <c r="S57" i="5"/>
  <c r="AN56" i="5"/>
  <c r="AH57" i="5"/>
  <c r="Q58" i="5"/>
  <c r="R58" i="5"/>
  <c r="S58" i="5"/>
  <c r="AN57" i="5"/>
  <c r="AH58" i="5"/>
  <c r="Q59" i="5"/>
  <c r="R59" i="5"/>
  <c r="S59" i="5"/>
  <c r="AN58" i="5"/>
  <c r="AH59" i="5"/>
  <c r="Q60" i="5"/>
  <c r="R60" i="5"/>
  <c r="S60" i="5"/>
  <c r="AN59" i="5"/>
  <c r="AH60" i="5"/>
  <c r="Q61" i="5"/>
  <c r="R61" i="5"/>
  <c r="S61" i="5"/>
  <c r="AN60" i="5"/>
  <c r="AH61" i="5"/>
  <c r="Q62" i="5"/>
  <c r="R62" i="5"/>
  <c r="S62" i="5"/>
  <c r="AN61" i="5"/>
  <c r="AH62" i="5"/>
  <c r="Q63" i="5"/>
  <c r="R63" i="5"/>
  <c r="S63" i="5"/>
  <c r="AN62" i="5"/>
  <c r="AH63" i="5"/>
  <c r="Q64" i="5"/>
  <c r="R64" i="5"/>
  <c r="S64" i="5"/>
  <c r="AN63" i="5"/>
  <c r="AH64" i="5"/>
  <c r="Q65" i="5"/>
  <c r="R65" i="5"/>
  <c r="S65" i="5"/>
  <c r="AN64" i="5"/>
  <c r="AH65" i="5"/>
  <c r="Q66" i="5"/>
  <c r="R66" i="5"/>
  <c r="S66" i="5"/>
  <c r="AN65" i="5"/>
  <c r="AH66" i="5"/>
  <c r="Q67" i="5"/>
  <c r="R67" i="5"/>
  <c r="S67" i="5"/>
  <c r="AN66" i="5"/>
  <c r="AH67" i="5"/>
  <c r="Q68" i="5"/>
  <c r="R68" i="5"/>
  <c r="S68" i="5"/>
  <c r="AN67" i="5"/>
  <c r="AH68" i="5"/>
  <c r="Q69" i="5"/>
  <c r="R69" i="5"/>
  <c r="S69" i="5"/>
  <c r="AN68" i="5"/>
  <c r="AH69" i="5"/>
  <c r="Q70" i="5"/>
  <c r="R70" i="5"/>
  <c r="S70" i="5"/>
  <c r="AN69" i="5"/>
  <c r="AH70" i="5"/>
  <c r="Q71" i="5"/>
  <c r="R71" i="5"/>
  <c r="S71" i="5"/>
  <c r="AN70" i="5"/>
  <c r="AH71" i="5"/>
  <c r="Q72" i="5"/>
  <c r="R72" i="5"/>
  <c r="S72" i="5"/>
  <c r="AN71" i="5"/>
  <c r="AH72" i="5"/>
  <c r="Q73" i="5"/>
  <c r="R73" i="5"/>
  <c r="S73" i="5"/>
  <c r="AN72" i="5"/>
  <c r="AH73" i="5"/>
  <c r="Q74" i="5"/>
  <c r="R74" i="5"/>
  <c r="S74" i="5"/>
  <c r="AN73" i="5"/>
  <c r="AH74" i="5"/>
  <c r="Q75" i="5"/>
  <c r="R75" i="5"/>
  <c r="S75" i="5"/>
  <c r="AN74" i="5"/>
  <c r="AH75" i="5"/>
  <c r="Q76" i="5"/>
  <c r="R76" i="5"/>
  <c r="S76" i="5"/>
  <c r="AN75" i="5"/>
  <c r="AH76" i="5"/>
  <c r="Q77" i="5"/>
  <c r="R77" i="5"/>
  <c r="S77" i="5"/>
  <c r="AZ76" i="5"/>
  <c r="BA76" i="5"/>
  <c r="BD76" i="5"/>
  <c r="BE76" i="5"/>
  <c r="BK76" i="5"/>
  <c r="BL76" i="5"/>
  <c r="BM76" i="5"/>
  <c r="AL76" i="5"/>
  <c r="AM76" i="5"/>
  <c r="AN76" i="5"/>
  <c r="AH922" i="5"/>
  <c r="AN922" i="5"/>
  <c r="L44" i="5"/>
  <c r="AX44" i="5"/>
  <c r="AY44" i="5"/>
  <c r="M44" i="5"/>
  <c r="BB44" i="5"/>
  <c r="BC44" i="5"/>
  <c r="AW44" i="5"/>
  <c r="BI44" i="5"/>
  <c r="AZ44" i="5"/>
  <c r="BA44" i="5"/>
  <c r="BD44" i="5"/>
  <c r="BE44" i="5"/>
  <c r="BJ44" i="5"/>
  <c r="L45" i="5"/>
  <c r="AX45" i="5"/>
  <c r="AY45" i="5"/>
  <c r="M45" i="5"/>
  <c r="BB45" i="5"/>
  <c r="BC45" i="5"/>
  <c r="AW45" i="5"/>
  <c r="BI45" i="5"/>
  <c r="AZ45" i="5"/>
  <c r="BA45" i="5"/>
  <c r="BD45" i="5"/>
  <c r="BE45" i="5"/>
  <c r="BJ45" i="5"/>
  <c r="L46" i="5"/>
  <c r="AX46" i="5"/>
  <c r="AY46" i="5"/>
  <c r="M46" i="5"/>
  <c r="BB46" i="5"/>
  <c r="BC46" i="5"/>
  <c r="AW46" i="5"/>
  <c r="BI46" i="5"/>
  <c r="AZ46" i="5"/>
  <c r="BA46" i="5"/>
  <c r="BD46" i="5"/>
  <c r="BE46" i="5"/>
  <c r="BJ46" i="5"/>
  <c r="L47" i="5"/>
  <c r="AX47" i="5"/>
  <c r="AY47" i="5"/>
  <c r="M47" i="5"/>
  <c r="BB47" i="5"/>
  <c r="BC47" i="5"/>
  <c r="AW47" i="5"/>
  <c r="BI47" i="5"/>
  <c r="AZ47" i="5"/>
  <c r="BA47" i="5"/>
  <c r="BD47" i="5"/>
  <c r="BE47" i="5"/>
  <c r="BJ47" i="5"/>
  <c r="L48" i="5"/>
  <c r="AX48" i="5"/>
  <c r="AY48" i="5"/>
  <c r="M48" i="5"/>
  <c r="BB48" i="5"/>
  <c r="BC48" i="5"/>
  <c r="AW48" i="5"/>
  <c r="BI48" i="5"/>
  <c r="AZ48" i="5"/>
  <c r="BA48" i="5"/>
  <c r="BD48" i="5"/>
  <c r="BE48" i="5"/>
  <c r="BJ48" i="5"/>
  <c r="L49" i="5"/>
  <c r="AX49" i="5"/>
  <c r="AY49" i="5"/>
  <c r="M49" i="5"/>
  <c r="BB49" i="5"/>
  <c r="BC49" i="5"/>
  <c r="AW49" i="5"/>
  <c r="BI49" i="5"/>
  <c r="AZ49" i="5"/>
  <c r="BA49" i="5"/>
  <c r="BD49" i="5"/>
  <c r="BE49" i="5"/>
  <c r="BJ49" i="5"/>
  <c r="L50" i="5"/>
  <c r="AX50" i="5"/>
  <c r="AY50" i="5"/>
  <c r="M50" i="5"/>
  <c r="BB50" i="5"/>
  <c r="BC50" i="5"/>
  <c r="AW50" i="5"/>
  <c r="BI50" i="5"/>
  <c r="AZ50" i="5"/>
  <c r="BA50" i="5"/>
  <c r="BD50" i="5"/>
  <c r="BE50" i="5"/>
  <c r="BJ50" i="5"/>
  <c r="L51" i="5"/>
  <c r="AX51" i="5"/>
  <c r="AY51" i="5"/>
  <c r="M51" i="5"/>
  <c r="BB51" i="5"/>
  <c r="BC51" i="5"/>
  <c r="AW51" i="5"/>
  <c r="BI51" i="5"/>
  <c r="AZ51" i="5"/>
  <c r="BA51" i="5"/>
  <c r="BD51" i="5"/>
  <c r="BE51" i="5"/>
  <c r="BJ51" i="5"/>
  <c r="L52" i="5"/>
  <c r="AX52" i="5"/>
  <c r="AY52" i="5"/>
  <c r="M52" i="5"/>
  <c r="BB52" i="5"/>
  <c r="BC52" i="5"/>
  <c r="AW52" i="5"/>
  <c r="BI52" i="5"/>
  <c r="AZ52" i="5"/>
  <c r="BA52" i="5"/>
  <c r="BD52" i="5"/>
  <c r="BE52" i="5"/>
  <c r="BJ52" i="5"/>
  <c r="L53" i="5"/>
  <c r="AX53" i="5"/>
  <c r="AY53" i="5"/>
  <c r="M53" i="5"/>
  <c r="BB53" i="5"/>
  <c r="BC53" i="5"/>
  <c r="AW53" i="5"/>
  <c r="BI53" i="5"/>
  <c r="AZ53" i="5"/>
  <c r="BA53" i="5"/>
  <c r="BD53" i="5"/>
  <c r="BE53" i="5"/>
  <c r="BJ53" i="5"/>
  <c r="L54" i="5"/>
  <c r="AX54" i="5"/>
  <c r="AY54" i="5"/>
  <c r="M54" i="5"/>
  <c r="BB54" i="5"/>
  <c r="BC54" i="5"/>
  <c r="AW54" i="5"/>
  <c r="BI54" i="5"/>
  <c r="AZ54" i="5"/>
  <c r="BA54" i="5"/>
  <c r="BD54" i="5"/>
  <c r="BE54" i="5"/>
  <c r="BJ54" i="5"/>
  <c r="L55" i="5"/>
  <c r="AX55" i="5"/>
  <c r="AY55" i="5"/>
  <c r="M55" i="5"/>
  <c r="BB55" i="5"/>
  <c r="BC55" i="5"/>
  <c r="AW55" i="5"/>
  <c r="BI55" i="5"/>
  <c r="AZ55" i="5"/>
  <c r="BA55" i="5"/>
  <c r="BD55" i="5"/>
  <c r="BE55" i="5"/>
  <c r="BJ55" i="5"/>
  <c r="L56" i="5"/>
  <c r="AX56" i="5"/>
  <c r="AY56" i="5"/>
  <c r="M56" i="5"/>
  <c r="BB56" i="5"/>
  <c r="BC56" i="5"/>
  <c r="AW56" i="5"/>
  <c r="BI56" i="5"/>
  <c r="AZ56" i="5"/>
  <c r="BA56" i="5"/>
  <c r="BD56" i="5"/>
  <c r="BE56" i="5"/>
  <c r="BJ56" i="5"/>
  <c r="L57" i="5"/>
  <c r="AX57" i="5"/>
  <c r="AY57" i="5"/>
  <c r="M57" i="5"/>
  <c r="BB57" i="5"/>
  <c r="BC57" i="5"/>
  <c r="AW57" i="5"/>
  <c r="BI57" i="5"/>
  <c r="AZ57" i="5"/>
  <c r="BA57" i="5"/>
  <c r="BD57" i="5"/>
  <c r="BE57" i="5"/>
  <c r="BJ57" i="5"/>
  <c r="L58" i="5"/>
  <c r="AX58" i="5"/>
  <c r="AY58" i="5"/>
  <c r="M58" i="5"/>
  <c r="BB58" i="5"/>
  <c r="BC58" i="5"/>
  <c r="AW58" i="5"/>
  <c r="BI58" i="5"/>
  <c r="AZ58" i="5"/>
  <c r="BA58" i="5"/>
  <c r="BD58" i="5"/>
  <c r="BE58" i="5"/>
  <c r="BJ58" i="5"/>
  <c r="L59" i="5"/>
  <c r="AX59" i="5"/>
  <c r="AY59" i="5"/>
  <c r="M59" i="5"/>
  <c r="BB59" i="5"/>
  <c r="BC59" i="5"/>
  <c r="AW59" i="5"/>
  <c r="BI59" i="5"/>
  <c r="AZ59" i="5"/>
  <c r="BA59" i="5"/>
  <c r="BD59" i="5"/>
  <c r="BE59" i="5"/>
  <c r="BJ59" i="5"/>
  <c r="L60" i="5"/>
  <c r="AX60" i="5"/>
  <c r="AY60" i="5"/>
  <c r="M60" i="5"/>
  <c r="BB60" i="5"/>
  <c r="BC60" i="5"/>
  <c r="AW60" i="5"/>
  <c r="BI60" i="5"/>
  <c r="AZ60" i="5"/>
  <c r="BA60" i="5"/>
  <c r="BD60" i="5"/>
  <c r="BE60" i="5"/>
  <c r="BJ60" i="5"/>
  <c r="L61" i="5"/>
  <c r="AX61" i="5"/>
  <c r="AY61" i="5"/>
  <c r="M61" i="5"/>
  <c r="BB61" i="5"/>
  <c r="BC61" i="5"/>
  <c r="AW61" i="5"/>
  <c r="BI61" i="5"/>
  <c r="AZ61" i="5"/>
  <c r="BA61" i="5"/>
  <c r="BD61" i="5"/>
  <c r="BE61" i="5"/>
  <c r="BJ61" i="5"/>
  <c r="L62" i="5"/>
  <c r="AX62" i="5"/>
  <c r="AY62" i="5"/>
  <c r="M62" i="5"/>
  <c r="BB62" i="5"/>
  <c r="BC62" i="5"/>
  <c r="AW62" i="5"/>
  <c r="BI62" i="5"/>
  <c r="AZ62" i="5"/>
  <c r="BA62" i="5"/>
  <c r="BD62" i="5"/>
  <c r="BE62" i="5"/>
  <c r="BJ62" i="5"/>
  <c r="L63" i="5"/>
  <c r="AX63" i="5"/>
  <c r="AY63" i="5"/>
  <c r="M63" i="5"/>
  <c r="BB63" i="5"/>
  <c r="BC63" i="5"/>
  <c r="AW63" i="5"/>
  <c r="BI63" i="5"/>
  <c r="AZ63" i="5"/>
  <c r="BA63" i="5"/>
  <c r="BD63" i="5"/>
  <c r="BE63" i="5"/>
  <c r="BJ63" i="5"/>
  <c r="L64" i="5"/>
  <c r="AX64" i="5"/>
  <c r="AY64" i="5"/>
  <c r="M64" i="5"/>
  <c r="BB64" i="5"/>
  <c r="BC64" i="5"/>
  <c r="AW64" i="5"/>
  <c r="BI64" i="5"/>
  <c r="AZ64" i="5"/>
  <c r="BA64" i="5"/>
  <c r="BD64" i="5"/>
  <c r="BE64" i="5"/>
  <c r="BJ64" i="5"/>
  <c r="L65" i="5"/>
  <c r="AX65" i="5"/>
  <c r="AY65" i="5"/>
  <c r="M65" i="5"/>
  <c r="BB65" i="5"/>
  <c r="BC65" i="5"/>
  <c r="AW65" i="5"/>
  <c r="BI65" i="5"/>
  <c r="AZ65" i="5"/>
  <c r="BA65" i="5"/>
  <c r="BD65" i="5"/>
  <c r="BE65" i="5"/>
  <c r="BJ65" i="5"/>
  <c r="L66" i="5"/>
  <c r="AX66" i="5"/>
  <c r="AY66" i="5"/>
  <c r="M66" i="5"/>
  <c r="BB66" i="5"/>
  <c r="BC66" i="5"/>
  <c r="AW66" i="5"/>
  <c r="BI66" i="5"/>
  <c r="AZ66" i="5"/>
  <c r="BA66" i="5"/>
  <c r="BD66" i="5"/>
  <c r="BE66" i="5"/>
  <c r="BJ66" i="5"/>
  <c r="L67" i="5"/>
  <c r="AX67" i="5"/>
  <c r="AY67" i="5"/>
  <c r="M67" i="5"/>
  <c r="BB67" i="5"/>
  <c r="BC67" i="5"/>
  <c r="AW67" i="5"/>
  <c r="BI67" i="5"/>
  <c r="AZ67" i="5"/>
  <c r="BA67" i="5"/>
  <c r="BD67" i="5"/>
  <c r="BE67" i="5"/>
  <c r="BJ67" i="5"/>
  <c r="L68" i="5"/>
  <c r="AX68" i="5"/>
  <c r="AY68" i="5"/>
  <c r="M68" i="5"/>
  <c r="BB68" i="5"/>
  <c r="BC68" i="5"/>
  <c r="AW68" i="5"/>
  <c r="BI68" i="5"/>
  <c r="AZ68" i="5"/>
  <c r="BA68" i="5"/>
  <c r="BD68" i="5"/>
  <c r="BE68" i="5"/>
  <c r="BJ68" i="5"/>
  <c r="L69" i="5"/>
  <c r="AX69" i="5"/>
  <c r="AY69" i="5"/>
  <c r="M69" i="5"/>
  <c r="BB69" i="5"/>
  <c r="BC69" i="5"/>
  <c r="AW69" i="5"/>
  <c r="BI69" i="5"/>
  <c r="AZ69" i="5"/>
  <c r="BA69" i="5"/>
  <c r="BD69" i="5"/>
  <c r="BE69" i="5"/>
  <c r="BJ69" i="5"/>
  <c r="L70" i="5"/>
  <c r="AX70" i="5"/>
  <c r="AY70" i="5"/>
  <c r="M70" i="5"/>
  <c r="BB70" i="5"/>
  <c r="BC70" i="5"/>
  <c r="AW70" i="5"/>
  <c r="BI70" i="5"/>
  <c r="AZ70" i="5"/>
  <c r="BA70" i="5"/>
  <c r="BD70" i="5"/>
  <c r="BE70" i="5"/>
  <c r="BJ70" i="5"/>
  <c r="L71" i="5"/>
  <c r="AX71" i="5"/>
  <c r="AY71" i="5"/>
  <c r="M71" i="5"/>
  <c r="BB71" i="5"/>
  <c r="BC71" i="5"/>
  <c r="AW71" i="5"/>
  <c r="BI71" i="5"/>
  <c r="AZ71" i="5"/>
  <c r="BA71" i="5"/>
  <c r="BD71" i="5"/>
  <c r="BE71" i="5"/>
  <c r="BJ71" i="5"/>
  <c r="L72" i="5"/>
  <c r="AX72" i="5"/>
  <c r="AY72" i="5"/>
  <c r="M72" i="5"/>
  <c r="BB72" i="5"/>
  <c r="BC72" i="5"/>
  <c r="AW72" i="5"/>
  <c r="BI72" i="5"/>
  <c r="AZ72" i="5"/>
  <c r="BA72" i="5"/>
  <c r="BD72" i="5"/>
  <c r="BE72" i="5"/>
  <c r="BJ72" i="5"/>
  <c r="L73" i="5"/>
  <c r="AX73" i="5"/>
  <c r="AY73" i="5"/>
  <c r="M73" i="5"/>
  <c r="BB73" i="5"/>
  <c r="BC73" i="5"/>
  <c r="AW73" i="5"/>
  <c r="BI73" i="5"/>
  <c r="AZ73" i="5"/>
  <c r="BA73" i="5"/>
  <c r="BD73" i="5"/>
  <c r="BE73" i="5"/>
  <c r="BJ73" i="5"/>
  <c r="L74" i="5"/>
  <c r="AX74" i="5"/>
  <c r="AY74" i="5"/>
  <c r="M74" i="5"/>
  <c r="BB74" i="5"/>
  <c r="BC74" i="5"/>
  <c r="AW74" i="5"/>
  <c r="BI74" i="5"/>
  <c r="AZ74" i="5"/>
  <c r="BA74" i="5"/>
  <c r="BD74" i="5"/>
  <c r="BE74" i="5"/>
  <c r="BJ74" i="5"/>
  <c r="L75" i="5"/>
  <c r="M75" i="5"/>
  <c r="BC75" i="5"/>
  <c r="AW75" i="5"/>
  <c r="BI75" i="5"/>
  <c r="AZ75" i="5"/>
  <c r="BA75" i="5"/>
  <c r="BD75" i="5"/>
  <c r="BE75" i="5"/>
  <c r="BJ75" i="5"/>
  <c r="AW76" i="5"/>
  <c r="BI76" i="5"/>
  <c r="BJ76" i="5"/>
  <c r="AW77" i="5"/>
  <c r="BI77" i="5"/>
  <c r="BJ77" i="5"/>
  <c r="AW78" i="5"/>
  <c r="BI78" i="5"/>
  <c r="BJ78" i="5"/>
  <c r="AW79" i="5"/>
  <c r="BI79" i="5"/>
  <c r="BJ79" i="5"/>
  <c r="AW80" i="5"/>
  <c r="BI80" i="5"/>
  <c r="BJ80" i="5"/>
  <c r="AW81" i="5"/>
  <c r="BI81" i="5"/>
  <c r="BJ81" i="5"/>
  <c r="AW82" i="5"/>
  <c r="BI82" i="5"/>
  <c r="BJ82" i="5"/>
  <c r="AW83" i="5"/>
  <c r="BI83" i="5"/>
  <c r="BJ83" i="5"/>
  <c r="AW84" i="5"/>
  <c r="BI84" i="5"/>
  <c r="BJ84" i="5"/>
  <c r="AW85" i="5"/>
  <c r="BI85" i="5"/>
  <c r="BJ85" i="5"/>
  <c r="AW86" i="5"/>
  <c r="BI86" i="5"/>
  <c r="BJ86" i="5"/>
  <c r="AW87" i="5"/>
  <c r="BI87" i="5"/>
  <c r="BJ87" i="5"/>
  <c r="AW88" i="5"/>
  <c r="BI88" i="5"/>
  <c r="BJ88" i="5"/>
  <c r="AW89" i="5"/>
  <c r="BI89" i="5"/>
  <c r="BJ89" i="5"/>
  <c r="AW90" i="5"/>
  <c r="BI90" i="5"/>
  <c r="BJ90" i="5"/>
  <c r="AW91" i="5"/>
  <c r="BI91" i="5"/>
  <c r="BJ91" i="5"/>
  <c r="AW92" i="5"/>
  <c r="BI92" i="5"/>
  <c r="BJ92" i="5"/>
  <c r="AW93" i="5"/>
  <c r="BI93" i="5"/>
  <c r="BJ93" i="5"/>
  <c r="AW94" i="5"/>
  <c r="BI94" i="5"/>
  <c r="BJ94" i="5"/>
  <c r="AW95" i="5"/>
  <c r="BI95" i="5"/>
  <c r="BJ95" i="5"/>
  <c r="AW96" i="5"/>
  <c r="BI96" i="5"/>
  <c r="BJ96" i="5"/>
  <c r="AW97" i="5"/>
  <c r="BI97" i="5"/>
  <c r="BJ97" i="5"/>
  <c r="AW98" i="5"/>
  <c r="BI98" i="5"/>
  <c r="BJ98" i="5"/>
  <c r="AW99" i="5"/>
  <c r="BI99" i="5"/>
  <c r="BJ99" i="5"/>
  <c r="AW100" i="5"/>
  <c r="BI100" i="5"/>
  <c r="BJ100" i="5"/>
  <c r="AW101" i="5"/>
  <c r="BI101" i="5"/>
  <c r="BJ101" i="5"/>
  <c r="AW102" i="5"/>
  <c r="BI102" i="5"/>
  <c r="BJ102" i="5"/>
  <c r="AW103" i="5"/>
  <c r="BI103" i="5"/>
  <c r="BJ103" i="5"/>
  <c r="AW104" i="5"/>
  <c r="BI104" i="5"/>
  <c r="BJ104" i="5"/>
  <c r="AW105" i="5"/>
  <c r="BI105" i="5"/>
  <c r="BJ105" i="5"/>
  <c r="AW106" i="5"/>
  <c r="BI106" i="5"/>
  <c r="BJ106" i="5"/>
  <c r="AW107" i="5"/>
  <c r="BI107" i="5"/>
  <c r="BJ107" i="5"/>
  <c r="AW108" i="5"/>
  <c r="BI108" i="5"/>
  <c r="BJ108" i="5"/>
  <c r="AW109" i="5"/>
  <c r="BI109" i="5"/>
  <c r="BJ109" i="5"/>
  <c r="AW110" i="5"/>
  <c r="BI110" i="5"/>
  <c r="BJ110" i="5"/>
  <c r="AW111" i="5"/>
  <c r="BI111" i="5"/>
  <c r="BJ111" i="5"/>
  <c r="AW112" i="5"/>
  <c r="BI112" i="5"/>
  <c r="BJ112" i="5"/>
  <c r="AW113" i="5"/>
  <c r="BI113" i="5"/>
  <c r="BJ113" i="5"/>
  <c r="AW114" i="5"/>
  <c r="BI114" i="5"/>
  <c r="BJ114" i="5"/>
  <c r="AW115" i="5"/>
  <c r="BI115" i="5"/>
  <c r="BJ115" i="5"/>
  <c r="AW116" i="5"/>
  <c r="BI116" i="5"/>
  <c r="BJ116" i="5"/>
  <c r="AW117" i="5"/>
  <c r="BI117" i="5"/>
  <c r="BJ117" i="5"/>
  <c r="AW118" i="5"/>
  <c r="BI118" i="5"/>
  <c r="BJ118" i="5"/>
  <c r="AW119" i="5"/>
  <c r="BI119" i="5"/>
  <c r="BJ119" i="5"/>
  <c r="AW120" i="5"/>
  <c r="BI120" i="5"/>
  <c r="BJ120" i="5"/>
  <c r="AW121" i="5"/>
  <c r="BI121" i="5"/>
  <c r="BJ121" i="5"/>
  <c r="AW122" i="5"/>
  <c r="BI122" i="5"/>
  <c r="BJ122" i="5"/>
  <c r="AW123" i="5"/>
  <c r="BI123" i="5"/>
  <c r="BJ123" i="5"/>
  <c r="AW124" i="5"/>
  <c r="BI124" i="5"/>
  <c r="BJ124" i="5"/>
  <c r="AW125" i="5"/>
  <c r="BI125" i="5"/>
  <c r="BJ125" i="5"/>
  <c r="AW126" i="5"/>
  <c r="BI126" i="5"/>
  <c r="BJ126" i="5"/>
  <c r="AW127" i="5"/>
  <c r="BI127" i="5"/>
  <c r="BJ127" i="5"/>
  <c r="AW128" i="5"/>
  <c r="BI128" i="5"/>
  <c r="BJ128" i="5"/>
  <c r="AW129" i="5"/>
  <c r="BI129" i="5"/>
  <c r="BJ129" i="5"/>
  <c r="AW130" i="5"/>
  <c r="BI130" i="5"/>
  <c r="BJ130" i="5"/>
  <c r="AW131" i="5"/>
  <c r="BI131" i="5"/>
  <c r="BJ131" i="5"/>
  <c r="AW132" i="5"/>
  <c r="BI132" i="5"/>
  <c r="BJ132" i="5"/>
  <c r="AW133" i="5"/>
  <c r="BI133" i="5"/>
  <c r="BJ133" i="5"/>
  <c r="AW134" i="5"/>
  <c r="BI134" i="5"/>
  <c r="BJ134" i="5"/>
  <c r="AW135" i="5"/>
  <c r="BI135" i="5"/>
  <c r="BJ135" i="5"/>
  <c r="AW136" i="5"/>
  <c r="BI136" i="5"/>
  <c r="BJ136" i="5"/>
  <c r="AW137" i="5"/>
  <c r="BI137" i="5"/>
  <c r="BJ137" i="5"/>
  <c r="AW138" i="5"/>
  <c r="BI138" i="5"/>
  <c r="BJ138" i="5"/>
  <c r="AW139" i="5"/>
  <c r="BI139" i="5"/>
  <c r="BJ139" i="5"/>
  <c r="AW140" i="5"/>
  <c r="BI140" i="5"/>
  <c r="BJ140" i="5"/>
  <c r="AW141" i="5"/>
  <c r="BI141" i="5"/>
  <c r="BJ141" i="5"/>
  <c r="AW142" i="5"/>
  <c r="BI142" i="5"/>
  <c r="BJ142" i="5"/>
  <c r="AW143" i="5"/>
  <c r="BI143" i="5"/>
  <c r="BJ143" i="5"/>
  <c r="AW144" i="5"/>
  <c r="BI144" i="5"/>
  <c r="BJ144" i="5"/>
  <c r="AW145" i="5"/>
  <c r="BI145" i="5"/>
  <c r="BJ145" i="5"/>
  <c r="AW146" i="5"/>
  <c r="BI146" i="5"/>
  <c r="BJ146" i="5"/>
  <c r="AW147" i="5"/>
  <c r="BI147" i="5"/>
  <c r="BJ147" i="5"/>
  <c r="AW148" i="5"/>
  <c r="BI148" i="5"/>
  <c r="BJ148" i="5"/>
  <c r="AW149" i="5"/>
  <c r="BI149" i="5"/>
  <c r="BJ149" i="5"/>
  <c r="AW150" i="5"/>
  <c r="BI150" i="5"/>
  <c r="BJ150" i="5"/>
  <c r="AW151" i="5"/>
  <c r="BI151" i="5"/>
  <c r="BJ151" i="5"/>
  <c r="AW152" i="5"/>
  <c r="BI152" i="5"/>
  <c r="BJ152" i="5"/>
  <c r="AW153" i="5"/>
  <c r="BI153" i="5"/>
  <c r="BJ153" i="5"/>
  <c r="AW154" i="5"/>
  <c r="BI154" i="5"/>
  <c r="BJ154" i="5"/>
  <c r="AW155" i="5"/>
  <c r="BI155" i="5"/>
  <c r="BJ155" i="5"/>
  <c r="AW156" i="5"/>
  <c r="BI156" i="5"/>
  <c r="BJ156" i="5"/>
  <c r="AW157" i="5"/>
  <c r="BI157" i="5"/>
  <c r="BJ157" i="5"/>
  <c r="AW158" i="5"/>
  <c r="BI158" i="5"/>
  <c r="BJ158" i="5"/>
  <c r="AW159" i="5"/>
  <c r="BI159" i="5"/>
  <c r="BJ159" i="5"/>
  <c r="AW160" i="5"/>
  <c r="BI160" i="5"/>
  <c r="BJ160" i="5"/>
  <c r="AW161" i="5"/>
  <c r="BI161" i="5"/>
  <c r="BJ161" i="5"/>
  <c r="AW162" i="5"/>
  <c r="BI162" i="5"/>
  <c r="BJ162" i="5"/>
  <c r="AW163" i="5"/>
  <c r="BI163" i="5"/>
  <c r="BJ163" i="5"/>
  <c r="AW164" i="5"/>
  <c r="BI164" i="5"/>
  <c r="BJ164" i="5"/>
  <c r="AW165" i="5"/>
  <c r="BI165" i="5"/>
  <c r="BJ165" i="5"/>
  <c r="AW166" i="5"/>
  <c r="BI166" i="5"/>
  <c r="BJ166" i="5"/>
  <c r="AW167" i="5"/>
  <c r="BI167" i="5"/>
  <c r="BJ167" i="5"/>
  <c r="AW168" i="5"/>
  <c r="BI168" i="5"/>
  <c r="BJ168" i="5"/>
  <c r="AW169" i="5"/>
  <c r="BI169" i="5"/>
  <c r="BJ169" i="5"/>
  <c r="AW170" i="5"/>
  <c r="BI170" i="5"/>
  <c r="BJ170" i="5"/>
  <c r="AW171" i="5"/>
  <c r="BI171" i="5"/>
  <c r="BJ171" i="5"/>
  <c r="AW172" i="5"/>
  <c r="BI172" i="5"/>
  <c r="BJ172" i="5"/>
  <c r="AW173" i="5"/>
  <c r="BI173" i="5"/>
  <c r="BJ173" i="5"/>
  <c r="AW174" i="5"/>
  <c r="BI174" i="5"/>
  <c r="BJ174" i="5"/>
  <c r="AW175" i="5"/>
  <c r="BI175" i="5"/>
  <c r="BJ175" i="5"/>
  <c r="AW176" i="5"/>
  <c r="BI176" i="5"/>
  <c r="BJ176" i="5"/>
  <c r="AW177" i="5"/>
  <c r="BI177" i="5"/>
  <c r="BJ177" i="5"/>
  <c r="AW178" i="5"/>
  <c r="BI178" i="5"/>
  <c r="BJ178" i="5"/>
  <c r="AW179" i="5"/>
  <c r="BI179" i="5"/>
  <c r="BJ179" i="5"/>
  <c r="AW180" i="5"/>
  <c r="BI180" i="5"/>
  <c r="BJ180" i="5"/>
  <c r="AW181" i="5"/>
  <c r="BI181" i="5"/>
  <c r="BJ181" i="5"/>
  <c r="AW182" i="5"/>
  <c r="BI182" i="5"/>
  <c r="BJ182" i="5"/>
  <c r="AW183" i="5"/>
  <c r="BI183" i="5"/>
  <c r="BJ183" i="5"/>
  <c r="AW184" i="5"/>
  <c r="BI184" i="5"/>
  <c r="BJ184" i="5"/>
  <c r="AW185" i="5"/>
  <c r="BI185" i="5"/>
  <c r="BJ185" i="5"/>
  <c r="AW186" i="5"/>
  <c r="BI186" i="5"/>
  <c r="BJ186" i="5"/>
  <c r="AW187" i="5"/>
  <c r="BI187" i="5"/>
  <c r="BJ187" i="5"/>
  <c r="AW188" i="5"/>
  <c r="BI188" i="5"/>
  <c r="BJ188" i="5"/>
  <c r="AW189" i="5"/>
  <c r="BI189" i="5"/>
  <c r="BJ189" i="5"/>
  <c r="AW190" i="5"/>
  <c r="BI190" i="5"/>
  <c r="BJ190" i="5"/>
  <c r="AW191" i="5"/>
  <c r="BI191" i="5"/>
  <c r="BJ191" i="5"/>
  <c r="AW192" i="5"/>
  <c r="BI192" i="5"/>
  <c r="BJ192" i="5"/>
  <c r="AW193" i="5"/>
  <c r="BI193" i="5"/>
  <c r="BJ193" i="5"/>
  <c r="AW194" i="5"/>
  <c r="BI194" i="5"/>
  <c r="BJ194" i="5"/>
  <c r="AW195" i="5"/>
  <c r="BI195" i="5"/>
  <c r="BJ195" i="5"/>
  <c r="AW196" i="5"/>
  <c r="BI196" i="5"/>
  <c r="BJ196" i="5"/>
  <c r="AW197" i="5"/>
  <c r="BI197" i="5"/>
  <c r="BJ197" i="5"/>
  <c r="AW198" i="5"/>
  <c r="BI198" i="5"/>
  <c r="BJ198" i="5"/>
  <c r="AW199" i="5"/>
  <c r="BI199" i="5"/>
  <c r="BJ199" i="5"/>
  <c r="AW200" i="5"/>
  <c r="BI200" i="5"/>
  <c r="BJ200" i="5"/>
  <c r="AW201" i="5"/>
  <c r="BI201" i="5"/>
  <c r="BJ201" i="5"/>
  <c r="AW202" i="5"/>
  <c r="BI202" i="5"/>
  <c r="BJ202" i="5"/>
  <c r="AW203" i="5"/>
  <c r="BI203" i="5"/>
  <c r="BJ203" i="5"/>
  <c r="AW204" i="5"/>
  <c r="BI204" i="5"/>
  <c r="BJ204" i="5"/>
  <c r="AW205" i="5"/>
  <c r="BI205" i="5"/>
  <c r="BJ205" i="5"/>
  <c r="AW206" i="5"/>
  <c r="BI206" i="5"/>
  <c r="BJ206" i="5"/>
  <c r="AW207" i="5"/>
  <c r="BI207" i="5"/>
  <c r="BJ207" i="5"/>
  <c r="AW208" i="5"/>
  <c r="BI208" i="5"/>
  <c r="BJ208" i="5"/>
  <c r="AW209" i="5"/>
  <c r="BI209" i="5"/>
  <c r="BJ209" i="5"/>
  <c r="AW210" i="5"/>
  <c r="BI210" i="5"/>
  <c r="BJ210" i="5"/>
  <c r="AW211" i="5"/>
  <c r="BI211" i="5"/>
  <c r="BJ211" i="5"/>
  <c r="AW212" i="5"/>
  <c r="BI212" i="5"/>
  <c r="BJ212" i="5"/>
  <c r="AW213" i="5"/>
  <c r="BI213" i="5"/>
  <c r="BJ213" i="5"/>
  <c r="AW214" i="5"/>
  <c r="BI214" i="5"/>
  <c r="BJ214" i="5"/>
  <c r="AW215" i="5"/>
  <c r="BI215" i="5"/>
  <c r="BJ215" i="5"/>
  <c r="AW216" i="5"/>
  <c r="BI216" i="5"/>
  <c r="BJ216" i="5"/>
  <c r="AW217" i="5"/>
  <c r="BI217" i="5"/>
  <c r="BJ217" i="5"/>
  <c r="AW218" i="5"/>
  <c r="BI218" i="5"/>
  <c r="BJ218" i="5"/>
  <c r="AW219" i="5"/>
  <c r="BI219" i="5"/>
  <c r="BJ219" i="5"/>
  <c r="AW220" i="5"/>
  <c r="BI220" i="5"/>
  <c r="BJ220" i="5"/>
  <c r="AW221" i="5"/>
  <c r="BI221" i="5"/>
  <c r="BJ221" i="5"/>
  <c r="AW222" i="5"/>
  <c r="BI222" i="5"/>
  <c r="BJ222" i="5"/>
  <c r="AW223" i="5"/>
  <c r="BI223" i="5"/>
  <c r="BJ223" i="5"/>
  <c r="AW224" i="5"/>
  <c r="BI224" i="5"/>
  <c r="BJ224" i="5"/>
  <c r="AW225" i="5"/>
  <c r="BI225" i="5"/>
  <c r="BJ225" i="5"/>
  <c r="AW226" i="5"/>
  <c r="BI226" i="5"/>
  <c r="BJ226" i="5"/>
  <c r="AW227" i="5"/>
  <c r="BI227" i="5"/>
  <c r="BJ227" i="5"/>
  <c r="AW228" i="5"/>
  <c r="BI228" i="5"/>
  <c r="BJ228" i="5"/>
  <c r="AW229" i="5"/>
  <c r="BI229" i="5"/>
  <c r="BJ229" i="5"/>
  <c r="AW230" i="5"/>
  <c r="BI230" i="5"/>
  <c r="BJ230" i="5"/>
  <c r="AW231" i="5"/>
  <c r="BI231" i="5"/>
  <c r="BJ231" i="5"/>
  <c r="AW232" i="5"/>
  <c r="BI232" i="5"/>
  <c r="BJ232" i="5"/>
  <c r="AW233" i="5"/>
  <c r="BI233" i="5"/>
  <c r="BJ233" i="5"/>
  <c r="AW234" i="5"/>
  <c r="BI234" i="5"/>
  <c r="BJ234" i="5"/>
  <c r="AW235" i="5"/>
  <c r="BI235" i="5"/>
  <c r="BJ235" i="5"/>
  <c r="AW236" i="5"/>
  <c r="BI236" i="5"/>
  <c r="BJ236" i="5"/>
  <c r="AW237" i="5"/>
  <c r="BI237" i="5"/>
  <c r="BJ237" i="5"/>
  <c r="AW238" i="5"/>
  <c r="BI238" i="5"/>
  <c r="BJ238" i="5"/>
  <c r="AW239" i="5"/>
  <c r="BI239" i="5"/>
  <c r="BJ239" i="5"/>
  <c r="AW240" i="5"/>
  <c r="BI240" i="5"/>
  <c r="BJ240" i="5"/>
  <c r="AW241" i="5"/>
  <c r="BI241" i="5"/>
  <c r="BJ241" i="5"/>
  <c r="AW242" i="5"/>
  <c r="BI242" i="5"/>
  <c r="BJ242" i="5"/>
  <c r="AW243" i="5"/>
  <c r="BI243" i="5"/>
  <c r="BJ243" i="5"/>
  <c r="AW244" i="5"/>
  <c r="BI244" i="5"/>
  <c r="BJ244" i="5"/>
  <c r="AW245" i="5"/>
  <c r="BI245" i="5"/>
  <c r="BJ245" i="5"/>
  <c r="AW246" i="5"/>
  <c r="BI246" i="5"/>
  <c r="BJ246" i="5"/>
  <c r="AW247" i="5"/>
  <c r="BI247" i="5"/>
  <c r="BJ247" i="5"/>
  <c r="AW248" i="5"/>
  <c r="BI248" i="5"/>
  <c r="BJ248" i="5"/>
  <c r="AW249" i="5"/>
  <c r="BI249" i="5"/>
  <c r="BJ249" i="5"/>
  <c r="AW250" i="5"/>
  <c r="BI250" i="5"/>
  <c r="BJ250" i="5"/>
  <c r="AW251" i="5"/>
  <c r="BI251" i="5"/>
  <c r="BJ251" i="5"/>
  <c r="AW252" i="5"/>
  <c r="BI252" i="5"/>
  <c r="BJ252" i="5"/>
  <c r="AW253" i="5"/>
  <c r="BI253" i="5"/>
  <c r="BJ253" i="5"/>
  <c r="AW254" i="5"/>
  <c r="BI254" i="5"/>
  <c r="BJ254" i="5"/>
  <c r="AW255" i="5"/>
  <c r="BI255" i="5"/>
  <c r="BJ255" i="5"/>
  <c r="AW256" i="5"/>
  <c r="BI256" i="5"/>
  <c r="BJ256" i="5"/>
  <c r="AW257" i="5"/>
  <c r="BI257" i="5"/>
  <c r="BJ257" i="5"/>
  <c r="AW258" i="5"/>
  <c r="BI258" i="5"/>
  <c r="BJ258" i="5"/>
  <c r="AW259" i="5"/>
  <c r="BI259" i="5"/>
  <c r="BJ259" i="5"/>
  <c r="AW260" i="5"/>
  <c r="BI260" i="5"/>
  <c r="BJ260" i="5"/>
  <c r="AW261" i="5"/>
  <c r="BI261" i="5"/>
  <c r="BJ261" i="5"/>
  <c r="AW262" i="5"/>
  <c r="BI262" i="5"/>
  <c r="BJ262" i="5"/>
  <c r="AW263" i="5"/>
  <c r="BI263" i="5"/>
  <c r="BJ263" i="5"/>
  <c r="AW264" i="5"/>
  <c r="BI264" i="5"/>
  <c r="BJ264" i="5"/>
  <c r="AW265" i="5"/>
  <c r="BI265" i="5"/>
  <c r="BJ265" i="5"/>
  <c r="AW266" i="5"/>
  <c r="BI266" i="5"/>
  <c r="BJ266" i="5"/>
  <c r="AW267" i="5"/>
  <c r="BI267" i="5"/>
  <c r="BJ267" i="5"/>
  <c r="AW268" i="5"/>
  <c r="BI268" i="5"/>
  <c r="BJ268" i="5"/>
  <c r="AW269" i="5"/>
  <c r="BI269" i="5"/>
  <c r="BJ269" i="5"/>
  <c r="AW270" i="5"/>
  <c r="BI270" i="5"/>
  <c r="BJ270" i="5"/>
  <c r="AW271" i="5"/>
  <c r="BI271" i="5"/>
  <c r="BJ271" i="5"/>
  <c r="AW272" i="5"/>
  <c r="BI272" i="5"/>
  <c r="BJ272" i="5"/>
  <c r="AW273" i="5"/>
  <c r="BI273" i="5"/>
  <c r="BJ273" i="5"/>
  <c r="AW274" i="5"/>
  <c r="BI274" i="5"/>
  <c r="BJ274" i="5"/>
  <c r="AW275" i="5"/>
  <c r="BI275" i="5"/>
  <c r="BJ275" i="5"/>
  <c r="AW276" i="5"/>
  <c r="BI276" i="5"/>
  <c r="BJ276" i="5"/>
  <c r="AW277" i="5"/>
  <c r="BI277" i="5"/>
  <c r="BJ277" i="5"/>
  <c r="AW278" i="5"/>
  <c r="BI278" i="5"/>
  <c r="BJ278" i="5"/>
  <c r="AW279" i="5"/>
  <c r="BI279" i="5"/>
  <c r="BJ279" i="5"/>
  <c r="AW280" i="5"/>
  <c r="BI280" i="5"/>
  <c r="BJ280" i="5"/>
  <c r="AW281" i="5"/>
  <c r="BI281" i="5"/>
  <c r="BJ281" i="5"/>
  <c r="AW282" i="5"/>
  <c r="BI282" i="5"/>
  <c r="BJ282" i="5"/>
  <c r="AW283" i="5"/>
  <c r="BI283" i="5"/>
  <c r="BJ283" i="5"/>
  <c r="AW284" i="5"/>
  <c r="BI284" i="5"/>
  <c r="BJ284" i="5"/>
  <c r="AW285" i="5"/>
  <c r="BI285" i="5"/>
  <c r="BJ285" i="5"/>
  <c r="AW286" i="5"/>
  <c r="BI286" i="5"/>
  <c r="BJ286" i="5"/>
  <c r="AW287" i="5"/>
  <c r="BI287" i="5"/>
  <c r="BJ287" i="5"/>
  <c r="AW288" i="5"/>
  <c r="BI288" i="5"/>
  <c r="BJ288" i="5"/>
  <c r="AW289" i="5"/>
  <c r="BI289" i="5"/>
  <c r="BJ289" i="5"/>
  <c r="AW290" i="5"/>
  <c r="BI290" i="5"/>
  <c r="BJ290" i="5"/>
  <c r="AW291" i="5"/>
  <c r="BI291" i="5"/>
  <c r="BJ291" i="5"/>
  <c r="AW292" i="5"/>
  <c r="BI292" i="5"/>
  <c r="BJ292" i="5"/>
  <c r="AW293" i="5"/>
  <c r="BI293" i="5"/>
  <c r="BJ293" i="5"/>
  <c r="AW294" i="5"/>
  <c r="BI294" i="5"/>
  <c r="BJ294" i="5"/>
  <c r="AW295" i="5"/>
  <c r="BI295" i="5"/>
  <c r="BJ295" i="5"/>
  <c r="AW296" i="5"/>
  <c r="BI296" i="5"/>
  <c r="BJ296" i="5"/>
  <c r="AW297" i="5"/>
  <c r="BI297" i="5"/>
  <c r="BJ297" i="5"/>
  <c r="AW298" i="5"/>
  <c r="BI298" i="5"/>
  <c r="BJ298" i="5"/>
  <c r="AW299" i="5"/>
  <c r="BI299" i="5"/>
  <c r="BJ299" i="5"/>
  <c r="AW300" i="5"/>
  <c r="BI300" i="5"/>
  <c r="BJ300" i="5"/>
  <c r="AW301" i="5"/>
  <c r="BI301" i="5"/>
  <c r="BJ301" i="5"/>
  <c r="AW302" i="5"/>
  <c r="BI302" i="5"/>
  <c r="BJ302" i="5"/>
  <c r="AW303" i="5"/>
  <c r="BI303" i="5"/>
  <c r="BJ303" i="5"/>
  <c r="AW304" i="5"/>
  <c r="BI304" i="5"/>
  <c r="BJ304" i="5"/>
  <c r="AW305" i="5"/>
  <c r="BI305" i="5"/>
  <c r="BJ305" i="5"/>
  <c r="AW306" i="5"/>
  <c r="BI306" i="5"/>
  <c r="BJ306" i="5"/>
  <c r="AW307" i="5"/>
  <c r="BI307" i="5"/>
  <c r="BJ307" i="5"/>
  <c r="AW308" i="5"/>
  <c r="BI308" i="5"/>
  <c r="BJ308" i="5"/>
  <c r="AW309" i="5"/>
  <c r="BI309" i="5"/>
  <c r="BJ309" i="5"/>
  <c r="AW310" i="5"/>
  <c r="BI310" i="5"/>
  <c r="BJ310" i="5"/>
  <c r="AW311" i="5"/>
  <c r="BI311" i="5"/>
  <c r="BJ311" i="5"/>
  <c r="AW312" i="5"/>
  <c r="BI312" i="5"/>
  <c r="BJ312" i="5"/>
  <c r="AW313" i="5"/>
  <c r="BI313" i="5"/>
  <c r="BJ313" i="5"/>
  <c r="AW314" i="5"/>
  <c r="BI314" i="5"/>
  <c r="BJ314" i="5"/>
  <c r="AW315" i="5"/>
  <c r="BI315" i="5"/>
  <c r="BJ315" i="5"/>
  <c r="AW316" i="5"/>
  <c r="BI316" i="5"/>
  <c r="BJ316" i="5"/>
  <c r="AW317" i="5"/>
  <c r="BI317" i="5"/>
  <c r="BJ317" i="5"/>
  <c r="AW318" i="5"/>
  <c r="BI318" i="5"/>
  <c r="BJ318" i="5"/>
  <c r="AW319" i="5"/>
  <c r="BI319" i="5"/>
  <c r="BJ319" i="5"/>
  <c r="AW320" i="5"/>
  <c r="BI320" i="5"/>
  <c r="BJ320" i="5"/>
  <c r="AW321" i="5"/>
  <c r="BI321" i="5"/>
  <c r="BJ321" i="5"/>
  <c r="AW322" i="5"/>
  <c r="BI322" i="5"/>
  <c r="BJ322" i="5"/>
  <c r="AW323" i="5"/>
  <c r="BI323" i="5"/>
  <c r="BJ323" i="5"/>
  <c r="AW324" i="5"/>
  <c r="BI324" i="5"/>
  <c r="BJ324" i="5"/>
  <c r="AW325" i="5"/>
  <c r="BI325" i="5"/>
  <c r="BJ325" i="5"/>
  <c r="AW326" i="5"/>
  <c r="BI326" i="5"/>
  <c r="BJ326" i="5"/>
  <c r="AW327" i="5"/>
  <c r="BI327" i="5"/>
  <c r="BJ327" i="5"/>
  <c r="AW328" i="5"/>
  <c r="BI328" i="5"/>
  <c r="BJ328" i="5"/>
  <c r="AW329" i="5"/>
  <c r="BI329" i="5"/>
  <c r="BJ329" i="5"/>
  <c r="AW330" i="5"/>
  <c r="BI330" i="5"/>
  <c r="BJ330" i="5"/>
  <c r="AW331" i="5"/>
  <c r="BI331" i="5"/>
  <c r="BJ331" i="5"/>
  <c r="AW332" i="5"/>
  <c r="BI332" i="5"/>
  <c r="BJ332" i="5"/>
  <c r="AW333" i="5"/>
  <c r="BI333" i="5"/>
  <c r="BJ333" i="5"/>
  <c r="AW334" i="5"/>
  <c r="BI334" i="5"/>
  <c r="BJ334" i="5"/>
  <c r="AW335" i="5"/>
  <c r="BI335" i="5"/>
  <c r="BJ335" i="5"/>
  <c r="AW336" i="5"/>
  <c r="BI336" i="5"/>
  <c r="BJ336" i="5"/>
  <c r="AW337" i="5"/>
  <c r="BI337" i="5"/>
  <c r="BJ337" i="5"/>
  <c r="AW338" i="5"/>
  <c r="BI338" i="5"/>
  <c r="BJ338" i="5"/>
  <c r="AW339" i="5"/>
  <c r="BI339" i="5"/>
  <c r="BJ339" i="5"/>
  <c r="AW340" i="5"/>
  <c r="BI340" i="5"/>
  <c r="BJ340" i="5"/>
  <c r="AW341" i="5"/>
  <c r="BI341" i="5"/>
  <c r="BJ341" i="5"/>
  <c r="AW342" i="5"/>
  <c r="BI342" i="5"/>
  <c r="BJ342" i="5"/>
  <c r="AW343" i="5"/>
  <c r="BI343" i="5"/>
  <c r="BJ343" i="5"/>
  <c r="AW344" i="5"/>
  <c r="BI344" i="5"/>
  <c r="BJ344" i="5"/>
  <c r="AW345" i="5"/>
  <c r="BI345" i="5"/>
  <c r="BJ345" i="5"/>
  <c r="AW346" i="5"/>
  <c r="BI346" i="5"/>
  <c r="BJ346" i="5"/>
  <c r="AW347" i="5"/>
  <c r="BI347" i="5"/>
  <c r="BJ347" i="5"/>
  <c r="AW348" i="5"/>
  <c r="BI348" i="5"/>
  <c r="BJ348" i="5"/>
  <c r="AW349" i="5"/>
  <c r="BI349" i="5"/>
  <c r="BJ349" i="5"/>
  <c r="AW350" i="5"/>
  <c r="BI350" i="5"/>
  <c r="BJ350" i="5"/>
  <c r="AW351" i="5"/>
  <c r="BI351" i="5"/>
  <c r="BJ351" i="5"/>
  <c r="AW352" i="5"/>
  <c r="BI352" i="5"/>
  <c r="BJ352" i="5"/>
  <c r="AW353" i="5"/>
  <c r="BI353" i="5"/>
  <c r="BJ353" i="5"/>
  <c r="AW354" i="5"/>
  <c r="BI354" i="5"/>
  <c r="BJ354" i="5"/>
  <c r="AW355" i="5"/>
  <c r="BI355" i="5"/>
  <c r="BJ355" i="5"/>
  <c r="AW356" i="5"/>
  <c r="BI356" i="5"/>
  <c r="BJ356" i="5"/>
  <c r="AW357" i="5"/>
  <c r="BI357" i="5"/>
  <c r="BJ357" i="5"/>
  <c r="AW358" i="5"/>
  <c r="BI358" i="5"/>
  <c r="BJ358" i="5"/>
  <c r="AW359" i="5"/>
  <c r="BI359" i="5"/>
  <c r="BJ359" i="5"/>
  <c r="AW360" i="5"/>
  <c r="BI360" i="5"/>
  <c r="BJ360" i="5"/>
  <c r="AW361" i="5"/>
  <c r="BI361" i="5"/>
  <c r="BJ361" i="5"/>
  <c r="AW362" i="5"/>
  <c r="BI362" i="5"/>
  <c r="BJ362" i="5"/>
  <c r="AW363" i="5"/>
  <c r="BI363" i="5"/>
  <c r="BJ363" i="5"/>
  <c r="AW364" i="5"/>
  <c r="BI364" i="5"/>
  <c r="BJ364" i="5"/>
  <c r="AW365" i="5"/>
  <c r="BI365" i="5"/>
  <c r="BJ365" i="5"/>
  <c r="AW366" i="5"/>
  <c r="BI366" i="5"/>
  <c r="BJ366" i="5"/>
  <c r="AW367" i="5"/>
  <c r="BI367" i="5"/>
  <c r="BJ367" i="5"/>
  <c r="AW368" i="5"/>
  <c r="BI368" i="5"/>
  <c r="BJ368" i="5"/>
  <c r="AW369" i="5"/>
  <c r="BI369" i="5"/>
  <c r="BJ369" i="5"/>
  <c r="AW370" i="5"/>
  <c r="BI370" i="5"/>
  <c r="BJ370" i="5"/>
  <c r="AW371" i="5"/>
  <c r="BI371" i="5"/>
  <c r="BJ371" i="5"/>
  <c r="AW372" i="5"/>
  <c r="BI372" i="5"/>
  <c r="BJ372" i="5"/>
  <c r="AW373" i="5"/>
  <c r="BI373" i="5"/>
  <c r="BJ373" i="5"/>
  <c r="AW374" i="5"/>
  <c r="BI374" i="5"/>
  <c r="BJ374" i="5"/>
  <c r="AW375" i="5"/>
  <c r="BI375" i="5"/>
  <c r="BJ375" i="5"/>
  <c r="AW376" i="5"/>
  <c r="BI376" i="5"/>
  <c r="BJ376" i="5"/>
  <c r="AW377" i="5"/>
  <c r="BI377" i="5"/>
  <c r="BJ377" i="5"/>
  <c r="AW378" i="5"/>
  <c r="BI378" i="5"/>
  <c r="BJ378" i="5"/>
  <c r="AW379" i="5"/>
  <c r="BI379" i="5"/>
  <c r="BJ379" i="5"/>
  <c r="AW380" i="5"/>
  <c r="BI380" i="5"/>
  <c r="BJ380" i="5"/>
  <c r="AW381" i="5"/>
  <c r="BI381" i="5"/>
  <c r="BJ381" i="5"/>
  <c r="AW382" i="5"/>
  <c r="BI382" i="5"/>
  <c r="BJ382" i="5"/>
  <c r="AW383" i="5"/>
  <c r="BI383" i="5"/>
  <c r="BJ383" i="5"/>
  <c r="AW384" i="5"/>
  <c r="BI384" i="5"/>
  <c r="BJ384" i="5"/>
  <c r="AW385" i="5"/>
  <c r="BI385" i="5"/>
  <c r="BJ385" i="5"/>
  <c r="AW386" i="5"/>
  <c r="BI386" i="5"/>
  <c r="BJ386" i="5"/>
  <c r="AW387" i="5"/>
  <c r="BI387" i="5"/>
  <c r="BJ387" i="5"/>
  <c r="AW388" i="5"/>
  <c r="BI388" i="5"/>
  <c r="BJ388" i="5"/>
  <c r="AW389" i="5"/>
  <c r="BI389" i="5"/>
  <c r="BJ389" i="5"/>
  <c r="AW390" i="5"/>
  <c r="BI390" i="5"/>
  <c r="BJ390" i="5"/>
  <c r="AW391" i="5"/>
  <c r="BI391" i="5"/>
  <c r="BJ391" i="5"/>
  <c r="AW392" i="5"/>
  <c r="BI392" i="5"/>
  <c r="BJ392" i="5"/>
  <c r="AW393" i="5"/>
  <c r="BI393" i="5"/>
  <c r="BJ393" i="5"/>
  <c r="AW394" i="5"/>
  <c r="BI394" i="5"/>
  <c r="BJ394" i="5"/>
  <c r="AW395" i="5"/>
  <c r="BI395" i="5"/>
  <c r="BJ395" i="5"/>
  <c r="AW396" i="5"/>
  <c r="BI396" i="5"/>
  <c r="BJ396" i="5"/>
  <c r="AW397" i="5"/>
  <c r="BI397" i="5"/>
  <c r="BJ397" i="5"/>
  <c r="AW398" i="5"/>
  <c r="BI398" i="5"/>
  <c r="BJ398" i="5"/>
  <c r="AW399" i="5"/>
  <c r="BI399" i="5"/>
  <c r="BJ399" i="5"/>
  <c r="AW400" i="5"/>
  <c r="BI400" i="5"/>
  <c r="BJ400" i="5"/>
  <c r="AW401" i="5"/>
  <c r="BI401" i="5"/>
  <c r="BJ401" i="5"/>
  <c r="AW402" i="5"/>
  <c r="BI402" i="5"/>
  <c r="BJ402" i="5"/>
  <c r="AW403" i="5"/>
  <c r="BI403" i="5"/>
  <c r="BJ403" i="5"/>
  <c r="AW404" i="5"/>
  <c r="BI404" i="5"/>
  <c r="BJ404" i="5"/>
  <c r="AW405" i="5"/>
  <c r="BI405" i="5"/>
  <c r="BJ405" i="5"/>
  <c r="AW406" i="5"/>
  <c r="BI406" i="5"/>
  <c r="BJ406" i="5"/>
  <c r="AW407" i="5"/>
  <c r="BI407" i="5"/>
  <c r="BJ407" i="5"/>
  <c r="AW408" i="5"/>
  <c r="BI408" i="5"/>
  <c r="BJ408" i="5"/>
  <c r="AW409" i="5"/>
  <c r="BI409" i="5"/>
  <c r="BJ409" i="5"/>
  <c r="AW410" i="5"/>
  <c r="BI410" i="5"/>
  <c r="BJ410" i="5"/>
  <c r="AW411" i="5"/>
  <c r="BI411" i="5"/>
  <c r="BJ411" i="5"/>
  <c r="AW412" i="5"/>
  <c r="BI412" i="5"/>
  <c r="BJ412" i="5"/>
  <c r="AW413" i="5"/>
  <c r="BI413" i="5"/>
  <c r="BJ413" i="5"/>
  <c r="AW414" i="5"/>
  <c r="BI414" i="5"/>
  <c r="BJ414" i="5"/>
  <c r="AW415" i="5"/>
  <c r="BI415" i="5"/>
  <c r="BJ415" i="5"/>
  <c r="AW416" i="5"/>
  <c r="BI416" i="5"/>
  <c r="BJ416" i="5"/>
  <c r="AW417" i="5"/>
  <c r="BI417" i="5"/>
  <c r="BJ417" i="5"/>
  <c r="AW418" i="5"/>
  <c r="BI418" i="5"/>
  <c r="BJ418" i="5"/>
  <c r="AW419" i="5"/>
  <c r="BI419" i="5"/>
  <c r="BJ419" i="5"/>
  <c r="AW420" i="5"/>
  <c r="BI420" i="5"/>
  <c r="BJ420" i="5"/>
  <c r="AW421" i="5"/>
  <c r="BI421" i="5"/>
  <c r="BJ421" i="5"/>
  <c r="AW422" i="5"/>
  <c r="BI422" i="5"/>
  <c r="BJ422" i="5"/>
  <c r="AW423" i="5"/>
  <c r="BI423" i="5"/>
  <c r="BJ423" i="5"/>
  <c r="AW424" i="5"/>
  <c r="BI424" i="5"/>
  <c r="BJ424" i="5"/>
  <c r="AW425" i="5"/>
  <c r="BI425" i="5"/>
  <c r="BJ425" i="5"/>
  <c r="AW426" i="5"/>
  <c r="BI426" i="5"/>
  <c r="BJ426" i="5"/>
  <c r="AW427" i="5"/>
  <c r="BI427" i="5"/>
  <c r="BJ427" i="5"/>
  <c r="AW428" i="5"/>
  <c r="BI428" i="5"/>
  <c r="BJ428" i="5"/>
  <c r="AW429" i="5"/>
  <c r="BI429" i="5"/>
  <c r="BJ429" i="5"/>
  <c r="AW430" i="5"/>
  <c r="BI430" i="5"/>
  <c r="BJ430" i="5"/>
  <c r="AW431" i="5"/>
  <c r="BI431" i="5"/>
  <c r="BJ431" i="5"/>
  <c r="AW432" i="5"/>
  <c r="BI432" i="5"/>
  <c r="BJ432" i="5"/>
  <c r="AW433" i="5"/>
  <c r="BI433" i="5"/>
  <c r="BJ433" i="5"/>
  <c r="AW434" i="5"/>
  <c r="BI434" i="5"/>
  <c r="BJ434" i="5"/>
  <c r="AW435" i="5"/>
  <c r="BI435" i="5"/>
  <c r="BJ435" i="5"/>
  <c r="AW436" i="5"/>
  <c r="BI436" i="5"/>
  <c r="BJ436" i="5"/>
  <c r="AW437" i="5"/>
  <c r="BI437" i="5"/>
  <c r="BJ437" i="5"/>
  <c r="AW438" i="5"/>
  <c r="BI438" i="5"/>
  <c r="BJ438" i="5"/>
  <c r="AW439" i="5"/>
  <c r="BI439" i="5"/>
  <c r="BJ439" i="5"/>
  <c r="AW440" i="5"/>
  <c r="BI440" i="5"/>
  <c r="BJ440" i="5"/>
  <c r="AW441" i="5"/>
  <c r="BI441" i="5"/>
  <c r="BJ441" i="5"/>
  <c r="AW442" i="5"/>
  <c r="BI442" i="5"/>
  <c r="BJ442" i="5"/>
  <c r="AW443" i="5"/>
  <c r="BI443" i="5"/>
  <c r="BJ443" i="5"/>
  <c r="AW444" i="5"/>
  <c r="BI444" i="5"/>
  <c r="BJ444" i="5"/>
  <c r="AW445" i="5"/>
  <c r="BI445" i="5"/>
  <c r="BJ445" i="5"/>
  <c r="AW446" i="5"/>
  <c r="BI446" i="5"/>
  <c r="BJ446" i="5"/>
  <c r="AW447" i="5"/>
  <c r="BI447" i="5"/>
  <c r="BJ447" i="5"/>
  <c r="AW448" i="5"/>
  <c r="BI448" i="5"/>
  <c r="BJ448" i="5"/>
  <c r="AW449" i="5"/>
  <c r="BI449" i="5"/>
  <c r="BJ449" i="5"/>
  <c r="AW450" i="5"/>
  <c r="BI450" i="5"/>
  <c r="BJ450" i="5"/>
  <c r="AW451" i="5"/>
  <c r="BI451" i="5"/>
  <c r="BJ451" i="5"/>
  <c r="AW452" i="5"/>
  <c r="BI452" i="5"/>
  <c r="BJ452" i="5"/>
  <c r="AW453" i="5"/>
  <c r="BI453" i="5"/>
  <c r="BJ453" i="5"/>
  <c r="AW454" i="5"/>
  <c r="BI454" i="5"/>
  <c r="BJ454" i="5"/>
  <c r="AW455" i="5"/>
  <c r="BI455" i="5"/>
  <c r="BJ455" i="5"/>
  <c r="AW456" i="5"/>
  <c r="BI456" i="5"/>
  <c r="BJ456" i="5"/>
  <c r="AW457" i="5"/>
  <c r="BI457" i="5"/>
  <c r="BJ457" i="5"/>
  <c r="AW458" i="5"/>
  <c r="BI458" i="5"/>
  <c r="BJ458" i="5"/>
  <c r="AW459" i="5"/>
  <c r="BI459" i="5"/>
  <c r="BJ459" i="5"/>
  <c r="AW460" i="5"/>
  <c r="BI460" i="5"/>
  <c r="BJ460" i="5"/>
  <c r="AW461" i="5"/>
  <c r="BI461" i="5"/>
  <c r="BJ461" i="5"/>
  <c r="AW462" i="5"/>
  <c r="BI462" i="5"/>
  <c r="BJ462" i="5"/>
  <c r="AW463" i="5"/>
  <c r="BI463" i="5"/>
  <c r="BJ463" i="5"/>
  <c r="AW464" i="5"/>
  <c r="BI464" i="5"/>
  <c r="BJ464" i="5"/>
  <c r="AW465" i="5"/>
  <c r="BI465" i="5"/>
  <c r="BJ465" i="5"/>
  <c r="AW466" i="5"/>
  <c r="BI466" i="5"/>
  <c r="BJ466" i="5"/>
  <c r="AW467" i="5"/>
  <c r="BI467" i="5"/>
  <c r="BJ467" i="5"/>
  <c r="AW468" i="5"/>
  <c r="BI468" i="5"/>
  <c r="BJ468" i="5"/>
  <c r="AW469" i="5"/>
  <c r="BI469" i="5"/>
  <c r="BJ469" i="5"/>
  <c r="AW470" i="5"/>
  <c r="BI470" i="5"/>
  <c r="BJ470" i="5"/>
  <c r="AW471" i="5"/>
  <c r="BI471" i="5"/>
  <c r="BJ471" i="5"/>
  <c r="AW472" i="5"/>
  <c r="BI472" i="5"/>
  <c r="BJ472" i="5"/>
  <c r="AW473" i="5"/>
  <c r="BI473" i="5"/>
  <c r="BJ473" i="5"/>
  <c r="AW474" i="5"/>
  <c r="BI474" i="5"/>
  <c r="BJ474" i="5"/>
  <c r="AW475" i="5"/>
  <c r="BI475" i="5"/>
  <c r="BJ475" i="5"/>
  <c r="AW476" i="5"/>
  <c r="BI476" i="5"/>
  <c r="BJ476" i="5"/>
  <c r="AW477" i="5"/>
  <c r="BI477" i="5"/>
  <c r="BJ477" i="5"/>
  <c r="AW478" i="5"/>
  <c r="BI478" i="5"/>
  <c r="BJ478" i="5"/>
  <c r="AW479" i="5"/>
  <c r="BI479" i="5"/>
  <c r="BJ479" i="5"/>
  <c r="AW480" i="5"/>
  <c r="BI480" i="5"/>
  <c r="BJ480" i="5"/>
  <c r="AW481" i="5"/>
  <c r="BI481" i="5"/>
  <c r="BJ481" i="5"/>
  <c r="AW482" i="5"/>
  <c r="BI482" i="5"/>
  <c r="BJ482" i="5"/>
  <c r="AW483" i="5"/>
  <c r="BI483" i="5"/>
  <c r="BJ483" i="5"/>
  <c r="AW484" i="5"/>
  <c r="BI484" i="5"/>
  <c r="BJ484" i="5"/>
  <c r="AW485" i="5"/>
  <c r="BI485" i="5"/>
  <c r="BJ485" i="5"/>
  <c r="AW486" i="5"/>
  <c r="BI486" i="5"/>
  <c r="BJ486" i="5"/>
  <c r="AW487" i="5"/>
  <c r="BI487" i="5"/>
  <c r="BJ487" i="5"/>
  <c r="AW488" i="5"/>
  <c r="BI488" i="5"/>
  <c r="BJ488" i="5"/>
  <c r="AW489" i="5"/>
  <c r="BI489" i="5"/>
  <c r="BJ489" i="5"/>
  <c r="AW490" i="5"/>
  <c r="BI490" i="5"/>
  <c r="BJ490" i="5"/>
  <c r="AW491" i="5"/>
  <c r="BI491" i="5"/>
  <c r="BJ491" i="5"/>
  <c r="AW492" i="5"/>
  <c r="BI492" i="5"/>
  <c r="BJ492" i="5"/>
  <c r="AW493" i="5"/>
  <c r="BI493" i="5"/>
  <c r="BJ493" i="5"/>
  <c r="AW494" i="5"/>
  <c r="BI494" i="5"/>
  <c r="BJ494" i="5"/>
  <c r="AW495" i="5"/>
  <c r="BI495" i="5"/>
  <c r="BJ495" i="5"/>
  <c r="AW496" i="5"/>
  <c r="BI496" i="5"/>
  <c r="BJ496" i="5"/>
  <c r="AW497" i="5"/>
  <c r="BI497" i="5"/>
  <c r="BJ497" i="5"/>
  <c r="AW498" i="5"/>
  <c r="BI498" i="5"/>
  <c r="BJ498" i="5"/>
  <c r="AW499" i="5"/>
  <c r="BI499" i="5"/>
  <c r="BJ499" i="5"/>
  <c r="AW500" i="5"/>
  <c r="BI500" i="5"/>
  <c r="BJ500" i="5"/>
  <c r="AW501" i="5"/>
  <c r="BI501" i="5"/>
  <c r="BJ501" i="5"/>
  <c r="AW502" i="5"/>
  <c r="BI502" i="5"/>
  <c r="BJ502" i="5"/>
  <c r="AW503" i="5"/>
  <c r="BI503" i="5"/>
  <c r="BJ503" i="5"/>
  <c r="AW504" i="5"/>
  <c r="BI504" i="5"/>
  <c r="BJ504" i="5"/>
  <c r="AW505" i="5"/>
  <c r="BI505" i="5"/>
  <c r="BJ505" i="5"/>
  <c r="AW506" i="5"/>
  <c r="BI506" i="5"/>
  <c r="BJ506" i="5"/>
  <c r="AW507" i="5"/>
  <c r="AW508" i="5"/>
  <c r="AW509" i="5"/>
  <c r="AW510" i="5"/>
  <c r="AW511" i="5"/>
  <c r="AW512" i="5"/>
  <c r="AW513" i="5"/>
  <c r="AW514" i="5"/>
  <c r="AW515" i="5"/>
  <c r="AW516" i="5"/>
  <c r="AW517" i="5"/>
  <c r="AW518" i="5"/>
  <c r="AW519" i="5"/>
  <c r="AW520" i="5"/>
  <c r="AW521" i="5"/>
  <c r="AW522" i="5"/>
  <c r="AW523" i="5"/>
  <c r="AW524" i="5"/>
  <c r="AW525" i="5"/>
  <c r="AW526" i="5"/>
  <c r="AW527" i="5"/>
  <c r="AW528" i="5"/>
  <c r="AW529" i="5"/>
  <c r="AW530" i="5"/>
  <c r="AW531" i="5"/>
  <c r="AW532" i="5"/>
  <c r="AW533" i="5"/>
  <c r="AW534" i="5"/>
  <c r="AW535" i="5"/>
  <c r="AW536" i="5"/>
  <c r="AW537" i="5"/>
  <c r="AW538" i="5"/>
  <c r="AW539" i="5"/>
  <c r="AW540" i="5"/>
  <c r="AW541" i="5"/>
  <c r="AW542" i="5"/>
  <c r="AW543" i="5"/>
  <c r="AW544" i="5"/>
  <c r="AW545" i="5"/>
  <c r="AW546" i="5"/>
  <c r="AW547" i="5"/>
  <c r="AW548" i="5"/>
  <c r="AW549" i="5"/>
  <c r="AW550" i="5"/>
  <c r="AW551" i="5"/>
  <c r="AW552" i="5"/>
  <c r="AW553" i="5"/>
  <c r="AW554" i="5"/>
  <c r="AW555" i="5"/>
  <c r="AW556" i="5"/>
  <c r="AW557" i="5"/>
  <c r="AW558" i="5"/>
  <c r="AW559" i="5"/>
  <c r="AW560" i="5"/>
  <c r="AW561" i="5"/>
  <c r="AW562" i="5"/>
  <c r="AW563" i="5"/>
  <c r="AW564" i="5"/>
  <c r="AW565" i="5"/>
  <c r="AW566" i="5"/>
  <c r="AW567" i="5"/>
  <c r="AW568" i="5"/>
  <c r="AW569" i="5"/>
  <c r="AW570" i="5"/>
  <c r="AW571" i="5"/>
  <c r="AW572" i="5"/>
  <c r="AW573" i="5"/>
  <c r="AW574" i="5"/>
  <c r="AW575" i="5"/>
  <c r="AW576" i="5"/>
  <c r="AW577" i="5"/>
  <c r="AW578" i="5"/>
  <c r="AW579" i="5"/>
  <c r="AW580" i="5"/>
  <c r="AW581" i="5"/>
  <c r="AW582" i="5"/>
  <c r="AW583" i="5"/>
  <c r="AW584" i="5"/>
  <c r="BC922" i="5"/>
  <c r="L922" i="5"/>
  <c r="AX922" i="5"/>
  <c r="AY922" i="5"/>
  <c r="M922" i="5"/>
  <c r="BB922" i="5"/>
  <c r="BF921" i="5"/>
  <c r="BG921" i="5"/>
  <c r="BH922" i="5"/>
  <c r="BI922" i="5"/>
  <c r="AK922" i="5"/>
  <c r="Y922" i="5"/>
  <c r="AL922" i="5"/>
  <c r="AZ922" i="5"/>
  <c r="BA922" i="5"/>
  <c r="BD922" i="5"/>
  <c r="BE922" i="5"/>
  <c r="BJ922" i="5"/>
  <c r="AW43" i="5"/>
  <c r="BI43" i="5"/>
  <c r="BJ43" i="5"/>
  <c r="AT43" i="5"/>
  <c r="AU43" i="5"/>
  <c r="AR43" i="5"/>
  <c r="AS43" i="5"/>
  <c r="AI43" i="5"/>
  <c r="AJ43" i="5"/>
  <c r="BH43" i="5"/>
  <c r="BF43" i="5"/>
  <c r="BG43" i="5"/>
  <c r="AR44" i="5"/>
  <c r="AS44" i="5"/>
  <c r="AR45" i="5"/>
  <c r="AS45" i="5"/>
  <c r="AR46" i="5"/>
  <c r="AS46" i="5"/>
  <c r="AR47" i="5"/>
  <c r="AS47" i="5"/>
  <c r="AR48" i="5"/>
  <c r="AS48" i="5"/>
  <c r="AR49" i="5"/>
  <c r="AS49" i="5"/>
  <c r="AR50" i="5"/>
  <c r="AS50" i="5"/>
  <c r="AR51" i="5"/>
  <c r="AS51" i="5"/>
  <c r="AR52" i="5"/>
  <c r="AS52" i="5"/>
  <c r="AR53" i="5"/>
  <c r="AS53" i="5"/>
  <c r="AR54" i="5"/>
  <c r="AS54" i="5"/>
  <c r="AR55" i="5"/>
  <c r="AS55" i="5"/>
  <c r="AR56" i="5"/>
  <c r="AS56" i="5"/>
  <c r="AR57" i="5"/>
  <c r="AS57" i="5"/>
  <c r="AR58" i="5"/>
  <c r="AS58" i="5"/>
  <c r="AR59" i="5"/>
  <c r="AS59" i="5"/>
  <c r="AR60" i="5"/>
  <c r="AS60" i="5"/>
  <c r="AR61" i="5"/>
  <c r="AS61" i="5"/>
  <c r="AR62" i="5"/>
  <c r="AS62" i="5"/>
  <c r="AR63" i="5"/>
  <c r="AS63" i="5"/>
  <c r="AR64" i="5"/>
  <c r="AS64" i="5"/>
  <c r="AR65" i="5"/>
  <c r="AS65" i="5"/>
  <c r="AR66" i="5"/>
  <c r="AS66" i="5"/>
  <c r="AR67" i="5"/>
  <c r="AS67" i="5"/>
  <c r="AR68" i="5"/>
  <c r="AS68" i="5"/>
  <c r="AR69" i="5"/>
  <c r="AS69" i="5"/>
  <c r="AR70" i="5"/>
  <c r="AS70" i="5"/>
  <c r="AR71" i="5"/>
  <c r="AS71" i="5"/>
  <c r="AR72" i="5"/>
  <c r="AS72" i="5"/>
  <c r="AR73" i="5"/>
  <c r="AS73" i="5"/>
  <c r="AR74" i="5"/>
  <c r="AS74" i="5"/>
  <c r="AR75" i="5"/>
  <c r="AS75" i="5"/>
  <c r="E9" i="6"/>
  <c r="E7" i="6"/>
  <c r="E5" i="6"/>
  <c r="E4" i="6"/>
  <c r="AK44" i="5"/>
  <c r="AL44" i="5"/>
  <c r="BK44" i="5"/>
  <c r="BL44" i="5"/>
  <c r="BM44" i="5"/>
  <c r="AM44" i="5"/>
  <c r="AO44" i="5"/>
  <c r="AP44" i="5"/>
  <c r="AK45" i="5"/>
  <c r="Y45" i="5"/>
  <c r="AL45" i="5"/>
  <c r="BK45" i="5"/>
  <c r="BL45" i="5"/>
  <c r="BM45" i="5"/>
  <c r="AM45" i="5"/>
  <c r="AO45" i="5"/>
  <c r="AP45" i="5"/>
  <c r="AK46" i="5"/>
  <c r="Y46" i="5"/>
  <c r="AL46" i="5"/>
  <c r="BK46" i="5"/>
  <c r="BL46" i="5"/>
  <c r="BM46" i="5"/>
  <c r="AM46" i="5"/>
  <c r="AO46" i="5"/>
  <c r="AP46" i="5"/>
  <c r="AK47" i="5"/>
  <c r="Y47" i="5"/>
  <c r="AL47" i="5"/>
  <c r="BK47" i="5"/>
  <c r="BL47" i="5"/>
  <c r="BM47" i="5"/>
  <c r="AM47" i="5"/>
  <c r="AO47" i="5"/>
  <c r="AP47" i="5"/>
  <c r="AK48" i="5"/>
  <c r="Y48" i="5"/>
  <c r="AL48" i="5"/>
  <c r="BK48" i="5"/>
  <c r="BL48" i="5"/>
  <c r="BM48" i="5"/>
  <c r="AM48" i="5"/>
  <c r="AO48" i="5"/>
  <c r="AP48" i="5"/>
  <c r="AK49" i="5"/>
  <c r="Y49" i="5"/>
  <c r="AL49" i="5"/>
  <c r="BK49" i="5"/>
  <c r="BL49" i="5"/>
  <c r="BM49" i="5"/>
  <c r="AM49" i="5"/>
  <c r="AO49" i="5"/>
  <c r="AP49" i="5"/>
  <c r="AK50" i="5"/>
  <c r="Y50" i="5"/>
  <c r="AL50" i="5"/>
  <c r="BK50" i="5"/>
  <c r="BL50" i="5"/>
  <c r="BM50" i="5"/>
  <c r="AM50" i="5"/>
  <c r="AO50" i="5"/>
  <c r="AP50" i="5"/>
  <c r="AK51" i="5"/>
  <c r="Y51" i="5"/>
  <c r="AL51" i="5"/>
  <c r="BK51" i="5"/>
  <c r="BL51" i="5"/>
  <c r="BM51" i="5"/>
  <c r="AM51" i="5"/>
  <c r="AO51" i="5"/>
  <c r="AP51" i="5"/>
  <c r="AK52" i="5"/>
  <c r="Y52" i="5"/>
  <c r="AL52" i="5"/>
  <c r="BK52" i="5"/>
  <c r="BL52" i="5"/>
  <c r="BM52" i="5"/>
  <c r="AM52" i="5"/>
  <c r="AO52" i="5"/>
  <c r="AP52" i="5"/>
  <c r="AK53" i="5"/>
  <c r="Y53" i="5"/>
  <c r="AL53" i="5"/>
  <c r="BK53" i="5"/>
  <c r="BL53" i="5"/>
  <c r="BM53" i="5"/>
  <c r="AM53" i="5"/>
  <c r="AO53" i="5"/>
  <c r="AP53" i="5"/>
  <c r="AK54" i="5"/>
  <c r="Y54" i="5"/>
  <c r="AL54" i="5"/>
  <c r="BK54" i="5"/>
  <c r="BL54" i="5"/>
  <c r="BM54" i="5"/>
  <c r="AM54" i="5"/>
  <c r="AO54" i="5"/>
  <c r="AP54" i="5"/>
  <c r="AK55" i="5"/>
  <c r="Y55" i="5"/>
  <c r="AL55" i="5"/>
  <c r="BK55" i="5"/>
  <c r="BL55" i="5"/>
  <c r="BM55" i="5"/>
  <c r="AM55" i="5"/>
  <c r="AO55" i="5"/>
  <c r="AP55" i="5"/>
  <c r="AK56" i="5"/>
  <c r="Y56" i="5"/>
  <c r="AL56" i="5"/>
  <c r="BK56" i="5"/>
  <c r="BL56" i="5"/>
  <c r="BM56" i="5"/>
  <c r="AM56" i="5"/>
  <c r="AO56" i="5"/>
  <c r="AP56" i="5"/>
  <c r="AK57" i="5"/>
  <c r="Y57" i="5"/>
  <c r="AL57" i="5"/>
  <c r="BK57" i="5"/>
  <c r="BL57" i="5"/>
  <c r="BM57" i="5"/>
  <c r="AM57" i="5"/>
  <c r="AO57" i="5"/>
  <c r="AP57" i="5"/>
  <c r="AK58" i="5"/>
  <c r="Y58" i="5"/>
  <c r="AL58" i="5"/>
  <c r="BK58" i="5"/>
  <c r="BL58" i="5"/>
  <c r="BM58" i="5"/>
  <c r="AM58" i="5"/>
  <c r="AO58" i="5"/>
  <c r="AP58" i="5"/>
  <c r="AK59" i="5"/>
  <c r="Y59" i="5"/>
  <c r="AL59" i="5"/>
  <c r="BK59" i="5"/>
  <c r="BL59" i="5"/>
  <c r="BM59" i="5"/>
  <c r="AM59" i="5"/>
  <c r="AO59" i="5"/>
  <c r="AP59" i="5"/>
  <c r="AK60" i="5"/>
  <c r="Y60" i="5"/>
  <c r="AL60" i="5"/>
  <c r="BK60" i="5"/>
  <c r="BL60" i="5"/>
  <c r="BM60" i="5"/>
  <c r="AM60" i="5"/>
  <c r="AO60" i="5"/>
  <c r="AP60" i="5"/>
  <c r="AK61" i="5"/>
  <c r="Y61" i="5"/>
  <c r="AL61" i="5"/>
  <c r="BK61" i="5"/>
  <c r="BL61" i="5"/>
  <c r="BM61" i="5"/>
  <c r="AM61" i="5"/>
  <c r="AO61" i="5"/>
  <c r="AP61" i="5"/>
  <c r="AK62" i="5"/>
  <c r="Y62" i="5"/>
  <c r="AL62" i="5"/>
  <c r="BK62" i="5"/>
  <c r="BL62" i="5"/>
  <c r="BM62" i="5"/>
  <c r="AM62" i="5"/>
  <c r="AO62" i="5"/>
  <c r="AP62" i="5"/>
  <c r="AK63" i="5"/>
  <c r="Y63" i="5"/>
  <c r="AL63" i="5"/>
  <c r="BK63" i="5"/>
  <c r="BL63" i="5"/>
  <c r="BM63" i="5"/>
  <c r="AM63" i="5"/>
  <c r="AO63" i="5"/>
  <c r="AP63" i="5"/>
  <c r="AK64" i="5"/>
  <c r="Y64" i="5"/>
  <c r="AL64" i="5"/>
  <c r="BK64" i="5"/>
  <c r="BL64" i="5"/>
  <c r="BM64" i="5"/>
  <c r="AM64" i="5"/>
  <c r="AO64" i="5"/>
  <c r="AP64" i="5"/>
  <c r="AK65" i="5"/>
  <c r="Y65" i="5"/>
  <c r="AL65" i="5"/>
  <c r="BK65" i="5"/>
  <c r="BL65" i="5"/>
  <c r="BM65" i="5"/>
  <c r="AM65" i="5"/>
  <c r="AO65" i="5"/>
  <c r="AP65" i="5"/>
  <c r="AK66" i="5"/>
  <c r="Y66" i="5"/>
  <c r="AL66" i="5"/>
  <c r="BK66" i="5"/>
  <c r="BL66" i="5"/>
  <c r="BM66" i="5"/>
  <c r="AM66" i="5"/>
  <c r="AO66" i="5"/>
  <c r="AP66" i="5"/>
  <c r="AK67" i="5"/>
  <c r="Y67" i="5"/>
  <c r="AL67" i="5"/>
  <c r="BK67" i="5"/>
  <c r="BL67" i="5"/>
  <c r="BM67" i="5"/>
  <c r="AM67" i="5"/>
  <c r="AO67" i="5"/>
  <c r="AP67" i="5"/>
  <c r="AK68" i="5"/>
  <c r="Y68" i="5"/>
  <c r="AL68" i="5"/>
  <c r="BK68" i="5"/>
  <c r="BL68" i="5"/>
  <c r="BM68" i="5"/>
  <c r="AM68" i="5"/>
  <c r="AO68" i="5"/>
  <c r="AP68" i="5"/>
  <c r="AK69" i="5"/>
  <c r="Y69" i="5"/>
  <c r="AL69" i="5"/>
  <c r="BK69" i="5"/>
  <c r="BL69" i="5"/>
  <c r="BM69" i="5"/>
  <c r="AM69" i="5"/>
  <c r="AO69" i="5"/>
  <c r="AP69" i="5"/>
  <c r="AK70" i="5"/>
  <c r="Y70" i="5"/>
  <c r="AL70" i="5"/>
  <c r="BK70" i="5"/>
  <c r="BL70" i="5"/>
  <c r="BM70" i="5"/>
  <c r="AM70" i="5"/>
  <c r="AO70" i="5"/>
  <c r="AP70" i="5"/>
  <c r="AK71" i="5"/>
  <c r="Y71" i="5"/>
  <c r="AL71" i="5"/>
  <c r="BK71" i="5"/>
  <c r="BL71" i="5"/>
  <c r="BM71" i="5"/>
  <c r="AM71" i="5"/>
  <c r="AO71" i="5"/>
  <c r="AP71" i="5"/>
  <c r="AK72" i="5"/>
  <c r="Y72" i="5"/>
  <c r="AL72" i="5"/>
  <c r="BK72" i="5"/>
  <c r="BL72" i="5"/>
  <c r="BM72" i="5"/>
  <c r="AM72" i="5"/>
  <c r="AO72" i="5"/>
  <c r="AP72" i="5"/>
  <c r="AK73" i="5"/>
  <c r="Y73" i="5"/>
  <c r="AL73" i="5"/>
  <c r="BK73" i="5"/>
  <c r="BL73" i="5"/>
  <c r="BM73" i="5"/>
  <c r="AM73" i="5"/>
  <c r="AO73" i="5"/>
  <c r="AP73" i="5"/>
  <c r="AK74" i="5"/>
  <c r="Y74" i="5"/>
  <c r="AL74" i="5"/>
  <c r="BK74" i="5"/>
  <c r="BL74" i="5"/>
  <c r="BM74" i="5"/>
  <c r="AM74" i="5"/>
  <c r="AO74" i="5"/>
  <c r="AP74" i="5"/>
  <c r="AK75" i="5"/>
  <c r="Y75" i="5"/>
  <c r="AL75" i="5"/>
  <c r="BK75" i="5"/>
  <c r="BL75" i="5"/>
  <c r="BM75" i="5"/>
  <c r="AM75" i="5"/>
  <c r="AO75" i="5"/>
  <c r="AP75" i="5"/>
  <c r="AK76" i="5"/>
  <c r="AO76" i="5"/>
  <c r="AP76" i="5"/>
  <c r="G13" i="5"/>
  <c r="AT44" i="5"/>
  <c r="AU44" i="5"/>
  <c r="AT45" i="5"/>
  <c r="AU45" i="5"/>
  <c r="AT46" i="5"/>
  <c r="AU46" i="5"/>
  <c r="AT47" i="5"/>
  <c r="AU47" i="5"/>
  <c r="AT48" i="5"/>
  <c r="AU48" i="5"/>
  <c r="AT49" i="5"/>
  <c r="AU49" i="5"/>
  <c r="AT50" i="5"/>
  <c r="AU50" i="5"/>
  <c r="AT51" i="5"/>
  <c r="AU51" i="5"/>
  <c r="AT52" i="5"/>
  <c r="AU52" i="5"/>
  <c r="AT53" i="5"/>
  <c r="AU53" i="5"/>
  <c r="AT54" i="5"/>
  <c r="AU54" i="5"/>
  <c r="AT55" i="5"/>
  <c r="AU55" i="5"/>
  <c r="AT56" i="5"/>
  <c r="AU56" i="5"/>
  <c r="AT57" i="5"/>
  <c r="AU57" i="5"/>
  <c r="AT58" i="5"/>
  <c r="AU58" i="5"/>
  <c r="AT59" i="5"/>
  <c r="AU59" i="5"/>
  <c r="AT60" i="5"/>
  <c r="AU60" i="5"/>
  <c r="AT61" i="5"/>
  <c r="AU61" i="5"/>
  <c r="AT62" i="5"/>
  <c r="AU62" i="5"/>
  <c r="AT63" i="5"/>
  <c r="AU63" i="5"/>
  <c r="AT64" i="5"/>
  <c r="AU64" i="5"/>
  <c r="AT65" i="5"/>
  <c r="AU65" i="5"/>
  <c r="AT66" i="5"/>
  <c r="AU66" i="5"/>
  <c r="AT67" i="5"/>
  <c r="AU67" i="5"/>
  <c r="AT68" i="5"/>
  <c r="AU68" i="5"/>
  <c r="AT69" i="5"/>
  <c r="AU69" i="5"/>
  <c r="AT70" i="5"/>
  <c r="AU70" i="5"/>
  <c r="AT71" i="5"/>
  <c r="AU71" i="5"/>
  <c r="AT72" i="5"/>
  <c r="AU72" i="5"/>
  <c r="AT73" i="5"/>
  <c r="AU73" i="5"/>
  <c r="AT74" i="5"/>
  <c r="AU74" i="5"/>
  <c r="AT75" i="5"/>
  <c r="AU75" i="5"/>
  <c r="AT76" i="5"/>
  <c r="AU76" i="5"/>
  <c r="AT77" i="5"/>
  <c r="AU77" i="5"/>
  <c r="AT78" i="5"/>
  <c r="AU78" i="5"/>
  <c r="AT79" i="5"/>
  <c r="AU79" i="5"/>
  <c r="AT80" i="5"/>
  <c r="AU80" i="5"/>
  <c r="AT81" i="5"/>
  <c r="AU81" i="5"/>
  <c r="AT82" i="5"/>
  <c r="AU82" i="5"/>
  <c r="AT83" i="5"/>
  <c r="AU83" i="5"/>
  <c r="AT84" i="5"/>
  <c r="AU84" i="5"/>
  <c r="AT85" i="5"/>
  <c r="AU85" i="5"/>
  <c r="AT86" i="5"/>
  <c r="AU86" i="5"/>
  <c r="AT87" i="5"/>
  <c r="AU87" i="5"/>
  <c r="AT88" i="5"/>
  <c r="AU88" i="5"/>
  <c r="AT89" i="5"/>
  <c r="AU89" i="5"/>
  <c r="AT90" i="5"/>
  <c r="AU90" i="5"/>
  <c r="AT91" i="5"/>
  <c r="AU91" i="5"/>
  <c r="AT92" i="5"/>
  <c r="AU92" i="5"/>
  <c r="AT93" i="5"/>
  <c r="AU93" i="5"/>
  <c r="AT94" i="5"/>
  <c r="AU94" i="5"/>
  <c r="AT95" i="5"/>
  <c r="AU95" i="5"/>
  <c r="AT96" i="5"/>
  <c r="AU96" i="5"/>
  <c r="AT97" i="5"/>
  <c r="AU97" i="5"/>
  <c r="AT98" i="5"/>
  <c r="AU98" i="5"/>
  <c r="AT99" i="5"/>
  <c r="AU99" i="5"/>
  <c r="AT100" i="5"/>
  <c r="AU100" i="5"/>
  <c r="AT101" i="5"/>
  <c r="AU101" i="5"/>
  <c r="AT102" i="5"/>
  <c r="AU102" i="5"/>
  <c r="AT103" i="5"/>
  <c r="AU103" i="5"/>
  <c r="AT104" i="5"/>
  <c r="AU104" i="5"/>
  <c r="AT105" i="5"/>
  <c r="AU105" i="5"/>
  <c r="AT106" i="5"/>
  <c r="AU106" i="5"/>
  <c r="AT107" i="5"/>
  <c r="AU107" i="5"/>
  <c r="AT108" i="5"/>
  <c r="AU108" i="5"/>
  <c r="AT109" i="5"/>
  <c r="AU109" i="5"/>
  <c r="AT110" i="5"/>
  <c r="AU110" i="5"/>
  <c r="AT111" i="5"/>
  <c r="AU111" i="5"/>
  <c r="AT112" i="5"/>
  <c r="AU112" i="5"/>
  <c r="AT113" i="5"/>
  <c r="AU113" i="5"/>
  <c r="AT114" i="5"/>
  <c r="AU114" i="5"/>
  <c r="AT115" i="5"/>
  <c r="AU115" i="5"/>
  <c r="AT116" i="5"/>
  <c r="AU116" i="5"/>
  <c r="AT117" i="5"/>
  <c r="AU117" i="5"/>
  <c r="AT118" i="5"/>
  <c r="AU118" i="5"/>
  <c r="AT119" i="5"/>
  <c r="AU119" i="5"/>
  <c r="AT120" i="5"/>
  <c r="AU120" i="5"/>
  <c r="AT121" i="5"/>
  <c r="AU121" i="5"/>
  <c r="AT122" i="5"/>
  <c r="AU122" i="5"/>
  <c r="AT123" i="5"/>
  <c r="AU123" i="5"/>
  <c r="AT124" i="5"/>
  <c r="AU124" i="5"/>
  <c r="AT125" i="5"/>
  <c r="AU125" i="5"/>
  <c r="AT126" i="5"/>
  <c r="AU126" i="5"/>
  <c r="AT127" i="5"/>
  <c r="AU127" i="5"/>
  <c r="AT128" i="5"/>
  <c r="AU128" i="5"/>
  <c r="AT129" i="5"/>
  <c r="AU129" i="5"/>
  <c r="AT130" i="5"/>
  <c r="AU130" i="5"/>
  <c r="AT131" i="5"/>
  <c r="AU131" i="5"/>
  <c r="AT132" i="5"/>
  <c r="AU132" i="5"/>
  <c r="AT133" i="5"/>
  <c r="AU133" i="5"/>
  <c r="AT134" i="5"/>
  <c r="AU134" i="5"/>
  <c r="AT135" i="5"/>
  <c r="AU135" i="5"/>
  <c r="AT136" i="5"/>
  <c r="AU136" i="5"/>
  <c r="AT137" i="5"/>
  <c r="AU137" i="5"/>
  <c r="AT138" i="5"/>
  <c r="AU138" i="5"/>
  <c r="AT139" i="5"/>
  <c r="AU139" i="5"/>
  <c r="AT140" i="5"/>
  <c r="AU140" i="5"/>
  <c r="AT141" i="5"/>
  <c r="AU141" i="5"/>
  <c r="AT142" i="5"/>
  <c r="AU142" i="5"/>
  <c r="AT143" i="5"/>
  <c r="AU143" i="5"/>
  <c r="AT144" i="5"/>
  <c r="AU144" i="5"/>
  <c r="AT145" i="5"/>
  <c r="AU145" i="5"/>
  <c r="AT146" i="5"/>
  <c r="AU146" i="5"/>
  <c r="AT147" i="5"/>
  <c r="AU147" i="5"/>
  <c r="AT148" i="5"/>
  <c r="AU148" i="5"/>
  <c r="AT149" i="5"/>
  <c r="AU149" i="5"/>
  <c r="AT150" i="5"/>
  <c r="AU150" i="5"/>
  <c r="AT151" i="5"/>
  <c r="AU151" i="5"/>
  <c r="AT152" i="5"/>
  <c r="AU152" i="5"/>
  <c r="AT153" i="5"/>
  <c r="AU153" i="5"/>
  <c r="AT154" i="5"/>
  <c r="AU154" i="5"/>
  <c r="AT155" i="5"/>
  <c r="AU155" i="5"/>
  <c r="AT156" i="5"/>
  <c r="AU156" i="5"/>
  <c r="AT157" i="5"/>
  <c r="AU157" i="5"/>
  <c r="AT158" i="5"/>
  <c r="AU158" i="5"/>
  <c r="AT159" i="5"/>
  <c r="AU159" i="5"/>
  <c r="AT160" i="5"/>
  <c r="AU160" i="5"/>
  <c r="AT161" i="5"/>
  <c r="AU161" i="5"/>
  <c r="AT162" i="5"/>
  <c r="AU162" i="5"/>
  <c r="AT163" i="5"/>
  <c r="AU163" i="5"/>
  <c r="AT164" i="5"/>
  <c r="AU164" i="5"/>
  <c r="AT165" i="5"/>
  <c r="AU165" i="5"/>
  <c r="AT166" i="5"/>
  <c r="AU166" i="5"/>
  <c r="AT167" i="5"/>
  <c r="AU167" i="5"/>
  <c r="AT168" i="5"/>
  <c r="AU168" i="5"/>
  <c r="AT169" i="5"/>
  <c r="AU169" i="5"/>
  <c r="AT170" i="5"/>
  <c r="AU170" i="5"/>
  <c r="AT171" i="5"/>
  <c r="AU171" i="5"/>
  <c r="AT172" i="5"/>
  <c r="AU172" i="5"/>
  <c r="AT173" i="5"/>
  <c r="AU173" i="5"/>
  <c r="AT174" i="5"/>
  <c r="AU174" i="5"/>
  <c r="AT175" i="5"/>
  <c r="AU175" i="5"/>
  <c r="AT176" i="5"/>
  <c r="AU176" i="5"/>
  <c r="AT177" i="5"/>
  <c r="AU177" i="5"/>
  <c r="AT178" i="5"/>
  <c r="AU178" i="5"/>
  <c r="AT179" i="5"/>
  <c r="AU179" i="5"/>
  <c r="AT180" i="5"/>
  <c r="AU180" i="5"/>
  <c r="AT181" i="5"/>
  <c r="AU181" i="5"/>
  <c r="AT182" i="5"/>
  <c r="AU182" i="5"/>
  <c r="AT183" i="5"/>
  <c r="AU183" i="5"/>
  <c r="AT184" i="5"/>
  <c r="AU184" i="5"/>
  <c r="AT185" i="5"/>
  <c r="AU185" i="5"/>
  <c r="AT186" i="5"/>
  <c r="AU186" i="5"/>
  <c r="AT187" i="5"/>
  <c r="AU187" i="5"/>
  <c r="AT188" i="5"/>
  <c r="AU188" i="5"/>
  <c r="AT189" i="5"/>
  <c r="AU189" i="5"/>
  <c r="AT190" i="5"/>
  <c r="AU190" i="5"/>
  <c r="AT191" i="5"/>
  <c r="AU191" i="5"/>
  <c r="AT192" i="5"/>
  <c r="AU192" i="5"/>
  <c r="AT193" i="5"/>
  <c r="AU193" i="5"/>
  <c r="AT194" i="5"/>
  <c r="AU194" i="5"/>
  <c r="AT195" i="5"/>
  <c r="AU195" i="5"/>
  <c r="AT196" i="5"/>
  <c r="AU196" i="5"/>
  <c r="AT197" i="5"/>
  <c r="AU197" i="5"/>
  <c r="AT198" i="5"/>
  <c r="AU198" i="5"/>
  <c r="AT199" i="5"/>
  <c r="AU199" i="5"/>
  <c r="AT200" i="5"/>
  <c r="AU200" i="5"/>
  <c r="AT201" i="5"/>
  <c r="AU201" i="5"/>
  <c r="AT202" i="5"/>
  <c r="AU202" i="5"/>
  <c r="AT203" i="5"/>
  <c r="AU203" i="5"/>
  <c r="AT204" i="5"/>
  <c r="AU204" i="5"/>
  <c r="AT205" i="5"/>
  <c r="AU205" i="5"/>
  <c r="AT206" i="5"/>
  <c r="AU206" i="5"/>
  <c r="AT207" i="5"/>
  <c r="AU207" i="5"/>
  <c r="AT208" i="5"/>
  <c r="AU208" i="5"/>
  <c r="AT209" i="5"/>
  <c r="AU209" i="5"/>
  <c r="AT210" i="5"/>
  <c r="AU210" i="5"/>
  <c r="AT211" i="5"/>
  <c r="AU211" i="5"/>
  <c r="AT212" i="5"/>
  <c r="AU212" i="5"/>
  <c r="AT213" i="5"/>
  <c r="AU213" i="5"/>
  <c r="AT214" i="5"/>
  <c r="AU214" i="5"/>
  <c r="AT215" i="5"/>
  <c r="AU215" i="5"/>
  <c r="AT216" i="5"/>
  <c r="AU216" i="5"/>
  <c r="AT217" i="5"/>
  <c r="AU217" i="5"/>
  <c r="AT218" i="5"/>
  <c r="AU218" i="5"/>
  <c r="AT219" i="5"/>
  <c r="AU219" i="5"/>
  <c r="AT220" i="5"/>
  <c r="AU220" i="5"/>
  <c r="AT221" i="5"/>
  <c r="AU221" i="5"/>
  <c r="AT222" i="5"/>
  <c r="AU222" i="5"/>
  <c r="AT223" i="5"/>
  <c r="AU223" i="5"/>
  <c r="AT224" i="5"/>
  <c r="AU224" i="5"/>
  <c r="AT225" i="5"/>
  <c r="AU225" i="5"/>
  <c r="AT226" i="5"/>
  <c r="AU226" i="5"/>
  <c r="AT227" i="5"/>
  <c r="AU227" i="5"/>
  <c r="AT228" i="5"/>
  <c r="AU228" i="5"/>
  <c r="AT229" i="5"/>
  <c r="AU229" i="5"/>
  <c r="AT230" i="5"/>
  <c r="AU230" i="5"/>
  <c r="AT231" i="5"/>
  <c r="AU231" i="5"/>
  <c r="AT232" i="5"/>
  <c r="AU232" i="5"/>
  <c r="AT233" i="5"/>
  <c r="AU233" i="5"/>
  <c r="AT234" i="5"/>
  <c r="AU234" i="5"/>
  <c r="AT235" i="5"/>
  <c r="AU235" i="5"/>
  <c r="AT236" i="5"/>
  <c r="AU236" i="5"/>
  <c r="AT237" i="5"/>
  <c r="AU237" i="5"/>
  <c r="AT238" i="5"/>
  <c r="AU238" i="5"/>
  <c r="AT239" i="5"/>
  <c r="AU239" i="5"/>
  <c r="AT240" i="5"/>
  <c r="AU240" i="5"/>
  <c r="AT241" i="5"/>
  <c r="AU241" i="5"/>
  <c r="AT242" i="5"/>
  <c r="AU242" i="5"/>
  <c r="AT243" i="5"/>
  <c r="AU243" i="5"/>
  <c r="AT244" i="5"/>
  <c r="AU244" i="5"/>
  <c r="AT245" i="5"/>
  <c r="AU245" i="5"/>
  <c r="AT246" i="5"/>
  <c r="AU246" i="5"/>
  <c r="AT247" i="5"/>
  <c r="AU247" i="5"/>
  <c r="AT248" i="5"/>
  <c r="AU248" i="5"/>
  <c r="AT249" i="5"/>
  <c r="AU249" i="5"/>
  <c r="AT250" i="5"/>
  <c r="AU250" i="5"/>
  <c r="AT251" i="5"/>
  <c r="AU251" i="5"/>
  <c r="AT252" i="5"/>
  <c r="AU252" i="5"/>
  <c r="AT253" i="5"/>
  <c r="AU253" i="5"/>
  <c r="AT254" i="5"/>
  <c r="AU254" i="5"/>
  <c r="AT255" i="5"/>
  <c r="AU255" i="5"/>
  <c r="AT256" i="5"/>
  <c r="AU256" i="5"/>
  <c r="AT257" i="5"/>
  <c r="AU257" i="5"/>
  <c r="AT258" i="5"/>
  <c r="AU258" i="5"/>
  <c r="AT259" i="5"/>
  <c r="AU259" i="5"/>
  <c r="AT260" i="5"/>
  <c r="AU260" i="5"/>
  <c r="AT261" i="5"/>
  <c r="AU261" i="5"/>
  <c r="AT262" i="5"/>
  <c r="AU262" i="5"/>
  <c r="AT263" i="5"/>
  <c r="AU263" i="5"/>
  <c r="AT264" i="5"/>
  <c r="AU264" i="5"/>
  <c r="AT265" i="5"/>
  <c r="AU265" i="5"/>
  <c r="AT266" i="5"/>
  <c r="AU266" i="5"/>
  <c r="AT267" i="5"/>
  <c r="AU267" i="5"/>
  <c r="AT268" i="5"/>
  <c r="AU268" i="5"/>
  <c r="AT269" i="5"/>
  <c r="AU269" i="5"/>
  <c r="AT270" i="5"/>
  <c r="AU270" i="5"/>
  <c r="AT271" i="5"/>
  <c r="AU271" i="5"/>
  <c r="AT272" i="5"/>
  <c r="AU272" i="5"/>
  <c r="AT273" i="5"/>
  <c r="AU273" i="5"/>
  <c r="AT274" i="5"/>
  <c r="AU274" i="5"/>
  <c r="AT275" i="5"/>
  <c r="AU275" i="5"/>
  <c r="AT276" i="5"/>
  <c r="AU276" i="5"/>
  <c r="AT277" i="5"/>
  <c r="AU277" i="5"/>
  <c r="AT278" i="5"/>
  <c r="AU278" i="5"/>
  <c r="AT279" i="5"/>
  <c r="AU279" i="5"/>
  <c r="AT280" i="5"/>
  <c r="AU280" i="5"/>
  <c r="AT281" i="5"/>
  <c r="AU281" i="5"/>
  <c r="AT282" i="5"/>
  <c r="AU282" i="5"/>
  <c r="AT283" i="5"/>
  <c r="AU283" i="5"/>
  <c r="AT284" i="5"/>
  <c r="AU284" i="5"/>
  <c r="AT285" i="5"/>
  <c r="AU285" i="5"/>
  <c r="AT286" i="5"/>
  <c r="AU286" i="5"/>
  <c r="AT287" i="5"/>
  <c r="AU287" i="5"/>
  <c r="AT288" i="5"/>
  <c r="AU288" i="5"/>
  <c r="AT289" i="5"/>
  <c r="AU289" i="5"/>
  <c r="AT290" i="5"/>
  <c r="AU290" i="5"/>
  <c r="AT291" i="5"/>
  <c r="AU291" i="5"/>
  <c r="AT292" i="5"/>
  <c r="AU292" i="5"/>
  <c r="AT293" i="5"/>
  <c r="AU293" i="5"/>
  <c r="AT294" i="5"/>
  <c r="AU294" i="5"/>
  <c r="AT295" i="5"/>
  <c r="AU295" i="5"/>
  <c r="AT296" i="5"/>
  <c r="AU296" i="5"/>
  <c r="AT297" i="5"/>
  <c r="AU297" i="5"/>
  <c r="AT298" i="5"/>
  <c r="AU298" i="5"/>
  <c r="AT299" i="5"/>
  <c r="AU299" i="5"/>
  <c r="AT300" i="5"/>
  <c r="AU300" i="5"/>
  <c r="AT301" i="5"/>
  <c r="AU301" i="5"/>
  <c r="AT302" i="5"/>
  <c r="AU302" i="5"/>
  <c r="AT303" i="5"/>
  <c r="AU303" i="5"/>
  <c r="AT304" i="5"/>
  <c r="AU304" i="5"/>
  <c r="AT305" i="5"/>
  <c r="AU305" i="5"/>
  <c r="AT306" i="5"/>
  <c r="AU306" i="5"/>
  <c r="AT307" i="5"/>
  <c r="AU307" i="5"/>
  <c r="AT308" i="5"/>
  <c r="AU308" i="5"/>
  <c r="AT309" i="5"/>
  <c r="AU309" i="5"/>
  <c r="AT310" i="5"/>
  <c r="AU310" i="5"/>
  <c r="AT311" i="5"/>
  <c r="AU311" i="5"/>
  <c r="AT312" i="5"/>
  <c r="AU312" i="5"/>
  <c r="AT313" i="5"/>
  <c r="AU313" i="5"/>
  <c r="AT314" i="5"/>
  <c r="AU314" i="5"/>
  <c r="AT315" i="5"/>
  <c r="AU315" i="5"/>
  <c r="AT316" i="5"/>
  <c r="AU316" i="5"/>
  <c r="AT317" i="5"/>
  <c r="AU317" i="5"/>
  <c r="AT318" i="5"/>
  <c r="AU318" i="5"/>
  <c r="AT319" i="5"/>
  <c r="AU319" i="5"/>
  <c r="AT320" i="5"/>
  <c r="AU320" i="5"/>
  <c r="AT321" i="5"/>
  <c r="AU321" i="5"/>
  <c r="AT322" i="5"/>
  <c r="AU322" i="5"/>
  <c r="AT323" i="5"/>
  <c r="AU323" i="5"/>
  <c r="AT324" i="5"/>
  <c r="AU324" i="5"/>
  <c r="AT325" i="5"/>
  <c r="AU325" i="5"/>
  <c r="AT326" i="5"/>
  <c r="AU326" i="5"/>
  <c r="AT327" i="5"/>
  <c r="AU327" i="5"/>
  <c r="AT328" i="5"/>
  <c r="AU328" i="5"/>
  <c r="AT329" i="5"/>
  <c r="AU329" i="5"/>
  <c r="AT330" i="5"/>
  <c r="AU330" i="5"/>
  <c r="AT331" i="5"/>
  <c r="AU331" i="5"/>
  <c r="AT332" i="5"/>
  <c r="AU332" i="5"/>
  <c r="AT333" i="5"/>
  <c r="AU333" i="5"/>
  <c r="AT334" i="5"/>
  <c r="AU334" i="5"/>
  <c r="AT335" i="5"/>
  <c r="AU335" i="5"/>
  <c r="AT336" i="5"/>
  <c r="AU336" i="5"/>
  <c r="AT337" i="5"/>
  <c r="AU337" i="5"/>
  <c r="AT338" i="5"/>
  <c r="AU338" i="5"/>
  <c r="AT339" i="5"/>
  <c r="AU339" i="5"/>
  <c r="AT340" i="5"/>
  <c r="AU340" i="5"/>
  <c r="AT341" i="5"/>
  <c r="AU341" i="5"/>
  <c r="AT342" i="5"/>
  <c r="AU342" i="5"/>
  <c r="AT343" i="5"/>
  <c r="AU343" i="5"/>
  <c r="AT344" i="5"/>
  <c r="AU344" i="5"/>
  <c r="AT345" i="5"/>
  <c r="AU345" i="5"/>
  <c r="AT346" i="5"/>
  <c r="AU346" i="5"/>
  <c r="AT347" i="5"/>
  <c r="AU347" i="5"/>
  <c r="AT348" i="5"/>
  <c r="AU348" i="5"/>
  <c r="AT349" i="5"/>
  <c r="AU349" i="5"/>
  <c r="AT350" i="5"/>
  <c r="AU350" i="5"/>
  <c r="AT351" i="5"/>
  <c r="AU351" i="5"/>
  <c r="AT352" i="5"/>
  <c r="AU352" i="5"/>
  <c r="AT353" i="5"/>
  <c r="AU353" i="5"/>
  <c r="AT354" i="5"/>
  <c r="AU354" i="5"/>
  <c r="AT355" i="5"/>
  <c r="AU355" i="5"/>
  <c r="AT356" i="5"/>
  <c r="AU356" i="5"/>
  <c r="AT357" i="5"/>
  <c r="AU357" i="5"/>
  <c r="AT358" i="5"/>
  <c r="AU358" i="5"/>
  <c r="AT359" i="5"/>
  <c r="AU359" i="5"/>
  <c r="AT360" i="5"/>
  <c r="AU360" i="5"/>
  <c r="AT361" i="5"/>
  <c r="AU361" i="5"/>
  <c r="AT362" i="5"/>
  <c r="AU362" i="5"/>
  <c r="AT363" i="5"/>
  <c r="AU363" i="5"/>
  <c r="AT364" i="5"/>
  <c r="AU364" i="5"/>
  <c r="AT365" i="5"/>
  <c r="AU365" i="5"/>
  <c r="AT366" i="5"/>
  <c r="AU366" i="5"/>
  <c r="AT367" i="5"/>
  <c r="AU367" i="5"/>
  <c r="AT368" i="5"/>
  <c r="AU368" i="5"/>
  <c r="AT369" i="5"/>
  <c r="AU369" i="5"/>
  <c r="AT370" i="5"/>
  <c r="AU370" i="5"/>
  <c r="AT371" i="5"/>
  <c r="AU371" i="5"/>
  <c r="AT372" i="5"/>
  <c r="AU372" i="5"/>
  <c r="AT373" i="5"/>
  <c r="AU373" i="5"/>
  <c r="AT374" i="5"/>
  <c r="AU374" i="5"/>
  <c r="AT375" i="5"/>
  <c r="AU375" i="5"/>
  <c r="AT376" i="5"/>
  <c r="AU376" i="5"/>
  <c r="AT377" i="5"/>
  <c r="AU377" i="5"/>
  <c r="AT378" i="5"/>
  <c r="AU378" i="5"/>
  <c r="AT379" i="5"/>
  <c r="AU379" i="5"/>
  <c r="AT380" i="5"/>
  <c r="AU380" i="5"/>
  <c r="AT381" i="5"/>
  <c r="AU381" i="5"/>
  <c r="AT382" i="5"/>
  <c r="AU382" i="5"/>
  <c r="AT383" i="5"/>
  <c r="AU383" i="5"/>
  <c r="AT384" i="5"/>
  <c r="AU384" i="5"/>
  <c r="AT385" i="5"/>
  <c r="AU385" i="5"/>
  <c r="AT386" i="5"/>
  <c r="AU386" i="5"/>
  <c r="AT387" i="5"/>
  <c r="AU387" i="5"/>
  <c r="AT388" i="5"/>
  <c r="AU388" i="5"/>
  <c r="AT389" i="5"/>
  <c r="AU389" i="5"/>
  <c r="AT390" i="5"/>
  <c r="AU390" i="5"/>
  <c r="AT391" i="5"/>
  <c r="AU391" i="5"/>
  <c r="AT392" i="5"/>
  <c r="AU392" i="5"/>
  <c r="AT393" i="5"/>
  <c r="AU393" i="5"/>
  <c r="AT394" i="5"/>
  <c r="AU394" i="5"/>
  <c r="AT395" i="5"/>
  <c r="AU395" i="5"/>
  <c r="AT396" i="5"/>
  <c r="AU396" i="5"/>
  <c r="AT397" i="5"/>
  <c r="AU397" i="5"/>
  <c r="AT398" i="5"/>
  <c r="AU398" i="5"/>
  <c r="AT399" i="5"/>
  <c r="AU399" i="5"/>
  <c r="AT400" i="5"/>
  <c r="AU400" i="5"/>
  <c r="AT401" i="5"/>
  <c r="AU401" i="5"/>
  <c r="AT402" i="5"/>
  <c r="AU402" i="5"/>
  <c r="AT403" i="5"/>
  <c r="AU403" i="5"/>
  <c r="AT404" i="5"/>
  <c r="AU404" i="5"/>
  <c r="AT405" i="5"/>
  <c r="AU405" i="5"/>
  <c r="AT406" i="5"/>
  <c r="AU406" i="5"/>
  <c r="AT407" i="5"/>
  <c r="AU407" i="5"/>
  <c r="AT408" i="5"/>
  <c r="AU408" i="5"/>
  <c r="AT409" i="5"/>
  <c r="AU409" i="5"/>
  <c r="AT410" i="5"/>
  <c r="AU410" i="5"/>
  <c r="AT411" i="5"/>
  <c r="AU411" i="5"/>
  <c r="AT412" i="5"/>
  <c r="AU412" i="5"/>
  <c r="AT413" i="5"/>
  <c r="AU413" i="5"/>
  <c r="AT414" i="5"/>
  <c r="AU414" i="5"/>
  <c r="AT415" i="5"/>
  <c r="AU415" i="5"/>
  <c r="AT416" i="5"/>
  <c r="AU416" i="5"/>
  <c r="AT417" i="5"/>
  <c r="AU417" i="5"/>
  <c r="AT418" i="5"/>
  <c r="AU418" i="5"/>
  <c r="AT419" i="5"/>
  <c r="AU419" i="5"/>
  <c r="AT420" i="5"/>
  <c r="AU420" i="5"/>
  <c r="AT421" i="5"/>
  <c r="AU421" i="5"/>
  <c r="AT422" i="5"/>
  <c r="AU422" i="5"/>
  <c r="AT423" i="5"/>
  <c r="AU423" i="5"/>
  <c r="AT424" i="5"/>
  <c r="AU424" i="5"/>
  <c r="AT425" i="5"/>
  <c r="AU425" i="5"/>
  <c r="AT426" i="5"/>
  <c r="AU426" i="5"/>
  <c r="AT427" i="5"/>
  <c r="AU427" i="5"/>
  <c r="AT428" i="5"/>
  <c r="AU428" i="5"/>
  <c r="AT429" i="5"/>
  <c r="AU429" i="5"/>
  <c r="AT430" i="5"/>
  <c r="AU430" i="5"/>
  <c r="AT431" i="5"/>
  <c r="AU431" i="5"/>
  <c r="AT432" i="5"/>
  <c r="AU432" i="5"/>
  <c r="AT433" i="5"/>
  <c r="AU433" i="5"/>
  <c r="AT434" i="5"/>
  <c r="AU434" i="5"/>
  <c r="AT435" i="5"/>
  <c r="AU435" i="5"/>
  <c r="AT436" i="5"/>
  <c r="AU436" i="5"/>
  <c r="AT437" i="5"/>
  <c r="AU437" i="5"/>
  <c r="AT438" i="5"/>
  <c r="AU438" i="5"/>
  <c r="AT439" i="5"/>
  <c r="AU439" i="5"/>
  <c r="AT440" i="5"/>
  <c r="AU440" i="5"/>
  <c r="AT441" i="5"/>
  <c r="AU441" i="5"/>
  <c r="AT442" i="5"/>
  <c r="AU442" i="5"/>
  <c r="AT443" i="5"/>
  <c r="AU443" i="5"/>
  <c r="AT444" i="5"/>
  <c r="AU444" i="5"/>
  <c r="AT445" i="5"/>
  <c r="AU445" i="5"/>
  <c r="AT446" i="5"/>
  <c r="AU446" i="5"/>
  <c r="AT447" i="5"/>
  <c r="AU447" i="5"/>
  <c r="AT448" i="5"/>
  <c r="AU448" i="5"/>
  <c r="AT449" i="5"/>
  <c r="AU449" i="5"/>
  <c r="AT450" i="5"/>
  <c r="AU450" i="5"/>
  <c r="AT451" i="5"/>
  <c r="AU451" i="5"/>
  <c r="AT452" i="5"/>
  <c r="AU452" i="5"/>
  <c r="AT453" i="5"/>
  <c r="AU453" i="5"/>
  <c r="AT454" i="5"/>
  <c r="AU454" i="5"/>
  <c r="AT455" i="5"/>
  <c r="AU455" i="5"/>
  <c r="AT456" i="5"/>
  <c r="AU456" i="5"/>
  <c r="AT457" i="5"/>
  <c r="AU457" i="5"/>
  <c r="AT458" i="5"/>
  <c r="AU458" i="5"/>
  <c r="AT459" i="5"/>
  <c r="AU459" i="5"/>
  <c r="AT460" i="5"/>
  <c r="AU460" i="5"/>
  <c r="AT461" i="5"/>
  <c r="AU461" i="5"/>
  <c r="AT462" i="5"/>
  <c r="AU462" i="5"/>
  <c r="AT463" i="5"/>
  <c r="AU463" i="5"/>
  <c r="AT464" i="5"/>
  <c r="AU464" i="5"/>
  <c r="AT465" i="5"/>
  <c r="AU465" i="5"/>
  <c r="AT466" i="5"/>
  <c r="AU466" i="5"/>
  <c r="AT467" i="5"/>
  <c r="AU467" i="5"/>
  <c r="AT468" i="5"/>
  <c r="AU468" i="5"/>
  <c r="AT469" i="5"/>
  <c r="AU469" i="5"/>
  <c r="AT470" i="5"/>
  <c r="AU470" i="5"/>
  <c r="AT471" i="5"/>
  <c r="AU471" i="5"/>
  <c r="AT472" i="5"/>
  <c r="AU472" i="5"/>
  <c r="AT473" i="5"/>
  <c r="AU473" i="5"/>
  <c r="AT474" i="5"/>
  <c r="AU474" i="5"/>
  <c r="AT475" i="5"/>
  <c r="AU475" i="5"/>
  <c r="AT476" i="5"/>
  <c r="AU476" i="5"/>
  <c r="AT477" i="5"/>
  <c r="AU477" i="5"/>
  <c r="AT478" i="5"/>
  <c r="AU478" i="5"/>
  <c r="AT479" i="5"/>
  <c r="AU479" i="5"/>
  <c r="AT480" i="5"/>
  <c r="AU480" i="5"/>
  <c r="AT481" i="5"/>
  <c r="AU481" i="5"/>
  <c r="AT482" i="5"/>
  <c r="AU482" i="5"/>
  <c r="AT483" i="5"/>
  <c r="AU483" i="5"/>
  <c r="AT484" i="5"/>
  <c r="AU484" i="5"/>
  <c r="AT485" i="5"/>
  <c r="AU485" i="5"/>
  <c r="AT486" i="5"/>
  <c r="AU486" i="5"/>
  <c r="AT487" i="5"/>
  <c r="AU487" i="5"/>
  <c r="AT488" i="5"/>
  <c r="AU488" i="5"/>
  <c r="AT489" i="5"/>
  <c r="AU489" i="5"/>
  <c r="AT490" i="5"/>
  <c r="AU490" i="5"/>
  <c r="AT491" i="5"/>
  <c r="AU491" i="5"/>
  <c r="AT492" i="5"/>
  <c r="AU492" i="5"/>
  <c r="AT493" i="5"/>
  <c r="AU493" i="5"/>
  <c r="AT494" i="5"/>
  <c r="AU494" i="5"/>
  <c r="AT495" i="5"/>
  <c r="AU495" i="5"/>
  <c r="AT496" i="5"/>
  <c r="AU496" i="5"/>
  <c r="AT497" i="5"/>
  <c r="AU497" i="5"/>
  <c r="AT498" i="5"/>
  <c r="AU498" i="5"/>
  <c r="AT499" i="5"/>
  <c r="AU499" i="5"/>
  <c r="AT500" i="5"/>
  <c r="AU500" i="5"/>
  <c r="AT501" i="5"/>
  <c r="AU501" i="5"/>
  <c r="AT502" i="5"/>
  <c r="AU502" i="5"/>
  <c r="AT503" i="5"/>
  <c r="AU503" i="5"/>
  <c r="AT504" i="5"/>
  <c r="AU504" i="5"/>
  <c r="AT505" i="5"/>
  <c r="AU505" i="5"/>
  <c r="AT506" i="5"/>
  <c r="AU506" i="5"/>
  <c r="AT507" i="5"/>
  <c r="AU507" i="5"/>
  <c r="AT508" i="5"/>
  <c r="AU508" i="5"/>
  <c r="AT509" i="5"/>
  <c r="AU509" i="5"/>
  <c r="AT510" i="5"/>
  <c r="AU510" i="5"/>
  <c r="AT511" i="5"/>
  <c r="AU511" i="5"/>
  <c r="AT512" i="5"/>
  <c r="AU512" i="5"/>
  <c r="AT513" i="5"/>
  <c r="AU513" i="5"/>
  <c r="AT514" i="5"/>
  <c r="AU514" i="5"/>
  <c r="AT515" i="5"/>
  <c r="AU515" i="5"/>
  <c r="AT516" i="5"/>
  <c r="AU516" i="5"/>
  <c r="AT517" i="5"/>
  <c r="AU517" i="5"/>
  <c r="AT518" i="5"/>
  <c r="AU518" i="5"/>
  <c r="AT519" i="5"/>
  <c r="AU519" i="5"/>
  <c r="AT520" i="5"/>
  <c r="AU520" i="5"/>
  <c r="AT521" i="5"/>
  <c r="AU521" i="5"/>
  <c r="AT522" i="5"/>
  <c r="AU522" i="5"/>
  <c r="AT523" i="5"/>
  <c r="AU523" i="5"/>
  <c r="AT524" i="5"/>
  <c r="AU524" i="5"/>
  <c r="AT525" i="5"/>
  <c r="AU525" i="5"/>
  <c r="AT526" i="5"/>
  <c r="AU526" i="5"/>
  <c r="AT527" i="5"/>
  <c r="AU527" i="5"/>
  <c r="AT528" i="5"/>
  <c r="AU528" i="5"/>
  <c r="AT529" i="5"/>
  <c r="AU529" i="5"/>
  <c r="AT530" i="5"/>
  <c r="AU530" i="5"/>
  <c r="AT531" i="5"/>
  <c r="AU531" i="5"/>
  <c r="AT532" i="5"/>
  <c r="AU532" i="5"/>
  <c r="AT533" i="5"/>
  <c r="AU533" i="5"/>
  <c r="AT534" i="5"/>
  <c r="AU534" i="5"/>
  <c r="AT535" i="5"/>
  <c r="AU535" i="5"/>
  <c r="AT536" i="5"/>
  <c r="AU536" i="5"/>
  <c r="AT537" i="5"/>
  <c r="AU537" i="5"/>
  <c r="AT538" i="5"/>
  <c r="AU538" i="5"/>
  <c r="AT539" i="5"/>
  <c r="AU539" i="5"/>
  <c r="AT540" i="5"/>
  <c r="AU540" i="5"/>
  <c r="AT541" i="5"/>
  <c r="AU541" i="5"/>
  <c r="AT542" i="5"/>
  <c r="AU542" i="5"/>
  <c r="AT543" i="5"/>
  <c r="AU543" i="5"/>
  <c r="AT544" i="5"/>
  <c r="AU544" i="5"/>
  <c r="AT545" i="5"/>
  <c r="AU545" i="5"/>
  <c r="AT546" i="5"/>
  <c r="AU546" i="5"/>
  <c r="AT547" i="5"/>
  <c r="AU547" i="5"/>
  <c r="AT548" i="5"/>
  <c r="AU548" i="5"/>
  <c r="AT549" i="5"/>
  <c r="AU549" i="5"/>
  <c r="AT550" i="5"/>
  <c r="AU550" i="5"/>
  <c r="AT551" i="5"/>
  <c r="AU551" i="5"/>
  <c r="AT552" i="5"/>
  <c r="AU552" i="5"/>
  <c r="AT553" i="5"/>
  <c r="AU553" i="5"/>
  <c r="AT554" i="5"/>
  <c r="AU554" i="5"/>
  <c r="AT555" i="5"/>
  <c r="AU555" i="5"/>
  <c r="AT556" i="5"/>
  <c r="AU556" i="5"/>
  <c r="AT557" i="5"/>
  <c r="AU557" i="5"/>
  <c r="AT558" i="5"/>
  <c r="AU558" i="5"/>
  <c r="AT559" i="5"/>
  <c r="AU559" i="5"/>
  <c r="AT560" i="5"/>
  <c r="AU560" i="5"/>
  <c r="AT561" i="5"/>
  <c r="AU561" i="5"/>
  <c r="AT562" i="5"/>
  <c r="AU562" i="5"/>
  <c r="AT563" i="5"/>
  <c r="AU563" i="5"/>
  <c r="AT564" i="5"/>
  <c r="AU564" i="5"/>
  <c r="AT565" i="5"/>
  <c r="AU565" i="5"/>
  <c r="AT566" i="5"/>
  <c r="AU566" i="5"/>
  <c r="AT567" i="5"/>
  <c r="AU567" i="5"/>
  <c r="AT568" i="5"/>
  <c r="AU568" i="5"/>
  <c r="AT569" i="5"/>
  <c r="AU569" i="5"/>
  <c r="AT570" i="5"/>
  <c r="AU570" i="5"/>
  <c r="AT571" i="5"/>
  <c r="AU571" i="5"/>
  <c r="AT572" i="5"/>
  <c r="AU572" i="5"/>
  <c r="AT573" i="5"/>
  <c r="AU573" i="5"/>
  <c r="AT574" i="5"/>
  <c r="AU574" i="5"/>
  <c r="AT575" i="5"/>
  <c r="AU575" i="5"/>
  <c r="AT576" i="5"/>
  <c r="AU576" i="5"/>
  <c r="AT577" i="5"/>
  <c r="AU577" i="5"/>
  <c r="AT578" i="5"/>
  <c r="AU578" i="5"/>
  <c r="AT579" i="5"/>
  <c r="AU579" i="5"/>
  <c r="AT580" i="5"/>
  <c r="AU580" i="5"/>
  <c r="AT581" i="5"/>
  <c r="AU581" i="5"/>
  <c r="AT582" i="5"/>
  <c r="AU582" i="5"/>
  <c r="AT583" i="5"/>
  <c r="AU583" i="5"/>
  <c r="AT584" i="5"/>
  <c r="AU584" i="5"/>
  <c r="AT585" i="5"/>
  <c r="AU585" i="5"/>
  <c r="AT586" i="5"/>
  <c r="AU586" i="5"/>
  <c r="AT587" i="5"/>
  <c r="AU587" i="5"/>
  <c r="AT588" i="5"/>
  <c r="AU588" i="5"/>
  <c r="AT589" i="5"/>
  <c r="AU589" i="5"/>
  <c r="AT590" i="5"/>
  <c r="AU590" i="5"/>
  <c r="AT591" i="5"/>
  <c r="AU591" i="5"/>
  <c r="AT592" i="5"/>
  <c r="AU592" i="5"/>
  <c r="AT593" i="5"/>
  <c r="AU593" i="5"/>
  <c r="AT594" i="5"/>
  <c r="AU594" i="5"/>
  <c r="AT595" i="5"/>
  <c r="AU595" i="5"/>
  <c r="AT596" i="5"/>
  <c r="AU596" i="5"/>
  <c r="AT597" i="5"/>
  <c r="AU597" i="5"/>
  <c r="AT598" i="5"/>
  <c r="AU598" i="5"/>
  <c r="AT599" i="5"/>
  <c r="AU599" i="5"/>
  <c r="AT600" i="5"/>
  <c r="AU600" i="5"/>
  <c r="AT601" i="5"/>
  <c r="AU601" i="5"/>
  <c r="AT602" i="5"/>
  <c r="AU602" i="5"/>
  <c r="AT603" i="5"/>
  <c r="AU603" i="5"/>
  <c r="AT604" i="5"/>
  <c r="AU604" i="5"/>
  <c r="AT605" i="5"/>
  <c r="AU605" i="5"/>
  <c r="AT606" i="5"/>
  <c r="AU606" i="5"/>
  <c r="AT607" i="5"/>
  <c r="AU607" i="5"/>
  <c r="AT608" i="5"/>
  <c r="AU608" i="5"/>
  <c r="AT609" i="5"/>
  <c r="AU609" i="5"/>
  <c r="AT610" i="5"/>
  <c r="AU610" i="5"/>
  <c r="AT611" i="5"/>
  <c r="AU611" i="5"/>
  <c r="AT612" i="5"/>
  <c r="AU612" i="5"/>
  <c r="AT613" i="5"/>
  <c r="AU613" i="5"/>
  <c r="AT614" i="5"/>
  <c r="AU614" i="5"/>
  <c r="AT615" i="5"/>
  <c r="AU615" i="5"/>
  <c r="AT616" i="5"/>
  <c r="AU616" i="5"/>
  <c r="AT617" i="5"/>
  <c r="AU617" i="5"/>
  <c r="AT618" i="5"/>
  <c r="AU618" i="5"/>
  <c r="AT619" i="5"/>
  <c r="AU619" i="5"/>
  <c r="AT620" i="5"/>
  <c r="AU620" i="5"/>
  <c r="AT621" i="5"/>
  <c r="AU621" i="5"/>
  <c r="AT622" i="5"/>
  <c r="AU622" i="5"/>
  <c r="AT623" i="5"/>
  <c r="AU623" i="5"/>
  <c r="AT624" i="5"/>
  <c r="AU624" i="5"/>
  <c r="AT625" i="5"/>
  <c r="AU625" i="5"/>
  <c r="AT626" i="5"/>
  <c r="AU626" i="5"/>
  <c r="AT627" i="5"/>
  <c r="AU627" i="5"/>
  <c r="AT628" i="5"/>
  <c r="AU628" i="5"/>
  <c r="AT629" i="5"/>
  <c r="AU629" i="5"/>
  <c r="AT630" i="5"/>
  <c r="AU630" i="5"/>
  <c r="AT631" i="5"/>
  <c r="AU631" i="5"/>
  <c r="AT632" i="5"/>
  <c r="AU632" i="5"/>
  <c r="AT633" i="5"/>
  <c r="AU633" i="5"/>
  <c r="AT634" i="5"/>
  <c r="AU634" i="5"/>
  <c r="AT635" i="5"/>
  <c r="AU635" i="5"/>
  <c r="AT636" i="5"/>
  <c r="AU636" i="5"/>
  <c r="AT637" i="5"/>
  <c r="AU637" i="5"/>
  <c r="AT638" i="5"/>
  <c r="AU638" i="5"/>
  <c r="AT639" i="5"/>
  <c r="AU639" i="5"/>
  <c r="AT640" i="5"/>
  <c r="AU640" i="5"/>
  <c r="AT641" i="5"/>
  <c r="AU641" i="5"/>
  <c r="AT642" i="5"/>
  <c r="AU642" i="5"/>
  <c r="AT643" i="5"/>
  <c r="AU643" i="5"/>
  <c r="AT644" i="5"/>
  <c r="AU644" i="5"/>
  <c r="AT645" i="5"/>
  <c r="AU645" i="5"/>
  <c r="AT646" i="5"/>
  <c r="AU646" i="5"/>
  <c r="AT647" i="5"/>
  <c r="AU647" i="5"/>
  <c r="AT648" i="5"/>
  <c r="AU648" i="5"/>
  <c r="AT649" i="5"/>
  <c r="AU649" i="5"/>
  <c r="AT650" i="5"/>
  <c r="AU650" i="5"/>
  <c r="AT651" i="5"/>
  <c r="AU651" i="5"/>
  <c r="AT652" i="5"/>
  <c r="AU652" i="5"/>
  <c r="AT653" i="5"/>
  <c r="AU653" i="5"/>
  <c r="AT654" i="5"/>
  <c r="AU654" i="5"/>
  <c r="AT655" i="5"/>
  <c r="AU655" i="5"/>
  <c r="AT656" i="5"/>
  <c r="AU656" i="5"/>
  <c r="AT657" i="5"/>
  <c r="AU657" i="5"/>
  <c r="AT658" i="5"/>
  <c r="AU658" i="5"/>
  <c r="AT659" i="5"/>
  <c r="AU659" i="5"/>
  <c r="AT660" i="5"/>
  <c r="AU660" i="5"/>
  <c r="AT661" i="5"/>
  <c r="AU661" i="5"/>
  <c r="AT662" i="5"/>
  <c r="AU662" i="5"/>
  <c r="AT663" i="5"/>
  <c r="AU663" i="5"/>
  <c r="AT664" i="5"/>
  <c r="AU664" i="5"/>
  <c r="AT665" i="5"/>
  <c r="AU665" i="5"/>
  <c r="AT666" i="5"/>
  <c r="AU666" i="5"/>
  <c r="AT667" i="5"/>
  <c r="AU667" i="5"/>
  <c r="AT668" i="5"/>
  <c r="AU668" i="5"/>
  <c r="AT669" i="5"/>
  <c r="AU669" i="5"/>
  <c r="AT670" i="5"/>
  <c r="AU670" i="5"/>
  <c r="AT671" i="5"/>
  <c r="AU671" i="5"/>
  <c r="AT672" i="5"/>
  <c r="AU672" i="5"/>
  <c r="AT673" i="5"/>
  <c r="AU673" i="5"/>
  <c r="AT674" i="5"/>
  <c r="AU674" i="5"/>
  <c r="AT675" i="5"/>
  <c r="AU675" i="5"/>
  <c r="AT676" i="5"/>
  <c r="AU676" i="5"/>
  <c r="AT677" i="5"/>
  <c r="AU677" i="5"/>
  <c r="AT678" i="5"/>
  <c r="AU678" i="5"/>
  <c r="AT679" i="5"/>
  <c r="AU679" i="5"/>
  <c r="AT680" i="5"/>
  <c r="AU680" i="5"/>
  <c r="AT681" i="5"/>
  <c r="AU681" i="5"/>
  <c r="AT682" i="5"/>
  <c r="AU682" i="5"/>
  <c r="AT683" i="5"/>
  <c r="AU683" i="5"/>
  <c r="AT684" i="5"/>
  <c r="AU684" i="5"/>
  <c r="AT685" i="5"/>
  <c r="AU685" i="5"/>
  <c r="AT686" i="5"/>
  <c r="AU686" i="5"/>
  <c r="AT687" i="5"/>
  <c r="AU687" i="5"/>
  <c r="AT688" i="5"/>
  <c r="AU688" i="5"/>
  <c r="AT689" i="5"/>
  <c r="AU689" i="5"/>
  <c r="AT690" i="5"/>
  <c r="AU690" i="5"/>
  <c r="AT691" i="5"/>
  <c r="AU691" i="5"/>
  <c r="AT692" i="5"/>
  <c r="AU692" i="5"/>
  <c r="AT693" i="5"/>
  <c r="AU693" i="5"/>
  <c r="AT694" i="5"/>
  <c r="AU694" i="5"/>
  <c r="AT695" i="5"/>
  <c r="AU695" i="5"/>
  <c r="AT696" i="5"/>
  <c r="AU696" i="5"/>
  <c r="AT697" i="5"/>
  <c r="AU697" i="5"/>
  <c r="AT698" i="5"/>
  <c r="AU698" i="5"/>
  <c r="AT699" i="5"/>
  <c r="AU699" i="5"/>
  <c r="AT700" i="5"/>
  <c r="AU700" i="5"/>
  <c r="AT701" i="5"/>
  <c r="AU701" i="5"/>
  <c r="AT702" i="5"/>
  <c r="AU702" i="5"/>
  <c r="AT703" i="5"/>
  <c r="AU703" i="5"/>
  <c r="AT704" i="5"/>
  <c r="AU704" i="5"/>
  <c r="AT705" i="5"/>
  <c r="AU705" i="5"/>
  <c r="AT706" i="5"/>
  <c r="AU706" i="5"/>
  <c r="AT707" i="5"/>
  <c r="AU707" i="5"/>
  <c r="AT708" i="5"/>
  <c r="AU708" i="5"/>
  <c r="AT709" i="5"/>
  <c r="AU709" i="5"/>
  <c r="AT710" i="5"/>
  <c r="AU710" i="5"/>
  <c r="AT711" i="5"/>
  <c r="AU711" i="5"/>
  <c r="AT712" i="5"/>
  <c r="AU712" i="5"/>
  <c r="AT713" i="5"/>
  <c r="AU713" i="5"/>
  <c r="AT714" i="5"/>
  <c r="AU714" i="5"/>
  <c r="AT715" i="5"/>
  <c r="AU715" i="5"/>
  <c r="AT716" i="5"/>
  <c r="AU716" i="5"/>
  <c r="AT717" i="5"/>
  <c r="AU717" i="5"/>
  <c r="AT718" i="5"/>
  <c r="AU718" i="5"/>
  <c r="AT719" i="5"/>
  <c r="AU719" i="5"/>
  <c r="AT720" i="5"/>
  <c r="AU720" i="5"/>
  <c r="AT721" i="5"/>
  <c r="AU721" i="5"/>
  <c r="AT722" i="5"/>
  <c r="AU722" i="5"/>
  <c r="AT723" i="5"/>
  <c r="AU723" i="5"/>
  <c r="AT724" i="5"/>
  <c r="AU724" i="5"/>
  <c r="AT725" i="5"/>
  <c r="AU725" i="5"/>
  <c r="AT726" i="5"/>
  <c r="AU726" i="5"/>
  <c r="AT727" i="5"/>
  <c r="AU727" i="5"/>
  <c r="AT728" i="5"/>
  <c r="AU728" i="5"/>
  <c r="AT729" i="5"/>
  <c r="AU729" i="5"/>
  <c r="AT730" i="5"/>
  <c r="AU730" i="5"/>
  <c r="AT731" i="5"/>
  <c r="AU731" i="5"/>
  <c r="AT732" i="5"/>
  <c r="AU732" i="5"/>
  <c r="AT733" i="5"/>
  <c r="AU733" i="5"/>
  <c r="AT734" i="5"/>
  <c r="AU734" i="5"/>
  <c r="AT735" i="5"/>
  <c r="AU735" i="5"/>
  <c r="AT736" i="5"/>
  <c r="AU736" i="5"/>
  <c r="AT737" i="5"/>
  <c r="AU737" i="5"/>
  <c r="AT738" i="5"/>
  <c r="AU738" i="5"/>
  <c r="AT739" i="5"/>
  <c r="AU739" i="5"/>
  <c r="AT740" i="5"/>
  <c r="AU740" i="5"/>
  <c r="AT741" i="5"/>
  <c r="AU741" i="5"/>
  <c r="AT742" i="5"/>
  <c r="AU742" i="5"/>
  <c r="AT743" i="5"/>
  <c r="AU743" i="5"/>
  <c r="AT744" i="5"/>
  <c r="AU744" i="5"/>
  <c r="AT745" i="5"/>
  <c r="AU745" i="5"/>
  <c r="AT746" i="5"/>
  <c r="AU746" i="5"/>
  <c r="AT747" i="5"/>
  <c r="AU747" i="5"/>
  <c r="AT748" i="5"/>
  <c r="AU748" i="5"/>
  <c r="AT749" i="5"/>
  <c r="AU749" i="5"/>
  <c r="AT750" i="5"/>
  <c r="AU750" i="5"/>
  <c r="AT751" i="5"/>
  <c r="AU751" i="5"/>
  <c r="AT752" i="5"/>
  <c r="AU752" i="5"/>
  <c r="AT753" i="5"/>
  <c r="AU753" i="5"/>
  <c r="AT754" i="5"/>
  <c r="AU754" i="5"/>
  <c r="AT755" i="5"/>
  <c r="AU755" i="5"/>
  <c r="AT756" i="5"/>
  <c r="AU756" i="5"/>
  <c r="AT757" i="5"/>
  <c r="AU757" i="5"/>
  <c r="AT758" i="5"/>
  <c r="AU758" i="5"/>
  <c r="AT759" i="5"/>
  <c r="AU759" i="5"/>
  <c r="AT760" i="5"/>
  <c r="AU760" i="5"/>
  <c r="AT761" i="5"/>
  <c r="AU761" i="5"/>
  <c r="AT762" i="5"/>
  <c r="AU762" i="5"/>
  <c r="AT763" i="5"/>
  <c r="AU763" i="5"/>
  <c r="AT764" i="5"/>
  <c r="AU764" i="5"/>
  <c r="AT765" i="5"/>
  <c r="AU765" i="5"/>
  <c r="AT766" i="5"/>
  <c r="AU766" i="5"/>
  <c r="AT767" i="5"/>
  <c r="AU767" i="5"/>
  <c r="AT768" i="5"/>
  <c r="AU768" i="5"/>
  <c r="AT769" i="5"/>
  <c r="AU769" i="5"/>
  <c r="AT770" i="5"/>
  <c r="AU770" i="5"/>
  <c r="AT771" i="5"/>
  <c r="AU771" i="5"/>
  <c r="AT772" i="5"/>
  <c r="AU772" i="5"/>
  <c r="AT773" i="5"/>
  <c r="AU773" i="5"/>
  <c r="AT774" i="5"/>
  <c r="AU774" i="5"/>
  <c r="AT775" i="5"/>
  <c r="AU775" i="5"/>
  <c r="AT776" i="5"/>
  <c r="AU776" i="5"/>
  <c r="AT777" i="5"/>
  <c r="AU777" i="5"/>
  <c r="AT778" i="5"/>
  <c r="AU778" i="5"/>
  <c r="AT779" i="5"/>
  <c r="AU779" i="5"/>
  <c r="AT780" i="5"/>
  <c r="AU780" i="5"/>
  <c r="AT781" i="5"/>
  <c r="AU781" i="5"/>
  <c r="AT782" i="5"/>
  <c r="AU782" i="5"/>
  <c r="AT783" i="5"/>
  <c r="AU783" i="5"/>
  <c r="AT784" i="5"/>
  <c r="AU784" i="5"/>
  <c r="AT785" i="5"/>
  <c r="AU785" i="5"/>
  <c r="AT786" i="5"/>
  <c r="AU786" i="5"/>
  <c r="AT787" i="5"/>
  <c r="AU787" i="5"/>
  <c r="AT788" i="5"/>
  <c r="AU788" i="5"/>
  <c r="AT789" i="5"/>
  <c r="AU789" i="5"/>
  <c r="AT790" i="5"/>
  <c r="AU790" i="5"/>
  <c r="AT791" i="5"/>
  <c r="AU791" i="5"/>
  <c r="AT792" i="5"/>
  <c r="AU792" i="5"/>
  <c r="AT793" i="5"/>
  <c r="AU793" i="5"/>
  <c r="AT794" i="5"/>
  <c r="AU794" i="5"/>
  <c r="AT795" i="5"/>
  <c r="AU795" i="5"/>
  <c r="AT796" i="5"/>
  <c r="AU796" i="5"/>
  <c r="AT797" i="5"/>
  <c r="AU797" i="5"/>
  <c r="AT798" i="5"/>
  <c r="AU798" i="5"/>
  <c r="AT799" i="5"/>
  <c r="AU799" i="5"/>
  <c r="AT800" i="5"/>
  <c r="AU800" i="5"/>
  <c r="AT801" i="5"/>
  <c r="AU801" i="5"/>
  <c r="AT802" i="5"/>
  <c r="AU802" i="5"/>
  <c r="AT803" i="5"/>
  <c r="AU803" i="5"/>
  <c r="AT804" i="5"/>
  <c r="AU804" i="5"/>
  <c r="AT805" i="5"/>
  <c r="AU805" i="5"/>
  <c r="AT806" i="5"/>
  <c r="AU806" i="5"/>
  <c r="AT807" i="5"/>
  <c r="AU807" i="5"/>
  <c r="AT808" i="5"/>
  <c r="AU808" i="5"/>
  <c r="AT809" i="5"/>
  <c r="AU809" i="5"/>
  <c r="AT810" i="5"/>
  <c r="AU810" i="5"/>
  <c r="AT811" i="5"/>
  <c r="AU811" i="5"/>
  <c r="AT812" i="5"/>
  <c r="AU812" i="5"/>
  <c r="AT813" i="5"/>
  <c r="AU813" i="5"/>
  <c r="AT814" i="5"/>
  <c r="AU814" i="5"/>
  <c r="AT815" i="5"/>
  <c r="AU815" i="5"/>
  <c r="AT816" i="5"/>
  <c r="AU816" i="5"/>
  <c r="AT817" i="5"/>
  <c r="AU817" i="5"/>
  <c r="AT818" i="5"/>
  <c r="AU818" i="5"/>
  <c r="AT819" i="5"/>
  <c r="AU819" i="5"/>
  <c r="AT820" i="5"/>
  <c r="AU820" i="5"/>
  <c r="AT821" i="5"/>
  <c r="AU821" i="5"/>
  <c r="AT822" i="5"/>
  <c r="AU822" i="5"/>
  <c r="AT823" i="5"/>
  <c r="AU823" i="5"/>
  <c r="AT824" i="5"/>
  <c r="AU824" i="5"/>
  <c r="AT825" i="5"/>
  <c r="AU825" i="5"/>
  <c r="AT826" i="5"/>
  <c r="AU826" i="5"/>
  <c r="AT827" i="5"/>
  <c r="AU827" i="5"/>
  <c r="AT828" i="5"/>
  <c r="AU828" i="5"/>
  <c r="AT829" i="5"/>
  <c r="AU829" i="5"/>
  <c r="AT830" i="5"/>
  <c r="AU830" i="5"/>
  <c r="AT831" i="5"/>
  <c r="AU831" i="5"/>
  <c r="AT832" i="5"/>
  <c r="AU832" i="5"/>
  <c r="AT833" i="5"/>
  <c r="AU833" i="5"/>
  <c r="AT834" i="5"/>
  <c r="AU834" i="5"/>
  <c r="AT835" i="5"/>
  <c r="AU835" i="5"/>
  <c r="AT836" i="5"/>
  <c r="AU836" i="5"/>
  <c r="AT837" i="5"/>
  <c r="AU837" i="5"/>
  <c r="AT838" i="5"/>
  <c r="AU838" i="5"/>
  <c r="AT839" i="5"/>
  <c r="AU839" i="5"/>
  <c r="AT840" i="5"/>
  <c r="AU840" i="5"/>
  <c r="AT841" i="5"/>
  <c r="AU841" i="5"/>
  <c r="AT842" i="5"/>
  <c r="AU842" i="5"/>
  <c r="AT843" i="5"/>
  <c r="AU843" i="5"/>
  <c r="AT844" i="5"/>
  <c r="AU844" i="5"/>
  <c r="AT845" i="5"/>
  <c r="AU845" i="5"/>
  <c r="AT846" i="5"/>
  <c r="AU846" i="5"/>
  <c r="AT847" i="5"/>
  <c r="AU847" i="5"/>
  <c r="AT848" i="5"/>
  <c r="AU848" i="5"/>
  <c r="AT849" i="5"/>
  <c r="AU849" i="5"/>
  <c r="AT850" i="5"/>
  <c r="AU850" i="5"/>
  <c r="AT851" i="5"/>
  <c r="AU851" i="5"/>
  <c r="AT852" i="5"/>
  <c r="AU852" i="5"/>
  <c r="AT853" i="5"/>
  <c r="AU853" i="5"/>
  <c r="AT854" i="5"/>
  <c r="AU854" i="5"/>
  <c r="AT855" i="5"/>
  <c r="AU855" i="5"/>
  <c r="AT856" i="5"/>
  <c r="AU856" i="5"/>
  <c r="AT857" i="5"/>
  <c r="AU857" i="5"/>
  <c r="AT858" i="5"/>
  <c r="AU858" i="5"/>
  <c r="AT859" i="5"/>
  <c r="AU859" i="5"/>
  <c r="AT860" i="5"/>
  <c r="AU860" i="5"/>
  <c r="AT861" i="5"/>
  <c r="AU861" i="5"/>
  <c r="AT862" i="5"/>
  <c r="AU862" i="5"/>
  <c r="AT863" i="5"/>
  <c r="AU863" i="5"/>
  <c r="AT864" i="5"/>
  <c r="AU864" i="5"/>
  <c r="AT865" i="5"/>
  <c r="AU865" i="5"/>
  <c r="AT866" i="5"/>
  <c r="AU866" i="5"/>
  <c r="AT867" i="5"/>
  <c r="AU867" i="5"/>
  <c r="AT868" i="5"/>
  <c r="AU868" i="5"/>
  <c r="AT869" i="5"/>
  <c r="AU869" i="5"/>
  <c r="AT870" i="5"/>
  <c r="AU870" i="5"/>
  <c r="AT871" i="5"/>
  <c r="AU871" i="5"/>
  <c r="AT872" i="5"/>
  <c r="AU872" i="5"/>
  <c r="AT873" i="5"/>
  <c r="AU873" i="5"/>
  <c r="AT874" i="5"/>
  <c r="AU874" i="5"/>
  <c r="AT875" i="5"/>
  <c r="AU875" i="5"/>
  <c r="AT876" i="5"/>
  <c r="AU876" i="5"/>
  <c r="AT877" i="5"/>
  <c r="AU877" i="5"/>
  <c r="AT878" i="5"/>
  <c r="AU878" i="5"/>
  <c r="AT879" i="5"/>
  <c r="AU879" i="5"/>
  <c r="AT880" i="5"/>
  <c r="AU880" i="5"/>
  <c r="AT881" i="5"/>
  <c r="AU881" i="5"/>
  <c r="AT882" i="5"/>
  <c r="AU882" i="5"/>
  <c r="AT883" i="5"/>
  <c r="AU883" i="5"/>
  <c r="AT884" i="5"/>
  <c r="AU884" i="5"/>
  <c r="AT885" i="5"/>
  <c r="AU885" i="5"/>
  <c r="AT886" i="5"/>
  <c r="AU886" i="5"/>
  <c r="BN43" i="5"/>
  <c r="BO43" i="5"/>
  <c r="BN44" i="5"/>
  <c r="BO44" i="5"/>
  <c r="BN45" i="5"/>
  <c r="BO45" i="5"/>
  <c r="BN46" i="5"/>
  <c r="BO46" i="5"/>
  <c r="BN47" i="5"/>
  <c r="BO47" i="5"/>
  <c r="BN48" i="5"/>
  <c r="BO48" i="5"/>
  <c r="BN49" i="5"/>
  <c r="BO49" i="5"/>
  <c r="BN50" i="5"/>
  <c r="BO50" i="5"/>
  <c r="BN51" i="5"/>
  <c r="BO51" i="5"/>
  <c r="BN52" i="5"/>
  <c r="BO52" i="5"/>
  <c r="BN53" i="5"/>
  <c r="BO53" i="5"/>
  <c r="BN54" i="5"/>
  <c r="BO54" i="5"/>
  <c r="BN55" i="5"/>
  <c r="BO55" i="5"/>
  <c r="BN56" i="5"/>
  <c r="BO56" i="5"/>
  <c r="BN57" i="5"/>
  <c r="BO57" i="5"/>
  <c r="BN58" i="5"/>
  <c r="BO58" i="5"/>
  <c r="BN59" i="5"/>
  <c r="BO59" i="5"/>
  <c r="BN60" i="5"/>
  <c r="BO60" i="5"/>
  <c r="BN61" i="5"/>
  <c r="BO61" i="5"/>
  <c r="BN62" i="5"/>
  <c r="BO62" i="5"/>
  <c r="BN63" i="5"/>
  <c r="BO63" i="5"/>
  <c r="BN64" i="5"/>
  <c r="BO64" i="5"/>
  <c r="BN65" i="5"/>
  <c r="BO65" i="5"/>
  <c r="BN66" i="5"/>
  <c r="BO66" i="5"/>
  <c r="BN67" i="5"/>
  <c r="BO67" i="5"/>
  <c r="BN68" i="5"/>
  <c r="BO68" i="5"/>
  <c r="BN69" i="5"/>
  <c r="BO69" i="5"/>
  <c r="BN70" i="5"/>
  <c r="BO70" i="5"/>
  <c r="BN71" i="5"/>
  <c r="BO71" i="5"/>
  <c r="BN72" i="5"/>
  <c r="BO72" i="5"/>
  <c r="BN73" i="5"/>
  <c r="BO73" i="5"/>
  <c r="BN74" i="5"/>
  <c r="BO74" i="5"/>
  <c r="BN75" i="5"/>
  <c r="BO75" i="5"/>
  <c r="BN76" i="5"/>
  <c r="BO76" i="5"/>
  <c r="BN77" i="5"/>
  <c r="BO77" i="5"/>
  <c r="BN78" i="5"/>
  <c r="BO78" i="5"/>
  <c r="BN79" i="5"/>
  <c r="BO79" i="5"/>
  <c r="BN80" i="5"/>
  <c r="BO80" i="5"/>
  <c r="BN81" i="5"/>
  <c r="BO81" i="5"/>
  <c r="BN82" i="5"/>
  <c r="BO82" i="5"/>
  <c r="BN83" i="5"/>
  <c r="BO83" i="5"/>
  <c r="BN84" i="5"/>
  <c r="BO84" i="5"/>
  <c r="BN85" i="5"/>
  <c r="BO85" i="5"/>
  <c r="BN86" i="5"/>
  <c r="BO86" i="5"/>
  <c r="BN87" i="5"/>
  <c r="BO87" i="5"/>
  <c r="BN88" i="5"/>
  <c r="BO88" i="5"/>
  <c r="BN89" i="5"/>
  <c r="BO89" i="5"/>
  <c r="BN90" i="5"/>
  <c r="BO90" i="5"/>
  <c r="BN91" i="5"/>
  <c r="BO91" i="5"/>
  <c r="BN92" i="5"/>
  <c r="BO92" i="5"/>
  <c r="BN93" i="5"/>
  <c r="BO93" i="5"/>
  <c r="BN94" i="5"/>
  <c r="BO94" i="5"/>
  <c r="BN95" i="5"/>
  <c r="BO95" i="5"/>
  <c r="BN96" i="5"/>
  <c r="BO96" i="5"/>
  <c r="BN97" i="5"/>
  <c r="BO97" i="5"/>
  <c r="BN98" i="5"/>
  <c r="BO98" i="5"/>
  <c r="BN99" i="5"/>
  <c r="BO99" i="5"/>
  <c r="BN100" i="5"/>
  <c r="BO100" i="5"/>
  <c r="BN101" i="5"/>
  <c r="BO101" i="5"/>
  <c r="BN102" i="5"/>
  <c r="BO102" i="5"/>
  <c r="BN103" i="5"/>
  <c r="BO103" i="5"/>
  <c r="BN104" i="5"/>
  <c r="BO104" i="5"/>
  <c r="BN105" i="5"/>
  <c r="BO105" i="5"/>
  <c r="BN106" i="5"/>
  <c r="BO106" i="5"/>
  <c r="BN107" i="5"/>
  <c r="BO107" i="5"/>
  <c r="BN108" i="5"/>
  <c r="BO108" i="5"/>
  <c r="BN109" i="5"/>
  <c r="BO109" i="5"/>
  <c r="BN110" i="5"/>
  <c r="BO110" i="5"/>
  <c r="BN111" i="5"/>
  <c r="BO111" i="5"/>
  <c r="BN112" i="5"/>
  <c r="BO112" i="5"/>
  <c r="BN113" i="5"/>
  <c r="BO113" i="5"/>
  <c r="BN114" i="5"/>
  <c r="BO114" i="5"/>
  <c r="BN115" i="5"/>
  <c r="BO115" i="5"/>
  <c r="BN116" i="5"/>
  <c r="BO116" i="5"/>
  <c r="BN117" i="5"/>
  <c r="BO117" i="5"/>
  <c r="BN118" i="5"/>
  <c r="BO118" i="5"/>
  <c r="BN119" i="5"/>
  <c r="BO119" i="5"/>
  <c r="BN120" i="5"/>
  <c r="BO120" i="5"/>
  <c r="BN121" i="5"/>
  <c r="BO121" i="5"/>
  <c r="BN122" i="5"/>
  <c r="BO122" i="5"/>
  <c r="BN123" i="5"/>
  <c r="BO123" i="5"/>
  <c r="BN124" i="5"/>
  <c r="BO124" i="5"/>
  <c r="BN125" i="5"/>
  <c r="BO125" i="5"/>
  <c r="BN126" i="5"/>
  <c r="BO126" i="5"/>
  <c r="BN127" i="5"/>
  <c r="BO127" i="5"/>
  <c r="BN128" i="5"/>
  <c r="BO128" i="5"/>
  <c r="BN129" i="5"/>
  <c r="BO129" i="5"/>
  <c r="BN130" i="5"/>
  <c r="BO130" i="5"/>
  <c r="BN131" i="5"/>
  <c r="BO131" i="5"/>
  <c r="BN132" i="5"/>
  <c r="BO132" i="5"/>
  <c r="BN133" i="5"/>
  <c r="BO133" i="5"/>
  <c r="BN134" i="5"/>
  <c r="BO134" i="5"/>
  <c r="BN135" i="5"/>
  <c r="BO135" i="5"/>
  <c r="BN136" i="5"/>
  <c r="BO136" i="5"/>
  <c r="BN137" i="5"/>
  <c r="BO137" i="5"/>
  <c r="BN138" i="5"/>
  <c r="BO138" i="5"/>
  <c r="BN139" i="5"/>
  <c r="BO139" i="5"/>
  <c r="BN140" i="5"/>
  <c r="BO140" i="5"/>
  <c r="BN141" i="5"/>
  <c r="BO141" i="5"/>
  <c r="BN142" i="5"/>
  <c r="BO142" i="5"/>
  <c r="BN143" i="5"/>
  <c r="BO143" i="5"/>
  <c r="BN144" i="5"/>
  <c r="BO144" i="5"/>
  <c r="BN145" i="5"/>
  <c r="BO145" i="5"/>
  <c r="BN146" i="5"/>
  <c r="BO146" i="5"/>
  <c r="BN147" i="5"/>
  <c r="BO147" i="5"/>
  <c r="BN148" i="5"/>
  <c r="BO148" i="5"/>
  <c r="BN149" i="5"/>
  <c r="BO149" i="5"/>
  <c r="BN150" i="5"/>
  <c r="BO150" i="5"/>
  <c r="BN151" i="5"/>
  <c r="BO151" i="5"/>
  <c r="BN152" i="5"/>
  <c r="BO152" i="5"/>
  <c r="BN153" i="5"/>
  <c r="BO153" i="5"/>
  <c r="BN154" i="5"/>
  <c r="BO154" i="5"/>
  <c r="BN155" i="5"/>
  <c r="BO155" i="5"/>
  <c r="BN156" i="5"/>
  <c r="BO156" i="5"/>
  <c r="BN157" i="5"/>
  <c r="BO157" i="5"/>
  <c r="BN158" i="5"/>
  <c r="BO158" i="5"/>
  <c r="BN159" i="5"/>
  <c r="BO159" i="5"/>
  <c r="BN160" i="5"/>
  <c r="BO160" i="5"/>
  <c r="BN161" i="5"/>
  <c r="BO161" i="5"/>
  <c r="BN162" i="5"/>
  <c r="BO162" i="5"/>
  <c r="BN163" i="5"/>
  <c r="BO163" i="5"/>
  <c r="BN164" i="5"/>
  <c r="BO164" i="5"/>
  <c r="BN165" i="5"/>
  <c r="BO165" i="5"/>
  <c r="BN166" i="5"/>
  <c r="BO166" i="5"/>
  <c r="BN167" i="5"/>
  <c r="BO167" i="5"/>
  <c r="BN168" i="5"/>
  <c r="BO168" i="5"/>
  <c r="BN169" i="5"/>
  <c r="BO169" i="5"/>
  <c r="BN170" i="5"/>
  <c r="BO170" i="5"/>
  <c r="BN171" i="5"/>
  <c r="BO171" i="5"/>
  <c r="BN172" i="5"/>
  <c r="BO172" i="5"/>
  <c r="BN173" i="5"/>
  <c r="BO173" i="5"/>
  <c r="BN174" i="5"/>
  <c r="BO174" i="5"/>
  <c r="BN175" i="5"/>
  <c r="BO175" i="5"/>
  <c r="BN176" i="5"/>
  <c r="BO176" i="5"/>
  <c r="BN177" i="5"/>
  <c r="BO177" i="5"/>
  <c r="BN178" i="5"/>
  <c r="BO178" i="5"/>
  <c r="BN179" i="5"/>
  <c r="BO179" i="5"/>
  <c r="BN180" i="5"/>
  <c r="BO180" i="5"/>
  <c r="BN181" i="5"/>
  <c r="BO181" i="5"/>
  <c r="BN182" i="5"/>
  <c r="BO182" i="5"/>
  <c r="BN183" i="5"/>
  <c r="BO183" i="5"/>
  <c r="BN184" i="5"/>
  <c r="BO184" i="5"/>
  <c r="BN185" i="5"/>
  <c r="BO185" i="5"/>
  <c r="BN186" i="5"/>
  <c r="BO186" i="5"/>
  <c r="BN187" i="5"/>
  <c r="BO187" i="5"/>
  <c r="BN188" i="5"/>
  <c r="BO188" i="5"/>
  <c r="BN189" i="5"/>
  <c r="BO189" i="5"/>
  <c r="BN190" i="5"/>
  <c r="BO190" i="5"/>
  <c r="BN191" i="5"/>
  <c r="BO191" i="5"/>
  <c r="BN192" i="5"/>
  <c r="BO192" i="5"/>
  <c r="BN193" i="5"/>
  <c r="BO193" i="5"/>
  <c r="BN194" i="5"/>
  <c r="BO194" i="5"/>
  <c r="BN195" i="5"/>
  <c r="BO195" i="5"/>
  <c r="BN196" i="5"/>
  <c r="BO196" i="5"/>
  <c r="BN197" i="5"/>
  <c r="BO197" i="5"/>
  <c r="BN198" i="5"/>
  <c r="BO198" i="5"/>
  <c r="BN199" i="5"/>
  <c r="BO199" i="5"/>
  <c r="BN200" i="5"/>
  <c r="BO200" i="5"/>
  <c r="BN201" i="5"/>
  <c r="BO201" i="5"/>
  <c r="BN202" i="5"/>
  <c r="BO202" i="5"/>
  <c r="BN203" i="5"/>
  <c r="BO203" i="5"/>
  <c r="BN204" i="5"/>
  <c r="BO204" i="5"/>
  <c r="BN205" i="5"/>
  <c r="BO205" i="5"/>
  <c r="BN206" i="5"/>
  <c r="BO206" i="5"/>
  <c r="BN207" i="5"/>
  <c r="BO207" i="5"/>
  <c r="BN208" i="5"/>
  <c r="BO208" i="5"/>
  <c r="BN209" i="5"/>
  <c r="BO209" i="5"/>
  <c r="BN210" i="5"/>
  <c r="BO210" i="5"/>
  <c r="BN211" i="5"/>
  <c r="BO211" i="5"/>
  <c r="BN212" i="5"/>
  <c r="BO212" i="5"/>
  <c r="BN213" i="5"/>
  <c r="BO213" i="5"/>
  <c r="BN214" i="5"/>
  <c r="BO214" i="5"/>
  <c r="BN215" i="5"/>
  <c r="BO215" i="5"/>
  <c r="BN216" i="5"/>
  <c r="BO216" i="5"/>
  <c r="BN217" i="5"/>
  <c r="BO217" i="5"/>
  <c r="BN218" i="5"/>
  <c r="BO218" i="5"/>
  <c r="BN219" i="5"/>
  <c r="BO219" i="5"/>
  <c r="BN220" i="5"/>
  <c r="BO220" i="5"/>
  <c r="BN221" i="5"/>
  <c r="BO221" i="5"/>
  <c r="BN222" i="5"/>
  <c r="BO222" i="5"/>
  <c r="BN223" i="5"/>
  <c r="BO223" i="5"/>
  <c r="BN224" i="5"/>
  <c r="BO224" i="5"/>
  <c r="BN225" i="5"/>
  <c r="BO225" i="5"/>
  <c r="BN226" i="5"/>
  <c r="BO226" i="5"/>
  <c r="BN227" i="5"/>
  <c r="BO227" i="5"/>
  <c r="BN228" i="5"/>
  <c r="BO228" i="5"/>
  <c r="BN229" i="5"/>
  <c r="BO229" i="5"/>
  <c r="BN230" i="5"/>
  <c r="BO230" i="5"/>
  <c r="BN231" i="5"/>
  <c r="BO231" i="5"/>
  <c r="BN232" i="5"/>
  <c r="BO232" i="5"/>
  <c r="BN233" i="5"/>
  <c r="BO233" i="5"/>
  <c r="BN234" i="5"/>
  <c r="BO234" i="5"/>
  <c r="BN235" i="5"/>
  <c r="BO235" i="5"/>
  <c r="BN236" i="5"/>
  <c r="BO236" i="5"/>
  <c r="BN237" i="5"/>
  <c r="BO237" i="5"/>
  <c r="BN238" i="5"/>
  <c r="BO238" i="5"/>
  <c r="BN239" i="5"/>
  <c r="BO239" i="5"/>
  <c r="BN240" i="5"/>
  <c r="BO240" i="5"/>
  <c r="BN241" i="5"/>
  <c r="BO241" i="5"/>
  <c r="BN242" i="5"/>
  <c r="BO242" i="5"/>
  <c r="BN243" i="5"/>
  <c r="BO243" i="5"/>
  <c r="BN244" i="5"/>
  <c r="BO244" i="5"/>
  <c r="BN245" i="5"/>
  <c r="BO245" i="5"/>
  <c r="BN246" i="5"/>
  <c r="BO246" i="5"/>
  <c r="BN247" i="5"/>
  <c r="BO247" i="5"/>
  <c r="BN248" i="5"/>
  <c r="BO248" i="5"/>
  <c r="BN249" i="5"/>
  <c r="BO249" i="5"/>
  <c r="BN250" i="5"/>
  <c r="BO250" i="5"/>
  <c r="BN251" i="5"/>
  <c r="BO251" i="5"/>
  <c r="BN252" i="5"/>
  <c r="BO252" i="5"/>
  <c r="BN253" i="5"/>
  <c r="BO253" i="5"/>
  <c r="BN254" i="5"/>
  <c r="BO254" i="5"/>
  <c r="BN255" i="5"/>
  <c r="BO255" i="5"/>
  <c r="BN256" i="5"/>
  <c r="BO256" i="5"/>
  <c r="BN257" i="5"/>
  <c r="BO257" i="5"/>
  <c r="BN258" i="5"/>
  <c r="BO258" i="5"/>
  <c r="BN259" i="5"/>
  <c r="BO259" i="5"/>
  <c r="BN260" i="5"/>
  <c r="BO260" i="5"/>
  <c r="BN261" i="5"/>
  <c r="BO261" i="5"/>
  <c r="BN262" i="5"/>
  <c r="BO262" i="5"/>
  <c r="BN263" i="5"/>
  <c r="BO263" i="5"/>
  <c r="BN264" i="5"/>
  <c r="BO264" i="5"/>
  <c r="BN265" i="5"/>
  <c r="BO265" i="5"/>
  <c r="BN266" i="5"/>
  <c r="BO266" i="5"/>
  <c r="BN267" i="5"/>
  <c r="BO267" i="5"/>
  <c r="BN268" i="5"/>
  <c r="BO268" i="5"/>
  <c r="BN269" i="5"/>
  <c r="BO269" i="5"/>
  <c r="BN270" i="5"/>
  <c r="BO270" i="5"/>
  <c r="BN271" i="5"/>
  <c r="BO271" i="5"/>
  <c r="BN272" i="5"/>
  <c r="BO272" i="5"/>
  <c r="BN273" i="5"/>
  <c r="BO273" i="5"/>
  <c r="BN274" i="5"/>
  <c r="BO274" i="5"/>
  <c r="BN275" i="5"/>
  <c r="BO275" i="5"/>
  <c r="BN276" i="5"/>
  <c r="BO276" i="5"/>
  <c r="BN277" i="5"/>
  <c r="BO277" i="5"/>
  <c r="BN278" i="5"/>
  <c r="BO278" i="5"/>
  <c r="BN279" i="5"/>
  <c r="BO279" i="5"/>
  <c r="BN280" i="5"/>
  <c r="BO280" i="5"/>
  <c r="BN281" i="5"/>
  <c r="BO281" i="5"/>
  <c r="BN282" i="5"/>
  <c r="BO282" i="5"/>
  <c r="BN283" i="5"/>
  <c r="BO283" i="5"/>
  <c r="BN284" i="5"/>
  <c r="BO284" i="5"/>
  <c r="BN285" i="5"/>
  <c r="BO285" i="5"/>
  <c r="BN286" i="5"/>
  <c r="BO286" i="5"/>
  <c r="BN287" i="5"/>
  <c r="BO287" i="5"/>
  <c r="BN288" i="5"/>
  <c r="BO288" i="5"/>
  <c r="BN289" i="5"/>
  <c r="BO289" i="5"/>
  <c r="BN290" i="5"/>
  <c r="BO290" i="5"/>
  <c r="BN291" i="5"/>
  <c r="BO291" i="5"/>
  <c r="BN292" i="5"/>
  <c r="BO292" i="5"/>
  <c r="BN293" i="5"/>
  <c r="BO293" i="5"/>
  <c r="BN294" i="5"/>
  <c r="BO294" i="5"/>
  <c r="BN295" i="5"/>
  <c r="BO295" i="5"/>
  <c r="BN296" i="5"/>
  <c r="BO296" i="5"/>
  <c r="BN297" i="5"/>
  <c r="BO297" i="5"/>
  <c r="BN298" i="5"/>
  <c r="BO298" i="5"/>
  <c r="BN299" i="5"/>
  <c r="BO299" i="5"/>
  <c r="BN300" i="5"/>
  <c r="BO300" i="5"/>
  <c r="BN301" i="5"/>
  <c r="BO301" i="5"/>
  <c r="BN302" i="5"/>
  <c r="BO302" i="5"/>
  <c r="BN303" i="5"/>
  <c r="BO303" i="5"/>
  <c r="BN304" i="5"/>
  <c r="BO304" i="5"/>
  <c r="BN305" i="5"/>
  <c r="BO305" i="5"/>
  <c r="BN306" i="5"/>
  <c r="BO306" i="5"/>
  <c r="BN307" i="5"/>
  <c r="BO307" i="5"/>
  <c r="BN308" i="5"/>
  <c r="BO308" i="5"/>
  <c r="BN309" i="5"/>
  <c r="BO309" i="5"/>
  <c r="BN310" i="5"/>
  <c r="BO310" i="5"/>
  <c r="BN311" i="5"/>
  <c r="BO311" i="5"/>
  <c r="BN312" i="5"/>
  <c r="BO312" i="5"/>
  <c r="BN313" i="5"/>
  <c r="BO313" i="5"/>
  <c r="BN314" i="5"/>
  <c r="BO314" i="5"/>
  <c r="BN315" i="5"/>
  <c r="BO315" i="5"/>
  <c r="BN316" i="5"/>
  <c r="BO316" i="5"/>
  <c r="BN317" i="5"/>
  <c r="BO317" i="5"/>
  <c r="BN318" i="5"/>
  <c r="BO318" i="5"/>
  <c r="BN319" i="5"/>
  <c r="BO319" i="5"/>
  <c r="BN320" i="5"/>
  <c r="BO320" i="5"/>
  <c r="BN321" i="5"/>
  <c r="BO321" i="5"/>
  <c r="BN322" i="5"/>
  <c r="BO322" i="5"/>
  <c r="BN323" i="5"/>
  <c r="BO323" i="5"/>
  <c r="BN324" i="5"/>
  <c r="BO324" i="5"/>
  <c r="BN325" i="5"/>
  <c r="BO325" i="5"/>
  <c r="BN326" i="5"/>
  <c r="BO326" i="5"/>
  <c r="BN327" i="5"/>
  <c r="BO327" i="5"/>
  <c r="BN328" i="5"/>
  <c r="BO328" i="5"/>
  <c r="BN329" i="5"/>
  <c r="BO329" i="5"/>
  <c r="BN330" i="5"/>
  <c r="BO330" i="5"/>
  <c r="BN331" i="5"/>
  <c r="BO331" i="5"/>
  <c r="BN332" i="5"/>
  <c r="BO332" i="5"/>
  <c r="BN333" i="5"/>
  <c r="BO333" i="5"/>
  <c r="BN334" i="5"/>
  <c r="BO334" i="5"/>
  <c r="BN335" i="5"/>
  <c r="BO335" i="5"/>
  <c r="BN336" i="5"/>
  <c r="BO336" i="5"/>
  <c r="BN337" i="5"/>
  <c r="BO337" i="5"/>
  <c r="BN338" i="5"/>
  <c r="BO338" i="5"/>
  <c r="BN339" i="5"/>
  <c r="BO339" i="5"/>
  <c r="BN340" i="5"/>
  <c r="BO340" i="5"/>
  <c r="BN341" i="5"/>
  <c r="BO341" i="5"/>
  <c r="BN342" i="5"/>
  <c r="BO342" i="5"/>
  <c r="BN343" i="5"/>
  <c r="BO343" i="5"/>
  <c r="BN344" i="5"/>
  <c r="BO344" i="5"/>
  <c r="BN345" i="5"/>
  <c r="BO345" i="5"/>
  <c r="BN346" i="5"/>
  <c r="BO346" i="5"/>
  <c r="BN347" i="5"/>
  <c r="BO347" i="5"/>
  <c r="BN348" i="5"/>
  <c r="BO348" i="5"/>
  <c r="BN349" i="5"/>
  <c r="BO349" i="5"/>
  <c r="BN350" i="5"/>
  <c r="BO350" i="5"/>
  <c r="BN351" i="5"/>
  <c r="BO351" i="5"/>
  <c r="BN352" i="5"/>
  <c r="BO352" i="5"/>
  <c r="BN353" i="5"/>
  <c r="BO353" i="5"/>
  <c r="BN354" i="5"/>
  <c r="BO354" i="5"/>
  <c r="BN355" i="5"/>
  <c r="BO355" i="5"/>
  <c r="BN356" i="5"/>
  <c r="BO356" i="5"/>
  <c r="BN357" i="5"/>
  <c r="BO357" i="5"/>
  <c r="BN358" i="5"/>
  <c r="BO358" i="5"/>
  <c r="BN359" i="5"/>
  <c r="BO359" i="5"/>
  <c r="BN360" i="5"/>
  <c r="BO360" i="5"/>
  <c r="BN361" i="5"/>
  <c r="BO361" i="5"/>
  <c r="BN362" i="5"/>
  <c r="BO362" i="5"/>
  <c r="BN363" i="5"/>
  <c r="BO363" i="5"/>
  <c r="BN364" i="5"/>
  <c r="BO364" i="5"/>
  <c r="BN365" i="5"/>
  <c r="BO365" i="5"/>
  <c r="BN366" i="5"/>
  <c r="BO366" i="5"/>
  <c r="BN367" i="5"/>
  <c r="BO367" i="5"/>
  <c r="BN368" i="5"/>
  <c r="BO368" i="5"/>
  <c r="BN369" i="5"/>
  <c r="BO369" i="5"/>
  <c r="BN370" i="5"/>
  <c r="BO370" i="5"/>
  <c r="BN371" i="5"/>
  <c r="BO371" i="5"/>
  <c r="BN372" i="5"/>
  <c r="BO372" i="5"/>
  <c r="BN373" i="5"/>
  <c r="BO373" i="5"/>
  <c r="BN374" i="5"/>
  <c r="BO374" i="5"/>
  <c r="BN375" i="5"/>
  <c r="BO375" i="5"/>
  <c r="BN376" i="5"/>
  <c r="BO376" i="5"/>
  <c r="BN377" i="5"/>
  <c r="BO377" i="5"/>
  <c r="BN378" i="5"/>
  <c r="BO378" i="5"/>
  <c r="BN379" i="5"/>
  <c r="BO379" i="5"/>
  <c r="BN380" i="5"/>
  <c r="BO380" i="5"/>
  <c r="BN381" i="5"/>
  <c r="BO381" i="5"/>
  <c r="BN382" i="5"/>
  <c r="BO382" i="5"/>
  <c r="BN383" i="5"/>
  <c r="BO383" i="5"/>
  <c r="BN384" i="5"/>
  <c r="BO384" i="5"/>
  <c r="BN385" i="5"/>
  <c r="BO385" i="5"/>
  <c r="BN386" i="5"/>
  <c r="BO386" i="5"/>
  <c r="BN387" i="5"/>
  <c r="BO387" i="5"/>
  <c r="BN388" i="5"/>
  <c r="BO388" i="5"/>
  <c r="BN389" i="5"/>
  <c r="BO389" i="5"/>
  <c r="BN390" i="5"/>
  <c r="BO390" i="5"/>
  <c r="BN391" i="5"/>
  <c r="BO391" i="5"/>
  <c r="BN392" i="5"/>
  <c r="BO392" i="5"/>
  <c r="BN393" i="5"/>
  <c r="BO393" i="5"/>
  <c r="BN394" i="5"/>
  <c r="BO394" i="5"/>
  <c r="BN395" i="5"/>
  <c r="BO395" i="5"/>
  <c r="BN396" i="5"/>
  <c r="BO396" i="5"/>
  <c r="BN397" i="5"/>
  <c r="BO397" i="5"/>
  <c r="BN398" i="5"/>
  <c r="BO398" i="5"/>
  <c r="BN399" i="5"/>
  <c r="BO399" i="5"/>
  <c r="BN400" i="5"/>
  <c r="BO400" i="5"/>
  <c r="BN401" i="5"/>
  <c r="BO401" i="5"/>
  <c r="BN402" i="5"/>
  <c r="BO402" i="5"/>
  <c r="BN403" i="5"/>
  <c r="BO403" i="5"/>
  <c r="BN404" i="5"/>
  <c r="BO404" i="5"/>
  <c r="BN405" i="5"/>
  <c r="BO405" i="5"/>
  <c r="BN406" i="5"/>
  <c r="BO406" i="5"/>
  <c r="BN407" i="5"/>
  <c r="BO407" i="5"/>
  <c r="BN408" i="5"/>
  <c r="BO408" i="5"/>
  <c r="BN409" i="5"/>
  <c r="BO409" i="5"/>
  <c r="BN410" i="5"/>
  <c r="BO410" i="5"/>
  <c r="BN411" i="5"/>
  <c r="BO411" i="5"/>
  <c r="BN412" i="5"/>
  <c r="BO412" i="5"/>
  <c r="BN413" i="5"/>
  <c r="BO413" i="5"/>
  <c r="BN414" i="5"/>
  <c r="BO414" i="5"/>
  <c r="BN415" i="5"/>
  <c r="BO415" i="5"/>
  <c r="BN416" i="5"/>
  <c r="BO416" i="5"/>
  <c r="BN417" i="5"/>
  <c r="BO417" i="5"/>
  <c r="BN418" i="5"/>
  <c r="BO418" i="5"/>
  <c r="BN419" i="5"/>
  <c r="BO419" i="5"/>
  <c r="BN420" i="5"/>
  <c r="BO420" i="5"/>
  <c r="BN421" i="5"/>
  <c r="BO421" i="5"/>
  <c r="BN422" i="5"/>
  <c r="BO422" i="5"/>
  <c r="BN423" i="5"/>
  <c r="BO423" i="5"/>
  <c r="BN424" i="5"/>
  <c r="BO424" i="5"/>
  <c r="BN425" i="5"/>
  <c r="BO425" i="5"/>
  <c r="BN426" i="5"/>
  <c r="BO426" i="5"/>
  <c r="BN427" i="5"/>
  <c r="BO427" i="5"/>
  <c r="BN428" i="5"/>
  <c r="BO428" i="5"/>
  <c r="BN429" i="5"/>
  <c r="BO429" i="5"/>
  <c r="BN430" i="5"/>
  <c r="BO430" i="5"/>
  <c r="BN431" i="5"/>
  <c r="BO431" i="5"/>
  <c r="BN432" i="5"/>
  <c r="BO432" i="5"/>
  <c r="BN433" i="5"/>
  <c r="BO433" i="5"/>
  <c r="BN434" i="5"/>
  <c r="BO434" i="5"/>
  <c r="BN435" i="5"/>
  <c r="BO435" i="5"/>
  <c r="BN436" i="5"/>
  <c r="BO436" i="5"/>
  <c r="BN437" i="5"/>
  <c r="BO437" i="5"/>
  <c r="BN438" i="5"/>
  <c r="BO438" i="5"/>
  <c r="BN439" i="5"/>
  <c r="BO439" i="5"/>
  <c r="BN440" i="5"/>
  <c r="BO440" i="5"/>
  <c r="BN441" i="5"/>
  <c r="BO441" i="5"/>
  <c r="BN442" i="5"/>
  <c r="BO442" i="5"/>
  <c r="BN443" i="5"/>
  <c r="BO443" i="5"/>
  <c r="BN444" i="5"/>
  <c r="BO444" i="5"/>
  <c r="BN445" i="5"/>
  <c r="BO445" i="5"/>
  <c r="BN446" i="5"/>
  <c r="BO446" i="5"/>
  <c r="BN447" i="5"/>
  <c r="BO447" i="5"/>
  <c r="BN448" i="5"/>
  <c r="BO448" i="5"/>
  <c r="BN449" i="5"/>
  <c r="BO449" i="5"/>
  <c r="BN450" i="5"/>
  <c r="BO450" i="5"/>
  <c r="BN451" i="5"/>
  <c r="BO451" i="5"/>
  <c r="BN452" i="5"/>
  <c r="BO452" i="5"/>
  <c r="BN453" i="5"/>
  <c r="BO453" i="5"/>
  <c r="BN454" i="5"/>
  <c r="BO454" i="5"/>
  <c r="BN455" i="5"/>
  <c r="BO455" i="5"/>
  <c r="BN456" i="5"/>
  <c r="BO456" i="5"/>
  <c r="BN457" i="5"/>
  <c r="BO457" i="5"/>
  <c r="BN458" i="5"/>
  <c r="BO458" i="5"/>
  <c r="BN459" i="5"/>
  <c r="BO459" i="5"/>
  <c r="BN460" i="5"/>
  <c r="BO460" i="5"/>
  <c r="BN461" i="5"/>
  <c r="BO461" i="5"/>
  <c r="BN462" i="5"/>
  <c r="BO462" i="5"/>
  <c r="BN463" i="5"/>
  <c r="BO463" i="5"/>
  <c r="BN464" i="5"/>
  <c r="BO464" i="5"/>
  <c r="BN465" i="5"/>
  <c r="BO465" i="5"/>
  <c r="BN466" i="5"/>
  <c r="BO466" i="5"/>
  <c r="BN467" i="5"/>
  <c r="BO467" i="5"/>
  <c r="BN468" i="5"/>
  <c r="BO468" i="5"/>
  <c r="BN469" i="5"/>
  <c r="BO469" i="5"/>
  <c r="BN470" i="5"/>
  <c r="BO470" i="5"/>
  <c r="BN471" i="5"/>
  <c r="BO471" i="5"/>
  <c r="BN472" i="5"/>
  <c r="BO472" i="5"/>
  <c r="BN473" i="5"/>
  <c r="BO473" i="5"/>
  <c r="BN474" i="5"/>
  <c r="BO474" i="5"/>
  <c r="BN475" i="5"/>
  <c r="BO475" i="5"/>
  <c r="BN476" i="5"/>
  <c r="BO476" i="5"/>
  <c r="BN477" i="5"/>
  <c r="BO477" i="5"/>
  <c r="BN478" i="5"/>
  <c r="BO478" i="5"/>
  <c r="BN479" i="5"/>
  <c r="BO479" i="5"/>
  <c r="BN480" i="5"/>
  <c r="BO480" i="5"/>
  <c r="BN481" i="5"/>
  <c r="BO481" i="5"/>
  <c r="BN482" i="5"/>
  <c r="BO482" i="5"/>
  <c r="BN483" i="5"/>
  <c r="BO483" i="5"/>
  <c r="BN484" i="5"/>
  <c r="BO484" i="5"/>
  <c r="BN485" i="5"/>
  <c r="BO485" i="5"/>
  <c r="BN486" i="5"/>
  <c r="BO486" i="5"/>
  <c r="BN487" i="5"/>
  <c r="BO487" i="5"/>
  <c r="BN488" i="5"/>
  <c r="BO488" i="5"/>
  <c r="BN489" i="5"/>
  <c r="BO489" i="5"/>
  <c r="BN490" i="5"/>
  <c r="BO490" i="5"/>
  <c r="BN491" i="5"/>
  <c r="BO491" i="5"/>
  <c r="BN492" i="5"/>
  <c r="BO492" i="5"/>
  <c r="BN493" i="5"/>
  <c r="BO493" i="5"/>
  <c r="BN494" i="5"/>
  <c r="BO494" i="5"/>
  <c r="BN495" i="5"/>
  <c r="BO495" i="5"/>
  <c r="BN496" i="5"/>
  <c r="BO496" i="5"/>
  <c r="BN497" i="5"/>
  <c r="BO497" i="5"/>
  <c r="BN498" i="5"/>
  <c r="BO498" i="5"/>
  <c r="BN499" i="5"/>
  <c r="BO499" i="5"/>
  <c r="BN500" i="5"/>
  <c r="BO500" i="5"/>
  <c r="BN501" i="5"/>
  <c r="BO501" i="5"/>
  <c r="BN502" i="5"/>
  <c r="BO502" i="5"/>
  <c r="BN503" i="5"/>
  <c r="BO503" i="5"/>
  <c r="BN504" i="5"/>
  <c r="BO504" i="5"/>
  <c r="BN505" i="5"/>
  <c r="BO505" i="5"/>
  <c r="BN506" i="5"/>
  <c r="BO506" i="5"/>
  <c r="BN507" i="5"/>
  <c r="BO507" i="5"/>
  <c r="BN508" i="5"/>
  <c r="BO508" i="5"/>
  <c r="BN509" i="5"/>
  <c r="BO509" i="5"/>
  <c r="BN510" i="5"/>
  <c r="BO510" i="5"/>
  <c r="BN511" i="5"/>
  <c r="BO511" i="5"/>
  <c r="BN512" i="5"/>
  <c r="BO512" i="5"/>
  <c r="BN513" i="5"/>
  <c r="BO513" i="5"/>
  <c r="BN514" i="5"/>
  <c r="BO514" i="5"/>
  <c r="BN515" i="5"/>
  <c r="BO515" i="5"/>
  <c r="BN516" i="5"/>
  <c r="BO516" i="5"/>
  <c r="BN517" i="5"/>
  <c r="BO517" i="5"/>
  <c r="BN518" i="5"/>
  <c r="BO518" i="5"/>
  <c r="BN519" i="5"/>
  <c r="BO519" i="5"/>
  <c r="BN520" i="5"/>
  <c r="BO520" i="5"/>
  <c r="BN521" i="5"/>
  <c r="BO521" i="5"/>
  <c r="BN522" i="5"/>
  <c r="BO522" i="5"/>
  <c r="BN523" i="5"/>
  <c r="BO523" i="5"/>
  <c r="BN524" i="5"/>
  <c r="BO524" i="5"/>
  <c r="BN525" i="5"/>
  <c r="BO525" i="5"/>
  <c r="BN526" i="5"/>
  <c r="BO526" i="5"/>
  <c r="BN527" i="5"/>
  <c r="BO527" i="5"/>
  <c r="BN528" i="5"/>
  <c r="BO528" i="5"/>
  <c r="BN529" i="5"/>
  <c r="BO529" i="5"/>
  <c r="BN530" i="5"/>
  <c r="BO530" i="5"/>
  <c r="BN531" i="5"/>
  <c r="BO531" i="5"/>
  <c r="BN532" i="5"/>
  <c r="BO532" i="5"/>
  <c r="BN533" i="5"/>
  <c r="BO533" i="5"/>
  <c r="BN534" i="5"/>
  <c r="BO534" i="5"/>
  <c r="BN535" i="5"/>
  <c r="BO535" i="5"/>
  <c r="BN536" i="5"/>
  <c r="BO536" i="5"/>
  <c r="BN537" i="5"/>
  <c r="BO537" i="5"/>
  <c r="BN538" i="5"/>
  <c r="BO538" i="5"/>
  <c r="BN539" i="5"/>
  <c r="BO539" i="5"/>
  <c r="BN540" i="5"/>
  <c r="BO540" i="5"/>
  <c r="BN541" i="5"/>
  <c r="BO541" i="5"/>
  <c r="BN542" i="5"/>
  <c r="BO542" i="5"/>
  <c r="BN543" i="5"/>
  <c r="BO543" i="5"/>
  <c r="BN544" i="5"/>
  <c r="BO544" i="5"/>
  <c r="BN545" i="5"/>
  <c r="BO545" i="5"/>
  <c r="BN546" i="5"/>
  <c r="BO546" i="5"/>
  <c r="BN547" i="5"/>
  <c r="BO547" i="5"/>
  <c r="BN548" i="5"/>
  <c r="BO548" i="5"/>
  <c r="BN549" i="5"/>
  <c r="BO549" i="5"/>
  <c r="BN550" i="5"/>
  <c r="BO550" i="5"/>
  <c r="BN551" i="5"/>
  <c r="BO551" i="5"/>
  <c r="BN552" i="5"/>
  <c r="BO552" i="5"/>
  <c r="BN553" i="5"/>
  <c r="BO553" i="5"/>
  <c r="BN554" i="5"/>
  <c r="BO554" i="5"/>
  <c r="BN555" i="5"/>
  <c r="BO555" i="5"/>
  <c r="BN556" i="5"/>
  <c r="BO556" i="5"/>
  <c r="BN557" i="5"/>
  <c r="BO557" i="5"/>
  <c r="BN558" i="5"/>
  <c r="BO558" i="5"/>
  <c r="BN559" i="5"/>
  <c r="BO559" i="5"/>
  <c r="BN560" i="5"/>
  <c r="BO560" i="5"/>
  <c r="BN561" i="5"/>
  <c r="BO561" i="5"/>
  <c r="BN562" i="5"/>
  <c r="BO562" i="5"/>
  <c r="BN563" i="5"/>
  <c r="BO563" i="5"/>
  <c r="BN564" i="5"/>
  <c r="BO564" i="5"/>
  <c r="BN565" i="5"/>
  <c r="BO565" i="5"/>
  <c r="BN566" i="5"/>
  <c r="BO566" i="5"/>
  <c r="BN567" i="5"/>
  <c r="BO567" i="5"/>
  <c r="BN568" i="5"/>
  <c r="BO568" i="5"/>
  <c r="BN569" i="5"/>
  <c r="BO569" i="5"/>
  <c r="BN570" i="5"/>
  <c r="BO570" i="5"/>
  <c r="BN571" i="5"/>
  <c r="BO571" i="5"/>
  <c r="BN572" i="5"/>
  <c r="BO572" i="5"/>
  <c r="BN573" i="5"/>
  <c r="BO573" i="5"/>
  <c r="BN574" i="5"/>
  <c r="BO574" i="5"/>
  <c r="BN575" i="5"/>
  <c r="BO575" i="5"/>
  <c r="BN576" i="5"/>
  <c r="BO576" i="5"/>
  <c r="BN577" i="5"/>
  <c r="BO577" i="5"/>
  <c r="BN578" i="5"/>
  <c r="BO578" i="5"/>
  <c r="BN579" i="5"/>
  <c r="BO579" i="5"/>
  <c r="BN580" i="5"/>
  <c r="BO580" i="5"/>
  <c r="BN581" i="5"/>
  <c r="BO581" i="5"/>
  <c r="BN582" i="5"/>
  <c r="BO582" i="5"/>
  <c r="BN583" i="5"/>
  <c r="BO583" i="5"/>
  <c r="BN584" i="5"/>
  <c r="BO584" i="5"/>
  <c r="BN585" i="5"/>
  <c r="BO585" i="5"/>
  <c r="BN586" i="5"/>
  <c r="BO586" i="5"/>
  <c r="BN587" i="5"/>
  <c r="BO587" i="5"/>
  <c r="BN588" i="5"/>
  <c r="BO588" i="5"/>
  <c r="BN589" i="5"/>
  <c r="BO589" i="5"/>
  <c r="BN590" i="5"/>
  <c r="BO590" i="5"/>
  <c r="BN591" i="5"/>
  <c r="BO591" i="5"/>
  <c r="BN592" i="5"/>
  <c r="BO592" i="5"/>
  <c r="BN593" i="5"/>
  <c r="BO593" i="5"/>
  <c r="BN594" i="5"/>
  <c r="BO594" i="5"/>
  <c r="BN595" i="5"/>
  <c r="BO595" i="5"/>
  <c r="BN596" i="5"/>
  <c r="BO596" i="5"/>
  <c r="BN597" i="5"/>
  <c r="BO597" i="5"/>
  <c r="BN598" i="5"/>
  <c r="BO598" i="5"/>
  <c r="BN599" i="5"/>
  <c r="BO599" i="5"/>
  <c r="BN600" i="5"/>
  <c r="BO600" i="5"/>
  <c r="BN601" i="5"/>
  <c r="BO601" i="5"/>
  <c r="BN602" i="5"/>
  <c r="BO602" i="5"/>
  <c r="BN603" i="5"/>
  <c r="BO603" i="5"/>
  <c r="BN604" i="5"/>
  <c r="BO604" i="5"/>
  <c r="BN605" i="5"/>
  <c r="BO605" i="5"/>
  <c r="BN606" i="5"/>
  <c r="BO606" i="5"/>
  <c r="BN607" i="5"/>
  <c r="BO607" i="5"/>
  <c r="BN608" i="5"/>
  <c r="BO608" i="5"/>
  <c r="BN609" i="5"/>
  <c r="BO609" i="5"/>
  <c r="BN610" i="5"/>
  <c r="BO610" i="5"/>
  <c r="BN611" i="5"/>
  <c r="BO611" i="5"/>
  <c r="BN612" i="5"/>
  <c r="BO612" i="5"/>
  <c r="BN613" i="5"/>
  <c r="BO613" i="5"/>
  <c r="BN614" i="5"/>
  <c r="BO614" i="5"/>
  <c r="BN615" i="5"/>
  <c r="BO615" i="5"/>
  <c r="BN616" i="5"/>
  <c r="BO616" i="5"/>
  <c r="BN617" i="5"/>
  <c r="BO617" i="5"/>
  <c r="BN618" i="5"/>
  <c r="BO618" i="5"/>
  <c r="BN619" i="5"/>
  <c r="BO619" i="5"/>
  <c r="BN620" i="5"/>
  <c r="BO620" i="5"/>
  <c r="BN621" i="5"/>
  <c r="BO621" i="5"/>
  <c r="BN622" i="5"/>
  <c r="BO622" i="5"/>
  <c r="BN623" i="5"/>
  <c r="BO623" i="5"/>
  <c r="BN624" i="5"/>
  <c r="BO624" i="5"/>
  <c r="BN625" i="5"/>
  <c r="BO625" i="5"/>
  <c r="BN626" i="5"/>
  <c r="BO626" i="5"/>
  <c r="BN627" i="5"/>
  <c r="BO627" i="5"/>
  <c r="BN628" i="5"/>
  <c r="BO628" i="5"/>
  <c r="BN629" i="5"/>
  <c r="BO629" i="5"/>
  <c r="BN630" i="5"/>
  <c r="BO630" i="5"/>
  <c r="BN631" i="5"/>
  <c r="BO631" i="5"/>
  <c r="BN632" i="5"/>
  <c r="BO632" i="5"/>
  <c r="BN633" i="5"/>
  <c r="BO633" i="5"/>
  <c r="BN634" i="5"/>
  <c r="BO634" i="5"/>
  <c r="BN635" i="5"/>
  <c r="BO635" i="5"/>
  <c r="BN636" i="5"/>
  <c r="BO636" i="5"/>
  <c r="BN637" i="5"/>
  <c r="BO637" i="5"/>
  <c r="BN638" i="5"/>
  <c r="BO638" i="5"/>
  <c r="BN639" i="5"/>
  <c r="BO639" i="5"/>
  <c r="BN640" i="5"/>
  <c r="BO640" i="5"/>
  <c r="BN641" i="5"/>
  <c r="BO641" i="5"/>
  <c r="BN642" i="5"/>
  <c r="BO642" i="5"/>
  <c r="BN643" i="5"/>
  <c r="BO643" i="5"/>
  <c r="BN644" i="5"/>
  <c r="BO644" i="5"/>
  <c r="BN645" i="5"/>
  <c r="BO645" i="5"/>
  <c r="BN646" i="5"/>
  <c r="BO646" i="5"/>
  <c r="BN647" i="5"/>
  <c r="BO647" i="5"/>
  <c r="BN648" i="5"/>
  <c r="BO648" i="5"/>
  <c r="BN649" i="5"/>
  <c r="BO649" i="5"/>
  <c r="BN650" i="5"/>
  <c r="BO650" i="5"/>
  <c r="BN651" i="5"/>
  <c r="BO651" i="5"/>
  <c r="BN652" i="5"/>
  <c r="BO652" i="5"/>
  <c r="BN653" i="5"/>
  <c r="BO653" i="5"/>
  <c r="BN654" i="5"/>
  <c r="BO654" i="5"/>
  <c r="BN655" i="5"/>
  <c r="BO655" i="5"/>
  <c r="BN656" i="5"/>
  <c r="BO656" i="5"/>
  <c r="BN657" i="5"/>
  <c r="BO657" i="5"/>
  <c r="BN658" i="5"/>
  <c r="BO658" i="5"/>
  <c r="BN659" i="5"/>
  <c r="BO659" i="5"/>
  <c r="BN660" i="5"/>
  <c r="BO660" i="5"/>
  <c r="BN661" i="5"/>
  <c r="BO661" i="5"/>
  <c r="BN662" i="5"/>
  <c r="BO662" i="5"/>
  <c r="BN663" i="5"/>
  <c r="BO663" i="5"/>
  <c r="BN664" i="5"/>
  <c r="BO664" i="5"/>
  <c r="BN665" i="5"/>
  <c r="BO665" i="5"/>
  <c r="BN666" i="5"/>
  <c r="BO666" i="5"/>
  <c r="BN667" i="5"/>
  <c r="BO667" i="5"/>
  <c r="BN668" i="5"/>
  <c r="BO668" i="5"/>
  <c r="BN669" i="5"/>
  <c r="BO669" i="5"/>
  <c r="BN670" i="5"/>
  <c r="BO670" i="5"/>
  <c r="BN671" i="5"/>
  <c r="BO671" i="5"/>
  <c r="BN672" i="5"/>
  <c r="BO672" i="5"/>
  <c r="BN673" i="5"/>
  <c r="BO673" i="5"/>
  <c r="BN674" i="5"/>
  <c r="BO674" i="5"/>
  <c r="BN675" i="5"/>
  <c r="BO675" i="5"/>
  <c r="BN676" i="5"/>
  <c r="BO676" i="5"/>
  <c r="BN677" i="5"/>
  <c r="BO677" i="5"/>
  <c r="BN678" i="5"/>
  <c r="BO678" i="5"/>
  <c r="BN679" i="5"/>
  <c r="BO679" i="5"/>
  <c r="BN680" i="5"/>
  <c r="BO680" i="5"/>
  <c r="BN681" i="5"/>
  <c r="BO681" i="5"/>
  <c r="BN682" i="5"/>
  <c r="BO682" i="5"/>
  <c r="BN683" i="5"/>
  <c r="BO683" i="5"/>
  <c r="BN684" i="5"/>
  <c r="BO684" i="5"/>
  <c r="BN685" i="5"/>
  <c r="BO685" i="5"/>
  <c r="BN686" i="5"/>
  <c r="BO686" i="5"/>
  <c r="BN687" i="5"/>
  <c r="BO687" i="5"/>
  <c r="BN688" i="5"/>
  <c r="BO688" i="5"/>
  <c r="BN689" i="5"/>
  <c r="BO689" i="5"/>
  <c r="BN690" i="5"/>
  <c r="BO690" i="5"/>
  <c r="BN691" i="5"/>
  <c r="BO691" i="5"/>
  <c r="BN692" i="5"/>
  <c r="BO692" i="5"/>
  <c r="BN693" i="5"/>
  <c r="BO693" i="5"/>
  <c r="BN694" i="5"/>
  <c r="BO694" i="5"/>
  <c r="BN695" i="5"/>
  <c r="BO695" i="5"/>
  <c r="BN696" i="5"/>
  <c r="BO696" i="5"/>
  <c r="BN697" i="5"/>
  <c r="BO697" i="5"/>
  <c r="BN698" i="5"/>
  <c r="BO698" i="5"/>
  <c r="BN699" i="5"/>
  <c r="BO699" i="5"/>
  <c r="BN700" i="5"/>
  <c r="BO700" i="5"/>
  <c r="BN701" i="5"/>
  <c r="BO701" i="5"/>
  <c r="BN702" i="5"/>
  <c r="BO702" i="5"/>
  <c r="BN703" i="5"/>
  <c r="BO703" i="5"/>
  <c r="BN704" i="5"/>
  <c r="BO704" i="5"/>
  <c r="BN705" i="5"/>
  <c r="BO705" i="5"/>
  <c r="BN706" i="5"/>
  <c r="BO706" i="5"/>
  <c r="BN707" i="5"/>
  <c r="BO707" i="5"/>
  <c r="BN708" i="5"/>
  <c r="BO708" i="5"/>
  <c r="BN709" i="5"/>
  <c r="BO709" i="5"/>
  <c r="BN710" i="5"/>
  <c r="BO710" i="5"/>
  <c r="BN711" i="5"/>
  <c r="BO711" i="5"/>
  <c r="BN712" i="5"/>
  <c r="BO712" i="5"/>
  <c r="BN713" i="5"/>
  <c r="BO713" i="5"/>
  <c r="BN714" i="5"/>
  <c r="BO714" i="5"/>
  <c r="BN715" i="5"/>
  <c r="BO715" i="5"/>
  <c r="BN716" i="5"/>
  <c r="BO716" i="5"/>
  <c r="BN717" i="5"/>
  <c r="BO717" i="5"/>
  <c r="BN718" i="5"/>
  <c r="BO718" i="5"/>
  <c r="BN719" i="5"/>
  <c r="BO719" i="5"/>
  <c r="BN720" i="5"/>
  <c r="BO720" i="5"/>
  <c r="BN721" i="5"/>
  <c r="BO721" i="5"/>
  <c r="BN722" i="5"/>
  <c r="BO722" i="5"/>
  <c r="BN723" i="5"/>
  <c r="BO723" i="5"/>
  <c r="BN724" i="5"/>
  <c r="BO724" i="5"/>
  <c r="BN725" i="5"/>
  <c r="BO725" i="5"/>
  <c r="BN726" i="5"/>
  <c r="BO726" i="5"/>
  <c r="BN727" i="5"/>
  <c r="BO727" i="5"/>
  <c r="BN728" i="5"/>
  <c r="BO728" i="5"/>
  <c r="BN729" i="5"/>
  <c r="BO729" i="5"/>
  <c r="BN730" i="5"/>
  <c r="BO730" i="5"/>
  <c r="BN731" i="5"/>
  <c r="BO731" i="5"/>
  <c r="BN732" i="5"/>
  <c r="BO732" i="5"/>
  <c r="BN733" i="5"/>
  <c r="BO733" i="5"/>
  <c r="BN734" i="5"/>
  <c r="BO734" i="5"/>
  <c r="BN735" i="5"/>
  <c r="BO735" i="5"/>
  <c r="BN736" i="5"/>
  <c r="BO736" i="5"/>
  <c r="BN737" i="5"/>
  <c r="BO737" i="5"/>
  <c r="BN738" i="5"/>
  <c r="BO738" i="5"/>
  <c r="BN739" i="5"/>
  <c r="BO739" i="5"/>
  <c r="BN740" i="5"/>
  <c r="BO740" i="5"/>
  <c r="BN741" i="5"/>
  <c r="BO741" i="5"/>
  <c r="BN742" i="5"/>
  <c r="BO742" i="5"/>
  <c r="BN743" i="5"/>
  <c r="BO743" i="5"/>
  <c r="BN744" i="5"/>
  <c r="BO744" i="5"/>
  <c r="BN745" i="5"/>
  <c r="BO745" i="5"/>
  <c r="BN746" i="5"/>
  <c r="BO746" i="5"/>
  <c r="BN747" i="5"/>
  <c r="BO747" i="5"/>
  <c r="BN748" i="5"/>
  <c r="BO748" i="5"/>
  <c r="BN749" i="5"/>
  <c r="BO749" i="5"/>
  <c r="BN750" i="5"/>
  <c r="BO750" i="5"/>
  <c r="BN751" i="5"/>
  <c r="BO751" i="5"/>
  <c r="BN752" i="5"/>
  <c r="BO752" i="5"/>
  <c r="BN753" i="5"/>
  <c r="BO753" i="5"/>
  <c r="BN754" i="5"/>
  <c r="BO754" i="5"/>
  <c r="BN755" i="5"/>
  <c r="BO755" i="5"/>
  <c r="BN756" i="5"/>
  <c r="BO756" i="5"/>
  <c r="BN757" i="5"/>
  <c r="BO757" i="5"/>
  <c r="BN758" i="5"/>
  <c r="BO758" i="5"/>
  <c r="BN759" i="5"/>
  <c r="BO759" i="5"/>
  <c r="BN760" i="5"/>
  <c r="BO760" i="5"/>
  <c r="BN761" i="5"/>
  <c r="BO761" i="5"/>
  <c r="BN762" i="5"/>
  <c r="BO762" i="5"/>
  <c r="BN763" i="5"/>
  <c r="BO763" i="5"/>
  <c r="BN764" i="5"/>
  <c r="BO764" i="5"/>
  <c r="BN765" i="5"/>
  <c r="BO765" i="5"/>
  <c r="BN766" i="5"/>
  <c r="BO766" i="5"/>
  <c r="BN767" i="5"/>
  <c r="BO767" i="5"/>
  <c r="BN768" i="5"/>
  <c r="BO768" i="5"/>
  <c r="BN769" i="5"/>
  <c r="BO769" i="5"/>
  <c r="BN770" i="5"/>
  <c r="BO770" i="5"/>
  <c r="BN771" i="5"/>
  <c r="BO771" i="5"/>
  <c r="BN772" i="5"/>
  <c r="BO772" i="5"/>
  <c r="BN773" i="5"/>
  <c r="BO773" i="5"/>
  <c r="BN774" i="5"/>
  <c r="BO774" i="5"/>
  <c r="BN775" i="5"/>
  <c r="BO775" i="5"/>
  <c r="BN776" i="5"/>
  <c r="BO776" i="5"/>
  <c r="BN777" i="5"/>
  <c r="BO777" i="5"/>
  <c r="BN778" i="5"/>
  <c r="BO778" i="5"/>
  <c r="BN779" i="5"/>
  <c r="BO779" i="5"/>
  <c r="BN780" i="5"/>
  <c r="BO780" i="5"/>
  <c r="BN781" i="5"/>
  <c r="BO781" i="5"/>
  <c r="BN782" i="5"/>
  <c r="BO782" i="5"/>
  <c r="BN783" i="5"/>
  <c r="BO783" i="5"/>
  <c r="BN784" i="5"/>
  <c r="BO784" i="5"/>
  <c r="BN785" i="5"/>
  <c r="BO785" i="5"/>
  <c r="BN786" i="5"/>
  <c r="BO786" i="5"/>
  <c r="BN787" i="5"/>
  <c r="BO787" i="5"/>
  <c r="BN788" i="5"/>
  <c r="BO788" i="5"/>
  <c r="BN789" i="5"/>
  <c r="BO789" i="5"/>
  <c r="BN790" i="5"/>
  <c r="BO790" i="5"/>
  <c r="BN791" i="5"/>
  <c r="BO791" i="5"/>
  <c r="BN792" i="5"/>
  <c r="BO792" i="5"/>
  <c r="BN793" i="5"/>
  <c r="BO793" i="5"/>
  <c r="BN794" i="5"/>
  <c r="BO794" i="5"/>
  <c r="BN795" i="5"/>
  <c r="BO795" i="5"/>
  <c r="BN796" i="5"/>
  <c r="BO796" i="5"/>
  <c r="BN797" i="5"/>
  <c r="BO797" i="5"/>
  <c r="BN798" i="5"/>
  <c r="BO798" i="5"/>
  <c r="BN799" i="5"/>
  <c r="BO799" i="5"/>
  <c r="BN800" i="5"/>
  <c r="BO800" i="5"/>
  <c r="BN801" i="5"/>
  <c r="BO801" i="5"/>
  <c r="BN802" i="5"/>
  <c r="BO802" i="5"/>
  <c r="BN803" i="5"/>
  <c r="BO803" i="5"/>
  <c r="BN804" i="5"/>
  <c r="BO804" i="5"/>
  <c r="BN805" i="5"/>
  <c r="BO805" i="5"/>
  <c r="BN806" i="5"/>
  <c r="BO806" i="5"/>
  <c r="BN807" i="5"/>
  <c r="BO807" i="5"/>
  <c r="BN808" i="5"/>
  <c r="BO808" i="5"/>
  <c r="BN809" i="5"/>
  <c r="BO809" i="5"/>
  <c r="BN810" i="5"/>
  <c r="BO810" i="5"/>
  <c r="BN811" i="5"/>
  <c r="BO811" i="5"/>
  <c r="BN812" i="5"/>
  <c r="BO812" i="5"/>
  <c r="BN813" i="5"/>
  <c r="BO813" i="5"/>
  <c r="BN814" i="5"/>
  <c r="BO814" i="5"/>
  <c r="BN815" i="5"/>
  <c r="BO815" i="5"/>
  <c r="BN816" i="5"/>
  <c r="BO816" i="5"/>
  <c r="BN817" i="5"/>
  <c r="BO817" i="5"/>
  <c r="BN818" i="5"/>
  <c r="BO818" i="5"/>
  <c r="BN819" i="5"/>
  <c r="BO819" i="5"/>
  <c r="BN820" i="5"/>
  <c r="BO820" i="5"/>
  <c r="BN821" i="5"/>
  <c r="BO821" i="5"/>
  <c r="BN822" i="5"/>
  <c r="BO822" i="5"/>
  <c r="BN823" i="5"/>
  <c r="BO823" i="5"/>
  <c r="BN824" i="5"/>
  <c r="BO824" i="5"/>
  <c r="BN825" i="5"/>
  <c r="BO825" i="5"/>
  <c r="BN826" i="5"/>
  <c r="BO826" i="5"/>
  <c r="BN827" i="5"/>
  <c r="BO827" i="5"/>
  <c r="BN828" i="5"/>
  <c r="BO828" i="5"/>
  <c r="BN829" i="5"/>
  <c r="BO829" i="5"/>
  <c r="BN830" i="5"/>
  <c r="BO830" i="5"/>
  <c r="BN831" i="5"/>
  <c r="BO831" i="5"/>
  <c r="BN832" i="5"/>
  <c r="BO832" i="5"/>
  <c r="BN833" i="5"/>
  <c r="BO833" i="5"/>
  <c r="BN834" i="5"/>
  <c r="BO834" i="5"/>
  <c r="BN835" i="5"/>
  <c r="BO835" i="5"/>
  <c r="BN836" i="5"/>
  <c r="BO836" i="5"/>
  <c r="BN837" i="5"/>
  <c r="BO837" i="5"/>
  <c r="BN838" i="5"/>
  <c r="BO838" i="5"/>
  <c r="BN839" i="5"/>
  <c r="BO839" i="5"/>
  <c r="BN840" i="5"/>
  <c r="BO840" i="5"/>
  <c r="BN841" i="5"/>
  <c r="BO841" i="5"/>
  <c r="BN842" i="5"/>
  <c r="BO842" i="5"/>
  <c r="BN843" i="5"/>
  <c r="BO843" i="5"/>
  <c r="BN844" i="5"/>
  <c r="BO844" i="5"/>
  <c r="BN845" i="5"/>
  <c r="BO845" i="5"/>
  <c r="BN846" i="5"/>
  <c r="BO846" i="5"/>
  <c r="BN847" i="5"/>
  <c r="BO847" i="5"/>
  <c r="BN848" i="5"/>
  <c r="BO848" i="5"/>
  <c r="BN849" i="5"/>
  <c r="BO849" i="5"/>
  <c r="BN850" i="5"/>
  <c r="BO850" i="5"/>
  <c r="BN851" i="5"/>
  <c r="BO851" i="5"/>
  <c r="BN852" i="5"/>
  <c r="BO852" i="5"/>
  <c r="BN853" i="5"/>
  <c r="BO853" i="5"/>
  <c r="BN854" i="5"/>
  <c r="BO854" i="5"/>
  <c r="BN855" i="5"/>
  <c r="BO855" i="5"/>
  <c r="BN856" i="5"/>
  <c r="BO856" i="5"/>
  <c r="BN857" i="5"/>
  <c r="BO857" i="5"/>
  <c r="BN858" i="5"/>
  <c r="BO858" i="5"/>
  <c r="BN859" i="5"/>
  <c r="BO859" i="5"/>
  <c r="BN860" i="5"/>
  <c r="BO860" i="5"/>
  <c r="BN861" i="5"/>
  <c r="BO861" i="5"/>
  <c r="BN862" i="5"/>
  <c r="BO862" i="5"/>
  <c r="BN863" i="5"/>
  <c r="BO863" i="5"/>
  <c r="BN864" i="5"/>
  <c r="BO864" i="5"/>
  <c r="BN865" i="5"/>
  <c r="BO865" i="5"/>
  <c r="BN866" i="5"/>
  <c r="BO866" i="5"/>
  <c r="BN867" i="5"/>
  <c r="BO867" i="5"/>
  <c r="BN868" i="5"/>
  <c r="BO868" i="5"/>
  <c r="BN869" i="5"/>
  <c r="BO869" i="5"/>
  <c r="BN870" i="5"/>
  <c r="BO870" i="5"/>
  <c r="BN871" i="5"/>
  <c r="BO871" i="5"/>
  <c r="BN872" i="5"/>
  <c r="BO872" i="5"/>
  <c r="BN873" i="5"/>
  <c r="BO873" i="5"/>
  <c r="BN874" i="5"/>
  <c r="BO874" i="5"/>
  <c r="BN875" i="5"/>
  <c r="BO875" i="5"/>
  <c r="BN876" i="5"/>
  <c r="BO876" i="5"/>
  <c r="BN877" i="5"/>
  <c r="BO877" i="5"/>
  <c r="BN878" i="5"/>
  <c r="BO878" i="5"/>
  <c r="BN879" i="5"/>
  <c r="BO879" i="5"/>
  <c r="BN880" i="5"/>
  <c r="BO880" i="5"/>
  <c r="BN881" i="5"/>
  <c r="BO881" i="5"/>
  <c r="BN882" i="5"/>
  <c r="BO882" i="5"/>
  <c r="BN883" i="5"/>
  <c r="BO883" i="5"/>
  <c r="BN884" i="5"/>
  <c r="BO884" i="5"/>
  <c r="BN885" i="5"/>
  <c r="BO885" i="5"/>
  <c r="BN886" i="5"/>
  <c r="BO886" i="5"/>
  <c r="BQ886" i="5"/>
  <c r="AO922" i="5"/>
  <c r="AP922" i="5"/>
  <c r="BK922" i="5"/>
  <c r="BL922" i="5"/>
  <c r="AR922" i="5"/>
  <c r="AI53" i="5"/>
  <c r="BM922" i="5"/>
  <c r="AM922" i="5"/>
  <c r="AQ80" i="5"/>
  <c r="K6" i="3"/>
  <c r="K3" i="3"/>
  <c r="O3" i="3"/>
  <c r="K29" i="3"/>
  <c r="K30" i="3"/>
  <c r="O30" i="3"/>
  <c r="O32" i="3"/>
  <c r="O4" i="3"/>
  <c r="O5" i="3"/>
  <c r="O6" i="3"/>
  <c r="O31" i="3"/>
  <c r="O7" i="3"/>
  <c r="O8" i="3"/>
  <c r="O9" i="3"/>
  <c r="O12" i="1"/>
  <c r="B18" i="6"/>
  <c r="E16" i="6"/>
  <c r="E15" i="6"/>
  <c r="K7" i="6"/>
  <c r="K8" i="6"/>
  <c r="K4" i="6"/>
  <c r="K6" i="6"/>
  <c r="K5" i="6"/>
  <c r="K3" i="6"/>
  <c r="O3" i="6"/>
  <c r="K29" i="6"/>
  <c r="K30" i="6"/>
  <c r="O30" i="6"/>
  <c r="O32" i="6"/>
  <c r="O4" i="6"/>
  <c r="O5" i="6"/>
  <c r="O6" i="6"/>
  <c r="O31" i="6"/>
  <c r="O7" i="6"/>
  <c r="O8" i="6"/>
  <c r="O9" i="6"/>
  <c r="M12" i="1"/>
  <c r="O11" i="1"/>
  <c r="M11" i="1"/>
  <c r="M15" i="1"/>
  <c r="E4" i="3"/>
  <c r="F12" i="1"/>
  <c r="E5" i="3"/>
  <c r="F13" i="1"/>
  <c r="F14" i="1"/>
  <c r="E7" i="3"/>
  <c r="F15" i="1"/>
  <c r="F16" i="1"/>
  <c r="E9" i="3"/>
  <c r="F17" i="1"/>
  <c r="F18" i="1"/>
  <c r="F19" i="1"/>
  <c r="F20" i="1"/>
  <c r="F21" i="1"/>
  <c r="E22" i="1"/>
  <c r="C12" i="1"/>
  <c r="C13" i="1"/>
  <c r="C14" i="1"/>
  <c r="C15" i="1"/>
  <c r="C16" i="1"/>
  <c r="C17" i="1"/>
  <c r="C18" i="1"/>
  <c r="C19" i="1"/>
  <c r="C20" i="1"/>
  <c r="C21" i="1"/>
  <c r="B22" i="1"/>
  <c r="D12" i="1"/>
  <c r="D13" i="1"/>
  <c r="D14" i="1"/>
  <c r="D15" i="1"/>
  <c r="D16" i="1"/>
  <c r="D17" i="1"/>
  <c r="D18" i="1"/>
  <c r="D19" i="1"/>
  <c r="D20" i="1"/>
  <c r="D21" i="1"/>
  <c r="B24" i="5"/>
  <c r="B22" i="5"/>
  <c r="B20" i="5"/>
  <c r="B19" i="5"/>
  <c r="I18" i="1"/>
  <c r="O17" i="6"/>
  <c r="O18" i="6"/>
  <c r="O19" i="6"/>
  <c r="I13" i="1"/>
  <c r="G21" i="1"/>
  <c r="G20" i="1"/>
  <c r="G19" i="1"/>
  <c r="G18" i="1"/>
  <c r="G17" i="1"/>
  <c r="G16" i="1"/>
  <c r="G15" i="1"/>
  <c r="G14" i="1"/>
  <c r="G13" i="1"/>
  <c r="G12" i="1"/>
  <c r="BQ43" i="5"/>
  <c r="BR43" i="5"/>
  <c r="BF448" i="5"/>
  <c r="BG448" i="5"/>
  <c r="BH449" i="5"/>
  <c r="BF449" i="5"/>
  <c r="BG449" i="5"/>
  <c r="BH450" i="5"/>
  <c r="BF450" i="5"/>
  <c r="BG450" i="5"/>
  <c r="BH451" i="5"/>
  <c r="BF451" i="5"/>
  <c r="BG451" i="5"/>
  <c r="BH452" i="5"/>
  <c r="BF452" i="5"/>
  <c r="BG452" i="5"/>
  <c r="BH453" i="5"/>
  <c r="BF453" i="5"/>
  <c r="BG453" i="5"/>
  <c r="BH454" i="5"/>
  <c r="BF454" i="5"/>
  <c r="BG454" i="5"/>
  <c r="BH455" i="5"/>
  <c r="BF455" i="5"/>
  <c r="BG455" i="5"/>
  <c r="BH456" i="5"/>
  <c r="BF456" i="5"/>
  <c r="BG456" i="5"/>
  <c r="BH457" i="5"/>
  <c r="BF457" i="5"/>
  <c r="BG457" i="5"/>
  <c r="BH458" i="5"/>
  <c r="BF458" i="5"/>
  <c r="BG458" i="5"/>
  <c r="BH459" i="5"/>
  <c r="BF459" i="5"/>
  <c r="BG459" i="5"/>
  <c r="BH460" i="5"/>
  <c r="BF460" i="5"/>
  <c r="BG460" i="5"/>
  <c r="BH461" i="5"/>
  <c r="BF461" i="5"/>
  <c r="BG461" i="5"/>
  <c r="BH462" i="5"/>
  <c r="BF462" i="5"/>
  <c r="BG462" i="5"/>
  <c r="BH463" i="5"/>
  <c r="BF463" i="5"/>
  <c r="BG463" i="5"/>
  <c r="BH464" i="5"/>
  <c r="BF464" i="5"/>
  <c r="BG464" i="5"/>
  <c r="BH465" i="5"/>
  <c r="BF465" i="5"/>
  <c r="BG465" i="5"/>
  <c r="BH466" i="5"/>
  <c r="BF466" i="5"/>
  <c r="BG466" i="5"/>
  <c r="BH467" i="5"/>
  <c r="BF467" i="5"/>
  <c r="BG467" i="5"/>
  <c r="BH468" i="5"/>
  <c r="BF468" i="5"/>
  <c r="BG468" i="5"/>
  <c r="BH469" i="5"/>
  <c r="BF469" i="5"/>
  <c r="BG469" i="5"/>
  <c r="BH470" i="5"/>
  <c r="BF470" i="5"/>
  <c r="BG470" i="5"/>
  <c r="BH471" i="5"/>
  <c r="BF471" i="5"/>
  <c r="BG471" i="5"/>
  <c r="BH472" i="5"/>
  <c r="BF472" i="5"/>
  <c r="BG472" i="5"/>
  <c r="BH473" i="5"/>
  <c r="BF473" i="5"/>
  <c r="BG473" i="5"/>
  <c r="BH474" i="5"/>
  <c r="BF474" i="5"/>
  <c r="BG474" i="5"/>
  <c r="BH475" i="5"/>
  <c r="BF475" i="5"/>
  <c r="BG475" i="5"/>
  <c r="BH476" i="5"/>
  <c r="BF476" i="5"/>
  <c r="BG476" i="5"/>
  <c r="BH477" i="5"/>
  <c r="BF477" i="5"/>
  <c r="BG477" i="5"/>
  <c r="BH478" i="5"/>
  <c r="BF478" i="5"/>
  <c r="BG478" i="5"/>
  <c r="BH479" i="5"/>
  <c r="BF479" i="5"/>
  <c r="BG479" i="5"/>
  <c r="BH480" i="5"/>
  <c r="BF480" i="5"/>
  <c r="BG480" i="5"/>
  <c r="BH481" i="5"/>
  <c r="BF481" i="5"/>
  <c r="BG481" i="5"/>
  <c r="BH482" i="5"/>
  <c r="BF482" i="5"/>
  <c r="BG482" i="5"/>
  <c r="BH483" i="5"/>
  <c r="BF483" i="5"/>
  <c r="BG483" i="5"/>
  <c r="BH484" i="5"/>
  <c r="BF484" i="5"/>
  <c r="BG484" i="5"/>
  <c r="BH485" i="5"/>
  <c r="BF485" i="5"/>
  <c r="BG485" i="5"/>
  <c r="BH486" i="5"/>
  <c r="BF486" i="5"/>
  <c r="BG486" i="5"/>
  <c r="BH487" i="5"/>
  <c r="BF487" i="5"/>
  <c r="BG487" i="5"/>
  <c r="BH488" i="5"/>
  <c r="BF488" i="5"/>
  <c r="BG488" i="5"/>
  <c r="BH489" i="5"/>
  <c r="BF489" i="5"/>
  <c r="BG489" i="5"/>
  <c r="BH490" i="5"/>
  <c r="BF490" i="5"/>
  <c r="BG490" i="5"/>
  <c r="BH491" i="5"/>
  <c r="BF491" i="5"/>
  <c r="BG491" i="5"/>
  <c r="BH492" i="5"/>
  <c r="BF492" i="5"/>
  <c r="BG492" i="5"/>
  <c r="BH493" i="5"/>
  <c r="BF493" i="5"/>
  <c r="BG493" i="5"/>
  <c r="BH494" i="5"/>
  <c r="BF494" i="5"/>
  <c r="BG494" i="5"/>
  <c r="BH495" i="5"/>
  <c r="BF495" i="5"/>
  <c r="BG495" i="5"/>
  <c r="BH496" i="5"/>
  <c r="BF496" i="5"/>
  <c r="BG496" i="5"/>
  <c r="BH497" i="5"/>
  <c r="BF497" i="5"/>
  <c r="BG497" i="5"/>
  <c r="BH498" i="5"/>
  <c r="BF498" i="5"/>
  <c r="BG498" i="5"/>
  <c r="BH499" i="5"/>
  <c r="BF499" i="5"/>
  <c r="BG499" i="5"/>
  <c r="BH500" i="5"/>
  <c r="BF500" i="5"/>
  <c r="BG500" i="5"/>
  <c r="BH501" i="5"/>
  <c r="BF501" i="5"/>
  <c r="BG501" i="5"/>
  <c r="BH502" i="5"/>
  <c r="BF502" i="5"/>
  <c r="BG502" i="5"/>
  <c r="BH503" i="5"/>
  <c r="BF503" i="5"/>
  <c r="BG503" i="5"/>
  <c r="BH504" i="5"/>
  <c r="BF504" i="5"/>
  <c r="BG504" i="5"/>
  <c r="BH505" i="5"/>
  <c r="BF505" i="5"/>
  <c r="BG505" i="5"/>
  <c r="BH506" i="5"/>
  <c r="AW586" i="5"/>
  <c r="AW587" i="5"/>
  <c r="AW588" i="5"/>
  <c r="AW589" i="5"/>
  <c r="AW590" i="5"/>
  <c r="AW591" i="5"/>
  <c r="AW592" i="5"/>
  <c r="AW593" i="5"/>
  <c r="AW594" i="5"/>
  <c r="AW595" i="5"/>
  <c r="AW596" i="5"/>
  <c r="AW597" i="5"/>
  <c r="AW598" i="5"/>
  <c r="AW599" i="5"/>
  <c r="AW600" i="5"/>
  <c r="AW601" i="5"/>
  <c r="AW602" i="5"/>
  <c r="AW603" i="5"/>
  <c r="AW604" i="5"/>
  <c r="N747" i="5"/>
  <c r="O747" i="5"/>
  <c r="N748" i="5"/>
  <c r="O748" i="5"/>
  <c r="N749" i="5"/>
  <c r="O749" i="5"/>
  <c r="N750" i="5"/>
  <c r="O750" i="5"/>
  <c r="N751" i="5"/>
  <c r="O751" i="5"/>
  <c r="N752" i="5"/>
  <c r="O752" i="5"/>
  <c r="N753" i="5"/>
  <c r="O753" i="5"/>
  <c r="N754" i="5"/>
  <c r="O754" i="5"/>
  <c r="N755" i="5"/>
  <c r="O755" i="5"/>
  <c r="N756" i="5"/>
  <c r="O756" i="5"/>
  <c r="N757" i="5"/>
  <c r="O757" i="5"/>
  <c r="N758" i="5"/>
  <c r="O758" i="5"/>
  <c r="N759" i="5"/>
  <c r="O759" i="5"/>
  <c r="N760" i="5"/>
  <c r="O760" i="5"/>
  <c r="N761" i="5"/>
  <c r="O761" i="5"/>
  <c r="N762" i="5"/>
  <c r="O762" i="5"/>
  <c r="N763" i="5"/>
  <c r="O763" i="5"/>
  <c r="N764" i="5"/>
  <c r="O764" i="5"/>
  <c r="N765" i="5"/>
  <c r="O765" i="5"/>
  <c r="N766" i="5"/>
  <c r="O766" i="5"/>
  <c r="N767" i="5"/>
  <c r="O767" i="5"/>
  <c r="N768" i="5"/>
  <c r="O768" i="5"/>
  <c r="N769" i="5"/>
  <c r="O769" i="5"/>
  <c r="N770" i="5"/>
  <c r="O770" i="5"/>
  <c r="N771" i="5"/>
  <c r="O771" i="5"/>
  <c r="N772" i="5"/>
  <c r="O772" i="5"/>
  <c r="N773" i="5"/>
  <c r="O773" i="5"/>
  <c r="N774" i="5"/>
  <c r="O774" i="5"/>
  <c r="N775" i="5"/>
  <c r="O775" i="5"/>
  <c r="N776" i="5"/>
  <c r="O776" i="5"/>
  <c r="N777" i="5"/>
  <c r="O777" i="5"/>
  <c r="N778" i="5"/>
  <c r="O778" i="5"/>
  <c r="N779" i="5"/>
  <c r="O779" i="5"/>
  <c r="N780" i="5"/>
  <c r="O780" i="5"/>
  <c r="N781" i="5"/>
  <c r="O781" i="5"/>
  <c r="N782" i="5"/>
  <c r="O782" i="5"/>
  <c r="N783" i="5"/>
  <c r="O783" i="5"/>
  <c r="N784" i="5"/>
  <c r="O784" i="5"/>
  <c r="N785" i="5"/>
  <c r="O785" i="5"/>
  <c r="N786" i="5"/>
  <c r="O786" i="5"/>
  <c r="N787" i="5"/>
  <c r="O787" i="5"/>
  <c r="N788" i="5"/>
  <c r="O788" i="5"/>
  <c r="N789" i="5"/>
  <c r="O789" i="5"/>
  <c r="N790" i="5"/>
  <c r="O790" i="5"/>
  <c r="N791" i="5"/>
  <c r="O791" i="5"/>
  <c r="N792" i="5"/>
  <c r="O792" i="5"/>
  <c r="N793" i="5"/>
  <c r="O793" i="5"/>
  <c r="N794" i="5"/>
  <c r="O794" i="5"/>
  <c r="N795" i="5"/>
  <c r="O795" i="5"/>
  <c r="N796" i="5"/>
  <c r="O796" i="5"/>
  <c r="N797" i="5"/>
  <c r="O797" i="5"/>
  <c r="N798" i="5"/>
  <c r="O798" i="5"/>
  <c r="N799" i="5"/>
  <c r="O799" i="5"/>
  <c r="N800" i="5"/>
  <c r="O800" i="5"/>
  <c r="N801" i="5"/>
  <c r="O801" i="5"/>
  <c r="N802" i="5"/>
  <c r="O802" i="5"/>
  <c r="N803" i="5"/>
  <c r="O803" i="5"/>
  <c r="N804" i="5"/>
  <c r="O804" i="5"/>
  <c r="N805" i="5"/>
  <c r="O805" i="5"/>
  <c r="N806" i="5"/>
  <c r="O806" i="5"/>
  <c r="N807" i="5"/>
  <c r="O807" i="5"/>
  <c r="N808" i="5"/>
  <c r="O808" i="5"/>
  <c r="N809" i="5"/>
  <c r="O809" i="5"/>
  <c r="N810" i="5"/>
  <c r="O810" i="5"/>
  <c r="N811" i="5"/>
  <c r="O811" i="5"/>
  <c r="N812" i="5"/>
  <c r="O812" i="5"/>
  <c r="N813" i="5"/>
  <c r="O813" i="5"/>
  <c r="N814" i="5"/>
  <c r="O814" i="5"/>
  <c r="N815" i="5"/>
  <c r="O815" i="5"/>
  <c r="N816" i="5"/>
  <c r="O816" i="5"/>
  <c r="N817" i="5"/>
  <c r="O817" i="5"/>
  <c r="N818" i="5"/>
  <c r="O818" i="5"/>
  <c r="N819" i="5"/>
  <c r="O819" i="5"/>
  <c r="N820" i="5"/>
  <c r="O820" i="5"/>
  <c r="N821" i="5"/>
  <c r="O821" i="5"/>
  <c r="N822" i="5"/>
  <c r="O822" i="5"/>
  <c r="N823" i="5"/>
  <c r="O823" i="5"/>
  <c r="N824" i="5"/>
  <c r="O824" i="5"/>
  <c r="N825" i="5"/>
  <c r="O825" i="5"/>
  <c r="N826" i="5"/>
  <c r="O826" i="5"/>
  <c r="N827" i="5"/>
  <c r="O827" i="5"/>
  <c r="N828" i="5"/>
  <c r="O828" i="5"/>
  <c r="N829" i="5"/>
  <c r="O829" i="5"/>
  <c r="N830" i="5"/>
  <c r="O830" i="5"/>
  <c r="N831" i="5"/>
  <c r="O831" i="5"/>
  <c r="N832" i="5"/>
  <c r="O832" i="5"/>
  <c r="N833" i="5"/>
  <c r="O833" i="5"/>
  <c r="N834" i="5"/>
  <c r="O834" i="5"/>
  <c r="N835" i="5"/>
  <c r="O835" i="5"/>
  <c r="N836" i="5"/>
  <c r="O836" i="5"/>
  <c r="N837" i="5"/>
  <c r="O837" i="5"/>
  <c r="N838" i="5"/>
  <c r="O838" i="5"/>
  <c r="N839" i="5"/>
  <c r="O839" i="5"/>
  <c r="N840" i="5"/>
  <c r="O840" i="5"/>
  <c r="N841" i="5"/>
  <c r="O841" i="5"/>
  <c r="N842" i="5"/>
  <c r="O842" i="5"/>
  <c r="N843" i="5"/>
  <c r="O843" i="5"/>
  <c r="N844" i="5"/>
  <c r="O844" i="5"/>
  <c r="N845" i="5"/>
  <c r="O845" i="5"/>
  <c r="N846" i="5"/>
  <c r="O846" i="5"/>
  <c r="N847" i="5"/>
  <c r="O847" i="5"/>
  <c r="N848" i="5"/>
  <c r="O848" i="5"/>
  <c r="N849" i="5"/>
  <c r="O849" i="5"/>
  <c r="N850" i="5"/>
  <c r="O850" i="5"/>
  <c r="N851" i="5"/>
  <c r="O851" i="5"/>
  <c r="N852" i="5"/>
  <c r="O852" i="5"/>
  <c r="N853" i="5"/>
  <c r="O853" i="5"/>
  <c r="N854" i="5"/>
  <c r="O854" i="5"/>
  <c r="N855" i="5"/>
  <c r="O855" i="5"/>
  <c r="N856" i="5"/>
  <c r="O856" i="5"/>
  <c r="N857" i="5"/>
  <c r="O857" i="5"/>
  <c r="N858" i="5"/>
  <c r="O858" i="5"/>
  <c r="N859" i="5"/>
  <c r="O859" i="5"/>
  <c r="N860" i="5"/>
  <c r="O860" i="5"/>
  <c r="N861" i="5"/>
  <c r="O861" i="5"/>
  <c r="N862" i="5"/>
  <c r="O862" i="5"/>
  <c r="N863" i="5"/>
  <c r="O863" i="5"/>
  <c r="N864" i="5"/>
  <c r="O864" i="5"/>
  <c r="N865" i="5"/>
  <c r="O865" i="5"/>
  <c r="N866" i="5"/>
  <c r="O866" i="5"/>
  <c r="N867" i="5"/>
  <c r="O867" i="5"/>
  <c r="N868" i="5"/>
  <c r="O868" i="5"/>
  <c r="N869" i="5"/>
  <c r="O869" i="5"/>
  <c r="N870" i="5"/>
  <c r="O870" i="5"/>
  <c r="N871" i="5"/>
  <c r="O871" i="5"/>
  <c r="N872" i="5"/>
  <c r="O872" i="5"/>
  <c r="N873" i="5"/>
  <c r="O873" i="5"/>
  <c r="N874" i="5"/>
  <c r="O874" i="5"/>
  <c r="N875" i="5"/>
  <c r="O875" i="5"/>
  <c r="N876" i="5"/>
  <c r="O876" i="5"/>
  <c r="N877" i="5"/>
  <c r="O877" i="5"/>
  <c r="N878" i="5"/>
  <c r="O878" i="5"/>
  <c r="N879" i="5"/>
  <c r="O879" i="5"/>
  <c r="N880" i="5"/>
  <c r="O880" i="5"/>
  <c r="N881" i="5"/>
  <c r="O881" i="5"/>
  <c r="N882" i="5"/>
  <c r="O882" i="5"/>
  <c r="N883" i="5"/>
  <c r="O883" i="5"/>
  <c r="N884" i="5"/>
  <c r="O884" i="5"/>
  <c r="N885" i="5"/>
  <c r="O885" i="5"/>
  <c r="N886" i="5"/>
  <c r="O886" i="5"/>
  <c r="N887" i="5"/>
  <c r="O887" i="5"/>
  <c r="N888" i="5"/>
  <c r="O888" i="5"/>
  <c r="N889" i="5"/>
  <c r="O889" i="5"/>
  <c r="N890" i="5"/>
  <c r="O890" i="5"/>
  <c r="N891" i="5"/>
  <c r="O891" i="5"/>
  <c r="N892" i="5"/>
  <c r="O892" i="5"/>
  <c r="N893" i="5"/>
  <c r="O893" i="5"/>
  <c r="N894" i="5"/>
  <c r="O894" i="5"/>
  <c r="N895" i="5"/>
  <c r="O895" i="5"/>
  <c r="N896" i="5"/>
  <c r="O896" i="5"/>
  <c r="N897" i="5"/>
  <c r="O897" i="5"/>
  <c r="N898" i="5"/>
  <c r="O898" i="5"/>
  <c r="N899" i="5"/>
  <c r="O899" i="5"/>
  <c r="N900" i="5"/>
  <c r="O900" i="5"/>
  <c r="N901" i="5"/>
  <c r="O901" i="5"/>
  <c r="N902" i="5"/>
  <c r="O902" i="5"/>
  <c r="N903" i="5"/>
  <c r="O903" i="5"/>
  <c r="N904" i="5"/>
  <c r="O904" i="5"/>
  <c r="N905" i="5"/>
  <c r="O905" i="5"/>
  <c r="N906" i="5"/>
  <c r="O906" i="5"/>
  <c r="N907" i="5"/>
  <c r="O907" i="5"/>
  <c r="N908" i="5"/>
  <c r="O908" i="5"/>
  <c r="N909" i="5"/>
  <c r="O909" i="5"/>
  <c r="N910" i="5"/>
  <c r="O910" i="5"/>
  <c r="N911" i="5"/>
  <c r="O911" i="5"/>
  <c r="N912" i="5"/>
  <c r="O912" i="5"/>
  <c r="N913" i="5"/>
  <c r="O913" i="5"/>
  <c r="N914" i="5"/>
  <c r="O914" i="5"/>
  <c r="N915" i="5"/>
  <c r="O915" i="5"/>
  <c r="N916" i="5"/>
  <c r="O916" i="5"/>
  <c r="N917" i="5"/>
  <c r="O917" i="5"/>
  <c r="N918" i="5"/>
  <c r="O918" i="5"/>
  <c r="N919" i="5"/>
  <c r="O919" i="5"/>
  <c r="N920" i="5"/>
  <c r="O920" i="5"/>
  <c r="N921" i="5"/>
  <c r="O921" i="5"/>
  <c r="N922" i="5"/>
  <c r="O922" i="5"/>
  <c r="AS922" i="5"/>
  <c r="BH44" i="5"/>
  <c r="BQ44" i="5"/>
  <c r="BT44" i="5"/>
  <c r="BQ45" i="5"/>
  <c r="BT45" i="5"/>
  <c r="BQ46" i="5"/>
  <c r="BT46" i="5"/>
  <c r="BQ47" i="5"/>
  <c r="BT47" i="5"/>
  <c r="BQ48" i="5"/>
  <c r="BT48" i="5"/>
  <c r="BQ49" i="5"/>
  <c r="BT49" i="5"/>
  <c r="BQ50" i="5"/>
  <c r="BT50" i="5"/>
  <c r="BQ51" i="5"/>
  <c r="BT51" i="5"/>
  <c r="BQ52" i="5"/>
  <c r="BT52" i="5"/>
  <c r="BQ53" i="5"/>
  <c r="BT53" i="5"/>
  <c r="BQ54" i="5"/>
  <c r="BT54" i="5"/>
  <c r="BQ55" i="5"/>
  <c r="BT55" i="5"/>
  <c r="BQ56" i="5"/>
  <c r="BT56" i="5"/>
  <c r="BQ57" i="5"/>
  <c r="BT57" i="5"/>
  <c r="BQ58" i="5"/>
  <c r="BT58" i="5"/>
  <c r="BQ59" i="5"/>
  <c r="BT59" i="5"/>
  <c r="BQ60" i="5"/>
  <c r="BT60" i="5"/>
  <c r="BQ61" i="5"/>
  <c r="BT61" i="5"/>
  <c r="BQ62" i="5"/>
  <c r="BT62" i="5"/>
  <c r="BQ63" i="5"/>
  <c r="BT63" i="5"/>
  <c r="BQ64" i="5"/>
  <c r="BT64" i="5"/>
  <c r="BQ65" i="5"/>
  <c r="BT65" i="5"/>
  <c r="BQ66" i="5"/>
  <c r="BT66" i="5"/>
  <c r="BQ67" i="5"/>
  <c r="BT67" i="5"/>
  <c r="BQ68" i="5"/>
  <c r="BT68" i="5"/>
  <c r="BQ69" i="5"/>
  <c r="BT69" i="5"/>
  <c r="BQ70" i="5"/>
  <c r="BT70" i="5"/>
  <c r="BQ71" i="5"/>
  <c r="BT71" i="5"/>
  <c r="BQ72" i="5"/>
  <c r="BT72" i="5"/>
  <c r="BQ73" i="5"/>
  <c r="BT73" i="5"/>
  <c r="BQ74" i="5"/>
  <c r="BT74" i="5"/>
  <c r="BQ75" i="5"/>
  <c r="BT75" i="5"/>
  <c r="BQ76" i="5"/>
  <c r="BT76" i="5"/>
  <c r="BQ77" i="5"/>
  <c r="BT77" i="5"/>
  <c r="BQ78" i="5"/>
  <c r="BT78" i="5"/>
  <c r="BQ79" i="5"/>
  <c r="BT79" i="5"/>
  <c r="BQ80" i="5"/>
  <c r="BT80" i="5"/>
  <c r="BQ81" i="5"/>
  <c r="BT81" i="5"/>
  <c r="BQ82" i="5"/>
  <c r="BT82" i="5"/>
  <c r="BQ83" i="5"/>
  <c r="BT83" i="5"/>
  <c r="BQ84" i="5"/>
  <c r="BT84" i="5"/>
  <c r="BQ85" i="5"/>
  <c r="BT85" i="5"/>
  <c r="BQ86" i="5"/>
  <c r="BT86" i="5"/>
  <c r="BQ87" i="5"/>
  <c r="BT87" i="5"/>
  <c r="BQ88" i="5"/>
  <c r="BT88" i="5"/>
  <c r="BQ89" i="5"/>
  <c r="BT89" i="5"/>
  <c r="BQ90" i="5"/>
  <c r="BT90" i="5"/>
  <c r="BQ91" i="5"/>
  <c r="BT91" i="5"/>
  <c r="BQ92" i="5"/>
  <c r="BT92" i="5"/>
  <c r="BQ93" i="5"/>
  <c r="BT93" i="5"/>
  <c r="BQ94" i="5"/>
  <c r="BT94" i="5"/>
  <c r="BQ95" i="5"/>
  <c r="BT95" i="5"/>
  <c r="BQ96" i="5"/>
  <c r="BT96" i="5"/>
  <c r="BQ97" i="5"/>
  <c r="BT97" i="5"/>
  <c r="BQ98" i="5"/>
  <c r="BT98" i="5"/>
  <c r="BQ99" i="5"/>
  <c r="BT99" i="5"/>
  <c r="BQ100" i="5"/>
  <c r="BT100" i="5"/>
  <c r="BQ101" i="5"/>
  <c r="BT101" i="5"/>
  <c r="BQ102" i="5"/>
  <c r="BT102" i="5"/>
  <c r="BQ103" i="5"/>
  <c r="BT103" i="5"/>
  <c r="BQ104" i="5"/>
  <c r="BT104" i="5"/>
  <c r="BQ105" i="5"/>
  <c r="BT105" i="5"/>
  <c r="BQ106" i="5"/>
  <c r="BT106" i="5"/>
  <c r="BQ107" i="5"/>
  <c r="BT107" i="5"/>
  <c r="BQ108" i="5"/>
  <c r="BT108" i="5"/>
  <c r="BQ109" i="5"/>
  <c r="BT109" i="5"/>
  <c r="BQ110" i="5"/>
  <c r="BT110" i="5"/>
  <c r="BQ111" i="5"/>
  <c r="BT111" i="5"/>
  <c r="BQ112" i="5"/>
  <c r="BT112" i="5"/>
  <c r="BQ113" i="5"/>
  <c r="BT113" i="5"/>
  <c r="BQ114" i="5"/>
  <c r="BT114" i="5"/>
  <c r="BQ115" i="5"/>
  <c r="BT115" i="5"/>
  <c r="BQ116" i="5"/>
  <c r="BT116" i="5"/>
  <c r="BQ117" i="5"/>
  <c r="BT117" i="5"/>
  <c r="BQ118" i="5"/>
  <c r="BT118" i="5"/>
  <c r="BQ119" i="5"/>
  <c r="BT119" i="5"/>
  <c r="BQ120" i="5"/>
  <c r="BT120" i="5"/>
  <c r="BQ121" i="5"/>
  <c r="BT121" i="5"/>
  <c r="BQ122" i="5"/>
  <c r="BT122" i="5"/>
  <c r="BQ123" i="5"/>
  <c r="BT123" i="5"/>
  <c r="BQ124" i="5"/>
  <c r="BT124" i="5"/>
  <c r="BQ125" i="5"/>
  <c r="BT125" i="5"/>
  <c r="BQ126" i="5"/>
  <c r="BT126" i="5"/>
  <c r="BQ127" i="5"/>
  <c r="BT127" i="5"/>
  <c r="BQ128" i="5"/>
  <c r="BT128" i="5"/>
  <c r="BQ129" i="5"/>
  <c r="BT129" i="5"/>
  <c r="BQ130" i="5"/>
  <c r="BT130" i="5"/>
  <c r="BQ131" i="5"/>
  <c r="BT131" i="5"/>
  <c r="BQ132" i="5"/>
  <c r="BT132" i="5"/>
  <c r="BQ133" i="5"/>
  <c r="BT133" i="5"/>
  <c r="BQ134" i="5"/>
  <c r="BT134" i="5"/>
  <c r="BQ135" i="5"/>
  <c r="BT135" i="5"/>
  <c r="BQ136" i="5"/>
  <c r="BT136" i="5"/>
  <c r="BQ137" i="5"/>
  <c r="BT137" i="5"/>
  <c r="BQ138" i="5"/>
  <c r="BT138" i="5"/>
  <c r="BQ139" i="5"/>
  <c r="BT139" i="5"/>
  <c r="BQ140" i="5"/>
  <c r="BT140" i="5"/>
  <c r="BQ141" i="5"/>
  <c r="BT141" i="5"/>
  <c r="BQ142" i="5"/>
  <c r="BT142" i="5"/>
  <c r="BQ143" i="5"/>
  <c r="BT143" i="5"/>
  <c r="BQ144" i="5"/>
  <c r="BT144" i="5"/>
  <c r="BQ145" i="5"/>
  <c r="BT145" i="5"/>
  <c r="BQ146" i="5"/>
  <c r="BT146" i="5"/>
  <c r="BQ147" i="5"/>
  <c r="BT147" i="5"/>
  <c r="BQ148" i="5"/>
  <c r="BT148" i="5"/>
  <c r="BQ149" i="5"/>
  <c r="BT149" i="5"/>
  <c r="BQ150" i="5"/>
  <c r="BT150" i="5"/>
  <c r="BQ151" i="5"/>
  <c r="BT151" i="5"/>
  <c r="BQ152" i="5"/>
  <c r="BT152" i="5"/>
  <c r="BQ153" i="5"/>
  <c r="BT153" i="5"/>
  <c r="BQ154" i="5"/>
  <c r="BT154" i="5"/>
  <c r="BQ155" i="5"/>
  <c r="BT155" i="5"/>
  <c r="BQ156" i="5"/>
  <c r="BT156" i="5"/>
  <c r="BQ157" i="5"/>
  <c r="BT157" i="5"/>
  <c r="BQ158" i="5"/>
  <c r="BT158" i="5"/>
  <c r="BQ159" i="5"/>
  <c r="BT159" i="5"/>
  <c r="BQ160" i="5"/>
  <c r="BT160" i="5"/>
  <c r="BQ161" i="5"/>
  <c r="BT161" i="5"/>
  <c r="BQ162" i="5"/>
  <c r="BT162" i="5"/>
  <c r="BQ163" i="5"/>
  <c r="BT163" i="5"/>
  <c r="BQ164" i="5"/>
  <c r="BT164" i="5"/>
  <c r="BQ165" i="5"/>
  <c r="BT165" i="5"/>
  <c r="BQ166" i="5"/>
  <c r="BT166" i="5"/>
  <c r="BQ167" i="5"/>
  <c r="BT167" i="5"/>
  <c r="BQ168" i="5"/>
  <c r="BT168" i="5"/>
  <c r="BQ169" i="5"/>
  <c r="BT169" i="5"/>
  <c r="BQ170" i="5"/>
  <c r="BT170" i="5"/>
  <c r="BQ171" i="5"/>
  <c r="BT171" i="5"/>
  <c r="BQ172" i="5"/>
  <c r="BT172" i="5"/>
  <c r="BQ173" i="5"/>
  <c r="BT173" i="5"/>
  <c r="BQ174" i="5"/>
  <c r="BT174" i="5"/>
  <c r="BQ175" i="5"/>
  <c r="BT175" i="5"/>
  <c r="BQ176" i="5"/>
  <c r="BT176" i="5"/>
  <c r="BQ177" i="5"/>
  <c r="BT177" i="5"/>
  <c r="BQ178" i="5"/>
  <c r="BT178" i="5"/>
  <c r="BQ179" i="5"/>
  <c r="BT179" i="5"/>
  <c r="BQ180" i="5"/>
  <c r="BT180" i="5"/>
  <c r="BQ181" i="5"/>
  <c r="BT181" i="5"/>
  <c r="BQ182" i="5"/>
  <c r="BT182" i="5"/>
  <c r="BQ183" i="5"/>
  <c r="BT183" i="5"/>
  <c r="BQ184" i="5"/>
  <c r="BT184" i="5"/>
  <c r="BQ185" i="5"/>
  <c r="BT185" i="5"/>
  <c r="BQ186" i="5"/>
  <c r="BT186" i="5"/>
  <c r="BQ187" i="5"/>
  <c r="BT187" i="5"/>
  <c r="BQ188" i="5"/>
  <c r="BT188" i="5"/>
  <c r="BQ189" i="5"/>
  <c r="BT189" i="5"/>
  <c r="BQ190" i="5"/>
  <c r="BT190" i="5"/>
  <c r="BQ191" i="5"/>
  <c r="BT191" i="5"/>
  <c r="BQ192" i="5"/>
  <c r="BT192" i="5"/>
  <c r="BQ193" i="5"/>
  <c r="BT193" i="5"/>
  <c r="BQ194" i="5"/>
  <c r="BT194" i="5"/>
  <c r="BQ195" i="5"/>
  <c r="BT195" i="5"/>
  <c r="BQ196" i="5"/>
  <c r="BT196" i="5"/>
  <c r="BQ197" i="5"/>
  <c r="BT197" i="5"/>
  <c r="BQ198" i="5"/>
  <c r="BT198" i="5"/>
  <c r="BQ199" i="5"/>
  <c r="BT199" i="5"/>
  <c r="BQ200" i="5"/>
  <c r="BT200" i="5"/>
  <c r="BQ201" i="5"/>
  <c r="BT201" i="5"/>
  <c r="BQ202" i="5"/>
  <c r="BT202" i="5"/>
  <c r="BQ203" i="5"/>
  <c r="BT203" i="5"/>
  <c r="BQ204" i="5"/>
  <c r="BT204" i="5"/>
  <c r="BQ205" i="5"/>
  <c r="BT205" i="5"/>
  <c r="BQ206" i="5"/>
  <c r="BT206" i="5"/>
  <c r="BQ207" i="5"/>
  <c r="BT207" i="5"/>
  <c r="BQ208" i="5"/>
  <c r="BT208" i="5"/>
  <c r="BQ209" i="5"/>
  <c r="BT209" i="5"/>
  <c r="BQ210" i="5"/>
  <c r="BT210" i="5"/>
  <c r="BQ211" i="5"/>
  <c r="BT211" i="5"/>
  <c r="BQ212" i="5"/>
  <c r="BT212" i="5"/>
  <c r="BQ213" i="5"/>
  <c r="BT213" i="5"/>
  <c r="BQ214" i="5"/>
  <c r="BT214" i="5"/>
  <c r="BQ215" i="5"/>
  <c r="BT215" i="5"/>
  <c r="BQ216" i="5"/>
  <c r="BT216" i="5"/>
  <c r="BQ217" i="5"/>
  <c r="BT217" i="5"/>
  <c r="BQ218" i="5"/>
  <c r="BT218" i="5"/>
  <c r="BQ219" i="5"/>
  <c r="BT219" i="5"/>
  <c r="BQ220" i="5"/>
  <c r="BT220" i="5"/>
  <c r="BQ221" i="5"/>
  <c r="BT221" i="5"/>
  <c r="BQ222" i="5"/>
  <c r="BT222" i="5"/>
  <c r="BQ223" i="5"/>
  <c r="BT223" i="5"/>
  <c r="BQ224" i="5"/>
  <c r="BT224" i="5"/>
  <c r="BQ225" i="5"/>
  <c r="BT225" i="5"/>
  <c r="BQ226" i="5"/>
  <c r="BT226" i="5"/>
  <c r="BQ227" i="5"/>
  <c r="BT227" i="5"/>
  <c r="BQ228" i="5"/>
  <c r="BT228" i="5"/>
  <c r="BQ229" i="5"/>
  <c r="BT229" i="5"/>
  <c r="BQ230" i="5"/>
  <c r="BT230" i="5"/>
  <c r="BQ231" i="5"/>
  <c r="BT231" i="5"/>
  <c r="BQ232" i="5"/>
  <c r="BT232" i="5"/>
  <c r="BQ233" i="5"/>
  <c r="BT233" i="5"/>
  <c r="BQ234" i="5"/>
  <c r="BT234" i="5"/>
  <c r="BQ235" i="5"/>
  <c r="BT235" i="5"/>
  <c r="BQ236" i="5"/>
  <c r="BT236" i="5"/>
  <c r="BQ237" i="5"/>
  <c r="BT237" i="5"/>
  <c r="BQ238" i="5"/>
  <c r="BT238" i="5"/>
  <c r="BQ239" i="5"/>
  <c r="BT239" i="5"/>
  <c r="BQ240" i="5"/>
  <c r="BT240" i="5"/>
  <c r="BQ241" i="5"/>
  <c r="BT241" i="5"/>
  <c r="BQ242" i="5"/>
  <c r="BT242" i="5"/>
  <c r="BQ243" i="5"/>
  <c r="BT243" i="5"/>
  <c r="BQ244" i="5"/>
  <c r="BT244" i="5"/>
  <c r="BQ245" i="5"/>
  <c r="BT245" i="5"/>
  <c r="BQ246" i="5"/>
  <c r="BT246" i="5"/>
  <c r="BQ247" i="5"/>
  <c r="BT247" i="5"/>
  <c r="BQ248" i="5"/>
  <c r="BT248" i="5"/>
  <c r="BQ249" i="5"/>
  <c r="BT249" i="5"/>
  <c r="BQ250" i="5"/>
  <c r="BT250" i="5"/>
  <c r="BQ251" i="5"/>
  <c r="BT251" i="5"/>
  <c r="BQ252" i="5"/>
  <c r="BT252" i="5"/>
  <c r="BQ253" i="5"/>
  <c r="BT253" i="5"/>
  <c r="BQ254" i="5"/>
  <c r="BT254" i="5"/>
  <c r="BQ255" i="5"/>
  <c r="BT255" i="5"/>
  <c r="BQ256" i="5"/>
  <c r="BT256" i="5"/>
  <c r="BQ257" i="5"/>
  <c r="BT257" i="5"/>
  <c r="BQ258" i="5"/>
  <c r="BT258" i="5"/>
  <c r="BQ259" i="5"/>
  <c r="BT259" i="5"/>
  <c r="BQ260" i="5"/>
  <c r="BT260" i="5"/>
  <c r="BQ261" i="5"/>
  <c r="BT261" i="5"/>
  <c r="BQ262" i="5"/>
  <c r="BT262" i="5"/>
  <c r="BQ263" i="5"/>
  <c r="BT263" i="5"/>
  <c r="BQ264" i="5"/>
  <c r="BT264" i="5"/>
  <c r="BQ265" i="5"/>
  <c r="BT265" i="5"/>
  <c r="BQ266" i="5"/>
  <c r="BT266" i="5"/>
  <c r="BQ267" i="5"/>
  <c r="BT267" i="5"/>
  <c r="BQ268" i="5"/>
  <c r="BT268" i="5"/>
  <c r="BQ269" i="5"/>
  <c r="BT269" i="5"/>
  <c r="BQ270" i="5"/>
  <c r="BT270" i="5"/>
  <c r="BQ271" i="5"/>
  <c r="BT271" i="5"/>
  <c r="BQ272" i="5"/>
  <c r="BT272" i="5"/>
  <c r="BQ273" i="5"/>
  <c r="BT273" i="5"/>
  <c r="BQ274" i="5"/>
  <c r="BT274" i="5"/>
  <c r="BQ275" i="5"/>
  <c r="BT275" i="5"/>
  <c r="BQ276" i="5"/>
  <c r="BT276" i="5"/>
  <c r="BQ277" i="5"/>
  <c r="BT277" i="5"/>
  <c r="BQ278" i="5"/>
  <c r="BT278" i="5"/>
  <c r="BQ279" i="5"/>
  <c r="BT279" i="5"/>
  <c r="BQ280" i="5"/>
  <c r="BT280" i="5"/>
  <c r="BQ281" i="5"/>
  <c r="BT281" i="5"/>
  <c r="BQ282" i="5"/>
  <c r="BT282" i="5"/>
  <c r="BQ283" i="5"/>
  <c r="BT283" i="5"/>
  <c r="BQ284" i="5"/>
  <c r="BT284" i="5"/>
  <c r="BQ285" i="5"/>
  <c r="BT285" i="5"/>
  <c r="BQ286" i="5"/>
  <c r="BT286" i="5"/>
  <c r="BQ287" i="5"/>
  <c r="BT287" i="5"/>
  <c r="BQ288" i="5"/>
  <c r="BT288" i="5"/>
  <c r="BQ289" i="5"/>
  <c r="BT289" i="5"/>
  <c r="BQ290" i="5"/>
  <c r="BT290" i="5"/>
  <c r="BQ291" i="5"/>
  <c r="BT291" i="5"/>
  <c r="BQ292" i="5"/>
  <c r="BT292" i="5"/>
  <c r="BQ293" i="5"/>
  <c r="BT293" i="5"/>
  <c r="BQ294" i="5"/>
  <c r="BT294" i="5"/>
  <c r="BQ295" i="5"/>
  <c r="BT295" i="5"/>
  <c r="BQ296" i="5"/>
  <c r="BT296" i="5"/>
  <c r="BQ297" i="5"/>
  <c r="BT297" i="5"/>
  <c r="BQ298" i="5"/>
  <c r="BT298" i="5"/>
  <c r="BQ299" i="5"/>
  <c r="BT299" i="5"/>
  <c r="BQ300" i="5"/>
  <c r="BT300" i="5"/>
  <c r="BQ301" i="5"/>
  <c r="BT301" i="5"/>
  <c r="BQ302" i="5"/>
  <c r="BT302" i="5"/>
  <c r="BQ303" i="5"/>
  <c r="BT303" i="5"/>
  <c r="BQ304" i="5"/>
  <c r="BT304" i="5"/>
  <c r="BQ305" i="5"/>
  <c r="BT305" i="5"/>
  <c r="BQ306" i="5"/>
  <c r="BT306" i="5"/>
  <c r="BQ307" i="5"/>
  <c r="BT307" i="5"/>
  <c r="BQ308" i="5"/>
  <c r="BT308" i="5"/>
  <c r="BQ309" i="5"/>
  <c r="BT309" i="5"/>
  <c r="BQ310" i="5"/>
  <c r="BT310" i="5"/>
  <c r="BQ311" i="5"/>
  <c r="BT311" i="5"/>
  <c r="BQ312" i="5"/>
  <c r="BT312" i="5"/>
  <c r="BQ313" i="5"/>
  <c r="BT313" i="5"/>
  <c r="BQ314" i="5"/>
  <c r="BT314" i="5"/>
  <c r="BQ315" i="5"/>
  <c r="BT315" i="5"/>
  <c r="BQ316" i="5"/>
  <c r="BT316" i="5"/>
  <c r="BQ317" i="5"/>
  <c r="BT317" i="5"/>
  <c r="BQ318" i="5"/>
  <c r="BT318" i="5"/>
  <c r="BQ319" i="5"/>
  <c r="BT319" i="5"/>
  <c r="BQ320" i="5"/>
  <c r="BT320" i="5"/>
  <c r="BQ321" i="5"/>
  <c r="BT321" i="5"/>
  <c r="BQ322" i="5"/>
  <c r="BT322" i="5"/>
  <c r="BQ323" i="5"/>
  <c r="BT323" i="5"/>
  <c r="BQ324" i="5"/>
  <c r="BT324" i="5"/>
  <c r="BQ325" i="5"/>
  <c r="BT325" i="5"/>
  <c r="BQ326" i="5"/>
  <c r="BT326" i="5"/>
  <c r="BQ327" i="5"/>
  <c r="BT327" i="5"/>
  <c r="BQ328" i="5"/>
  <c r="BT328" i="5"/>
  <c r="BQ329" i="5"/>
  <c r="BT329" i="5"/>
  <c r="BQ330" i="5"/>
  <c r="BT330" i="5"/>
  <c r="BQ331" i="5"/>
  <c r="BT331" i="5"/>
  <c r="BQ332" i="5"/>
  <c r="BT332" i="5"/>
  <c r="BQ333" i="5"/>
  <c r="BT333" i="5"/>
  <c r="BQ334" i="5"/>
  <c r="BT334" i="5"/>
  <c r="BQ335" i="5"/>
  <c r="BT335" i="5"/>
  <c r="BQ336" i="5"/>
  <c r="BT336" i="5"/>
  <c r="BQ337" i="5"/>
  <c r="BT337" i="5"/>
  <c r="BQ338" i="5"/>
  <c r="BT338" i="5"/>
  <c r="BQ339" i="5"/>
  <c r="BT339" i="5"/>
  <c r="BQ340" i="5"/>
  <c r="BT340" i="5"/>
  <c r="BQ341" i="5"/>
  <c r="BT341" i="5"/>
  <c r="BQ342" i="5"/>
  <c r="BT342" i="5"/>
  <c r="BQ343" i="5"/>
  <c r="BT343" i="5"/>
  <c r="BQ344" i="5"/>
  <c r="BT344" i="5"/>
  <c r="BQ345" i="5"/>
  <c r="BT345" i="5"/>
  <c r="BQ346" i="5"/>
  <c r="BT346" i="5"/>
  <c r="BQ347" i="5"/>
  <c r="BT347" i="5"/>
  <c r="BQ348" i="5"/>
  <c r="BT348" i="5"/>
  <c r="BQ349" i="5"/>
  <c r="BT349" i="5"/>
  <c r="BQ350" i="5"/>
  <c r="BT350" i="5"/>
  <c r="BQ351" i="5"/>
  <c r="BT351" i="5"/>
  <c r="BQ352" i="5"/>
  <c r="BT352" i="5"/>
  <c r="BQ353" i="5"/>
  <c r="BT353" i="5"/>
  <c r="BQ354" i="5"/>
  <c r="BT354" i="5"/>
  <c r="BQ355" i="5"/>
  <c r="BT355" i="5"/>
  <c r="BQ356" i="5"/>
  <c r="BT356" i="5"/>
  <c r="BQ357" i="5"/>
  <c r="BT357" i="5"/>
  <c r="BQ358" i="5"/>
  <c r="BT358" i="5"/>
  <c r="BQ359" i="5"/>
  <c r="BT359" i="5"/>
  <c r="BQ360" i="5"/>
  <c r="BT360" i="5"/>
  <c r="BQ361" i="5"/>
  <c r="BT361" i="5"/>
  <c r="BQ362" i="5"/>
  <c r="BT362" i="5"/>
  <c r="BQ363" i="5"/>
  <c r="BT363" i="5"/>
  <c r="BQ364" i="5"/>
  <c r="BT364" i="5"/>
  <c r="BQ365" i="5"/>
  <c r="BT365" i="5"/>
  <c r="BQ366" i="5"/>
  <c r="BT366" i="5"/>
  <c r="BQ367" i="5"/>
  <c r="BT367" i="5"/>
  <c r="BQ368" i="5"/>
  <c r="BT368" i="5"/>
  <c r="BQ369" i="5"/>
  <c r="BT369" i="5"/>
  <c r="BQ370" i="5"/>
  <c r="BT370" i="5"/>
  <c r="BQ371" i="5"/>
  <c r="BT371" i="5"/>
  <c r="BQ372" i="5"/>
  <c r="BT372" i="5"/>
  <c r="BQ373" i="5"/>
  <c r="BT373" i="5"/>
  <c r="BQ374" i="5"/>
  <c r="BT374" i="5"/>
  <c r="BQ375" i="5"/>
  <c r="BT375" i="5"/>
  <c r="BQ376" i="5"/>
  <c r="BT376" i="5"/>
  <c r="BQ377" i="5"/>
  <c r="BT377" i="5"/>
  <c r="BQ378" i="5"/>
  <c r="BT378" i="5"/>
  <c r="BQ379" i="5"/>
  <c r="BT379" i="5"/>
  <c r="BQ380" i="5"/>
  <c r="BT380" i="5"/>
  <c r="BQ381" i="5"/>
  <c r="BT381" i="5"/>
  <c r="BQ382" i="5"/>
  <c r="BT382" i="5"/>
  <c r="BQ383" i="5"/>
  <c r="BT383" i="5"/>
  <c r="BQ384" i="5"/>
  <c r="BT384" i="5"/>
  <c r="BQ385" i="5"/>
  <c r="BT385" i="5"/>
  <c r="BQ386" i="5"/>
  <c r="BT386" i="5"/>
  <c r="BQ387" i="5"/>
  <c r="BT387" i="5"/>
  <c r="BQ388" i="5"/>
  <c r="BT388" i="5"/>
  <c r="BQ389" i="5"/>
  <c r="BT389" i="5"/>
  <c r="BQ390" i="5"/>
  <c r="BT390" i="5"/>
  <c r="BQ391" i="5"/>
  <c r="BT391" i="5"/>
  <c r="BQ392" i="5"/>
  <c r="BT392" i="5"/>
  <c r="BQ393" i="5"/>
  <c r="BT393" i="5"/>
  <c r="BQ394" i="5"/>
  <c r="BT394" i="5"/>
  <c r="BQ395" i="5"/>
  <c r="BT395" i="5"/>
  <c r="BQ396" i="5"/>
  <c r="BT396" i="5"/>
  <c r="BQ397" i="5"/>
  <c r="BT397" i="5"/>
  <c r="BQ398" i="5"/>
  <c r="BT398" i="5"/>
  <c r="BQ399" i="5"/>
  <c r="BT399" i="5"/>
  <c r="BQ400" i="5"/>
  <c r="BT400" i="5"/>
  <c r="BQ401" i="5"/>
  <c r="BT401" i="5"/>
  <c r="BQ402" i="5"/>
  <c r="BT402" i="5"/>
  <c r="BQ403" i="5"/>
  <c r="BT403" i="5"/>
  <c r="BQ404" i="5"/>
  <c r="BT404" i="5"/>
  <c r="BQ405" i="5"/>
  <c r="BT405" i="5"/>
  <c r="BQ406" i="5"/>
  <c r="BT406" i="5"/>
  <c r="BQ407" i="5"/>
  <c r="BT407" i="5"/>
  <c r="BQ408" i="5"/>
  <c r="BT408" i="5"/>
  <c r="BQ409" i="5"/>
  <c r="BT409" i="5"/>
  <c r="BQ410" i="5"/>
  <c r="BT410" i="5"/>
  <c r="BQ411" i="5"/>
  <c r="BT411" i="5"/>
  <c r="BQ412" i="5"/>
  <c r="BT412" i="5"/>
  <c r="BQ413" i="5"/>
  <c r="BT413" i="5"/>
  <c r="BQ414" i="5"/>
  <c r="BT414" i="5"/>
  <c r="BQ415" i="5"/>
  <c r="BT415" i="5"/>
  <c r="BQ416" i="5"/>
  <c r="BT416" i="5"/>
  <c r="BQ417" i="5"/>
  <c r="BT417" i="5"/>
  <c r="BQ418" i="5"/>
  <c r="BT418" i="5"/>
  <c r="BQ419" i="5"/>
  <c r="BT419" i="5"/>
  <c r="BQ420" i="5"/>
  <c r="BT420" i="5"/>
  <c r="BQ421" i="5"/>
  <c r="BT421" i="5"/>
  <c r="BQ422" i="5"/>
  <c r="BT422" i="5"/>
  <c r="BQ423" i="5"/>
  <c r="BT423" i="5"/>
  <c r="BQ424" i="5"/>
  <c r="BT424" i="5"/>
  <c r="BQ425" i="5"/>
  <c r="BT425" i="5"/>
  <c r="BQ426" i="5"/>
  <c r="BT426" i="5"/>
  <c r="BQ427" i="5"/>
  <c r="BT427" i="5"/>
  <c r="BQ428" i="5"/>
  <c r="BT428" i="5"/>
  <c r="BQ429" i="5"/>
  <c r="BT429" i="5"/>
  <c r="BQ430" i="5"/>
  <c r="BT430" i="5"/>
  <c r="BQ431" i="5"/>
  <c r="BT431" i="5"/>
  <c r="BQ432" i="5"/>
  <c r="BT432" i="5"/>
  <c r="BQ433" i="5"/>
  <c r="BT433" i="5"/>
  <c r="BQ434" i="5"/>
  <c r="BT434" i="5"/>
  <c r="BQ435" i="5"/>
  <c r="BT435" i="5"/>
  <c r="BQ436" i="5"/>
  <c r="BT436" i="5"/>
  <c r="BQ437" i="5"/>
  <c r="BT437" i="5"/>
  <c r="BQ438" i="5"/>
  <c r="BT438" i="5"/>
  <c r="BQ439" i="5"/>
  <c r="BT439" i="5"/>
  <c r="BQ440" i="5"/>
  <c r="BT440" i="5"/>
  <c r="BQ441" i="5"/>
  <c r="BT441" i="5"/>
  <c r="BQ442" i="5"/>
  <c r="BT442" i="5"/>
  <c r="BQ443" i="5"/>
  <c r="BT443" i="5"/>
  <c r="BQ444" i="5"/>
  <c r="BT444" i="5"/>
  <c r="BQ445" i="5"/>
  <c r="BT445" i="5"/>
  <c r="BQ446" i="5"/>
  <c r="BT446" i="5"/>
  <c r="BQ447" i="5"/>
  <c r="BT447" i="5"/>
  <c r="BQ448" i="5"/>
  <c r="BT448" i="5"/>
  <c r="BQ449" i="5"/>
  <c r="BT449" i="5"/>
  <c r="BQ450" i="5"/>
  <c r="BT450" i="5"/>
  <c r="BQ451" i="5"/>
  <c r="BT451" i="5"/>
  <c r="BQ452" i="5"/>
  <c r="BT452" i="5"/>
  <c r="BQ453" i="5"/>
  <c r="BT453" i="5"/>
  <c r="BQ454" i="5"/>
  <c r="BT454" i="5"/>
  <c r="BQ455" i="5"/>
  <c r="BT455" i="5"/>
  <c r="BQ456" i="5"/>
  <c r="BT456" i="5"/>
  <c r="BQ457" i="5"/>
  <c r="BT457" i="5"/>
  <c r="BQ458" i="5"/>
  <c r="BT458" i="5"/>
  <c r="BQ459" i="5"/>
  <c r="BT459" i="5"/>
  <c r="BQ460" i="5"/>
  <c r="BT460" i="5"/>
  <c r="BQ461" i="5"/>
  <c r="BT461" i="5"/>
  <c r="BQ462" i="5"/>
  <c r="BT462" i="5"/>
  <c r="BQ463" i="5"/>
  <c r="BT463" i="5"/>
  <c r="BQ464" i="5"/>
  <c r="BT464" i="5"/>
  <c r="BQ465" i="5"/>
  <c r="BT465" i="5"/>
  <c r="BQ466" i="5"/>
  <c r="BT466" i="5"/>
  <c r="BQ467" i="5"/>
  <c r="BT467" i="5"/>
  <c r="BQ468" i="5"/>
  <c r="BT468" i="5"/>
  <c r="BQ469" i="5"/>
  <c r="BT469" i="5"/>
  <c r="BQ470" i="5"/>
  <c r="BT470" i="5"/>
  <c r="BQ471" i="5"/>
  <c r="BT471" i="5"/>
  <c r="BQ472" i="5"/>
  <c r="BT472" i="5"/>
  <c r="BQ473" i="5"/>
  <c r="BT473" i="5"/>
  <c r="BQ474" i="5"/>
  <c r="BT474" i="5"/>
  <c r="BQ475" i="5"/>
  <c r="BT475" i="5"/>
  <c r="BQ476" i="5"/>
  <c r="BT476" i="5"/>
  <c r="BQ477" i="5"/>
  <c r="BT477" i="5"/>
  <c r="BQ478" i="5"/>
  <c r="BT478" i="5"/>
  <c r="BQ479" i="5"/>
  <c r="BT479" i="5"/>
  <c r="BQ480" i="5"/>
  <c r="BT480" i="5"/>
  <c r="BQ481" i="5"/>
  <c r="BT481" i="5"/>
  <c r="BQ482" i="5"/>
  <c r="BT482" i="5"/>
  <c r="BQ483" i="5"/>
  <c r="BT483" i="5"/>
  <c r="BQ484" i="5"/>
  <c r="BT484" i="5"/>
  <c r="BQ485" i="5"/>
  <c r="BT485" i="5"/>
  <c r="BQ486" i="5"/>
  <c r="BT486" i="5"/>
  <c r="BQ487" i="5"/>
  <c r="BT487" i="5"/>
  <c r="BQ488" i="5"/>
  <c r="BT488" i="5"/>
  <c r="BQ489" i="5"/>
  <c r="BT489" i="5"/>
  <c r="BQ490" i="5"/>
  <c r="BT490" i="5"/>
  <c r="BQ491" i="5"/>
  <c r="BT491" i="5"/>
  <c r="BQ492" i="5"/>
  <c r="BT492" i="5"/>
  <c r="BQ493" i="5"/>
  <c r="BT493" i="5"/>
  <c r="BQ494" i="5"/>
  <c r="BT494" i="5"/>
  <c r="BQ495" i="5"/>
  <c r="BT495" i="5"/>
  <c r="BQ496" i="5"/>
  <c r="BT496" i="5"/>
  <c r="BQ497" i="5"/>
  <c r="BT497" i="5"/>
  <c r="BQ498" i="5"/>
  <c r="BT498" i="5"/>
  <c r="BQ499" i="5"/>
  <c r="BT499" i="5"/>
  <c r="BQ500" i="5"/>
  <c r="BT500" i="5"/>
  <c r="BQ501" i="5"/>
  <c r="BT501" i="5"/>
  <c r="BQ502" i="5"/>
  <c r="BT502" i="5"/>
  <c r="BQ503" i="5"/>
  <c r="BT503" i="5"/>
  <c r="BQ504" i="5"/>
  <c r="BT504" i="5"/>
  <c r="BQ505" i="5"/>
  <c r="BT505" i="5"/>
  <c r="BQ506" i="5"/>
  <c r="BT506" i="5"/>
  <c r="BQ507" i="5"/>
  <c r="BT507" i="5"/>
  <c r="BQ508" i="5"/>
  <c r="BT508" i="5"/>
  <c r="BQ509" i="5"/>
  <c r="BT509" i="5"/>
  <c r="BQ510" i="5"/>
  <c r="BT510" i="5"/>
  <c r="BQ511" i="5"/>
  <c r="BT511" i="5"/>
  <c r="BQ512" i="5"/>
  <c r="BT512" i="5"/>
  <c r="BQ513" i="5"/>
  <c r="BT513" i="5"/>
  <c r="BQ514" i="5"/>
  <c r="BT514" i="5"/>
  <c r="BQ515" i="5"/>
  <c r="BT515" i="5"/>
  <c r="BQ516" i="5"/>
  <c r="BT516" i="5"/>
  <c r="BQ517" i="5"/>
  <c r="BT517" i="5"/>
  <c r="BQ518" i="5"/>
  <c r="BT518" i="5"/>
  <c r="BQ519" i="5"/>
  <c r="BT519" i="5"/>
  <c r="BQ520" i="5"/>
  <c r="BT520" i="5"/>
  <c r="BQ521" i="5"/>
  <c r="BT521" i="5"/>
  <c r="BQ522" i="5"/>
  <c r="BT522" i="5"/>
  <c r="BQ523" i="5"/>
  <c r="BT523" i="5"/>
  <c r="BQ524" i="5"/>
  <c r="BT524" i="5"/>
  <c r="BQ525" i="5"/>
  <c r="BT525" i="5"/>
  <c r="BQ526" i="5"/>
  <c r="BT526" i="5"/>
  <c r="BQ527" i="5"/>
  <c r="BT527" i="5"/>
  <c r="BQ528" i="5"/>
  <c r="BT528" i="5"/>
  <c r="BQ529" i="5"/>
  <c r="BT529" i="5"/>
  <c r="BQ530" i="5"/>
  <c r="BT530" i="5"/>
  <c r="BQ531" i="5"/>
  <c r="BT531" i="5"/>
  <c r="BT43" i="5"/>
  <c r="BS44" i="5"/>
  <c r="BS45" i="5"/>
  <c r="BS46" i="5"/>
  <c r="BS47" i="5"/>
  <c r="BS48" i="5"/>
  <c r="BS49" i="5"/>
  <c r="BS50" i="5"/>
  <c r="BS51" i="5"/>
  <c r="BS52" i="5"/>
  <c r="BS53" i="5"/>
  <c r="BS54" i="5"/>
  <c r="BS55" i="5"/>
  <c r="BS56" i="5"/>
  <c r="BS57" i="5"/>
  <c r="BS58" i="5"/>
  <c r="BS59" i="5"/>
  <c r="BS60" i="5"/>
  <c r="BS61" i="5"/>
  <c r="BS62" i="5"/>
  <c r="BS63" i="5"/>
  <c r="BS64" i="5"/>
  <c r="BS65" i="5"/>
  <c r="BS66" i="5"/>
  <c r="BS67" i="5"/>
  <c r="BS68" i="5"/>
  <c r="BS69" i="5"/>
  <c r="BS70" i="5"/>
  <c r="BS71" i="5"/>
  <c r="BS72" i="5"/>
  <c r="BS73" i="5"/>
  <c r="BS74" i="5"/>
  <c r="BS75" i="5"/>
  <c r="BS76" i="5"/>
  <c r="BS77" i="5"/>
  <c r="BS78" i="5"/>
  <c r="BS79" i="5"/>
  <c r="BS80" i="5"/>
  <c r="BS81" i="5"/>
  <c r="BS82" i="5"/>
  <c r="BS83" i="5"/>
  <c r="BS84" i="5"/>
  <c r="BS85" i="5"/>
  <c r="BS86" i="5"/>
  <c r="BS87" i="5"/>
  <c r="BS88" i="5"/>
  <c r="BS89" i="5"/>
  <c r="BS90" i="5"/>
  <c r="BS91" i="5"/>
  <c r="BS92" i="5"/>
  <c r="BS93" i="5"/>
  <c r="BS94" i="5"/>
  <c r="BS95" i="5"/>
  <c r="BS96" i="5"/>
  <c r="BS97" i="5"/>
  <c r="BS98" i="5"/>
  <c r="BS99" i="5"/>
  <c r="BS100" i="5"/>
  <c r="BS101" i="5"/>
  <c r="BS102" i="5"/>
  <c r="BS103" i="5"/>
  <c r="BS104" i="5"/>
  <c r="BS105" i="5"/>
  <c r="BS106" i="5"/>
  <c r="BS107" i="5"/>
  <c r="BS108" i="5"/>
  <c r="BS109" i="5"/>
  <c r="BS110" i="5"/>
  <c r="BS111" i="5"/>
  <c r="BS112" i="5"/>
  <c r="BS113" i="5"/>
  <c r="BS114" i="5"/>
  <c r="BS115" i="5"/>
  <c r="BS116" i="5"/>
  <c r="BS117" i="5"/>
  <c r="BS118" i="5"/>
  <c r="BS119" i="5"/>
  <c r="BS120" i="5"/>
  <c r="BS121" i="5"/>
  <c r="BS122" i="5"/>
  <c r="BS123" i="5"/>
  <c r="BS124" i="5"/>
  <c r="BS125" i="5"/>
  <c r="BS126" i="5"/>
  <c r="BS127" i="5"/>
  <c r="BS128" i="5"/>
  <c r="BS129" i="5"/>
  <c r="BS130" i="5"/>
  <c r="BS131" i="5"/>
  <c r="BS132" i="5"/>
  <c r="BS133" i="5"/>
  <c r="BS134" i="5"/>
  <c r="BS135" i="5"/>
  <c r="BS136" i="5"/>
  <c r="BS137" i="5"/>
  <c r="BS138" i="5"/>
  <c r="BS139" i="5"/>
  <c r="BS140" i="5"/>
  <c r="BS141" i="5"/>
  <c r="BS142" i="5"/>
  <c r="BS143" i="5"/>
  <c r="BS144" i="5"/>
  <c r="BS145" i="5"/>
  <c r="BS146" i="5"/>
  <c r="BS147" i="5"/>
  <c r="BS148" i="5"/>
  <c r="BS149" i="5"/>
  <c r="BS150" i="5"/>
  <c r="BS151" i="5"/>
  <c r="BS152" i="5"/>
  <c r="BS153" i="5"/>
  <c r="BS154" i="5"/>
  <c r="BS155" i="5"/>
  <c r="BS156" i="5"/>
  <c r="BS157" i="5"/>
  <c r="BS158" i="5"/>
  <c r="BS159" i="5"/>
  <c r="BS160" i="5"/>
  <c r="BS161" i="5"/>
  <c r="BS162" i="5"/>
  <c r="BS163" i="5"/>
  <c r="BS164" i="5"/>
  <c r="BS165" i="5"/>
  <c r="BS166" i="5"/>
  <c r="BS167" i="5"/>
  <c r="BS168" i="5"/>
  <c r="BS169" i="5"/>
  <c r="BS170" i="5"/>
  <c r="BS171" i="5"/>
  <c r="BS172" i="5"/>
  <c r="BS173" i="5"/>
  <c r="BS174" i="5"/>
  <c r="BS175" i="5"/>
  <c r="BS176" i="5"/>
  <c r="BS177" i="5"/>
  <c r="BS178" i="5"/>
  <c r="BS179" i="5"/>
  <c r="BS180" i="5"/>
  <c r="BS181" i="5"/>
  <c r="BS182" i="5"/>
  <c r="BS183" i="5"/>
  <c r="BS184" i="5"/>
  <c r="BS185" i="5"/>
  <c r="BS186" i="5"/>
  <c r="BS187" i="5"/>
  <c r="BS188" i="5"/>
  <c r="BS189" i="5"/>
  <c r="BS190" i="5"/>
  <c r="BS191" i="5"/>
  <c r="BS192" i="5"/>
  <c r="BS193" i="5"/>
  <c r="BS194" i="5"/>
  <c r="BS195" i="5"/>
  <c r="BS196" i="5"/>
  <c r="BS197" i="5"/>
  <c r="BS198" i="5"/>
  <c r="BS199" i="5"/>
  <c r="BS200" i="5"/>
  <c r="BS201" i="5"/>
  <c r="BS202" i="5"/>
  <c r="BS203" i="5"/>
  <c r="BS204" i="5"/>
  <c r="BS205" i="5"/>
  <c r="BS206" i="5"/>
  <c r="BS207" i="5"/>
  <c r="BS208" i="5"/>
  <c r="BS209" i="5"/>
  <c r="BS210" i="5"/>
  <c r="BS211" i="5"/>
  <c r="BS212" i="5"/>
  <c r="BS213" i="5"/>
  <c r="BS214" i="5"/>
  <c r="BS215" i="5"/>
  <c r="BS216" i="5"/>
  <c r="BS217" i="5"/>
  <c r="BS218" i="5"/>
  <c r="BS219" i="5"/>
  <c r="BS220" i="5"/>
  <c r="BS221" i="5"/>
  <c r="BS222" i="5"/>
  <c r="BS223" i="5"/>
  <c r="BS224" i="5"/>
  <c r="BS225" i="5"/>
  <c r="BS226" i="5"/>
  <c r="BS227" i="5"/>
  <c r="BS228" i="5"/>
  <c r="BS229" i="5"/>
  <c r="BS230" i="5"/>
  <c r="BS231" i="5"/>
  <c r="BS232" i="5"/>
  <c r="BS233" i="5"/>
  <c r="BS234" i="5"/>
  <c r="BS235" i="5"/>
  <c r="BS236" i="5"/>
  <c r="BS237" i="5"/>
  <c r="BS238" i="5"/>
  <c r="BS239" i="5"/>
  <c r="BS240" i="5"/>
  <c r="BS241" i="5"/>
  <c r="BS242" i="5"/>
  <c r="BS243" i="5"/>
  <c r="BS244" i="5"/>
  <c r="BS245" i="5"/>
  <c r="BS246" i="5"/>
  <c r="BS247" i="5"/>
  <c r="BS248" i="5"/>
  <c r="BS249" i="5"/>
  <c r="BS250" i="5"/>
  <c r="BS251" i="5"/>
  <c r="BS252" i="5"/>
  <c r="BS253" i="5"/>
  <c r="BS254" i="5"/>
  <c r="BS255" i="5"/>
  <c r="BS256" i="5"/>
  <c r="BS257" i="5"/>
  <c r="BS258" i="5"/>
  <c r="BS259" i="5"/>
  <c r="BS260" i="5"/>
  <c r="BS261" i="5"/>
  <c r="BS262" i="5"/>
  <c r="BS263" i="5"/>
  <c r="BS264" i="5"/>
  <c r="BS265" i="5"/>
  <c r="BS266" i="5"/>
  <c r="BS267" i="5"/>
  <c r="BS268" i="5"/>
  <c r="BS269" i="5"/>
  <c r="BS270" i="5"/>
  <c r="BS271" i="5"/>
  <c r="BS272" i="5"/>
  <c r="BS273" i="5"/>
  <c r="BS274" i="5"/>
  <c r="BS275" i="5"/>
  <c r="BS276" i="5"/>
  <c r="BS277" i="5"/>
  <c r="BS278" i="5"/>
  <c r="BS279" i="5"/>
  <c r="BS280" i="5"/>
  <c r="BS281" i="5"/>
  <c r="BS282" i="5"/>
  <c r="BS283" i="5"/>
  <c r="BS284" i="5"/>
  <c r="BS285" i="5"/>
  <c r="BS286" i="5"/>
  <c r="BS287" i="5"/>
  <c r="BS288" i="5"/>
  <c r="BS289" i="5"/>
  <c r="BS290" i="5"/>
  <c r="BS291" i="5"/>
  <c r="BS292" i="5"/>
  <c r="BS293" i="5"/>
  <c r="BS294" i="5"/>
  <c r="BS295" i="5"/>
  <c r="BS296" i="5"/>
  <c r="BS297" i="5"/>
  <c r="BS298" i="5"/>
  <c r="BS299" i="5"/>
  <c r="BS300" i="5"/>
  <c r="BS301" i="5"/>
  <c r="BS302" i="5"/>
  <c r="BS303" i="5"/>
  <c r="BS304" i="5"/>
  <c r="BS305" i="5"/>
  <c r="BS306" i="5"/>
  <c r="BS307" i="5"/>
  <c r="BS308" i="5"/>
  <c r="BS309" i="5"/>
  <c r="BS310" i="5"/>
  <c r="BS311" i="5"/>
  <c r="BS312" i="5"/>
  <c r="BS313" i="5"/>
  <c r="BS314" i="5"/>
  <c r="BS315" i="5"/>
  <c r="BS316" i="5"/>
  <c r="BS317" i="5"/>
  <c r="BS318" i="5"/>
  <c r="BS319" i="5"/>
  <c r="BS320" i="5"/>
  <c r="BS321" i="5"/>
  <c r="BS322" i="5"/>
  <c r="BS323" i="5"/>
  <c r="BS324" i="5"/>
  <c r="BS325" i="5"/>
  <c r="BS326" i="5"/>
  <c r="BS327" i="5"/>
  <c r="BS328" i="5"/>
  <c r="BS329" i="5"/>
  <c r="BS330" i="5"/>
  <c r="BS331" i="5"/>
  <c r="BS332" i="5"/>
  <c r="BS333" i="5"/>
  <c r="BS334" i="5"/>
  <c r="BS335" i="5"/>
  <c r="BS336" i="5"/>
  <c r="BS337" i="5"/>
  <c r="BS338" i="5"/>
  <c r="BS339" i="5"/>
  <c r="BS340" i="5"/>
  <c r="BS341" i="5"/>
  <c r="BS342" i="5"/>
  <c r="BS343" i="5"/>
  <c r="BS344" i="5"/>
  <c r="BS345" i="5"/>
  <c r="BS346" i="5"/>
  <c r="BS347" i="5"/>
  <c r="BS348" i="5"/>
  <c r="BS349" i="5"/>
  <c r="BS350" i="5"/>
  <c r="BS351" i="5"/>
  <c r="BS352" i="5"/>
  <c r="BS353" i="5"/>
  <c r="BS354" i="5"/>
  <c r="BS355" i="5"/>
  <c r="BS356" i="5"/>
  <c r="BS357" i="5"/>
  <c r="BS358" i="5"/>
  <c r="BS359" i="5"/>
  <c r="BS360" i="5"/>
  <c r="BS361" i="5"/>
  <c r="BS362" i="5"/>
  <c r="BS363" i="5"/>
  <c r="BS364" i="5"/>
  <c r="BS365" i="5"/>
  <c r="BS366" i="5"/>
  <c r="BS367" i="5"/>
  <c r="BS368" i="5"/>
  <c r="BS369" i="5"/>
  <c r="BS370" i="5"/>
  <c r="BS371" i="5"/>
  <c r="BS372" i="5"/>
  <c r="BS373" i="5"/>
  <c r="BS374" i="5"/>
  <c r="BS375" i="5"/>
  <c r="BS376" i="5"/>
  <c r="BS377" i="5"/>
  <c r="BS378" i="5"/>
  <c r="BS379" i="5"/>
  <c r="BS380" i="5"/>
  <c r="BS381" i="5"/>
  <c r="BS382" i="5"/>
  <c r="BS383" i="5"/>
  <c r="BS384" i="5"/>
  <c r="BS385" i="5"/>
  <c r="BS386" i="5"/>
  <c r="BS387" i="5"/>
  <c r="BS388" i="5"/>
  <c r="BS389" i="5"/>
  <c r="BS390" i="5"/>
  <c r="BS391" i="5"/>
  <c r="BS392" i="5"/>
  <c r="BS393" i="5"/>
  <c r="BS394" i="5"/>
  <c r="BS395" i="5"/>
  <c r="BS396" i="5"/>
  <c r="BS397" i="5"/>
  <c r="BS398" i="5"/>
  <c r="BS399" i="5"/>
  <c r="BS400" i="5"/>
  <c r="BS401" i="5"/>
  <c r="BS402" i="5"/>
  <c r="BS403" i="5"/>
  <c r="BS404" i="5"/>
  <c r="BS405" i="5"/>
  <c r="BS406" i="5"/>
  <c r="BS407" i="5"/>
  <c r="BS408" i="5"/>
  <c r="BS409" i="5"/>
  <c r="BS410" i="5"/>
  <c r="BS411" i="5"/>
  <c r="BS412" i="5"/>
  <c r="BS413" i="5"/>
  <c r="BS414" i="5"/>
  <c r="BS415" i="5"/>
  <c r="BS416" i="5"/>
  <c r="BS417" i="5"/>
  <c r="BS418" i="5"/>
  <c r="BS419" i="5"/>
  <c r="BS420" i="5"/>
  <c r="BS421" i="5"/>
  <c r="BS422" i="5"/>
  <c r="BS423" i="5"/>
  <c r="BS424" i="5"/>
  <c r="BS425" i="5"/>
  <c r="BS426" i="5"/>
  <c r="BS427" i="5"/>
  <c r="BS428" i="5"/>
  <c r="BS429" i="5"/>
  <c r="BS430" i="5"/>
  <c r="BS431" i="5"/>
  <c r="BS432" i="5"/>
  <c r="BS433" i="5"/>
  <c r="BS434" i="5"/>
  <c r="BS435" i="5"/>
  <c r="BS436" i="5"/>
  <c r="BS437" i="5"/>
  <c r="BS438" i="5"/>
  <c r="BS439" i="5"/>
  <c r="BS440" i="5"/>
  <c r="BS441" i="5"/>
  <c r="BS442" i="5"/>
  <c r="BS443" i="5"/>
  <c r="BS444" i="5"/>
  <c r="BS445" i="5"/>
  <c r="BS446" i="5"/>
  <c r="BS447" i="5"/>
  <c r="BS448" i="5"/>
  <c r="BS449" i="5"/>
  <c r="BS450" i="5"/>
  <c r="BS451" i="5"/>
  <c r="BS452" i="5"/>
  <c r="BS453" i="5"/>
  <c r="BS454" i="5"/>
  <c r="BS455" i="5"/>
  <c r="BS456" i="5"/>
  <c r="BS457" i="5"/>
  <c r="BS458" i="5"/>
  <c r="BS459" i="5"/>
  <c r="BS460" i="5"/>
  <c r="BS461" i="5"/>
  <c r="BS462" i="5"/>
  <c r="BS463" i="5"/>
  <c r="BS464" i="5"/>
  <c r="BS465" i="5"/>
  <c r="BS466" i="5"/>
  <c r="BS467" i="5"/>
  <c r="BS468" i="5"/>
  <c r="BS469" i="5"/>
  <c r="BS470" i="5"/>
  <c r="BS471" i="5"/>
  <c r="BS472" i="5"/>
  <c r="BS473" i="5"/>
  <c r="BS474" i="5"/>
  <c r="BS475" i="5"/>
  <c r="BS476" i="5"/>
  <c r="BS477" i="5"/>
  <c r="BS478" i="5"/>
  <c r="BS479" i="5"/>
  <c r="BS480" i="5"/>
  <c r="BS481" i="5"/>
  <c r="BS482" i="5"/>
  <c r="BS483" i="5"/>
  <c r="BS484" i="5"/>
  <c r="BS485" i="5"/>
  <c r="BS486" i="5"/>
  <c r="BS487" i="5"/>
  <c r="BS488" i="5"/>
  <c r="BS489" i="5"/>
  <c r="BS490" i="5"/>
  <c r="BS491" i="5"/>
  <c r="BS492" i="5"/>
  <c r="BS493" i="5"/>
  <c r="BS494" i="5"/>
  <c r="BS495" i="5"/>
  <c r="BS496" i="5"/>
  <c r="BS497" i="5"/>
  <c r="BS498" i="5"/>
  <c r="BS499" i="5"/>
  <c r="BS500" i="5"/>
  <c r="BS501" i="5"/>
  <c r="BS502" i="5"/>
  <c r="BS503" i="5"/>
  <c r="BS504" i="5"/>
  <c r="BS505" i="5"/>
  <c r="BS506" i="5"/>
  <c r="BS507" i="5"/>
  <c r="BS508" i="5"/>
  <c r="BS509" i="5"/>
  <c r="BS510" i="5"/>
  <c r="BS511" i="5"/>
  <c r="BS512" i="5"/>
  <c r="BS513" i="5"/>
  <c r="BS514" i="5"/>
  <c r="BS515" i="5"/>
  <c r="BS516" i="5"/>
  <c r="BS517" i="5"/>
  <c r="BS518" i="5"/>
  <c r="BS519" i="5"/>
  <c r="BS520" i="5"/>
  <c r="BS521" i="5"/>
  <c r="BS522" i="5"/>
  <c r="BS523" i="5"/>
  <c r="BS524" i="5"/>
  <c r="BS525" i="5"/>
  <c r="BS526" i="5"/>
  <c r="BS527" i="5"/>
  <c r="BS528" i="5"/>
  <c r="BS529" i="5"/>
  <c r="BS530" i="5"/>
  <c r="BS531" i="5"/>
  <c r="BS43" i="5"/>
  <c r="AW621" i="5"/>
  <c r="AW622" i="5"/>
  <c r="AW623" i="5"/>
  <c r="AW624" i="5"/>
  <c r="BR44" i="5"/>
  <c r="BR45" i="5"/>
  <c r="BR46" i="5"/>
  <c r="BR47" i="5"/>
  <c r="BR48" i="5"/>
  <c r="BR49" i="5"/>
  <c r="BR50" i="5"/>
  <c r="BR51" i="5"/>
  <c r="BR52" i="5"/>
  <c r="BR53" i="5"/>
  <c r="BR54" i="5"/>
  <c r="BR55" i="5"/>
  <c r="BR56" i="5"/>
  <c r="BR57" i="5"/>
  <c r="BR58" i="5"/>
  <c r="BR59" i="5"/>
  <c r="BR60" i="5"/>
  <c r="BR61" i="5"/>
  <c r="BR62" i="5"/>
  <c r="BR63" i="5"/>
  <c r="BR64" i="5"/>
  <c r="BR65" i="5"/>
  <c r="BR66" i="5"/>
  <c r="BR67" i="5"/>
  <c r="BR68" i="5"/>
  <c r="BR69" i="5"/>
  <c r="BR70" i="5"/>
  <c r="BR71" i="5"/>
  <c r="BR72" i="5"/>
  <c r="BR73" i="5"/>
  <c r="BR74" i="5"/>
  <c r="BR75" i="5"/>
  <c r="BR76" i="5"/>
  <c r="BR77" i="5"/>
  <c r="BR78" i="5"/>
  <c r="BR79" i="5"/>
  <c r="BR80" i="5"/>
  <c r="BR81" i="5"/>
  <c r="BR82" i="5"/>
  <c r="BR83" i="5"/>
  <c r="BR84" i="5"/>
  <c r="BR85" i="5"/>
  <c r="BR86" i="5"/>
  <c r="BR87" i="5"/>
  <c r="BR88" i="5"/>
  <c r="BR89" i="5"/>
  <c r="BR90" i="5"/>
  <c r="BR91" i="5"/>
  <c r="BR92" i="5"/>
  <c r="BR93" i="5"/>
  <c r="BR94" i="5"/>
  <c r="BR95" i="5"/>
  <c r="BR96" i="5"/>
  <c r="BR97" i="5"/>
  <c r="BR98" i="5"/>
  <c r="BR99" i="5"/>
  <c r="BR100" i="5"/>
  <c r="BR101" i="5"/>
  <c r="BR102" i="5"/>
  <c r="BR103" i="5"/>
  <c r="BR104" i="5"/>
  <c r="BR105" i="5"/>
  <c r="BR106" i="5"/>
  <c r="BR107" i="5"/>
  <c r="BR108" i="5"/>
  <c r="BR109" i="5"/>
  <c r="BR110" i="5"/>
  <c r="BR111" i="5"/>
  <c r="BR112" i="5"/>
  <c r="BR113" i="5"/>
  <c r="BR114" i="5"/>
  <c r="BR115" i="5"/>
  <c r="BR116" i="5"/>
  <c r="BR117" i="5"/>
  <c r="BR118" i="5"/>
  <c r="BR119" i="5"/>
  <c r="BR120" i="5"/>
  <c r="BR121" i="5"/>
  <c r="BR122" i="5"/>
  <c r="BR123" i="5"/>
  <c r="BR124" i="5"/>
  <c r="BR125" i="5"/>
  <c r="BR126" i="5"/>
  <c r="BR127" i="5"/>
  <c r="BR128" i="5"/>
  <c r="BR129" i="5"/>
  <c r="BR130" i="5"/>
  <c r="BR131" i="5"/>
  <c r="BR132" i="5"/>
  <c r="BR133" i="5"/>
  <c r="BR134" i="5"/>
  <c r="BR135" i="5"/>
  <c r="BR136" i="5"/>
  <c r="BR137" i="5"/>
  <c r="BR138" i="5"/>
  <c r="BR139" i="5"/>
  <c r="BR140" i="5"/>
  <c r="BR141" i="5"/>
  <c r="BR142" i="5"/>
  <c r="BR143" i="5"/>
  <c r="BR144" i="5"/>
  <c r="BR145" i="5"/>
  <c r="BR146" i="5"/>
  <c r="BR147" i="5"/>
  <c r="BR148" i="5"/>
  <c r="BR149" i="5"/>
  <c r="BR150" i="5"/>
  <c r="BR151" i="5"/>
  <c r="BR152" i="5"/>
  <c r="BR153" i="5"/>
  <c r="BR154" i="5"/>
  <c r="BR155" i="5"/>
  <c r="BR156" i="5"/>
  <c r="BR157" i="5"/>
  <c r="BR158" i="5"/>
  <c r="BR159" i="5"/>
  <c r="BR160" i="5"/>
  <c r="BR161" i="5"/>
  <c r="BR162" i="5"/>
  <c r="BR163" i="5"/>
  <c r="BR164" i="5"/>
  <c r="BR165" i="5"/>
  <c r="BR166" i="5"/>
  <c r="BR167" i="5"/>
  <c r="BR168" i="5"/>
  <c r="BR169" i="5"/>
  <c r="BR170" i="5"/>
  <c r="BR171" i="5"/>
  <c r="BR172" i="5"/>
  <c r="BR173" i="5"/>
  <c r="BR174" i="5"/>
  <c r="BR175" i="5"/>
  <c r="BR176" i="5"/>
  <c r="BR177" i="5"/>
  <c r="BR178" i="5"/>
  <c r="BR179" i="5"/>
  <c r="BR180" i="5"/>
  <c r="BR181" i="5"/>
  <c r="BR182" i="5"/>
  <c r="BR183" i="5"/>
  <c r="BR184" i="5"/>
  <c r="BR185" i="5"/>
  <c r="BR186" i="5"/>
  <c r="BR187" i="5"/>
  <c r="BR188" i="5"/>
  <c r="BR189" i="5"/>
  <c r="BR190" i="5"/>
  <c r="BR191" i="5"/>
  <c r="BR192" i="5"/>
  <c r="BR193" i="5"/>
  <c r="BR194" i="5"/>
  <c r="BR195" i="5"/>
  <c r="BR196" i="5"/>
  <c r="BR197" i="5"/>
  <c r="BR198" i="5"/>
  <c r="BR199" i="5"/>
  <c r="BR200" i="5"/>
  <c r="BR201" i="5"/>
  <c r="BR202" i="5"/>
  <c r="BR203" i="5"/>
  <c r="BR204" i="5"/>
  <c r="BR205" i="5"/>
  <c r="BR206" i="5"/>
  <c r="BR207" i="5"/>
  <c r="BR208" i="5"/>
  <c r="BR209" i="5"/>
  <c r="BR210" i="5"/>
  <c r="BR211" i="5"/>
  <c r="BR212" i="5"/>
  <c r="BR213" i="5"/>
  <c r="BR214" i="5"/>
  <c r="BR215" i="5"/>
  <c r="BR216" i="5"/>
  <c r="BR217" i="5"/>
  <c r="BR218" i="5"/>
  <c r="BR219" i="5"/>
  <c r="BR220" i="5"/>
  <c r="BR221" i="5"/>
  <c r="BR222" i="5"/>
  <c r="BR223" i="5"/>
  <c r="BR224" i="5"/>
  <c r="BR225" i="5"/>
  <c r="BR226" i="5"/>
  <c r="BR227" i="5"/>
  <c r="BR228" i="5"/>
  <c r="BR229" i="5"/>
  <c r="BR230" i="5"/>
  <c r="BR231" i="5"/>
  <c r="BR232" i="5"/>
  <c r="BR233" i="5"/>
  <c r="BR234" i="5"/>
  <c r="BR235" i="5"/>
  <c r="BR236" i="5"/>
  <c r="BR237" i="5"/>
  <c r="BR238" i="5"/>
  <c r="BR239" i="5"/>
  <c r="BR240" i="5"/>
  <c r="BR241" i="5"/>
  <c r="BR242" i="5"/>
  <c r="BR243" i="5"/>
  <c r="BR244" i="5"/>
  <c r="BR245" i="5"/>
  <c r="BR246" i="5"/>
  <c r="BR247" i="5"/>
  <c r="BR248" i="5"/>
  <c r="BR249" i="5"/>
  <c r="BR250" i="5"/>
  <c r="BR251" i="5"/>
  <c r="BR252" i="5"/>
  <c r="BR253" i="5"/>
  <c r="BR254" i="5"/>
  <c r="BR255" i="5"/>
  <c r="BR256" i="5"/>
  <c r="BR257" i="5"/>
  <c r="BR258" i="5"/>
  <c r="BR259" i="5"/>
  <c r="BR260" i="5"/>
  <c r="BR261" i="5"/>
  <c r="BR262" i="5"/>
  <c r="BR263" i="5"/>
  <c r="BR264" i="5"/>
  <c r="BR265" i="5"/>
  <c r="BR266" i="5"/>
  <c r="BR267" i="5"/>
  <c r="BR268" i="5"/>
  <c r="BR269" i="5"/>
  <c r="BR270" i="5"/>
  <c r="BR271" i="5"/>
  <c r="BR272" i="5"/>
  <c r="BR273" i="5"/>
  <c r="BR274" i="5"/>
  <c r="BR275" i="5"/>
  <c r="BR276" i="5"/>
  <c r="BR277" i="5"/>
  <c r="BR278" i="5"/>
  <c r="BR279" i="5"/>
  <c r="BR280" i="5"/>
  <c r="BR281" i="5"/>
  <c r="BR282" i="5"/>
  <c r="BR283" i="5"/>
  <c r="BR284" i="5"/>
  <c r="BR285" i="5"/>
  <c r="BR286" i="5"/>
  <c r="BR287" i="5"/>
  <c r="BR288" i="5"/>
  <c r="BR289" i="5"/>
  <c r="BR290" i="5"/>
  <c r="BR291" i="5"/>
  <c r="BR292" i="5"/>
  <c r="BR293" i="5"/>
  <c r="BR294" i="5"/>
  <c r="BR295" i="5"/>
  <c r="BR296" i="5"/>
  <c r="BR297" i="5"/>
  <c r="BR298" i="5"/>
  <c r="BR299" i="5"/>
  <c r="BR300" i="5"/>
  <c r="BR301" i="5"/>
  <c r="BR302" i="5"/>
  <c r="BR303" i="5"/>
  <c r="BR304" i="5"/>
  <c r="BR305" i="5"/>
  <c r="BR306" i="5"/>
  <c r="BR307" i="5"/>
  <c r="BR308" i="5"/>
  <c r="BR309" i="5"/>
  <c r="BR310" i="5"/>
  <c r="BR311" i="5"/>
  <c r="BR312" i="5"/>
  <c r="BR313" i="5"/>
  <c r="BR314" i="5"/>
  <c r="BR315" i="5"/>
  <c r="BR316" i="5"/>
  <c r="BR317" i="5"/>
  <c r="BR318" i="5"/>
  <c r="BR319" i="5"/>
  <c r="BR320" i="5"/>
  <c r="BR321" i="5"/>
  <c r="BR322" i="5"/>
  <c r="BR323" i="5"/>
  <c r="BR324" i="5"/>
  <c r="BR325" i="5"/>
  <c r="BR326" i="5"/>
  <c r="BR327" i="5"/>
  <c r="BR328" i="5"/>
  <c r="BR329" i="5"/>
  <c r="BR330" i="5"/>
  <c r="BR331" i="5"/>
  <c r="BR332" i="5"/>
  <c r="BR333" i="5"/>
  <c r="BR334" i="5"/>
  <c r="BR335" i="5"/>
  <c r="BR336" i="5"/>
  <c r="BR337" i="5"/>
  <c r="BR338" i="5"/>
  <c r="BR339" i="5"/>
  <c r="BR340" i="5"/>
  <c r="BR341" i="5"/>
  <c r="BR342" i="5"/>
  <c r="BR343" i="5"/>
  <c r="BR344" i="5"/>
  <c r="BR345" i="5"/>
  <c r="BR346" i="5"/>
  <c r="BR347" i="5"/>
  <c r="BR348" i="5"/>
  <c r="BR349" i="5"/>
  <c r="BR350" i="5"/>
  <c r="BR351" i="5"/>
  <c r="BR352" i="5"/>
  <c r="BR353" i="5"/>
  <c r="BR354" i="5"/>
  <c r="BR355" i="5"/>
  <c r="BR356" i="5"/>
  <c r="BR357" i="5"/>
  <c r="BR358" i="5"/>
  <c r="BR359" i="5"/>
  <c r="BR360" i="5"/>
  <c r="BR361" i="5"/>
  <c r="BR362" i="5"/>
  <c r="BR363" i="5"/>
  <c r="BR364" i="5"/>
  <c r="BR365" i="5"/>
  <c r="BR366" i="5"/>
  <c r="BR367" i="5"/>
  <c r="BR368" i="5"/>
  <c r="BR369" i="5"/>
  <c r="BR370" i="5"/>
  <c r="BR371" i="5"/>
  <c r="BR372" i="5"/>
  <c r="BR373" i="5"/>
  <c r="BR374" i="5"/>
  <c r="BR375" i="5"/>
  <c r="BR376" i="5"/>
  <c r="BR377" i="5"/>
  <c r="BR378" i="5"/>
  <c r="BR379" i="5"/>
  <c r="BR380" i="5"/>
  <c r="BR381" i="5"/>
  <c r="BR382" i="5"/>
  <c r="BR383" i="5"/>
  <c r="BR384" i="5"/>
  <c r="BR385" i="5"/>
  <c r="BR386" i="5"/>
  <c r="BR387" i="5"/>
  <c r="BR388" i="5"/>
  <c r="BR389" i="5"/>
  <c r="BR390" i="5"/>
  <c r="BR391" i="5"/>
  <c r="BR392" i="5"/>
  <c r="BR393" i="5"/>
  <c r="BR394" i="5"/>
  <c r="BR395" i="5"/>
  <c r="BR396" i="5"/>
  <c r="BR397" i="5"/>
  <c r="BR398" i="5"/>
  <c r="BR399" i="5"/>
  <c r="BR400" i="5"/>
  <c r="BR401" i="5"/>
  <c r="BR402" i="5"/>
  <c r="BR403" i="5"/>
  <c r="BR404" i="5"/>
  <c r="BR405" i="5"/>
  <c r="BR406" i="5"/>
  <c r="BR407" i="5"/>
  <c r="BR408" i="5"/>
  <c r="BR409" i="5"/>
  <c r="BR410" i="5"/>
  <c r="BR411" i="5"/>
  <c r="BR412" i="5"/>
  <c r="BR413" i="5"/>
  <c r="BR414" i="5"/>
  <c r="BR415" i="5"/>
  <c r="BR416" i="5"/>
  <c r="BR417" i="5"/>
  <c r="BR418" i="5"/>
  <c r="BR419" i="5"/>
  <c r="BR420" i="5"/>
  <c r="BR421" i="5"/>
  <c r="BR422" i="5"/>
  <c r="BR423" i="5"/>
  <c r="BR424" i="5"/>
  <c r="BR425" i="5"/>
  <c r="BR426" i="5"/>
  <c r="BR427" i="5"/>
  <c r="BR428" i="5"/>
  <c r="BR429" i="5"/>
  <c r="BR430" i="5"/>
  <c r="BR431" i="5"/>
  <c r="BR432" i="5"/>
  <c r="BR433" i="5"/>
  <c r="BR434" i="5"/>
  <c r="BR435" i="5"/>
  <c r="BR436" i="5"/>
  <c r="BR437" i="5"/>
  <c r="BR438" i="5"/>
  <c r="BR439" i="5"/>
  <c r="BR440" i="5"/>
  <c r="BR441" i="5"/>
  <c r="BR442" i="5"/>
  <c r="BR443" i="5"/>
  <c r="BR444" i="5"/>
  <c r="BR445" i="5"/>
  <c r="BR446" i="5"/>
  <c r="BR447" i="5"/>
  <c r="BR448" i="5"/>
  <c r="BR449" i="5"/>
  <c r="BR450" i="5"/>
  <c r="BR451" i="5"/>
  <c r="BR452" i="5"/>
  <c r="BR453" i="5"/>
  <c r="BR454" i="5"/>
  <c r="BR455" i="5"/>
  <c r="BR456" i="5"/>
  <c r="BR457" i="5"/>
  <c r="BR458" i="5"/>
  <c r="BR459" i="5"/>
  <c r="BR460" i="5"/>
  <c r="BR461" i="5"/>
  <c r="BR462" i="5"/>
  <c r="BR463" i="5"/>
  <c r="BR464" i="5"/>
  <c r="BR465" i="5"/>
  <c r="BR466" i="5"/>
  <c r="BR467" i="5"/>
  <c r="BR468" i="5"/>
  <c r="BR469" i="5"/>
  <c r="BR470" i="5"/>
  <c r="BR471" i="5"/>
  <c r="BR472" i="5"/>
  <c r="BR473" i="5"/>
  <c r="BR474" i="5"/>
  <c r="BR475" i="5"/>
  <c r="BR476" i="5"/>
  <c r="BR477" i="5"/>
  <c r="BR478" i="5"/>
  <c r="BR479" i="5"/>
  <c r="BR480" i="5"/>
  <c r="BR481" i="5"/>
  <c r="BR482" i="5"/>
  <c r="BR483" i="5"/>
  <c r="BR484" i="5"/>
  <c r="BR485" i="5"/>
  <c r="BR486" i="5"/>
  <c r="BR487" i="5"/>
  <c r="BR488" i="5"/>
  <c r="BR489" i="5"/>
  <c r="BR490" i="5"/>
  <c r="BR491" i="5"/>
  <c r="BR492" i="5"/>
  <c r="BR493" i="5"/>
  <c r="BR494" i="5"/>
  <c r="BR495" i="5"/>
  <c r="BR496" i="5"/>
  <c r="BR497" i="5"/>
  <c r="BR498" i="5"/>
  <c r="BR499" i="5"/>
  <c r="BR500" i="5"/>
  <c r="BR501" i="5"/>
  <c r="BR502" i="5"/>
  <c r="BR503" i="5"/>
  <c r="BR504" i="5"/>
  <c r="BR505" i="5"/>
  <c r="BR506" i="5"/>
  <c r="BR507" i="5"/>
  <c r="BR508" i="5"/>
  <c r="BR509" i="5"/>
  <c r="BR510" i="5"/>
  <c r="BR511" i="5"/>
  <c r="BR512" i="5"/>
  <c r="BR513" i="5"/>
  <c r="BR514" i="5"/>
  <c r="BR515" i="5"/>
  <c r="BR516" i="5"/>
  <c r="BR517" i="5"/>
  <c r="BR518" i="5"/>
  <c r="BR519" i="5"/>
  <c r="BR520" i="5"/>
  <c r="BR521" i="5"/>
  <c r="BR522" i="5"/>
  <c r="BR523" i="5"/>
  <c r="BR524" i="5"/>
  <c r="BR525" i="5"/>
  <c r="BR526" i="5"/>
  <c r="BR527" i="5"/>
  <c r="BR528" i="5"/>
  <c r="BR529" i="5"/>
  <c r="BR530" i="5"/>
  <c r="BR531" i="5"/>
  <c r="AW605" i="5"/>
  <c r="AW606" i="5"/>
  <c r="AW607" i="5"/>
  <c r="AW608" i="5"/>
  <c r="AW609" i="5"/>
  <c r="AW610" i="5"/>
  <c r="AW611" i="5"/>
  <c r="AW612" i="5"/>
  <c r="AW613" i="5"/>
  <c r="AW614" i="5"/>
  <c r="AW615" i="5"/>
  <c r="AW616" i="5"/>
  <c r="AW617" i="5"/>
  <c r="AW618" i="5"/>
  <c r="AW619" i="5"/>
  <c r="AW620" i="5"/>
  <c r="BF291" i="5"/>
  <c r="BG291" i="5"/>
  <c r="BH292" i="5"/>
  <c r="BF292" i="5"/>
  <c r="BG292" i="5"/>
  <c r="BH293" i="5"/>
  <c r="BF293" i="5"/>
  <c r="BG293" i="5"/>
  <c r="BH294" i="5"/>
  <c r="BF294" i="5"/>
  <c r="BG294" i="5"/>
  <c r="BH295" i="5"/>
  <c r="BF295" i="5"/>
  <c r="BG295" i="5"/>
  <c r="BH296" i="5"/>
  <c r="BF296" i="5"/>
  <c r="BG296" i="5"/>
  <c r="BH297" i="5"/>
  <c r="BF297" i="5"/>
  <c r="BG297" i="5"/>
  <c r="BH298" i="5"/>
  <c r="BF298" i="5"/>
  <c r="BG298" i="5"/>
  <c r="BH299" i="5"/>
  <c r="BF299" i="5"/>
  <c r="BG299" i="5"/>
  <c r="BH300" i="5"/>
  <c r="BF300" i="5"/>
  <c r="BG300" i="5"/>
  <c r="BH301" i="5"/>
  <c r="BF301" i="5"/>
  <c r="BG301" i="5"/>
  <c r="BH302" i="5"/>
  <c r="BF302" i="5"/>
  <c r="BG302" i="5"/>
  <c r="BH303" i="5"/>
  <c r="BF303" i="5"/>
  <c r="BG303" i="5"/>
  <c r="BH304" i="5"/>
  <c r="BF304" i="5"/>
  <c r="BG304" i="5"/>
  <c r="BH305" i="5"/>
  <c r="BF305" i="5"/>
  <c r="BG305" i="5"/>
  <c r="BH306" i="5"/>
  <c r="BF306" i="5"/>
  <c r="BG306" i="5"/>
  <c r="BH307" i="5"/>
  <c r="BF307" i="5"/>
  <c r="BG307" i="5"/>
  <c r="BH308" i="5"/>
  <c r="BF308" i="5"/>
  <c r="BG308" i="5"/>
  <c r="BH309" i="5"/>
  <c r="BF309" i="5"/>
  <c r="BG309" i="5"/>
  <c r="BH310" i="5"/>
  <c r="BF310" i="5"/>
  <c r="BG310" i="5"/>
  <c r="BH311" i="5"/>
  <c r="BF311" i="5"/>
  <c r="BG311" i="5"/>
  <c r="BH312" i="5"/>
  <c r="BF312" i="5"/>
  <c r="BG312" i="5"/>
  <c r="BH313" i="5"/>
  <c r="BF313" i="5"/>
  <c r="BG313" i="5"/>
  <c r="BH314" i="5"/>
  <c r="BF314" i="5"/>
  <c r="BG314" i="5"/>
  <c r="BH315" i="5"/>
  <c r="BF315" i="5"/>
  <c r="BG315" i="5"/>
  <c r="BH316" i="5"/>
  <c r="BF316" i="5"/>
  <c r="BG316" i="5"/>
  <c r="BH317" i="5"/>
  <c r="BF317" i="5"/>
  <c r="BG317" i="5"/>
  <c r="BH318" i="5"/>
  <c r="BF318" i="5"/>
  <c r="BG318" i="5"/>
  <c r="BH319" i="5"/>
  <c r="BF319" i="5"/>
  <c r="BG319" i="5"/>
  <c r="BH320" i="5"/>
  <c r="BF320" i="5"/>
  <c r="BG320" i="5"/>
  <c r="BH321" i="5"/>
  <c r="BF321" i="5"/>
  <c r="BG321" i="5"/>
  <c r="BH322" i="5"/>
  <c r="BF322" i="5"/>
  <c r="BG322" i="5"/>
  <c r="BH323" i="5"/>
  <c r="BF323" i="5"/>
  <c r="BG323" i="5"/>
  <c r="BH324" i="5"/>
  <c r="BF324" i="5"/>
  <c r="BG324" i="5"/>
  <c r="BH325" i="5"/>
  <c r="BF325" i="5"/>
  <c r="BG325" i="5"/>
  <c r="BH326" i="5"/>
  <c r="BF326" i="5"/>
  <c r="BG326" i="5"/>
  <c r="BH327" i="5"/>
  <c r="BF327" i="5"/>
  <c r="BG327" i="5"/>
  <c r="BH328" i="5"/>
  <c r="BF328" i="5"/>
  <c r="BG328" i="5"/>
  <c r="BH329" i="5"/>
  <c r="BF329" i="5"/>
  <c r="BG329" i="5"/>
  <c r="BH330" i="5"/>
  <c r="BF330" i="5"/>
  <c r="BG330" i="5"/>
  <c r="BH331" i="5"/>
  <c r="BF331" i="5"/>
  <c r="BG331" i="5"/>
  <c r="BH332" i="5"/>
  <c r="BF332" i="5"/>
  <c r="BG332" i="5"/>
  <c r="BH333" i="5"/>
  <c r="BF333" i="5"/>
  <c r="BG333" i="5"/>
  <c r="BH334" i="5"/>
  <c r="BF334" i="5"/>
  <c r="BG334" i="5"/>
  <c r="BH335" i="5"/>
  <c r="BF335" i="5"/>
  <c r="BG335" i="5"/>
  <c r="BH336" i="5"/>
  <c r="BF336" i="5"/>
  <c r="BG336" i="5"/>
  <c r="BH337" i="5"/>
  <c r="BF337" i="5"/>
  <c r="BG337" i="5"/>
  <c r="BH338" i="5"/>
  <c r="BF338" i="5"/>
  <c r="BG338" i="5"/>
  <c r="BH339" i="5"/>
  <c r="BF339" i="5"/>
  <c r="BG339" i="5"/>
  <c r="BH340" i="5"/>
  <c r="BF340" i="5"/>
  <c r="BG340" i="5"/>
  <c r="BH341" i="5"/>
  <c r="BF341" i="5"/>
  <c r="BG341" i="5"/>
  <c r="BH342" i="5"/>
  <c r="BF342" i="5"/>
  <c r="BG342" i="5"/>
  <c r="BH343" i="5"/>
  <c r="BF343" i="5"/>
  <c r="BG343" i="5"/>
  <c r="BH344" i="5"/>
  <c r="BF344" i="5"/>
  <c r="BG344" i="5"/>
  <c r="BH345" i="5"/>
  <c r="BF345" i="5"/>
  <c r="BG345" i="5"/>
  <c r="BH346" i="5"/>
  <c r="BF346" i="5"/>
  <c r="BG346" i="5"/>
  <c r="BH347" i="5"/>
  <c r="BF347" i="5"/>
  <c r="BG347" i="5"/>
  <c r="BH348" i="5"/>
  <c r="BF348" i="5"/>
  <c r="BG348" i="5"/>
  <c r="BH349" i="5"/>
  <c r="BF349" i="5"/>
  <c r="BG349" i="5"/>
  <c r="BH350" i="5"/>
  <c r="BF350" i="5"/>
  <c r="BG350" i="5"/>
  <c r="BH351" i="5"/>
  <c r="BF351" i="5"/>
  <c r="BG351" i="5"/>
  <c r="BH352" i="5"/>
  <c r="BF352" i="5"/>
  <c r="BG352" i="5"/>
  <c r="BH353" i="5"/>
  <c r="BF353" i="5"/>
  <c r="BG353" i="5"/>
  <c r="BH354" i="5"/>
  <c r="BF354" i="5"/>
  <c r="BG354" i="5"/>
  <c r="BH355" i="5"/>
  <c r="BF355" i="5"/>
  <c r="BG355" i="5"/>
  <c r="BH356" i="5"/>
  <c r="BF356" i="5"/>
  <c r="BG356" i="5"/>
  <c r="BH357" i="5"/>
  <c r="BF357" i="5"/>
  <c r="BG357" i="5"/>
  <c r="BH358" i="5"/>
  <c r="BF358" i="5"/>
  <c r="BG358" i="5"/>
  <c r="BH359" i="5"/>
  <c r="BF359" i="5"/>
  <c r="BG359" i="5"/>
  <c r="BH360" i="5"/>
  <c r="BF360" i="5"/>
  <c r="BG360" i="5"/>
  <c r="BH361" i="5"/>
  <c r="BF361" i="5"/>
  <c r="BG361" i="5"/>
  <c r="BH362" i="5"/>
  <c r="BF362" i="5"/>
  <c r="BG362" i="5"/>
  <c r="BH363" i="5"/>
  <c r="BF363" i="5"/>
  <c r="BG363" i="5"/>
  <c r="BH364" i="5"/>
  <c r="BF364" i="5"/>
  <c r="BG364" i="5"/>
  <c r="BH365" i="5"/>
  <c r="BF365" i="5"/>
  <c r="BG365" i="5"/>
  <c r="BH366" i="5"/>
  <c r="BF366" i="5"/>
  <c r="BG366" i="5"/>
  <c r="BH367" i="5"/>
  <c r="BF367" i="5"/>
  <c r="BG367" i="5"/>
  <c r="BH368" i="5"/>
  <c r="BF368" i="5"/>
  <c r="BG368" i="5"/>
  <c r="BH369" i="5"/>
  <c r="BF369" i="5"/>
  <c r="BG369" i="5"/>
  <c r="BH370" i="5"/>
  <c r="BF370" i="5"/>
  <c r="BG370" i="5"/>
  <c r="BH371" i="5"/>
  <c r="BF371" i="5"/>
  <c r="BG371" i="5"/>
  <c r="BH372" i="5"/>
  <c r="BF372" i="5"/>
  <c r="BG372" i="5"/>
  <c r="BH373" i="5"/>
  <c r="BF373" i="5"/>
  <c r="BG373" i="5"/>
  <c r="BH374" i="5"/>
  <c r="BF374" i="5"/>
  <c r="BG374" i="5"/>
  <c r="BH375" i="5"/>
  <c r="BF375" i="5"/>
  <c r="BG375" i="5"/>
  <c r="BH376" i="5"/>
  <c r="BF376" i="5"/>
  <c r="BG376" i="5"/>
  <c r="BH377" i="5"/>
  <c r="BF377" i="5"/>
  <c r="BG377" i="5"/>
  <c r="BH378" i="5"/>
  <c r="BF378" i="5"/>
  <c r="BG378" i="5"/>
  <c r="BH379" i="5"/>
  <c r="BF379" i="5"/>
  <c r="BG379" i="5"/>
  <c r="BH380" i="5"/>
  <c r="BF380" i="5"/>
  <c r="BG380" i="5"/>
  <c r="BH381" i="5"/>
  <c r="BF381" i="5"/>
  <c r="BG381" i="5"/>
  <c r="BH382" i="5"/>
  <c r="BF382" i="5"/>
  <c r="BG382" i="5"/>
  <c r="BH383" i="5"/>
  <c r="BF383" i="5"/>
  <c r="BG383" i="5"/>
  <c r="BH384" i="5"/>
  <c r="BF384" i="5"/>
  <c r="BG384" i="5"/>
  <c r="BH385" i="5"/>
  <c r="BF385" i="5"/>
  <c r="BG385" i="5"/>
  <c r="BH386" i="5"/>
  <c r="BF386" i="5"/>
  <c r="BG386" i="5"/>
  <c r="BH387" i="5"/>
  <c r="BF387" i="5"/>
  <c r="BG387" i="5"/>
  <c r="BH388" i="5"/>
  <c r="BF388" i="5"/>
  <c r="BG388" i="5"/>
  <c r="BH389" i="5"/>
  <c r="BF389" i="5"/>
  <c r="BG389" i="5"/>
  <c r="BH390" i="5"/>
  <c r="BF390" i="5"/>
  <c r="BG390" i="5"/>
  <c r="BH391" i="5"/>
  <c r="BF391" i="5"/>
  <c r="BG391" i="5"/>
  <c r="BH392" i="5"/>
  <c r="BF392" i="5"/>
  <c r="BG392" i="5"/>
  <c r="BH393" i="5"/>
  <c r="BF393" i="5"/>
  <c r="BG393" i="5"/>
  <c r="BH394" i="5"/>
  <c r="BF394" i="5"/>
  <c r="BG394" i="5"/>
  <c r="BH395" i="5"/>
  <c r="BF395" i="5"/>
  <c r="BG395" i="5"/>
  <c r="BH396" i="5"/>
  <c r="BF396" i="5"/>
  <c r="BG396" i="5"/>
  <c r="BH397" i="5"/>
  <c r="BF397" i="5"/>
  <c r="BG397" i="5"/>
  <c r="BH398" i="5"/>
  <c r="BF398" i="5"/>
  <c r="BG398" i="5"/>
  <c r="BH399" i="5"/>
  <c r="BF399" i="5"/>
  <c r="BG399" i="5"/>
  <c r="BH400" i="5"/>
  <c r="BF400" i="5"/>
  <c r="BG400" i="5"/>
  <c r="BH401" i="5"/>
  <c r="BF401" i="5"/>
  <c r="BG401" i="5"/>
  <c r="BH402" i="5"/>
  <c r="BF402" i="5"/>
  <c r="BG402" i="5"/>
  <c r="BH403" i="5"/>
  <c r="BF403" i="5"/>
  <c r="BG403" i="5"/>
  <c r="BH404" i="5"/>
  <c r="BF404" i="5"/>
  <c r="BG404" i="5"/>
  <c r="BH405" i="5"/>
  <c r="BF405" i="5"/>
  <c r="BG405" i="5"/>
  <c r="BH406" i="5"/>
  <c r="BF406" i="5"/>
  <c r="BG406" i="5"/>
  <c r="BH407" i="5"/>
  <c r="BF407" i="5"/>
  <c r="BG407" i="5"/>
  <c r="BH408" i="5"/>
  <c r="BF408" i="5"/>
  <c r="BG408" i="5"/>
  <c r="BH409" i="5"/>
  <c r="BF409" i="5"/>
  <c r="BG409" i="5"/>
  <c r="BH410" i="5"/>
  <c r="BF410" i="5"/>
  <c r="BG410" i="5"/>
  <c r="BH411" i="5"/>
  <c r="BF411" i="5"/>
  <c r="BG411" i="5"/>
  <c r="BH412" i="5"/>
  <c r="BF412" i="5"/>
  <c r="BG412" i="5"/>
  <c r="BH413" i="5"/>
  <c r="BF413" i="5"/>
  <c r="BG413" i="5"/>
  <c r="BH414" i="5"/>
  <c r="BF414" i="5"/>
  <c r="BG414" i="5"/>
  <c r="BH415" i="5"/>
  <c r="BF415" i="5"/>
  <c r="BG415" i="5"/>
  <c r="BH416" i="5"/>
  <c r="BF416" i="5"/>
  <c r="BG416" i="5"/>
  <c r="BH417" i="5"/>
  <c r="BF417" i="5"/>
  <c r="BG417" i="5"/>
  <c r="BH418" i="5"/>
  <c r="BF418" i="5"/>
  <c r="BG418" i="5"/>
  <c r="BH419" i="5"/>
  <c r="BF419" i="5"/>
  <c r="BG419" i="5"/>
  <c r="BH420" i="5"/>
  <c r="BF420" i="5"/>
  <c r="BG420" i="5"/>
  <c r="BH421" i="5"/>
  <c r="BF421" i="5"/>
  <c r="BG421" i="5"/>
  <c r="BH422" i="5"/>
  <c r="BF422" i="5"/>
  <c r="BG422" i="5"/>
  <c r="BH423" i="5"/>
  <c r="BF423" i="5"/>
  <c r="BG423" i="5"/>
  <c r="BH424" i="5"/>
  <c r="BF424" i="5"/>
  <c r="BG424" i="5"/>
  <c r="BH425" i="5"/>
  <c r="BF425" i="5"/>
  <c r="BG425" i="5"/>
  <c r="BH426" i="5"/>
  <c r="BF426" i="5"/>
  <c r="BG426" i="5"/>
  <c r="BH427" i="5"/>
  <c r="BF427" i="5"/>
  <c r="BG427" i="5"/>
  <c r="BH428" i="5"/>
  <c r="BF428" i="5"/>
  <c r="BG428" i="5"/>
  <c r="BH429" i="5"/>
  <c r="BF429" i="5"/>
  <c r="BG429" i="5"/>
  <c r="BH430" i="5"/>
  <c r="BF430" i="5"/>
  <c r="BG430" i="5"/>
  <c r="BH431" i="5"/>
  <c r="BF431" i="5"/>
  <c r="BG431" i="5"/>
  <c r="BH432" i="5"/>
  <c r="BF432" i="5"/>
  <c r="BG432" i="5"/>
  <c r="BH433" i="5"/>
  <c r="BF433" i="5"/>
  <c r="BG433" i="5"/>
  <c r="BH434" i="5"/>
  <c r="BF434" i="5"/>
  <c r="BG434" i="5"/>
  <c r="BH435" i="5"/>
  <c r="BF435" i="5"/>
  <c r="BG435" i="5"/>
  <c r="BH436" i="5"/>
  <c r="BF436" i="5"/>
  <c r="BG436" i="5"/>
  <c r="BH437" i="5"/>
  <c r="BF437" i="5"/>
  <c r="BG437" i="5"/>
  <c r="BH438" i="5"/>
  <c r="BF438" i="5"/>
  <c r="BG438" i="5"/>
  <c r="BH439" i="5"/>
  <c r="BF439" i="5"/>
  <c r="BG439" i="5"/>
  <c r="BH440" i="5"/>
  <c r="BF440" i="5"/>
  <c r="BG440" i="5"/>
  <c r="BH441" i="5"/>
  <c r="BF441" i="5"/>
  <c r="BG441" i="5"/>
  <c r="BH442" i="5"/>
  <c r="BF442" i="5"/>
  <c r="BG442" i="5"/>
  <c r="BH443" i="5"/>
  <c r="BF443" i="5"/>
  <c r="BG443" i="5"/>
  <c r="BH444" i="5"/>
  <c r="BF444" i="5"/>
  <c r="BG444" i="5"/>
  <c r="BH445" i="5"/>
  <c r="BF445" i="5"/>
  <c r="BG445" i="5"/>
  <c r="BH446" i="5"/>
  <c r="BF446" i="5"/>
  <c r="BG446" i="5"/>
  <c r="BH447" i="5"/>
  <c r="BF447" i="5"/>
  <c r="BG447" i="5"/>
  <c r="BH448" i="5"/>
  <c r="I845" i="5"/>
  <c r="T845" i="5"/>
  <c r="U845" i="5"/>
  <c r="V845" i="5"/>
  <c r="W845" i="5"/>
  <c r="AW845" i="5"/>
  <c r="I846" i="5"/>
  <c r="T846" i="5"/>
  <c r="U846" i="5"/>
  <c r="V846" i="5"/>
  <c r="W846" i="5"/>
  <c r="AW846" i="5"/>
  <c r="I847" i="5"/>
  <c r="T847" i="5"/>
  <c r="U847" i="5"/>
  <c r="V847" i="5"/>
  <c r="W847" i="5"/>
  <c r="AW847" i="5"/>
  <c r="I848" i="5"/>
  <c r="T848" i="5"/>
  <c r="U848" i="5"/>
  <c r="V848" i="5"/>
  <c r="W848" i="5"/>
  <c r="AW848" i="5"/>
  <c r="I849" i="5"/>
  <c r="T849" i="5"/>
  <c r="U849" i="5"/>
  <c r="V849" i="5"/>
  <c r="W849" i="5"/>
  <c r="AW849" i="5"/>
  <c r="I850" i="5"/>
  <c r="T850" i="5"/>
  <c r="U850" i="5"/>
  <c r="V850" i="5"/>
  <c r="W850" i="5"/>
  <c r="AW850" i="5"/>
  <c r="I851" i="5"/>
  <c r="T851" i="5"/>
  <c r="U851" i="5"/>
  <c r="V851" i="5"/>
  <c r="W851" i="5"/>
  <c r="AW851" i="5"/>
  <c r="I852" i="5"/>
  <c r="T852" i="5"/>
  <c r="U852" i="5"/>
  <c r="V852" i="5"/>
  <c r="W852" i="5"/>
  <c r="AW852" i="5"/>
  <c r="I853" i="5"/>
  <c r="T853" i="5"/>
  <c r="U853" i="5"/>
  <c r="V853" i="5"/>
  <c r="W853" i="5"/>
  <c r="AW853" i="5"/>
  <c r="I854" i="5"/>
  <c r="T854" i="5"/>
  <c r="U854" i="5"/>
  <c r="V854" i="5"/>
  <c r="W854" i="5"/>
  <c r="AW854" i="5"/>
  <c r="I855" i="5"/>
  <c r="T855" i="5"/>
  <c r="U855" i="5"/>
  <c r="V855" i="5"/>
  <c r="W855" i="5"/>
  <c r="AW855" i="5"/>
  <c r="I856" i="5"/>
  <c r="T856" i="5"/>
  <c r="U856" i="5"/>
  <c r="V856" i="5"/>
  <c r="W856" i="5"/>
  <c r="AW856" i="5"/>
  <c r="I857" i="5"/>
  <c r="T857" i="5"/>
  <c r="U857" i="5"/>
  <c r="V857" i="5"/>
  <c r="W857" i="5"/>
  <c r="AW857" i="5"/>
  <c r="I858" i="5"/>
  <c r="T858" i="5"/>
  <c r="U858" i="5"/>
  <c r="V858" i="5"/>
  <c r="W858" i="5"/>
  <c r="AW858" i="5"/>
  <c r="I859" i="5"/>
  <c r="T859" i="5"/>
  <c r="U859" i="5"/>
  <c r="V859" i="5"/>
  <c r="W859" i="5"/>
  <c r="AW859" i="5"/>
  <c r="I860" i="5"/>
  <c r="T860" i="5"/>
  <c r="U860" i="5"/>
  <c r="V860" i="5"/>
  <c r="W860" i="5"/>
  <c r="AW860" i="5"/>
  <c r="I861" i="5"/>
  <c r="T861" i="5"/>
  <c r="U861" i="5"/>
  <c r="V861" i="5"/>
  <c r="W861" i="5"/>
  <c r="AW861" i="5"/>
  <c r="I862" i="5"/>
  <c r="T862" i="5"/>
  <c r="U862" i="5"/>
  <c r="V862" i="5"/>
  <c r="W862" i="5"/>
  <c r="AW862" i="5"/>
  <c r="I863" i="5"/>
  <c r="T863" i="5"/>
  <c r="U863" i="5"/>
  <c r="V863" i="5"/>
  <c r="W863" i="5"/>
  <c r="AW863" i="5"/>
  <c r="I864" i="5"/>
  <c r="T864" i="5"/>
  <c r="U864" i="5"/>
  <c r="V864" i="5"/>
  <c r="W864" i="5"/>
  <c r="AW864" i="5"/>
  <c r="I865" i="5"/>
  <c r="T865" i="5"/>
  <c r="U865" i="5"/>
  <c r="V865" i="5"/>
  <c r="W865" i="5"/>
  <c r="AW865" i="5"/>
  <c r="I866" i="5"/>
  <c r="T866" i="5"/>
  <c r="U866" i="5"/>
  <c r="V866" i="5"/>
  <c r="W866" i="5"/>
  <c r="AW866" i="5"/>
  <c r="I867" i="5"/>
  <c r="T867" i="5"/>
  <c r="U867" i="5"/>
  <c r="V867" i="5"/>
  <c r="W867" i="5"/>
  <c r="AW867" i="5"/>
  <c r="I868" i="5"/>
  <c r="T868" i="5"/>
  <c r="U868" i="5"/>
  <c r="V868" i="5"/>
  <c r="W868" i="5"/>
  <c r="AW868" i="5"/>
  <c r="I869" i="5"/>
  <c r="T869" i="5"/>
  <c r="U869" i="5"/>
  <c r="V869" i="5"/>
  <c r="W869" i="5"/>
  <c r="AW869" i="5"/>
  <c r="I870" i="5"/>
  <c r="T870" i="5"/>
  <c r="U870" i="5"/>
  <c r="V870" i="5"/>
  <c r="W870" i="5"/>
  <c r="AW870" i="5"/>
  <c r="I871" i="5"/>
  <c r="T871" i="5"/>
  <c r="U871" i="5"/>
  <c r="V871" i="5"/>
  <c r="W871" i="5"/>
  <c r="AW871" i="5"/>
  <c r="I872" i="5"/>
  <c r="T872" i="5"/>
  <c r="U872" i="5"/>
  <c r="V872" i="5"/>
  <c r="W872" i="5"/>
  <c r="AW872" i="5"/>
  <c r="I873" i="5"/>
  <c r="T873" i="5"/>
  <c r="U873" i="5"/>
  <c r="V873" i="5"/>
  <c r="W873" i="5"/>
  <c r="AW873" i="5"/>
  <c r="I874" i="5"/>
  <c r="T874" i="5"/>
  <c r="U874" i="5"/>
  <c r="V874" i="5"/>
  <c r="W874" i="5"/>
  <c r="AW874" i="5"/>
  <c r="I875" i="5"/>
  <c r="T875" i="5"/>
  <c r="U875" i="5"/>
  <c r="V875" i="5"/>
  <c r="W875" i="5"/>
  <c r="AW875" i="5"/>
  <c r="I876" i="5"/>
  <c r="T876" i="5"/>
  <c r="U876" i="5"/>
  <c r="V876" i="5"/>
  <c r="W876" i="5"/>
  <c r="AW876" i="5"/>
  <c r="I877" i="5"/>
  <c r="T877" i="5"/>
  <c r="U877" i="5"/>
  <c r="V877" i="5"/>
  <c r="W877" i="5"/>
  <c r="AW877" i="5"/>
  <c r="I878" i="5"/>
  <c r="T878" i="5"/>
  <c r="U878" i="5"/>
  <c r="V878" i="5"/>
  <c r="W878" i="5"/>
  <c r="AW878" i="5"/>
  <c r="I879" i="5"/>
  <c r="T879" i="5"/>
  <c r="U879" i="5"/>
  <c r="V879" i="5"/>
  <c r="W879" i="5"/>
  <c r="AW879" i="5"/>
  <c r="I880" i="5"/>
  <c r="T880" i="5"/>
  <c r="U880" i="5"/>
  <c r="V880" i="5"/>
  <c r="W880" i="5"/>
  <c r="AW880" i="5"/>
  <c r="I881" i="5"/>
  <c r="T881" i="5"/>
  <c r="U881" i="5"/>
  <c r="V881" i="5"/>
  <c r="W881" i="5"/>
  <c r="AW881" i="5"/>
  <c r="I882" i="5"/>
  <c r="T882" i="5"/>
  <c r="U882" i="5"/>
  <c r="V882" i="5"/>
  <c r="W882" i="5"/>
  <c r="AW882" i="5"/>
  <c r="I883" i="5"/>
  <c r="T883" i="5"/>
  <c r="U883" i="5"/>
  <c r="V883" i="5"/>
  <c r="W883" i="5"/>
  <c r="AW883" i="5"/>
  <c r="I884" i="5"/>
  <c r="T884" i="5"/>
  <c r="U884" i="5"/>
  <c r="V884" i="5"/>
  <c r="W884" i="5"/>
  <c r="AW884" i="5"/>
  <c r="I885" i="5"/>
  <c r="T885" i="5"/>
  <c r="U885" i="5"/>
  <c r="V885" i="5"/>
  <c r="W885" i="5"/>
  <c r="AW885" i="5"/>
  <c r="I886" i="5"/>
  <c r="T886" i="5"/>
  <c r="U886" i="5"/>
  <c r="V886" i="5"/>
  <c r="W886" i="5"/>
  <c r="AW886" i="5"/>
  <c r="I887" i="5"/>
  <c r="T887" i="5"/>
  <c r="U887" i="5"/>
  <c r="V887" i="5"/>
  <c r="W887" i="5"/>
  <c r="AW887" i="5"/>
  <c r="I888" i="5"/>
  <c r="T888" i="5"/>
  <c r="U888" i="5"/>
  <c r="V888" i="5"/>
  <c r="W888" i="5"/>
  <c r="AW888" i="5"/>
  <c r="I889" i="5"/>
  <c r="T889" i="5"/>
  <c r="U889" i="5"/>
  <c r="V889" i="5"/>
  <c r="W889" i="5"/>
  <c r="AW889" i="5"/>
  <c r="I890" i="5"/>
  <c r="T890" i="5"/>
  <c r="U890" i="5"/>
  <c r="V890" i="5"/>
  <c r="W890" i="5"/>
  <c r="AW890" i="5"/>
  <c r="I891" i="5"/>
  <c r="T891" i="5"/>
  <c r="U891" i="5"/>
  <c r="V891" i="5"/>
  <c r="W891" i="5"/>
  <c r="AW891" i="5"/>
  <c r="I892" i="5"/>
  <c r="T892" i="5"/>
  <c r="U892" i="5"/>
  <c r="V892" i="5"/>
  <c r="W892" i="5"/>
  <c r="AW892" i="5"/>
  <c r="I893" i="5"/>
  <c r="T893" i="5"/>
  <c r="U893" i="5"/>
  <c r="V893" i="5"/>
  <c r="W893" i="5"/>
  <c r="AW893" i="5"/>
  <c r="I894" i="5"/>
  <c r="T894" i="5"/>
  <c r="U894" i="5"/>
  <c r="V894" i="5"/>
  <c r="W894" i="5"/>
  <c r="AW894" i="5"/>
  <c r="I895" i="5"/>
  <c r="T895" i="5"/>
  <c r="U895" i="5"/>
  <c r="V895" i="5"/>
  <c r="W895" i="5"/>
  <c r="AW895" i="5"/>
  <c r="I896" i="5"/>
  <c r="T896" i="5"/>
  <c r="U896" i="5"/>
  <c r="V896" i="5"/>
  <c r="W896" i="5"/>
  <c r="AW896" i="5"/>
  <c r="I897" i="5"/>
  <c r="T897" i="5"/>
  <c r="U897" i="5"/>
  <c r="V897" i="5"/>
  <c r="W897" i="5"/>
  <c r="AW897" i="5"/>
  <c r="I898" i="5"/>
  <c r="T898" i="5"/>
  <c r="U898" i="5"/>
  <c r="V898" i="5"/>
  <c r="W898" i="5"/>
  <c r="AW898" i="5"/>
  <c r="I899" i="5"/>
  <c r="T899" i="5"/>
  <c r="U899" i="5"/>
  <c r="V899" i="5"/>
  <c r="W899" i="5"/>
  <c r="AW899" i="5"/>
  <c r="I900" i="5"/>
  <c r="T900" i="5"/>
  <c r="U900" i="5"/>
  <c r="V900" i="5"/>
  <c r="W900" i="5"/>
  <c r="AW900" i="5"/>
  <c r="I901" i="5"/>
  <c r="T901" i="5"/>
  <c r="U901" i="5"/>
  <c r="V901" i="5"/>
  <c r="W901" i="5"/>
  <c r="AW901" i="5"/>
  <c r="I902" i="5"/>
  <c r="T902" i="5"/>
  <c r="U902" i="5"/>
  <c r="V902" i="5"/>
  <c r="W902" i="5"/>
  <c r="AW902" i="5"/>
  <c r="I903" i="5"/>
  <c r="T903" i="5"/>
  <c r="U903" i="5"/>
  <c r="V903" i="5"/>
  <c r="W903" i="5"/>
  <c r="AW903" i="5"/>
  <c r="I904" i="5"/>
  <c r="T904" i="5"/>
  <c r="U904" i="5"/>
  <c r="V904" i="5"/>
  <c r="W904" i="5"/>
  <c r="AW904" i="5"/>
  <c r="I905" i="5"/>
  <c r="T905" i="5"/>
  <c r="U905" i="5"/>
  <c r="V905" i="5"/>
  <c r="W905" i="5"/>
  <c r="AW905" i="5"/>
  <c r="I906" i="5"/>
  <c r="T906" i="5"/>
  <c r="U906" i="5"/>
  <c r="V906" i="5"/>
  <c r="W906" i="5"/>
  <c r="AW906" i="5"/>
  <c r="I907" i="5"/>
  <c r="T907" i="5"/>
  <c r="U907" i="5"/>
  <c r="V907" i="5"/>
  <c r="W907" i="5"/>
  <c r="AW907" i="5"/>
  <c r="I908" i="5"/>
  <c r="T908" i="5"/>
  <c r="U908" i="5"/>
  <c r="V908" i="5"/>
  <c r="W908" i="5"/>
  <c r="AW908" i="5"/>
  <c r="I909" i="5"/>
  <c r="T909" i="5"/>
  <c r="U909" i="5"/>
  <c r="V909" i="5"/>
  <c r="W909" i="5"/>
  <c r="AW909" i="5"/>
  <c r="I910" i="5"/>
  <c r="T910" i="5"/>
  <c r="U910" i="5"/>
  <c r="V910" i="5"/>
  <c r="W910" i="5"/>
  <c r="AW910" i="5"/>
  <c r="I911" i="5"/>
  <c r="T911" i="5"/>
  <c r="U911" i="5"/>
  <c r="V911" i="5"/>
  <c r="W911" i="5"/>
  <c r="AW911" i="5"/>
  <c r="I912" i="5"/>
  <c r="T912" i="5"/>
  <c r="U912" i="5"/>
  <c r="V912" i="5"/>
  <c r="W912" i="5"/>
  <c r="AW912" i="5"/>
  <c r="I913" i="5"/>
  <c r="T913" i="5"/>
  <c r="U913" i="5"/>
  <c r="V913" i="5"/>
  <c r="W913" i="5"/>
  <c r="AW913" i="5"/>
  <c r="I914" i="5"/>
  <c r="T914" i="5"/>
  <c r="U914" i="5"/>
  <c r="V914" i="5"/>
  <c r="W914" i="5"/>
  <c r="AW914" i="5"/>
  <c r="I915" i="5"/>
  <c r="T915" i="5"/>
  <c r="U915" i="5"/>
  <c r="V915" i="5"/>
  <c r="W915" i="5"/>
  <c r="AW915" i="5"/>
  <c r="I916" i="5"/>
  <c r="T916" i="5"/>
  <c r="U916" i="5"/>
  <c r="V916" i="5"/>
  <c r="W916" i="5"/>
  <c r="AW916" i="5"/>
  <c r="I917" i="5"/>
  <c r="T917" i="5"/>
  <c r="U917" i="5"/>
  <c r="V917" i="5"/>
  <c r="W917" i="5"/>
  <c r="AW917" i="5"/>
  <c r="I918" i="5"/>
  <c r="T918" i="5"/>
  <c r="U918" i="5"/>
  <c r="V918" i="5"/>
  <c r="W918" i="5"/>
  <c r="AW918" i="5"/>
  <c r="I919" i="5"/>
  <c r="T919" i="5"/>
  <c r="U919" i="5"/>
  <c r="V919" i="5"/>
  <c r="W919" i="5"/>
  <c r="AW919" i="5"/>
  <c r="I920" i="5"/>
  <c r="T920" i="5"/>
  <c r="U920" i="5"/>
  <c r="V920" i="5"/>
  <c r="W920" i="5"/>
  <c r="AW920" i="5"/>
  <c r="I921" i="5"/>
  <c r="T921" i="5"/>
  <c r="U921" i="5"/>
  <c r="V921" i="5"/>
  <c r="W921" i="5"/>
  <c r="AW921" i="5"/>
  <c r="I922" i="5"/>
  <c r="T922" i="5"/>
  <c r="U922" i="5"/>
  <c r="V922" i="5"/>
  <c r="W922" i="5"/>
  <c r="AI922" i="5"/>
  <c r="AJ922" i="5"/>
  <c r="AW922" i="5"/>
  <c r="BF922" i="5"/>
  <c r="O20" i="6"/>
  <c r="P20" i="6"/>
  <c r="L17" i="1"/>
  <c r="B53" i="6"/>
  <c r="B124" i="6"/>
  <c r="T4" i="6"/>
  <c r="O11" i="6"/>
  <c r="T3" i="6"/>
  <c r="T5" i="6"/>
  <c r="N124" i="6"/>
  <c r="O124" i="6"/>
  <c r="E124" i="6"/>
  <c r="B52" i="6"/>
  <c r="N53" i="6"/>
  <c r="O53" i="6"/>
  <c r="B54" i="6"/>
  <c r="E53" i="6"/>
  <c r="T6" i="6"/>
  <c r="M17" i="1"/>
  <c r="P53" i="6"/>
  <c r="J53" i="6"/>
  <c r="F53" i="6"/>
  <c r="G53" i="6"/>
  <c r="P124" i="6"/>
  <c r="J124" i="6"/>
  <c r="F124" i="6"/>
  <c r="G124" i="6"/>
  <c r="N54" i="6"/>
  <c r="O54" i="6"/>
  <c r="B55" i="6"/>
  <c r="E54" i="6"/>
  <c r="N52" i="6"/>
  <c r="O52" i="6"/>
  <c r="E52" i="6"/>
  <c r="B51" i="6"/>
  <c r="O12" i="6"/>
  <c r="O10" i="6"/>
  <c r="O13" i="6"/>
  <c r="E51" i="6"/>
  <c r="B50" i="6"/>
  <c r="N51" i="6"/>
  <c r="O51" i="6"/>
  <c r="B56" i="6"/>
  <c r="E55" i="6"/>
  <c r="N55" i="6"/>
  <c r="O55" i="6"/>
  <c r="P52" i="6"/>
  <c r="J52" i="6"/>
  <c r="F52" i="6"/>
  <c r="G52" i="6"/>
  <c r="R124" i="6"/>
  <c r="H124" i="6"/>
  <c r="I124" i="6"/>
  <c r="Q124" i="6"/>
  <c r="K124" i="6"/>
  <c r="R53" i="6"/>
  <c r="H53" i="6"/>
  <c r="I53" i="6"/>
  <c r="Q53" i="6"/>
  <c r="K53" i="6"/>
  <c r="P54" i="6"/>
  <c r="J54" i="6"/>
  <c r="F54" i="6"/>
  <c r="G54" i="6"/>
  <c r="O14" i="6"/>
  <c r="M16" i="1"/>
  <c r="L124" i="6"/>
  <c r="M124" i="6"/>
  <c r="S124" i="6"/>
  <c r="T124" i="6"/>
  <c r="P55" i="6"/>
  <c r="J55" i="6"/>
  <c r="F55" i="6"/>
  <c r="G55" i="6"/>
  <c r="L53" i="6"/>
  <c r="M53" i="6"/>
  <c r="R52" i="6"/>
  <c r="B57" i="6"/>
  <c r="N56" i="6"/>
  <c r="O56" i="6"/>
  <c r="E56" i="6"/>
  <c r="H54" i="6"/>
  <c r="I54" i="6"/>
  <c r="Q54" i="6"/>
  <c r="K54" i="6"/>
  <c r="H52" i="6"/>
  <c r="I52" i="6"/>
  <c r="Q52" i="6"/>
  <c r="K52" i="6"/>
  <c r="N50" i="6"/>
  <c r="O50" i="6"/>
  <c r="B49" i="6"/>
  <c r="E50" i="6"/>
  <c r="R54" i="6"/>
  <c r="P51" i="6"/>
  <c r="J51" i="6"/>
  <c r="F51" i="6"/>
  <c r="G51" i="6"/>
  <c r="S53" i="6"/>
  <c r="T53" i="6"/>
  <c r="E57" i="6"/>
  <c r="N57" i="6"/>
  <c r="O57" i="6"/>
  <c r="B58" i="6"/>
  <c r="H51" i="6"/>
  <c r="I51" i="6"/>
  <c r="Q51" i="6"/>
  <c r="K51" i="6"/>
  <c r="L52" i="6"/>
  <c r="M52" i="6"/>
  <c r="S52" i="6"/>
  <c r="T52" i="6"/>
  <c r="R51" i="6"/>
  <c r="L54" i="6"/>
  <c r="M54" i="6"/>
  <c r="S54" i="6"/>
  <c r="T54" i="6"/>
  <c r="H55" i="6"/>
  <c r="I55" i="6"/>
  <c r="Q55" i="6"/>
  <c r="K55" i="6"/>
  <c r="P50" i="6"/>
  <c r="J50" i="6"/>
  <c r="F50" i="6"/>
  <c r="G50" i="6"/>
  <c r="E49" i="6"/>
  <c r="B48" i="6"/>
  <c r="N49" i="6"/>
  <c r="O49" i="6"/>
  <c r="P56" i="6"/>
  <c r="J56" i="6"/>
  <c r="F56" i="6"/>
  <c r="G56" i="6"/>
  <c r="R55" i="6"/>
  <c r="L55" i="6"/>
  <c r="M55" i="6"/>
  <c r="S55" i="6"/>
  <c r="T55" i="6"/>
  <c r="H50" i="6"/>
  <c r="I50" i="6"/>
  <c r="Q50" i="6"/>
  <c r="K50" i="6"/>
  <c r="P49" i="6"/>
  <c r="J49" i="6"/>
  <c r="F49" i="6"/>
  <c r="G49" i="6"/>
  <c r="E58" i="6"/>
  <c r="B59" i="6"/>
  <c r="N58" i="6"/>
  <c r="O58" i="6"/>
  <c r="H56" i="6"/>
  <c r="I56" i="6"/>
  <c r="Q56" i="6"/>
  <c r="K56" i="6"/>
  <c r="P57" i="6"/>
  <c r="J57" i="6"/>
  <c r="F57" i="6"/>
  <c r="G57" i="6"/>
  <c r="N48" i="6"/>
  <c r="O48" i="6"/>
  <c r="B47" i="6"/>
  <c r="E48" i="6"/>
  <c r="L51" i="6"/>
  <c r="M51" i="6"/>
  <c r="S51" i="6"/>
  <c r="T51" i="6"/>
  <c r="R56" i="6"/>
  <c r="R50" i="6"/>
  <c r="L50" i="6"/>
  <c r="M50" i="6"/>
  <c r="S50" i="6"/>
  <c r="T50" i="6"/>
  <c r="L56" i="6"/>
  <c r="M56" i="6"/>
  <c r="S56" i="6"/>
  <c r="T56" i="6"/>
  <c r="P48" i="6"/>
  <c r="J48" i="6"/>
  <c r="F48" i="6"/>
  <c r="G48" i="6"/>
  <c r="N59" i="6"/>
  <c r="O59" i="6"/>
  <c r="E59" i="6"/>
  <c r="B60" i="6"/>
  <c r="R49" i="6"/>
  <c r="P58" i="6"/>
  <c r="J58" i="6"/>
  <c r="F58" i="6"/>
  <c r="G58" i="6"/>
  <c r="H57" i="6"/>
  <c r="I57" i="6"/>
  <c r="Q57" i="6"/>
  <c r="K57" i="6"/>
  <c r="H49" i="6"/>
  <c r="I49" i="6"/>
  <c r="Q49" i="6"/>
  <c r="K49" i="6"/>
  <c r="R57" i="6"/>
  <c r="E47" i="6"/>
  <c r="B46" i="6"/>
  <c r="N47" i="6"/>
  <c r="O47" i="6"/>
  <c r="R58" i="6"/>
  <c r="B61" i="6"/>
  <c r="E60" i="6"/>
  <c r="N60" i="6"/>
  <c r="O60" i="6"/>
  <c r="L57" i="6"/>
  <c r="M57" i="6"/>
  <c r="S57" i="6"/>
  <c r="T57" i="6"/>
  <c r="P59" i="6"/>
  <c r="J59" i="6"/>
  <c r="F59" i="6"/>
  <c r="G59" i="6"/>
  <c r="N46" i="6"/>
  <c r="O46" i="6"/>
  <c r="E46" i="6"/>
  <c r="B45" i="6"/>
  <c r="H58" i="6"/>
  <c r="I58" i="6"/>
  <c r="Q58" i="6"/>
  <c r="K58" i="6"/>
  <c r="R48" i="6"/>
  <c r="H48" i="6"/>
  <c r="I48" i="6"/>
  <c r="Q48" i="6"/>
  <c r="K48" i="6"/>
  <c r="P47" i="6"/>
  <c r="J47" i="6"/>
  <c r="F47" i="6"/>
  <c r="G47" i="6"/>
  <c r="L49" i="6"/>
  <c r="M49" i="6"/>
  <c r="S49" i="6"/>
  <c r="T49" i="6"/>
  <c r="B44" i="6"/>
  <c r="N45" i="6"/>
  <c r="O45" i="6"/>
  <c r="E45" i="6"/>
  <c r="H47" i="6"/>
  <c r="I47" i="6"/>
  <c r="Q47" i="6"/>
  <c r="K47" i="6"/>
  <c r="P46" i="6"/>
  <c r="J46" i="6"/>
  <c r="F46" i="6"/>
  <c r="G46" i="6"/>
  <c r="P60" i="6"/>
  <c r="J60" i="6"/>
  <c r="F60" i="6"/>
  <c r="G60" i="6"/>
  <c r="E61" i="6"/>
  <c r="B62" i="6"/>
  <c r="N61" i="6"/>
  <c r="O61" i="6"/>
  <c r="R59" i="6"/>
  <c r="L58" i="6"/>
  <c r="M58" i="6"/>
  <c r="S58" i="6"/>
  <c r="T58" i="6"/>
  <c r="L48" i="6"/>
  <c r="M48" i="6"/>
  <c r="S48" i="6"/>
  <c r="T48" i="6"/>
  <c r="H59" i="6"/>
  <c r="I59" i="6"/>
  <c r="Q59" i="6"/>
  <c r="K59" i="6"/>
  <c r="R47" i="6"/>
  <c r="L47" i="6"/>
  <c r="M47" i="6"/>
  <c r="S47" i="6"/>
  <c r="T47" i="6"/>
  <c r="R60" i="6"/>
  <c r="E62" i="6"/>
  <c r="N62" i="6"/>
  <c r="O62" i="6"/>
  <c r="B63" i="6"/>
  <c r="P61" i="6"/>
  <c r="J61" i="6"/>
  <c r="F61" i="6"/>
  <c r="G61" i="6"/>
  <c r="R46" i="6"/>
  <c r="P45" i="6"/>
  <c r="J45" i="6"/>
  <c r="F45" i="6"/>
  <c r="G45" i="6"/>
  <c r="H60" i="6"/>
  <c r="I60" i="6"/>
  <c r="Q60" i="6"/>
  <c r="K60" i="6"/>
  <c r="N44" i="6"/>
  <c r="O44" i="6"/>
  <c r="B43" i="6"/>
  <c r="E44" i="6"/>
  <c r="L59" i="6"/>
  <c r="M59" i="6"/>
  <c r="S59" i="6"/>
  <c r="T59" i="6"/>
  <c r="H46" i="6"/>
  <c r="I46" i="6"/>
  <c r="Q46" i="6"/>
  <c r="K46" i="6"/>
  <c r="E43" i="6"/>
  <c r="B42" i="6"/>
  <c r="N43" i="6"/>
  <c r="O43" i="6"/>
  <c r="H61" i="6"/>
  <c r="I61" i="6"/>
  <c r="Q61" i="6"/>
  <c r="K61" i="6"/>
  <c r="R45" i="6"/>
  <c r="N63" i="6"/>
  <c r="O63" i="6"/>
  <c r="E63" i="6"/>
  <c r="B64" i="6"/>
  <c r="P62" i="6"/>
  <c r="J62" i="6"/>
  <c r="F62" i="6"/>
  <c r="G62" i="6"/>
  <c r="H45" i="6"/>
  <c r="I45" i="6"/>
  <c r="Q45" i="6"/>
  <c r="K45" i="6"/>
  <c r="R61" i="6"/>
  <c r="P44" i="6"/>
  <c r="J44" i="6"/>
  <c r="F44" i="6"/>
  <c r="G44" i="6"/>
  <c r="L46" i="6"/>
  <c r="M46" i="6"/>
  <c r="S46" i="6"/>
  <c r="T46" i="6"/>
  <c r="L60" i="6"/>
  <c r="M60" i="6"/>
  <c r="S60" i="6"/>
  <c r="T60" i="6"/>
  <c r="L61" i="6"/>
  <c r="M61" i="6"/>
  <c r="S61" i="6"/>
  <c r="T61" i="6"/>
  <c r="L45" i="6"/>
  <c r="M45" i="6"/>
  <c r="S45" i="6"/>
  <c r="T45" i="6"/>
  <c r="H62" i="6"/>
  <c r="I62" i="6"/>
  <c r="Q62" i="6"/>
  <c r="K62" i="6"/>
  <c r="R62" i="6"/>
  <c r="R44" i="6"/>
  <c r="H44" i="6"/>
  <c r="I44" i="6"/>
  <c r="Q44" i="6"/>
  <c r="K44" i="6"/>
  <c r="B65" i="6"/>
  <c r="E64" i="6"/>
  <c r="N64" i="6"/>
  <c r="O64" i="6"/>
  <c r="N42" i="6"/>
  <c r="O42" i="6"/>
  <c r="E42" i="6"/>
  <c r="B41" i="6"/>
  <c r="P63" i="6"/>
  <c r="J63" i="6"/>
  <c r="F63" i="6"/>
  <c r="G63" i="6"/>
  <c r="P43" i="6"/>
  <c r="J43" i="6"/>
  <c r="F43" i="6"/>
  <c r="G43" i="6"/>
  <c r="L62" i="6"/>
  <c r="M62" i="6"/>
  <c r="S62" i="6"/>
  <c r="T62" i="6"/>
  <c r="R63" i="6"/>
  <c r="L44" i="6"/>
  <c r="M44" i="6"/>
  <c r="S44" i="6"/>
  <c r="T44" i="6"/>
  <c r="H43" i="6"/>
  <c r="I43" i="6"/>
  <c r="Q43" i="6"/>
  <c r="K43" i="6"/>
  <c r="E41" i="6"/>
  <c r="B40" i="6"/>
  <c r="N41" i="6"/>
  <c r="O41" i="6"/>
  <c r="R43" i="6"/>
  <c r="B66" i="6"/>
  <c r="N65" i="6"/>
  <c r="O65" i="6"/>
  <c r="E65" i="6"/>
  <c r="P42" i="6"/>
  <c r="J42" i="6"/>
  <c r="F42" i="6"/>
  <c r="G42" i="6"/>
  <c r="H63" i="6"/>
  <c r="I63" i="6"/>
  <c r="Q63" i="6"/>
  <c r="K63" i="6"/>
  <c r="P64" i="6"/>
  <c r="J64" i="6"/>
  <c r="F64" i="6"/>
  <c r="G64" i="6"/>
  <c r="L63" i="6"/>
  <c r="M63" i="6"/>
  <c r="S63" i="6"/>
  <c r="T63" i="6"/>
  <c r="R64" i="6"/>
  <c r="R42" i="6"/>
  <c r="L43" i="6"/>
  <c r="M43" i="6"/>
  <c r="S43" i="6"/>
  <c r="T43" i="6"/>
  <c r="H42" i="6"/>
  <c r="I42" i="6"/>
  <c r="Q42" i="6"/>
  <c r="K42" i="6"/>
  <c r="N40" i="6"/>
  <c r="O40" i="6"/>
  <c r="B39" i="6"/>
  <c r="E40" i="6"/>
  <c r="H64" i="6"/>
  <c r="I64" i="6"/>
  <c r="Q64" i="6"/>
  <c r="K64" i="6"/>
  <c r="P65" i="6"/>
  <c r="J65" i="6"/>
  <c r="F65" i="6"/>
  <c r="G65" i="6"/>
  <c r="P41" i="6"/>
  <c r="J41" i="6"/>
  <c r="F41" i="6"/>
  <c r="G41" i="6"/>
  <c r="B67" i="6"/>
  <c r="E66" i="6"/>
  <c r="N66" i="6"/>
  <c r="O66" i="6"/>
  <c r="R65" i="6"/>
  <c r="P66" i="6"/>
  <c r="J66" i="6"/>
  <c r="F66" i="6"/>
  <c r="G66" i="6"/>
  <c r="H65" i="6"/>
  <c r="I65" i="6"/>
  <c r="Q65" i="6"/>
  <c r="K65" i="6"/>
  <c r="R41" i="6"/>
  <c r="N67" i="6"/>
  <c r="O67" i="6"/>
  <c r="E67" i="6"/>
  <c r="B68" i="6"/>
  <c r="P40" i="6"/>
  <c r="J40" i="6"/>
  <c r="F40" i="6"/>
  <c r="G40" i="6"/>
  <c r="L42" i="6"/>
  <c r="M42" i="6"/>
  <c r="S42" i="6"/>
  <c r="T42" i="6"/>
  <c r="H41" i="6"/>
  <c r="I41" i="6"/>
  <c r="Q41" i="6"/>
  <c r="K41" i="6"/>
  <c r="E39" i="6"/>
  <c r="N39" i="6"/>
  <c r="O39" i="6"/>
  <c r="B38" i="6"/>
  <c r="L64" i="6"/>
  <c r="M64" i="6"/>
  <c r="S64" i="6"/>
  <c r="T64" i="6"/>
  <c r="R66" i="6"/>
  <c r="L41" i="6"/>
  <c r="M41" i="6"/>
  <c r="S41" i="6"/>
  <c r="T41" i="6"/>
  <c r="R40" i="6"/>
  <c r="H40" i="6"/>
  <c r="I40" i="6"/>
  <c r="Q40" i="6"/>
  <c r="K40" i="6"/>
  <c r="L40" i="6"/>
  <c r="M40" i="6"/>
  <c r="S40" i="6"/>
  <c r="T40" i="6"/>
  <c r="N38" i="6"/>
  <c r="O38" i="6"/>
  <c r="E38" i="6"/>
  <c r="B37" i="6"/>
  <c r="B69" i="6"/>
  <c r="E68" i="6"/>
  <c r="N68" i="6"/>
  <c r="O68" i="6"/>
  <c r="H66" i="6"/>
  <c r="I66" i="6"/>
  <c r="Q66" i="6"/>
  <c r="K66" i="6"/>
  <c r="P67" i="6"/>
  <c r="J67" i="6"/>
  <c r="F67" i="6"/>
  <c r="G67" i="6"/>
  <c r="P39" i="6"/>
  <c r="J39" i="6"/>
  <c r="F39" i="6"/>
  <c r="G39" i="6"/>
  <c r="L65" i="6"/>
  <c r="M65" i="6"/>
  <c r="S65" i="6"/>
  <c r="T65" i="6"/>
  <c r="R67" i="6"/>
  <c r="L66" i="6"/>
  <c r="M66" i="6"/>
  <c r="S66" i="6"/>
  <c r="T66" i="6"/>
  <c r="N37" i="6"/>
  <c r="O37" i="6"/>
  <c r="E37" i="6"/>
  <c r="H67" i="6"/>
  <c r="I67" i="6"/>
  <c r="Q67" i="6"/>
  <c r="K67" i="6"/>
  <c r="R39" i="6"/>
  <c r="P38" i="6"/>
  <c r="J38" i="6"/>
  <c r="F38" i="6"/>
  <c r="G38" i="6"/>
  <c r="H39" i="6"/>
  <c r="I39" i="6"/>
  <c r="Q39" i="6"/>
  <c r="K39" i="6"/>
  <c r="P68" i="6"/>
  <c r="J68" i="6"/>
  <c r="F68" i="6"/>
  <c r="G68" i="6"/>
  <c r="N69" i="6"/>
  <c r="O69" i="6"/>
  <c r="B70" i="6"/>
  <c r="E69" i="6"/>
  <c r="R68" i="6"/>
  <c r="L67" i="6"/>
  <c r="M67" i="6"/>
  <c r="S67" i="6"/>
  <c r="T67" i="6"/>
  <c r="H68" i="6"/>
  <c r="I68" i="6"/>
  <c r="Q68" i="6"/>
  <c r="K68" i="6"/>
  <c r="H38" i="6"/>
  <c r="I38" i="6"/>
  <c r="Q38" i="6"/>
  <c r="K38" i="6"/>
  <c r="L39" i="6"/>
  <c r="M39" i="6"/>
  <c r="S39" i="6"/>
  <c r="T39" i="6"/>
  <c r="R38" i="6"/>
  <c r="P37" i="6"/>
  <c r="J37" i="6"/>
  <c r="F37" i="6"/>
  <c r="G37" i="6"/>
  <c r="P69" i="6"/>
  <c r="J69" i="6"/>
  <c r="F69" i="6"/>
  <c r="G69" i="6"/>
  <c r="B71" i="6"/>
  <c r="E70" i="6"/>
  <c r="N70" i="6"/>
  <c r="O70" i="6"/>
  <c r="L68" i="6"/>
  <c r="M68" i="6"/>
  <c r="S68" i="6"/>
  <c r="T68" i="6"/>
  <c r="P70" i="6"/>
  <c r="J70" i="6"/>
  <c r="F70" i="6"/>
  <c r="G70" i="6"/>
  <c r="L38" i="6"/>
  <c r="M38" i="6"/>
  <c r="S38" i="6"/>
  <c r="T38" i="6"/>
  <c r="N71" i="6"/>
  <c r="O71" i="6"/>
  <c r="B72" i="6"/>
  <c r="E71" i="6"/>
  <c r="R37" i="6"/>
  <c r="H69" i="6"/>
  <c r="I69" i="6"/>
  <c r="Q69" i="6"/>
  <c r="K69" i="6"/>
  <c r="H37" i="6"/>
  <c r="I37" i="6"/>
  <c r="Q37" i="6"/>
  <c r="K37" i="6"/>
  <c r="R69" i="6"/>
  <c r="L37" i="6"/>
  <c r="M37" i="6"/>
  <c r="S37" i="6"/>
  <c r="T37" i="6"/>
  <c r="L69" i="6"/>
  <c r="M69" i="6"/>
  <c r="S69" i="6"/>
  <c r="T69" i="6"/>
  <c r="P71" i="6"/>
  <c r="J71" i="6"/>
  <c r="F71" i="6"/>
  <c r="G71" i="6"/>
  <c r="B73" i="6"/>
  <c r="E72" i="6"/>
  <c r="N72" i="6"/>
  <c r="O72" i="6"/>
  <c r="R70" i="6"/>
  <c r="H70" i="6"/>
  <c r="I70" i="6"/>
  <c r="Q70" i="6"/>
  <c r="K70" i="6"/>
  <c r="L70" i="6"/>
  <c r="M70" i="6"/>
  <c r="S70" i="6"/>
  <c r="T70" i="6"/>
  <c r="R71" i="6"/>
  <c r="P72" i="6"/>
  <c r="J72" i="6"/>
  <c r="F72" i="6"/>
  <c r="G72" i="6"/>
  <c r="B74" i="6"/>
  <c r="E73" i="6"/>
  <c r="N73" i="6"/>
  <c r="O73" i="6"/>
  <c r="H71" i="6"/>
  <c r="I71" i="6"/>
  <c r="Q71" i="6"/>
  <c r="K71" i="6"/>
  <c r="L71" i="6"/>
  <c r="M71" i="6"/>
  <c r="S71" i="6"/>
  <c r="T71" i="6"/>
  <c r="P73" i="6"/>
  <c r="J73" i="6"/>
  <c r="F73" i="6"/>
  <c r="G73" i="6"/>
  <c r="B75" i="6"/>
  <c r="N74" i="6"/>
  <c r="O74" i="6"/>
  <c r="E74" i="6"/>
  <c r="H72" i="6"/>
  <c r="I72" i="6"/>
  <c r="Q72" i="6"/>
  <c r="K72" i="6"/>
  <c r="R72" i="6"/>
  <c r="L72" i="6"/>
  <c r="M72" i="6"/>
  <c r="S72" i="6"/>
  <c r="T72" i="6"/>
  <c r="P74" i="6"/>
  <c r="J74" i="6"/>
  <c r="F74" i="6"/>
  <c r="G74" i="6"/>
  <c r="N75" i="6"/>
  <c r="O75" i="6"/>
  <c r="B76" i="6"/>
  <c r="E75" i="6"/>
  <c r="R73" i="6"/>
  <c r="H73" i="6"/>
  <c r="I73" i="6"/>
  <c r="Q73" i="6"/>
  <c r="K73" i="6"/>
  <c r="L73" i="6"/>
  <c r="M73" i="6"/>
  <c r="S73" i="6"/>
  <c r="T73" i="6"/>
  <c r="P75" i="6"/>
  <c r="J75" i="6"/>
  <c r="F75" i="6"/>
  <c r="G75" i="6"/>
  <c r="B77" i="6"/>
  <c r="E76" i="6"/>
  <c r="N76" i="6"/>
  <c r="O76" i="6"/>
  <c r="R74" i="6"/>
  <c r="H74" i="6"/>
  <c r="I74" i="6"/>
  <c r="Q74" i="6"/>
  <c r="K74" i="6"/>
  <c r="L74" i="6"/>
  <c r="M74" i="6"/>
  <c r="S74" i="6"/>
  <c r="T74" i="6"/>
  <c r="R75" i="6"/>
  <c r="P76" i="6"/>
  <c r="J76" i="6"/>
  <c r="F76" i="6"/>
  <c r="G76" i="6"/>
  <c r="N77" i="6"/>
  <c r="O77" i="6"/>
  <c r="B78" i="6"/>
  <c r="E77" i="6"/>
  <c r="H75" i="6"/>
  <c r="I75" i="6"/>
  <c r="Q75" i="6"/>
  <c r="K75" i="6"/>
  <c r="B79" i="6"/>
  <c r="E78" i="6"/>
  <c r="N78" i="6"/>
  <c r="O78" i="6"/>
  <c r="H76" i="6"/>
  <c r="I76" i="6"/>
  <c r="Q76" i="6"/>
  <c r="K76" i="6"/>
  <c r="R76" i="6"/>
  <c r="L75" i="6"/>
  <c r="M75" i="6"/>
  <c r="S75" i="6"/>
  <c r="T75" i="6"/>
  <c r="P77" i="6"/>
  <c r="J77" i="6"/>
  <c r="F77" i="6"/>
  <c r="G77" i="6"/>
  <c r="L76" i="6"/>
  <c r="M76" i="6"/>
  <c r="S76" i="6"/>
  <c r="T76" i="6"/>
  <c r="R77" i="6"/>
  <c r="H77" i="6"/>
  <c r="I77" i="6"/>
  <c r="Q77" i="6"/>
  <c r="K77" i="6"/>
  <c r="P78" i="6"/>
  <c r="J78" i="6"/>
  <c r="F78" i="6"/>
  <c r="G78" i="6"/>
  <c r="N79" i="6"/>
  <c r="O79" i="6"/>
  <c r="B80" i="6"/>
  <c r="E79" i="6"/>
  <c r="H78" i="6"/>
  <c r="I78" i="6"/>
  <c r="Q78" i="6"/>
  <c r="K78" i="6"/>
  <c r="P79" i="6"/>
  <c r="J79" i="6"/>
  <c r="F79" i="6"/>
  <c r="G79" i="6"/>
  <c r="R78" i="6"/>
  <c r="B81" i="6"/>
  <c r="E80" i="6"/>
  <c r="N80" i="6"/>
  <c r="O80" i="6"/>
  <c r="L77" i="6"/>
  <c r="M77" i="6"/>
  <c r="S77" i="6"/>
  <c r="T77" i="6"/>
  <c r="L78" i="6"/>
  <c r="M78" i="6"/>
  <c r="S78" i="6"/>
  <c r="T78" i="6"/>
  <c r="P80" i="6"/>
  <c r="J80" i="6"/>
  <c r="F80" i="6"/>
  <c r="G80" i="6"/>
  <c r="N81" i="6"/>
  <c r="O81" i="6"/>
  <c r="B82" i="6"/>
  <c r="E81" i="6"/>
  <c r="H79" i="6"/>
  <c r="I79" i="6"/>
  <c r="Q79" i="6"/>
  <c r="K79" i="6"/>
  <c r="R79" i="6"/>
  <c r="L79" i="6"/>
  <c r="M79" i="6"/>
  <c r="S79" i="6"/>
  <c r="T79" i="6"/>
  <c r="P81" i="6"/>
  <c r="J81" i="6"/>
  <c r="F81" i="6"/>
  <c r="G81" i="6"/>
  <c r="B83" i="6"/>
  <c r="E82" i="6"/>
  <c r="N82" i="6"/>
  <c r="O82" i="6"/>
  <c r="H80" i="6"/>
  <c r="I80" i="6"/>
  <c r="Q80" i="6"/>
  <c r="K80" i="6"/>
  <c r="R80" i="6"/>
  <c r="L80" i="6"/>
  <c r="M80" i="6"/>
  <c r="S80" i="6"/>
  <c r="T80" i="6"/>
  <c r="R81" i="6"/>
  <c r="P82" i="6"/>
  <c r="J82" i="6"/>
  <c r="F82" i="6"/>
  <c r="G82" i="6"/>
  <c r="N83" i="6"/>
  <c r="O83" i="6"/>
  <c r="B84" i="6"/>
  <c r="E83" i="6"/>
  <c r="H81" i="6"/>
  <c r="I81" i="6"/>
  <c r="Q81" i="6"/>
  <c r="K81" i="6"/>
  <c r="H82" i="6"/>
  <c r="I82" i="6"/>
  <c r="Q82" i="6"/>
  <c r="K82" i="6"/>
  <c r="R82" i="6"/>
  <c r="P83" i="6"/>
  <c r="J83" i="6"/>
  <c r="F83" i="6"/>
  <c r="G83" i="6"/>
  <c r="N84" i="6"/>
  <c r="O84" i="6"/>
  <c r="B85" i="6"/>
  <c r="E84" i="6"/>
  <c r="L81" i="6"/>
  <c r="M81" i="6"/>
  <c r="S81" i="6"/>
  <c r="T81" i="6"/>
  <c r="L82" i="6"/>
  <c r="M82" i="6"/>
  <c r="S82" i="6"/>
  <c r="T82" i="6"/>
  <c r="R83" i="6"/>
  <c r="P84" i="6"/>
  <c r="J84" i="6"/>
  <c r="F84" i="6"/>
  <c r="G84" i="6"/>
  <c r="H83" i="6"/>
  <c r="I83" i="6"/>
  <c r="Q83" i="6"/>
  <c r="K83" i="6"/>
  <c r="N85" i="6"/>
  <c r="O85" i="6"/>
  <c r="B86" i="6"/>
  <c r="E85" i="6"/>
  <c r="H84" i="6"/>
  <c r="I84" i="6"/>
  <c r="Q84" i="6"/>
  <c r="K84" i="6"/>
  <c r="P85" i="6"/>
  <c r="J85" i="6"/>
  <c r="F85" i="6"/>
  <c r="G85" i="6"/>
  <c r="L83" i="6"/>
  <c r="M83" i="6"/>
  <c r="S83" i="6"/>
  <c r="T83" i="6"/>
  <c r="N86" i="6"/>
  <c r="O86" i="6"/>
  <c r="B87" i="6"/>
  <c r="E86" i="6"/>
  <c r="R84" i="6"/>
  <c r="L84" i="6"/>
  <c r="M84" i="6"/>
  <c r="S84" i="6"/>
  <c r="T84" i="6"/>
  <c r="R85" i="6"/>
  <c r="P86" i="6"/>
  <c r="J86" i="6"/>
  <c r="F86" i="6"/>
  <c r="G86" i="6"/>
  <c r="H85" i="6"/>
  <c r="I85" i="6"/>
  <c r="Q85" i="6"/>
  <c r="K85" i="6"/>
  <c r="B88" i="6"/>
  <c r="E87" i="6"/>
  <c r="N87" i="6"/>
  <c r="O87" i="6"/>
  <c r="L85" i="6"/>
  <c r="M85" i="6"/>
  <c r="S85" i="6"/>
  <c r="T85" i="6"/>
  <c r="P87" i="6"/>
  <c r="J87" i="6"/>
  <c r="F87" i="6"/>
  <c r="G87" i="6"/>
  <c r="N88" i="6"/>
  <c r="O88" i="6"/>
  <c r="E88" i="6"/>
  <c r="B89" i="6"/>
  <c r="R86" i="6"/>
  <c r="H86" i="6"/>
  <c r="I86" i="6"/>
  <c r="Q86" i="6"/>
  <c r="K86" i="6"/>
  <c r="L86" i="6"/>
  <c r="M86" i="6"/>
  <c r="S86" i="6"/>
  <c r="T86" i="6"/>
  <c r="R87" i="6"/>
  <c r="B90" i="6"/>
  <c r="E89" i="6"/>
  <c r="N89" i="6"/>
  <c r="O89" i="6"/>
  <c r="P88" i="6"/>
  <c r="J88" i="6"/>
  <c r="F88" i="6"/>
  <c r="G88" i="6"/>
  <c r="H87" i="6"/>
  <c r="I87" i="6"/>
  <c r="Q87" i="6"/>
  <c r="K87" i="6"/>
  <c r="L87" i="6"/>
  <c r="M87" i="6"/>
  <c r="S87" i="6"/>
  <c r="T87" i="6"/>
  <c r="R88" i="6"/>
  <c r="N90" i="6"/>
  <c r="O90" i="6"/>
  <c r="B91" i="6"/>
  <c r="E90" i="6"/>
  <c r="H88" i="6"/>
  <c r="I88" i="6"/>
  <c r="Q88" i="6"/>
  <c r="K88" i="6"/>
  <c r="P89" i="6"/>
  <c r="J89" i="6"/>
  <c r="F89" i="6"/>
  <c r="G89" i="6"/>
  <c r="L88" i="6"/>
  <c r="M88" i="6"/>
  <c r="S88" i="6"/>
  <c r="T88" i="6"/>
  <c r="R89" i="6"/>
  <c r="P90" i="6"/>
  <c r="J90" i="6"/>
  <c r="F90" i="6"/>
  <c r="G90" i="6"/>
  <c r="B92" i="6"/>
  <c r="E91" i="6"/>
  <c r="N91" i="6"/>
  <c r="O91" i="6"/>
  <c r="H89" i="6"/>
  <c r="I89" i="6"/>
  <c r="Q89" i="6"/>
  <c r="K89" i="6"/>
  <c r="R90" i="6"/>
  <c r="P91" i="6"/>
  <c r="J91" i="6"/>
  <c r="F91" i="6"/>
  <c r="G91" i="6"/>
  <c r="N92" i="6"/>
  <c r="O92" i="6"/>
  <c r="E92" i="6"/>
  <c r="B93" i="6"/>
  <c r="H90" i="6"/>
  <c r="I90" i="6"/>
  <c r="Q90" i="6"/>
  <c r="K90" i="6"/>
  <c r="L89" i="6"/>
  <c r="M89" i="6"/>
  <c r="S89" i="6"/>
  <c r="T89" i="6"/>
  <c r="L90" i="6"/>
  <c r="M90" i="6"/>
  <c r="S90" i="6"/>
  <c r="T90" i="6"/>
  <c r="P92" i="6"/>
  <c r="J92" i="6"/>
  <c r="F92" i="6"/>
  <c r="G92" i="6"/>
  <c r="N93" i="6"/>
  <c r="O93" i="6"/>
  <c r="B94" i="6"/>
  <c r="E93" i="6"/>
  <c r="H91" i="6"/>
  <c r="I91" i="6"/>
  <c r="Q91" i="6"/>
  <c r="K91" i="6"/>
  <c r="R91" i="6"/>
  <c r="R92" i="6"/>
  <c r="P93" i="6"/>
  <c r="J93" i="6"/>
  <c r="F93" i="6"/>
  <c r="G93" i="6"/>
  <c r="N94" i="6"/>
  <c r="O94" i="6"/>
  <c r="B95" i="6"/>
  <c r="E94" i="6"/>
  <c r="L91" i="6"/>
  <c r="M91" i="6"/>
  <c r="S91" i="6"/>
  <c r="T91" i="6"/>
  <c r="H92" i="6"/>
  <c r="I92" i="6"/>
  <c r="Q92" i="6"/>
  <c r="K92" i="6"/>
  <c r="R93" i="6"/>
  <c r="L92" i="6"/>
  <c r="M92" i="6"/>
  <c r="S92" i="6"/>
  <c r="T92" i="6"/>
  <c r="B96" i="6"/>
  <c r="E95" i="6"/>
  <c r="N95" i="6"/>
  <c r="O95" i="6"/>
  <c r="P94" i="6"/>
  <c r="J94" i="6"/>
  <c r="F94" i="6"/>
  <c r="G94" i="6"/>
  <c r="H93" i="6"/>
  <c r="I93" i="6"/>
  <c r="Q93" i="6"/>
  <c r="K93" i="6"/>
  <c r="L93" i="6"/>
  <c r="M93" i="6"/>
  <c r="S93" i="6"/>
  <c r="T93" i="6"/>
  <c r="R94" i="6"/>
  <c r="H94" i="6"/>
  <c r="I94" i="6"/>
  <c r="Q94" i="6"/>
  <c r="K94" i="6"/>
  <c r="P95" i="6"/>
  <c r="J95" i="6"/>
  <c r="F95" i="6"/>
  <c r="G95" i="6"/>
  <c r="N96" i="6"/>
  <c r="O96" i="6"/>
  <c r="B97" i="6"/>
  <c r="E96" i="6"/>
  <c r="L94" i="6"/>
  <c r="M94" i="6"/>
  <c r="S94" i="6"/>
  <c r="T94" i="6"/>
  <c r="B98" i="6"/>
  <c r="E97" i="6"/>
  <c r="F97" i="6"/>
  <c r="G97" i="6"/>
  <c r="N97" i="6"/>
  <c r="O97" i="6"/>
  <c r="P97" i="6"/>
  <c r="R97" i="6"/>
  <c r="H97" i="6"/>
  <c r="I97" i="6"/>
  <c r="J97" i="6"/>
  <c r="Q97" i="6"/>
  <c r="K97" i="6"/>
  <c r="L97" i="6"/>
  <c r="M97" i="6"/>
  <c r="S97" i="6"/>
  <c r="T97" i="6"/>
  <c r="H95" i="6"/>
  <c r="I95" i="6"/>
  <c r="Q95" i="6"/>
  <c r="K95" i="6"/>
  <c r="P96" i="6"/>
  <c r="J96" i="6"/>
  <c r="F96" i="6"/>
  <c r="G96" i="6"/>
  <c r="R95" i="6"/>
  <c r="R96" i="6"/>
  <c r="L95" i="6"/>
  <c r="M95" i="6"/>
  <c r="S95" i="6"/>
  <c r="T95" i="6"/>
  <c r="H96" i="6"/>
  <c r="I96" i="6"/>
  <c r="Q96" i="6"/>
  <c r="K96" i="6"/>
  <c r="N98" i="6"/>
  <c r="O98" i="6"/>
  <c r="E98" i="6"/>
  <c r="B99" i="6"/>
  <c r="F98" i="6"/>
  <c r="G98" i="6"/>
  <c r="P98" i="6"/>
  <c r="R98" i="6"/>
  <c r="H98" i="6"/>
  <c r="I98" i="6"/>
  <c r="J98" i="6"/>
  <c r="Q98" i="6"/>
  <c r="K98" i="6"/>
  <c r="L98" i="6"/>
  <c r="M98" i="6"/>
  <c r="S98" i="6"/>
  <c r="T98" i="6"/>
  <c r="L96" i="6"/>
  <c r="M96" i="6"/>
  <c r="S96" i="6"/>
  <c r="T96" i="6"/>
  <c r="B100" i="6"/>
  <c r="E99" i="6"/>
  <c r="F99" i="6"/>
  <c r="G99" i="6"/>
  <c r="N99" i="6"/>
  <c r="O99" i="6"/>
  <c r="P99" i="6"/>
  <c r="R99" i="6"/>
  <c r="H99" i="6"/>
  <c r="I99" i="6"/>
  <c r="J99" i="6"/>
  <c r="Q99" i="6"/>
  <c r="K99" i="6"/>
  <c r="L99" i="6"/>
  <c r="M99" i="6"/>
  <c r="S99" i="6"/>
  <c r="T99" i="6"/>
  <c r="N100" i="6"/>
  <c r="O100" i="6"/>
  <c r="E100" i="6"/>
  <c r="F100" i="6"/>
  <c r="G100" i="6"/>
  <c r="P100" i="6"/>
  <c r="R100" i="6"/>
  <c r="H100" i="6"/>
  <c r="I100" i="6"/>
  <c r="J100" i="6"/>
  <c r="Q100" i="6"/>
  <c r="K100" i="6"/>
  <c r="L100" i="6"/>
  <c r="M100" i="6"/>
  <c r="S100" i="6"/>
  <c r="T100" i="6"/>
  <c r="B101" i="6"/>
  <c r="E101" i="6"/>
  <c r="F101" i="6"/>
  <c r="G101" i="6"/>
  <c r="N101" i="6"/>
  <c r="O101" i="6"/>
  <c r="P101" i="6"/>
  <c r="R101" i="6"/>
  <c r="H101" i="6"/>
  <c r="I101" i="6"/>
  <c r="J101" i="6"/>
  <c r="Q101" i="6"/>
  <c r="K101" i="6"/>
  <c r="L101" i="6"/>
  <c r="M101" i="6"/>
  <c r="S101" i="6"/>
  <c r="T101" i="6"/>
  <c r="B102" i="6"/>
  <c r="N102" i="6"/>
  <c r="O102" i="6"/>
  <c r="B103" i="6"/>
  <c r="E102" i="6"/>
  <c r="F102" i="6"/>
  <c r="G102" i="6"/>
  <c r="P102" i="6"/>
  <c r="R102" i="6"/>
  <c r="H102" i="6"/>
  <c r="I102" i="6"/>
  <c r="J102" i="6"/>
  <c r="Q102" i="6"/>
  <c r="K102" i="6"/>
  <c r="L102" i="6"/>
  <c r="M102" i="6"/>
  <c r="S102" i="6"/>
  <c r="T102" i="6"/>
  <c r="B104" i="6"/>
  <c r="E103" i="6"/>
  <c r="F103" i="6"/>
  <c r="G103" i="6"/>
  <c r="N103" i="6"/>
  <c r="O103" i="6"/>
  <c r="P103" i="6"/>
  <c r="R103" i="6"/>
  <c r="H103" i="6"/>
  <c r="I103" i="6"/>
  <c r="J103" i="6"/>
  <c r="Q103" i="6"/>
  <c r="K103" i="6"/>
  <c r="L103" i="6"/>
  <c r="M103" i="6"/>
  <c r="S103" i="6"/>
  <c r="T103" i="6"/>
  <c r="N104" i="6"/>
  <c r="O104" i="6"/>
  <c r="E104" i="6"/>
  <c r="F104" i="6"/>
  <c r="G104" i="6"/>
  <c r="P104" i="6"/>
  <c r="R104" i="6"/>
  <c r="H104" i="6"/>
  <c r="I104" i="6"/>
  <c r="J104" i="6"/>
  <c r="Q104" i="6"/>
  <c r="K104" i="6"/>
  <c r="L104" i="6"/>
  <c r="M104" i="6"/>
  <c r="S104" i="6"/>
  <c r="T104" i="6"/>
  <c r="B105" i="6"/>
  <c r="B106" i="6"/>
  <c r="E105" i="6"/>
  <c r="F105" i="6"/>
  <c r="G105" i="6"/>
  <c r="N105" i="6"/>
  <c r="O105" i="6"/>
  <c r="P105" i="6"/>
  <c r="R105" i="6"/>
  <c r="H105" i="6"/>
  <c r="I105" i="6"/>
  <c r="J105" i="6"/>
  <c r="Q105" i="6"/>
  <c r="K105" i="6"/>
  <c r="L105" i="6"/>
  <c r="M105" i="6"/>
  <c r="S105" i="6"/>
  <c r="T105" i="6"/>
  <c r="N106" i="6"/>
  <c r="O106" i="6"/>
  <c r="E106" i="6"/>
  <c r="F106" i="6"/>
  <c r="G106" i="6"/>
  <c r="P106" i="6"/>
  <c r="R106" i="6"/>
  <c r="H106" i="6"/>
  <c r="I106" i="6"/>
  <c r="J106" i="6"/>
  <c r="Q106" i="6"/>
  <c r="K106" i="6"/>
  <c r="L106" i="6"/>
  <c r="M106" i="6"/>
  <c r="S106" i="6"/>
  <c r="T106" i="6"/>
  <c r="B107" i="6"/>
  <c r="B108" i="6"/>
  <c r="E107" i="6"/>
  <c r="F107" i="6"/>
  <c r="G107" i="6"/>
  <c r="N107" i="6"/>
  <c r="O107" i="6"/>
  <c r="P107" i="6"/>
  <c r="R107" i="6"/>
  <c r="H107" i="6"/>
  <c r="I107" i="6"/>
  <c r="J107" i="6"/>
  <c r="Q107" i="6"/>
  <c r="K107" i="6"/>
  <c r="L107" i="6"/>
  <c r="M107" i="6"/>
  <c r="S107" i="6"/>
  <c r="T107" i="6"/>
  <c r="E108" i="6"/>
  <c r="F108" i="6"/>
  <c r="G108" i="6"/>
  <c r="N108" i="6"/>
  <c r="O108" i="6"/>
  <c r="P108" i="6"/>
  <c r="R108" i="6"/>
  <c r="H108" i="6"/>
  <c r="I108" i="6"/>
  <c r="J108" i="6"/>
  <c r="Q108" i="6"/>
  <c r="K108" i="6"/>
  <c r="L108" i="6"/>
  <c r="M108" i="6"/>
  <c r="S108" i="6"/>
  <c r="T108" i="6"/>
  <c r="B109" i="6"/>
  <c r="E109" i="6"/>
  <c r="F109" i="6"/>
  <c r="G109" i="6"/>
  <c r="N109" i="6"/>
  <c r="O109" i="6"/>
  <c r="P109" i="6"/>
  <c r="R109" i="6"/>
  <c r="H109" i="6"/>
  <c r="I109" i="6"/>
  <c r="J109" i="6"/>
  <c r="Q109" i="6"/>
  <c r="K109" i="6"/>
  <c r="L109" i="6"/>
  <c r="M109" i="6"/>
  <c r="S109" i="6"/>
  <c r="T109" i="6"/>
  <c r="B110" i="6"/>
  <c r="N110" i="6"/>
  <c r="O110" i="6"/>
  <c r="B111" i="6"/>
  <c r="E110" i="6"/>
  <c r="F110" i="6"/>
  <c r="G110" i="6"/>
  <c r="P110" i="6"/>
  <c r="R110" i="6"/>
  <c r="H110" i="6"/>
  <c r="I110" i="6"/>
  <c r="J110" i="6"/>
  <c r="Q110" i="6"/>
  <c r="K110" i="6"/>
  <c r="L110" i="6"/>
  <c r="M110" i="6"/>
  <c r="S110" i="6"/>
  <c r="T110" i="6"/>
  <c r="B112" i="6"/>
  <c r="E111" i="6"/>
  <c r="F111" i="6"/>
  <c r="G111" i="6"/>
  <c r="N111" i="6"/>
  <c r="O111" i="6"/>
  <c r="P111" i="6"/>
  <c r="R111" i="6"/>
  <c r="H111" i="6"/>
  <c r="I111" i="6"/>
  <c r="J111" i="6"/>
  <c r="Q111" i="6"/>
  <c r="K111" i="6"/>
  <c r="L111" i="6"/>
  <c r="M111" i="6"/>
  <c r="S111" i="6"/>
  <c r="T111" i="6"/>
  <c r="N112" i="6"/>
  <c r="O112" i="6"/>
  <c r="B113" i="6"/>
  <c r="E112" i="6"/>
  <c r="F112" i="6"/>
  <c r="G112" i="6"/>
  <c r="P112" i="6"/>
  <c r="R112" i="6"/>
  <c r="H112" i="6"/>
  <c r="I112" i="6"/>
  <c r="J112" i="6"/>
  <c r="Q112" i="6"/>
  <c r="K112" i="6"/>
  <c r="L112" i="6"/>
  <c r="M112" i="6"/>
  <c r="S112" i="6"/>
  <c r="T112" i="6"/>
  <c r="N113" i="6"/>
  <c r="O113" i="6"/>
  <c r="B114" i="6"/>
  <c r="E113" i="6"/>
  <c r="F113" i="6"/>
  <c r="G113" i="6"/>
  <c r="P113" i="6"/>
  <c r="R113" i="6"/>
  <c r="H113" i="6"/>
  <c r="I113" i="6"/>
  <c r="J113" i="6"/>
  <c r="Q113" i="6"/>
  <c r="K113" i="6"/>
  <c r="L113" i="6"/>
  <c r="M113" i="6"/>
  <c r="S113" i="6"/>
  <c r="T113" i="6"/>
  <c r="N114" i="6"/>
  <c r="O114" i="6"/>
  <c r="B115" i="6"/>
  <c r="E114" i="6"/>
  <c r="F114" i="6"/>
  <c r="G114" i="6"/>
  <c r="P114" i="6"/>
  <c r="R114" i="6"/>
  <c r="H114" i="6"/>
  <c r="I114" i="6"/>
  <c r="J114" i="6"/>
  <c r="Q114" i="6"/>
  <c r="K114" i="6"/>
  <c r="L114" i="6"/>
  <c r="M114" i="6"/>
  <c r="S114" i="6"/>
  <c r="T114" i="6"/>
  <c r="B116" i="6"/>
  <c r="E115" i="6"/>
  <c r="F115" i="6"/>
  <c r="G115" i="6"/>
  <c r="N115" i="6"/>
  <c r="O115" i="6"/>
  <c r="P115" i="6"/>
  <c r="R115" i="6"/>
  <c r="H115" i="6"/>
  <c r="I115" i="6"/>
  <c r="J115" i="6"/>
  <c r="Q115" i="6"/>
  <c r="K115" i="6"/>
  <c r="L115" i="6"/>
  <c r="M115" i="6"/>
  <c r="S115" i="6"/>
  <c r="T115" i="6"/>
  <c r="E116" i="6"/>
  <c r="F116" i="6"/>
  <c r="G116" i="6"/>
  <c r="N116" i="6"/>
  <c r="O116" i="6"/>
  <c r="P116" i="6"/>
  <c r="R116" i="6"/>
  <c r="H116" i="6"/>
  <c r="I116" i="6"/>
  <c r="J116" i="6"/>
  <c r="Q116" i="6"/>
  <c r="K116" i="6"/>
  <c r="L116" i="6"/>
  <c r="M116" i="6"/>
  <c r="S116" i="6"/>
  <c r="T116" i="6"/>
  <c r="B117" i="6"/>
  <c r="E117" i="6"/>
  <c r="F117" i="6"/>
  <c r="G117" i="6"/>
  <c r="N117" i="6"/>
  <c r="O117" i="6"/>
  <c r="P117" i="6"/>
  <c r="R117" i="6"/>
  <c r="H117" i="6"/>
  <c r="I117" i="6"/>
  <c r="J117" i="6"/>
  <c r="Q117" i="6"/>
  <c r="K117" i="6"/>
  <c r="L117" i="6"/>
  <c r="M117" i="6"/>
  <c r="S117" i="6"/>
  <c r="T117" i="6"/>
  <c r="B118" i="6"/>
  <c r="N118" i="6"/>
  <c r="O118" i="6"/>
  <c r="B119" i="6"/>
  <c r="E118" i="6"/>
  <c r="F118" i="6"/>
  <c r="G118" i="6"/>
  <c r="P118" i="6"/>
  <c r="R118" i="6"/>
  <c r="H118" i="6"/>
  <c r="I118" i="6"/>
  <c r="J118" i="6"/>
  <c r="Q118" i="6"/>
  <c r="K118" i="6"/>
  <c r="L118" i="6"/>
  <c r="M118" i="6"/>
  <c r="S118" i="6"/>
  <c r="T118" i="6"/>
  <c r="N119" i="6"/>
  <c r="O119" i="6"/>
  <c r="B120" i="6"/>
  <c r="E119" i="6"/>
  <c r="F119" i="6"/>
  <c r="G119" i="6"/>
  <c r="P119" i="6"/>
  <c r="R119" i="6"/>
  <c r="H119" i="6"/>
  <c r="I119" i="6"/>
  <c r="J119" i="6"/>
  <c r="Q119" i="6"/>
  <c r="K119" i="6"/>
  <c r="L119" i="6"/>
  <c r="M119" i="6"/>
  <c r="S119" i="6"/>
  <c r="T119" i="6"/>
  <c r="N120" i="6"/>
  <c r="O120" i="6"/>
  <c r="B121" i="6"/>
  <c r="E120" i="6"/>
  <c r="F120" i="6"/>
  <c r="G120" i="6"/>
  <c r="P120" i="6"/>
  <c r="R120" i="6"/>
  <c r="H120" i="6"/>
  <c r="I120" i="6"/>
  <c r="J120" i="6"/>
  <c r="Q120" i="6"/>
  <c r="K120" i="6"/>
  <c r="L120" i="6"/>
  <c r="M120" i="6"/>
  <c r="S120" i="6"/>
  <c r="T120" i="6"/>
  <c r="N121" i="6"/>
  <c r="O121" i="6"/>
  <c r="B122" i="6"/>
  <c r="E121" i="6"/>
  <c r="F121" i="6"/>
  <c r="G121" i="6"/>
  <c r="P121" i="6"/>
  <c r="R121" i="6"/>
  <c r="H121" i="6"/>
  <c r="I121" i="6"/>
  <c r="J121" i="6"/>
  <c r="Q121" i="6"/>
  <c r="K121" i="6"/>
  <c r="L121" i="6"/>
  <c r="M121" i="6"/>
  <c r="S121" i="6"/>
  <c r="T121" i="6"/>
  <c r="N122" i="6"/>
  <c r="O122" i="6"/>
  <c r="B123" i="6"/>
  <c r="E122" i="6"/>
  <c r="F122" i="6"/>
  <c r="G122" i="6"/>
  <c r="P122" i="6"/>
  <c r="R122" i="6"/>
  <c r="H122" i="6"/>
  <c r="I122" i="6"/>
  <c r="J122" i="6"/>
  <c r="Q122" i="6"/>
  <c r="K122" i="6"/>
  <c r="L122" i="6"/>
  <c r="M122" i="6"/>
  <c r="S122" i="6"/>
  <c r="T122" i="6"/>
  <c r="E123" i="6"/>
  <c r="F123" i="6"/>
  <c r="G123" i="6"/>
  <c r="N123" i="6"/>
  <c r="O123" i="6"/>
  <c r="P123" i="6"/>
  <c r="R123" i="6"/>
  <c r="H123" i="6"/>
  <c r="I123" i="6"/>
  <c r="J123" i="6"/>
  <c r="Q123" i="6"/>
  <c r="K123" i="6"/>
  <c r="L123" i="6"/>
  <c r="M123" i="6"/>
  <c r="S123" i="6"/>
  <c r="T123" i="6"/>
  <c r="A28" i="5"/>
  <c r="A27" i="5"/>
  <c r="A26" i="5"/>
  <c r="A25" i="5"/>
  <c r="A23" i="5"/>
  <c r="A22" i="5"/>
  <c r="A21" i="5"/>
  <c r="A20" i="5"/>
  <c r="A19" i="5"/>
  <c r="X16" i="2"/>
  <c r="X17" i="2"/>
  <c r="X18" i="2"/>
  <c r="X19" i="2"/>
  <c r="X22" i="2"/>
  <c r="X23" i="2"/>
  <c r="X24" i="2"/>
  <c r="X25" i="2"/>
  <c r="X26" i="2"/>
  <c r="X27" i="2"/>
  <c r="X28" i="2"/>
  <c r="X4" i="2"/>
  <c r="X9" i="2"/>
  <c r="X30" i="2"/>
  <c r="X5" i="2"/>
  <c r="X6" i="2"/>
  <c r="X7" i="2"/>
  <c r="X29" i="2"/>
  <c r="X8" i="2"/>
  <c r="X10" i="2"/>
  <c r="X11" i="2"/>
  <c r="X12" i="2"/>
  <c r="X13" i="2"/>
  <c r="X14" i="2"/>
  <c r="X15" i="2"/>
  <c r="W31" i="2"/>
  <c r="V31" i="2"/>
  <c r="U31" i="2"/>
  <c r="T31" i="2"/>
  <c r="S31" i="2"/>
  <c r="R31" i="2"/>
  <c r="Q31" i="2"/>
  <c r="P31" i="2"/>
  <c r="O31" i="2"/>
  <c r="N31" i="2"/>
  <c r="W30" i="2"/>
  <c r="V30" i="2"/>
  <c r="U30" i="2"/>
  <c r="T30" i="2"/>
  <c r="S30" i="2"/>
  <c r="R30" i="2"/>
  <c r="Q30" i="2"/>
  <c r="P30" i="2"/>
  <c r="O30" i="2"/>
  <c r="N30" i="2"/>
  <c r="W29" i="2"/>
  <c r="V29" i="2"/>
  <c r="U29" i="2"/>
  <c r="T29" i="2"/>
  <c r="S29" i="2"/>
  <c r="R29" i="2"/>
  <c r="Q29" i="2"/>
  <c r="P29" i="2"/>
  <c r="O29" i="2"/>
  <c r="N29" i="2"/>
  <c r="O18" i="3"/>
  <c r="B30" i="2"/>
  <c r="B31" i="2"/>
  <c r="B29" i="2"/>
  <c r="C30" i="2"/>
  <c r="C31" i="2"/>
  <c r="C29" i="2"/>
  <c r="D30" i="2"/>
  <c r="D31" i="2"/>
  <c r="D29" i="2"/>
  <c r="E30" i="2"/>
  <c r="E31" i="2"/>
  <c r="E29" i="2"/>
  <c r="F30" i="2"/>
  <c r="F31" i="2"/>
  <c r="F29" i="2"/>
  <c r="G30" i="2"/>
  <c r="G31" i="2"/>
  <c r="G29" i="2"/>
  <c r="H30" i="2"/>
  <c r="H31" i="2"/>
  <c r="H29" i="2"/>
  <c r="I30" i="2"/>
  <c r="I31" i="2"/>
  <c r="I29" i="2"/>
  <c r="J30" i="2"/>
  <c r="J31" i="2"/>
  <c r="J29" i="2"/>
  <c r="K30" i="2"/>
  <c r="K31" i="2"/>
  <c r="K29" i="2"/>
  <c r="L4" i="2"/>
  <c r="L30" i="2"/>
  <c r="L5" i="2"/>
  <c r="L6" i="2"/>
  <c r="L7" i="2"/>
  <c r="L8" i="2"/>
  <c r="L9" i="2"/>
  <c r="L10" i="2"/>
  <c r="L11" i="2"/>
  <c r="L12" i="2"/>
  <c r="L13" i="2"/>
  <c r="L14" i="2"/>
  <c r="L15" i="2"/>
  <c r="L16" i="2"/>
  <c r="L17" i="2"/>
  <c r="L18" i="2"/>
  <c r="L19" i="2"/>
  <c r="L22" i="2"/>
  <c r="L23" i="2"/>
  <c r="L24" i="2"/>
  <c r="L25" i="2"/>
  <c r="L26" i="2"/>
  <c r="L27" i="2"/>
  <c r="L28" i="2"/>
  <c r="M4" i="2"/>
  <c r="M31" i="2"/>
  <c r="M5" i="2"/>
  <c r="M6" i="2"/>
  <c r="M7" i="2"/>
  <c r="M8" i="2"/>
  <c r="M9" i="2"/>
  <c r="M10" i="2"/>
  <c r="M11" i="2"/>
  <c r="M12" i="2"/>
  <c r="M13" i="2"/>
  <c r="M14" i="2"/>
  <c r="M15" i="2"/>
  <c r="M16" i="2"/>
  <c r="M17" i="2"/>
  <c r="M18" i="2"/>
  <c r="M19" i="2"/>
  <c r="M20" i="2"/>
  <c r="M21" i="2"/>
  <c r="M22" i="2"/>
  <c r="M23" i="2"/>
  <c r="M24" i="2"/>
  <c r="M25" i="2"/>
  <c r="M26" i="2"/>
  <c r="M27" i="2"/>
  <c r="M28" i="2"/>
  <c r="A13" i="1"/>
  <c r="A14" i="1"/>
  <c r="A15" i="1"/>
  <c r="A16" i="1"/>
  <c r="A17" i="1"/>
  <c r="A18" i="1"/>
  <c r="A19" i="1"/>
  <c r="A20" i="1"/>
  <c r="A21" i="1"/>
  <c r="A12" i="1"/>
  <c r="L29" i="2"/>
  <c r="O17" i="3"/>
  <c r="O19" i="3"/>
  <c r="M30" i="2"/>
  <c r="L31" i="2"/>
  <c r="X31" i="2"/>
  <c r="M29" i="2"/>
  <c r="O20" i="3"/>
  <c r="P20" i="3"/>
  <c r="O11" i="3"/>
  <c r="E124" i="3"/>
  <c r="N124" i="3"/>
  <c r="O124" i="3"/>
  <c r="B54" i="3"/>
  <c r="E53" i="3"/>
  <c r="N53" i="3"/>
  <c r="O53" i="3"/>
  <c r="I44" i="5"/>
  <c r="O44" i="5"/>
  <c r="O43" i="5"/>
  <c r="E52" i="3"/>
  <c r="N52" i="3"/>
  <c r="O52" i="3"/>
  <c r="T44" i="5"/>
  <c r="U44" i="5"/>
  <c r="O45" i="5"/>
  <c r="I45" i="5"/>
  <c r="P53" i="3"/>
  <c r="J53" i="3"/>
  <c r="F53" i="3"/>
  <c r="G53" i="3"/>
  <c r="H53" i="3"/>
  <c r="I53" i="3"/>
  <c r="N54" i="3"/>
  <c r="O54" i="3"/>
  <c r="E54" i="3"/>
  <c r="B55" i="3"/>
  <c r="N44" i="5"/>
  <c r="V44" i="5"/>
  <c r="P124" i="3"/>
  <c r="J124" i="3"/>
  <c r="F124" i="3"/>
  <c r="O15" i="1"/>
  <c r="Q53" i="3"/>
  <c r="K53" i="3"/>
  <c r="R53" i="3"/>
  <c r="P54" i="3"/>
  <c r="J54" i="3"/>
  <c r="F54" i="3"/>
  <c r="G54" i="3"/>
  <c r="H54" i="3"/>
  <c r="I54" i="3"/>
  <c r="T45" i="5"/>
  <c r="U45" i="5"/>
  <c r="F52" i="3"/>
  <c r="G52" i="3"/>
  <c r="H52" i="3"/>
  <c r="I52" i="3"/>
  <c r="P52" i="3"/>
  <c r="J52" i="3"/>
  <c r="G124" i="3"/>
  <c r="H124" i="3"/>
  <c r="I124" i="3"/>
  <c r="Q124" i="3"/>
  <c r="K124" i="3"/>
  <c r="R124" i="3"/>
  <c r="E51" i="3"/>
  <c r="N51" i="3"/>
  <c r="O51" i="3"/>
  <c r="T43" i="5"/>
  <c r="U43" i="5"/>
  <c r="I43" i="5"/>
  <c r="W44" i="5"/>
  <c r="B56" i="3"/>
  <c r="N55" i="3"/>
  <c r="O55" i="3"/>
  <c r="E55" i="3"/>
  <c r="N45" i="5"/>
  <c r="V45" i="5"/>
  <c r="O46" i="5"/>
  <c r="N43" i="5"/>
  <c r="V43" i="5"/>
  <c r="O12" i="3"/>
  <c r="O10" i="3"/>
  <c r="O13" i="3"/>
  <c r="L53" i="3"/>
  <c r="M53" i="3"/>
  <c r="L124" i="3"/>
  <c r="M124" i="3"/>
  <c r="S53" i="3"/>
  <c r="T53" i="3"/>
  <c r="T46" i="5"/>
  <c r="U46" i="5"/>
  <c r="R54" i="3"/>
  <c r="R52" i="3"/>
  <c r="Q54" i="3"/>
  <c r="K54" i="3"/>
  <c r="S124" i="3"/>
  <c r="T124" i="3"/>
  <c r="W45" i="5"/>
  <c r="N50" i="3"/>
  <c r="O50" i="3"/>
  <c r="E50" i="3"/>
  <c r="I46" i="5"/>
  <c r="P55" i="3"/>
  <c r="J55" i="3"/>
  <c r="F55" i="3"/>
  <c r="G55" i="3"/>
  <c r="H55" i="3"/>
  <c r="I55" i="3"/>
  <c r="P51" i="3"/>
  <c r="J51" i="3"/>
  <c r="F51" i="3"/>
  <c r="G51" i="3"/>
  <c r="H51" i="3"/>
  <c r="I51" i="3"/>
  <c r="Q52" i="3"/>
  <c r="K52" i="3"/>
  <c r="B57" i="3"/>
  <c r="E56" i="3"/>
  <c r="N56" i="3"/>
  <c r="O56" i="3"/>
  <c r="O47" i="5"/>
  <c r="N46" i="5"/>
  <c r="V46" i="5"/>
  <c r="W43" i="5"/>
  <c r="O14" i="3"/>
  <c r="O16" i="1"/>
  <c r="L54" i="3"/>
  <c r="M54" i="3"/>
  <c r="S54" i="3"/>
  <c r="T54" i="3"/>
  <c r="L52" i="3"/>
  <c r="M52" i="3"/>
  <c r="S52" i="3"/>
  <c r="T52" i="3"/>
  <c r="Q55" i="3"/>
  <c r="K55" i="3"/>
  <c r="F50" i="3"/>
  <c r="G50" i="3"/>
  <c r="H50" i="3"/>
  <c r="I50" i="3"/>
  <c r="P50" i="3"/>
  <c r="J50" i="3"/>
  <c r="W46" i="5"/>
  <c r="T47" i="5"/>
  <c r="U47" i="5"/>
  <c r="O48" i="5"/>
  <c r="E49" i="3"/>
  <c r="N49" i="3"/>
  <c r="O49" i="3"/>
  <c r="N47" i="5"/>
  <c r="V47" i="5"/>
  <c r="R51" i="3"/>
  <c r="R55" i="3"/>
  <c r="I47" i="5"/>
  <c r="P56" i="3"/>
  <c r="J56" i="3"/>
  <c r="F56" i="3"/>
  <c r="G56" i="3"/>
  <c r="H56" i="3"/>
  <c r="I56" i="3"/>
  <c r="N57" i="3"/>
  <c r="O57" i="3"/>
  <c r="E57" i="3"/>
  <c r="B58" i="3"/>
  <c r="Q51" i="3"/>
  <c r="K51" i="3"/>
  <c r="L55" i="3"/>
  <c r="M55" i="3"/>
  <c r="S55" i="3"/>
  <c r="T55" i="3"/>
  <c r="Q56" i="3"/>
  <c r="K56" i="3"/>
  <c r="Q50" i="3"/>
  <c r="K50" i="3"/>
  <c r="B59" i="3"/>
  <c r="N58" i="3"/>
  <c r="O58" i="3"/>
  <c r="E58" i="3"/>
  <c r="E48" i="3"/>
  <c r="N48" i="3"/>
  <c r="O48" i="3"/>
  <c r="F57" i="3"/>
  <c r="G57" i="3"/>
  <c r="H57" i="3"/>
  <c r="I57" i="3"/>
  <c r="P57" i="3"/>
  <c r="J57" i="3"/>
  <c r="O49" i="5"/>
  <c r="R50" i="3"/>
  <c r="L51" i="3"/>
  <c r="M51" i="3"/>
  <c r="S51" i="3"/>
  <c r="T51" i="3"/>
  <c r="P49" i="3"/>
  <c r="J49" i="3"/>
  <c r="F49" i="3"/>
  <c r="G49" i="3"/>
  <c r="H49" i="3"/>
  <c r="I49" i="3"/>
  <c r="N48" i="5"/>
  <c r="V48" i="5"/>
  <c r="I48" i="5"/>
  <c r="R56" i="3"/>
  <c r="W47" i="5"/>
  <c r="T48" i="5"/>
  <c r="U48" i="5"/>
  <c r="L56" i="3"/>
  <c r="M56" i="3"/>
  <c r="S56" i="3"/>
  <c r="T56" i="3"/>
  <c r="Q57" i="3"/>
  <c r="K57" i="3"/>
  <c r="L50" i="3"/>
  <c r="M50" i="3"/>
  <c r="S50" i="3"/>
  <c r="T50" i="3"/>
  <c r="I49" i="5"/>
  <c r="Q49" i="3"/>
  <c r="K49" i="3"/>
  <c r="O50" i="5"/>
  <c r="N47" i="3"/>
  <c r="O47" i="3"/>
  <c r="E47" i="3"/>
  <c r="R57" i="3"/>
  <c r="N49" i="5"/>
  <c r="V49" i="5"/>
  <c r="F48" i="3"/>
  <c r="G48" i="3"/>
  <c r="H48" i="3"/>
  <c r="I48" i="3"/>
  <c r="P48" i="3"/>
  <c r="J48" i="3"/>
  <c r="P58" i="3"/>
  <c r="J58" i="3"/>
  <c r="F58" i="3"/>
  <c r="G58" i="3"/>
  <c r="H58" i="3"/>
  <c r="I58" i="3"/>
  <c r="T49" i="5"/>
  <c r="U49" i="5"/>
  <c r="R49" i="3"/>
  <c r="W48" i="5"/>
  <c r="B60" i="3"/>
  <c r="E59" i="3"/>
  <c r="N59" i="3"/>
  <c r="O59" i="3"/>
  <c r="L57" i="3"/>
  <c r="M57" i="3"/>
  <c r="S57" i="3"/>
  <c r="T57" i="3"/>
  <c r="Q58" i="3"/>
  <c r="K58" i="3"/>
  <c r="T50" i="5"/>
  <c r="U50" i="5"/>
  <c r="L49" i="3"/>
  <c r="M49" i="3"/>
  <c r="S49" i="3"/>
  <c r="T49" i="3"/>
  <c r="R58" i="3"/>
  <c r="R48" i="3"/>
  <c r="Q48" i="3"/>
  <c r="K48" i="3"/>
  <c r="P47" i="3"/>
  <c r="J47" i="3"/>
  <c r="F47" i="3"/>
  <c r="G47" i="3"/>
  <c r="H47" i="3"/>
  <c r="I47" i="3"/>
  <c r="F59" i="3"/>
  <c r="G59" i="3"/>
  <c r="H59" i="3"/>
  <c r="I59" i="3"/>
  <c r="P59" i="3"/>
  <c r="J59" i="3"/>
  <c r="N60" i="3"/>
  <c r="O60" i="3"/>
  <c r="B61" i="3"/>
  <c r="E60" i="3"/>
  <c r="W49" i="5"/>
  <c r="N46" i="3"/>
  <c r="O46" i="3"/>
  <c r="E46" i="3"/>
  <c r="N50" i="5"/>
  <c r="V50" i="5"/>
  <c r="O51" i="5"/>
  <c r="I50" i="5"/>
  <c r="L58" i="3"/>
  <c r="M58" i="3"/>
  <c r="S58" i="3"/>
  <c r="T58" i="3"/>
  <c r="T51" i="5"/>
  <c r="U51" i="5"/>
  <c r="L48" i="3"/>
  <c r="M48" i="3"/>
  <c r="S48" i="3"/>
  <c r="T48" i="3"/>
  <c r="R47" i="3"/>
  <c r="R59" i="3"/>
  <c r="P60" i="3"/>
  <c r="J60" i="3"/>
  <c r="F60" i="3"/>
  <c r="G60" i="3"/>
  <c r="H60" i="3"/>
  <c r="I60" i="3"/>
  <c r="W50" i="5"/>
  <c r="N61" i="3"/>
  <c r="O61" i="3"/>
  <c r="E61" i="3"/>
  <c r="B62" i="3"/>
  <c r="I51" i="5"/>
  <c r="P46" i="3"/>
  <c r="J46" i="3"/>
  <c r="F46" i="3"/>
  <c r="G46" i="3"/>
  <c r="H46" i="3"/>
  <c r="I46" i="3"/>
  <c r="N45" i="3"/>
  <c r="O45" i="3"/>
  <c r="E45" i="3"/>
  <c r="Q59" i="3"/>
  <c r="K59" i="3"/>
  <c r="Q47" i="3"/>
  <c r="K47" i="3"/>
  <c r="N51" i="5"/>
  <c r="V51" i="5"/>
  <c r="O52" i="5"/>
  <c r="I52" i="5"/>
  <c r="L47" i="3"/>
  <c r="M47" i="3"/>
  <c r="S47" i="3"/>
  <c r="T47" i="3"/>
  <c r="Q46" i="3"/>
  <c r="K46" i="3"/>
  <c r="R60" i="3"/>
  <c r="L59" i="3"/>
  <c r="M59" i="3"/>
  <c r="S59" i="3"/>
  <c r="T59" i="3"/>
  <c r="T52" i="5"/>
  <c r="U52" i="5"/>
  <c r="Q60" i="3"/>
  <c r="K60" i="3"/>
  <c r="W51" i="5"/>
  <c r="N44" i="3"/>
  <c r="O44" i="3"/>
  <c r="E44" i="3"/>
  <c r="P45" i="3"/>
  <c r="J45" i="3"/>
  <c r="F45" i="3"/>
  <c r="G45" i="3"/>
  <c r="H45" i="3"/>
  <c r="I45" i="3"/>
  <c r="N52" i="5"/>
  <c r="V52" i="5"/>
  <c r="O53" i="5"/>
  <c r="R46" i="3"/>
  <c r="B63" i="3"/>
  <c r="N62" i="3"/>
  <c r="O62" i="3"/>
  <c r="E62" i="3"/>
  <c r="P61" i="3"/>
  <c r="J61" i="3"/>
  <c r="F61" i="3"/>
  <c r="G61" i="3"/>
  <c r="H61" i="3"/>
  <c r="I61" i="3"/>
  <c r="L46" i="3"/>
  <c r="M46" i="3"/>
  <c r="S46" i="3"/>
  <c r="T46" i="3"/>
  <c r="L60" i="3"/>
  <c r="M60" i="3"/>
  <c r="S60" i="3"/>
  <c r="T60" i="3"/>
  <c r="Q45" i="3"/>
  <c r="K45" i="3"/>
  <c r="F44" i="3"/>
  <c r="G44" i="3"/>
  <c r="H44" i="3"/>
  <c r="I44" i="3"/>
  <c r="P44" i="3"/>
  <c r="J44" i="3"/>
  <c r="B64" i="3"/>
  <c r="N63" i="3"/>
  <c r="O63" i="3"/>
  <c r="E63" i="3"/>
  <c r="O54" i="5"/>
  <c r="N43" i="3"/>
  <c r="O43" i="3"/>
  <c r="E43" i="3"/>
  <c r="I53" i="5"/>
  <c r="R61" i="3"/>
  <c r="W52" i="5"/>
  <c r="Q61" i="3"/>
  <c r="K61" i="3"/>
  <c r="R45" i="3"/>
  <c r="N53" i="5"/>
  <c r="V53" i="5"/>
  <c r="F62" i="3"/>
  <c r="G62" i="3"/>
  <c r="H62" i="3"/>
  <c r="I62" i="3"/>
  <c r="P62" i="3"/>
  <c r="J62" i="3"/>
  <c r="T53" i="5"/>
  <c r="U53" i="5"/>
  <c r="T54" i="5"/>
  <c r="U54" i="5"/>
  <c r="L45" i="3"/>
  <c r="M45" i="3"/>
  <c r="S45" i="3"/>
  <c r="T45" i="3"/>
  <c r="R44" i="3"/>
  <c r="Q62" i="3"/>
  <c r="K62" i="3"/>
  <c r="P63" i="3"/>
  <c r="J63" i="3"/>
  <c r="F63" i="3"/>
  <c r="G63" i="3"/>
  <c r="H63" i="3"/>
  <c r="I63" i="3"/>
  <c r="L61" i="3"/>
  <c r="M61" i="3"/>
  <c r="S61" i="3"/>
  <c r="T61" i="3"/>
  <c r="N64" i="3"/>
  <c r="O64" i="3"/>
  <c r="B65" i="3"/>
  <c r="E64" i="3"/>
  <c r="I54" i="5"/>
  <c r="Q44" i="3"/>
  <c r="K44" i="3"/>
  <c r="P43" i="3"/>
  <c r="J43" i="3"/>
  <c r="F43" i="3"/>
  <c r="G43" i="3"/>
  <c r="H43" i="3"/>
  <c r="I43" i="3"/>
  <c r="O55" i="5"/>
  <c r="N54" i="5"/>
  <c r="V54" i="5"/>
  <c r="W53" i="5"/>
  <c r="R62" i="3"/>
  <c r="L44" i="3"/>
  <c r="M44" i="3"/>
  <c r="S44" i="3"/>
  <c r="T44" i="3"/>
  <c r="L62" i="3"/>
  <c r="M62" i="3"/>
  <c r="S62" i="3"/>
  <c r="T62" i="3"/>
  <c r="R43" i="3"/>
  <c r="Q63" i="3"/>
  <c r="K63" i="3"/>
  <c r="R63" i="3"/>
  <c r="W54" i="5"/>
  <c r="Q43" i="3"/>
  <c r="K43" i="3"/>
  <c r="T55" i="5"/>
  <c r="U55" i="5"/>
  <c r="I55" i="5"/>
  <c r="N55" i="5"/>
  <c r="V55" i="5"/>
  <c r="O56" i="5"/>
  <c r="P64" i="3"/>
  <c r="J64" i="3"/>
  <c r="F64" i="3"/>
  <c r="G64" i="3"/>
  <c r="H64" i="3"/>
  <c r="I64" i="3"/>
  <c r="N65" i="3"/>
  <c r="O65" i="3"/>
  <c r="E65" i="3"/>
  <c r="B66" i="3"/>
  <c r="T56" i="5"/>
  <c r="U56" i="5"/>
  <c r="L43" i="3"/>
  <c r="M43" i="3"/>
  <c r="S43" i="3"/>
  <c r="T43" i="3"/>
  <c r="L63" i="3"/>
  <c r="M63" i="3"/>
  <c r="S63" i="3"/>
  <c r="T63" i="3"/>
  <c r="W55" i="5"/>
  <c r="F65" i="3"/>
  <c r="G65" i="3"/>
  <c r="H65" i="3"/>
  <c r="I65" i="3"/>
  <c r="P65" i="3"/>
  <c r="J65" i="3"/>
  <c r="O57" i="5"/>
  <c r="N56" i="5"/>
  <c r="V56" i="5"/>
  <c r="R64" i="3"/>
  <c r="Q64" i="3"/>
  <c r="K64" i="3"/>
  <c r="E66" i="3"/>
  <c r="N66" i="3"/>
  <c r="O66" i="3"/>
  <c r="B67" i="3"/>
  <c r="I56" i="5"/>
  <c r="AQ44" i="5"/>
  <c r="R65" i="3"/>
  <c r="I57" i="5"/>
  <c r="L64" i="3"/>
  <c r="M64" i="3"/>
  <c r="S64" i="3"/>
  <c r="T64" i="3"/>
  <c r="O58" i="5"/>
  <c r="E67" i="3"/>
  <c r="N67" i="3"/>
  <c r="O67" i="3"/>
  <c r="B68" i="3"/>
  <c r="P66" i="3"/>
  <c r="J66" i="3"/>
  <c r="F66" i="3"/>
  <c r="G66" i="3"/>
  <c r="H66" i="3"/>
  <c r="I66" i="3"/>
  <c r="T57" i="5"/>
  <c r="U57" i="5"/>
  <c r="Q65" i="3"/>
  <c r="K65" i="3"/>
  <c r="W56" i="5"/>
  <c r="N57" i="5"/>
  <c r="V57" i="5"/>
  <c r="L65" i="3"/>
  <c r="M65" i="3"/>
  <c r="S65" i="3"/>
  <c r="T65" i="3"/>
  <c r="T58" i="5"/>
  <c r="U58" i="5"/>
  <c r="I58" i="5"/>
  <c r="N58" i="5"/>
  <c r="V58" i="5"/>
  <c r="O59" i="5"/>
  <c r="W57" i="5"/>
  <c r="R66" i="3"/>
  <c r="N68" i="3"/>
  <c r="O68" i="3"/>
  <c r="B69" i="3"/>
  <c r="E68" i="3"/>
  <c r="F67" i="3"/>
  <c r="G67" i="3"/>
  <c r="H67" i="3"/>
  <c r="I67" i="3"/>
  <c r="P67" i="3"/>
  <c r="J67" i="3"/>
  <c r="Q66" i="3"/>
  <c r="K66" i="3"/>
  <c r="BF44" i="5"/>
  <c r="BG44" i="5"/>
  <c r="AI44" i="5"/>
  <c r="R67" i="3"/>
  <c r="L66" i="3"/>
  <c r="M66" i="3"/>
  <c r="S66" i="3"/>
  <c r="T66" i="3"/>
  <c r="T59" i="5"/>
  <c r="U59" i="5"/>
  <c r="W58" i="5"/>
  <c r="Q67" i="3"/>
  <c r="K67" i="3"/>
  <c r="O60" i="5"/>
  <c r="P68" i="3"/>
  <c r="J68" i="3"/>
  <c r="F68" i="3"/>
  <c r="G68" i="3"/>
  <c r="H68" i="3"/>
  <c r="I68" i="3"/>
  <c r="N69" i="3"/>
  <c r="O69" i="3"/>
  <c r="E69" i="3"/>
  <c r="B70" i="3"/>
  <c r="I59" i="5"/>
  <c r="N59" i="5"/>
  <c r="V59" i="5"/>
  <c r="AJ44" i="5"/>
  <c r="BH45" i="5"/>
  <c r="L67" i="3"/>
  <c r="M67" i="3"/>
  <c r="S67" i="3"/>
  <c r="T67" i="3"/>
  <c r="Q68" i="3"/>
  <c r="K68" i="3"/>
  <c r="T60" i="5"/>
  <c r="U60" i="5"/>
  <c r="R68" i="3"/>
  <c r="W59" i="5"/>
  <c r="N60" i="5"/>
  <c r="V60" i="5"/>
  <c r="I60" i="5"/>
  <c r="B71" i="3"/>
  <c r="N70" i="3"/>
  <c r="O70" i="3"/>
  <c r="E70" i="3"/>
  <c r="P69" i="3"/>
  <c r="J69" i="3"/>
  <c r="F69" i="3"/>
  <c r="G69" i="3"/>
  <c r="H69" i="3"/>
  <c r="I69" i="3"/>
  <c r="O61" i="5"/>
  <c r="L68" i="3"/>
  <c r="M68" i="3"/>
  <c r="S68" i="3"/>
  <c r="T68" i="3"/>
  <c r="R69" i="3"/>
  <c r="P70" i="3"/>
  <c r="J70" i="3"/>
  <c r="F70" i="3"/>
  <c r="G70" i="3"/>
  <c r="H70" i="3"/>
  <c r="I70" i="3"/>
  <c r="I61" i="5"/>
  <c r="B72" i="3"/>
  <c r="N71" i="3"/>
  <c r="O71" i="3"/>
  <c r="E71" i="3"/>
  <c r="Q69" i="3"/>
  <c r="K69" i="3"/>
  <c r="T61" i="5"/>
  <c r="U61" i="5"/>
  <c r="N61" i="5"/>
  <c r="V61" i="5"/>
  <c r="O62" i="5"/>
  <c r="W60" i="5"/>
  <c r="AQ45" i="5"/>
  <c r="T62" i="5"/>
  <c r="U62" i="5"/>
  <c r="Q70" i="3"/>
  <c r="K70" i="3"/>
  <c r="L69" i="3"/>
  <c r="M69" i="3"/>
  <c r="S69" i="3"/>
  <c r="T69" i="3"/>
  <c r="N72" i="3"/>
  <c r="O72" i="3"/>
  <c r="B73" i="3"/>
  <c r="E72" i="3"/>
  <c r="N62" i="5"/>
  <c r="V62" i="5"/>
  <c r="O63" i="5"/>
  <c r="R70" i="3"/>
  <c r="F71" i="3"/>
  <c r="G71" i="3"/>
  <c r="H71" i="3"/>
  <c r="I71" i="3"/>
  <c r="P71" i="3"/>
  <c r="J71" i="3"/>
  <c r="I62" i="5"/>
  <c r="W61" i="5"/>
  <c r="T63" i="5"/>
  <c r="U63" i="5"/>
  <c r="L70" i="3"/>
  <c r="M70" i="3"/>
  <c r="S70" i="3"/>
  <c r="T70" i="3"/>
  <c r="Q71" i="3"/>
  <c r="K71" i="3"/>
  <c r="P72" i="3"/>
  <c r="J72" i="3"/>
  <c r="F72" i="3"/>
  <c r="G72" i="3"/>
  <c r="H72" i="3"/>
  <c r="I72" i="3"/>
  <c r="N73" i="3"/>
  <c r="O73" i="3"/>
  <c r="E73" i="3"/>
  <c r="B74" i="3"/>
  <c r="O64" i="5"/>
  <c r="I64" i="5"/>
  <c r="N63" i="5"/>
  <c r="V63" i="5"/>
  <c r="I63" i="5"/>
  <c r="R71" i="3"/>
  <c r="L71" i="3"/>
  <c r="M71" i="3"/>
  <c r="S71" i="3"/>
  <c r="T71" i="3"/>
  <c r="W62" i="5"/>
  <c r="AI45" i="5"/>
  <c r="BF45" i="5"/>
  <c r="BG45" i="5"/>
  <c r="BH46" i="5"/>
  <c r="Q72" i="3"/>
  <c r="K72" i="3"/>
  <c r="P73" i="3"/>
  <c r="J73" i="3"/>
  <c r="F73" i="3"/>
  <c r="G73" i="3"/>
  <c r="H73" i="3"/>
  <c r="I73" i="3"/>
  <c r="O65" i="5"/>
  <c r="I65" i="5"/>
  <c r="R72" i="3"/>
  <c r="T64" i="5"/>
  <c r="U64" i="5"/>
  <c r="N64" i="5"/>
  <c r="V64" i="5"/>
  <c r="W63" i="5"/>
  <c r="E74" i="3"/>
  <c r="N74" i="3"/>
  <c r="O74" i="3"/>
  <c r="B75" i="3"/>
  <c r="L72" i="3"/>
  <c r="M72" i="3"/>
  <c r="S72" i="3"/>
  <c r="T72" i="3"/>
  <c r="R73" i="3"/>
  <c r="O66" i="5"/>
  <c r="E75" i="3"/>
  <c r="N75" i="3"/>
  <c r="O75" i="3"/>
  <c r="B76" i="3"/>
  <c r="P74" i="3"/>
  <c r="J74" i="3"/>
  <c r="F74" i="3"/>
  <c r="G74" i="3"/>
  <c r="H74" i="3"/>
  <c r="I74" i="3"/>
  <c r="T65" i="5"/>
  <c r="U65" i="5"/>
  <c r="W64" i="5"/>
  <c r="N65" i="5"/>
  <c r="V65" i="5"/>
  <c r="Q73" i="3"/>
  <c r="K73" i="3"/>
  <c r="AJ45" i="5"/>
  <c r="L73" i="3"/>
  <c r="M73" i="3"/>
  <c r="S73" i="3"/>
  <c r="T73" i="3"/>
  <c r="T66" i="5"/>
  <c r="U66" i="5"/>
  <c r="N76" i="3"/>
  <c r="O76" i="3"/>
  <c r="B77" i="3"/>
  <c r="E76" i="3"/>
  <c r="N66" i="5"/>
  <c r="V66" i="5"/>
  <c r="W65" i="5"/>
  <c r="O67" i="5"/>
  <c r="P75" i="3"/>
  <c r="J75" i="3"/>
  <c r="F75" i="3"/>
  <c r="G75" i="3"/>
  <c r="H75" i="3"/>
  <c r="I75" i="3"/>
  <c r="R74" i="3"/>
  <c r="Q74" i="3"/>
  <c r="K74" i="3"/>
  <c r="I66" i="5"/>
  <c r="Q75" i="3"/>
  <c r="K75" i="3"/>
  <c r="N67" i="5"/>
  <c r="V67" i="5"/>
  <c r="T67" i="5"/>
  <c r="U67" i="5"/>
  <c r="L74" i="3"/>
  <c r="M74" i="3"/>
  <c r="S74" i="3"/>
  <c r="T74" i="3"/>
  <c r="O68" i="5"/>
  <c r="R75" i="3"/>
  <c r="I67" i="5"/>
  <c r="P76" i="3"/>
  <c r="J76" i="3"/>
  <c r="F76" i="3"/>
  <c r="G76" i="3"/>
  <c r="H76" i="3"/>
  <c r="I76" i="3"/>
  <c r="N77" i="3"/>
  <c r="O77" i="3"/>
  <c r="E77" i="3"/>
  <c r="B78" i="3"/>
  <c r="W66" i="5"/>
  <c r="L75" i="3"/>
  <c r="M75" i="3"/>
  <c r="S75" i="3"/>
  <c r="T75" i="3"/>
  <c r="AQ46" i="5"/>
  <c r="R76" i="3"/>
  <c r="T68" i="5"/>
  <c r="U68" i="5"/>
  <c r="Q76" i="3"/>
  <c r="K76" i="3"/>
  <c r="O69" i="5"/>
  <c r="P77" i="3"/>
  <c r="J77" i="3"/>
  <c r="F77" i="3"/>
  <c r="G77" i="3"/>
  <c r="H77" i="3"/>
  <c r="I77" i="3"/>
  <c r="W67" i="5"/>
  <c r="I68" i="5"/>
  <c r="N68" i="5"/>
  <c r="V68" i="5"/>
  <c r="B79" i="3"/>
  <c r="N78" i="3"/>
  <c r="O78" i="3"/>
  <c r="E78" i="3"/>
  <c r="L76" i="3"/>
  <c r="M76" i="3"/>
  <c r="S76" i="3"/>
  <c r="T76" i="3"/>
  <c r="W68" i="5"/>
  <c r="N69" i="5"/>
  <c r="V69" i="5"/>
  <c r="F78" i="3"/>
  <c r="G78" i="3"/>
  <c r="H78" i="3"/>
  <c r="I78" i="3"/>
  <c r="P78" i="3"/>
  <c r="J78" i="3"/>
  <c r="Q77" i="3"/>
  <c r="K77" i="3"/>
  <c r="B80" i="3"/>
  <c r="N79" i="3"/>
  <c r="O79" i="3"/>
  <c r="E79" i="3"/>
  <c r="O70" i="5"/>
  <c r="I69" i="5"/>
  <c r="R77" i="3"/>
  <c r="T69" i="5"/>
  <c r="U69" i="5"/>
  <c r="AI46" i="5"/>
  <c r="L77" i="3"/>
  <c r="M77" i="3"/>
  <c r="S77" i="3"/>
  <c r="T77" i="3"/>
  <c r="Q78" i="3"/>
  <c r="K78" i="3"/>
  <c r="R78" i="3"/>
  <c r="I70" i="5"/>
  <c r="F79" i="3"/>
  <c r="G79" i="3"/>
  <c r="H79" i="3"/>
  <c r="I79" i="3"/>
  <c r="P79" i="3"/>
  <c r="J79" i="3"/>
  <c r="BF46" i="5"/>
  <c r="BG46" i="5"/>
  <c r="BH47" i="5"/>
  <c r="O71" i="5"/>
  <c r="W69" i="5"/>
  <c r="T70" i="5"/>
  <c r="U70" i="5"/>
  <c r="N80" i="3"/>
  <c r="O80" i="3"/>
  <c r="B81" i="3"/>
  <c r="E80" i="3"/>
  <c r="N70" i="5"/>
  <c r="V70" i="5"/>
  <c r="L78" i="3"/>
  <c r="M78" i="3"/>
  <c r="S78" i="3"/>
  <c r="T78" i="3"/>
  <c r="W70" i="5"/>
  <c r="Q79" i="3"/>
  <c r="K79" i="3"/>
  <c r="AJ46" i="5"/>
  <c r="N71" i="5"/>
  <c r="V71" i="5"/>
  <c r="P80" i="3"/>
  <c r="J80" i="3"/>
  <c r="F80" i="3"/>
  <c r="G80" i="3"/>
  <c r="H80" i="3"/>
  <c r="I80" i="3"/>
  <c r="T71" i="5"/>
  <c r="U71" i="5"/>
  <c r="N81" i="3"/>
  <c r="O81" i="3"/>
  <c r="B82" i="3"/>
  <c r="E81" i="3"/>
  <c r="R79" i="3"/>
  <c r="O72" i="5"/>
  <c r="I71" i="5"/>
  <c r="L79" i="3"/>
  <c r="M79" i="3"/>
  <c r="S79" i="3"/>
  <c r="T79" i="3"/>
  <c r="Q80" i="3"/>
  <c r="K80" i="3"/>
  <c r="R80" i="3"/>
  <c r="N82" i="3"/>
  <c r="O82" i="3"/>
  <c r="E82" i="3"/>
  <c r="B83" i="3"/>
  <c r="T72" i="5"/>
  <c r="U72" i="5"/>
  <c r="O73" i="5"/>
  <c r="W71" i="5"/>
  <c r="I72" i="5"/>
  <c r="N72" i="5"/>
  <c r="V72" i="5"/>
  <c r="F81" i="3"/>
  <c r="G81" i="3"/>
  <c r="H81" i="3"/>
  <c r="I81" i="3"/>
  <c r="P81" i="3"/>
  <c r="J81" i="3"/>
  <c r="T73" i="5"/>
  <c r="U73" i="5"/>
  <c r="L80" i="3"/>
  <c r="M80" i="3"/>
  <c r="S80" i="3"/>
  <c r="T80" i="3"/>
  <c r="I73" i="5"/>
  <c r="R81" i="3"/>
  <c r="W72" i="5"/>
  <c r="O74" i="5"/>
  <c r="I74" i="5"/>
  <c r="N73" i="5"/>
  <c r="V73" i="5"/>
  <c r="B84" i="3"/>
  <c r="N83" i="3"/>
  <c r="O83" i="3"/>
  <c r="E83" i="3"/>
  <c r="Q81" i="3"/>
  <c r="K81" i="3"/>
  <c r="P82" i="3"/>
  <c r="J82" i="3"/>
  <c r="F82" i="3"/>
  <c r="G82" i="3"/>
  <c r="H82" i="3"/>
  <c r="I82" i="3"/>
  <c r="AQ47" i="5"/>
  <c r="Q82" i="3"/>
  <c r="K82" i="3"/>
  <c r="T74" i="5"/>
  <c r="U74" i="5"/>
  <c r="R82" i="3"/>
  <c r="N84" i="3"/>
  <c r="O84" i="3"/>
  <c r="B85" i="3"/>
  <c r="E84" i="3"/>
  <c r="N74" i="5"/>
  <c r="V74" i="5"/>
  <c r="P83" i="3"/>
  <c r="J83" i="3"/>
  <c r="F83" i="3"/>
  <c r="G83" i="3"/>
  <c r="H83" i="3"/>
  <c r="I83" i="3"/>
  <c r="W73" i="5"/>
  <c r="L81" i="3"/>
  <c r="M81" i="3"/>
  <c r="S81" i="3"/>
  <c r="T81" i="3"/>
  <c r="I75" i="5"/>
  <c r="O75" i="5"/>
  <c r="BF47" i="5"/>
  <c r="BG47" i="5"/>
  <c r="L82" i="3"/>
  <c r="M82" i="3"/>
  <c r="S82" i="3"/>
  <c r="T82" i="3"/>
  <c r="Q83" i="3"/>
  <c r="K83" i="3"/>
  <c r="P84" i="3"/>
  <c r="J84" i="3"/>
  <c r="F84" i="3"/>
  <c r="G84" i="3"/>
  <c r="H84" i="3"/>
  <c r="I84" i="3"/>
  <c r="W74" i="5"/>
  <c r="E85" i="3"/>
  <c r="B86" i="3"/>
  <c r="N85" i="3"/>
  <c r="O85" i="3"/>
  <c r="N75" i="5"/>
  <c r="V75" i="5"/>
  <c r="O76" i="5"/>
  <c r="T75" i="5"/>
  <c r="U75" i="5"/>
  <c r="R83" i="3"/>
  <c r="AI47" i="5"/>
  <c r="BH48" i="5"/>
  <c r="L83" i="3"/>
  <c r="M83" i="3"/>
  <c r="S83" i="3"/>
  <c r="T83" i="3"/>
  <c r="E86" i="3"/>
  <c r="B87" i="3"/>
  <c r="N86" i="3"/>
  <c r="O86" i="3"/>
  <c r="W75" i="5"/>
  <c r="I76" i="5"/>
  <c r="F85" i="3"/>
  <c r="G85" i="3"/>
  <c r="H85" i="3"/>
  <c r="I85" i="3"/>
  <c r="P85" i="3"/>
  <c r="J85" i="3"/>
  <c r="T76" i="5"/>
  <c r="U76" i="5"/>
  <c r="R84" i="3"/>
  <c r="Q84" i="3"/>
  <c r="K84" i="3"/>
  <c r="O77" i="5"/>
  <c r="N76" i="5"/>
  <c r="V76" i="5"/>
  <c r="AJ47" i="5"/>
  <c r="T77" i="5"/>
  <c r="U77" i="5"/>
  <c r="W76" i="5"/>
  <c r="Q85" i="3"/>
  <c r="K85" i="3"/>
  <c r="B88" i="3"/>
  <c r="N87" i="3"/>
  <c r="O87" i="3"/>
  <c r="E87" i="3"/>
  <c r="O78" i="5"/>
  <c r="I78" i="5"/>
  <c r="F86" i="3"/>
  <c r="G86" i="3"/>
  <c r="H86" i="3"/>
  <c r="I86" i="3"/>
  <c r="P86" i="3"/>
  <c r="J86" i="3"/>
  <c r="L84" i="3"/>
  <c r="M84" i="3"/>
  <c r="S84" i="3"/>
  <c r="T84" i="3"/>
  <c r="R85" i="3"/>
  <c r="I77" i="5"/>
  <c r="N77" i="5"/>
  <c r="V77" i="5"/>
  <c r="L85" i="3"/>
  <c r="M85" i="3"/>
  <c r="S85" i="3"/>
  <c r="T85" i="3"/>
  <c r="W77" i="5"/>
  <c r="Q86" i="3"/>
  <c r="K86" i="3"/>
  <c r="O79" i="5"/>
  <c r="N78" i="5"/>
  <c r="V78" i="5"/>
  <c r="T78" i="5"/>
  <c r="U78" i="5"/>
  <c r="R86" i="3"/>
  <c r="P87" i="3"/>
  <c r="J87" i="3"/>
  <c r="F87" i="3"/>
  <c r="G87" i="3"/>
  <c r="H87" i="3"/>
  <c r="I87" i="3"/>
  <c r="B89" i="3"/>
  <c r="N88" i="3"/>
  <c r="O88" i="3"/>
  <c r="E88" i="3"/>
  <c r="T79" i="5"/>
  <c r="U79" i="5"/>
  <c r="Q87" i="3"/>
  <c r="K87" i="3"/>
  <c r="L86" i="3"/>
  <c r="M86" i="3"/>
  <c r="S86" i="3"/>
  <c r="T86" i="3"/>
  <c r="W78" i="5"/>
  <c r="N89" i="3"/>
  <c r="O89" i="3"/>
  <c r="E89" i="3"/>
  <c r="B90" i="3"/>
  <c r="O80" i="5"/>
  <c r="P88" i="3"/>
  <c r="J88" i="3"/>
  <c r="F88" i="3"/>
  <c r="G88" i="3"/>
  <c r="H88" i="3"/>
  <c r="I88" i="3"/>
  <c r="R87" i="3"/>
  <c r="I79" i="5"/>
  <c r="N79" i="5"/>
  <c r="V79" i="5"/>
  <c r="AQ48" i="5"/>
  <c r="T80" i="5"/>
  <c r="U80" i="5"/>
  <c r="L87" i="3"/>
  <c r="M87" i="3"/>
  <c r="S87" i="3"/>
  <c r="T87" i="3"/>
  <c r="Q88" i="3"/>
  <c r="K88" i="3"/>
  <c r="O81" i="5"/>
  <c r="W79" i="5"/>
  <c r="B91" i="3"/>
  <c r="N90" i="3"/>
  <c r="O90" i="3"/>
  <c r="E90" i="3"/>
  <c r="F89" i="3"/>
  <c r="G89" i="3"/>
  <c r="H89" i="3"/>
  <c r="I89" i="3"/>
  <c r="P89" i="3"/>
  <c r="J89" i="3"/>
  <c r="I80" i="5"/>
  <c r="N80" i="5"/>
  <c r="V80" i="5"/>
  <c r="R88" i="3"/>
  <c r="BF48" i="5"/>
  <c r="BG48" i="5"/>
  <c r="L88" i="3"/>
  <c r="M88" i="3"/>
  <c r="S88" i="3"/>
  <c r="T88" i="3"/>
  <c r="I81" i="5"/>
  <c r="Q89" i="3"/>
  <c r="K89" i="3"/>
  <c r="O82" i="5"/>
  <c r="P90" i="3"/>
  <c r="J90" i="3"/>
  <c r="F90" i="3"/>
  <c r="G90" i="3"/>
  <c r="H90" i="3"/>
  <c r="I90" i="3"/>
  <c r="E91" i="3"/>
  <c r="N91" i="3"/>
  <c r="O91" i="3"/>
  <c r="B92" i="3"/>
  <c r="N81" i="5"/>
  <c r="V81" i="5"/>
  <c r="R89" i="3"/>
  <c r="T81" i="5"/>
  <c r="U81" i="5"/>
  <c r="W80" i="5"/>
  <c r="BH49" i="5"/>
  <c r="L89" i="3"/>
  <c r="M89" i="3"/>
  <c r="S89" i="3"/>
  <c r="T89" i="3"/>
  <c r="AI48" i="5"/>
  <c r="Q90" i="3"/>
  <c r="K90" i="3"/>
  <c r="R90" i="3"/>
  <c r="E92" i="3"/>
  <c r="B93" i="3"/>
  <c r="N92" i="3"/>
  <c r="O92" i="3"/>
  <c r="N82" i="5"/>
  <c r="V82" i="5"/>
  <c r="F91" i="3"/>
  <c r="G91" i="3"/>
  <c r="H91" i="3"/>
  <c r="I91" i="3"/>
  <c r="P91" i="3"/>
  <c r="J91" i="3"/>
  <c r="O83" i="5"/>
  <c r="I82" i="5"/>
  <c r="W81" i="5"/>
  <c r="T82" i="5"/>
  <c r="U82" i="5"/>
  <c r="L90" i="3"/>
  <c r="M90" i="3"/>
  <c r="S90" i="3"/>
  <c r="T90" i="3"/>
  <c r="AJ48" i="5"/>
  <c r="Q91" i="3"/>
  <c r="K91" i="3"/>
  <c r="I83" i="5"/>
  <c r="T83" i="5"/>
  <c r="U83" i="5"/>
  <c r="N83" i="5"/>
  <c r="V83" i="5"/>
  <c r="O84" i="5"/>
  <c r="R91" i="3"/>
  <c r="E93" i="3"/>
  <c r="N93" i="3"/>
  <c r="O93" i="3"/>
  <c r="B94" i="3"/>
  <c r="W82" i="5"/>
  <c r="P92" i="3"/>
  <c r="J92" i="3"/>
  <c r="F92" i="3"/>
  <c r="G92" i="3"/>
  <c r="H92" i="3"/>
  <c r="I92" i="3"/>
  <c r="Q92" i="3"/>
  <c r="K92" i="3"/>
  <c r="T84" i="5"/>
  <c r="U84" i="5"/>
  <c r="R92" i="3"/>
  <c r="N84" i="5"/>
  <c r="V84" i="5"/>
  <c r="W83" i="5"/>
  <c r="E94" i="3"/>
  <c r="N94" i="3"/>
  <c r="O94" i="3"/>
  <c r="B95" i="3"/>
  <c r="I84" i="5"/>
  <c r="P93" i="3"/>
  <c r="J93" i="3"/>
  <c r="F93" i="3"/>
  <c r="G93" i="3"/>
  <c r="H93" i="3"/>
  <c r="I93" i="3"/>
  <c r="L91" i="3"/>
  <c r="M91" i="3"/>
  <c r="S91" i="3"/>
  <c r="T91" i="3"/>
  <c r="O85" i="5"/>
  <c r="L92" i="3"/>
  <c r="M92" i="3"/>
  <c r="S92" i="3"/>
  <c r="T92" i="3"/>
  <c r="I85" i="5"/>
  <c r="T85" i="5"/>
  <c r="U85" i="5"/>
  <c r="Q93" i="3"/>
  <c r="K93" i="3"/>
  <c r="W84" i="5"/>
  <c r="F94" i="3"/>
  <c r="G94" i="3"/>
  <c r="H94" i="3"/>
  <c r="I94" i="3"/>
  <c r="P94" i="3"/>
  <c r="J94" i="3"/>
  <c r="B96" i="3"/>
  <c r="N95" i="3"/>
  <c r="O95" i="3"/>
  <c r="E95" i="3"/>
  <c r="N85" i="5"/>
  <c r="V85" i="5"/>
  <c r="O86" i="5"/>
  <c r="R93" i="3"/>
  <c r="AQ49" i="5"/>
  <c r="L93" i="3"/>
  <c r="M93" i="3"/>
  <c r="S93" i="3"/>
  <c r="T93" i="3"/>
  <c r="T86" i="5"/>
  <c r="U86" i="5"/>
  <c r="R94" i="3"/>
  <c r="O87" i="5"/>
  <c r="W85" i="5"/>
  <c r="I86" i="5"/>
  <c r="P95" i="3"/>
  <c r="J95" i="3"/>
  <c r="F95" i="3"/>
  <c r="G95" i="3"/>
  <c r="H95" i="3"/>
  <c r="I95" i="3"/>
  <c r="N86" i="5"/>
  <c r="V86" i="5"/>
  <c r="Q94" i="3"/>
  <c r="K94" i="3"/>
  <c r="N96" i="3"/>
  <c r="O96" i="3"/>
  <c r="B97" i="3"/>
  <c r="E96" i="3"/>
  <c r="BF49" i="5"/>
  <c r="BG49" i="5"/>
  <c r="BH50" i="5"/>
  <c r="Q95" i="3"/>
  <c r="K95" i="3"/>
  <c r="L94" i="3"/>
  <c r="M94" i="3"/>
  <c r="S94" i="3"/>
  <c r="T94" i="3"/>
  <c r="N97" i="3"/>
  <c r="O97" i="3"/>
  <c r="E97" i="3"/>
  <c r="B98" i="3"/>
  <c r="R95" i="3"/>
  <c r="I87" i="5"/>
  <c r="O88" i="5"/>
  <c r="T87" i="5"/>
  <c r="U87" i="5"/>
  <c r="W86" i="5"/>
  <c r="N87" i="5"/>
  <c r="V87" i="5"/>
  <c r="P96" i="3"/>
  <c r="J96" i="3"/>
  <c r="F96" i="3"/>
  <c r="G96" i="3"/>
  <c r="H96" i="3"/>
  <c r="I96" i="3"/>
  <c r="AI49" i="5"/>
  <c r="L95" i="3"/>
  <c r="M95" i="3"/>
  <c r="S95" i="3"/>
  <c r="T95" i="3"/>
  <c r="R96" i="3"/>
  <c r="I88" i="5"/>
  <c r="N98" i="3"/>
  <c r="O98" i="3"/>
  <c r="E98" i="3"/>
  <c r="B99" i="3"/>
  <c r="Q96" i="3"/>
  <c r="K96" i="3"/>
  <c r="N88" i="5"/>
  <c r="V88" i="5"/>
  <c r="T88" i="5"/>
  <c r="U88" i="5"/>
  <c r="F97" i="3"/>
  <c r="G97" i="3"/>
  <c r="H97" i="3"/>
  <c r="I97" i="3"/>
  <c r="P97" i="3"/>
  <c r="J97" i="3"/>
  <c r="W87" i="5"/>
  <c r="O89" i="5"/>
  <c r="AJ49" i="5"/>
  <c r="T89" i="5"/>
  <c r="U89" i="5"/>
  <c r="L96" i="3"/>
  <c r="M96" i="3"/>
  <c r="S96" i="3"/>
  <c r="T96" i="3"/>
  <c r="R97" i="3"/>
  <c r="N99" i="3"/>
  <c r="O99" i="3"/>
  <c r="E99" i="3"/>
  <c r="B100" i="3"/>
  <c r="O90" i="5"/>
  <c r="P98" i="3"/>
  <c r="J98" i="3"/>
  <c r="F98" i="3"/>
  <c r="G98" i="3"/>
  <c r="H98" i="3"/>
  <c r="I98" i="3"/>
  <c r="Q97" i="3"/>
  <c r="K97" i="3"/>
  <c r="N89" i="5"/>
  <c r="V89" i="5"/>
  <c r="I89" i="5"/>
  <c r="W88" i="5"/>
  <c r="T90" i="5"/>
  <c r="U90" i="5"/>
  <c r="R98" i="3"/>
  <c r="I90" i="5"/>
  <c r="E100" i="3"/>
  <c r="B101" i="3"/>
  <c r="N100" i="3"/>
  <c r="O100" i="3"/>
  <c r="P99" i="3"/>
  <c r="J99" i="3"/>
  <c r="F99" i="3"/>
  <c r="G99" i="3"/>
  <c r="H99" i="3"/>
  <c r="I99" i="3"/>
  <c r="L97" i="3"/>
  <c r="M97" i="3"/>
  <c r="S97" i="3"/>
  <c r="T97" i="3"/>
  <c r="W89" i="5"/>
  <c r="Q98" i="3"/>
  <c r="K98" i="3"/>
  <c r="O91" i="5"/>
  <c r="N90" i="5"/>
  <c r="V90" i="5"/>
  <c r="L98" i="3"/>
  <c r="M98" i="3"/>
  <c r="S98" i="3"/>
  <c r="T98" i="3"/>
  <c r="AQ50" i="5"/>
  <c r="Q99" i="3"/>
  <c r="K99" i="3"/>
  <c r="N91" i="5"/>
  <c r="V91" i="5"/>
  <c r="O92" i="5"/>
  <c r="R99" i="3"/>
  <c r="N101" i="3"/>
  <c r="O101" i="3"/>
  <c r="E101" i="3"/>
  <c r="B102" i="3"/>
  <c r="T91" i="5"/>
  <c r="U91" i="5"/>
  <c r="P100" i="3"/>
  <c r="J100" i="3"/>
  <c r="F100" i="3"/>
  <c r="G100" i="3"/>
  <c r="H100" i="3"/>
  <c r="I100" i="3"/>
  <c r="I91" i="5"/>
  <c r="W90" i="5"/>
  <c r="L99" i="3"/>
  <c r="M99" i="3"/>
  <c r="S99" i="3"/>
  <c r="T99" i="3"/>
  <c r="BF50" i="5"/>
  <c r="T92" i="5"/>
  <c r="U92" i="5"/>
  <c r="R100" i="3"/>
  <c r="O93" i="5"/>
  <c r="N102" i="3"/>
  <c r="O102" i="3"/>
  <c r="E102" i="3"/>
  <c r="B103" i="3"/>
  <c r="I92" i="5"/>
  <c r="W91" i="5"/>
  <c r="Q100" i="3"/>
  <c r="K100" i="3"/>
  <c r="P101" i="3"/>
  <c r="J101" i="3"/>
  <c r="F101" i="3"/>
  <c r="G101" i="3"/>
  <c r="H101" i="3"/>
  <c r="I101" i="3"/>
  <c r="N92" i="5"/>
  <c r="V92" i="5"/>
  <c r="Q101" i="3"/>
  <c r="K101" i="3"/>
  <c r="AI50" i="5"/>
  <c r="T93" i="5"/>
  <c r="U93" i="5"/>
  <c r="R101" i="3"/>
  <c r="N93" i="5"/>
  <c r="V93" i="5"/>
  <c r="F102" i="3"/>
  <c r="G102" i="3"/>
  <c r="H102" i="3"/>
  <c r="I102" i="3"/>
  <c r="P102" i="3"/>
  <c r="J102" i="3"/>
  <c r="O94" i="5"/>
  <c r="W92" i="5"/>
  <c r="I93" i="5"/>
  <c r="L100" i="3"/>
  <c r="M100" i="3"/>
  <c r="S100" i="3"/>
  <c r="T100" i="3"/>
  <c r="E103" i="3"/>
  <c r="B104" i="3"/>
  <c r="N103" i="3"/>
  <c r="O103" i="3"/>
  <c r="BG50" i="5"/>
  <c r="BH51" i="5"/>
  <c r="L101" i="3"/>
  <c r="M101" i="3"/>
  <c r="S101" i="3"/>
  <c r="T101" i="3"/>
  <c r="Q102" i="3"/>
  <c r="K102" i="3"/>
  <c r="W93" i="5"/>
  <c r="I94" i="5"/>
  <c r="B105" i="3"/>
  <c r="N104" i="3"/>
  <c r="O104" i="3"/>
  <c r="E104" i="3"/>
  <c r="F103" i="3"/>
  <c r="G103" i="3"/>
  <c r="H103" i="3"/>
  <c r="I103" i="3"/>
  <c r="P103" i="3"/>
  <c r="J103" i="3"/>
  <c r="N94" i="5"/>
  <c r="V94" i="5"/>
  <c r="R102" i="3"/>
  <c r="O95" i="5"/>
  <c r="I95" i="5"/>
  <c r="T94" i="5"/>
  <c r="U94" i="5"/>
  <c r="AJ50" i="5"/>
  <c r="L102" i="3"/>
  <c r="M102" i="3"/>
  <c r="S102" i="3"/>
  <c r="T102" i="3"/>
  <c r="Q103" i="3"/>
  <c r="K103" i="3"/>
  <c r="R103" i="3"/>
  <c r="W94" i="5"/>
  <c r="P104" i="3"/>
  <c r="J104" i="3"/>
  <c r="F104" i="3"/>
  <c r="G104" i="3"/>
  <c r="H104" i="3"/>
  <c r="I104" i="3"/>
  <c r="N95" i="5"/>
  <c r="V95" i="5"/>
  <c r="O96" i="5"/>
  <c r="N105" i="3"/>
  <c r="O105" i="3"/>
  <c r="E105" i="3"/>
  <c r="B106" i="3"/>
  <c r="T95" i="5"/>
  <c r="U95" i="5"/>
  <c r="T96" i="5"/>
  <c r="U96" i="5"/>
  <c r="L103" i="3"/>
  <c r="M103" i="3"/>
  <c r="S103" i="3"/>
  <c r="T103" i="3"/>
  <c r="R104" i="3"/>
  <c r="W95" i="5"/>
  <c r="N96" i="5"/>
  <c r="V96" i="5"/>
  <c r="I96" i="5"/>
  <c r="P105" i="3"/>
  <c r="J105" i="3"/>
  <c r="F105" i="3"/>
  <c r="G105" i="3"/>
  <c r="H105" i="3"/>
  <c r="I105" i="3"/>
  <c r="Q104" i="3"/>
  <c r="K104" i="3"/>
  <c r="B107" i="3"/>
  <c r="N106" i="3"/>
  <c r="O106" i="3"/>
  <c r="E106" i="3"/>
  <c r="O97" i="5"/>
  <c r="AQ51" i="5"/>
  <c r="Q105" i="3"/>
  <c r="K105" i="3"/>
  <c r="L104" i="3"/>
  <c r="M104" i="3"/>
  <c r="S104" i="3"/>
  <c r="T104" i="3"/>
  <c r="O98" i="5"/>
  <c r="N107" i="3"/>
  <c r="O107" i="3"/>
  <c r="E107" i="3"/>
  <c r="B108" i="3"/>
  <c r="T97" i="5"/>
  <c r="U97" i="5"/>
  <c r="P106" i="3"/>
  <c r="J106" i="3"/>
  <c r="F106" i="3"/>
  <c r="G106" i="3"/>
  <c r="H106" i="3"/>
  <c r="I106" i="3"/>
  <c r="N97" i="5"/>
  <c r="V97" i="5"/>
  <c r="R105" i="3"/>
  <c r="I97" i="5"/>
  <c r="W96" i="5"/>
  <c r="L105" i="3"/>
  <c r="M105" i="3"/>
  <c r="S105" i="3"/>
  <c r="T105" i="3"/>
  <c r="T98" i="5"/>
  <c r="U98" i="5"/>
  <c r="Q106" i="3"/>
  <c r="K106" i="3"/>
  <c r="R106" i="3"/>
  <c r="N98" i="5"/>
  <c r="V98" i="5"/>
  <c r="W97" i="5"/>
  <c r="E108" i="3"/>
  <c r="B109" i="3"/>
  <c r="N108" i="3"/>
  <c r="O108" i="3"/>
  <c r="O99" i="5"/>
  <c r="P107" i="3"/>
  <c r="J107" i="3"/>
  <c r="F107" i="3"/>
  <c r="G107" i="3"/>
  <c r="H107" i="3"/>
  <c r="I107" i="3"/>
  <c r="I98" i="5"/>
  <c r="AI51" i="5"/>
  <c r="BF51" i="5"/>
  <c r="BG51" i="5"/>
  <c r="BH52" i="5"/>
  <c r="L106" i="3"/>
  <c r="M106" i="3"/>
  <c r="S106" i="3"/>
  <c r="T106" i="3"/>
  <c r="R107" i="3"/>
  <c r="T99" i="5"/>
  <c r="U99" i="5"/>
  <c r="P108" i="3"/>
  <c r="J108" i="3"/>
  <c r="F108" i="3"/>
  <c r="G108" i="3"/>
  <c r="H108" i="3"/>
  <c r="I108" i="3"/>
  <c r="B110" i="3"/>
  <c r="N109" i="3"/>
  <c r="O109" i="3"/>
  <c r="E109" i="3"/>
  <c r="Q107" i="3"/>
  <c r="K107" i="3"/>
  <c r="O100" i="5"/>
  <c r="I99" i="5"/>
  <c r="N99" i="5"/>
  <c r="V99" i="5"/>
  <c r="W98" i="5"/>
  <c r="L107" i="3"/>
  <c r="M107" i="3"/>
  <c r="S107" i="3"/>
  <c r="T107" i="3"/>
  <c r="R108" i="3"/>
  <c r="W99" i="5"/>
  <c r="I100" i="5"/>
  <c r="O101" i="5"/>
  <c r="Q108" i="3"/>
  <c r="K108" i="3"/>
  <c r="P109" i="3"/>
  <c r="J109" i="3"/>
  <c r="F109" i="3"/>
  <c r="G109" i="3"/>
  <c r="H109" i="3"/>
  <c r="I109" i="3"/>
  <c r="T100" i="5"/>
  <c r="U100" i="5"/>
  <c r="N100" i="5"/>
  <c r="V100" i="5"/>
  <c r="B111" i="3"/>
  <c r="E110" i="3"/>
  <c r="N110" i="3"/>
  <c r="O110" i="3"/>
  <c r="AJ51" i="5"/>
  <c r="Q109" i="3"/>
  <c r="K109" i="3"/>
  <c r="L108" i="3"/>
  <c r="M108" i="3"/>
  <c r="S108" i="3"/>
  <c r="T108" i="3"/>
  <c r="R109" i="3"/>
  <c r="I101" i="5"/>
  <c r="P110" i="3"/>
  <c r="J110" i="3"/>
  <c r="F110" i="3"/>
  <c r="G110" i="3"/>
  <c r="H110" i="3"/>
  <c r="I110" i="3"/>
  <c r="O102" i="5"/>
  <c r="E111" i="3"/>
  <c r="B112" i="3"/>
  <c r="N111" i="3"/>
  <c r="O111" i="3"/>
  <c r="S111" i="3"/>
  <c r="T111" i="3"/>
  <c r="N101" i="5"/>
  <c r="V101" i="5"/>
  <c r="T101" i="5"/>
  <c r="U101" i="5"/>
  <c r="W100" i="5"/>
  <c r="L109" i="3"/>
  <c r="M109" i="3"/>
  <c r="S109" i="3"/>
  <c r="T109" i="3"/>
  <c r="W101" i="5"/>
  <c r="O103" i="5"/>
  <c r="I102" i="5"/>
  <c r="R110" i="3"/>
  <c r="T102" i="5"/>
  <c r="U102" i="5"/>
  <c r="S112" i="3"/>
  <c r="T112" i="3"/>
  <c r="N112" i="3"/>
  <c r="O112" i="3"/>
  <c r="B113" i="3"/>
  <c r="E112" i="3"/>
  <c r="N102" i="5"/>
  <c r="V102" i="5"/>
  <c r="Q110" i="3"/>
  <c r="K110" i="3"/>
  <c r="P111" i="3"/>
  <c r="J111" i="3"/>
  <c r="F111" i="3"/>
  <c r="G111" i="3"/>
  <c r="H111" i="3"/>
  <c r="I111" i="3"/>
  <c r="AQ52" i="5"/>
  <c r="T103" i="5"/>
  <c r="U103" i="5"/>
  <c r="Q111" i="3"/>
  <c r="K111" i="3"/>
  <c r="N103" i="5"/>
  <c r="V103" i="5"/>
  <c r="W102" i="5"/>
  <c r="O104" i="5"/>
  <c r="R111" i="3"/>
  <c r="I103" i="5"/>
  <c r="P112" i="3"/>
  <c r="J112" i="3"/>
  <c r="F112" i="3"/>
  <c r="G112" i="3"/>
  <c r="H112" i="3"/>
  <c r="I112" i="3"/>
  <c r="N113" i="3"/>
  <c r="O113" i="3"/>
  <c r="E113" i="3"/>
  <c r="S113" i="3"/>
  <c r="T113" i="3"/>
  <c r="B114" i="3"/>
  <c r="L110" i="3"/>
  <c r="M110" i="3"/>
  <c r="S110" i="3"/>
  <c r="T110" i="3"/>
  <c r="Q112" i="3"/>
  <c r="K112" i="3"/>
  <c r="T104" i="5"/>
  <c r="U104" i="5"/>
  <c r="L111" i="3"/>
  <c r="M111" i="3"/>
  <c r="S114" i="3"/>
  <c r="T114" i="3"/>
  <c r="N114" i="3"/>
  <c r="O114" i="3"/>
  <c r="E114" i="3"/>
  <c r="B115" i="3"/>
  <c r="W103" i="5"/>
  <c r="N104" i="5"/>
  <c r="V104" i="5"/>
  <c r="I104" i="5"/>
  <c r="O105" i="5"/>
  <c r="P113" i="3"/>
  <c r="J113" i="3"/>
  <c r="F113" i="3"/>
  <c r="G113" i="3"/>
  <c r="H113" i="3"/>
  <c r="I113" i="3"/>
  <c r="R112" i="3"/>
  <c r="L112" i="3"/>
  <c r="M112" i="3"/>
  <c r="AI52" i="5"/>
  <c r="BF52" i="5"/>
  <c r="BG52" i="5"/>
  <c r="T105" i="5"/>
  <c r="U105" i="5"/>
  <c r="I105" i="5"/>
  <c r="Q113" i="3"/>
  <c r="K113" i="3"/>
  <c r="B116" i="3"/>
  <c r="N115" i="3"/>
  <c r="O115" i="3"/>
  <c r="S115" i="3"/>
  <c r="T115" i="3"/>
  <c r="E115" i="3"/>
  <c r="P114" i="3"/>
  <c r="J114" i="3"/>
  <c r="F114" i="3"/>
  <c r="G114" i="3"/>
  <c r="H114" i="3"/>
  <c r="I114" i="3"/>
  <c r="R113" i="3"/>
  <c r="W104" i="5"/>
  <c r="N105" i="5"/>
  <c r="V105" i="5"/>
  <c r="O106" i="5"/>
  <c r="BH53" i="5"/>
  <c r="Q114" i="3"/>
  <c r="K114" i="3"/>
  <c r="T106" i="5"/>
  <c r="U106" i="5"/>
  <c r="L113" i="3"/>
  <c r="M113" i="3"/>
  <c r="N106" i="5"/>
  <c r="V106" i="5"/>
  <c r="W105" i="5"/>
  <c r="E116" i="3"/>
  <c r="B117" i="3"/>
  <c r="N116" i="3"/>
  <c r="O116" i="3"/>
  <c r="S116" i="3"/>
  <c r="T116" i="3"/>
  <c r="I106" i="5"/>
  <c r="R114" i="3"/>
  <c r="O107" i="5"/>
  <c r="F115" i="3"/>
  <c r="G115" i="3"/>
  <c r="H115" i="3"/>
  <c r="I115" i="3"/>
  <c r="P115" i="3"/>
  <c r="J115" i="3"/>
  <c r="AJ52" i="5"/>
  <c r="L114" i="3"/>
  <c r="M114" i="3"/>
  <c r="Q115" i="3"/>
  <c r="K115" i="3"/>
  <c r="I107" i="5"/>
  <c r="R115" i="3"/>
  <c r="O108" i="5"/>
  <c r="N107" i="5"/>
  <c r="V107" i="5"/>
  <c r="B118" i="3"/>
  <c r="N117" i="3"/>
  <c r="O117" i="3"/>
  <c r="E117" i="3"/>
  <c r="S117" i="3"/>
  <c r="T117" i="3"/>
  <c r="T107" i="5"/>
  <c r="U107" i="5"/>
  <c r="P116" i="3"/>
  <c r="J116" i="3"/>
  <c r="F116" i="3"/>
  <c r="G116" i="3"/>
  <c r="H116" i="3"/>
  <c r="I116" i="3"/>
  <c r="W106" i="5"/>
  <c r="T108" i="5"/>
  <c r="U108" i="5"/>
  <c r="F117" i="3"/>
  <c r="G117" i="3"/>
  <c r="H117" i="3"/>
  <c r="I117" i="3"/>
  <c r="P117" i="3"/>
  <c r="J117" i="3"/>
  <c r="L115" i="3"/>
  <c r="M115" i="3"/>
  <c r="Q116" i="3"/>
  <c r="K116" i="3"/>
  <c r="B119" i="3"/>
  <c r="E118" i="3"/>
  <c r="S118" i="3"/>
  <c r="T118" i="3"/>
  <c r="N118" i="3"/>
  <c r="O118" i="3"/>
  <c r="N108" i="5"/>
  <c r="V108" i="5"/>
  <c r="I108" i="5"/>
  <c r="O109" i="5"/>
  <c r="R116" i="3"/>
  <c r="W107" i="5"/>
  <c r="AQ53" i="5"/>
  <c r="Q117" i="3"/>
  <c r="K117" i="3"/>
  <c r="W108" i="5"/>
  <c r="N109" i="5"/>
  <c r="V109" i="5"/>
  <c r="R117" i="3"/>
  <c r="O110" i="5"/>
  <c r="T109" i="5"/>
  <c r="U109" i="5"/>
  <c r="L116" i="3"/>
  <c r="M116" i="3"/>
  <c r="I109" i="5"/>
  <c r="F118" i="3"/>
  <c r="G118" i="3"/>
  <c r="H118" i="3"/>
  <c r="I118" i="3"/>
  <c r="P118" i="3"/>
  <c r="J118" i="3"/>
  <c r="B120" i="3"/>
  <c r="S119" i="3"/>
  <c r="T119" i="3"/>
  <c r="E119" i="3"/>
  <c r="N119" i="3"/>
  <c r="O119" i="3"/>
  <c r="BF53" i="5"/>
  <c r="T110" i="5"/>
  <c r="U110" i="5"/>
  <c r="L117" i="3"/>
  <c r="M117" i="3"/>
  <c r="W109" i="5"/>
  <c r="P119" i="3"/>
  <c r="J119" i="3"/>
  <c r="F119" i="3"/>
  <c r="G119" i="3"/>
  <c r="H119" i="3"/>
  <c r="I119" i="3"/>
  <c r="S120" i="3"/>
  <c r="T120" i="3"/>
  <c r="B121" i="3"/>
  <c r="N120" i="3"/>
  <c r="O120" i="3"/>
  <c r="E120" i="3"/>
  <c r="N110" i="5"/>
  <c r="V110" i="5"/>
  <c r="R118" i="3"/>
  <c r="I110" i="5"/>
  <c r="Q118" i="3"/>
  <c r="K118" i="3"/>
  <c r="O111" i="5"/>
  <c r="L118" i="3"/>
  <c r="M118" i="3"/>
  <c r="R119" i="3"/>
  <c r="Q119" i="3"/>
  <c r="K119" i="3"/>
  <c r="W110" i="5"/>
  <c r="I111" i="5"/>
  <c r="T111" i="5"/>
  <c r="U111" i="5"/>
  <c r="F120" i="3"/>
  <c r="G120" i="3"/>
  <c r="H120" i="3"/>
  <c r="I120" i="3"/>
  <c r="P120" i="3"/>
  <c r="J120" i="3"/>
  <c r="N111" i="5"/>
  <c r="V111" i="5"/>
  <c r="O112" i="5"/>
  <c r="B122" i="3"/>
  <c r="E121" i="3"/>
  <c r="S121" i="3"/>
  <c r="T121" i="3"/>
  <c r="N121" i="3"/>
  <c r="O121" i="3"/>
  <c r="BG53" i="5"/>
  <c r="BH54" i="5"/>
  <c r="I112" i="5"/>
  <c r="Q120" i="3"/>
  <c r="K120" i="3"/>
  <c r="L119" i="3"/>
  <c r="M119" i="3"/>
  <c r="T112" i="5"/>
  <c r="U112" i="5"/>
  <c r="P121" i="3"/>
  <c r="J121" i="3"/>
  <c r="F121" i="3"/>
  <c r="G121" i="3"/>
  <c r="H121" i="3"/>
  <c r="I121" i="3"/>
  <c r="N122" i="3"/>
  <c r="O122" i="3"/>
  <c r="E122" i="3"/>
  <c r="S122" i="3"/>
  <c r="T122" i="3"/>
  <c r="B123" i="3"/>
  <c r="N112" i="5"/>
  <c r="V112" i="5"/>
  <c r="R120" i="3"/>
  <c r="O113" i="5"/>
  <c r="W111" i="5"/>
  <c r="AJ53" i="5"/>
  <c r="L120" i="3"/>
  <c r="M120" i="3"/>
  <c r="Q121" i="3"/>
  <c r="K121" i="3"/>
  <c r="O114" i="5"/>
  <c r="P122" i="3"/>
  <c r="J122" i="3"/>
  <c r="F122" i="3"/>
  <c r="G122" i="3"/>
  <c r="H122" i="3"/>
  <c r="I122" i="3"/>
  <c r="T113" i="5"/>
  <c r="U113" i="5"/>
  <c r="R121" i="3"/>
  <c r="I113" i="5"/>
  <c r="N113" i="5"/>
  <c r="V113" i="5"/>
  <c r="N123" i="3"/>
  <c r="O123" i="3"/>
  <c r="S123" i="3"/>
  <c r="T123" i="3"/>
  <c r="E123" i="3"/>
  <c r="W112" i="5"/>
  <c r="L121" i="3"/>
  <c r="M121" i="3"/>
  <c r="Q122" i="3"/>
  <c r="K122" i="3"/>
  <c r="W113" i="5"/>
  <c r="N114" i="5"/>
  <c r="V114" i="5"/>
  <c r="I114" i="5"/>
  <c r="P123" i="3"/>
  <c r="J123" i="3"/>
  <c r="F123" i="3"/>
  <c r="G123" i="3"/>
  <c r="H123" i="3"/>
  <c r="I123" i="3"/>
  <c r="R122" i="3"/>
  <c r="T114" i="5"/>
  <c r="U114" i="5"/>
  <c r="O115" i="5"/>
  <c r="AQ54" i="5"/>
  <c r="L122" i="3"/>
  <c r="M122" i="3"/>
  <c r="O116" i="5"/>
  <c r="Q123" i="3"/>
  <c r="K123" i="3"/>
  <c r="W114" i="5"/>
  <c r="T115" i="5"/>
  <c r="U115" i="5"/>
  <c r="R123" i="3"/>
  <c r="N115" i="5"/>
  <c r="V115" i="5"/>
  <c r="I115" i="5"/>
  <c r="T116" i="5"/>
  <c r="U116" i="5"/>
  <c r="N116" i="5"/>
  <c r="V116" i="5"/>
  <c r="W115" i="5"/>
  <c r="O117" i="5"/>
  <c r="I116" i="5"/>
  <c r="L123" i="3"/>
  <c r="M123" i="3"/>
  <c r="AI54" i="5"/>
  <c r="W116" i="5"/>
  <c r="I117" i="5"/>
  <c r="N117" i="5"/>
  <c r="V117" i="5"/>
  <c r="T117" i="5"/>
  <c r="U117" i="5"/>
  <c r="O118" i="5"/>
  <c r="BF54" i="5"/>
  <c r="I118" i="5"/>
  <c r="O119" i="5"/>
  <c r="N118" i="5"/>
  <c r="V118" i="5"/>
  <c r="W117" i="5"/>
  <c r="T118" i="5"/>
  <c r="U118" i="5"/>
  <c r="BG54" i="5"/>
  <c r="BH55" i="5"/>
  <c r="W118" i="5"/>
  <c r="O120" i="5"/>
  <c r="I119" i="5"/>
  <c r="T119" i="5"/>
  <c r="U119" i="5"/>
  <c r="N119" i="5"/>
  <c r="V119" i="5"/>
  <c r="AJ54" i="5"/>
  <c r="W119" i="5"/>
  <c r="T120" i="5"/>
  <c r="U120" i="5"/>
  <c r="N120" i="5"/>
  <c r="V120" i="5"/>
  <c r="O121" i="5"/>
  <c r="I120" i="5"/>
  <c r="T121" i="5"/>
  <c r="U121" i="5"/>
  <c r="W120" i="5"/>
  <c r="I121" i="5"/>
  <c r="O122" i="5"/>
  <c r="N121" i="5"/>
  <c r="V121" i="5"/>
  <c r="AQ55" i="5"/>
  <c r="W121" i="5"/>
  <c r="T122" i="5"/>
  <c r="U122" i="5"/>
  <c r="I122" i="5"/>
  <c r="N122" i="5"/>
  <c r="V122" i="5"/>
  <c r="O123" i="5"/>
  <c r="I123" i="5"/>
  <c r="O124" i="5"/>
  <c r="W122" i="5"/>
  <c r="T123" i="5"/>
  <c r="U123" i="5"/>
  <c r="N123" i="5"/>
  <c r="V123" i="5"/>
  <c r="AI55" i="5"/>
  <c r="BF55" i="5"/>
  <c r="BG55" i="5"/>
  <c r="BH56" i="5"/>
  <c r="W123" i="5"/>
  <c r="I124" i="5"/>
  <c r="O125" i="5"/>
  <c r="N124" i="5"/>
  <c r="V124" i="5"/>
  <c r="T124" i="5"/>
  <c r="U124" i="5"/>
  <c r="T125" i="5"/>
  <c r="U125" i="5"/>
  <c r="W124" i="5"/>
  <c r="N125" i="5"/>
  <c r="V125" i="5"/>
  <c r="O126" i="5"/>
  <c r="I125" i="5"/>
  <c r="AJ55" i="5"/>
  <c r="T126" i="5"/>
  <c r="U126" i="5"/>
  <c r="I126" i="5"/>
  <c r="O127" i="5"/>
  <c r="W125" i="5"/>
  <c r="N126" i="5"/>
  <c r="V126" i="5"/>
  <c r="T127" i="5"/>
  <c r="U127" i="5"/>
  <c r="I127" i="5"/>
  <c r="W126" i="5"/>
  <c r="N127" i="5"/>
  <c r="V127" i="5"/>
  <c r="O128" i="5"/>
  <c r="AQ56" i="5"/>
  <c r="T128" i="5"/>
  <c r="U128" i="5"/>
  <c r="W127" i="5"/>
  <c r="I128" i="5"/>
  <c r="N128" i="5"/>
  <c r="V128" i="5"/>
  <c r="O129" i="5"/>
  <c r="T129" i="5"/>
  <c r="U129" i="5"/>
  <c r="N129" i="5"/>
  <c r="V129" i="5"/>
  <c r="O130" i="5"/>
  <c r="I129" i="5"/>
  <c r="W128" i="5"/>
  <c r="AI56" i="5"/>
  <c r="BF56" i="5"/>
  <c r="BG56" i="5"/>
  <c r="I130" i="5"/>
  <c r="W129" i="5"/>
  <c r="O131" i="5"/>
  <c r="N130" i="5"/>
  <c r="V130" i="5"/>
  <c r="T130" i="5"/>
  <c r="U130" i="5"/>
  <c r="BH57" i="5"/>
  <c r="W130" i="5"/>
  <c r="O132" i="5"/>
  <c r="I131" i="5"/>
  <c r="T131" i="5"/>
  <c r="U131" i="5"/>
  <c r="N131" i="5"/>
  <c r="V131" i="5"/>
  <c r="AJ56" i="5"/>
  <c r="T132" i="5"/>
  <c r="U132" i="5"/>
  <c r="N132" i="5"/>
  <c r="V132" i="5"/>
  <c r="I132" i="5"/>
  <c r="W131" i="5"/>
  <c r="O133" i="5"/>
  <c r="I133" i="5"/>
  <c r="O134" i="5"/>
  <c r="N133" i="5"/>
  <c r="V133" i="5"/>
  <c r="T133" i="5"/>
  <c r="U133" i="5"/>
  <c r="W132" i="5"/>
  <c r="AQ57" i="5"/>
  <c r="I134" i="5"/>
  <c r="T134" i="5"/>
  <c r="U134" i="5"/>
  <c r="W133" i="5"/>
  <c r="N134" i="5"/>
  <c r="V134" i="5"/>
  <c r="O135" i="5"/>
  <c r="T135" i="5"/>
  <c r="U135" i="5"/>
  <c r="N135" i="5"/>
  <c r="V135" i="5"/>
  <c r="W134" i="5"/>
  <c r="O136" i="5"/>
  <c r="I135" i="5"/>
  <c r="AI57" i="5"/>
  <c r="BF57" i="5"/>
  <c r="BG57" i="5"/>
  <c r="BH58" i="5"/>
  <c r="T136" i="5"/>
  <c r="U136" i="5"/>
  <c r="O137" i="5"/>
  <c r="W135" i="5"/>
  <c r="N136" i="5"/>
  <c r="V136" i="5"/>
  <c r="I136" i="5"/>
  <c r="T137" i="5"/>
  <c r="U137" i="5"/>
  <c r="W136" i="5"/>
  <c r="O138" i="5"/>
  <c r="I137" i="5"/>
  <c r="N137" i="5"/>
  <c r="V137" i="5"/>
  <c r="AJ57" i="5"/>
  <c r="W137" i="5"/>
  <c r="N138" i="5"/>
  <c r="V138" i="5"/>
  <c r="O139" i="5"/>
  <c r="T138" i="5"/>
  <c r="U138" i="5"/>
  <c r="I138" i="5"/>
  <c r="W138" i="5"/>
  <c r="O140" i="5"/>
  <c r="I139" i="5"/>
  <c r="N139" i="5"/>
  <c r="V139" i="5"/>
  <c r="T139" i="5"/>
  <c r="U139" i="5"/>
  <c r="W139" i="5"/>
  <c r="O141" i="5"/>
  <c r="N140" i="5"/>
  <c r="V140" i="5"/>
  <c r="I140" i="5"/>
  <c r="T140" i="5"/>
  <c r="U140" i="5"/>
  <c r="AQ58" i="5"/>
  <c r="O142" i="5"/>
  <c r="N141" i="5"/>
  <c r="V141" i="5"/>
  <c r="W140" i="5"/>
  <c r="I141" i="5"/>
  <c r="T141" i="5"/>
  <c r="U141" i="5"/>
  <c r="T142" i="5"/>
  <c r="U142" i="5"/>
  <c r="W141" i="5"/>
  <c r="O143" i="5"/>
  <c r="N142" i="5"/>
  <c r="V142" i="5"/>
  <c r="I142" i="5"/>
  <c r="AI58" i="5"/>
  <c r="BF58" i="5"/>
  <c r="BG58" i="5"/>
  <c r="BH59" i="5"/>
  <c r="O144" i="5"/>
  <c r="N143" i="5"/>
  <c r="V143" i="5"/>
  <c r="W142" i="5"/>
  <c r="I143" i="5"/>
  <c r="T143" i="5"/>
  <c r="U143" i="5"/>
  <c r="AJ58" i="5"/>
  <c r="T144" i="5"/>
  <c r="U144" i="5"/>
  <c r="O145" i="5"/>
  <c r="W143" i="5"/>
  <c r="I144" i="5"/>
  <c r="N144" i="5"/>
  <c r="V144" i="5"/>
  <c r="W144" i="5"/>
  <c r="I145" i="5"/>
  <c r="T145" i="5"/>
  <c r="U145" i="5"/>
  <c r="O146" i="5"/>
  <c r="N145" i="5"/>
  <c r="V145" i="5"/>
  <c r="W145" i="5"/>
  <c r="N146" i="5"/>
  <c r="V146" i="5"/>
  <c r="I146" i="5"/>
  <c r="T146" i="5"/>
  <c r="U146" i="5"/>
  <c r="O147" i="5"/>
  <c r="T147" i="5"/>
  <c r="U147" i="5"/>
  <c r="W146" i="5"/>
  <c r="O148" i="5"/>
  <c r="N147" i="5"/>
  <c r="V147" i="5"/>
  <c r="I147" i="5"/>
  <c r="AQ59" i="5"/>
  <c r="W147" i="5"/>
  <c r="I148" i="5"/>
  <c r="O149" i="5"/>
  <c r="T148" i="5"/>
  <c r="U148" i="5"/>
  <c r="N148" i="5"/>
  <c r="V148" i="5"/>
  <c r="BF59" i="5"/>
  <c r="BG59" i="5"/>
  <c r="BH60" i="5"/>
  <c r="O150" i="5"/>
  <c r="T149" i="5"/>
  <c r="U149" i="5"/>
  <c r="I149" i="5"/>
  <c r="N149" i="5"/>
  <c r="V149" i="5"/>
  <c r="W148" i="5"/>
  <c r="AI59" i="5"/>
  <c r="T150" i="5"/>
  <c r="U150" i="5"/>
  <c r="I150" i="5"/>
  <c r="O151" i="5"/>
  <c r="W149" i="5"/>
  <c r="N150" i="5"/>
  <c r="V150" i="5"/>
  <c r="AJ59" i="5"/>
  <c r="W150" i="5"/>
  <c r="N151" i="5"/>
  <c r="V151" i="5"/>
  <c r="I151" i="5"/>
  <c r="O152" i="5"/>
  <c r="T151" i="5"/>
  <c r="U151" i="5"/>
  <c r="T152" i="5"/>
  <c r="U152" i="5"/>
  <c r="O153" i="5"/>
  <c r="I152" i="5"/>
  <c r="N152" i="5"/>
  <c r="V152" i="5"/>
  <c r="W151" i="5"/>
  <c r="T153" i="5"/>
  <c r="U153" i="5"/>
  <c r="O154" i="5"/>
  <c r="W152" i="5"/>
  <c r="I153" i="5"/>
  <c r="N153" i="5"/>
  <c r="V153" i="5"/>
  <c r="AQ60" i="5"/>
  <c r="T154" i="5"/>
  <c r="U154" i="5"/>
  <c r="W153" i="5"/>
  <c r="O155" i="5"/>
  <c r="I154" i="5"/>
  <c r="N154" i="5"/>
  <c r="V154" i="5"/>
  <c r="I155" i="5"/>
  <c r="W154" i="5"/>
  <c r="O156" i="5"/>
  <c r="T155" i="5"/>
  <c r="U155" i="5"/>
  <c r="N155" i="5"/>
  <c r="V155" i="5"/>
  <c r="I156" i="5"/>
  <c r="T156" i="5"/>
  <c r="U156" i="5"/>
  <c r="W155" i="5"/>
  <c r="N156" i="5"/>
  <c r="V156" i="5"/>
  <c r="O157" i="5"/>
  <c r="BF60" i="5"/>
  <c r="BG60" i="5"/>
  <c r="BH61" i="5"/>
  <c r="N157" i="5"/>
  <c r="V157" i="5"/>
  <c r="T157" i="5"/>
  <c r="U157" i="5"/>
  <c r="W156" i="5"/>
  <c r="O158" i="5"/>
  <c r="I157" i="5"/>
  <c r="AI60" i="5"/>
  <c r="AJ60" i="5"/>
  <c r="W157" i="5"/>
  <c r="O159" i="5"/>
  <c r="N158" i="5"/>
  <c r="V158" i="5"/>
  <c r="I158" i="5"/>
  <c r="T158" i="5"/>
  <c r="U158" i="5"/>
  <c r="O160" i="5"/>
  <c r="W158" i="5"/>
  <c r="N159" i="5"/>
  <c r="V159" i="5"/>
  <c r="T159" i="5"/>
  <c r="U159" i="5"/>
  <c r="I159" i="5"/>
  <c r="I160" i="5"/>
  <c r="O161" i="5"/>
  <c r="W159" i="5"/>
  <c r="N160" i="5"/>
  <c r="V160" i="5"/>
  <c r="T160" i="5"/>
  <c r="U160" i="5"/>
  <c r="AQ61" i="5"/>
  <c r="I161" i="5"/>
  <c r="N161" i="5"/>
  <c r="V161" i="5"/>
  <c r="W160" i="5"/>
  <c r="T161" i="5"/>
  <c r="U161" i="5"/>
  <c r="O162" i="5"/>
  <c r="BF61" i="5"/>
  <c r="BG61" i="5"/>
  <c r="BH62" i="5"/>
  <c r="W161" i="5"/>
  <c r="I162" i="5"/>
  <c r="O163" i="5"/>
  <c r="N162" i="5"/>
  <c r="V162" i="5"/>
  <c r="T162" i="5"/>
  <c r="U162" i="5"/>
  <c r="AI61" i="5"/>
  <c r="AJ61" i="5"/>
  <c r="N163" i="5"/>
  <c r="V163" i="5"/>
  <c r="W162" i="5"/>
  <c r="I163" i="5"/>
  <c r="T163" i="5"/>
  <c r="U163" i="5"/>
  <c r="O164" i="5"/>
  <c r="N164" i="5"/>
  <c r="V164" i="5"/>
  <c r="W163" i="5"/>
  <c r="I164" i="5"/>
  <c r="O165" i="5"/>
  <c r="T164" i="5"/>
  <c r="U164" i="5"/>
  <c r="O166" i="5"/>
  <c r="N165" i="5"/>
  <c r="V165" i="5"/>
  <c r="W164" i="5"/>
  <c r="I165" i="5"/>
  <c r="T165" i="5"/>
  <c r="U165" i="5"/>
  <c r="AQ62" i="5"/>
  <c r="W165" i="5"/>
  <c r="T166" i="5"/>
  <c r="U166" i="5"/>
  <c r="N166" i="5"/>
  <c r="V166" i="5"/>
  <c r="O167" i="5"/>
  <c r="I166" i="5"/>
  <c r="BF62" i="5"/>
  <c r="BG62" i="5"/>
  <c r="BH63" i="5"/>
  <c r="AI62" i="5"/>
  <c r="AJ62" i="5"/>
  <c r="W166" i="5"/>
  <c r="I167" i="5"/>
  <c r="N167" i="5"/>
  <c r="V167" i="5"/>
  <c r="O168" i="5"/>
  <c r="T167" i="5"/>
  <c r="U167" i="5"/>
  <c r="T168" i="5"/>
  <c r="U168" i="5"/>
  <c r="O169" i="5"/>
  <c r="N168" i="5"/>
  <c r="V168" i="5"/>
  <c r="W167" i="5"/>
  <c r="I168" i="5"/>
  <c r="I169" i="5"/>
  <c r="W168" i="5"/>
  <c r="O170" i="5"/>
  <c r="N169" i="5"/>
  <c r="V169" i="5"/>
  <c r="T169" i="5"/>
  <c r="U169" i="5"/>
  <c r="AQ63" i="5"/>
  <c r="T170" i="5"/>
  <c r="U170" i="5"/>
  <c r="W169" i="5"/>
  <c r="N170" i="5"/>
  <c r="V170" i="5"/>
  <c r="O171" i="5"/>
  <c r="I170" i="5"/>
  <c r="N171" i="5"/>
  <c r="V171" i="5"/>
  <c r="T171" i="5"/>
  <c r="U171" i="5"/>
  <c r="W170" i="5"/>
  <c r="I171" i="5"/>
  <c r="O172" i="5"/>
  <c r="AI63" i="5"/>
  <c r="BF63" i="5"/>
  <c r="BG63" i="5"/>
  <c r="BH64" i="5"/>
  <c r="T172" i="5"/>
  <c r="U172" i="5"/>
  <c r="O173" i="5"/>
  <c r="I173" i="5"/>
  <c r="W171" i="5"/>
  <c r="I172" i="5"/>
  <c r="N172" i="5"/>
  <c r="V172" i="5"/>
  <c r="T173" i="5"/>
  <c r="U173" i="5"/>
  <c r="W172" i="5"/>
  <c r="O174" i="5"/>
  <c r="N173" i="5"/>
  <c r="V173" i="5"/>
  <c r="AJ63" i="5"/>
  <c r="W173" i="5"/>
  <c r="N174" i="5"/>
  <c r="V174" i="5"/>
  <c r="O175" i="5"/>
  <c r="I174" i="5"/>
  <c r="T174" i="5"/>
  <c r="U174" i="5"/>
  <c r="T175" i="5"/>
  <c r="U175" i="5"/>
  <c r="O176" i="5"/>
  <c r="I176" i="5"/>
  <c r="I175" i="5"/>
  <c r="W174" i="5"/>
  <c r="N175" i="5"/>
  <c r="V175" i="5"/>
  <c r="AQ64" i="5"/>
  <c r="N176" i="5"/>
  <c r="V176" i="5"/>
  <c r="T176" i="5"/>
  <c r="U176" i="5"/>
  <c r="W175" i="5"/>
  <c r="O177" i="5"/>
  <c r="BF64" i="5"/>
  <c r="T177" i="5"/>
  <c r="U177" i="5"/>
  <c r="W176" i="5"/>
  <c r="N177" i="5"/>
  <c r="V177" i="5"/>
  <c r="I177" i="5"/>
  <c r="O178" i="5"/>
  <c r="AI64" i="5"/>
  <c r="O179" i="5"/>
  <c r="W177" i="5"/>
  <c r="N178" i="5"/>
  <c r="V178" i="5"/>
  <c r="T178" i="5"/>
  <c r="U178" i="5"/>
  <c r="I178" i="5"/>
  <c r="BG64" i="5"/>
  <c r="BH65" i="5"/>
  <c r="T179" i="5"/>
  <c r="U179" i="5"/>
  <c r="N179" i="5"/>
  <c r="V179" i="5"/>
  <c r="W178" i="5"/>
  <c r="O180" i="5"/>
  <c r="I179" i="5"/>
  <c r="AJ64" i="5"/>
  <c r="I180" i="5"/>
  <c r="W179" i="5"/>
  <c r="N180" i="5"/>
  <c r="V180" i="5"/>
  <c r="T180" i="5"/>
  <c r="U180" i="5"/>
  <c r="O181" i="5"/>
  <c r="I181" i="5"/>
  <c r="N181" i="5"/>
  <c r="V181" i="5"/>
  <c r="T181" i="5"/>
  <c r="U181" i="5"/>
  <c r="W180" i="5"/>
  <c r="O182" i="5"/>
  <c r="AQ65" i="5"/>
  <c r="W181" i="5"/>
  <c r="N182" i="5"/>
  <c r="V182" i="5"/>
  <c r="O183" i="5"/>
  <c r="T182" i="5"/>
  <c r="U182" i="5"/>
  <c r="I182" i="5"/>
  <c r="T183" i="5"/>
  <c r="U183" i="5"/>
  <c r="N183" i="5"/>
  <c r="V183" i="5"/>
  <c r="W182" i="5"/>
  <c r="I183" i="5"/>
  <c r="O184" i="5"/>
  <c r="AI65" i="5"/>
  <c r="T184" i="5"/>
  <c r="U184" i="5"/>
  <c r="W183" i="5"/>
  <c r="O185" i="5"/>
  <c r="I184" i="5"/>
  <c r="N184" i="5"/>
  <c r="V184" i="5"/>
  <c r="BF65" i="5"/>
  <c r="N185" i="5"/>
  <c r="V185" i="5"/>
  <c r="W184" i="5"/>
  <c r="I185" i="5"/>
  <c r="T185" i="5"/>
  <c r="U185" i="5"/>
  <c r="O186" i="5"/>
  <c r="BG65" i="5"/>
  <c r="BH66" i="5"/>
  <c r="T186" i="5"/>
  <c r="U186" i="5"/>
  <c r="W185" i="5"/>
  <c r="O187" i="5"/>
  <c r="N186" i="5"/>
  <c r="V186" i="5"/>
  <c r="I186" i="5"/>
  <c r="AJ65" i="5"/>
  <c r="T187" i="5"/>
  <c r="U187" i="5"/>
  <c r="O188" i="5"/>
  <c r="N187" i="5"/>
  <c r="V187" i="5"/>
  <c r="W186" i="5"/>
  <c r="I187" i="5"/>
  <c r="T188" i="5"/>
  <c r="U188" i="5"/>
  <c r="W187" i="5"/>
  <c r="N188" i="5"/>
  <c r="V188" i="5"/>
  <c r="O189" i="5"/>
  <c r="I188" i="5"/>
  <c r="AQ66" i="5"/>
  <c r="W188" i="5"/>
  <c r="N189" i="5"/>
  <c r="V189" i="5"/>
  <c r="I189" i="5"/>
  <c r="T189" i="5"/>
  <c r="U189" i="5"/>
  <c r="O190" i="5"/>
  <c r="BF66" i="5"/>
  <c r="T190" i="5"/>
  <c r="U190" i="5"/>
  <c r="N190" i="5"/>
  <c r="V190" i="5"/>
  <c r="I190" i="5"/>
  <c r="O191" i="5"/>
  <c r="W189" i="5"/>
  <c r="AI66" i="5"/>
  <c r="W190" i="5"/>
  <c r="T191" i="5"/>
  <c r="U191" i="5"/>
  <c r="O192" i="5"/>
  <c r="N191" i="5"/>
  <c r="V191" i="5"/>
  <c r="I191" i="5"/>
  <c r="BG66" i="5"/>
  <c r="BH67" i="5"/>
  <c r="T192" i="5"/>
  <c r="U192" i="5"/>
  <c r="W191" i="5"/>
  <c r="N192" i="5"/>
  <c r="V192" i="5"/>
  <c r="I193" i="5"/>
  <c r="O193" i="5"/>
  <c r="I192" i="5"/>
  <c r="AJ66" i="5"/>
  <c r="T193" i="5"/>
  <c r="U193" i="5"/>
  <c r="W192" i="5"/>
  <c r="O194" i="5"/>
  <c r="N193" i="5"/>
  <c r="V193" i="5"/>
  <c r="N194" i="5"/>
  <c r="V194" i="5"/>
  <c r="W193" i="5"/>
  <c r="I194" i="5"/>
  <c r="T194" i="5"/>
  <c r="U194" i="5"/>
  <c r="O195" i="5"/>
  <c r="AQ67" i="5"/>
  <c r="W194" i="5"/>
  <c r="I195" i="5"/>
  <c r="O196" i="5"/>
  <c r="T195" i="5"/>
  <c r="U195" i="5"/>
  <c r="N195" i="5"/>
  <c r="V195" i="5"/>
  <c r="BF67" i="5"/>
  <c r="I196" i="5"/>
  <c r="O197" i="5"/>
  <c r="W195" i="5"/>
  <c r="T196" i="5"/>
  <c r="U196" i="5"/>
  <c r="N196" i="5"/>
  <c r="V196" i="5"/>
  <c r="AI67" i="5"/>
  <c r="W196" i="5"/>
  <c r="O198" i="5"/>
  <c r="I197" i="5"/>
  <c r="N197" i="5"/>
  <c r="V197" i="5"/>
  <c r="T197" i="5"/>
  <c r="U197" i="5"/>
  <c r="BG67" i="5"/>
  <c r="BH68" i="5"/>
  <c r="T198" i="5"/>
  <c r="U198" i="5"/>
  <c r="O199" i="5"/>
  <c r="I198" i="5"/>
  <c r="W197" i="5"/>
  <c r="N198" i="5"/>
  <c r="V198" i="5"/>
  <c r="AJ67" i="5"/>
  <c r="I199" i="5"/>
  <c r="W198" i="5"/>
  <c r="N199" i="5"/>
  <c r="V199" i="5"/>
  <c r="O200" i="5"/>
  <c r="T199" i="5"/>
  <c r="U199" i="5"/>
  <c r="T200" i="5"/>
  <c r="U200" i="5"/>
  <c r="N200" i="5"/>
  <c r="V200" i="5"/>
  <c r="O201" i="5"/>
  <c r="W199" i="5"/>
  <c r="I200" i="5"/>
  <c r="AQ68" i="5"/>
  <c r="N201" i="5"/>
  <c r="V201" i="5"/>
  <c r="I201" i="5"/>
  <c r="W200" i="5"/>
  <c r="T201" i="5"/>
  <c r="U201" i="5"/>
  <c r="O202" i="5"/>
  <c r="BF68" i="5"/>
  <c r="W201" i="5"/>
  <c r="N202" i="5"/>
  <c r="V202" i="5"/>
  <c r="O203" i="5"/>
  <c r="T202" i="5"/>
  <c r="U202" i="5"/>
  <c r="I202" i="5"/>
  <c r="AI68" i="5"/>
  <c r="T203" i="5"/>
  <c r="U203" i="5"/>
  <c r="W202" i="5"/>
  <c r="N203" i="5"/>
  <c r="V203" i="5"/>
  <c r="I204" i="5"/>
  <c r="O204" i="5"/>
  <c r="I203" i="5"/>
  <c r="BG68" i="5"/>
  <c r="BH69" i="5"/>
  <c r="N204" i="5"/>
  <c r="V204" i="5"/>
  <c r="W203" i="5"/>
  <c r="T204" i="5"/>
  <c r="U204" i="5"/>
  <c r="O205" i="5"/>
  <c r="AJ68" i="5"/>
  <c r="T205" i="5"/>
  <c r="U205" i="5"/>
  <c r="N205" i="5"/>
  <c r="V205" i="5"/>
  <c r="O206" i="5"/>
  <c r="W204" i="5"/>
  <c r="I205" i="5"/>
  <c r="T206" i="5"/>
  <c r="U206" i="5"/>
  <c r="W205" i="5"/>
  <c r="N206" i="5"/>
  <c r="V206" i="5"/>
  <c r="I206" i="5"/>
  <c r="O207" i="5"/>
  <c r="AQ69" i="5"/>
  <c r="I207" i="5"/>
  <c r="W206" i="5"/>
  <c r="N207" i="5"/>
  <c r="V207" i="5"/>
  <c r="O208" i="5"/>
  <c r="T207" i="5"/>
  <c r="U207" i="5"/>
  <c r="BF69" i="5"/>
  <c r="T208" i="5"/>
  <c r="U208" i="5"/>
  <c r="I208" i="5"/>
  <c r="N208" i="5"/>
  <c r="V208" i="5"/>
  <c r="W207" i="5"/>
  <c r="O209" i="5"/>
  <c r="AI69" i="5"/>
  <c r="T209" i="5"/>
  <c r="U209" i="5"/>
  <c r="O210" i="5"/>
  <c r="I209" i="5"/>
  <c r="N209" i="5"/>
  <c r="V209" i="5"/>
  <c r="W208" i="5"/>
  <c r="BG69" i="5"/>
  <c r="BH70" i="5"/>
  <c r="W209" i="5"/>
  <c r="I210" i="5"/>
  <c r="N210" i="5"/>
  <c r="V210" i="5"/>
  <c r="T210" i="5"/>
  <c r="U210" i="5"/>
  <c r="O211" i="5"/>
  <c r="AJ69" i="5"/>
  <c r="T211" i="5"/>
  <c r="U211" i="5"/>
  <c r="O212" i="5"/>
  <c r="I211" i="5"/>
  <c r="W210" i="5"/>
  <c r="N211" i="5"/>
  <c r="V211" i="5"/>
  <c r="T212" i="5"/>
  <c r="U212" i="5"/>
  <c r="W211" i="5"/>
  <c r="I212" i="5"/>
  <c r="N212" i="5"/>
  <c r="V212" i="5"/>
  <c r="O213" i="5"/>
  <c r="AQ70" i="5"/>
  <c r="I213" i="5"/>
  <c r="O214" i="5"/>
  <c r="W212" i="5"/>
  <c r="N213" i="5"/>
  <c r="V213" i="5"/>
  <c r="T213" i="5"/>
  <c r="U213" i="5"/>
  <c r="BF70" i="5"/>
  <c r="N214" i="5"/>
  <c r="V214" i="5"/>
  <c r="W213" i="5"/>
  <c r="I214" i="5"/>
  <c r="T214" i="5"/>
  <c r="U214" i="5"/>
  <c r="O215" i="5"/>
  <c r="AI70" i="5"/>
  <c r="W214" i="5"/>
  <c r="I215" i="5"/>
  <c r="N215" i="5"/>
  <c r="V215" i="5"/>
  <c r="O216" i="5"/>
  <c r="T215" i="5"/>
  <c r="U215" i="5"/>
  <c r="BG70" i="5"/>
  <c r="BH71" i="5"/>
  <c r="T216" i="5"/>
  <c r="U216" i="5"/>
  <c r="N216" i="5"/>
  <c r="V216" i="5"/>
  <c r="W215" i="5"/>
  <c r="O217" i="5"/>
  <c r="I216" i="5"/>
  <c r="AJ70" i="5"/>
  <c r="W216" i="5"/>
  <c r="N217" i="5"/>
  <c r="V217" i="5"/>
  <c r="T217" i="5"/>
  <c r="U217" i="5"/>
  <c r="O218" i="5"/>
  <c r="I217" i="5"/>
  <c r="W217" i="5"/>
  <c r="O219" i="5"/>
  <c r="N218" i="5"/>
  <c r="V218" i="5"/>
  <c r="T218" i="5"/>
  <c r="U218" i="5"/>
  <c r="I218" i="5"/>
  <c r="T219" i="5"/>
  <c r="U219" i="5"/>
  <c r="N219" i="5"/>
  <c r="V219" i="5"/>
  <c r="I219" i="5"/>
  <c r="O220" i="5"/>
  <c r="W218" i="5"/>
  <c r="AQ71" i="5"/>
  <c r="T220" i="5"/>
  <c r="U220" i="5"/>
  <c r="O221" i="5"/>
  <c r="I220" i="5"/>
  <c r="W219" i="5"/>
  <c r="N220" i="5"/>
  <c r="V220" i="5"/>
  <c r="I221" i="5"/>
  <c r="N221" i="5"/>
  <c r="V221" i="5"/>
  <c r="W220" i="5"/>
  <c r="T221" i="5"/>
  <c r="U221" i="5"/>
  <c r="O222" i="5"/>
  <c r="AI71" i="5"/>
  <c r="BF71" i="5"/>
  <c r="BG71" i="5"/>
  <c r="BH72" i="5"/>
  <c r="I222" i="5"/>
  <c r="O223" i="5"/>
  <c r="W221" i="5"/>
  <c r="T222" i="5"/>
  <c r="U222" i="5"/>
  <c r="N222" i="5"/>
  <c r="V222" i="5"/>
  <c r="AJ71" i="5"/>
  <c r="T223" i="5"/>
  <c r="U223" i="5"/>
  <c r="N223" i="5"/>
  <c r="V223" i="5"/>
  <c r="W222" i="5"/>
  <c r="O224" i="5"/>
  <c r="I223" i="5"/>
  <c r="T224" i="5"/>
  <c r="U224" i="5"/>
  <c r="W223" i="5"/>
  <c r="O225" i="5"/>
  <c r="I224" i="5"/>
  <c r="N224" i="5"/>
  <c r="V224" i="5"/>
  <c r="O226" i="5"/>
  <c r="N225" i="5"/>
  <c r="V225" i="5"/>
  <c r="T225" i="5"/>
  <c r="U225" i="5"/>
  <c r="I225" i="5"/>
  <c r="W224" i="5"/>
  <c r="T226" i="5"/>
  <c r="U226" i="5"/>
  <c r="N226" i="5"/>
  <c r="V226" i="5"/>
  <c r="W225" i="5"/>
  <c r="O227" i="5"/>
  <c r="I226" i="5"/>
  <c r="AQ72" i="5"/>
  <c r="T227" i="5"/>
  <c r="U227" i="5"/>
  <c r="N227" i="5"/>
  <c r="V227" i="5"/>
  <c r="I227" i="5"/>
  <c r="O228" i="5"/>
  <c r="W226" i="5"/>
  <c r="T228" i="5"/>
  <c r="U228" i="5"/>
  <c r="N228" i="5"/>
  <c r="V228" i="5"/>
  <c r="W227" i="5"/>
  <c r="I228" i="5"/>
  <c r="O229" i="5"/>
  <c r="AI72" i="5"/>
  <c r="BF72" i="5"/>
  <c r="BG72" i="5"/>
  <c r="T229" i="5"/>
  <c r="U229" i="5"/>
  <c r="I229" i="5"/>
  <c r="N229" i="5"/>
  <c r="V229" i="5"/>
  <c r="W228" i="5"/>
  <c r="O230" i="5"/>
  <c r="AJ72" i="5"/>
  <c r="BH73" i="5"/>
  <c r="T230" i="5"/>
  <c r="U230" i="5"/>
  <c r="O231" i="5"/>
  <c r="W229" i="5"/>
  <c r="N230" i="5"/>
  <c r="V230" i="5"/>
  <c r="I230" i="5"/>
  <c r="O232" i="5"/>
  <c r="I231" i="5"/>
  <c r="W230" i="5"/>
  <c r="T231" i="5"/>
  <c r="U231" i="5"/>
  <c r="N231" i="5"/>
  <c r="V231" i="5"/>
  <c r="I232" i="5"/>
  <c r="O233" i="5"/>
  <c r="T232" i="5"/>
  <c r="U232" i="5"/>
  <c r="W231" i="5"/>
  <c r="N232" i="5"/>
  <c r="V232" i="5"/>
  <c r="AQ73" i="5"/>
  <c r="O234" i="5"/>
  <c r="W232" i="5"/>
  <c r="N233" i="5"/>
  <c r="V233" i="5"/>
  <c r="I233" i="5"/>
  <c r="T233" i="5"/>
  <c r="U233" i="5"/>
  <c r="BF73" i="5"/>
  <c r="BG73" i="5"/>
  <c r="T234" i="5"/>
  <c r="U234" i="5"/>
  <c r="I235" i="5"/>
  <c r="O235" i="5"/>
  <c r="I234" i="5"/>
  <c r="W233" i="5"/>
  <c r="N234" i="5"/>
  <c r="V234" i="5"/>
  <c r="AI73" i="5"/>
  <c r="BH74" i="5"/>
  <c r="N235" i="5"/>
  <c r="V235" i="5"/>
  <c r="W234" i="5"/>
  <c r="T235" i="5"/>
  <c r="U235" i="5"/>
  <c r="O236" i="5"/>
  <c r="AJ73" i="5"/>
  <c r="T236" i="5"/>
  <c r="U236" i="5"/>
  <c r="O237" i="5"/>
  <c r="N236" i="5"/>
  <c r="V236" i="5"/>
  <c r="I236" i="5"/>
  <c r="W235" i="5"/>
  <c r="I237" i="5"/>
  <c r="O238" i="5"/>
  <c r="N237" i="5"/>
  <c r="V237" i="5"/>
  <c r="T237" i="5"/>
  <c r="U237" i="5"/>
  <c r="W236" i="5"/>
  <c r="N238" i="5"/>
  <c r="V238" i="5"/>
  <c r="I238" i="5"/>
  <c r="W237" i="5"/>
  <c r="T238" i="5"/>
  <c r="U238" i="5"/>
  <c r="O239" i="5"/>
  <c r="AQ74" i="5"/>
  <c r="T239" i="5"/>
  <c r="U239" i="5"/>
  <c r="W238" i="5"/>
  <c r="I239" i="5"/>
  <c r="O240" i="5"/>
  <c r="I240" i="5"/>
  <c r="N239" i="5"/>
  <c r="V239" i="5"/>
  <c r="N240" i="5"/>
  <c r="V240" i="5"/>
  <c r="T240" i="5"/>
  <c r="U240" i="5"/>
  <c r="O241" i="5"/>
  <c r="W239" i="5"/>
  <c r="AI74" i="5"/>
  <c r="BF74" i="5"/>
  <c r="BG74" i="5"/>
  <c r="BH75" i="5"/>
  <c r="T241" i="5"/>
  <c r="U241" i="5"/>
  <c r="O242" i="5"/>
  <c r="I241" i="5"/>
  <c r="W240" i="5"/>
  <c r="N241" i="5"/>
  <c r="V241" i="5"/>
  <c r="AJ74" i="5"/>
  <c r="I242" i="5"/>
  <c r="O243" i="5"/>
  <c r="W241" i="5"/>
  <c r="N242" i="5"/>
  <c r="V242" i="5"/>
  <c r="T242" i="5"/>
  <c r="U242" i="5"/>
  <c r="T243" i="5"/>
  <c r="U243" i="5"/>
  <c r="N243" i="5"/>
  <c r="V243" i="5"/>
  <c r="W242" i="5"/>
  <c r="O244" i="5"/>
  <c r="I243" i="5"/>
  <c r="T244" i="5"/>
  <c r="U244" i="5"/>
  <c r="N244" i="5"/>
  <c r="V244" i="5"/>
  <c r="O245" i="5"/>
  <c r="I244" i="5"/>
  <c r="W243" i="5"/>
  <c r="AQ75" i="5"/>
  <c r="T245" i="5"/>
  <c r="U245" i="5"/>
  <c r="I246" i="5"/>
  <c r="O246" i="5"/>
  <c r="I245" i="5"/>
  <c r="N245" i="5"/>
  <c r="V245" i="5"/>
  <c r="W244" i="5"/>
  <c r="BF75" i="5"/>
  <c r="BG75" i="5"/>
  <c r="BH76" i="5"/>
  <c r="N246" i="5"/>
  <c r="V246" i="5"/>
  <c r="W245" i="5"/>
  <c r="O247" i="5"/>
  <c r="T246" i="5"/>
  <c r="U246" i="5"/>
  <c r="AI75" i="5"/>
  <c r="N247" i="5"/>
  <c r="V247" i="5"/>
  <c r="I247" i="5"/>
  <c r="T247" i="5"/>
  <c r="U247" i="5"/>
  <c r="W246" i="5"/>
  <c r="O248" i="5"/>
  <c r="AJ75" i="5"/>
  <c r="O249" i="5"/>
  <c r="W247" i="5"/>
  <c r="N248" i="5"/>
  <c r="V248" i="5"/>
  <c r="T248" i="5"/>
  <c r="U248" i="5"/>
  <c r="I248" i="5"/>
  <c r="W248" i="5"/>
  <c r="O250" i="5"/>
  <c r="T249" i="5"/>
  <c r="U249" i="5"/>
  <c r="I249" i="5"/>
  <c r="N249" i="5"/>
  <c r="V249" i="5"/>
  <c r="W249" i="5"/>
  <c r="T250" i="5"/>
  <c r="U250" i="5"/>
  <c r="I250" i="5"/>
  <c r="N250" i="5"/>
  <c r="V250" i="5"/>
  <c r="O251" i="5"/>
  <c r="AQ76" i="5"/>
  <c r="T251" i="5"/>
  <c r="U251" i="5"/>
  <c r="W250" i="5"/>
  <c r="I251" i="5"/>
  <c r="O252" i="5"/>
  <c r="N251" i="5"/>
  <c r="V251" i="5"/>
  <c r="BF76" i="5"/>
  <c r="BG76" i="5"/>
  <c r="O253" i="5"/>
  <c r="T252" i="5"/>
  <c r="U252" i="5"/>
  <c r="I252" i="5"/>
  <c r="N252" i="5"/>
  <c r="V252" i="5"/>
  <c r="W251" i="5"/>
  <c r="BH77" i="5"/>
  <c r="W252" i="5"/>
  <c r="O254" i="5"/>
  <c r="T253" i="5"/>
  <c r="U253" i="5"/>
  <c r="I253" i="5"/>
  <c r="N253" i="5"/>
  <c r="V253" i="5"/>
  <c r="AI76" i="5"/>
  <c r="AJ76" i="5"/>
  <c r="W253" i="5"/>
  <c r="I254" i="5"/>
  <c r="N254" i="5"/>
  <c r="V254" i="5"/>
  <c r="O255" i="5"/>
  <c r="T254" i="5"/>
  <c r="U254" i="5"/>
  <c r="I255" i="5"/>
  <c r="O256" i="5"/>
  <c r="N255" i="5"/>
  <c r="V255" i="5"/>
  <c r="W254" i="5"/>
  <c r="T255" i="5"/>
  <c r="U255" i="5"/>
  <c r="I256" i="5"/>
  <c r="N256" i="5"/>
  <c r="V256" i="5"/>
  <c r="W255" i="5"/>
  <c r="T256" i="5"/>
  <c r="U256" i="5"/>
  <c r="O257" i="5"/>
  <c r="AQ77" i="5"/>
  <c r="T257" i="5"/>
  <c r="U257" i="5"/>
  <c r="W256" i="5"/>
  <c r="N257" i="5"/>
  <c r="V257" i="5"/>
  <c r="I257" i="5"/>
  <c r="O258" i="5"/>
  <c r="BF77" i="5"/>
  <c r="BG77" i="5"/>
  <c r="O259" i="5"/>
  <c r="N258" i="5"/>
  <c r="V258" i="5"/>
  <c r="I258" i="5"/>
  <c r="T258" i="5"/>
  <c r="U258" i="5"/>
  <c r="W257" i="5"/>
  <c r="AI77" i="5"/>
  <c r="BH78" i="5"/>
  <c r="W258" i="5"/>
  <c r="I259" i="5"/>
  <c r="O260" i="5"/>
  <c r="N259" i="5"/>
  <c r="V259" i="5"/>
  <c r="T259" i="5"/>
  <c r="U259" i="5"/>
  <c r="AJ77" i="5"/>
  <c r="T260" i="5"/>
  <c r="U260" i="5"/>
  <c r="W259" i="5"/>
  <c r="N260" i="5"/>
  <c r="V260" i="5"/>
  <c r="O261" i="5"/>
  <c r="I260" i="5"/>
  <c r="W260" i="5"/>
  <c r="I262" i="5"/>
  <c r="O262" i="5"/>
  <c r="T261" i="5"/>
  <c r="U261" i="5"/>
  <c r="I261" i="5"/>
  <c r="N261" i="5"/>
  <c r="V261" i="5"/>
  <c r="AQ78" i="5"/>
  <c r="W261" i="5"/>
  <c r="N262" i="5"/>
  <c r="V262" i="5"/>
  <c r="O263" i="5"/>
  <c r="T262" i="5"/>
  <c r="U262" i="5"/>
  <c r="I263" i="5"/>
  <c r="O264" i="5"/>
  <c r="T263" i="5"/>
  <c r="U263" i="5"/>
  <c r="N263" i="5"/>
  <c r="V263" i="5"/>
  <c r="W262" i="5"/>
  <c r="BF78" i="5"/>
  <c r="BG78" i="5"/>
  <c r="BH79" i="5"/>
  <c r="AI78" i="5"/>
  <c r="T264" i="5"/>
  <c r="U264" i="5"/>
  <c r="I264" i="5"/>
  <c r="W263" i="5"/>
  <c r="N264" i="5"/>
  <c r="V264" i="5"/>
  <c r="O265" i="5"/>
  <c r="AJ78" i="5"/>
  <c r="W264" i="5"/>
  <c r="I265" i="5"/>
  <c r="O266" i="5"/>
  <c r="N265" i="5"/>
  <c r="V265" i="5"/>
  <c r="T265" i="5"/>
  <c r="U265" i="5"/>
  <c r="T266" i="5"/>
  <c r="U266" i="5"/>
  <c r="W265" i="5"/>
  <c r="O267" i="5"/>
  <c r="N266" i="5"/>
  <c r="V266" i="5"/>
  <c r="I266" i="5"/>
  <c r="W266" i="5"/>
  <c r="I267" i="5"/>
  <c r="O268" i="5"/>
  <c r="N267" i="5"/>
  <c r="V267" i="5"/>
  <c r="T267" i="5"/>
  <c r="U267" i="5"/>
  <c r="AQ79" i="5"/>
  <c r="N268" i="5"/>
  <c r="V268" i="5"/>
  <c r="W267" i="5"/>
  <c r="I268" i="5"/>
  <c r="T268" i="5"/>
  <c r="U268" i="5"/>
  <c r="O269" i="5"/>
  <c r="T269" i="5"/>
  <c r="U269" i="5"/>
  <c r="I269" i="5"/>
  <c r="O270" i="5"/>
  <c r="W268" i="5"/>
  <c r="N269" i="5"/>
  <c r="V269" i="5"/>
  <c r="BF79" i="5"/>
  <c r="BG79" i="5"/>
  <c r="BH80" i="5"/>
  <c r="AI79" i="5"/>
  <c r="W269" i="5"/>
  <c r="N270" i="5"/>
  <c r="V270" i="5"/>
  <c r="I270" i="5"/>
  <c r="T270" i="5"/>
  <c r="U270" i="5"/>
  <c r="O271" i="5"/>
  <c r="AJ79" i="5"/>
  <c r="N271" i="5"/>
  <c r="V271" i="5"/>
  <c r="W270" i="5"/>
  <c r="O272" i="5"/>
  <c r="T271" i="5"/>
  <c r="U271" i="5"/>
  <c r="I271" i="5"/>
  <c r="W271" i="5"/>
  <c r="T272" i="5"/>
  <c r="U272" i="5"/>
  <c r="N272" i="5"/>
  <c r="V272" i="5"/>
  <c r="I272" i="5"/>
  <c r="O273" i="5"/>
  <c r="W272" i="5"/>
  <c r="T273" i="5"/>
  <c r="U273" i="5"/>
  <c r="O274" i="5"/>
  <c r="N273" i="5"/>
  <c r="V273" i="5"/>
  <c r="I273" i="5"/>
  <c r="W273" i="5"/>
  <c r="N274" i="5"/>
  <c r="V274" i="5"/>
  <c r="I274" i="5"/>
  <c r="T274" i="5"/>
  <c r="U274" i="5"/>
  <c r="O275" i="5"/>
  <c r="W274" i="5"/>
  <c r="N275" i="5"/>
  <c r="V275" i="5"/>
  <c r="I275" i="5"/>
  <c r="O276" i="5"/>
  <c r="T275" i="5"/>
  <c r="U275" i="5"/>
  <c r="AI80" i="5"/>
  <c r="BF80" i="5"/>
  <c r="BG80" i="5"/>
  <c r="T276" i="5"/>
  <c r="U276" i="5"/>
  <c r="N276" i="5"/>
  <c r="V276" i="5"/>
  <c r="I276" i="5"/>
  <c r="O277" i="5"/>
  <c r="W275" i="5"/>
  <c r="BH81" i="5"/>
  <c r="AJ80" i="5"/>
  <c r="W276" i="5"/>
  <c r="N277" i="5"/>
  <c r="V277" i="5"/>
  <c r="T277" i="5"/>
  <c r="U277" i="5"/>
  <c r="O278" i="5"/>
  <c r="I277" i="5"/>
  <c r="T278" i="5"/>
  <c r="U278" i="5"/>
  <c r="O279" i="5"/>
  <c r="W277" i="5"/>
  <c r="I278" i="5"/>
  <c r="N278" i="5"/>
  <c r="V278" i="5"/>
  <c r="O280" i="5"/>
  <c r="T279" i="5"/>
  <c r="U279" i="5"/>
  <c r="W278" i="5"/>
  <c r="N279" i="5"/>
  <c r="V279" i="5"/>
  <c r="I279" i="5"/>
  <c r="AQ81" i="5"/>
  <c r="T280" i="5"/>
  <c r="U280" i="5"/>
  <c r="W279" i="5"/>
  <c r="I280" i="5"/>
  <c r="O281" i="5"/>
  <c r="N280" i="5"/>
  <c r="V280" i="5"/>
  <c r="T281" i="5"/>
  <c r="U281" i="5"/>
  <c r="W280" i="5"/>
  <c r="O282" i="5"/>
  <c r="I281" i="5"/>
  <c r="N281" i="5"/>
  <c r="V281" i="5"/>
  <c r="AI81" i="5"/>
  <c r="BF81" i="5"/>
  <c r="BG81" i="5"/>
  <c r="BH82" i="5"/>
  <c r="N282" i="5"/>
  <c r="V282" i="5"/>
  <c r="O283" i="5"/>
  <c r="I282" i="5"/>
  <c r="T282" i="5"/>
  <c r="U282" i="5"/>
  <c r="W281" i="5"/>
  <c r="AJ81" i="5"/>
  <c r="N283" i="5"/>
  <c r="V283" i="5"/>
  <c r="O284" i="5"/>
  <c r="I283" i="5"/>
  <c r="T283" i="5"/>
  <c r="U283" i="5"/>
  <c r="W282" i="5"/>
  <c r="O285" i="5"/>
  <c r="N284" i="5"/>
  <c r="V284" i="5"/>
  <c r="I284" i="5"/>
  <c r="T284" i="5"/>
  <c r="U284" i="5"/>
  <c r="W283" i="5"/>
  <c r="W284" i="5"/>
  <c r="O286" i="5"/>
  <c r="I285" i="5"/>
  <c r="T285" i="5"/>
  <c r="U285" i="5"/>
  <c r="N285" i="5"/>
  <c r="V285" i="5"/>
  <c r="AQ82" i="5"/>
  <c r="I286" i="5"/>
  <c r="O287" i="5"/>
  <c r="T286" i="5"/>
  <c r="U286" i="5"/>
  <c r="W285" i="5"/>
  <c r="N286" i="5"/>
  <c r="V286" i="5"/>
  <c r="I287" i="5"/>
  <c r="O288" i="5"/>
  <c r="T287" i="5"/>
  <c r="U287" i="5"/>
  <c r="W286" i="5"/>
  <c r="N287" i="5"/>
  <c r="V287" i="5"/>
  <c r="BF82" i="5"/>
  <c r="BG82" i="5"/>
  <c r="W287" i="5"/>
  <c r="N288" i="5"/>
  <c r="V288" i="5"/>
  <c r="O289" i="5"/>
  <c r="I288" i="5"/>
  <c r="T288" i="5"/>
  <c r="U288" i="5"/>
  <c r="AI82" i="5"/>
  <c r="BH83" i="5"/>
  <c r="W288" i="5"/>
  <c r="I289" i="5"/>
  <c r="T289" i="5"/>
  <c r="U289" i="5"/>
  <c r="N289" i="5"/>
  <c r="V289" i="5"/>
  <c r="O290" i="5"/>
  <c r="AJ82" i="5"/>
  <c r="W289" i="5"/>
  <c r="O291" i="5"/>
  <c r="T290" i="5"/>
  <c r="U290" i="5"/>
  <c r="N290" i="5"/>
  <c r="V290" i="5"/>
  <c r="I290" i="5"/>
  <c r="O292" i="5"/>
  <c r="T291" i="5"/>
  <c r="U291" i="5"/>
  <c r="N291" i="5"/>
  <c r="V291" i="5"/>
  <c r="W290" i="5"/>
  <c r="I291" i="5"/>
  <c r="AQ83" i="5"/>
  <c r="T292" i="5"/>
  <c r="U292" i="5"/>
  <c r="O293" i="5"/>
  <c r="I292" i="5"/>
  <c r="W291" i="5"/>
  <c r="N292" i="5"/>
  <c r="V292" i="5"/>
  <c r="BF83" i="5"/>
  <c r="BG83" i="5"/>
  <c r="BH84" i="5"/>
  <c r="I293" i="5"/>
  <c r="N293" i="5"/>
  <c r="V293" i="5"/>
  <c r="W292" i="5"/>
  <c r="T293" i="5"/>
  <c r="U293" i="5"/>
  <c r="O294" i="5"/>
  <c r="AI83" i="5"/>
  <c r="I294" i="5"/>
  <c r="W293" i="5"/>
  <c r="O295" i="5"/>
  <c r="T294" i="5"/>
  <c r="U294" i="5"/>
  <c r="N294" i="5"/>
  <c r="V294" i="5"/>
  <c r="AJ83" i="5"/>
  <c r="T295" i="5"/>
  <c r="U295" i="5"/>
  <c r="I295" i="5"/>
  <c r="W294" i="5"/>
  <c r="N295" i="5"/>
  <c r="V295" i="5"/>
  <c r="O296" i="5"/>
  <c r="O297" i="5"/>
  <c r="N296" i="5"/>
  <c r="V296" i="5"/>
  <c r="I296" i="5"/>
  <c r="W295" i="5"/>
  <c r="T296" i="5"/>
  <c r="U296" i="5"/>
  <c r="I297" i="5"/>
  <c r="N297" i="5"/>
  <c r="V297" i="5"/>
  <c r="W296" i="5"/>
  <c r="T297" i="5"/>
  <c r="U297" i="5"/>
  <c r="O298" i="5"/>
  <c r="AQ84" i="5"/>
  <c r="W297" i="5"/>
  <c r="N298" i="5"/>
  <c r="V298" i="5"/>
  <c r="I298" i="5"/>
  <c r="T298" i="5"/>
  <c r="U298" i="5"/>
  <c r="O299" i="5"/>
  <c r="BF84" i="5"/>
  <c r="BG84" i="5"/>
  <c r="BH85" i="5"/>
  <c r="W298" i="5"/>
  <c r="N299" i="5"/>
  <c r="V299" i="5"/>
  <c r="T299" i="5"/>
  <c r="U299" i="5"/>
  <c r="O300" i="5"/>
  <c r="I299" i="5"/>
  <c r="AI84" i="5"/>
  <c r="N300" i="5"/>
  <c r="V300" i="5"/>
  <c r="I300" i="5"/>
  <c r="W299" i="5"/>
  <c r="T300" i="5"/>
  <c r="U300" i="5"/>
  <c r="O301" i="5"/>
  <c r="AJ84" i="5"/>
  <c r="T301" i="5"/>
  <c r="U301" i="5"/>
  <c r="I301" i="5"/>
  <c r="N301" i="5"/>
  <c r="V301" i="5"/>
  <c r="O302" i="5"/>
  <c r="W300" i="5"/>
  <c r="O303" i="5"/>
  <c r="T302" i="5"/>
  <c r="U302" i="5"/>
  <c r="W301" i="5"/>
  <c r="N302" i="5"/>
  <c r="V302" i="5"/>
  <c r="I302" i="5"/>
  <c r="AQ85" i="5"/>
  <c r="W302" i="5"/>
  <c r="I304" i="5"/>
  <c r="O304" i="5"/>
  <c r="T303" i="5"/>
  <c r="U303" i="5"/>
  <c r="I303" i="5"/>
  <c r="N303" i="5"/>
  <c r="V303" i="5"/>
  <c r="N304" i="5"/>
  <c r="V304" i="5"/>
  <c r="W303" i="5"/>
  <c r="O305" i="5"/>
  <c r="T304" i="5"/>
  <c r="U304" i="5"/>
  <c r="BF85" i="5"/>
  <c r="AI85" i="5"/>
  <c r="I305" i="5"/>
  <c r="N305" i="5"/>
  <c r="V305" i="5"/>
  <c r="T305" i="5"/>
  <c r="U305" i="5"/>
  <c r="O306" i="5"/>
  <c r="W304" i="5"/>
  <c r="BG85" i="5"/>
  <c r="BH86" i="5"/>
  <c r="I306" i="5"/>
  <c r="W305" i="5"/>
  <c r="O307" i="5"/>
  <c r="T306" i="5"/>
  <c r="U306" i="5"/>
  <c r="N306" i="5"/>
  <c r="V306" i="5"/>
  <c r="AJ85" i="5"/>
  <c r="N307" i="5"/>
  <c r="V307" i="5"/>
  <c r="O308" i="5"/>
  <c r="T307" i="5"/>
  <c r="U307" i="5"/>
  <c r="I307" i="5"/>
  <c r="W306" i="5"/>
  <c r="W307" i="5"/>
  <c r="N308" i="5"/>
  <c r="V308" i="5"/>
  <c r="I308" i="5"/>
  <c r="O309" i="5"/>
  <c r="T308" i="5"/>
  <c r="U308" i="5"/>
  <c r="W308" i="5"/>
  <c r="N309" i="5"/>
  <c r="V309" i="5"/>
  <c r="O310" i="5"/>
  <c r="T309" i="5"/>
  <c r="U309" i="5"/>
  <c r="I309" i="5"/>
  <c r="AQ86" i="5"/>
  <c r="T310" i="5"/>
  <c r="U310" i="5"/>
  <c r="N310" i="5"/>
  <c r="V310" i="5"/>
  <c r="W309" i="5"/>
  <c r="I310" i="5"/>
  <c r="O311" i="5"/>
  <c r="W310" i="5"/>
  <c r="I311" i="5"/>
  <c r="O312" i="5"/>
  <c r="N311" i="5"/>
  <c r="V311" i="5"/>
  <c r="T311" i="5"/>
  <c r="U311" i="5"/>
  <c r="BF86" i="5"/>
  <c r="BG86" i="5"/>
  <c r="BH87" i="5"/>
  <c r="W311" i="5"/>
  <c r="N312" i="5"/>
  <c r="V312" i="5"/>
  <c r="T312" i="5"/>
  <c r="U312" i="5"/>
  <c r="I312" i="5"/>
  <c r="O313" i="5"/>
  <c r="AI86" i="5"/>
  <c r="W312" i="5"/>
  <c r="N313" i="5"/>
  <c r="V313" i="5"/>
  <c r="T313" i="5"/>
  <c r="U313" i="5"/>
  <c r="O314" i="5"/>
  <c r="I313" i="5"/>
  <c r="AJ86" i="5"/>
  <c r="T314" i="5"/>
  <c r="U314" i="5"/>
  <c r="N314" i="5"/>
  <c r="V314" i="5"/>
  <c r="W313" i="5"/>
  <c r="I314" i="5"/>
  <c r="O315" i="5"/>
  <c r="T315" i="5"/>
  <c r="U315" i="5"/>
  <c r="N315" i="5"/>
  <c r="V315" i="5"/>
  <c r="W314" i="5"/>
  <c r="O316" i="5"/>
  <c r="I315" i="5"/>
  <c r="T316" i="5"/>
  <c r="U316" i="5"/>
  <c r="N316" i="5"/>
  <c r="V316" i="5"/>
  <c r="I316" i="5"/>
  <c r="O317" i="5"/>
  <c r="I317" i="5"/>
  <c r="W315" i="5"/>
  <c r="T317" i="5"/>
  <c r="U317" i="5"/>
  <c r="O318" i="5"/>
  <c r="W316" i="5"/>
  <c r="N317" i="5"/>
  <c r="V317" i="5"/>
  <c r="AQ87" i="5"/>
  <c r="N318" i="5"/>
  <c r="V318" i="5"/>
  <c r="T318" i="5"/>
  <c r="U318" i="5"/>
  <c r="W317" i="5"/>
  <c r="I318" i="5"/>
  <c r="O319" i="5"/>
  <c r="T319" i="5"/>
  <c r="U319" i="5"/>
  <c r="I319" i="5"/>
  <c r="N319" i="5"/>
  <c r="V319" i="5"/>
  <c r="W318" i="5"/>
  <c r="O320" i="5"/>
  <c r="BF87" i="5"/>
  <c r="BG87" i="5"/>
  <c r="BH88" i="5"/>
  <c r="W319" i="5"/>
  <c r="O321" i="5"/>
  <c r="I320" i="5"/>
  <c r="N320" i="5"/>
  <c r="V320" i="5"/>
  <c r="T320" i="5"/>
  <c r="U320" i="5"/>
  <c r="AI87" i="5"/>
  <c r="N321" i="5"/>
  <c r="V321" i="5"/>
  <c r="O322" i="5"/>
  <c r="W320" i="5"/>
  <c r="I321" i="5"/>
  <c r="T321" i="5"/>
  <c r="U321" i="5"/>
  <c r="AJ87" i="5"/>
  <c r="T322" i="5"/>
  <c r="U322" i="5"/>
  <c r="O323" i="5"/>
  <c r="I322" i="5"/>
  <c r="W321" i="5"/>
  <c r="N322" i="5"/>
  <c r="V322" i="5"/>
  <c r="W322" i="5"/>
  <c r="I323" i="5"/>
  <c r="O324" i="5"/>
  <c r="T323" i="5"/>
  <c r="U323" i="5"/>
  <c r="N323" i="5"/>
  <c r="V323" i="5"/>
  <c r="T324" i="5"/>
  <c r="U324" i="5"/>
  <c r="W323" i="5"/>
  <c r="N324" i="5"/>
  <c r="V324" i="5"/>
  <c r="O325" i="5"/>
  <c r="I324" i="5"/>
  <c r="AQ88" i="5"/>
  <c r="T325" i="5"/>
  <c r="U325" i="5"/>
  <c r="O326" i="5"/>
  <c r="I325" i="5"/>
  <c r="N325" i="5"/>
  <c r="V325" i="5"/>
  <c r="W324" i="5"/>
  <c r="T326" i="5"/>
  <c r="U326" i="5"/>
  <c r="O327" i="5"/>
  <c r="W325" i="5"/>
  <c r="N326" i="5"/>
  <c r="V326" i="5"/>
  <c r="I326" i="5"/>
  <c r="BF88" i="5"/>
  <c r="BG88" i="5"/>
  <c r="BH89" i="5"/>
  <c r="N327" i="5"/>
  <c r="V327" i="5"/>
  <c r="O328" i="5"/>
  <c r="W326" i="5"/>
  <c r="I327" i="5"/>
  <c r="T327" i="5"/>
  <c r="U327" i="5"/>
  <c r="AI88" i="5"/>
  <c r="AJ88" i="5"/>
  <c r="I328" i="5"/>
  <c r="T328" i="5"/>
  <c r="U328" i="5"/>
  <c r="N328" i="5"/>
  <c r="V328" i="5"/>
  <c r="O329" i="5"/>
  <c r="W327" i="5"/>
  <c r="W328" i="5"/>
  <c r="T329" i="5"/>
  <c r="U329" i="5"/>
  <c r="I329" i="5"/>
  <c r="O330" i="5"/>
  <c r="N329" i="5"/>
  <c r="V329" i="5"/>
  <c r="AQ89" i="5"/>
  <c r="T330" i="5"/>
  <c r="U330" i="5"/>
  <c r="I330" i="5"/>
  <c r="O331" i="5"/>
  <c r="W329" i="5"/>
  <c r="N330" i="5"/>
  <c r="V330" i="5"/>
  <c r="W330" i="5"/>
  <c r="I331" i="5"/>
  <c r="T331" i="5"/>
  <c r="U331" i="5"/>
  <c r="N331" i="5"/>
  <c r="V331" i="5"/>
  <c r="O332" i="5"/>
  <c r="BF89" i="5"/>
  <c r="BG89" i="5"/>
  <c r="BH90" i="5"/>
  <c r="T332" i="5"/>
  <c r="U332" i="5"/>
  <c r="I332" i="5"/>
  <c r="W331" i="5"/>
  <c r="O333" i="5"/>
  <c r="N332" i="5"/>
  <c r="V332" i="5"/>
  <c r="AI89" i="5"/>
  <c r="AJ89" i="5"/>
  <c r="T333" i="5"/>
  <c r="U333" i="5"/>
  <c r="O334" i="5"/>
  <c r="W332" i="5"/>
  <c r="I333" i="5"/>
  <c r="N333" i="5"/>
  <c r="V333" i="5"/>
  <c r="T334" i="5"/>
  <c r="U334" i="5"/>
  <c r="N334" i="5"/>
  <c r="V334" i="5"/>
  <c r="W333" i="5"/>
  <c r="I334" i="5"/>
  <c r="O335" i="5"/>
  <c r="I335" i="5"/>
  <c r="AQ90" i="5"/>
  <c r="T335" i="5"/>
  <c r="U335" i="5"/>
  <c r="N335" i="5"/>
  <c r="V335" i="5"/>
  <c r="O336" i="5"/>
  <c r="W334" i="5"/>
  <c r="BF90" i="5"/>
  <c r="BG90" i="5"/>
  <c r="BH91" i="5"/>
  <c r="N336" i="5"/>
  <c r="V336" i="5"/>
  <c r="O337" i="5"/>
  <c r="I337" i="5"/>
  <c r="T336" i="5"/>
  <c r="U336" i="5"/>
  <c r="W335" i="5"/>
  <c r="I336" i="5"/>
  <c r="AI90" i="5"/>
  <c r="AJ90" i="5"/>
  <c r="T337" i="5"/>
  <c r="U337" i="5"/>
  <c r="O338" i="5"/>
  <c r="N337" i="5"/>
  <c r="V337" i="5"/>
  <c r="W336" i="5"/>
  <c r="N338" i="5"/>
  <c r="V338" i="5"/>
  <c r="T338" i="5"/>
  <c r="U338" i="5"/>
  <c r="W337" i="5"/>
  <c r="I338" i="5"/>
  <c r="O339" i="5"/>
  <c r="I339" i="5"/>
  <c r="N339" i="5"/>
  <c r="V339" i="5"/>
  <c r="W338" i="5"/>
  <c r="T339" i="5"/>
  <c r="U339" i="5"/>
  <c r="O340" i="5"/>
  <c r="AQ91" i="5"/>
  <c r="T340" i="5"/>
  <c r="U340" i="5"/>
  <c r="I340" i="5"/>
  <c r="N340" i="5"/>
  <c r="V340" i="5"/>
  <c r="W339" i="5"/>
  <c r="O341" i="5"/>
  <c r="BF91" i="5"/>
  <c r="BG91" i="5"/>
  <c r="BH92" i="5"/>
  <c r="T341" i="5"/>
  <c r="U341" i="5"/>
  <c r="W340" i="5"/>
  <c r="O342" i="5"/>
  <c r="N341" i="5"/>
  <c r="V341" i="5"/>
  <c r="I341" i="5"/>
  <c r="AI91" i="5"/>
  <c r="T342" i="5"/>
  <c r="U342" i="5"/>
  <c r="N342" i="5"/>
  <c r="V342" i="5"/>
  <c r="O343" i="5"/>
  <c r="I342" i="5"/>
  <c r="W341" i="5"/>
  <c r="AJ91" i="5"/>
  <c r="T343" i="5"/>
  <c r="U343" i="5"/>
  <c r="I343" i="5"/>
  <c r="N343" i="5"/>
  <c r="V343" i="5"/>
  <c r="O344" i="5"/>
  <c r="W342" i="5"/>
  <c r="T344" i="5"/>
  <c r="U344" i="5"/>
  <c r="N344" i="5"/>
  <c r="V344" i="5"/>
  <c r="W343" i="5"/>
  <c r="O345" i="5"/>
  <c r="I344" i="5"/>
  <c r="T345" i="5"/>
  <c r="U345" i="5"/>
  <c r="N345" i="5"/>
  <c r="V345" i="5"/>
  <c r="I345" i="5"/>
  <c r="O346" i="5"/>
  <c r="W344" i="5"/>
  <c r="O347" i="5"/>
  <c r="I346" i="5"/>
  <c r="W345" i="5"/>
  <c r="T346" i="5"/>
  <c r="U346" i="5"/>
  <c r="N346" i="5"/>
  <c r="V346" i="5"/>
  <c r="AQ92" i="5"/>
  <c r="O348" i="5"/>
  <c r="W346" i="5"/>
  <c r="N347" i="5"/>
  <c r="V347" i="5"/>
  <c r="I347" i="5"/>
  <c r="T347" i="5"/>
  <c r="U347" i="5"/>
  <c r="W347" i="5"/>
  <c r="O349" i="5"/>
  <c r="N348" i="5"/>
  <c r="V348" i="5"/>
  <c r="I348" i="5"/>
  <c r="T348" i="5"/>
  <c r="U348" i="5"/>
  <c r="BF92" i="5"/>
  <c r="BG92" i="5"/>
  <c r="BH93" i="5"/>
  <c r="T349" i="5"/>
  <c r="U349" i="5"/>
  <c r="W348" i="5"/>
  <c r="N349" i="5"/>
  <c r="V349" i="5"/>
  <c r="I349" i="5"/>
  <c r="O350" i="5"/>
  <c r="I350" i="5"/>
  <c r="AI92" i="5"/>
  <c r="AJ92" i="5"/>
  <c r="T350" i="5"/>
  <c r="U350" i="5"/>
  <c r="N350" i="5"/>
  <c r="V350" i="5"/>
  <c r="O351" i="5"/>
  <c r="W349" i="5"/>
  <c r="T351" i="5"/>
  <c r="U351" i="5"/>
  <c r="O352" i="5"/>
  <c r="I352" i="5"/>
  <c r="I351" i="5"/>
  <c r="N351" i="5"/>
  <c r="V351" i="5"/>
  <c r="W350" i="5"/>
  <c r="AQ93" i="5"/>
  <c r="T352" i="5"/>
  <c r="U352" i="5"/>
  <c r="N352" i="5"/>
  <c r="V352" i="5"/>
  <c r="W351" i="5"/>
  <c r="O353" i="5"/>
  <c r="T353" i="5"/>
  <c r="U353" i="5"/>
  <c r="N353" i="5"/>
  <c r="V353" i="5"/>
  <c r="I353" i="5"/>
  <c r="O354" i="5"/>
  <c r="W352" i="5"/>
  <c r="AI93" i="5"/>
  <c r="T354" i="5"/>
  <c r="U354" i="5"/>
  <c r="BF93" i="5"/>
  <c r="BG93" i="5"/>
  <c r="BH94" i="5"/>
  <c r="O355" i="5"/>
  <c r="N354" i="5"/>
  <c r="V354" i="5"/>
  <c r="W353" i="5"/>
  <c r="I354" i="5"/>
  <c r="O356" i="5"/>
  <c r="N355" i="5"/>
  <c r="V355" i="5"/>
  <c r="I355" i="5"/>
  <c r="T355" i="5"/>
  <c r="U355" i="5"/>
  <c r="W354" i="5"/>
  <c r="AJ93" i="5"/>
  <c r="T356" i="5"/>
  <c r="U356" i="5"/>
  <c r="I356" i="5"/>
  <c r="W355" i="5"/>
  <c r="N356" i="5"/>
  <c r="V356" i="5"/>
  <c r="O357" i="5"/>
  <c r="T357" i="5"/>
  <c r="U357" i="5"/>
  <c r="O358" i="5"/>
  <c r="W356" i="5"/>
  <c r="N357" i="5"/>
  <c r="V357" i="5"/>
  <c r="I357" i="5"/>
  <c r="T358" i="5"/>
  <c r="U358" i="5"/>
  <c r="I358" i="5"/>
  <c r="O359" i="5"/>
  <c r="W357" i="5"/>
  <c r="N358" i="5"/>
  <c r="V358" i="5"/>
  <c r="AQ94" i="5"/>
  <c r="T359" i="5"/>
  <c r="U359" i="5"/>
  <c r="I359" i="5"/>
  <c r="N359" i="5"/>
  <c r="V359" i="5"/>
  <c r="W358" i="5"/>
  <c r="O360" i="5"/>
  <c r="BF94" i="5"/>
  <c r="BG94" i="5"/>
  <c r="BH95" i="5"/>
  <c r="T360" i="5"/>
  <c r="U360" i="5"/>
  <c r="W359" i="5"/>
  <c r="O361" i="5"/>
  <c r="I360" i="5"/>
  <c r="N360" i="5"/>
  <c r="V360" i="5"/>
  <c r="AI94" i="5"/>
  <c r="T361" i="5"/>
  <c r="U361" i="5"/>
  <c r="W360" i="5"/>
  <c r="I361" i="5"/>
  <c r="N361" i="5"/>
  <c r="V361" i="5"/>
  <c r="O362" i="5"/>
  <c r="AJ94" i="5"/>
  <c r="O363" i="5"/>
  <c r="N362" i="5"/>
  <c r="V362" i="5"/>
  <c r="T362" i="5"/>
  <c r="U362" i="5"/>
  <c r="I362" i="5"/>
  <c r="W361" i="5"/>
  <c r="W362" i="5"/>
  <c r="T363" i="5"/>
  <c r="U363" i="5"/>
  <c r="N363" i="5"/>
  <c r="V363" i="5"/>
  <c r="O364" i="5"/>
  <c r="I363" i="5"/>
  <c r="I364" i="5"/>
  <c r="W363" i="5"/>
  <c r="N364" i="5"/>
  <c r="V364" i="5"/>
  <c r="O365" i="5"/>
  <c r="T364" i="5"/>
  <c r="U364" i="5"/>
  <c r="BF95" i="5"/>
  <c r="AQ95" i="5"/>
  <c r="T365" i="5"/>
  <c r="U365" i="5"/>
  <c r="N365" i="5"/>
  <c r="V365" i="5"/>
  <c r="I366" i="5"/>
  <c r="O366" i="5"/>
  <c r="W364" i="5"/>
  <c r="I365" i="5"/>
  <c r="AI95" i="5"/>
  <c r="N366" i="5"/>
  <c r="V366" i="5"/>
  <c r="T366" i="5"/>
  <c r="U366" i="5"/>
  <c r="W365" i="5"/>
  <c r="O367" i="5"/>
  <c r="BG95" i="5"/>
  <c r="BH96" i="5"/>
  <c r="T367" i="5"/>
  <c r="U367" i="5"/>
  <c r="I367" i="5"/>
  <c r="N367" i="5"/>
  <c r="V367" i="5"/>
  <c r="W366" i="5"/>
  <c r="O368" i="5"/>
  <c r="AJ95" i="5"/>
  <c r="N368" i="5"/>
  <c r="V368" i="5"/>
  <c r="W367" i="5"/>
  <c r="O369" i="5"/>
  <c r="I368" i="5"/>
  <c r="T368" i="5"/>
  <c r="U368" i="5"/>
  <c r="T369" i="5"/>
  <c r="U369" i="5"/>
  <c r="W368" i="5"/>
  <c r="I369" i="5"/>
  <c r="N369" i="5"/>
  <c r="V369" i="5"/>
  <c r="O370" i="5"/>
  <c r="AQ96" i="5"/>
  <c r="W369" i="5"/>
  <c r="T370" i="5"/>
  <c r="U370" i="5"/>
  <c r="I370" i="5"/>
  <c r="O371" i="5"/>
  <c r="N370" i="5"/>
  <c r="V370" i="5"/>
  <c r="BF96" i="5"/>
  <c r="T371" i="5"/>
  <c r="U371" i="5"/>
  <c r="W370" i="5"/>
  <c r="N371" i="5"/>
  <c r="V371" i="5"/>
  <c r="O372" i="5"/>
  <c r="I371" i="5"/>
  <c r="AI96" i="5"/>
  <c r="T372" i="5"/>
  <c r="U372" i="5"/>
  <c r="N372" i="5"/>
  <c r="V372" i="5"/>
  <c r="W371" i="5"/>
  <c r="I372" i="5"/>
  <c r="O373" i="5"/>
  <c r="BG96" i="5"/>
  <c r="BH97" i="5"/>
  <c r="T373" i="5"/>
  <c r="U373" i="5"/>
  <c r="N373" i="5"/>
  <c r="V373" i="5"/>
  <c r="O374" i="5"/>
  <c r="I373" i="5"/>
  <c r="W372" i="5"/>
  <c r="AJ96" i="5"/>
  <c r="N374" i="5"/>
  <c r="V374" i="5"/>
  <c r="I374" i="5"/>
  <c r="O375" i="5"/>
  <c r="T374" i="5"/>
  <c r="U374" i="5"/>
  <c r="W373" i="5"/>
  <c r="T375" i="5"/>
  <c r="U375" i="5"/>
  <c r="O376" i="5"/>
  <c r="I375" i="5"/>
  <c r="N375" i="5"/>
  <c r="V375" i="5"/>
  <c r="W374" i="5"/>
  <c r="AQ97" i="5"/>
  <c r="N376" i="5"/>
  <c r="V376" i="5"/>
  <c r="W375" i="5"/>
  <c r="I376" i="5"/>
  <c r="O377" i="5"/>
  <c r="T376" i="5"/>
  <c r="U376" i="5"/>
  <c r="BF97" i="5"/>
  <c r="T377" i="5"/>
  <c r="U377" i="5"/>
  <c r="N377" i="5"/>
  <c r="V377" i="5"/>
  <c r="W376" i="5"/>
  <c r="O378" i="5"/>
  <c r="I377" i="5"/>
  <c r="W377" i="5"/>
  <c r="O379" i="5"/>
  <c r="I378" i="5"/>
  <c r="N378" i="5"/>
  <c r="V378" i="5"/>
  <c r="T378" i="5"/>
  <c r="U378" i="5"/>
  <c r="BG97" i="5"/>
  <c r="BH98" i="5"/>
  <c r="AI97" i="5"/>
  <c r="W378" i="5"/>
  <c r="N379" i="5"/>
  <c r="V379" i="5"/>
  <c r="O380" i="5"/>
  <c r="I379" i="5"/>
  <c r="T379" i="5"/>
  <c r="U379" i="5"/>
  <c r="AJ97" i="5"/>
  <c r="T380" i="5"/>
  <c r="U380" i="5"/>
  <c r="N380" i="5"/>
  <c r="V380" i="5"/>
  <c r="W379" i="5"/>
  <c r="I380" i="5"/>
  <c r="O381" i="5"/>
  <c r="W380" i="5"/>
  <c r="O382" i="5"/>
  <c r="T381" i="5"/>
  <c r="U381" i="5"/>
  <c r="N381" i="5"/>
  <c r="V381" i="5"/>
  <c r="I381" i="5"/>
  <c r="W381" i="5"/>
  <c r="T382" i="5"/>
  <c r="U382" i="5"/>
  <c r="N382" i="5"/>
  <c r="V382" i="5"/>
  <c r="O383" i="5"/>
  <c r="I382" i="5"/>
  <c r="AQ98" i="5"/>
  <c r="N383" i="5"/>
  <c r="V383" i="5"/>
  <c r="T383" i="5"/>
  <c r="U383" i="5"/>
  <c r="W382" i="5"/>
  <c r="O384" i="5"/>
  <c r="I383" i="5"/>
  <c r="BF98" i="5"/>
  <c r="BG98" i="5"/>
  <c r="BH99" i="5"/>
  <c r="T384" i="5"/>
  <c r="U384" i="5"/>
  <c r="I384" i="5"/>
  <c r="N384" i="5"/>
  <c r="V384" i="5"/>
  <c r="W383" i="5"/>
  <c r="O385" i="5"/>
  <c r="AI98" i="5"/>
  <c r="I385" i="5"/>
  <c r="N385" i="5"/>
  <c r="V385" i="5"/>
  <c r="O386" i="5"/>
  <c r="T385" i="5"/>
  <c r="U385" i="5"/>
  <c r="W384" i="5"/>
  <c r="AJ98" i="5"/>
  <c r="T386" i="5"/>
  <c r="U386" i="5"/>
  <c r="I386" i="5"/>
  <c r="W385" i="5"/>
  <c r="O387" i="5"/>
  <c r="N386" i="5"/>
  <c r="V386" i="5"/>
  <c r="T387" i="5"/>
  <c r="U387" i="5"/>
  <c r="O388" i="5"/>
  <c r="W386" i="5"/>
  <c r="I387" i="5"/>
  <c r="N387" i="5"/>
  <c r="V387" i="5"/>
  <c r="T388" i="5"/>
  <c r="U388" i="5"/>
  <c r="I388" i="5"/>
  <c r="W387" i="5"/>
  <c r="N388" i="5"/>
  <c r="V388" i="5"/>
  <c r="I389" i="5"/>
  <c r="O389" i="5"/>
  <c r="T389" i="5"/>
  <c r="U389" i="5"/>
  <c r="O390" i="5"/>
  <c r="W388" i="5"/>
  <c r="N389" i="5"/>
  <c r="V389" i="5"/>
  <c r="AQ99" i="5"/>
  <c r="BF99" i="5"/>
  <c r="BG99" i="5"/>
  <c r="BH100" i="5"/>
  <c r="I390" i="5"/>
  <c r="T390" i="5"/>
  <c r="U390" i="5"/>
  <c r="W389" i="5"/>
  <c r="N390" i="5"/>
  <c r="V390" i="5"/>
  <c r="O391" i="5"/>
  <c r="T391" i="5"/>
  <c r="U391" i="5"/>
  <c r="I391" i="5"/>
  <c r="N391" i="5"/>
  <c r="V391" i="5"/>
  <c r="W390" i="5"/>
  <c r="O392" i="5"/>
  <c r="AI99" i="5"/>
  <c r="W391" i="5"/>
  <c r="O393" i="5"/>
  <c r="I393" i="5"/>
  <c r="N392" i="5"/>
  <c r="V392" i="5"/>
  <c r="T392" i="5"/>
  <c r="U392" i="5"/>
  <c r="I392" i="5"/>
  <c r="AJ99" i="5"/>
  <c r="W392" i="5"/>
  <c r="O394" i="5"/>
  <c r="N393" i="5"/>
  <c r="V393" i="5"/>
  <c r="T393" i="5"/>
  <c r="U393" i="5"/>
  <c r="T394" i="5"/>
  <c r="U394" i="5"/>
  <c r="N394" i="5"/>
  <c r="V394" i="5"/>
  <c r="I394" i="5"/>
  <c r="W393" i="5"/>
  <c r="O395" i="5"/>
  <c r="N395" i="5"/>
  <c r="V395" i="5"/>
  <c r="I395" i="5"/>
  <c r="T395" i="5"/>
  <c r="U395" i="5"/>
  <c r="O396" i="5"/>
  <c r="W394" i="5"/>
  <c r="AQ100" i="5"/>
  <c r="T396" i="5"/>
  <c r="U396" i="5"/>
  <c r="N396" i="5"/>
  <c r="V396" i="5"/>
  <c r="O397" i="5"/>
  <c r="I396" i="5"/>
  <c r="W395" i="5"/>
  <c r="BF100" i="5"/>
  <c r="BG100" i="5"/>
  <c r="BH101" i="5"/>
  <c r="T397" i="5"/>
  <c r="U397" i="5"/>
  <c r="I397" i="5"/>
  <c r="O398" i="5"/>
  <c r="N397" i="5"/>
  <c r="V397" i="5"/>
  <c r="W396" i="5"/>
  <c r="AI100" i="5"/>
  <c r="AJ100" i="5"/>
  <c r="T398" i="5"/>
  <c r="U398" i="5"/>
  <c r="I398" i="5"/>
  <c r="O399" i="5"/>
  <c r="W397" i="5"/>
  <c r="N398" i="5"/>
  <c r="V398" i="5"/>
  <c r="T399" i="5"/>
  <c r="U399" i="5"/>
  <c r="O400" i="5"/>
  <c r="I399" i="5"/>
  <c r="N399" i="5"/>
  <c r="V399" i="5"/>
  <c r="W398" i="5"/>
  <c r="T400" i="5"/>
  <c r="U400" i="5"/>
  <c r="I400" i="5"/>
  <c r="W399" i="5"/>
  <c r="N400" i="5"/>
  <c r="V400" i="5"/>
  <c r="O401" i="5"/>
  <c r="BF101" i="5"/>
  <c r="AQ101" i="5"/>
  <c r="I401" i="5"/>
  <c r="O402" i="5"/>
  <c r="T401" i="5"/>
  <c r="U401" i="5"/>
  <c r="W400" i="5"/>
  <c r="N401" i="5"/>
  <c r="V401" i="5"/>
  <c r="AI101" i="5"/>
  <c r="T402" i="5"/>
  <c r="U402" i="5"/>
  <c r="O403" i="5"/>
  <c r="W401" i="5"/>
  <c r="I402" i="5"/>
  <c r="N402" i="5"/>
  <c r="V402" i="5"/>
  <c r="BG101" i="5"/>
  <c r="BH102" i="5"/>
  <c r="W402" i="5"/>
  <c r="T403" i="5"/>
  <c r="U403" i="5"/>
  <c r="N403" i="5"/>
  <c r="V403" i="5"/>
  <c r="O404" i="5"/>
  <c r="I403" i="5"/>
  <c r="AJ101" i="5"/>
  <c r="O405" i="5"/>
  <c r="I404" i="5"/>
  <c r="T404" i="5"/>
  <c r="U404" i="5"/>
  <c r="N404" i="5"/>
  <c r="V404" i="5"/>
  <c r="W403" i="5"/>
  <c r="T405" i="5"/>
  <c r="U405" i="5"/>
  <c r="W404" i="5"/>
  <c r="I405" i="5"/>
  <c r="N405" i="5"/>
  <c r="V405" i="5"/>
  <c r="O406" i="5"/>
  <c r="AQ102" i="5"/>
  <c r="T406" i="5"/>
  <c r="U406" i="5"/>
  <c r="N406" i="5"/>
  <c r="V406" i="5"/>
  <c r="W405" i="5"/>
  <c r="I406" i="5"/>
  <c r="O407" i="5"/>
  <c r="N407" i="5"/>
  <c r="V407" i="5"/>
  <c r="I407" i="5"/>
  <c r="O408" i="5"/>
  <c r="W406" i="5"/>
  <c r="T407" i="5"/>
  <c r="U407" i="5"/>
  <c r="AI102" i="5"/>
  <c r="BF102" i="5"/>
  <c r="BG102" i="5"/>
  <c r="BH103" i="5"/>
  <c r="T408" i="5"/>
  <c r="U408" i="5"/>
  <c r="W407" i="5"/>
  <c r="O409" i="5"/>
  <c r="I408" i="5"/>
  <c r="N408" i="5"/>
  <c r="V408" i="5"/>
  <c r="T409" i="5"/>
  <c r="U409" i="5"/>
  <c r="O410" i="5"/>
  <c r="I409" i="5"/>
  <c r="N409" i="5"/>
  <c r="V409" i="5"/>
  <c r="W408" i="5"/>
  <c r="AJ102" i="5"/>
  <c r="I410" i="5"/>
  <c r="T410" i="5"/>
  <c r="U410" i="5"/>
  <c r="N410" i="5"/>
  <c r="V410" i="5"/>
  <c r="W409" i="5"/>
  <c r="O411" i="5"/>
  <c r="N411" i="5"/>
  <c r="V411" i="5"/>
  <c r="T411" i="5"/>
  <c r="U411" i="5"/>
  <c r="W410" i="5"/>
  <c r="O412" i="5"/>
  <c r="I411" i="5"/>
  <c r="AQ103" i="5"/>
  <c r="I412" i="5"/>
  <c r="T412" i="5"/>
  <c r="U412" i="5"/>
  <c r="N412" i="5"/>
  <c r="V412" i="5"/>
  <c r="O413" i="5"/>
  <c r="W411" i="5"/>
  <c r="BF103" i="5"/>
  <c r="N413" i="5"/>
  <c r="V413" i="5"/>
  <c r="I413" i="5"/>
  <c r="W412" i="5"/>
  <c r="O414" i="5"/>
  <c r="T413" i="5"/>
  <c r="U413" i="5"/>
  <c r="AI103" i="5"/>
  <c r="N414" i="5"/>
  <c r="V414" i="5"/>
  <c r="I414" i="5"/>
  <c r="O415" i="5"/>
  <c r="T414" i="5"/>
  <c r="U414" i="5"/>
  <c r="W413" i="5"/>
  <c r="BG103" i="5"/>
  <c r="BH104" i="5"/>
  <c r="N415" i="5"/>
  <c r="V415" i="5"/>
  <c r="W414" i="5"/>
  <c r="T415" i="5"/>
  <c r="U415" i="5"/>
  <c r="O416" i="5"/>
  <c r="I415" i="5"/>
  <c r="AJ103" i="5"/>
  <c r="T416" i="5"/>
  <c r="U416" i="5"/>
  <c r="I416" i="5"/>
  <c r="W415" i="5"/>
  <c r="N416" i="5"/>
  <c r="V416" i="5"/>
  <c r="O417" i="5"/>
  <c r="N417" i="5"/>
  <c r="V417" i="5"/>
  <c r="O418" i="5"/>
  <c r="I417" i="5"/>
  <c r="T417" i="5"/>
  <c r="U417" i="5"/>
  <c r="W416" i="5"/>
  <c r="AQ104" i="5"/>
  <c r="T418" i="5"/>
  <c r="U418" i="5"/>
  <c r="W417" i="5"/>
  <c r="I418" i="5"/>
  <c r="O419" i="5"/>
  <c r="N418" i="5"/>
  <c r="V418" i="5"/>
  <c r="I419" i="5"/>
  <c r="T419" i="5"/>
  <c r="U419" i="5"/>
  <c r="N419" i="5"/>
  <c r="V419" i="5"/>
  <c r="W418" i="5"/>
  <c r="O420" i="5"/>
  <c r="BF104" i="5"/>
  <c r="BG104" i="5"/>
  <c r="BH105" i="5"/>
  <c r="W419" i="5"/>
  <c r="I420" i="5"/>
  <c r="N420" i="5"/>
  <c r="V420" i="5"/>
  <c r="T420" i="5"/>
  <c r="U420" i="5"/>
  <c r="I421" i="5"/>
  <c r="O421" i="5"/>
  <c r="AI104" i="5"/>
  <c r="W420" i="5"/>
  <c r="O422" i="5"/>
  <c r="T421" i="5"/>
  <c r="U421" i="5"/>
  <c r="N421" i="5"/>
  <c r="V421" i="5"/>
  <c r="AJ104" i="5"/>
  <c r="T422" i="5"/>
  <c r="U422" i="5"/>
  <c r="I422" i="5"/>
  <c r="N422" i="5"/>
  <c r="V422" i="5"/>
  <c r="W421" i="5"/>
  <c r="O423" i="5"/>
  <c r="N423" i="5"/>
  <c r="V423" i="5"/>
  <c r="T423" i="5"/>
  <c r="U423" i="5"/>
  <c r="W422" i="5"/>
  <c r="O424" i="5"/>
  <c r="I423" i="5"/>
  <c r="AQ105" i="5"/>
  <c r="T424" i="5"/>
  <c r="U424" i="5"/>
  <c r="W423" i="5"/>
  <c r="N424" i="5"/>
  <c r="V424" i="5"/>
  <c r="O425" i="5"/>
  <c r="I424" i="5"/>
  <c r="BF105" i="5"/>
  <c r="T425" i="5"/>
  <c r="U425" i="5"/>
  <c r="W424" i="5"/>
  <c r="N425" i="5"/>
  <c r="V425" i="5"/>
  <c r="I425" i="5"/>
  <c r="O426" i="5"/>
  <c r="T426" i="5"/>
  <c r="U426" i="5"/>
  <c r="N426" i="5"/>
  <c r="V426" i="5"/>
  <c r="O427" i="5"/>
  <c r="W425" i="5"/>
  <c r="I426" i="5"/>
  <c r="BG105" i="5"/>
  <c r="BH106" i="5"/>
  <c r="AI105" i="5"/>
  <c r="I427" i="5"/>
  <c r="N427" i="5"/>
  <c r="V427" i="5"/>
  <c r="O428" i="5"/>
  <c r="W426" i="5"/>
  <c r="T427" i="5"/>
  <c r="U427" i="5"/>
  <c r="AJ105" i="5"/>
  <c r="O429" i="5"/>
  <c r="W427" i="5"/>
  <c r="T428" i="5"/>
  <c r="U428" i="5"/>
  <c r="N428" i="5"/>
  <c r="V428" i="5"/>
  <c r="I428" i="5"/>
  <c r="T429" i="5"/>
  <c r="U429" i="5"/>
  <c r="W428" i="5"/>
  <c r="I429" i="5"/>
  <c r="N429" i="5"/>
  <c r="V429" i="5"/>
  <c r="O430" i="5"/>
  <c r="T430" i="5"/>
  <c r="U430" i="5"/>
  <c r="N430" i="5"/>
  <c r="V430" i="5"/>
  <c r="I430" i="5"/>
  <c r="O431" i="5"/>
  <c r="W429" i="5"/>
  <c r="N431" i="5"/>
  <c r="V431" i="5"/>
  <c r="W430" i="5"/>
  <c r="O432" i="5"/>
  <c r="T431" i="5"/>
  <c r="U431" i="5"/>
  <c r="I431" i="5"/>
  <c r="AQ106" i="5"/>
  <c r="T432" i="5"/>
  <c r="U432" i="5"/>
  <c r="I432" i="5"/>
  <c r="N432" i="5"/>
  <c r="V432" i="5"/>
  <c r="O433" i="5"/>
  <c r="W431" i="5"/>
  <c r="W432" i="5"/>
  <c r="I433" i="5"/>
  <c r="I434" i="5"/>
  <c r="O434" i="5"/>
  <c r="T433" i="5"/>
  <c r="U433" i="5"/>
  <c r="N433" i="5"/>
  <c r="V433" i="5"/>
  <c r="BF106" i="5"/>
  <c r="T434" i="5"/>
  <c r="U434" i="5"/>
  <c r="O435" i="5"/>
  <c r="W433" i="5"/>
  <c r="N434" i="5"/>
  <c r="V434" i="5"/>
  <c r="BG106" i="5"/>
  <c r="BH107" i="5"/>
  <c r="AI106" i="5"/>
  <c r="AJ106" i="5"/>
  <c r="T435" i="5"/>
  <c r="U435" i="5"/>
  <c r="I435" i="5"/>
  <c r="N435" i="5"/>
  <c r="V435" i="5"/>
  <c r="O436" i="5"/>
  <c r="W434" i="5"/>
  <c r="AQ107" i="5"/>
  <c r="W435" i="5"/>
  <c r="T436" i="5"/>
  <c r="U436" i="5"/>
  <c r="N436" i="5"/>
  <c r="V436" i="5"/>
  <c r="O437" i="5"/>
  <c r="I436" i="5"/>
  <c r="W436" i="5"/>
  <c r="I437" i="5"/>
  <c r="T437" i="5"/>
  <c r="U437" i="5"/>
  <c r="N437" i="5"/>
  <c r="V437" i="5"/>
  <c r="O438" i="5"/>
  <c r="T438" i="5"/>
  <c r="U438" i="5"/>
  <c r="N438" i="5"/>
  <c r="V438" i="5"/>
  <c r="W437" i="5"/>
  <c r="I439" i="5"/>
  <c r="O439" i="5"/>
  <c r="I438" i="5"/>
  <c r="BF107" i="5"/>
  <c r="AI107" i="5"/>
  <c r="O440" i="5"/>
  <c r="W438" i="5"/>
  <c r="N439" i="5"/>
  <c r="V439" i="5"/>
  <c r="T439" i="5"/>
  <c r="U439" i="5"/>
  <c r="BG107" i="5"/>
  <c r="BH108" i="5"/>
  <c r="N440" i="5"/>
  <c r="V440" i="5"/>
  <c r="I440" i="5"/>
  <c r="W439" i="5"/>
  <c r="O441" i="5"/>
  <c r="T440" i="5"/>
  <c r="U440" i="5"/>
  <c r="AJ107" i="5"/>
  <c r="T441" i="5"/>
  <c r="U441" i="5"/>
  <c r="N441" i="5"/>
  <c r="V441" i="5"/>
  <c r="I441" i="5"/>
  <c r="O442" i="5"/>
  <c r="W440" i="5"/>
  <c r="T442" i="5"/>
  <c r="U442" i="5"/>
  <c r="N442" i="5"/>
  <c r="V442" i="5"/>
  <c r="W441" i="5"/>
  <c r="O443" i="5"/>
  <c r="I442" i="5"/>
  <c r="AQ108" i="5"/>
  <c r="T443" i="5"/>
  <c r="U443" i="5"/>
  <c r="O444" i="5"/>
  <c r="N443" i="5"/>
  <c r="V443" i="5"/>
  <c r="W442" i="5"/>
  <c r="I443" i="5"/>
  <c r="T444" i="5"/>
  <c r="U444" i="5"/>
  <c r="O445" i="5"/>
  <c r="W443" i="5"/>
  <c r="N444" i="5"/>
  <c r="V444" i="5"/>
  <c r="I444" i="5"/>
  <c r="BF108" i="5"/>
  <c r="BG108" i="5"/>
  <c r="BH109" i="5"/>
  <c r="T445" i="5"/>
  <c r="U445" i="5"/>
  <c r="W444" i="5"/>
  <c r="N445" i="5"/>
  <c r="V445" i="5"/>
  <c r="I445" i="5"/>
  <c r="O446" i="5"/>
  <c r="T446" i="5"/>
  <c r="U446" i="5"/>
  <c r="AI108" i="5"/>
  <c r="I446" i="5"/>
  <c r="W445" i="5"/>
  <c r="N446" i="5"/>
  <c r="V446" i="5"/>
  <c r="O447" i="5"/>
  <c r="AJ108" i="5"/>
  <c r="T447" i="5"/>
  <c r="U447" i="5"/>
  <c r="I447" i="5"/>
  <c r="O448" i="5"/>
  <c r="W446" i="5"/>
  <c r="N447" i="5"/>
  <c r="V447" i="5"/>
  <c r="W447" i="5"/>
  <c r="I448" i="5"/>
  <c r="N448" i="5"/>
  <c r="V448" i="5"/>
  <c r="T448" i="5"/>
  <c r="U448" i="5"/>
  <c r="O449" i="5"/>
  <c r="N449" i="5"/>
  <c r="V449" i="5"/>
  <c r="O450" i="5"/>
  <c r="T449" i="5"/>
  <c r="U449" i="5"/>
  <c r="W448" i="5"/>
  <c r="I449" i="5"/>
  <c r="W449" i="5"/>
  <c r="I450" i="5"/>
  <c r="N450" i="5"/>
  <c r="V450" i="5"/>
  <c r="O451" i="5"/>
  <c r="T450" i="5"/>
  <c r="U450" i="5"/>
  <c r="AQ109" i="5"/>
  <c r="N451" i="5"/>
  <c r="V451" i="5"/>
  <c r="T451" i="5"/>
  <c r="U451" i="5"/>
  <c r="W450" i="5"/>
  <c r="O452" i="5"/>
  <c r="I451" i="5"/>
  <c r="N452" i="5"/>
  <c r="V452" i="5"/>
  <c r="I452" i="5"/>
  <c r="W451" i="5"/>
  <c r="T452" i="5"/>
  <c r="U452" i="5"/>
  <c r="O453" i="5"/>
  <c r="BF109" i="5"/>
  <c r="BG109" i="5"/>
  <c r="BH110" i="5"/>
  <c r="W452" i="5"/>
  <c r="I453" i="5"/>
  <c r="N453" i="5"/>
  <c r="V453" i="5"/>
  <c r="O454" i="5"/>
  <c r="T453" i="5"/>
  <c r="U453" i="5"/>
  <c r="AI109" i="5"/>
  <c r="T454" i="5"/>
  <c r="U454" i="5"/>
  <c r="W453" i="5"/>
  <c r="N454" i="5"/>
  <c r="V454" i="5"/>
  <c r="O455" i="5"/>
  <c r="I454" i="5"/>
  <c r="AJ109" i="5"/>
  <c r="T455" i="5"/>
  <c r="U455" i="5"/>
  <c r="N455" i="5"/>
  <c r="V455" i="5"/>
  <c r="I455" i="5"/>
  <c r="O456" i="5"/>
  <c r="W454" i="5"/>
  <c r="W455" i="5"/>
  <c r="I456" i="5"/>
  <c r="O457" i="5"/>
  <c r="T456" i="5"/>
  <c r="U456" i="5"/>
  <c r="N456" i="5"/>
  <c r="V456" i="5"/>
  <c r="AQ110" i="5"/>
  <c r="T457" i="5"/>
  <c r="U457" i="5"/>
  <c r="N457" i="5"/>
  <c r="V457" i="5"/>
  <c r="W456" i="5"/>
  <c r="O458" i="5"/>
  <c r="I457" i="5"/>
  <c r="I458" i="5"/>
  <c r="T458" i="5"/>
  <c r="U458" i="5"/>
  <c r="O459" i="5"/>
  <c r="W457" i="5"/>
  <c r="N458" i="5"/>
  <c r="V458" i="5"/>
  <c r="BF110" i="5"/>
  <c r="BG110" i="5"/>
  <c r="BH111" i="5"/>
  <c r="W458" i="5"/>
  <c r="T459" i="5"/>
  <c r="U459" i="5"/>
  <c r="O460" i="5"/>
  <c r="N459" i="5"/>
  <c r="V459" i="5"/>
  <c r="I459" i="5"/>
  <c r="AI110" i="5"/>
  <c r="AJ110" i="5"/>
  <c r="T460" i="5"/>
  <c r="U460" i="5"/>
  <c r="O461" i="5"/>
  <c r="I460" i="5"/>
  <c r="W459" i="5"/>
  <c r="N460" i="5"/>
  <c r="V460" i="5"/>
  <c r="O462" i="5"/>
  <c r="I461" i="5"/>
  <c r="T461" i="5"/>
  <c r="U461" i="5"/>
  <c r="W460" i="5"/>
  <c r="N461" i="5"/>
  <c r="V461" i="5"/>
  <c r="AQ111" i="5"/>
  <c r="I462" i="5"/>
  <c r="W461" i="5"/>
  <c r="T462" i="5"/>
  <c r="U462" i="5"/>
  <c r="N462" i="5"/>
  <c r="V462" i="5"/>
  <c r="O463" i="5"/>
  <c r="AI111" i="5"/>
  <c r="W462" i="5"/>
  <c r="BF111" i="5"/>
  <c r="BG111" i="5"/>
  <c r="BH112" i="5"/>
  <c r="T463" i="5"/>
  <c r="U463" i="5"/>
  <c r="N463" i="5"/>
  <c r="V463" i="5"/>
  <c r="I463" i="5"/>
  <c r="O464" i="5"/>
  <c r="N464" i="5"/>
  <c r="V464" i="5"/>
  <c r="T464" i="5"/>
  <c r="U464" i="5"/>
  <c r="O465" i="5"/>
  <c r="W463" i="5"/>
  <c r="I464" i="5"/>
  <c r="AJ111" i="5"/>
  <c r="I465" i="5"/>
  <c r="N465" i="5"/>
  <c r="V465" i="5"/>
  <c r="T465" i="5"/>
  <c r="U465" i="5"/>
  <c r="W464" i="5"/>
  <c r="O466" i="5"/>
  <c r="T466" i="5"/>
  <c r="U466" i="5"/>
  <c r="W465" i="5"/>
  <c r="I466" i="5"/>
  <c r="O467" i="5"/>
  <c r="N466" i="5"/>
  <c r="V466" i="5"/>
  <c r="AQ112" i="5"/>
  <c r="T467" i="5"/>
  <c r="U467" i="5"/>
  <c r="W466" i="5"/>
  <c r="N467" i="5"/>
  <c r="V467" i="5"/>
  <c r="O468" i="5"/>
  <c r="I467" i="5"/>
  <c r="BF112" i="5"/>
  <c r="I468" i="5"/>
  <c r="W467" i="5"/>
  <c r="N468" i="5"/>
  <c r="V468" i="5"/>
  <c r="T468" i="5"/>
  <c r="U468" i="5"/>
  <c r="O469" i="5"/>
  <c r="O470" i="5"/>
  <c r="W468" i="5"/>
  <c r="I469" i="5"/>
  <c r="N469" i="5"/>
  <c r="V469" i="5"/>
  <c r="T469" i="5"/>
  <c r="U469" i="5"/>
  <c r="BG112" i="5"/>
  <c r="BH113" i="5"/>
  <c r="AI112" i="5"/>
  <c r="W469" i="5"/>
  <c r="O471" i="5"/>
  <c r="I470" i="5"/>
  <c r="N470" i="5"/>
  <c r="V470" i="5"/>
  <c r="T470" i="5"/>
  <c r="U470" i="5"/>
  <c r="AJ112" i="5"/>
  <c r="T471" i="5"/>
  <c r="U471" i="5"/>
  <c r="W470" i="5"/>
  <c r="I471" i="5"/>
  <c r="N471" i="5"/>
  <c r="V471" i="5"/>
  <c r="O472" i="5"/>
  <c r="O473" i="5"/>
  <c r="W471" i="5"/>
  <c r="I472" i="5"/>
  <c r="T472" i="5"/>
  <c r="U472" i="5"/>
  <c r="N472" i="5"/>
  <c r="V472" i="5"/>
  <c r="T473" i="5"/>
  <c r="U473" i="5"/>
  <c r="W472" i="5"/>
  <c r="O474" i="5"/>
  <c r="I473" i="5"/>
  <c r="N473" i="5"/>
  <c r="V473" i="5"/>
  <c r="AQ113" i="5"/>
  <c r="T474" i="5"/>
  <c r="U474" i="5"/>
  <c r="N474" i="5"/>
  <c r="V474" i="5"/>
  <c r="W473" i="5"/>
  <c r="O475" i="5"/>
  <c r="I474" i="5"/>
  <c r="BF113" i="5"/>
  <c r="BG113" i="5"/>
  <c r="T475" i="5"/>
  <c r="U475" i="5"/>
  <c r="I475" i="5"/>
  <c r="O476" i="5"/>
  <c r="N475" i="5"/>
  <c r="V475" i="5"/>
  <c r="W474" i="5"/>
  <c r="BH114" i="5"/>
  <c r="AI113" i="5"/>
  <c r="N476" i="5"/>
  <c r="V476" i="5"/>
  <c r="W475" i="5"/>
  <c r="O477" i="5"/>
  <c r="I476" i="5"/>
  <c r="T476" i="5"/>
  <c r="U476" i="5"/>
  <c r="AJ113" i="5"/>
  <c r="T477" i="5"/>
  <c r="U477" i="5"/>
  <c r="O478" i="5"/>
  <c r="I477" i="5"/>
  <c r="W476" i="5"/>
  <c r="N477" i="5"/>
  <c r="V477" i="5"/>
  <c r="T478" i="5"/>
  <c r="U478" i="5"/>
  <c r="W477" i="5"/>
  <c r="N478" i="5"/>
  <c r="V478" i="5"/>
  <c r="O479" i="5"/>
  <c r="I478" i="5"/>
  <c r="AQ114" i="5"/>
  <c r="T479" i="5"/>
  <c r="U479" i="5"/>
  <c r="W478" i="5"/>
  <c r="O480" i="5"/>
  <c r="N479" i="5"/>
  <c r="V479" i="5"/>
  <c r="I479" i="5"/>
  <c r="BF114" i="5"/>
  <c r="I480" i="5"/>
  <c r="W479" i="5"/>
  <c r="N480" i="5"/>
  <c r="V480" i="5"/>
  <c r="T480" i="5"/>
  <c r="U480" i="5"/>
  <c r="O481" i="5"/>
  <c r="AI114" i="5"/>
  <c r="T481" i="5"/>
  <c r="U481" i="5"/>
  <c r="W480" i="5"/>
  <c r="N481" i="5"/>
  <c r="V481" i="5"/>
  <c r="I481" i="5"/>
  <c r="O482" i="5"/>
  <c r="BG114" i="5"/>
  <c r="BH115" i="5"/>
  <c r="T482" i="5"/>
  <c r="U482" i="5"/>
  <c r="N482" i="5"/>
  <c r="V482" i="5"/>
  <c r="W481" i="5"/>
  <c r="I482" i="5"/>
  <c r="O483" i="5"/>
  <c r="AJ114" i="5"/>
  <c r="O484" i="5"/>
  <c r="I483" i="5"/>
  <c r="W482" i="5"/>
  <c r="N483" i="5"/>
  <c r="V483" i="5"/>
  <c r="T483" i="5"/>
  <c r="U483" i="5"/>
  <c r="T484" i="5"/>
  <c r="U484" i="5"/>
  <c r="N484" i="5"/>
  <c r="V484" i="5"/>
  <c r="W483" i="5"/>
  <c r="O485" i="5"/>
  <c r="I484" i="5"/>
  <c r="AQ115" i="5"/>
  <c r="T485" i="5"/>
  <c r="U485" i="5"/>
  <c r="W484" i="5"/>
  <c r="N485" i="5"/>
  <c r="V485" i="5"/>
  <c r="I485" i="5"/>
  <c r="O486" i="5"/>
  <c r="N486" i="5"/>
  <c r="V486" i="5"/>
  <c r="T486" i="5"/>
  <c r="U486" i="5"/>
  <c r="I486" i="5"/>
  <c r="O487" i="5"/>
  <c r="W485" i="5"/>
  <c r="BF115" i="5"/>
  <c r="BG115" i="5"/>
  <c r="BH116" i="5"/>
  <c r="T487" i="5"/>
  <c r="U487" i="5"/>
  <c r="N487" i="5"/>
  <c r="V487" i="5"/>
  <c r="I487" i="5"/>
  <c r="W486" i="5"/>
  <c r="O488" i="5"/>
  <c r="AI115" i="5"/>
  <c r="T488" i="5"/>
  <c r="U488" i="5"/>
  <c r="W487" i="5"/>
  <c r="I488" i="5"/>
  <c r="N488" i="5"/>
  <c r="V488" i="5"/>
  <c r="O489" i="5"/>
  <c r="AJ115" i="5"/>
  <c r="T489" i="5"/>
  <c r="U489" i="5"/>
  <c r="W488" i="5"/>
  <c r="N489" i="5"/>
  <c r="V489" i="5"/>
  <c r="O490" i="5"/>
  <c r="I489" i="5"/>
  <c r="T490" i="5"/>
  <c r="U490" i="5"/>
  <c r="O491" i="5"/>
  <c r="I490" i="5"/>
  <c r="W489" i="5"/>
  <c r="N490" i="5"/>
  <c r="V490" i="5"/>
  <c r="T491" i="5"/>
  <c r="U491" i="5"/>
  <c r="W490" i="5"/>
  <c r="N491" i="5"/>
  <c r="V491" i="5"/>
  <c r="I491" i="5"/>
  <c r="O492" i="5"/>
  <c r="AQ116" i="5"/>
  <c r="I492" i="5"/>
  <c r="T492" i="5"/>
  <c r="U492" i="5"/>
  <c r="N492" i="5"/>
  <c r="V492" i="5"/>
  <c r="W491" i="5"/>
  <c r="O493" i="5"/>
  <c r="BF116" i="5"/>
  <c r="AI116" i="5"/>
  <c r="T493" i="5"/>
  <c r="U493" i="5"/>
  <c r="O494" i="5"/>
  <c r="W492" i="5"/>
  <c r="I493" i="5"/>
  <c r="N493" i="5"/>
  <c r="V493" i="5"/>
  <c r="BG116" i="5"/>
  <c r="BH117" i="5"/>
  <c r="T494" i="5"/>
  <c r="U494" i="5"/>
  <c r="I494" i="5"/>
  <c r="W493" i="5"/>
  <c r="N494" i="5"/>
  <c r="V494" i="5"/>
  <c r="O495" i="5"/>
  <c r="AJ116" i="5"/>
  <c r="W494" i="5"/>
  <c r="I495" i="5"/>
  <c r="T495" i="5"/>
  <c r="U495" i="5"/>
  <c r="N495" i="5"/>
  <c r="V495" i="5"/>
  <c r="O496" i="5"/>
  <c r="W495" i="5"/>
  <c r="N496" i="5"/>
  <c r="V496" i="5"/>
  <c r="O497" i="5"/>
  <c r="I496" i="5"/>
  <c r="T496" i="5"/>
  <c r="U496" i="5"/>
  <c r="AQ117" i="5"/>
  <c r="T497" i="5"/>
  <c r="U497" i="5"/>
  <c r="W496" i="5"/>
  <c r="I497" i="5"/>
  <c r="N497" i="5"/>
  <c r="V497" i="5"/>
  <c r="O498" i="5"/>
  <c r="BF117" i="5"/>
  <c r="W497" i="5"/>
  <c r="N498" i="5"/>
  <c r="V498" i="5"/>
  <c r="I498" i="5"/>
  <c r="T498" i="5"/>
  <c r="U498" i="5"/>
  <c r="O499" i="5"/>
  <c r="N499" i="5"/>
  <c r="V499" i="5"/>
  <c r="O500" i="5"/>
  <c r="W498" i="5"/>
  <c r="T499" i="5"/>
  <c r="U499" i="5"/>
  <c r="I499" i="5"/>
  <c r="BG117" i="5"/>
  <c r="BH118" i="5"/>
  <c r="AI117" i="5"/>
  <c r="T500" i="5"/>
  <c r="U500" i="5"/>
  <c r="O501" i="5"/>
  <c r="N500" i="5"/>
  <c r="V500" i="5"/>
  <c r="W499" i="5"/>
  <c r="I500" i="5"/>
  <c r="AJ117" i="5"/>
  <c r="T501" i="5"/>
  <c r="U501" i="5"/>
  <c r="N501" i="5"/>
  <c r="V501" i="5"/>
  <c r="I501" i="5"/>
  <c r="O502" i="5"/>
  <c r="W500" i="5"/>
  <c r="I502" i="5"/>
  <c r="N502" i="5"/>
  <c r="V502" i="5"/>
  <c r="O503" i="5"/>
  <c r="W501" i="5"/>
  <c r="T502" i="5"/>
  <c r="U502" i="5"/>
  <c r="O504" i="5"/>
  <c r="W502" i="5"/>
  <c r="I503" i="5"/>
  <c r="N503" i="5"/>
  <c r="V503" i="5"/>
  <c r="T503" i="5"/>
  <c r="U503" i="5"/>
  <c r="AQ118" i="5"/>
  <c r="T504" i="5"/>
  <c r="U504" i="5"/>
  <c r="O505" i="5"/>
  <c r="I504" i="5"/>
  <c r="W503" i="5"/>
  <c r="N504" i="5"/>
  <c r="V504" i="5"/>
  <c r="BF118" i="5"/>
  <c r="BG118" i="5"/>
  <c r="BH119" i="5"/>
  <c r="AI118" i="5"/>
  <c r="W504" i="5"/>
  <c r="O506" i="5"/>
  <c r="I505" i="5"/>
  <c r="N505" i="5"/>
  <c r="V505" i="5"/>
  <c r="T505" i="5"/>
  <c r="U505" i="5"/>
  <c r="T506" i="5"/>
  <c r="U506" i="5"/>
  <c r="N506" i="5"/>
  <c r="V506" i="5"/>
  <c r="I506" i="5"/>
  <c r="W505" i="5"/>
  <c r="O507" i="5"/>
  <c r="AJ118" i="5"/>
  <c r="T507" i="5"/>
  <c r="U507" i="5"/>
  <c r="N507" i="5"/>
  <c r="V507" i="5"/>
  <c r="W506" i="5"/>
  <c r="O508" i="5"/>
  <c r="I507" i="5"/>
  <c r="T508" i="5"/>
  <c r="U508" i="5"/>
  <c r="N508" i="5"/>
  <c r="V508" i="5"/>
  <c r="I508" i="5"/>
  <c r="O509" i="5"/>
  <c r="W507" i="5"/>
  <c r="T509" i="5"/>
  <c r="U509" i="5"/>
  <c r="AQ119" i="5"/>
  <c r="I509" i="5"/>
  <c r="N509" i="5"/>
  <c r="V509" i="5"/>
  <c r="O510" i="5"/>
  <c r="W508" i="5"/>
  <c r="BF119" i="5"/>
  <c r="T510" i="5"/>
  <c r="U510" i="5"/>
  <c r="I510" i="5"/>
  <c r="O511" i="5"/>
  <c r="W509" i="5"/>
  <c r="N510" i="5"/>
  <c r="V510" i="5"/>
  <c r="T511" i="5"/>
  <c r="U511" i="5"/>
  <c r="W510" i="5"/>
  <c r="N511" i="5"/>
  <c r="V511" i="5"/>
  <c r="O512" i="5"/>
  <c r="I511" i="5"/>
  <c r="BG119" i="5"/>
  <c r="BH120" i="5"/>
  <c r="AI119" i="5"/>
  <c r="T512" i="5"/>
  <c r="U512" i="5"/>
  <c r="O513" i="5"/>
  <c r="W511" i="5"/>
  <c r="I512" i="5"/>
  <c r="N512" i="5"/>
  <c r="V512" i="5"/>
  <c r="AJ119" i="5"/>
  <c r="W512" i="5"/>
  <c r="N513" i="5"/>
  <c r="V513" i="5"/>
  <c r="O514" i="5"/>
  <c r="I513" i="5"/>
  <c r="T513" i="5"/>
  <c r="U513" i="5"/>
  <c r="I514" i="5"/>
  <c r="W513" i="5"/>
  <c r="N514" i="5"/>
  <c r="V514" i="5"/>
  <c r="I515" i="5"/>
  <c r="O515" i="5"/>
  <c r="T514" i="5"/>
  <c r="U514" i="5"/>
  <c r="T515" i="5"/>
  <c r="U515" i="5"/>
  <c r="W514" i="5"/>
  <c r="N515" i="5"/>
  <c r="V515" i="5"/>
  <c r="O516" i="5"/>
  <c r="AQ120" i="5"/>
  <c r="T516" i="5"/>
  <c r="U516" i="5"/>
  <c r="O517" i="5"/>
  <c r="W515" i="5"/>
  <c r="N516" i="5"/>
  <c r="V516" i="5"/>
  <c r="I516" i="5"/>
  <c r="BF120" i="5"/>
  <c r="BG120" i="5"/>
  <c r="BH121" i="5"/>
  <c r="T517" i="5"/>
  <c r="U517" i="5"/>
  <c r="I517" i="5"/>
  <c r="N517" i="5"/>
  <c r="V517" i="5"/>
  <c r="W516" i="5"/>
  <c r="O518" i="5"/>
  <c r="AI120" i="5"/>
  <c r="AJ120" i="5"/>
  <c r="T518" i="5"/>
  <c r="U518" i="5"/>
  <c r="I519" i="5"/>
  <c r="O519" i="5"/>
  <c r="W517" i="5"/>
  <c r="I518" i="5"/>
  <c r="N518" i="5"/>
  <c r="V518" i="5"/>
  <c r="N519" i="5"/>
  <c r="V519" i="5"/>
  <c r="T519" i="5"/>
  <c r="U519" i="5"/>
  <c r="O520" i="5"/>
  <c r="W518" i="5"/>
  <c r="I520" i="5"/>
  <c r="N520" i="5"/>
  <c r="V520" i="5"/>
  <c r="T520" i="5"/>
  <c r="U520" i="5"/>
  <c r="O521" i="5"/>
  <c r="W519" i="5"/>
  <c r="AQ121" i="5"/>
  <c r="T521" i="5"/>
  <c r="U521" i="5"/>
  <c r="N521" i="5"/>
  <c r="V521" i="5"/>
  <c r="O522" i="5"/>
  <c r="W520" i="5"/>
  <c r="I521" i="5"/>
  <c r="BF121" i="5"/>
  <c r="N522" i="5"/>
  <c r="V522" i="5"/>
  <c r="W521" i="5"/>
  <c r="T522" i="5"/>
  <c r="U522" i="5"/>
  <c r="O523" i="5"/>
  <c r="I522" i="5"/>
  <c r="AI121" i="5"/>
  <c r="T523" i="5"/>
  <c r="U523" i="5"/>
  <c r="I523" i="5"/>
  <c r="N523" i="5"/>
  <c r="V523" i="5"/>
  <c r="W522" i="5"/>
  <c r="O524" i="5"/>
  <c r="BG121" i="5"/>
  <c r="BH122" i="5"/>
  <c r="T524" i="5"/>
  <c r="U524" i="5"/>
  <c r="I524" i="5"/>
  <c r="O525" i="5"/>
  <c r="W523" i="5"/>
  <c r="N524" i="5"/>
  <c r="V524" i="5"/>
  <c r="AJ121" i="5"/>
  <c r="O526" i="5"/>
  <c r="W524" i="5"/>
  <c r="I525" i="5"/>
  <c r="T525" i="5"/>
  <c r="U525" i="5"/>
  <c r="N525" i="5"/>
  <c r="V525" i="5"/>
  <c r="T526" i="5"/>
  <c r="U526" i="5"/>
  <c r="W525" i="5"/>
  <c r="N526" i="5"/>
  <c r="V526" i="5"/>
  <c r="O527" i="5"/>
  <c r="I526" i="5"/>
  <c r="T527" i="5"/>
  <c r="U527" i="5"/>
  <c r="AQ122" i="5"/>
  <c r="O528" i="5"/>
  <c r="I527" i="5"/>
  <c r="N527" i="5"/>
  <c r="V527" i="5"/>
  <c r="W526" i="5"/>
  <c r="W527" i="5"/>
  <c r="O529" i="5"/>
  <c r="I529" i="5"/>
  <c r="I528" i="5"/>
  <c r="N528" i="5"/>
  <c r="V528" i="5"/>
  <c r="T528" i="5"/>
  <c r="U528" i="5"/>
  <c r="BF122" i="5"/>
  <c r="BG122" i="5"/>
  <c r="BH123" i="5"/>
  <c r="AI122" i="5"/>
  <c r="N529" i="5"/>
  <c r="V529" i="5"/>
  <c r="O530" i="5"/>
  <c r="W528" i="5"/>
  <c r="T529" i="5"/>
  <c r="U529" i="5"/>
  <c r="W529" i="5"/>
  <c r="O531" i="5"/>
  <c r="I530" i="5"/>
  <c r="T530" i="5"/>
  <c r="U530" i="5"/>
  <c r="N530" i="5"/>
  <c r="V530" i="5"/>
  <c r="AJ122" i="5"/>
  <c r="O532" i="5"/>
  <c r="T531" i="5"/>
  <c r="U531" i="5"/>
  <c r="I531" i="5"/>
  <c r="N531" i="5"/>
  <c r="V531" i="5"/>
  <c r="W530" i="5"/>
  <c r="I532" i="5"/>
  <c r="N532" i="5"/>
  <c r="V532" i="5"/>
  <c r="T532" i="5"/>
  <c r="U532" i="5"/>
  <c r="O533" i="5"/>
  <c r="W531" i="5"/>
  <c r="AQ123" i="5"/>
  <c r="N533" i="5"/>
  <c r="V533" i="5"/>
  <c r="W532" i="5"/>
  <c r="T533" i="5"/>
  <c r="U533" i="5"/>
  <c r="O534" i="5"/>
  <c r="I533" i="5"/>
  <c r="I534" i="5"/>
  <c r="O535" i="5"/>
  <c r="W533" i="5"/>
  <c r="T534" i="5"/>
  <c r="U534" i="5"/>
  <c r="N534" i="5"/>
  <c r="V534" i="5"/>
  <c r="AI123" i="5"/>
  <c r="BF123" i="5"/>
  <c r="BG123" i="5"/>
  <c r="BH124" i="5"/>
  <c r="T535" i="5"/>
  <c r="U535" i="5"/>
  <c r="W534" i="5"/>
  <c r="N535" i="5"/>
  <c r="V535" i="5"/>
  <c r="I535" i="5"/>
  <c r="O536" i="5"/>
  <c r="T536" i="5"/>
  <c r="U536" i="5"/>
  <c r="O537" i="5"/>
  <c r="I536" i="5"/>
  <c r="W535" i="5"/>
  <c r="N536" i="5"/>
  <c r="V536" i="5"/>
  <c r="AJ123" i="5"/>
  <c r="W536" i="5"/>
  <c r="N537" i="5"/>
  <c r="V537" i="5"/>
  <c r="O538" i="5"/>
  <c r="T537" i="5"/>
  <c r="U537" i="5"/>
  <c r="I537" i="5"/>
  <c r="O539" i="5"/>
  <c r="W537" i="5"/>
  <c r="I538" i="5"/>
  <c r="N538" i="5"/>
  <c r="V538" i="5"/>
  <c r="T538" i="5"/>
  <c r="U538" i="5"/>
  <c r="T539" i="5"/>
  <c r="U539" i="5"/>
  <c r="N539" i="5"/>
  <c r="V539" i="5"/>
  <c r="O540" i="5"/>
  <c r="I539" i="5"/>
  <c r="W538" i="5"/>
  <c r="AQ124" i="5"/>
  <c r="T540" i="5"/>
  <c r="U540" i="5"/>
  <c r="N540" i="5"/>
  <c r="V540" i="5"/>
  <c r="I540" i="5"/>
  <c r="I541" i="5"/>
  <c r="O541" i="5"/>
  <c r="W539" i="5"/>
  <c r="T541" i="5"/>
  <c r="U541" i="5"/>
  <c r="O542" i="5"/>
  <c r="W540" i="5"/>
  <c r="N541" i="5"/>
  <c r="V541" i="5"/>
  <c r="AI124" i="5"/>
  <c r="BF124" i="5"/>
  <c r="BG124" i="5"/>
  <c r="N542" i="5"/>
  <c r="V542" i="5"/>
  <c r="O543" i="5"/>
  <c r="W541" i="5"/>
  <c r="T542" i="5"/>
  <c r="U542" i="5"/>
  <c r="I542" i="5"/>
  <c r="BH125" i="5"/>
  <c r="AJ124" i="5"/>
  <c r="T543" i="5"/>
  <c r="U543" i="5"/>
  <c r="N543" i="5"/>
  <c r="V543" i="5"/>
  <c r="W542" i="5"/>
  <c r="I543" i="5"/>
  <c r="O544" i="5"/>
  <c r="N544" i="5"/>
  <c r="V544" i="5"/>
  <c r="W543" i="5"/>
  <c r="O545" i="5"/>
  <c r="T544" i="5"/>
  <c r="U544" i="5"/>
  <c r="I544" i="5"/>
  <c r="T545" i="5"/>
  <c r="U545" i="5"/>
  <c r="W544" i="5"/>
  <c r="I545" i="5"/>
  <c r="O546" i="5"/>
  <c r="N545" i="5"/>
  <c r="V545" i="5"/>
  <c r="AQ125" i="5"/>
  <c r="T546" i="5"/>
  <c r="U546" i="5"/>
  <c r="N546" i="5"/>
  <c r="V546" i="5"/>
  <c r="O547" i="5"/>
  <c r="I546" i="5"/>
  <c r="W545" i="5"/>
  <c r="T547" i="5"/>
  <c r="U547" i="5"/>
  <c r="O548" i="5"/>
  <c r="I547" i="5"/>
  <c r="W546" i="5"/>
  <c r="N547" i="5"/>
  <c r="V547" i="5"/>
  <c r="AI125" i="5"/>
  <c r="BF125" i="5"/>
  <c r="BG125" i="5"/>
  <c r="T548" i="5"/>
  <c r="U548" i="5"/>
  <c r="N548" i="5"/>
  <c r="V548" i="5"/>
  <c r="W547" i="5"/>
  <c r="I548" i="5"/>
  <c r="O549" i="5"/>
  <c r="AJ125" i="5"/>
  <c r="BH126" i="5"/>
  <c r="N549" i="5"/>
  <c r="V549" i="5"/>
  <c r="T549" i="5"/>
  <c r="U549" i="5"/>
  <c r="O550" i="5"/>
  <c r="I549" i="5"/>
  <c r="W548" i="5"/>
  <c r="W549" i="5"/>
  <c r="O551" i="5"/>
  <c r="I550" i="5"/>
  <c r="N550" i="5"/>
  <c r="V550" i="5"/>
  <c r="T550" i="5"/>
  <c r="U550" i="5"/>
  <c r="W550" i="5"/>
  <c r="N551" i="5"/>
  <c r="V551" i="5"/>
  <c r="O552" i="5"/>
  <c r="I551" i="5"/>
  <c r="T551" i="5"/>
  <c r="U551" i="5"/>
  <c r="AQ126" i="5"/>
  <c r="BF126" i="5"/>
  <c r="T552" i="5"/>
  <c r="U552" i="5"/>
  <c r="N552" i="5"/>
  <c r="V552" i="5"/>
  <c r="W551" i="5"/>
  <c r="I553" i="5"/>
  <c r="O553" i="5"/>
  <c r="I552" i="5"/>
  <c r="T553" i="5"/>
  <c r="U553" i="5"/>
  <c r="O554" i="5"/>
  <c r="N553" i="5"/>
  <c r="V553" i="5"/>
  <c r="W552" i="5"/>
  <c r="BG126" i="5"/>
  <c r="BH127" i="5"/>
  <c r="AI126" i="5"/>
  <c r="N554" i="5"/>
  <c r="V554" i="5"/>
  <c r="W553" i="5"/>
  <c r="I554" i="5"/>
  <c r="T554" i="5"/>
  <c r="U554" i="5"/>
  <c r="O555" i="5"/>
  <c r="AJ126" i="5"/>
  <c r="T555" i="5"/>
  <c r="U555" i="5"/>
  <c r="O556" i="5"/>
  <c r="I555" i="5"/>
  <c r="W554" i="5"/>
  <c r="N555" i="5"/>
  <c r="V555" i="5"/>
  <c r="O557" i="5"/>
  <c r="I556" i="5"/>
  <c r="N556" i="5"/>
  <c r="V556" i="5"/>
  <c r="T556" i="5"/>
  <c r="U556" i="5"/>
  <c r="W555" i="5"/>
  <c r="T557" i="5"/>
  <c r="U557" i="5"/>
  <c r="W556" i="5"/>
  <c r="I557" i="5"/>
  <c r="N557" i="5"/>
  <c r="V557" i="5"/>
  <c r="O558" i="5"/>
  <c r="T558" i="5"/>
  <c r="U558" i="5"/>
  <c r="N558" i="5"/>
  <c r="V558" i="5"/>
  <c r="O559" i="5"/>
  <c r="W557" i="5"/>
  <c r="I558" i="5"/>
  <c r="AQ127" i="5"/>
  <c r="BF127" i="5"/>
  <c r="T559" i="5"/>
  <c r="U559" i="5"/>
  <c r="O560" i="5"/>
  <c r="I559" i="5"/>
  <c r="N559" i="5"/>
  <c r="V559" i="5"/>
  <c r="W558" i="5"/>
  <c r="AI127" i="5"/>
  <c r="W559" i="5"/>
  <c r="I560" i="5"/>
  <c r="T560" i="5"/>
  <c r="U560" i="5"/>
  <c r="N560" i="5"/>
  <c r="V560" i="5"/>
  <c r="O561" i="5"/>
  <c r="BG127" i="5"/>
  <c r="BH128" i="5"/>
  <c r="T561" i="5"/>
  <c r="U561" i="5"/>
  <c r="W560" i="5"/>
  <c r="O562" i="5"/>
  <c r="N561" i="5"/>
  <c r="V561" i="5"/>
  <c r="I561" i="5"/>
  <c r="AJ127" i="5"/>
  <c r="O563" i="5"/>
  <c r="I562" i="5"/>
  <c r="W561" i="5"/>
  <c r="T562" i="5"/>
  <c r="U562" i="5"/>
  <c r="N562" i="5"/>
  <c r="V562" i="5"/>
  <c r="T563" i="5"/>
  <c r="U563" i="5"/>
  <c r="W562" i="5"/>
  <c r="O564" i="5"/>
  <c r="I563" i="5"/>
  <c r="N563" i="5"/>
  <c r="V563" i="5"/>
  <c r="AQ128" i="5"/>
  <c r="O565" i="5"/>
  <c r="I564" i="5"/>
  <c r="W563" i="5"/>
  <c r="T564" i="5"/>
  <c r="U564" i="5"/>
  <c r="N564" i="5"/>
  <c r="V564" i="5"/>
  <c r="BF128" i="5"/>
  <c r="T565" i="5"/>
  <c r="U565" i="5"/>
  <c r="I565" i="5"/>
  <c r="W564" i="5"/>
  <c r="O566" i="5"/>
  <c r="N565" i="5"/>
  <c r="V565" i="5"/>
  <c r="AI128" i="5"/>
  <c r="T566" i="5"/>
  <c r="U566" i="5"/>
  <c r="O567" i="5"/>
  <c r="W565" i="5"/>
  <c r="N566" i="5"/>
  <c r="V566" i="5"/>
  <c r="I566" i="5"/>
  <c r="BG128" i="5"/>
  <c r="BH129" i="5"/>
  <c r="I567" i="5"/>
  <c r="O568" i="5"/>
  <c r="N567" i="5"/>
  <c r="V567" i="5"/>
  <c r="W566" i="5"/>
  <c r="T567" i="5"/>
  <c r="U567" i="5"/>
  <c r="AJ128" i="5"/>
  <c r="W567" i="5"/>
  <c r="N568" i="5"/>
  <c r="V568" i="5"/>
  <c r="O569" i="5"/>
  <c r="I568" i="5"/>
  <c r="T568" i="5"/>
  <c r="U568" i="5"/>
  <c r="W568" i="5"/>
  <c r="N569" i="5"/>
  <c r="V569" i="5"/>
  <c r="I569" i="5"/>
  <c r="T569" i="5"/>
  <c r="U569" i="5"/>
  <c r="O570" i="5"/>
  <c r="AQ129" i="5"/>
  <c r="T570" i="5"/>
  <c r="U570" i="5"/>
  <c r="I570" i="5"/>
  <c r="I571" i="5"/>
  <c r="O571" i="5"/>
  <c r="W569" i="5"/>
  <c r="N570" i="5"/>
  <c r="V570" i="5"/>
  <c r="BF129" i="5"/>
  <c r="O572" i="5"/>
  <c r="W570" i="5"/>
  <c r="N571" i="5"/>
  <c r="V571" i="5"/>
  <c r="T571" i="5"/>
  <c r="U571" i="5"/>
  <c r="AI129" i="5"/>
  <c r="O573" i="5"/>
  <c r="N572" i="5"/>
  <c r="V572" i="5"/>
  <c r="W571" i="5"/>
  <c r="I572" i="5"/>
  <c r="T572" i="5"/>
  <c r="U572" i="5"/>
  <c r="BG129" i="5"/>
  <c r="BH130" i="5"/>
  <c r="O574" i="5"/>
  <c r="I573" i="5"/>
  <c r="N573" i="5"/>
  <c r="V573" i="5"/>
  <c r="W572" i="5"/>
  <c r="T573" i="5"/>
  <c r="U573" i="5"/>
  <c r="AJ129" i="5"/>
  <c r="I574" i="5"/>
  <c r="O575" i="5"/>
  <c r="N574" i="5"/>
  <c r="V574" i="5"/>
  <c r="T574" i="5"/>
  <c r="U574" i="5"/>
  <c r="W573" i="5"/>
  <c r="T575" i="5"/>
  <c r="U575" i="5"/>
  <c r="N575" i="5"/>
  <c r="V575" i="5"/>
  <c r="I575" i="5"/>
  <c r="W574" i="5"/>
  <c r="O576" i="5"/>
  <c r="AQ130" i="5"/>
  <c r="T576" i="5"/>
  <c r="U576" i="5"/>
  <c r="N576" i="5"/>
  <c r="V576" i="5"/>
  <c r="O577" i="5"/>
  <c r="W575" i="5"/>
  <c r="I576" i="5"/>
  <c r="BF130" i="5"/>
  <c r="N577" i="5"/>
  <c r="V577" i="5"/>
  <c r="O578" i="5"/>
  <c r="W576" i="5"/>
  <c r="I577" i="5"/>
  <c r="T577" i="5"/>
  <c r="U577" i="5"/>
  <c r="T578" i="5"/>
  <c r="U578" i="5"/>
  <c r="N578" i="5"/>
  <c r="V578" i="5"/>
  <c r="O579" i="5"/>
  <c r="W577" i="5"/>
  <c r="I578" i="5"/>
  <c r="BG130" i="5"/>
  <c r="BH131" i="5"/>
  <c r="AI130" i="5"/>
  <c r="N579" i="5"/>
  <c r="V579" i="5"/>
  <c r="O580" i="5"/>
  <c r="W578" i="5"/>
  <c r="I579" i="5"/>
  <c r="T579" i="5"/>
  <c r="U579" i="5"/>
  <c r="AJ130" i="5"/>
  <c r="T580" i="5"/>
  <c r="U580" i="5"/>
  <c r="W579" i="5"/>
  <c r="N580" i="5"/>
  <c r="V580" i="5"/>
  <c r="O581" i="5"/>
  <c r="I580" i="5"/>
  <c r="W580" i="5"/>
  <c r="I581" i="5"/>
  <c r="N581" i="5"/>
  <c r="V581" i="5"/>
  <c r="T581" i="5"/>
  <c r="U581" i="5"/>
  <c r="O582" i="5"/>
  <c r="W581" i="5"/>
  <c r="I582" i="5"/>
  <c r="T582" i="5"/>
  <c r="U582" i="5"/>
  <c r="O583" i="5"/>
  <c r="N582" i="5"/>
  <c r="V582" i="5"/>
  <c r="BF131" i="5"/>
  <c r="AQ131" i="5"/>
  <c r="W582" i="5"/>
  <c r="O584" i="5"/>
  <c r="I583" i="5"/>
  <c r="T583" i="5"/>
  <c r="U583" i="5"/>
  <c r="N583" i="5"/>
  <c r="V583" i="5"/>
  <c r="T584" i="5"/>
  <c r="U584" i="5"/>
  <c r="O585" i="5"/>
  <c r="I584" i="5"/>
  <c r="W583" i="5"/>
  <c r="N584" i="5"/>
  <c r="V584" i="5"/>
  <c r="BG131" i="5"/>
  <c r="BH132" i="5"/>
  <c r="AI131" i="5"/>
  <c r="AJ131" i="5"/>
  <c r="T585" i="5"/>
  <c r="U585" i="5"/>
  <c r="I585" i="5"/>
  <c r="O586" i="5"/>
  <c r="W584" i="5"/>
  <c r="N585" i="5"/>
  <c r="V585" i="5"/>
  <c r="O587" i="5"/>
  <c r="N586" i="5"/>
  <c r="V586" i="5"/>
  <c r="W585" i="5"/>
  <c r="I586" i="5"/>
  <c r="T586" i="5"/>
  <c r="U586" i="5"/>
  <c r="T587" i="5"/>
  <c r="U587" i="5"/>
  <c r="W586" i="5"/>
  <c r="N587" i="5"/>
  <c r="V587" i="5"/>
  <c r="I587" i="5"/>
  <c r="O588" i="5"/>
  <c r="AQ132" i="5"/>
  <c r="T588" i="5"/>
  <c r="U588" i="5"/>
  <c r="W587" i="5"/>
  <c r="O589" i="5"/>
  <c r="N588" i="5"/>
  <c r="V588" i="5"/>
  <c r="I588" i="5"/>
  <c r="T589" i="5"/>
  <c r="U589" i="5"/>
  <c r="W588" i="5"/>
  <c r="N589" i="5"/>
  <c r="V589" i="5"/>
  <c r="I589" i="5"/>
  <c r="O590" i="5"/>
  <c r="AI132" i="5"/>
  <c r="T590" i="5"/>
  <c r="U590" i="5"/>
  <c r="W589" i="5"/>
  <c r="I590" i="5"/>
  <c r="N590" i="5"/>
  <c r="V590" i="5"/>
  <c r="O591" i="5"/>
  <c r="BF132" i="5"/>
  <c r="T591" i="5"/>
  <c r="U591" i="5"/>
  <c r="O592" i="5"/>
  <c r="W590" i="5"/>
  <c r="N591" i="5"/>
  <c r="V591" i="5"/>
  <c r="I591" i="5"/>
  <c r="BG132" i="5"/>
  <c r="BH133" i="5"/>
  <c r="W591" i="5"/>
  <c r="O593" i="5"/>
  <c r="N592" i="5"/>
  <c r="V592" i="5"/>
  <c r="I592" i="5"/>
  <c r="T592" i="5"/>
  <c r="U592" i="5"/>
  <c r="AJ132" i="5"/>
  <c r="N593" i="5"/>
  <c r="V593" i="5"/>
  <c r="I593" i="5"/>
  <c r="W592" i="5"/>
  <c r="O594" i="5"/>
  <c r="T593" i="5"/>
  <c r="U593" i="5"/>
  <c r="N594" i="5"/>
  <c r="V594" i="5"/>
  <c r="O595" i="5"/>
  <c r="W593" i="5"/>
  <c r="I594" i="5"/>
  <c r="T594" i="5"/>
  <c r="U594" i="5"/>
  <c r="AQ133" i="5"/>
  <c r="T595" i="5"/>
  <c r="U595" i="5"/>
  <c r="N595" i="5"/>
  <c r="V595" i="5"/>
  <c r="W594" i="5"/>
  <c r="I595" i="5"/>
  <c r="O596" i="5"/>
  <c r="BF133" i="5"/>
  <c r="I596" i="5"/>
  <c r="T596" i="5"/>
  <c r="U596" i="5"/>
  <c r="N596" i="5"/>
  <c r="V596" i="5"/>
  <c r="O597" i="5"/>
  <c r="W595" i="5"/>
  <c r="T597" i="5"/>
  <c r="U597" i="5"/>
  <c r="O598" i="5"/>
  <c r="I597" i="5"/>
  <c r="W596" i="5"/>
  <c r="N597" i="5"/>
  <c r="V597" i="5"/>
  <c r="BG133" i="5"/>
  <c r="BH134" i="5"/>
  <c r="AI133" i="5"/>
  <c r="O599" i="5"/>
  <c r="W597" i="5"/>
  <c r="N598" i="5"/>
  <c r="V598" i="5"/>
  <c r="I598" i="5"/>
  <c r="T598" i="5"/>
  <c r="U598" i="5"/>
  <c r="AJ133" i="5"/>
  <c r="I599" i="5"/>
  <c r="W598" i="5"/>
  <c r="N599" i="5"/>
  <c r="V599" i="5"/>
  <c r="O600" i="5"/>
  <c r="T599" i="5"/>
  <c r="U599" i="5"/>
  <c r="O601" i="5"/>
  <c r="N600" i="5"/>
  <c r="V600" i="5"/>
  <c r="I600" i="5"/>
  <c r="T600" i="5"/>
  <c r="U600" i="5"/>
  <c r="W599" i="5"/>
  <c r="W600" i="5"/>
  <c r="I601" i="5"/>
  <c r="N601" i="5"/>
  <c r="V601" i="5"/>
  <c r="O602" i="5"/>
  <c r="T601" i="5"/>
  <c r="U601" i="5"/>
  <c r="AQ134" i="5"/>
  <c r="T602" i="5"/>
  <c r="U602" i="5"/>
  <c r="O603" i="5"/>
  <c r="I602" i="5"/>
  <c r="N602" i="5"/>
  <c r="V602" i="5"/>
  <c r="W601" i="5"/>
  <c r="BF134" i="5"/>
  <c r="BG134" i="5"/>
  <c r="BH135" i="5"/>
  <c r="W602" i="5"/>
  <c r="I603" i="5"/>
  <c r="O604" i="5"/>
  <c r="T603" i="5"/>
  <c r="U603" i="5"/>
  <c r="N603" i="5"/>
  <c r="V603" i="5"/>
  <c r="AI134" i="5"/>
  <c r="T604" i="5"/>
  <c r="U604" i="5"/>
  <c r="O605" i="5"/>
  <c r="N604" i="5"/>
  <c r="V604" i="5"/>
  <c r="W603" i="5"/>
  <c r="I604" i="5"/>
  <c r="AJ134" i="5"/>
  <c r="T605" i="5"/>
  <c r="U605" i="5"/>
  <c r="W604" i="5"/>
  <c r="N605" i="5"/>
  <c r="V605" i="5"/>
  <c r="O606" i="5"/>
  <c r="I605" i="5"/>
  <c r="O607" i="5"/>
  <c r="I606" i="5"/>
  <c r="T606" i="5"/>
  <c r="U606" i="5"/>
  <c r="W605" i="5"/>
  <c r="N606" i="5"/>
  <c r="V606" i="5"/>
  <c r="AQ135" i="5"/>
  <c r="W606" i="5"/>
  <c r="O608" i="5"/>
  <c r="I607" i="5"/>
  <c r="N607" i="5"/>
  <c r="V607" i="5"/>
  <c r="T607" i="5"/>
  <c r="U607" i="5"/>
  <c r="N608" i="5"/>
  <c r="V608" i="5"/>
  <c r="O609" i="5"/>
  <c r="W607" i="5"/>
  <c r="I608" i="5"/>
  <c r="T608" i="5"/>
  <c r="U608" i="5"/>
  <c r="AI135" i="5"/>
  <c r="BF135" i="5"/>
  <c r="BG135" i="5"/>
  <c r="W608" i="5"/>
  <c r="O610" i="5"/>
  <c r="N609" i="5"/>
  <c r="V609" i="5"/>
  <c r="I609" i="5"/>
  <c r="T609" i="5"/>
  <c r="U609" i="5"/>
  <c r="BH136" i="5"/>
  <c r="I610" i="5"/>
  <c r="T610" i="5"/>
  <c r="U610" i="5"/>
  <c r="N610" i="5"/>
  <c r="V610" i="5"/>
  <c r="W609" i="5"/>
  <c r="O611" i="5"/>
  <c r="AJ135" i="5"/>
  <c r="W610" i="5"/>
  <c r="T611" i="5"/>
  <c r="U611" i="5"/>
  <c r="N611" i="5"/>
  <c r="V611" i="5"/>
  <c r="O612" i="5"/>
  <c r="I611" i="5"/>
  <c r="W611" i="5"/>
  <c r="N612" i="5"/>
  <c r="V612" i="5"/>
  <c r="T612" i="5"/>
  <c r="U612" i="5"/>
  <c r="O613" i="5"/>
  <c r="I612" i="5"/>
  <c r="AQ136" i="5"/>
  <c r="T613" i="5"/>
  <c r="U613" i="5"/>
  <c r="W612" i="5"/>
  <c r="O614" i="5"/>
  <c r="N613" i="5"/>
  <c r="V613" i="5"/>
  <c r="I613" i="5"/>
  <c r="T614" i="5"/>
  <c r="U614" i="5"/>
  <c r="N614" i="5"/>
  <c r="V614" i="5"/>
  <c r="O615" i="5"/>
  <c r="W613" i="5"/>
  <c r="I614" i="5"/>
  <c r="AI136" i="5"/>
  <c r="BF136" i="5"/>
  <c r="BG136" i="5"/>
  <c r="T615" i="5"/>
  <c r="U615" i="5"/>
  <c r="N615" i="5"/>
  <c r="V615" i="5"/>
  <c r="O616" i="5"/>
  <c r="I615" i="5"/>
  <c r="W614" i="5"/>
  <c r="BH137" i="5"/>
  <c r="I616" i="5"/>
  <c r="O617" i="5"/>
  <c r="T616" i="5"/>
  <c r="U616" i="5"/>
  <c r="N616" i="5"/>
  <c r="V616" i="5"/>
  <c r="W615" i="5"/>
  <c r="AJ136" i="5"/>
  <c r="T617" i="5"/>
  <c r="U617" i="5"/>
  <c r="N617" i="5"/>
  <c r="V617" i="5"/>
  <c r="O618" i="5"/>
  <c r="W616" i="5"/>
  <c r="I617" i="5"/>
  <c r="O619" i="5"/>
  <c r="I618" i="5"/>
  <c r="T618" i="5"/>
  <c r="U618" i="5"/>
  <c r="W617" i="5"/>
  <c r="N618" i="5"/>
  <c r="V618" i="5"/>
  <c r="AQ137" i="5"/>
  <c r="T619" i="5"/>
  <c r="U619" i="5"/>
  <c r="W618" i="5"/>
  <c r="O620" i="5"/>
  <c r="I619" i="5"/>
  <c r="N619" i="5"/>
  <c r="V619" i="5"/>
  <c r="BF137" i="5"/>
  <c r="T620" i="5"/>
  <c r="U620" i="5"/>
  <c r="W619" i="5"/>
  <c r="N620" i="5"/>
  <c r="V620" i="5"/>
  <c r="O621" i="5"/>
  <c r="I620" i="5"/>
  <c r="AI137" i="5"/>
  <c r="W620" i="5"/>
  <c r="I621" i="5"/>
  <c r="T621" i="5"/>
  <c r="U621" i="5"/>
  <c r="N621" i="5"/>
  <c r="V621" i="5"/>
  <c r="O622" i="5"/>
  <c r="BG137" i="5"/>
  <c r="BH138" i="5"/>
  <c r="W621" i="5"/>
  <c r="I622" i="5"/>
  <c r="N622" i="5"/>
  <c r="V622" i="5"/>
  <c r="T622" i="5"/>
  <c r="U622" i="5"/>
  <c r="O623" i="5"/>
  <c r="AJ137" i="5"/>
  <c r="I623" i="5"/>
  <c r="W622" i="5"/>
  <c r="N623" i="5"/>
  <c r="V623" i="5"/>
  <c r="T623" i="5"/>
  <c r="U623" i="5"/>
  <c r="O624" i="5"/>
  <c r="T624" i="5"/>
  <c r="U624" i="5"/>
  <c r="O625" i="5"/>
  <c r="I624" i="5"/>
  <c r="W623" i="5"/>
  <c r="N624" i="5"/>
  <c r="V624" i="5"/>
  <c r="AQ138" i="5"/>
  <c r="W624" i="5"/>
  <c r="N625" i="5"/>
  <c r="V625" i="5"/>
  <c r="T625" i="5"/>
  <c r="U625" i="5"/>
  <c r="I625" i="5"/>
  <c r="AW625" i="5"/>
  <c r="O626" i="5"/>
  <c r="BF138" i="5"/>
  <c r="O627" i="5"/>
  <c r="I626" i="5"/>
  <c r="W625" i="5"/>
  <c r="N626" i="5"/>
  <c r="V626" i="5"/>
  <c r="T626" i="5"/>
  <c r="U626" i="5"/>
  <c r="AW626" i="5"/>
  <c r="AI138" i="5"/>
  <c r="I627" i="5"/>
  <c r="T627" i="5"/>
  <c r="U627" i="5"/>
  <c r="W626" i="5"/>
  <c r="N627" i="5"/>
  <c r="V627" i="5"/>
  <c r="O628" i="5"/>
  <c r="AW627" i="5"/>
  <c r="BG138" i="5"/>
  <c r="BH139" i="5"/>
  <c r="T628" i="5"/>
  <c r="U628" i="5"/>
  <c r="W627" i="5"/>
  <c r="O629" i="5"/>
  <c r="I629" i="5"/>
  <c r="AW628" i="5"/>
  <c r="N628" i="5"/>
  <c r="V628" i="5"/>
  <c r="I628" i="5"/>
  <c r="AJ138" i="5"/>
  <c r="T629" i="5"/>
  <c r="U629" i="5"/>
  <c r="N629" i="5"/>
  <c r="V629" i="5"/>
  <c r="AW629" i="5"/>
  <c r="W628" i="5"/>
  <c r="O630" i="5"/>
  <c r="W629" i="5"/>
  <c r="T630" i="5"/>
  <c r="U630" i="5"/>
  <c r="AW630" i="5"/>
  <c r="N630" i="5"/>
  <c r="V630" i="5"/>
  <c r="I630" i="5"/>
  <c r="O631" i="5"/>
  <c r="AQ139" i="5"/>
  <c r="I631" i="5"/>
  <c r="W630" i="5"/>
  <c r="AW631" i="5"/>
  <c r="T631" i="5"/>
  <c r="U631" i="5"/>
  <c r="N631" i="5"/>
  <c r="V631" i="5"/>
  <c r="O632" i="5"/>
  <c r="BF139" i="5"/>
  <c r="W631" i="5"/>
  <c r="T632" i="5"/>
  <c r="U632" i="5"/>
  <c r="AW632" i="5"/>
  <c r="N632" i="5"/>
  <c r="V632" i="5"/>
  <c r="O633" i="5"/>
  <c r="I632" i="5"/>
  <c r="AI139" i="5"/>
  <c r="N633" i="5"/>
  <c r="V633" i="5"/>
  <c r="AW633" i="5"/>
  <c r="O634" i="5"/>
  <c r="W632" i="5"/>
  <c r="T633" i="5"/>
  <c r="U633" i="5"/>
  <c r="I633" i="5"/>
  <c r="BG139" i="5"/>
  <c r="BH140" i="5"/>
  <c r="T634" i="5"/>
  <c r="U634" i="5"/>
  <c r="AW634" i="5"/>
  <c r="N634" i="5"/>
  <c r="V634" i="5"/>
  <c r="O635" i="5"/>
  <c r="W633" i="5"/>
  <c r="I634" i="5"/>
  <c r="AJ139" i="5"/>
  <c r="T635" i="5"/>
  <c r="U635" i="5"/>
  <c r="O636" i="5"/>
  <c r="AW635" i="5"/>
  <c r="N635" i="5"/>
  <c r="V635" i="5"/>
  <c r="W634" i="5"/>
  <c r="I635" i="5"/>
  <c r="T636" i="5"/>
  <c r="U636" i="5"/>
  <c r="O637" i="5"/>
  <c r="W635" i="5"/>
  <c r="I636" i="5"/>
  <c r="AW636" i="5"/>
  <c r="N636" i="5"/>
  <c r="V636" i="5"/>
  <c r="T637" i="5"/>
  <c r="U637" i="5"/>
  <c r="AQ140" i="5"/>
  <c r="I637" i="5"/>
  <c r="O638" i="5"/>
  <c r="W636" i="5"/>
  <c r="AW637" i="5"/>
  <c r="N637" i="5"/>
  <c r="V637" i="5"/>
  <c r="W637" i="5"/>
  <c r="I638" i="5"/>
  <c r="N638" i="5"/>
  <c r="V638" i="5"/>
  <c r="O639" i="5"/>
  <c r="T638" i="5"/>
  <c r="U638" i="5"/>
  <c r="AW638" i="5"/>
  <c r="AI140" i="5"/>
  <c r="BF140" i="5"/>
  <c r="BG140" i="5"/>
  <c r="T639" i="5"/>
  <c r="U639" i="5"/>
  <c r="N639" i="5"/>
  <c r="V639" i="5"/>
  <c r="W638" i="5"/>
  <c r="AW639" i="5"/>
  <c r="O640" i="5"/>
  <c r="I639" i="5"/>
  <c r="BH141" i="5"/>
  <c r="AW640" i="5"/>
  <c r="I641" i="5"/>
  <c r="O641" i="5"/>
  <c r="I640" i="5"/>
  <c r="T640" i="5"/>
  <c r="U640" i="5"/>
  <c r="N640" i="5"/>
  <c r="V640" i="5"/>
  <c r="W639" i="5"/>
  <c r="AJ140" i="5"/>
  <c r="T641" i="5"/>
  <c r="U641" i="5"/>
  <c r="W640" i="5"/>
  <c r="N641" i="5"/>
  <c r="V641" i="5"/>
  <c r="O642" i="5"/>
  <c r="AW641" i="5"/>
  <c r="T642" i="5"/>
  <c r="U642" i="5"/>
  <c r="I642" i="5"/>
  <c r="W641" i="5"/>
  <c r="AW642" i="5"/>
  <c r="N642" i="5"/>
  <c r="V642" i="5"/>
  <c r="O643" i="5"/>
  <c r="AQ141" i="5"/>
  <c r="AW643" i="5"/>
  <c r="N643" i="5"/>
  <c r="V643" i="5"/>
  <c r="O644" i="5"/>
  <c r="I643" i="5"/>
  <c r="T643" i="5"/>
  <c r="U643" i="5"/>
  <c r="W642" i="5"/>
  <c r="BF141" i="5"/>
  <c r="AW644" i="5"/>
  <c r="T644" i="5"/>
  <c r="U644" i="5"/>
  <c r="I644" i="5"/>
  <c r="N644" i="5"/>
  <c r="V644" i="5"/>
  <c r="W643" i="5"/>
  <c r="O645" i="5"/>
  <c r="AI141" i="5"/>
  <c r="T645" i="5"/>
  <c r="U645" i="5"/>
  <c r="W644" i="5"/>
  <c r="O646" i="5"/>
  <c r="I645" i="5"/>
  <c r="N645" i="5"/>
  <c r="V645" i="5"/>
  <c r="AW645" i="5"/>
  <c r="BG141" i="5"/>
  <c r="BH142" i="5"/>
  <c r="T646" i="5"/>
  <c r="U646" i="5"/>
  <c r="O647" i="5"/>
  <c r="N646" i="5"/>
  <c r="V646" i="5"/>
  <c r="W645" i="5"/>
  <c r="AW646" i="5"/>
  <c r="I646" i="5"/>
  <c r="AJ141" i="5"/>
  <c r="T647" i="5"/>
  <c r="U647" i="5"/>
  <c r="N647" i="5"/>
  <c r="V647" i="5"/>
  <c r="W646" i="5"/>
  <c r="I647" i="5"/>
  <c r="AW647" i="5"/>
  <c r="O648" i="5"/>
  <c r="N648" i="5"/>
  <c r="V648" i="5"/>
  <c r="T648" i="5"/>
  <c r="U648" i="5"/>
  <c r="AW648" i="5"/>
  <c r="I648" i="5"/>
  <c r="W647" i="5"/>
  <c r="O649" i="5"/>
  <c r="AQ142" i="5"/>
  <c r="N649" i="5"/>
  <c r="V649" i="5"/>
  <c r="AW649" i="5"/>
  <c r="O650" i="5"/>
  <c r="W648" i="5"/>
  <c r="I649" i="5"/>
  <c r="T649" i="5"/>
  <c r="U649" i="5"/>
  <c r="BF142" i="5"/>
  <c r="T650" i="5"/>
  <c r="U650" i="5"/>
  <c r="N650" i="5"/>
  <c r="V650" i="5"/>
  <c r="O651" i="5"/>
  <c r="W649" i="5"/>
  <c r="I650" i="5"/>
  <c r="AW650" i="5"/>
  <c r="I651" i="5"/>
  <c r="O652" i="5"/>
  <c r="T651" i="5"/>
  <c r="U651" i="5"/>
  <c r="W650" i="5"/>
  <c r="AW651" i="5"/>
  <c r="N651" i="5"/>
  <c r="V651" i="5"/>
  <c r="BG142" i="5"/>
  <c r="BH143" i="5"/>
  <c r="AI142" i="5"/>
  <c r="N652" i="5"/>
  <c r="V652" i="5"/>
  <c r="AW652" i="5"/>
  <c r="W651" i="5"/>
  <c r="O653" i="5"/>
  <c r="I652" i="5"/>
  <c r="T652" i="5"/>
  <c r="U652" i="5"/>
  <c r="AJ142" i="5"/>
  <c r="W652" i="5"/>
  <c r="O654" i="5"/>
  <c r="N653" i="5"/>
  <c r="V653" i="5"/>
  <c r="I653" i="5"/>
  <c r="T653" i="5"/>
  <c r="U653" i="5"/>
  <c r="AW653" i="5"/>
  <c r="T654" i="5"/>
  <c r="U654" i="5"/>
  <c r="AW654" i="5"/>
  <c r="I654" i="5"/>
  <c r="N654" i="5"/>
  <c r="V654" i="5"/>
  <c r="O655" i="5"/>
  <c r="W653" i="5"/>
  <c r="N655" i="5"/>
  <c r="V655" i="5"/>
  <c r="I655" i="5"/>
  <c r="W654" i="5"/>
  <c r="AW655" i="5"/>
  <c r="T655" i="5"/>
  <c r="U655" i="5"/>
  <c r="O656" i="5"/>
  <c r="I656" i="5"/>
  <c r="AQ143" i="5"/>
  <c r="AW656" i="5"/>
  <c r="O657" i="5"/>
  <c r="N656" i="5"/>
  <c r="V656" i="5"/>
  <c r="W655" i="5"/>
  <c r="T656" i="5"/>
  <c r="U656" i="5"/>
  <c r="BF143" i="5"/>
  <c r="BG143" i="5"/>
  <c r="BH144" i="5"/>
  <c r="T657" i="5"/>
  <c r="U657" i="5"/>
  <c r="AW657" i="5"/>
  <c r="N657" i="5"/>
  <c r="V657" i="5"/>
  <c r="I657" i="5"/>
  <c r="W656" i="5"/>
  <c r="O658" i="5"/>
  <c r="AI143" i="5"/>
  <c r="T658" i="5"/>
  <c r="U658" i="5"/>
  <c r="AW658" i="5"/>
  <c r="N658" i="5"/>
  <c r="V658" i="5"/>
  <c r="W657" i="5"/>
  <c r="O659" i="5"/>
  <c r="I658" i="5"/>
  <c r="AJ143" i="5"/>
  <c r="T659" i="5"/>
  <c r="U659" i="5"/>
  <c r="N659" i="5"/>
  <c r="V659" i="5"/>
  <c r="I659" i="5"/>
  <c r="O660" i="5"/>
  <c r="W658" i="5"/>
  <c r="AW659" i="5"/>
  <c r="AW660" i="5"/>
  <c r="N660" i="5"/>
  <c r="V660" i="5"/>
  <c r="O661" i="5"/>
  <c r="I660" i="5"/>
  <c r="T660" i="5"/>
  <c r="U660" i="5"/>
  <c r="W659" i="5"/>
  <c r="AQ144" i="5"/>
  <c r="T661" i="5"/>
  <c r="U661" i="5"/>
  <c r="AW661" i="5"/>
  <c r="I661" i="5"/>
  <c r="W660" i="5"/>
  <c r="O662" i="5"/>
  <c r="N661" i="5"/>
  <c r="V661" i="5"/>
  <c r="BF144" i="5"/>
  <c r="I662" i="5"/>
  <c r="W661" i="5"/>
  <c r="AW662" i="5"/>
  <c r="N662" i="5"/>
  <c r="V662" i="5"/>
  <c r="O663" i="5"/>
  <c r="T662" i="5"/>
  <c r="U662" i="5"/>
  <c r="W662" i="5"/>
  <c r="O664" i="5"/>
  <c r="I663" i="5"/>
  <c r="T663" i="5"/>
  <c r="U663" i="5"/>
  <c r="N663" i="5"/>
  <c r="V663" i="5"/>
  <c r="AW663" i="5"/>
  <c r="BG144" i="5"/>
  <c r="BH145" i="5"/>
  <c r="AI144" i="5"/>
  <c r="T664" i="5"/>
  <c r="U664" i="5"/>
  <c r="AW664" i="5"/>
  <c r="N664" i="5"/>
  <c r="V664" i="5"/>
  <c r="O665" i="5"/>
  <c r="W663" i="5"/>
  <c r="I664" i="5"/>
  <c r="AJ144" i="5"/>
  <c r="O666" i="5"/>
  <c r="N665" i="5"/>
  <c r="V665" i="5"/>
  <c r="W664" i="5"/>
  <c r="T665" i="5"/>
  <c r="U665" i="5"/>
  <c r="AW665" i="5"/>
  <c r="I665" i="5"/>
  <c r="T666" i="5"/>
  <c r="U666" i="5"/>
  <c r="N666" i="5"/>
  <c r="V666" i="5"/>
  <c r="O667" i="5"/>
  <c r="I666" i="5"/>
  <c r="W665" i="5"/>
  <c r="AW666" i="5"/>
  <c r="AQ145" i="5"/>
  <c r="T667" i="5"/>
  <c r="U667" i="5"/>
  <c r="I667" i="5"/>
  <c r="AW667" i="5"/>
  <c r="O668" i="5"/>
  <c r="N667" i="5"/>
  <c r="V667" i="5"/>
  <c r="W666" i="5"/>
  <c r="BF145" i="5"/>
  <c r="AW668" i="5"/>
  <c r="I668" i="5"/>
  <c r="N668" i="5"/>
  <c r="V668" i="5"/>
  <c r="O669" i="5"/>
  <c r="T668" i="5"/>
  <c r="U668" i="5"/>
  <c r="W667" i="5"/>
  <c r="AW669" i="5"/>
  <c r="I669" i="5"/>
  <c r="O670" i="5"/>
  <c r="W668" i="5"/>
  <c r="T669" i="5"/>
  <c r="U669" i="5"/>
  <c r="N669" i="5"/>
  <c r="V669" i="5"/>
  <c r="BG145" i="5"/>
  <c r="BH146" i="5"/>
  <c r="AI145" i="5"/>
  <c r="T670" i="5"/>
  <c r="U670" i="5"/>
  <c r="AW670" i="5"/>
  <c r="W669" i="5"/>
  <c r="N670" i="5"/>
  <c r="V670" i="5"/>
  <c r="O671" i="5"/>
  <c r="I670" i="5"/>
  <c r="T671" i="5"/>
  <c r="U671" i="5"/>
  <c r="AJ145" i="5"/>
  <c r="I671" i="5"/>
  <c r="AW671" i="5"/>
  <c r="W670" i="5"/>
  <c r="N671" i="5"/>
  <c r="V671" i="5"/>
  <c r="O672" i="5"/>
  <c r="N672" i="5"/>
  <c r="V672" i="5"/>
  <c r="AW672" i="5"/>
  <c r="I672" i="5"/>
  <c r="O673" i="5"/>
  <c r="T672" i="5"/>
  <c r="U672" i="5"/>
  <c r="W671" i="5"/>
  <c r="T673" i="5"/>
  <c r="U673" i="5"/>
  <c r="AW673" i="5"/>
  <c r="N673" i="5"/>
  <c r="V673" i="5"/>
  <c r="O674" i="5"/>
  <c r="W672" i="5"/>
  <c r="I673" i="5"/>
  <c r="BF146" i="5"/>
  <c r="AQ146" i="5"/>
  <c r="I675" i="5"/>
  <c r="O675" i="5"/>
  <c r="T674" i="5"/>
  <c r="U674" i="5"/>
  <c r="I674" i="5"/>
  <c r="AW674" i="5"/>
  <c r="N674" i="5"/>
  <c r="V674" i="5"/>
  <c r="W673" i="5"/>
  <c r="T675" i="5"/>
  <c r="U675" i="5"/>
  <c r="N719" i="5"/>
  <c r="O719" i="5"/>
  <c r="V719" i="5"/>
  <c r="N696" i="5"/>
  <c r="O696" i="5"/>
  <c r="V696" i="5"/>
  <c r="N685" i="5"/>
  <c r="O685" i="5"/>
  <c r="V685" i="5"/>
  <c r="N690" i="5"/>
  <c r="O690" i="5"/>
  <c r="V690" i="5"/>
  <c r="N675" i="5"/>
  <c r="V675" i="5"/>
  <c r="N676" i="5"/>
  <c r="O676" i="5"/>
  <c r="V676" i="5"/>
  <c r="N677" i="5"/>
  <c r="O677" i="5"/>
  <c r="V677" i="5"/>
  <c r="N678" i="5"/>
  <c r="O678" i="5"/>
  <c r="V678" i="5"/>
  <c r="N679" i="5"/>
  <c r="O679" i="5"/>
  <c r="V679" i="5"/>
  <c r="N680" i="5"/>
  <c r="O680" i="5"/>
  <c r="V680" i="5"/>
  <c r="N681" i="5"/>
  <c r="O681" i="5"/>
  <c r="V681" i="5"/>
  <c r="N682" i="5"/>
  <c r="O682" i="5"/>
  <c r="V682" i="5"/>
  <c r="N683" i="5"/>
  <c r="O683" i="5"/>
  <c r="V683" i="5"/>
  <c r="N684" i="5"/>
  <c r="O684" i="5"/>
  <c r="V684" i="5"/>
  <c r="N686" i="5"/>
  <c r="O686" i="5"/>
  <c r="V686" i="5"/>
  <c r="N687" i="5"/>
  <c r="O687" i="5"/>
  <c r="V687" i="5"/>
  <c r="N688" i="5"/>
  <c r="O688" i="5"/>
  <c r="V688" i="5"/>
  <c r="N689" i="5"/>
  <c r="O689" i="5"/>
  <c r="V689" i="5"/>
  <c r="N691" i="5"/>
  <c r="O691" i="5"/>
  <c r="V691" i="5"/>
  <c r="N692" i="5"/>
  <c r="O692" i="5"/>
  <c r="V692" i="5"/>
  <c r="N693" i="5"/>
  <c r="O693" i="5"/>
  <c r="V693" i="5"/>
  <c r="N694" i="5"/>
  <c r="O694" i="5"/>
  <c r="V694" i="5"/>
  <c r="N695" i="5"/>
  <c r="O695" i="5"/>
  <c r="V695" i="5"/>
  <c r="N697" i="5"/>
  <c r="O697" i="5"/>
  <c r="V697" i="5"/>
  <c r="N698" i="5"/>
  <c r="O698" i="5"/>
  <c r="V698" i="5"/>
  <c r="N699" i="5"/>
  <c r="O699" i="5"/>
  <c r="V699" i="5"/>
  <c r="N700" i="5"/>
  <c r="O700" i="5"/>
  <c r="V700" i="5"/>
  <c r="N701" i="5"/>
  <c r="O701" i="5"/>
  <c r="V701" i="5"/>
  <c r="N702" i="5"/>
  <c r="O702" i="5"/>
  <c r="V702" i="5"/>
  <c r="N703" i="5"/>
  <c r="O703" i="5"/>
  <c r="V703" i="5"/>
  <c r="N704" i="5"/>
  <c r="O704" i="5"/>
  <c r="V704" i="5"/>
  <c r="N705" i="5"/>
  <c r="O705" i="5"/>
  <c r="V705" i="5"/>
  <c r="N706" i="5"/>
  <c r="O706" i="5"/>
  <c r="V706" i="5"/>
  <c r="N707" i="5"/>
  <c r="O707" i="5"/>
  <c r="V707" i="5"/>
  <c r="N708" i="5"/>
  <c r="O708" i="5"/>
  <c r="V708" i="5"/>
  <c r="N709" i="5"/>
  <c r="O709" i="5"/>
  <c r="V709" i="5"/>
  <c r="N710" i="5"/>
  <c r="O710" i="5"/>
  <c r="V710" i="5"/>
  <c r="N711" i="5"/>
  <c r="O711" i="5"/>
  <c r="V711" i="5"/>
  <c r="N712" i="5"/>
  <c r="O712" i="5"/>
  <c r="V712" i="5"/>
  <c r="N713" i="5"/>
  <c r="O713" i="5"/>
  <c r="V713" i="5"/>
  <c r="N714" i="5"/>
  <c r="O714" i="5"/>
  <c r="V714" i="5"/>
  <c r="N715" i="5"/>
  <c r="O715" i="5"/>
  <c r="V715" i="5"/>
  <c r="N716" i="5"/>
  <c r="O716" i="5"/>
  <c r="V716" i="5"/>
  <c r="N717" i="5"/>
  <c r="O717" i="5"/>
  <c r="V717" i="5"/>
  <c r="N718" i="5"/>
  <c r="O718" i="5"/>
  <c r="V718" i="5"/>
  <c r="N720" i="5"/>
  <c r="O720" i="5"/>
  <c r="V720" i="5"/>
  <c r="N721" i="5"/>
  <c r="O721" i="5"/>
  <c r="V721" i="5"/>
  <c r="N722" i="5"/>
  <c r="O722" i="5"/>
  <c r="V722" i="5"/>
  <c r="N723" i="5"/>
  <c r="O723" i="5"/>
  <c r="V723" i="5"/>
  <c r="N724" i="5"/>
  <c r="O724" i="5"/>
  <c r="V724" i="5"/>
  <c r="N725" i="5"/>
  <c r="O725" i="5"/>
  <c r="V725" i="5"/>
  <c r="N726" i="5"/>
  <c r="O726" i="5"/>
  <c r="V726" i="5"/>
  <c r="N727" i="5"/>
  <c r="O727" i="5"/>
  <c r="V727" i="5"/>
  <c r="N728" i="5"/>
  <c r="O728" i="5"/>
  <c r="V728" i="5"/>
  <c r="N729" i="5"/>
  <c r="O729" i="5"/>
  <c r="V729" i="5"/>
  <c r="N730" i="5"/>
  <c r="O730" i="5"/>
  <c r="V730" i="5"/>
  <c r="N731" i="5"/>
  <c r="O731" i="5"/>
  <c r="V731" i="5"/>
  <c r="N732" i="5"/>
  <c r="O732" i="5"/>
  <c r="V732" i="5"/>
  <c r="N733" i="5"/>
  <c r="O733" i="5"/>
  <c r="V733" i="5"/>
  <c r="N734" i="5"/>
  <c r="O734" i="5"/>
  <c r="V734" i="5"/>
  <c r="N735" i="5"/>
  <c r="O735" i="5"/>
  <c r="V735" i="5"/>
  <c r="N736" i="5"/>
  <c r="O736" i="5"/>
  <c r="V736" i="5"/>
  <c r="N737" i="5"/>
  <c r="O737" i="5"/>
  <c r="V737" i="5"/>
  <c r="N738" i="5"/>
  <c r="O738" i="5"/>
  <c r="V738" i="5"/>
  <c r="N739" i="5"/>
  <c r="O739" i="5"/>
  <c r="V739" i="5"/>
  <c r="N740" i="5"/>
  <c r="O740" i="5"/>
  <c r="V740" i="5"/>
  <c r="N741" i="5"/>
  <c r="O741" i="5"/>
  <c r="V741" i="5"/>
  <c r="N742" i="5"/>
  <c r="O742" i="5"/>
  <c r="V742" i="5"/>
  <c r="N743" i="5"/>
  <c r="O743" i="5"/>
  <c r="V743" i="5"/>
  <c r="N744" i="5"/>
  <c r="O744" i="5"/>
  <c r="V744" i="5"/>
  <c r="N745" i="5"/>
  <c r="O745" i="5"/>
  <c r="V745" i="5"/>
  <c r="N746" i="5"/>
  <c r="O746" i="5"/>
  <c r="V746" i="5"/>
  <c r="V747" i="5"/>
  <c r="V748" i="5"/>
  <c r="V749" i="5"/>
  <c r="V750" i="5"/>
  <c r="V751" i="5"/>
  <c r="V752" i="5"/>
  <c r="V753" i="5"/>
  <c r="V754" i="5"/>
  <c r="V755" i="5"/>
  <c r="V756" i="5"/>
  <c r="V757" i="5"/>
  <c r="V758" i="5"/>
  <c r="V759" i="5"/>
  <c r="V760" i="5"/>
  <c r="V761" i="5"/>
  <c r="V762" i="5"/>
  <c r="V763" i="5"/>
  <c r="V764" i="5"/>
  <c r="W674" i="5"/>
  <c r="AW675" i="5"/>
  <c r="BG146" i="5"/>
  <c r="BH147" i="5"/>
  <c r="AI146" i="5"/>
  <c r="AJ146" i="5"/>
  <c r="T676" i="5"/>
  <c r="U676" i="5"/>
  <c r="AW676" i="5"/>
  <c r="W675" i="5"/>
  <c r="I676" i="5"/>
  <c r="W676" i="5"/>
  <c r="I677" i="5"/>
  <c r="T677" i="5"/>
  <c r="U677" i="5"/>
  <c r="AW677" i="5"/>
  <c r="T678" i="5"/>
  <c r="U678" i="5"/>
  <c r="AW678" i="5"/>
  <c r="W677" i="5"/>
  <c r="I678" i="5"/>
  <c r="W678" i="5"/>
  <c r="I679" i="5"/>
  <c r="T679" i="5"/>
  <c r="U679" i="5"/>
  <c r="AW679" i="5"/>
  <c r="AQ147" i="5"/>
  <c r="W679" i="5"/>
  <c r="I680" i="5"/>
  <c r="T680" i="5"/>
  <c r="U680" i="5"/>
  <c r="AW680" i="5"/>
  <c r="AI147" i="5"/>
  <c r="T681" i="5"/>
  <c r="U681" i="5"/>
  <c r="AW681" i="5"/>
  <c r="I681" i="5"/>
  <c r="W680" i="5"/>
  <c r="BF147" i="5"/>
  <c r="BG147" i="5"/>
  <c r="BH148" i="5"/>
  <c r="T682" i="5"/>
  <c r="U682" i="5"/>
  <c r="W681" i="5"/>
  <c r="I682" i="5"/>
  <c r="AW682" i="5"/>
  <c r="AJ147" i="5"/>
  <c r="T683" i="5"/>
  <c r="U683" i="5"/>
  <c r="W682" i="5"/>
  <c r="AW683" i="5"/>
  <c r="I683" i="5"/>
  <c r="I684" i="5"/>
  <c r="T684" i="5"/>
  <c r="U684" i="5"/>
  <c r="W683" i="5"/>
  <c r="AW684" i="5"/>
  <c r="AQ148" i="5"/>
  <c r="W684" i="5"/>
  <c r="AW685" i="5"/>
  <c r="T685" i="5"/>
  <c r="U685" i="5"/>
  <c r="I685" i="5"/>
  <c r="T686" i="5"/>
  <c r="U686" i="5"/>
  <c r="AW686" i="5"/>
  <c r="W685" i="5"/>
  <c r="I686" i="5"/>
  <c r="BF148" i="5"/>
  <c r="BG148" i="5"/>
  <c r="W686" i="5"/>
  <c r="I687" i="5"/>
  <c r="T687" i="5"/>
  <c r="U687" i="5"/>
  <c r="AW687" i="5"/>
  <c r="AI148" i="5"/>
  <c r="BH149" i="5"/>
  <c r="T688" i="5"/>
  <c r="U688" i="5"/>
  <c r="AW688" i="5"/>
  <c r="I688" i="5"/>
  <c r="W687" i="5"/>
  <c r="AJ148" i="5"/>
  <c r="T689" i="5"/>
  <c r="U689" i="5"/>
  <c r="I689" i="5"/>
  <c r="W688" i="5"/>
  <c r="AW689" i="5"/>
  <c r="AW690" i="5"/>
  <c r="I690" i="5"/>
  <c r="W689" i="5"/>
  <c r="T690" i="5"/>
  <c r="U690" i="5"/>
  <c r="AQ149" i="5"/>
  <c r="I691" i="5"/>
  <c r="AW691" i="5"/>
  <c r="W690" i="5"/>
  <c r="T691" i="5"/>
  <c r="U691" i="5"/>
  <c r="BF149" i="5"/>
  <c r="BG149" i="5"/>
  <c r="BH150" i="5"/>
  <c r="W691" i="5"/>
  <c r="AW692" i="5"/>
  <c r="I692" i="5"/>
  <c r="T692" i="5"/>
  <c r="U692" i="5"/>
  <c r="AI149" i="5"/>
  <c r="T693" i="5"/>
  <c r="U693" i="5"/>
  <c r="AW693" i="5"/>
  <c r="W692" i="5"/>
  <c r="I693" i="5"/>
  <c r="AJ149" i="5"/>
  <c r="T694" i="5"/>
  <c r="U694" i="5"/>
  <c r="W693" i="5"/>
  <c r="I694" i="5"/>
  <c r="AW694" i="5"/>
  <c r="W694" i="5"/>
  <c r="AW695" i="5"/>
  <c r="T695" i="5"/>
  <c r="U695" i="5"/>
  <c r="I695" i="5"/>
  <c r="T696" i="5"/>
  <c r="U696" i="5"/>
  <c r="W695" i="5"/>
  <c r="AW696" i="5"/>
  <c r="I696" i="5"/>
  <c r="AQ150" i="5"/>
  <c r="AW697" i="5"/>
  <c r="T697" i="5"/>
  <c r="U697" i="5"/>
  <c r="I697" i="5"/>
  <c r="W696" i="5"/>
  <c r="BF150" i="5"/>
  <c r="W697" i="5"/>
  <c r="I698" i="5"/>
  <c r="AW698" i="5"/>
  <c r="T698" i="5"/>
  <c r="U698" i="5"/>
  <c r="BG150" i="5"/>
  <c r="BH151" i="5"/>
  <c r="AI150" i="5"/>
  <c r="W698" i="5"/>
  <c r="AW699" i="5"/>
  <c r="T699" i="5"/>
  <c r="U699" i="5"/>
  <c r="I699" i="5"/>
  <c r="AJ150" i="5"/>
  <c r="AW700" i="5"/>
  <c r="W699" i="5"/>
  <c r="I700" i="5"/>
  <c r="T700" i="5"/>
  <c r="U700" i="5"/>
  <c r="W700" i="5"/>
  <c r="T701" i="5"/>
  <c r="U701" i="5"/>
  <c r="AW701" i="5"/>
  <c r="I701" i="5"/>
  <c r="W701" i="5"/>
  <c r="AW702" i="5"/>
  <c r="I702" i="5"/>
  <c r="T702" i="5"/>
  <c r="U702" i="5"/>
  <c r="AQ151" i="5"/>
  <c r="T703" i="5"/>
  <c r="U703" i="5"/>
  <c r="W702" i="5"/>
  <c r="AW703" i="5"/>
  <c r="I703" i="5"/>
  <c r="T704" i="5"/>
  <c r="U704" i="5"/>
  <c r="AW704" i="5"/>
  <c r="W703" i="5"/>
  <c r="I704" i="5"/>
  <c r="AI151" i="5"/>
  <c r="BF151" i="5"/>
  <c r="BG151" i="5"/>
  <c r="AW705" i="5"/>
  <c r="I706" i="5"/>
  <c r="I705" i="5"/>
  <c r="T705" i="5"/>
  <c r="U705" i="5"/>
  <c r="W704" i="5"/>
  <c r="BH152" i="5"/>
  <c r="AJ151" i="5"/>
  <c r="W705" i="5"/>
  <c r="T706" i="5"/>
  <c r="U706" i="5"/>
  <c r="AW706" i="5"/>
  <c r="W706" i="5"/>
  <c r="I707" i="5"/>
  <c r="T707" i="5"/>
  <c r="U707" i="5"/>
  <c r="AW707" i="5"/>
  <c r="W707" i="5"/>
  <c r="I708" i="5"/>
  <c r="AW708" i="5"/>
  <c r="T708" i="5"/>
  <c r="U708" i="5"/>
  <c r="AQ152" i="5"/>
  <c r="I709" i="5"/>
  <c r="T709" i="5"/>
  <c r="U709" i="5"/>
  <c r="AW709" i="5"/>
  <c r="W708" i="5"/>
  <c r="W709" i="5"/>
  <c r="T710" i="5"/>
  <c r="U710" i="5"/>
  <c r="AW710" i="5"/>
  <c r="I710" i="5"/>
  <c r="BF152" i="5"/>
  <c r="BG152" i="5"/>
  <c r="BH153" i="5"/>
  <c r="AI152" i="5"/>
  <c r="AW711" i="5"/>
  <c r="I711" i="5"/>
  <c r="T711" i="5"/>
  <c r="U711" i="5"/>
  <c r="W710" i="5"/>
  <c r="AJ152" i="5"/>
  <c r="T712" i="5"/>
  <c r="U712" i="5"/>
  <c r="I712" i="5"/>
  <c r="AW712" i="5"/>
  <c r="W711" i="5"/>
  <c r="W712" i="5"/>
  <c r="I713" i="5"/>
  <c r="T713" i="5"/>
  <c r="U713" i="5"/>
  <c r="AW713" i="5"/>
  <c r="T714" i="5"/>
  <c r="U714" i="5"/>
  <c r="W713" i="5"/>
  <c r="AW714" i="5"/>
  <c r="I715" i="5"/>
  <c r="I714" i="5"/>
  <c r="AQ153" i="5"/>
  <c r="T715" i="5"/>
  <c r="U715" i="5"/>
  <c r="W714" i="5"/>
  <c r="AW715" i="5"/>
  <c r="T716" i="5"/>
  <c r="U716" i="5"/>
  <c r="I716" i="5"/>
  <c r="AW716" i="5"/>
  <c r="W715" i="5"/>
  <c r="AI153" i="5"/>
  <c r="BF153" i="5"/>
  <c r="BG153" i="5"/>
  <c r="BH154" i="5"/>
  <c r="W716" i="5"/>
  <c r="I717" i="5"/>
  <c r="T717" i="5"/>
  <c r="U717" i="5"/>
  <c r="AW717" i="5"/>
  <c r="AJ153" i="5"/>
  <c r="T718" i="5"/>
  <c r="U718" i="5"/>
  <c r="I718" i="5"/>
  <c r="I719" i="5"/>
  <c r="AW718" i="5"/>
  <c r="W717" i="5"/>
  <c r="W718" i="5"/>
  <c r="T719" i="5"/>
  <c r="U719" i="5"/>
  <c r="AW719" i="5"/>
  <c r="T720" i="5"/>
  <c r="U720" i="5"/>
  <c r="W719" i="5"/>
  <c r="I720" i="5"/>
  <c r="AW720" i="5"/>
  <c r="AQ154" i="5"/>
  <c r="T721" i="5"/>
  <c r="U721" i="5"/>
  <c r="AW721" i="5"/>
  <c r="I721" i="5"/>
  <c r="W720" i="5"/>
  <c r="BF154" i="5"/>
  <c r="BG154" i="5"/>
  <c r="BH155" i="5"/>
  <c r="W721" i="5"/>
  <c r="T722" i="5"/>
  <c r="U722" i="5"/>
  <c r="AW722" i="5"/>
  <c r="I722" i="5"/>
  <c r="AI154" i="5"/>
  <c r="W722" i="5"/>
  <c r="I723" i="5"/>
  <c r="T723" i="5"/>
  <c r="U723" i="5"/>
  <c r="AW723" i="5"/>
  <c r="AJ154" i="5"/>
  <c r="W723" i="5"/>
  <c r="T724" i="5"/>
  <c r="U724" i="5"/>
  <c r="AW724" i="5"/>
  <c r="I724" i="5"/>
  <c r="W724" i="5"/>
  <c r="I725" i="5"/>
  <c r="T725" i="5"/>
  <c r="U725" i="5"/>
  <c r="AW725" i="5"/>
  <c r="I726" i="5"/>
  <c r="T726" i="5"/>
  <c r="U726" i="5"/>
  <c r="AW726" i="5"/>
  <c r="W725" i="5"/>
  <c r="AQ155" i="5"/>
  <c r="T727" i="5"/>
  <c r="U727" i="5"/>
  <c r="W726" i="5"/>
  <c r="AW727" i="5"/>
  <c r="I727" i="5"/>
  <c r="BF155" i="5"/>
  <c r="BG155" i="5"/>
  <c r="BH156" i="5"/>
  <c r="W727" i="5"/>
  <c r="AW728" i="5"/>
  <c r="I728" i="5"/>
  <c r="T728" i="5"/>
  <c r="U728" i="5"/>
  <c r="AI155" i="5"/>
  <c r="T729" i="5"/>
  <c r="U729" i="5"/>
  <c r="AW729" i="5"/>
  <c r="I729" i="5"/>
  <c r="W728" i="5"/>
  <c r="I730" i="5"/>
  <c r="AJ155" i="5"/>
  <c r="T730" i="5"/>
  <c r="U730" i="5"/>
  <c r="W729" i="5"/>
  <c r="AW730" i="5"/>
  <c r="T731" i="5"/>
  <c r="U731" i="5"/>
  <c r="W730" i="5"/>
  <c r="I731" i="5"/>
  <c r="AW731" i="5"/>
  <c r="T732" i="5"/>
  <c r="U732" i="5"/>
  <c r="I733" i="5"/>
  <c r="W731" i="5"/>
  <c r="I732" i="5"/>
  <c r="AW732" i="5"/>
  <c r="W732" i="5"/>
  <c r="T733" i="5"/>
  <c r="U733" i="5"/>
  <c r="AW733" i="5"/>
  <c r="AQ156" i="5"/>
  <c r="I734" i="5"/>
  <c r="T734" i="5"/>
  <c r="U734" i="5"/>
  <c r="W733" i="5"/>
  <c r="AW734" i="5"/>
  <c r="AI156" i="5"/>
  <c r="BF156" i="5"/>
  <c r="BG156" i="5"/>
  <c r="BH157" i="5"/>
  <c r="T735" i="5"/>
  <c r="U735" i="5"/>
  <c r="W734" i="5"/>
  <c r="I735" i="5"/>
  <c r="AW735" i="5"/>
  <c r="AJ156" i="5"/>
  <c r="T736" i="5"/>
  <c r="U736" i="5"/>
  <c r="W735" i="5"/>
  <c r="AW736" i="5"/>
  <c r="I736" i="5"/>
  <c r="AW737" i="5"/>
  <c r="W736" i="5"/>
  <c r="I737" i="5"/>
  <c r="T737" i="5"/>
  <c r="U737" i="5"/>
  <c r="AQ157" i="5"/>
  <c r="I738" i="5"/>
  <c r="W737" i="5"/>
  <c r="T738" i="5"/>
  <c r="U738" i="5"/>
  <c r="AW738" i="5"/>
  <c r="T739" i="5"/>
  <c r="U739" i="5"/>
  <c r="W738" i="5"/>
  <c r="I739" i="5"/>
  <c r="AW739" i="5"/>
  <c r="BF157" i="5"/>
  <c r="BG157" i="5"/>
  <c r="BH158" i="5"/>
  <c r="T740" i="5"/>
  <c r="U740" i="5"/>
  <c r="I740" i="5"/>
  <c r="W739" i="5"/>
  <c r="AW740" i="5"/>
  <c r="AI157" i="5"/>
  <c r="AW741" i="5"/>
  <c r="I741" i="5"/>
  <c r="W740" i="5"/>
  <c r="T741" i="5"/>
  <c r="U741" i="5"/>
  <c r="AJ157" i="5"/>
  <c r="AW742" i="5"/>
  <c r="W741" i="5"/>
  <c r="I742" i="5"/>
  <c r="T742" i="5"/>
  <c r="U742" i="5"/>
  <c r="T743" i="5"/>
  <c r="U743" i="5"/>
  <c r="I743" i="5"/>
  <c r="W742" i="5"/>
  <c r="AW743" i="5"/>
  <c r="AQ158" i="5"/>
  <c r="T744" i="5"/>
  <c r="U744" i="5"/>
  <c r="AW744" i="5"/>
  <c r="W743" i="5"/>
  <c r="I744" i="5"/>
  <c r="T745" i="5"/>
  <c r="U745" i="5"/>
  <c r="AW745" i="5"/>
  <c r="I745" i="5"/>
  <c r="W744" i="5"/>
  <c r="BF158" i="5"/>
  <c r="AI158" i="5"/>
  <c r="T746" i="5"/>
  <c r="U746" i="5"/>
  <c r="AW746" i="5"/>
  <c r="I746" i="5"/>
  <c r="W745" i="5"/>
  <c r="BG158" i="5"/>
  <c r="BH159" i="5"/>
  <c r="I747" i="5"/>
  <c r="T747" i="5"/>
  <c r="U747" i="5"/>
  <c r="AW747" i="5"/>
  <c r="W746" i="5"/>
  <c r="AJ158" i="5"/>
  <c r="W747" i="5"/>
  <c r="AW748" i="5"/>
  <c r="T748" i="5"/>
  <c r="U748" i="5"/>
  <c r="I748" i="5"/>
  <c r="W748" i="5"/>
  <c r="T749" i="5"/>
  <c r="U749" i="5"/>
  <c r="AW749" i="5"/>
  <c r="I749" i="5"/>
  <c r="T750" i="5"/>
  <c r="U750" i="5"/>
  <c r="AQ159" i="5"/>
  <c r="AW750" i="5"/>
  <c r="W749" i="5"/>
  <c r="I750" i="5"/>
  <c r="BF159" i="5"/>
  <c r="T751" i="5"/>
  <c r="U751" i="5"/>
  <c r="I751" i="5"/>
  <c r="W750" i="5"/>
  <c r="AW751" i="5"/>
  <c r="AI159" i="5"/>
  <c r="W751" i="5"/>
  <c r="I752" i="5"/>
  <c r="AW752" i="5"/>
  <c r="T752" i="5"/>
  <c r="U752" i="5"/>
  <c r="BG159" i="5"/>
  <c r="BH160" i="5"/>
  <c r="I753" i="5"/>
  <c r="W752" i="5"/>
  <c r="T753" i="5"/>
  <c r="U753" i="5"/>
  <c r="AW753" i="5"/>
  <c r="AJ159" i="5"/>
  <c r="T754" i="5"/>
  <c r="U754" i="5"/>
  <c r="AW754" i="5"/>
  <c r="I754" i="5"/>
  <c r="W753" i="5"/>
  <c r="T755" i="5"/>
  <c r="U755" i="5"/>
  <c r="AW755" i="5"/>
  <c r="W754" i="5"/>
  <c r="I755" i="5"/>
  <c r="T756" i="5"/>
  <c r="U756" i="5"/>
  <c r="AQ160" i="5"/>
  <c r="I756" i="5"/>
  <c r="W755" i="5"/>
  <c r="AW756" i="5"/>
  <c r="BF160" i="5"/>
  <c r="W756" i="5"/>
  <c r="T757" i="5"/>
  <c r="U757" i="5"/>
  <c r="AW757" i="5"/>
  <c r="I757" i="5"/>
  <c r="AI160" i="5"/>
  <c r="T758" i="5"/>
  <c r="U758" i="5"/>
  <c r="W757" i="5"/>
  <c r="I758" i="5"/>
  <c r="AW758" i="5"/>
  <c r="BG160" i="5"/>
  <c r="BH161" i="5"/>
  <c r="T759" i="5"/>
  <c r="U759" i="5"/>
  <c r="I759" i="5"/>
  <c r="AW759" i="5"/>
  <c r="W758" i="5"/>
  <c r="AJ160" i="5"/>
  <c r="AW760" i="5"/>
  <c r="T760" i="5"/>
  <c r="U760" i="5"/>
  <c r="W759" i="5"/>
  <c r="I760" i="5"/>
  <c r="I762" i="5"/>
  <c r="W760" i="5"/>
  <c r="T761" i="5"/>
  <c r="U761" i="5"/>
  <c r="I761" i="5"/>
  <c r="AW761" i="5"/>
  <c r="AQ161" i="5"/>
  <c r="W761" i="5"/>
  <c r="AW762" i="5"/>
  <c r="T762" i="5"/>
  <c r="U762" i="5"/>
  <c r="BF161" i="5"/>
  <c r="W762" i="5"/>
  <c r="I763" i="5"/>
  <c r="AW763" i="5"/>
  <c r="T763" i="5"/>
  <c r="U763" i="5"/>
  <c r="AI161" i="5"/>
  <c r="T764" i="5"/>
  <c r="U764" i="5"/>
  <c r="AW764" i="5"/>
  <c r="I764" i="5"/>
  <c r="W763" i="5"/>
  <c r="BG161" i="5"/>
  <c r="BH162" i="5"/>
  <c r="AW765" i="5"/>
  <c r="T765" i="5"/>
  <c r="U765" i="5"/>
  <c r="V765" i="5"/>
  <c r="W764" i="5"/>
  <c r="I765" i="5"/>
  <c r="AJ161" i="5"/>
  <c r="I766" i="5"/>
  <c r="AW766" i="5"/>
  <c r="V766" i="5"/>
  <c r="T766" i="5"/>
  <c r="U766" i="5"/>
  <c r="W765" i="5"/>
  <c r="W766" i="5"/>
  <c r="AW767" i="5"/>
  <c r="T767" i="5"/>
  <c r="U767" i="5"/>
  <c r="V767" i="5"/>
  <c r="I767" i="5"/>
  <c r="AQ162" i="5"/>
  <c r="W767" i="5"/>
  <c r="AW768" i="5"/>
  <c r="T768" i="5"/>
  <c r="U768" i="5"/>
  <c r="I768" i="5"/>
  <c r="V768" i="5"/>
  <c r="T769" i="5"/>
  <c r="U769" i="5"/>
  <c r="W768" i="5"/>
  <c r="V769" i="5"/>
  <c r="AW769" i="5"/>
  <c r="I769" i="5"/>
  <c r="AI162" i="5"/>
  <c r="AW770" i="5"/>
  <c r="T770" i="5"/>
  <c r="U770" i="5"/>
  <c r="W769" i="5"/>
  <c r="V770" i="5"/>
  <c r="I770" i="5"/>
  <c r="BF162" i="5"/>
  <c r="T771" i="5"/>
  <c r="U771" i="5"/>
  <c r="AW771" i="5"/>
  <c r="W770" i="5"/>
  <c r="I771" i="5"/>
  <c r="V771" i="5"/>
  <c r="BG162" i="5"/>
  <c r="BH163" i="5"/>
  <c r="T772" i="5"/>
  <c r="U772" i="5"/>
  <c r="W771" i="5"/>
  <c r="V772" i="5"/>
  <c r="I772" i="5"/>
  <c r="AW772" i="5"/>
  <c r="AJ162" i="5"/>
  <c r="AW773" i="5"/>
  <c r="T773" i="5"/>
  <c r="U773" i="5"/>
  <c r="V773" i="5"/>
  <c r="W772" i="5"/>
  <c r="I773" i="5"/>
  <c r="W773" i="5"/>
  <c r="I774" i="5"/>
  <c r="AW774" i="5"/>
  <c r="V774" i="5"/>
  <c r="T774" i="5"/>
  <c r="U774" i="5"/>
  <c r="AQ163" i="5"/>
  <c r="T775" i="5"/>
  <c r="U775" i="5"/>
  <c r="I775" i="5"/>
  <c r="V775" i="5"/>
  <c r="AW775" i="5"/>
  <c r="W774" i="5"/>
  <c r="I776" i="5"/>
  <c r="AW776" i="5"/>
  <c r="T776" i="5"/>
  <c r="U776" i="5"/>
  <c r="W775" i="5"/>
  <c r="V776" i="5"/>
  <c r="AI163" i="5"/>
  <c r="W776" i="5"/>
  <c r="I777" i="5"/>
  <c r="V777" i="5"/>
  <c r="T777" i="5"/>
  <c r="U777" i="5"/>
  <c r="AW777" i="5"/>
  <c r="BF163" i="5"/>
  <c r="T778" i="5"/>
  <c r="U778" i="5"/>
  <c r="V778" i="5"/>
  <c r="W777" i="5"/>
  <c r="I778" i="5"/>
  <c r="AW778" i="5"/>
  <c r="BG163" i="5"/>
  <c r="BH164" i="5"/>
  <c r="V779" i="5"/>
  <c r="T779" i="5"/>
  <c r="U779" i="5"/>
  <c r="W778" i="5"/>
  <c r="AW779" i="5"/>
  <c r="I779" i="5"/>
  <c r="AJ163" i="5"/>
  <c r="AW780" i="5"/>
  <c r="I780" i="5"/>
  <c r="T780" i="5"/>
  <c r="U780" i="5"/>
  <c r="W779" i="5"/>
  <c r="V780" i="5"/>
  <c r="W780" i="5"/>
  <c r="V781" i="5"/>
  <c r="I781" i="5"/>
  <c r="AW781" i="5"/>
  <c r="T781" i="5"/>
  <c r="U781" i="5"/>
  <c r="T782" i="5"/>
  <c r="U782" i="5"/>
  <c r="AW782" i="5"/>
  <c r="V782" i="5"/>
  <c r="W781" i="5"/>
  <c r="I782" i="5"/>
  <c r="AQ164" i="5"/>
  <c r="I783" i="5"/>
  <c r="W782" i="5"/>
  <c r="T783" i="5"/>
  <c r="U783" i="5"/>
  <c r="V783" i="5"/>
  <c r="AW783" i="5"/>
  <c r="W783" i="5"/>
  <c r="I784" i="5"/>
  <c r="AW784" i="5"/>
  <c r="V784" i="5"/>
  <c r="T784" i="5"/>
  <c r="U784" i="5"/>
  <c r="AI164" i="5"/>
  <c r="BF164" i="5"/>
  <c r="BG164" i="5"/>
  <c r="I785" i="5"/>
  <c r="W784" i="5"/>
  <c r="T785" i="5"/>
  <c r="U785" i="5"/>
  <c r="V785" i="5"/>
  <c r="AW785" i="5"/>
  <c r="BH165" i="5"/>
  <c r="AJ164" i="5"/>
  <c r="W785" i="5"/>
  <c r="AW786" i="5"/>
  <c r="I786" i="5"/>
  <c r="T786" i="5"/>
  <c r="U786" i="5"/>
  <c r="V786" i="5"/>
  <c r="T787" i="5"/>
  <c r="U787" i="5"/>
  <c r="W786" i="5"/>
  <c r="V787" i="5"/>
  <c r="AW787" i="5"/>
  <c r="I787" i="5"/>
  <c r="AW788" i="5"/>
  <c r="W787" i="5"/>
  <c r="T788" i="5"/>
  <c r="U788" i="5"/>
  <c r="I788" i="5"/>
  <c r="V788" i="5"/>
  <c r="AQ165" i="5"/>
  <c r="W788" i="5"/>
  <c r="I789" i="5"/>
  <c r="V789" i="5"/>
  <c r="AW789" i="5"/>
  <c r="T789" i="5"/>
  <c r="U789" i="5"/>
  <c r="W789" i="5"/>
  <c r="I790" i="5"/>
  <c r="V790" i="5"/>
  <c r="AW790" i="5"/>
  <c r="T790" i="5"/>
  <c r="U790" i="5"/>
  <c r="AI165" i="5"/>
  <c r="BF165" i="5"/>
  <c r="BG165" i="5"/>
  <c r="T791" i="5"/>
  <c r="U791" i="5"/>
  <c r="V791" i="5"/>
  <c r="I791" i="5"/>
  <c r="W790" i="5"/>
  <c r="AW791" i="5"/>
  <c r="AJ165" i="5"/>
  <c r="BH166" i="5"/>
  <c r="V792" i="5"/>
  <c r="AW792" i="5"/>
  <c r="I792" i="5"/>
  <c r="T792" i="5"/>
  <c r="U792" i="5"/>
  <c r="W791" i="5"/>
  <c r="I793" i="5"/>
  <c r="AW793" i="5"/>
  <c r="W792" i="5"/>
  <c r="T793" i="5"/>
  <c r="U793" i="5"/>
  <c r="V793" i="5"/>
  <c r="I794" i="5"/>
  <c r="W793" i="5"/>
  <c r="AW794" i="5"/>
  <c r="T794" i="5"/>
  <c r="U794" i="5"/>
  <c r="V794" i="5"/>
  <c r="AQ166" i="5"/>
  <c r="W794" i="5"/>
  <c r="I795" i="5"/>
  <c r="AW795" i="5"/>
  <c r="V795" i="5"/>
  <c r="T795" i="5"/>
  <c r="U795" i="5"/>
  <c r="BF166" i="5"/>
  <c r="T796" i="5"/>
  <c r="U796" i="5"/>
  <c r="I796" i="5"/>
  <c r="V796" i="5"/>
  <c r="AW796" i="5"/>
  <c r="W795" i="5"/>
  <c r="BG166" i="5"/>
  <c r="BH167" i="5"/>
  <c r="AI166" i="5"/>
  <c r="W796" i="5"/>
  <c r="AW797" i="5"/>
  <c r="T797" i="5"/>
  <c r="U797" i="5"/>
  <c r="V797" i="5"/>
  <c r="I797" i="5"/>
  <c r="AJ166" i="5"/>
  <c r="V798" i="5"/>
  <c r="W797" i="5"/>
  <c r="I798" i="5"/>
  <c r="AW798" i="5"/>
  <c r="T798" i="5"/>
  <c r="U798" i="5"/>
  <c r="V799" i="5"/>
  <c r="AW799" i="5"/>
  <c r="W798" i="5"/>
  <c r="I799" i="5"/>
  <c r="I800" i="5"/>
  <c r="T799" i="5"/>
  <c r="U799" i="5"/>
  <c r="AQ167" i="5"/>
  <c r="T800" i="5"/>
  <c r="U800" i="5"/>
  <c r="W799" i="5"/>
  <c r="V800" i="5"/>
  <c r="AW800" i="5"/>
  <c r="W800" i="5"/>
  <c r="AW801" i="5"/>
  <c r="T801" i="5"/>
  <c r="U801" i="5"/>
  <c r="V801" i="5"/>
  <c r="I801" i="5"/>
  <c r="AI167" i="5"/>
  <c r="T802" i="5"/>
  <c r="U802" i="5"/>
  <c r="V802" i="5"/>
  <c r="W801" i="5"/>
  <c r="I802" i="5"/>
  <c r="AW802" i="5"/>
  <c r="BF167" i="5"/>
  <c r="T803" i="5"/>
  <c r="U803" i="5"/>
  <c r="V803" i="5"/>
  <c r="I803" i="5"/>
  <c r="W802" i="5"/>
  <c r="AW803" i="5"/>
  <c r="BG167" i="5"/>
  <c r="BH168" i="5"/>
  <c r="V804" i="5"/>
  <c r="AW804" i="5"/>
  <c r="T804" i="5"/>
  <c r="U804" i="5"/>
  <c r="W803" i="5"/>
  <c r="I804" i="5"/>
  <c r="AJ167" i="5"/>
  <c r="T805" i="5"/>
  <c r="U805" i="5"/>
  <c r="V805" i="5"/>
  <c r="I805" i="5"/>
  <c r="AW805" i="5"/>
  <c r="W804" i="5"/>
  <c r="AW806" i="5"/>
  <c r="V806" i="5"/>
  <c r="T806" i="5"/>
  <c r="U806" i="5"/>
  <c r="W805" i="5"/>
  <c r="I806" i="5"/>
  <c r="AW807" i="5"/>
  <c r="I807" i="5"/>
  <c r="W806" i="5"/>
  <c r="V807" i="5"/>
  <c r="T807" i="5"/>
  <c r="U807" i="5"/>
  <c r="AQ168" i="5"/>
  <c r="W807" i="5"/>
  <c r="AW808" i="5"/>
  <c r="T808" i="5"/>
  <c r="U808" i="5"/>
  <c r="V808" i="5"/>
  <c r="I808" i="5"/>
  <c r="BF168" i="5"/>
  <c r="BG168" i="5"/>
  <c r="T809" i="5"/>
  <c r="U809" i="5"/>
  <c r="I809" i="5"/>
  <c r="V809" i="5"/>
  <c r="W808" i="5"/>
  <c r="AW809" i="5"/>
  <c r="AI168" i="5"/>
  <c r="BH169" i="5"/>
  <c r="T810" i="5"/>
  <c r="U810" i="5"/>
  <c r="W809" i="5"/>
  <c r="V810" i="5"/>
  <c r="I810" i="5"/>
  <c r="AW810" i="5"/>
  <c r="AJ168" i="5"/>
  <c r="T811" i="5"/>
  <c r="U811" i="5"/>
  <c r="V811" i="5"/>
  <c r="W810" i="5"/>
  <c r="AW811" i="5"/>
  <c r="I811" i="5"/>
  <c r="T812" i="5"/>
  <c r="U812" i="5"/>
  <c r="AW812" i="5"/>
  <c r="I812" i="5"/>
  <c r="V812" i="5"/>
  <c r="W811" i="5"/>
  <c r="W812" i="5"/>
  <c r="I813" i="5"/>
  <c r="V813" i="5"/>
  <c r="T813" i="5"/>
  <c r="U813" i="5"/>
  <c r="AW813" i="5"/>
  <c r="AQ169" i="5"/>
  <c r="W813" i="5"/>
  <c r="AW814" i="5"/>
  <c r="T814" i="5"/>
  <c r="U814" i="5"/>
  <c r="I815" i="5"/>
  <c r="V814" i="5"/>
  <c r="I814" i="5"/>
  <c r="V815" i="5"/>
  <c r="T815" i="5"/>
  <c r="U815" i="5"/>
  <c r="W814" i="5"/>
  <c r="AW815" i="5"/>
  <c r="BF169" i="5"/>
  <c r="AI169" i="5"/>
  <c r="T816" i="5"/>
  <c r="U816" i="5"/>
  <c r="AW816" i="5"/>
  <c r="I816" i="5"/>
  <c r="V816" i="5"/>
  <c r="W815" i="5"/>
  <c r="BG169" i="5"/>
  <c r="BH170" i="5"/>
  <c r="T817" i="5"/>
  <c r="U817" i="5"/>
  <c r="V817" i="5"/>
  <c r="I817" i="5"/>
  <c r="AW817" i="5"/>
  <c r="W816" i="5"/>
  <c r="AJ169" i="5"/>
  <c r="AW818" i="5"/>
  <c r="T818" i="5"/>
  <c r="U818" i="5"/>
  <c r="V818" i="5"/>
  <c r="I818" i="5"/>
  <c r="W817" i="5"/>
  <c r="W818" i="5"/>
  <c r="V819" i="5"/>
  <c r="T819" i="5"/>
  <c r="U819" i="5"/>
  <c r="AW819" i="5"/>
  <c r="I819" i="5"/>
  <c r="AQ170" i="5"/>
  <c r="I820" i="5"/>
  <c r="V820" i="5"/>
  <c r="W819" i="5"/>
  <c r="T820" i="5"/>
  <c r="U820" i="5"/>
  <c r="AW820" i="5"/>
  <c r="V821" i="5"/>
  <c r="I821" i="5"/>
  <c r="T821" i="5"/>
  <c r="U821" i="5"/>
  <c r="W820" i="5"/>
  <c r="AW821" i="5"/>
  <c r="AI170" i="5"/>
  <c r="I822" i="5"/>
  <c r="T822" i="5"/>
  <c r="U822" i="5"/>
  <c r="AW822" i="5"/>
  <c r="V822" i="5"/>
  <c r="W821" i="5"/>
  <c r="BF170" i="5"/>
  <c r="W822" i="5"/>
  <c r="I823" i="5"/>
  <c r="T823" i="5"/>
  <c r="U823" i="5"/>
  <c r="AW823" i="5"/>
  <c r="V823" i="5"/>
  <c r="BG170" i="5"/>
  <c r="BH171" i="5"/>
  <c r="T824" i="5"/>
  <c r="U824" i="5"/>
  <c r="V824" i="5"/>
  <c r="AW824" i="5"/>
  <c r="W823" i="5"/>
  <c r="I824" i="5"/>
  <c r="AJ170" i="5"/>
  <c r="V825" i="5"/>
  <c r="I825" i="5"/>
  <c r="W824" i="5"/>
  <c r="AW825" i="5"/>
  <c r="T825" i="5"/>
  <c r="U825" i="5"/>
  <c r="AW826" i="5"/>
  <c r="V826" i="5"/>
  <c r="T826" i="5"/>
  <c r="U826" i="5"/>
  <c r="W825" i="5"/>
  <c r="I826" i="5"/>
  <c r="AQ171" i="5"/>
  <c r="T827" i="5"/>
  <c r="U827" i="5"/>
  <c r="V827" i="5"/>
  <c r="W826" i="5"/>
  <c r="AW827" i="5"/>
  <c r="I827" i="5"/>
  <c r="BF171" i="5"/>
  <c r="AW828" i="5"/>
  <c r="W827" i="5"/>
  <c r="I828" i="5"/>
  <c r="V828" i="5"/>
  <c r="T828" i="5"/>
  <c r="U828" i="5"/>
  <c r="AI171" i="5"/>
  <c r="T829" i="5"/>
  <c r="U829" i="5"/>
  <c r="AW829" i="5"/>
  <c r="V829" i="5"/>
  <c r="W828" i="5"/>
  <c r="I829" i="5"/>
  <c r="BG171" i="5"/>
  <c r="BH172" i="5"/>
  <c r="T830" i="5"/>
  <c r="U830" i="5"/>
  <c r="W829" i="5"/>
  <c r="I830" i="5"/>
  <c r="V830" i="5"/>
  <c r="AW830" i="5"/>
  <c r="AJ171" i="5"/>
  <c r="I831" i="5"/>
  <c r="T831" i="5"/>
  <c r="U831" i="5"/>
  <c r="V831" i="5"/>
  <c r="AW831" i="5"/>
  <c r="W830" i="5"/>
  <c r="W831" i="5"/>
  <c r="V832" i="5"/>
  <c r="I832" i="5"/>
  <c r="AW832" i="5"/>
  <c r="T832" i="5"/>
  <c r="U832" i="5"/>
  <c r="AQ172" i="5"/>
  <c r="I833" i="5"/>
  <c r="W832" i="5"/>
  <c r="AI437" i="5"/>
  <c r="AJ437" i="5"/>
  <c r="AI239" i="5"/>
  <c r="AJ239" i="5"/>
  <c r="AW833" i="5"/>
  <c r="T833" i="5"/>
  <c r="U833" i="5"/>
  <c r="V833" i="5"/>
  <c r="T834" i="5"/>
  <c r="U834" i="5"/>
  <c r="W833" i="5"/>
  <c r="I834" i="5"/>
  <c r="V834" i="5"/>
  <c r="AW834" i="5"/>
  <c r="BF172" i="5"/>
  <c r="BG172" i="5"/>
  <c r="T835" i="5"/>
  <c r="U835" i="5"/>
  <c r="V835" i="5"/>
  <c r="I835" i="5"/>
  <c r="AW835" i="5"/>
  <c r="W834" i="5"/>
  <c r="AI172" i="5"/>
  <c r="BH173" i="5"/>
  <c r="I836" i="5"/>
  <c r="T836" i="5"/>
  <c r="U836" i="5"/>
  <c r="W835" i="5"/>
  <c r="V836" i="5"/>
  <c r="AW836" i="5"/>
  <c r="AJ172" i="5"/>
  <c r="T837" i="5"/>
  <c r="U837" i="5"/>
  <c r="W836" i="5"/>
  <c r="I837" i="5"/>
  <c r="AW837" i="5"/>
  <c r="V837" i="5"/>
  <c r="T838" i="5"/>
  <c r="U838" i="5"/>
  <c r="V838" i="5"/>
  <c r="AW838" i="5"/>
  <c r="W837" i="5"/>
  <c r="I838" i="5"/>
  <c r="AQ173" i="5"/>
  <c r="W838" i="5"/>
  <c r="V839" i="5"/>
  <c r="T839" i="5"/>
  <c r="U839" i="5"/>
  <c r="I839" i="5"/>
  <c r="AW839" i="5"/>
  <c r="BF173" i="5"/>
  <c r="AW840" i="5"/>
  <c r="I840" i="5"/>
  <c r="V840" i="5"/>
  <c r="W839" i="5"/>
  <c r="T840" i="5"/>
  <c r="U840" i="5"/>
  <c r="AI173" i="5"/>
  <c r="T841" i="5"/>
  <c r="U841" i="5"/>
  <c r="AW841" i="5"/>
  <c r="W840" i="5"/>
  <c r="I841" i="5"/>
  <c r="V841" i="5"/>
  <c r="BG173" i="5"/>
  <c r="BH174" i="5"/>
  <c r="T842" i="5"/>
  <c r="U842" i="5"/>
  <c r="I842" i="5"/>
  <c r="W841" i="5"/>
  <c r="V842" i="5"/>
  <c r="AW842" i="5"/>
  <c r="AJ173" i="5"/>
  <c r="W842" i="5"/>
  <c r="I843" i="5"/>
  <c r="V843" i="5"/>
  <c r="AW843" i="5"/>
  <c r="T843" i="5"/>
  <c r="U843" i="5"/>
  <c r="T844" i="5"/>
  <c r="U844" i="5"/>
  <c r="I844" i="5"/>
  <c r="W843" i="5"/>
  <c r="V844" i="5"/>
  <c r="AW844" i="5"/>
  <c r="AQ174" i="5"/>
  <c r="W844" i="5"/>
  <c r="BF174" i="5"/>
  <c r="BG174" i="5"/>
  <c r="BH175" i="5"/>
  <c r="AI174" i="5"/>
  <c r="AJ174" i="5"/>
  <c r="AQ175" i="5"/>
  <c r="BF175" i="5"/>
  <c r="BG175" i="5"/>
  <c r="BH176" i="5"/>
  <c r="AI175" i="5"/>
  <c r="AJ175" i="5"/>
  <c r="AQ176" i="5"/>
  <c r="BF176" i="5"/>
  <c r="AI176" i="5"/>
  <c r="BG176" i="5"/>
  <c r="BH177" i="5"/>
  <c r="AJ176" i="5"/>
  <c r="AQ177" i="5"/>
  <c r="BF177" i="5"/>
  <c r="BG177" i="5"/>
  <c r="BH178" i="5"/>
  <c r="AI177" i="5"/>
  <c r="AJ177" i="5"/>
  <c r="AQ178" i="5"/>
  <c r="BF178" i="5"/>
  <c r="BG178" i="5"/>
  <c r="BH179" i="5"/>
  <c r="AI178" i="5"/>
  <c r="AJ178" i="5"/>
  <c r="AQ179" i="5"/>
  <c r="AI179" i="5"/>
  <c r="BF179" i="5"/>
  <c r="BG179" i="5"/>
  <c r="BH180" i="5"/>
  <c r="AJ179" i="5"/>
  <c r="AQ180" i="5"/>
  <c r="BF180" i="5"/>
  <c r="BG180" i="5"/>
  <c r="BH181" i="5"/>
  <c r="AI180" i="5"/>
  <c r="AJ180" i="5"/>
  <c r="AQ181" i="5"/>
  <c r="BF181" i="5"/>
  <c r="BG181" i="5"/>
  <c r="BH182" i="5"/>
  <c r="AI181" i="5"/>
  <c r="AJ181" i="5"/>
  <c r="AQ182" i="5"/>
  <c r="BF182" i="5"/>
  <c r="BG182" i="5"/>
  <c r="BH183" i="5"/>
  <c r="AI182" i="5"/>
  <c r="AJ182" i="5"/>
  <c r="AQ183" i="5"/>
  <c r="BF183" i="5"/>
  <c r="AI183" i="5"/>
  <c r="BG183" i="5"/>
  <c r="BH184" i="5"/>
  <c r="AJ183" i="5"/>
  <c r="AQ184" i="5"/>
  <c r="BF184" i="5"/>
  <c r="AI184" i="5"/>
  <c r="BG184" i="5"/>
  <c r="BH185" i="5"/>
  <c r="AJ184" i="5"/>
  <c r="AQ185" i="5"/>
  <c r="AI185" i="5"/>
  <c r="BF185" i="5"/>
  <c r="BG185" i="5"/>
  <c r="BH186" i="5"/>
  <c r="AJ185" i="5"/>
  <c r="AQ186" i="5"/>
  <c r="BF186" i="5"/>
  <c r="AI186" i="5"/>
  <c r="BG186" i="5"/>
  <c r="BH187" i="5"/>
  <c r="AJ186" i="5"/>
  <c r="AQ187" i="5"/>
  <c r="BF187" i="5"/>
  <c r="AI187" i="5"/>
  <c r="BG187" i="5"/>
  <c r="BH188" i="5"/>
  <c r="AJ187" i="5"/>
  <c r="AQ188" i="5"/>
  <c r="AI188" i="5"/>
  <c r="BF188" i="5"/>
  <c r="BG188" i="5"/>
  <c r="BH189" i="5"/>
  <c r="AJ188" i="5"/>
  <c r="AQ189" i="5"/>
  <c r="BF189" i="5"/>
  <c r="AI189" i="5"/>
  <c r="BG189" i="5"/>
  <c r="BH190" i="5"/>
  <c r="AJ189" i="5"/>
  <c r="AQ190" i="5"/>
  <c r="BF190" i="5"/>
  <c r="BG190" i="5"/>
  <c r="BH191" i="5"/>
  <c r="AI190" i="5"/>
  <c r="AJ190" i="5"/>
  <c r="AQ191" i="5"/>
  <c r="BF191" i="5"/>
  <c r="BG191" i="5"/>
  <c r="BH192" i="5"/>
  <c r="AI191" i="5"/>
  <c r="AJ191" i="5"/>
  <c r="AQ192" i="5"/>
  <c r="BF192" i="5"/>
  <c r="BG192" i="5"/>
  <c r="BH193" i="5"/>
  <c r="AI192" i="5"/>
  <c r="AJ192" i="5"/>
  <c r="AQ193" i="5"/>
  <c r="BF193" i="5"/>
  <c r="AI193" i="5"/>
  <c r="BG193" i="5"/>
  <c r="BH194" i="5"/>
  <c r="AJ193" i="5"/>
  <c r="AQ194" i="5"/>
  <c r="BF194" i="5"/>
  <c r="AI194" i="5"/>
  <c r="BG194" i="5"/>
  <c r="BH195" i="5"/>
  <c r="AJ194" i="5"/>
  <c r="AQ195" i="5"/>
  <c r="BF195" i="5"/>
  <c r="AI195" i="5"/>
  <c r="BG195" i="5"/>
  <c r="BH196" i="5"/>
  <c r="AJ195" i="5"/>
  <c r="AQ196" i="5"/>
  <c r="BF196" i="5"/>
  <c r="AI196" i="5"/>
  <c r="BG196" i="5"/>
  <c r="BH197" i="5"/>
  <c r="AJ196" i="5"/>
  <c r="AQ197" i="5"/>
  <c r="AI197" i="5"/>
  <c r="BF197" i="5"/>
  <c r="BG197" i="5"/>
  <c r="BH198" i="5"/>
  <c r="AJ197" i="5"/>
  <c r="AQ198" i="5"/>
  <c r="BF198" i="5"/>
  <c r="BG198" i="5"/>
  <c r="BH199" i="5"/>
  <c r="AI198" i="5"/>
  <c r="AJ198" i="5"/>
  <c r="AQ199" i="5"/>
  <c r="AI199" i="5"/>
  <c r="BF199" i="5"/>
  <c r="BG199" i="5"/>
  <c r="BH200" i="5"/>
  <c r="AJ199" i="5"/>
  <c r="AQ200" i="5"/>
  <c r="AI200" i="5"/>
  <c r="BF200" i="5"/>
  <c r="BG200" i="5"/>
  <c r="BH201" i="5"/>
  <c r="AJ200" i="5"/>
  <c r="AQ201" i="5"/>
  <c r="BF201" i="5"/>
  <c r="AI201" i="5"/>
  <c r="BG201" i="5"/>
  <c r="BH202" i="5"/>
  <c r="AJ201" i="5"/>
  <c r="AQ202" i="5"/>
  <c r="AI202" i="5"/>
  <c r="BF202" i="5"/>
  <c r="BG202" i="5"/>
  <c r="BH203" i="5"/>
  <c r="AJ202" i="5"/>
  <c r="AQ203" i="5"/>
  <c r="AI203" i="5"/>
  <c r="BF203" i="5"/>
  <c r="BG203" i="5"/>
  <c r="BH204" i="5"/>
  <c r="AJ203" i="5"/>
  <c r="AQ204" i="5"/>
  <c r="BF204" i="5"/>
  <c r="AI204" i="5"/>
  <c r="BG204" i="5"/>
  <c r="BH205" i="5"/>
  <c r="AJ204" i="5"/>
  <c r="AQ205" i="5"/>
  <c r="BF205" i="5"/>
  <c r="AI205" i="5"/>
  <c r="BG205" i="5"/>
  <c r="BH206" i="5"/>
  <c r="AJ205" i="5"/>
  <c r="AQ206" i="5"/>
  <c r="BF206" i="5"/>
  <c r="AI206" i="5"/>
  <c r="BG206" i="5"/>
  <c r="BH207" i="5"/>
  <c r="AJ206" i="5"/>
  <c r="AQ207" i="5"/>
  <c r="BF207" i="5"/>
  <c r="BG207" i="5"/>
  <c r="BH208" i="5"/>
  <c r="AI207" i="5"/>
  <c r="AJ207" i="5"/>
  <c r="AQ208" i="5"/>
  <c r="AI208" i="5"/>
  <c r="BF208" i="5"/>
  <c r="BG208" i="5"/>
  <c r="BH209" i="5"/>
  <c r="AJ208" i="5"/>
  <c r="AQ209" i="5"/>
  <c r="BF209" i="5"/>
  <c r="AI209" i="5"/>
  <c r="BG209" i="5"/>
  <c r="BH210" i="5"/>
  <c r="AJ209" i="5"/>
  <c r="AQ210" i="5"/>
  <c r="AI210" i="5"/>
  <c r="BF210" i="5"/>
  <c r="BG210" i="5"/>
  <c r="BH211" i="5"/>
  <c r="AJ210" i="5"/>
  <c r="AQ211" i="5"/>
  <c r="BF211" i="5"/>
  <c r="AI211" i="5"/>
  <c r="BG211" i="5"/>
  <c r="BH212" i="5"/>
  <c r="AJ211" i="5"/>
  <c r="AQ212" i="5"/>
  <c r="AI212" i="5"/>
  <c r="BF212" i="5"/>
  <c r="BG212" i="5"/>
  <c r="BH213" i="5"/>
  <c r="AJ212" i="5"/>
  <c r="AQ213" i="5"/>
  <c r="BF213" i="5"/>
  <c r="AI213" i="5"/>
  <c r="BG213" i="5"/>
  <c r="BH214" i="5"/>
  <c r="AJ213" i="5"/>
  <c r="AQ214" i="5"/>
  <c r="BF214" i="5"/>
  <c r="AI214" i="5"/>
  <c r="BG214" i="5"/>
  <c r="BH215" i="5"/>
  <c r="AJ214" i="5"/>
  <c r="AQ215" i="5"/>
  <c r="BF215" i="5"/>
  <c r="BG215" i="5"/>
  <c r="BH216" i="5"/>
  <c r="AI215" i="5"/>
  <c r="AJ215" i="5"/>
  <c r="AQ216" i="5"/>
  <c r="BF216" i="5"/>
  <c r="AI216" i="5"/>
  <c r="BG216" i="5"/>
  <c r="BH217" i="5"/>
  <c r="AJ216" i="5"/>
  <c r="AQ217" i="5"/>
  <c r="BF217" i="5"/>
  <c r="AI217" i="5"/>
  <c r="BG217" i="5"/>
  <c r="BH218" i="5"/>
  <c r="AJ217" i="5"/>
  <c r="AQ218" i="5"/>
  <c r="BF218" i="5"/>
  <c r="AI218" i="5"/>
  <c r="BG218" i="5"/>
  <c r="BH219" i="5"/>
  <c r="AJ218" i="5"/>
  <c r="AQ219" i="5"/>
  <c r="BF219" i="5"/>
  <c r="AI219" i="5"/>
  <c r="BG219" i="5"/>
  <c r="BH220" i="5"/>
  <c r="AJ219" i="5"/>
  <c r="AQ220" i="5"/>
  <c r="AI220" i="5"/>
  <c r="BF220" i="5"/>
  <c r="BG220" i="5"/>
  <c r="BH221" i="5"/>
  <c r="AJ220" i="5"/>
  <c r="AQ221" i="5"/>
  <c r="BF221" i="5"/>
  <c r="AI221" i="5"/>
  <c r="BG221" i="5"/>
  <c r="BH222" i="5"/>
  <c r="AJ221" i="5"/>
  <c r="AQ222" i="5"/>
  <c r="BF222" i="5"/>
  <c r="AI222" i="5"/>
  <c r="BG222" i="5"/>
  <c r="BH223" i="5"/>
  <c r="AJ222" i="5"/>
  <c r="AQ223" i="5"/>
  <c r="AI223" i="5"/>
  <c r="BF223" i="5"/>
  <c r="BG223" i="5"/>
  <c r="BH224" i="5"/>
  <c r="AJ223" i="5"/>
  <c r="AQ224" i="5"/>
  <c r="AI224" i="5"/>
  <c r="BF224" i="5"/>
  <c r="BG224" i="5"/>
  <c r="BH225" i="5"/>
  <c r="AJ224" i="5"/>
  <c r="AQ225" i="5"/>
  <c r="BF225" i="5"/>
  <c r="BG225" i="5"/>
  <c r="BH226" i="5"/>
  <c r="AI225" i="5"/>
  <c r="AJ225" i="5"/>
  <c r="AQ226" i="5"/>
  <c r="BF226" i="5"/>
  <c r="AI226" i="5"/>
  <c r="BG226" i="5"/>
  <c r="BH227" i="5"/>
  <c r="AJ226" i="5"/>
  <c r="AQ227" i="5"/>
  <c r="AI227" i="5"/>
  <c r="BF227" i="5"/>
  <c r="BG227" i="5"/>
  <c r="BH228" i="5"/>
  <c r="AJ227" i="5"/>
  <c r="AQ228" i="5"/>
  <c r="BF228" i="5"/>
  <c r="AI228" i="5"/>
  <c r="BG228" i="5"/>
  <c r="BH229" i="5"/>
  <c r="AJ228" i="5"/>
  <c r="AQ229" i="5"/>
  <c r="AI229" i="5"/>
  <c r="BF229" i="5"/>
  <c r="BG229" i="5"/>
  <c r="BH230" i="5"/>
  <c r="AJ229" i="5"/>
  <c r="AQ230" i="5"/>
  <c r="BF230" i="5"/>
  <c r="BG230" i="5"/>
  <c r="BH231" i="5"/>
  <c r="AI230" i="5"/>
  <c r="AJ230" i="5"/>
  <c r="AQ231" i="5"/>
  <c r="BF231" i="5"/>
  <c r="BG231" i="5"/>
  <c r="BH232" i="5"/>
  <c r="AI231" i="5"/>
  <c r="AJ231" i="5"/>
  <c r="AQ232" i="5"/>
  <c r="AI232" i="5"/>
  <c r="BF232" i="5"/>
  <c r="BG232" i="5"/>
  <c r="BH233" i="5"/>
  <c r="AJ232" i="5"/>
  <c r="AQ233" i="5"/>
  <c r="AI233" i="5"/>
  <c r="BF233" i="5"/>
  <c r="BG233" i="5"/>
  <c r="BH234" i="5"/>
  <c r="AJ233" i="5"/>
  <c r="AQ234" i="5"/>
  <c r="BF234" i="5"/>
  <c r="AI234" i="5"/>
  <c r="BG234" i="5"/>
  <c r="BH235" i="5"/>
  <c r="AJ234" i="5"/>
  <c r="AQ235" i="5"/>
  <c r="BF235" i="5"/>
  <c r="AI235" i="5"/>
  <c r="BG235" i="5"/>
  <c r="BH236" i="5"/>
  <c r="AJ235" i="5"/>
  <c r="AQ236" i="5"/>
  <c r="AI236" i="5"/>
  <c r="BF236" i="5"/>
  <c r="BG236" i="5"/>
  <c r="BH237" i="5"/>
  <c r="AJ236" i="5"/>
  <c r="AQ237" i="5"/>
  <c r="AI237" i="5"/>
  <c r="BF237" i="5"/>
  <c r="BG237" i="5"/>
  <c r="BH238" i="5"/>
  <c r="AJ237" i="5"/>
  <c r="AQ238" i="5"/>
  <c r="BF238" i="5"/>
  <c r="BG238" i="5"/>
  <c r="AI238" i="5"/>
  <c r="BH239" i="5"/>
  <c r="AJ238" i="5"/>
  <c r="AQ239" i="5"/>
  <c r="BF239" i="5"/>
  <c r="BG239" i="5"/>
  <c r="BH240" i="5"/>
  <c r="AQ240" i="5"/>
  <c r="BF240" i="5"/>
  <c r="BG240" i="5"/>
  <c r="BH241" i="5"/>
  <c r="AI240" i="5"/>
  <c r="AJ240" i="5"/>
  <c r="AQ241" i="5"/>
  <c r="BF241" i="5"/>
  <c r="BG241" i="5"/>
  <c r="BH242" i="5"/>
  <c r="AI241" i="5"/>
  <c r="AJ241" i="5"/>
  <c r="AQ242" i="5"/>
  <c r="BF242" i="5"/>
  <c r="BG242" i="5"/>
  <c r="BH243" i="5"/>
  <c r="AI242" i="5"/>
  <c r="AJ242" i="5"/>
  <c r="AQ243" i="5"/>
  <c r="BF243" i="5"/>
  <c r="BG243" i="5"/>
  <c r="BH244" i="5"/>
  <c r="AI243" i="5"/>
  <c r="AJ243" i="5"/>
  <c r="AQ244" i="5"/>
  <c r="BF244" i="5"/>
  <c r="BG244" i="5"/>
  <c r="BH245" i="5"/>
  <c r="AI244" i="5"/>
  <c r="AJ244" i="5"/>
  <c r="AQ245" i="5"/>
  <c r="BF245" i="5"/>
  <c r="AI245" i="5"/>
  <c r="BG245" i="5"/>
  <c r="BH246" i="5"/>
  <c r="AJ245" i="5"/>
  <c r="AQ246" i="5"/>
  <c r="BF246" i="5"/>
  <c r="BG246" i="5"/>
  <c r="BH247" i="5"/>
  <c r="AI246" i="5"/>
  <c r="AJ246" i="5"/>
  <c r="AQ247" i="5"/>
  <c r="BF247" i="5"/>
  <c r="BG247" i="5"/>
  <c r="BH248" i="5"/>
  <c r="AI247" i="5"/>
  <c r="AJ247" i="5"/>
  <c r="AQ248" i="5"/>
  <c r="AI248" i="5"/>
  <c r="BF248" i="5"/>
  <c r="BG248" i="5"/>
  <c r="BH249" i="5"/>
  <c r="AJ248" i="5"/>
  <c r="AQ249" i="5"/>
  <c r="BF249" i="5"/>
  <c r="AI249" i="5"/>
  <c r="BG249" i="5"/>
  <c r="BH250" i="5"/>
  <c r="AJ249" i="5"/>
  <c r="AQ250" i="5"/>
  <c r="BF250" i="5"/>
  <c r="BG250" i="5"/>
  <c r="BH251" i="5"/>
  <c r="AI250" i="5"/>
  <c r="AJ250" i="5"/>
  <c r="AQ251" i="5"/>
  <c r="AI251" i="5"/>
  <c r="BF251" i="5"/>
  <c r="BG251" i="5"/>
  <c r="BH252" i="5"/>
  <c r="AJ251" i="5"/>
  <c r="AQ252" i="5"/>
  <c r="AI252" i="5"/>
  <c r="BF252" i="5"/>
  <c r="BG252" i="5"/>
  <c r="BH253" i="5"/>
  <c r="AJ252" i="5"/>
  <c r="AQ253" i="5"/>
  <c r="AI253" i="5"/>
  <c r="BF253" i="5"/>
  <c r="BG253" i="5"/>
  <c r="BH254" i="5"/>
  <c r="AJ253" i="5"/>
  <c r="AQ254" i="5"/>
  <c r="BF254" i="5"/>
  <c r="BG254" i="5"/>
  <c r="AI254" i="5"/>
  <c r="BH255" i="5"/>
  <c r="AJ254" i="5"/>
  <c r="AQ255" i="5"/>
  <c r="BF255" i="5"/>
  <c r="BG255" i="5"/>
  <c r="BH256" i="5"/>
  <c r="AI255" i="5"/>
  <c r="AJ255" i="5"/>
  <c r="AQ256" i="5"/>
  <c r="AI256" i="5"/>
  <c r="BF256" i="5"/>
  <c r="BG256" i="5"/>
  <c r="BH257" i="5"/>
  <c r="AJ256" i="5"/>
  <c r="AQ257" i="5"/>
  <c r="BF257" i="5"/>
  <c r="BG257" i="5"/>
  <c r="BH258" i="5"/>
  <c r="AI257" i="5"/>
  <c r="AJ257" i="5"/>
  <c r="AQ258" i="5"/>
  <c r="BF258" i="5"/>
  <c r="BG258" i="5"/>
  <c r="BH259" i="5"/>
  <c r="AI258" i="5"/>
  <c r="AJ258" i="5"/>
  <c r="AQ259" i="5"/>
  <c r="BF259" i="5"/>
  <c r="AI259" i="5"/>
  <c r="BG259" i="5"/>
  <c r="BH260" i="5"/>
  <c r="AJ259" i="5"/>
  <c r="AQ260" i="5"/>
  <c r="AI260" i="5"/>
  <c r="BF260" i="5"/>
  <c r="BG260" i="5"/>
  <c r="BH261" i="5"/>
  <c r="AJ260" i="5"/>
  <c r="AQ261" i="5"/>
  <c r="AI261" i="5"/>
  <c r="BF261" i="5"/>
  <c r="BG261" i="5"/>
  <c r="BH262" i="5"/>
  <c r="AJ261" i="5"/>
  <c r="AQ262" i="5"/>
  <c r="BF262" i="5"/>
  <c r="AI262" i="5"/>
  <c r="BG262" i="5"/>
  <c r="BH263" i="5"/>
  <c r="AJ262" i="5"/>
  <c r="AQ263" i="5"/>
  <c r="BF263" i="5"/>
  <c r="BG263" i="5"/>
  <c r="AI263" i="5"/>
  <c r="BH264" i="5"/>
  <c r="AJ263" i="5"/>
  <c r="AQ264" i="5"/>
  <c r="BF264" i="5"/>
  <c r="AI264" i="5"/>
  <c r="BG264" i="5"/>
  <c r="BH265" i="5"/>
  <c r="AJ264" i="5"/>
  <c r="AQ265" i="5"/>
  <c r="BF265" i="5"/>
  <c r="BG265" i="5"/>
  <c r="BH266" i="5"/>
  <c r="AI265" i="5"/>
  <c r="AJ265" i="5"/>
  <c r="AQ266" i="5"/>
  <c r="AI266" i="5"/>
  <c r="AJ266" i="5"/>
  <c r="BF266" i="5"/>
  <c r="BG266" i="5"/>
  <c r="BH267" i="5"/>
  <c r="AQ267" i="5"/>
  <c r="AI267" i="5"/>
  <c r="BF267" i="5"/>
  <c r="BG267" i="5"/>
  <c r="BH268" i="5"/>
  <c r="AJ267" i="5"/>
  <c r="AQ268" i="5"/>
  <c r="AI268" i="5"/>
  <c r="BF268" i="5"/>
  <c r="BG268" i="5"/>
  <c r="BH269" i="5"/>
  <c r="AJ268" i="5"/>
  <c r="AQ269" i="5"/>
  <c r="AI269" i="5"/>
  <c r="BF269" i="5"/>
  <c r="BG269" i="5"/>
  <c r="BH270" i="5"/>
  <c r="AJ269" i="5"/>
  <c r="AQ270" i="5"/>
  <c r="BF270" i="5"/>
  <c r="AI270" i="5"/>
  <c r="BG270" i="5"/>
  <c r="BH271" i="5"/>
  <c r="AJ270" i="5"/>
  <c r="AQ271" i="5"/>
  <c r="BF271" i="5"/>
  <c r="AI271" i="5"/>
  <c r="BG271" i="5"/>
  <c r="BH272" i="5"/>
  <c r="AJ271" i="5"/>
  <c r="AQ272" i="5"/>
  <c r="BF272" i="5"/>
  <c r="AI272" i="5"/>
  <c r="BG272" i="5"/>
  <c r="BH273" i="5"/>
  <c r="AJ272" i="5"/>
  <c r="AQ273" i="5"/>
  <c r="BF273" i="5"/>
  <c r="AI273" i="5"/>
  <c r="BG273" i="5"/>
  <c r="BH274" i="5"/>
  <c r="AJ273" i="5"/>
  <c r="AQ274" i="5"/>
  <c r="BF274" i="5"/>
  <c r="AI274" i="5"/>
  <c r="BG274" i="5"/>
  <c r="BH275" i="5"/>
  <c r="AJ274" i="5"/>
  <c r="AQ275" i="5"/>
  <c r="BF275" i="5"/>
  <c r="BG275" i="5"/>
  <c r="BH276" i="5"/>
  <c r="AI275" i="5"/>
  <c r="AJ275" i="5"/>
  <c r="AQ276" i="5"/>
  <c r="AI276" i="5"/>
  <c r="BF276" i="5"/>
  <c r="BG276" i="5"/>
  <c r="BH277" i="5"/>
  <c r="AJ276" i="5"/>
  <c r="AQ277" i="5"/>
  <c r="BF277" i="5"/>
  <c r="AI277" i="5"/>
  <c r="BG277" i="5"/>
  <c r="BH278" i="5"/>
  <c r="AJ277" i="5"/>
  <c r="AQ278" i="5"/>
  <c r="BF278" i="5"/>
  <c r="AI278" i="5"/>
  <c r="BG278" i="5"/>
  <c r="BH279" i="5"/>
  <c r="AJ278" i="5"/>
  <c r="AQ279" i="5"/>
  <c r="BF279" i="5"/>
  <c r="AI279" i="5"/>
  <c r="BG279" i="5"/>
  <c r="BH280" i="5"/>
  <c r="AJ279" i="5"/>
  <c r="AQ280" i="5"/>
  <c r="BF280" i="5"/>
  <c r="BG280" i="5"/>
  <c r="BH281" i="5"/>
  <c r="AI280" i="5"/>
  <c r="AJ280" i="5"/>
  <c r="AQ281" i="5"/>
  <c r="AI281" i="5"/>
  <c r="BF281" i="5"/>
  <c r="BG281" i="5"/>
  <c r="BH282" i="5"/>
  <c r="AJ281" i="5"/>
  <c r="AQ282" i="5"/>
  <c r="BF282" i="5"/>
  <c r="BG282" i="5"/>
  <c r="BH283" i="5"/>
  <c r="AI282" i="5"/>
  <c r="AJ282" i="5"/>
  <c r="AQ283" i="5"/>
  <c r="BF283" i="5"/>
  <c r="BG283" i="5"/>
  <c r="BH284" i="5"/>
  <c r="AI283" i="5"/>
  <c r="AJ283" i="5"/>
  <c r="AQ284" i="5"/>
  <c r="AI284" i="5"/>
  <c r="BF284" i="5"/>
  <c r="BG284" i="5"/>
  <c r="BH285" i="5"/>
  <c r="AJ284" i="5"/>
  <c r="AQ285" i="5"/>
  <c r="BF285" i="5"/>
  <c r="AI285" i="5"/>
  <c r="BG285" i="5"/>
  <c r="BH286" i="5"/>
  <c r="AJ285" i="5"/>
  <c r="AQ286" i="5"/>
  <c r="BF286" i="5"/>
  <c r="BG286" i="5"/>
  <c r="BH287" i="5"/>
  <c r="AI286" i="5"/>
  <c r="AJ286" i="5"/>
  <c r="AQ287" i="5"/>
  <c r="BF287" i="5"/>
  <c r="AI287" i="5"/>
  <c r="BG287" i="5"/>
  <c r="BH288" i="5"/>
  <c r="AJ287" i="5"/>
  <c r="AQ288" i="5"/>
  <c r="BF288" i="5"/>
  <c r="BG288" i="5"/>
  <c r="BH289" i="5"/>
  <c r="AI288" i="5"/>
  <c r="AJ288" i="5"/>
  <c r="BF289" i="5"/>
  <c r="AQ289" i="5"/>
  <c r="BG289" i="5"/>
  <c r="BH290" i="5"/>
  <c r="AI289" i="5"/>
  <c r="AJ289" i="5"/>
  <c r="AQ290" i="5"/>
  <c r="BF290" i="5"/>
  <c r="BG290" i="5"/>
  <c r="BH291" i="5"/>
  <c r="AI290" i="5"/>
  <c r="AJ290" i="5"/>
  <c r="AQ291" i="5"/>
  <c r="AI291" i="5"/>
  <c r="AJ291" i="5"/>
  <c r="AQ292" i="5"/>
  <c r="AI292" i="5"/>
  <c r="AJ292" i="5"/>
  <c r="AQ293" i="5"/>
  <c r="AI293" i="5"/>
  <c r="AJ293" i="5"/>
  <c r="AQ294" i="5"/>
  <c r="AI294" i="5"/>
  <c r="AJ294" i="5"/>
  <c r="AQ295" i="5"/>
  <c r="AI295" i="5"/>
  <c r="AJ295" i="5"/>
  <c r="AQ296" i="5"/>
  <c r="AI296" i="5"/>
  <c r="AJ296" i="5"/>
  <c r="AQ297" i="5"/>
  <c r="AI297" i="5"/>
  <c r="AJ297" i="5"/>
  <c r="AQ298" i="5"/>
  <c r="AI298" i="5"/>
  <c r="AJ298" i="5"/>
  <c r="AQ299" i="5"/>
  <c r="AI299" i="5"/>
  <c r="AJ299" i="5"/>
  <c r="AQ300" i="5"/>
  <c r="AI300" i="5"/>
  <c r="AJ300" i="5"/>
  <c r="AQ301" i="5"/>
  <c r="AI301" i="5"/>
  <c r="AJ301" i="5"/>
  <c r="AQ302" i="5"/>
  <c r="AI302" i="5"/>
  <c r="AJ302" i="5"/>
  <c r="AQ303" i="5"/>
  <c r="AI303" i="5"/>
  <c r="AJ303" i="5"/>
  <c r="AQ304" i="5"/>
  <c r="AI304" i="5"/>
  <c r="AJ304" i="5"/>
  <c r="AQ305" i="5"/>
  <c r="AI305" i="5"/>
  <c r="AJ305" i="5"/>
  <c r="AQ306" i="5"/>
  <c r="AI306" i="5"/>
  <c r="AJ306" i="5"/>
  <c r="AQ307" i="5"/>
  <c r="AI307" i="5"/>
  <c r="AJ307" i="5"/>
  <c r="AQ308" i="5"/>
  <c r="AI308" i="5"/>
  <c r="AJ308" i="5"/>
  <c r="AQ309" i="5"/>
  <c r="AI309" i="5"/>
  <c r="AJ309" i="5"/>
  <c r="AQ310" i="5"/>
  <c r="AI310" i="5"/>
  <c r="AJ310" i="5"/>
  <c r="AQ311" i="5"/>
  <c r="AI311" i="5"/>
  <c r="AJ311" i="5"/>
  <c r="AQ312" i="5"/>
  <c r="AI312" i="5"/>
  <c r="AJ312" i="5"/>
  <c r="AQ313" i="5"/>
  <c r="AI313" i="5"/>
  <c r="AJ313" i="5"/>
  <c r="AQ314" i="5"/>
  <c r="AI314" i="5"/>
  <c r="AJ314" i="5"/>
  <c r="AQ315" i="5"/>
  <c r="AI315" i="5"/>
  <c r="AJ315" i="5"/>
  <c r="AQ316" i="5"/>
  <c r="AI316" i="5"/>
  <c r="AJ316" i="5"/>
  <c r="AQ317" i="5"/>
  <c r="AI317" i="5"/>
  <c r="AJ317" i="5"/>
  <c r="AQ318" i="5"/>
  <c r="AI318" i="5"/>
  <c r="AJ318" i="5"/>
  <c r="AQ319" i="5"/>
  <c r="AI319" i="5"/>
  <c r="AJ319" i="5"/>
  <c r="AQ320" i="5"/>
  <c r="AI320" i="5"/>
  <c r="AJ320" i="5"/>
  <c r="AQ321" i="5"/>
  <c r="AI321" i="5"/>
  <c r="AJ321" i="5"/>
  <c r="AQ322" i="5"/>
  <c r="AI322" i="5"/>
  <c r="AJ322" i="5"/>
  <c r="AQ323" i="5"/>
  <c r="AI323" i="5"/>
  <c r="AJ323" i="5"/>
  <c r="AQ324" i="5"/>
  <c r="AI324" i="5"/>
  <c r="AJ324" i="5"/>
  <c r="AQ325" i="5"/>
  <c r="AI325" i="5"/>
  <c r="AJ325" i="5"/>
  <c r="AQ326" i="5"/>
  <c r="AI326" i="5"/>
  <c r="AJ326" i="5"/>
  <c r="AQ327" i="5"/>
  <c r="AI327" i="5"/>
  <c r="AJ327" i="5"/>
  <c r="AQ328" i="5"/>
  <c r="AI328" i="5"/>
  <c r="AJ328" i="5"/>
  <c r="AQ329" i="5"/>
  <c r="AI329" i="5"/>
  <c r="AJ329" i="5"/>
  <c r="AQ330" i="5"/>
  <c r="AI330" i="5"/>
  <c r="AJ330" i="5"/>
  <c r="AQ331" i="5"/>
  <c r="AI331" i="5"/>
  <c r="AJ331" i="5"/>
  <c r="AQ332" i="5"/>
  <c r="AI332" i="5"/>
  <c r="AJ332" i="5"/>
  <c r="AQ333" i="5"/>
  <c r="AI333" i="5"/>
  <c r="AJ333" i="5"/>
  <c r="AQ334" i="5"/>
  <c r="AI334" i="5"/>
  <c r="AJ334" i="5"/>
  <c r="AQ335" i="5"/>
  <c r="AI335" i="5"/>
  <c r="AJ335" i="5"/>
  <c r="AQ336" i="5"/>
  <c r="AI336" i="5"/>
  <c r="AJ336" i="5"/>
  <c r="AQ337" i="5"/>
  <c r="AI337" i="5"/>
  <c r="AJ337" i="5"/>
  <c r="AQ338" i="5"/>
  <c r="AI338" i="5"/>
  <c r="AJ338" i="5"/>
  <c r="AQ339" i="5"/>
  <c r="AI339" i="5"/>
  <c r="AJ339" i="5"/>
  <c r="AQ340" i="5"/>
  <c r="AI340" i="5"/>
  <c r="AJ340" i="5"/>
  <c r="AQ341" i="5"/>
  <c r="AI341" i="5"/>
  <c r="AJ341" i="5"/>
  <c r="AQ342" i="5"/>
  <c r="AI342" i="5"/>
  <c r="AJ342" i="5"/>
  <c r="AQ343" i="5"/>
  <c r="AI343" i="5"/>
  <c r="AJ343" i="5"/>
  <c r="AQ344" i="5"/>
  <c r="AI344" i="5"/>
  <c r="AJ344" i="5"/>
  <c r="AQ345" i="5"/>
  <c r="AI345" i="5"/>
  <c r="AJ345" i="5"/>
  <c r="AQ346" i="5"/>
  <c r="AI346" i="5"/>
  <c r="AJ346" i="5"/>
  <c r="AQ347" i="5"/>
  <c r="AI347" i="5"/>
  <c r="AJ347" i="5"/>
  <c r="AQ348" i="5"/>
  <c r="AI348" i="5"/>
  <c r="AJ348" i="5"/>
  <c r="AQ349" i="5"/>
  <c r="AI349" i="5"/>
  <c r="AJ349" i="5"/>
  <c r="AQ350" i="5"/>
  <c r="AI350" i="5"/>
  <c r="AJ350" i="5"/>
  <c r="AQ351" i="5"/>
  <c r="AI351" i="5"/>
  <c r="AJ351" i="5"/>
  <c r="AQ352" i="5"/>
  <c r="AI352" i="5"/>
  <c r="AJ352" i="5"/>
  <c r="AQ353" i="5"/>
  <c r="AI353" i="5"/>
  <c r="AJ353" i="5"/>
  <c r="AQ354" i="5"/>
  <c r="AI354" i="5"/>
  <c r="AJ354" i="5"/>
  <c r="AQ355" i="5"/>
  <c r="AI355" i="5"/>
  <c r="AJ355" i="5"/>
  <c r="AQ356" i="5"/>
  <c r="AI356" i="5"/>
  <c r="AJ356" i="5"/>
  <c r="AQ357" i="5"/>
  <c r="AI357" i="5"/>
  <c r="AJ357" i="5"/>
  <c r="AQ358" i="5"/>
  <c r="AI358" i="5"/>
  <c r="AJ358" i="5"/>
  <c r="AQ359" i="5"/>
  <c r="AI359" i="5"/>
  <c r="AJ359" i="5"/>
  <c r="AQ360" i="5"/>
  <c r="AI360" i="5"/>
  <c r="AJ360" i="5"/>
  <c r="AQ361" i="5"/>
  <c r="AI361" i="5"/>
  <c r="AJ361" i="5"/>
  <c r="AQ362" i="5"/>
  <c r="AI362" i="5"/>
  <c r="AJ362" i="5"/>
  <c r="AQ363" i="5"/>
  <c r="AI363" i="5"/>
  <c r="AJ363" i="5"/>
  <c r="AQ364" i="5"/>
  <c r="AI364" i="5"/>
  <c r="AJ364" i="5"/>
  <c r="AQ365" i="5"/>
  <c r="AI365" i="5"/>
  <c r="AJ365" i="5"/>
  <c r="AQ366" i="5"/>
  <c r="AI366" i="5"/>
  <c r="AJ366" i="5"/>
  <c r="AQ367" i="5"/>
  <c r="AI367" i="5"/>
  <c r="AJ367" i="5"/>
  <c r="AQ368" i="5"/>
  <c r="AI368" i="5"/>
  <c r="AJ368" i="5"/>
  <c r="AQ369" i="5"/>
  <c r="AI369" i="5"/>
  <c r="AJ369" i="5"/>
  <c r="AQ370" i="5"/>
  <c r="AI370" i="5"/>
  <c r="AJ370" i="5"/>
  <c r="AQ371" i="5"/>
  <c r="AI371" i="5"/>
  <c r="AJ371" i="5"/>
  <c r="AQ372" i="5"/>
  <c r="AI372" i="5"/>
  <c r="AJ372" i="5"/>
  <c r="AQ373" i="5"/>
  <c r="AI373" i="5"/>
  <c r="AJ373" i="5"/>
  <c r="AQ374" i="5"/>
  <c r="AI374" i="5"/>
  <c r="AJ374" i="5"/>
  <c r="AQ375" i="5"/>
  <c r="AI375" i="5"/>
  <c r="AJ375" i="5"/>
  <c r="AQ376" i="5"/>
  <c r="AI376" i="5"/>
  <c r="AJ376" i="5"/>
  <c r="AQ377" i="5"/>
  <c r="AI377" i="5"/>
  <c r="AJ377" i="5"/>
  <c r="AQ378" i="5"/>
  <c r="AI378" i="5"/>
  <c r="AJ378" i="5"/>
  <c r="AQ379" i="5"/>
  <c r="AI379" i="5"/>
  <c r="AJ379" i="5"/>
  <c r="AQ380" i="5"/>
  <c r="AI380" i="5"/>
  <c r="AJ380" i="5"/>
  <c r="AQ381" i="5"/>
  <c r="AI381" i="5"/>
  <c r="AJ381" i="5"/>
  <c r="AQ382" i="5"/>
  <c r="AI382" i="5"/>
  <c r="AJ382" i="5"/>
  <c r="AQ383" i="5"/>
  <c r="AI383" i="5"/>
  <c r="AJ383" i="5"/>
  <c r="AQ384" i="5"/>
  <c r="AI384" i="5"/>
  <c r="AJ384" i="5"/>
  <c r="AQ385" i="5"/>
  <c r="AI385" i="5"/>
  <c r="AJ385" i="5"/>
  <c r="AQ386" i="5"/>
  <c r="AI386" i="5"/>
  <c r="AJ386" i="5"/>
  <c r="AQ387" i="5"/>
  <c r="AI387" i="5"/>
  <c r="AJ387" i="5"/>
  <c r="AQ388" i="5"/>
  <c r="AI388" i="5"/>
  <c r="AJ388" i="5"/>
  <c r="AQ389" i="5"/>
  <c r="AI389" i="5"/>
  <c r="AJ389" i="5"/>
  <c r="AQ390" i="5"/>
  <c r="AI390" i="5"/>
  <c r="AJ390" i="5"/>
  <c r="AQ391" i="5"/>
  <c r="AI391" i="5"/>
  <c r="AJ391" i="5"/>
  <c r="AQ392" i="5"/>
  <c r="AI392" i="5"/>
  <c r="AJ392" i="5"/>
  <c r="AQ393" i="5"/>
  <c r="AI393" i="5"/>
  <c r="AJ393" i="5"/>
  <c r="AQ394" i="5"/>
  <c r="AI394" i="5"/>
  <c r="AJ394" i="5"/>
  <c r="AQ395" i="5"/>
  <c r="AI395" i="5"/>
  <c r="AJ395" i="5"/>
  <c r="AQ396" i="5"/>
  <c r="AI396" i="5"/>
  <c r="AJ396" i="5"/>
  <c r="AQ397" i="5"/>
  <c r="AI397" i="5"/>
  <c r="AJ397" i="5"/>
  <c r="AQ398" i="5"/>
  <c r="AI398" i="5"/>
  <c r="AJ398" i="5"/>
  <c r="AQ399" i="5"/>
  <c r="AI399" i="5"/>
  <c r="AJ399" i="5"/>
  <c r="AQ400" i="5"/>
  <c r="AI400" i="5"/>
  <c r="AJ400" i="5"/>
  <c r="AQ401" i="5"/>
  <c r="AI401" i="5"/>
  <c r="AJ401" i="5"/>
  <c r="AQ402" i="5"/>
  <c r="AI402" i="5"/>
  <c r="AJ402" i="5"/>
  <c r="AQ403" i="5"/>
  <c r="AI403" i="5"/>
  <c r="AJ403" i="5"/>
  <c r="AQ404" i="5"/>
  <c r="AI404" i="5"/>
  <c r="AJ404" i="5"/>
  <c r="AQ405" i="5"/>
  <c r="AI405" i="5"/>
  <c r="AJ405" i="5"/>
  <c r="AQ406" i="5"/>
  <c r="AI406" i="5"/>
  <c r="AJ406" i="5"/>
  <c r="AQ407" i="5"/>
  <c r="AI407" i="5"/>
  <c r="AJ407" i="5"/>
  <c r="AQ408" i="5"/>
  <c r="AI408" i="5"/>
  <c r="AJ408" i="5"/>
  <c r="AQ409" i="5"/>
  <c r="AI409" i="5"/>
  <c r="AJ409" i="5"/>
  <c r="AQ410" i="5"/>
  <c r="AI410" i="5"/>
  <c r="AJ410" i="5"/>
  <c r="AQ411" i="5"/>
  <c r="AI411" i="5"/>
  <c r="AJ411" i="5"/>
  <c r="AQ412" i="5"/>
  <c r="AI412" i="5"/>
  <c r="AJ412" i="5"/>
  <c r="AQ413" i="5"/>
  <c r="AI413" i="5"/>
  <c r="AJ413" i="5"/>
  <c r="AQ414" i="5"/>
  <c r="AI414" i="5"/>
  <c r="AJ414" i="5"/>
  <c r="AQ415" i="5"/>
  <c r="AI415" i="5"/>
  <c r="AJ415" i="5"/>
  <c r="AQ416" i="5"/>
  <c r="AI416" i="5"/>
  <c r="AJ416" i="5"/>
  <c r="AQ417" i="5"/>
  <c r="AI417" i="5"/>
  <c r="AJ417" i="5"/>
  <c r="AQ418" i="5"/>
  <c r="AI418" i="5"/>
  <c r="AJ418" i="5"/>
  <c r="AQ419" i="5"/>
  <c r="AI419" i="5"/>
  <c r="AJ419" i="5"/>
  <c r="AQ420" i="5"/>
  <c r="AI420" i="5"/>
  <c r="AJ420" i="5"/>
  <c r="AQ421" i="5"/>
  <c r="AI421" i="5"/>
  <c r="AJ421" i="5"/>
  <c r="AQ422" i="5"/>
  <c r="AI422" i="5"/>
  <c r="AJ422" i="5"/>
  <c r="AQ423" i="5"/>
  <c r="AI423" i="5"/>
  <c r="AJ423" i="5"/>
  <c r="AQ424" i="5"/>
  <c r="AI424" i="5"/>
  <c r="AJ424" i="5"/>
  <c r="AQ425" i="5"/>
  <c r="AI425" i="5"/>
  <c r="AJ425" i="5"/>
  <c r="AQ426" i="5"/>
  <c r="AI426" i="5"/>
  <c r="AJ426" i="5"/>
  <c r="AQ427" i="5"/>
  <c r="AI427" i="5"/>
  <c r="AJ427" i="5"/>
  <c r="AQ428" i="5"/>
  <c r="AI428" i="5"/>
  <c r="AJ428" i="5"/>
  <c r="AQ429" i="5"/>
  <c r="AI429" i="5"/>
  <c r="AJ429" i="5"/>
  <c r="AQ430" i="5"/>
  <c r="AI430" i="5"/>
  <c r="AJ430" i="5"/>
  <c r="AQ431" i="5"/>
  <c r="AI431" i="5"/>
  <c r="AJ431" i="5"/>
  <c r="AQ432" i="5"/>
  <c r="AI432" i="5"/>
  <c r="AJ432" i="5"/>
  <c r="AQ433" i="5"/>
  <c r="AI433" i="5"/>
  <c r="AJ433" i="5"/>
  <c r="AQ434" i="5"/>
  <c r="AI434" i="5"/>
  <c r="AJ434" i="5"/>
  <c r="AQ435" i="5"/>
  <c r="AI435" i="5"/>
  <c r="AJ435" i="5"/>
  <c r="AQ436" i="5"/>
  <c r="AI436" i="5"/>
  <c r="AJ436" i="5"/>
  <c r="AQ437" i="5"/>
  <c r="AQ438" i="5"/>
  <c r="AI438" i="5"/>
  <c r="AJ438" i="5"/>
  <c r="AQ439" i="5"/>
  <c r="AI439" i="5"/>
  <c r="AJ439" i="5"/>
  <c r="AQ440" i="5"/>
  <c r="AI440" i="5"/>
  <c r="AJ440" i="5"/>
  <c r="AQ441" i="5"/>
  <c r="AI441" i="5"/>
  <c r="AJ441" i="5"/>
  <c r="AQ442" i="5"/>
  <c r="AI442" i="5"/>
  <c r="AJ442" i="5"/>
  <c r="AQ443" i="5"/>
  <c r="AI443" i="5"/>
  <c r="AJ443" i="5"/>
  <c r="AQ444" i="5"/>
  <c r="AI444" i="5"/>
  <c r="AJ444" i="5"/>
  <c r="AQ445" i="5"/>
  <c r="AI445" i="5"/>
  <c r="AJ445" i="5"/>
  <c r="AQ446" i="5"/>
  <c r="AI446" i="5"/>
  <c r="AJ446" i="5"/>
  <c r="AQ447" i="5"/>
  <c r="AI447" i="5"/>
  <c r="AJ447" i="5"/>
  <c r="AQ448" i="5"/>
  <c r="AI448" i="5"/>
  <c r="AJ448" i="5"/>
  <c r="AQ449" i="5"/>
  <c r="AI449" i="5"/>
  <c r="AJ449" i="5"/>
  <c r="AQ450" i="5"/>
  <c r="AI450" i="5"/>
  <c r="AJ450" i="5"/>
  <c r="AQ451" i="5"/>
  <c r="AI451" i="5"/>
  <c r="AJ451" i="5"/>
  <c r="AQ452" i="5"/>
  <c r="AI452" i="5"/>
  <c r="AJ452" i="5"/>
  <c r="AQ453" i="5"/>
  <c r="AI453" i="5"/>
  <c r="AJ453" i="5"/>
  <c r="AQ454" i="5"/>
  <c r="AI454" i="5"/>
  <c r="AJ454" i="5"/>
  <c r="AQ455" i="5"/>
  <c r="AI455" i="5"/>
  <c r="AJ455" i="5"/>
  <c r="AQ456" i="5"/>
  <c r="AI456" i="5"/>
  <c r="AJ456" i="5"/>
  <c r="AQ457" i="5"/>
  <c r="AI457" i="5"/>
  <c r="AJ457" i="5"/>
  <c r="AQ458" i="5"/>
  <c r="AI458" i="5"/>
  <c r="AJ458" i="5"/>
  <c r="AQ459" i="5"/>
  <c r="AI459" i="5"/>
  <c r="AJ459" i="5"/>
  <c r="AQ460" i="5"/>
  <c r="AI460" i="5"/>
  <c r="AJ460" i="5"/>
  <c r="AQ461" i="5"/>
  <c r="AI461" i="5"/>
  <c r="AJ461" i="5"/>
  <c r="AQ462" i="5"/>
  <c r="AI462" i="5"/>
  <c r="AJ462" i="5"/>
  <c r="AQ463" i="5"/>
  <c r="AI463" i="5"/>
  <c r="AJ463" i="5"/>
  <c r="AQ464" i="5"/>
  <c r="AI464" i="5"/>
  <c r="AJ464" i="5"/>
  <c r="AQ465" i="5"/>
  <c r="AI465" i="5"/>
  <c r="AJ465" i="5"/>
  <c r="AQ466" i="5"/>
  <c r="AI466" i="5"/>
  <c r="AJ466" i="5"/>
  <c r="AQ467" i="5"/>
  <c r="AI467" i="5"/>
  <c r="AJ467" i="5"/>
  <c r="AQ468" i="5"/>
  <c r="AI468" i="5"/>
  <c r="AJ468" i="5"/>
  <c r="AQ469" i="5"/>
  <c r="AI469" i="5"/>
  <c r="AJ469" i="5"/>
  <c r="AQ470" i="5"/>
  <c r="AI470" i="5"/>
  <c r="AJ470" i="5"/>
  <c r="AQ471" i="5"/>
  <c r="AI471" i="5"/>
  <c r="AJ471" i="5"/>
  <c r="AQ472" i="5"/>
  <c r="AI472" i="5"/>
  <c r="AJ472" i="5"/>
  <c r="AQ473" i="5"/>
  <c r="AI473" i="5"/>
  <c r="AJ473" i="5"/>
  <c r="AQ474" i="5"/>
  <c r="AI474" i="5"/>
  <c r="AJ474" i="5"/>
  <c r="AQ475" i="5"/>
  <c r="AI475" i="5"/>
  <c r="AJ475" i="5"/>
  <c r="AQ476" i="5"/>
  <c r="AI476" i="5"/>
  <c r="AJ476" i="5"/>
  <c r="AQ477" i="5"/>
  <c r="AI477" i="5"/>
  <c r="AJ477" i="5"/>
  <c r="AQ478" i="5"/>
  <c r="AI478" i="5"/>
  <c r="AJ478" i="5"/>
  <c r="AQ479" i="5"/>
  <c r="AI479" i="5"/>
  <c r="AJ479" i="5"/>
  <c r="AQ480" i="5"/>
  <c r="AI480" i="5"/>
  <c r="AJ480" i="5"/>
  <c r="AQ481" i="5"/>
  <c r="AI481" i="5"/>
  <c r="AJ481" i="5"/>
  <c r="AQ482" i="5"/>
  <c r="AI482" i="5"/>
  <c r="AJ482" i="5"/>
  <c r="AQ483" i="5"/>
  <c r="AI483" i="5"/>
  <c r="AJ483" i="5"/>
  <c r="AQ484" i="5"/>
  <c r="AI484" i="5"/>
  <c r="AJ484" i="5"/>
  <c r="AQ485" i="5"/>
  <c r="AI485" i="5"/>
  <c r="AJ485" i="5"/>
  <c r="AQ486" i="5"/>
  <c r="AI486" i="5"/>
  <c r="AJ486" i="5"/>
  <c r="AQ487" i="5"/>
  <c r="AI487" i="5"/>
  <c r="AJ487" i="5"/>
  <c r="AQ488" i="5"/>
  <c r="AI488" i="5"/>
  <c r="AJ488" i="5"/>
  <c r="AQ489" i="5"/>
  <c r="AI489" i="5"/>
  <c r="AJ489" i="5"/>
  <c r="AQ490" i="5"/>
  <c r="AI490" i="5"/>
  <c r="AJ490" i="5"/>
  <c r="AQ491" i="5"/>
  <c r="AI491" i="5"/>
  <c r="AJ491" i="5"/>
  <c r="AQ492" i="5"/>
  <c r="AI492" i="5"/>
  <c r="AJ492" i="5"/>
  <c r="AQ493" i="5"/>
  <c r="AI493" i="5"/>
  <c r="AJ493" i="5"/>
  <c r="AQ494" i="5"/>
  <c r="AI494" i="5"/>
  <c r="AJ494" i="5"/>
  <c r="AQ495" i="5"/>
  <c r="AI495" i="5"/>
  <c r="AJ495" i="5"/>
  <c r="AQ496" i="5"/>
  <c r="AI496" i="5"/>
  <c r="AJ496" i="5"/>
  <c r="AQ497" i="5"/>
  <c r="AI497" i="5"/>
  <c r="AJ497" i="5"/>
  <c r="AQ498" i="5"/>
  <c r="AI498" i="5"/>
  <c r="AJ498" i="5"/>
  <c r="AQ499" i="5"/>
  <c r="AI499" i="5"/>
  <c r="AJ499" i="5"/>
  <c r="AQ500" i="5"/>
  <c r="AI500" i="5"/>
  <c r="AJ500" i="5"/>
  <c r="AQ501" i="5"/>
  <c r="AI501" i="5"/>
  <c r="AJ501" i="5"/>
  <c r="AQ502" i="5"/>
  <c r="AI502" i="5"/>
  <c r="AJ502" i="5"/>
  <c r="AQ503" i="5"/>
  <c r="AI503" i="5"/>
  <c r="AJ503" i="5"/>
  <c r="AQ504" i="5"/>
  <c r="AI504" i="5"/>
  <c r="AJ504" i="5"/>
  <c r="AQ505" i="5"/>
  <c r="AI505" i="5"/>
  <c r="AJ505" i="5"/>
  <c r="AQ506" i="5"/>
  <c r="AI506" i="5"/>
  <c r="AJ506" i="5"/>
  <c r="AQ507" i="5"/>
  <c r="AI507" i="5"/>
  <c r="AJ507" i="5"/>
  <c r="AQ508" i="5"/>
  <c r="AI508" i="5"/>
  <c r="AJ508" i="5"/>
  <c r="AQ509" i="5"/>
  <c r="AI509" i="5"/>
  <c r="AJ509" i="5"/>
  <c r="AQ510" i="5"/>
  <c r="AI510" i="5"/>
  <c r="AJ510" i="5"/>
  <c r="AQ511" i="5"/>
  <c r="AI511" i="5"/>
  <c r="AJ511" i="5"/>
  <c r="AQ512" i="5"/>
  <c r="AI512" i="5"/>
  <c r="AJ512" i="5"/>
  <c r="AQ513" i="5"/>
  <c r="AI513" i="5"/>
  <c r="AJ513" i="5"/>
  <c r="AQ514" i="5"/>
  <c r="AI514" i="5"/>
  <c r="AJ514" i="5"/>
  <c r="AQ515" i="5"/>
  <c r="AI515" i="5"/>
  <c r="AJ515" i="5"/>
  <c r="AQ516" i="5"/>
  <c r="AI516" i="5"/>
  <c r="AJ516" i="5"/>
  <c r="AQ517" i="5"/>
  <c r="AI517" i="5"/>
  <c r="AJ517" i="5"/>
  <c r="AQ518" i="5"/>
  <c r="AI518" i="5"/>
  <c r="AJ518" i="5"/>
  <c r="AQ519" i="5"/>
  <c r="AI519" i="5"/>
  <c r="AJ519" i="5"/>
  <c r="AQ520" i="5"/>
  <c r="AI520" i="5"/>
  <c r="AJ520" i="5"/>
  <c r="AQ521" i="5"/>
  <c r="AI521" i="5"/>
  <c r="AJ521" i="5"/>
  <c r="AQ522" i="5"/>
  <c r="AI522" i="5"/>
  <c r="AJ522" i="5"/>
  <c r="AQ523" i="5"/>
  <c r="AI523" i="5"/>
  <c r="AJ523" i="5"/>
  <c r="AQ524" i="5"/>
  <c r="AI524" i="5"/>
  <c r="AJ524" i="5"/>
  <c r="AQ525" i="5"/>
  <c r="AI525" i="5"/>
  <c r="AJ525" i="5"/>
  <c r="AQ526" i="5"/>
  <c r="AI526" i="5"/>
  <c r="AJ526" i="5"/>
  <c r="AQ527" i="5"/>
  <c r="AI527" i="5"/>
  <c r="AJ527" i="5"/>
  <c r="AQ528" i="5"/>
  <c r="AI528" i="5"/>
  <c r="AJ528" i="5"/>
  <c r="AQ529" i="5"/>
  <c r="AI529" i="5"/>
  <c r="AJ529" i="5"/>
  <c r="AQ530" i="5"/>
  <c r="AI530" i="5"/>
  <c r="AJ530" i="5"/>
  <c r="BQ532" i="5"/>
  <c r="BT532" i="5"/>
  <c r="BQ533" i="5"/>
  <c r="BT533" i="5"/>
  <c r="BQ534" i="5"/>
  <c r="BT534" i="5"/>
  <c r="BQ535" i="5"/>
  <c r="BT535" i="5"/>
  <c r="BQ536" i="5"/>
  <c r="BT536" i="5"/>
  <c r="BQ537" i="5"/>
  <c r="BT537" i="5"/>
  <c r="BQ538" i="5"/>
  <c r="BT538" i="5"/>
  <c r="BQ539" i="5"/>
  <c r="BT539" i="5"/>
  <c r="BQ540" i="5"/>
  <c r="BT540" i="5"/>
  <c r="BQ541" i="5"/>
  <c r="BT541" i="5"/>
  <c r="BQ542" i="5"/>
  <c r="BT542" i="5"/>
  <c r="BQ543" i="5"/>
  <c r="BT543" i="5"/>
  <c r="BQ544" i="5"/>
  <c r="BT544" i="5"/>
  <c r="BQ545" i="5"/>
  <c r="BT545" i="5"/>
  <c r="BQ546" i="5"/>
  <c r="BT546" i="5"/>
  <c r="BQ547" i="5"/>
  <c r="BT547" i="5"/>
  <c r="BQ548" i="5"/>
  <c r="BT548" i="5"/>
  <c r="BQ549" i="5"/>
  <c r="BT549" i="5"/>
  <c r="BQ550" i="5"/>
  <c r="BT550" i="5"/>
  <c r="BQ551" i="5"/>
  <c r="BT551" i="5"/>
  <c r="BQ552" i="5"/>
  <c r="BT552" i="5"/>
  <c r="BQ553" i="5"/>
  <c r="BT553" i="5"/>
  <c r="BQ554" i="5"/>
  <c r="BT554" i="5"/>
  <c r="BQ555" i="5"/>
  <c r="BT555" i="5"/>
  <c r="BQ556" i="5"/>
  <c r="BT556" i="5"/>
  <c r="BQ557" i="5"/>
  <c r="BT557" i="5"/>
  <c r="BQ558" i="5"/>
  <c r="BT558" i="5"/>
  <c r="BQ559" i="5"/>
  <c r="BT559" i="5"/>
  <c r="BQ560" i="5"/>
  <c r="BT560" i="5"/>
  <c r="BQ561" i="5"/>
  <c r="BT561" i="5"/>
  <c r="BQ562" i="5"/>
  <c r="BT562" i="5"/>
  <c r="BQ563" i="5"/>
  <c r="BT563" i="5"/>
  <c r="BQ564" i="5"/>
  <c r="BT564" i="5"/>
  <c r="BQ565" i="5"/>
  <c r="BT565" i="5"/>
  <c r="BQ566" i="5"/>
  <c r="BT566" i="5"/>
  <c r="BQ567" i="5"/>
  <c r="BT567" i="5"/>
  <c r="BQ568" i="5"/>
  <c r="BT568" i="5"/>
  <c r="BQ569" i="5"/>
  <c r="BT569" i="5"/>
  <c r="BQ570" i="5"/>
  <c r="BT570" i="5"/>
  <c r="BQ571" i="5"/>
  <c r="BT571" i="5"/>
  <c r="BQ572" i="5"/>
  <c r="BT572" i="5"/>
  <c r="BQ573" i="5"/>
  <c r="BT573" i="5"/>
  <c r="BQ574" i="5"/>
  <c r="BT574" i="5"/>
  <c r="BQ575" i="5"/>
  <c r="BT575" i="5"/>
  <c r="BQ576" i="5"/>
  <c r="BT576" i="5"/>
  <c r="BQ577" i="5"/>
  <c r="BT577" i="5"/>
  <c r="BQ578" i="5"/>
  <c r="BT578" i="5"/>
  <c r="BQ579" i="5"/>
  <c r="BT579" i="5"/>
  <c r="BQ580" i="5"/>
  <c r="BT580" i="5"/>
  <c r="BQ581" i="5"/>
  <c r="BT581" i="5"/>
  <c r="BQ582" i="5"/>
  <c r="BT582" i="5"/>
  <c r="BQ583" i="5"/>
  <c r="BT583" i="5"/>
  <c r="BQ584" i="5"/>
  <c r="BT584" i="5"/>
  <c r="BQ585" i="5"/>
  <c r="BT585" i="5"/>
  <c r="BQ586" i="5"/>
  <c r="BT586" i="5"/>
  <c r="BQ587" i="5"/>
  <c r="BT587" i="5"/>
  <c r="BQ588" i="5"/>
  <c r="BT588" i="5"/>
  <c r="BQ589" i="5"/>
  <c r="BT589" i="5"/>
  <c r="BQ590" i="5"/>
  <c r="BT590" i="5"/>
  <c r="BQ591" i="5"/>
  <c r="BT591" i="5"/>
  <c r="BQ592" i="5"/>
  <c r="BT592" i="5"/>
  <c r="BQ593" i="5"/>
  <c r="BT593" i="5"/>
  <c r="BQ594" i="5"/>
  <c r="BT594" i="5"/>
  <c r="BQ595" i="5"/>
  <c r="BT595" i="5"/>
  <c r="BQ596" i="5"/>
  <c r="BT596" i="5"/>
  <c r="BQ597" i="5"/>
  <c r="BT597" i="5"/>
  <c r="BQ598" i="5"/>
  <c r="BT598" i="5"/>
  <c r="BQ599" i="5"/>
  <c r="BT599" i="5"/>
  <c r="BQ600" i="5"/>
  <c r="BT600" i="5"/>
  <c r="BQ601" i="5"/>
  <c r="BT601" i="5"/>
  <c r="BQ602" i="5"/>
  <c r="BT602" i="5"/>
  <c r="BQ603" i="5"/>
  <c r="BT603" i="5"/>
  <c r="BQ604" i="5"/>
  <c r="BT604" i="5"/>
  <c r="BQ605" i="5"/>
  <c r="BT605" i="5"/>
  <c r="BQ606" i="5"/>
  <c r="BT606" i="5"/>
  <c r="BQ607" i="5"/>
  <c r="BT607" i="5"/>
  <c r="BQ608" i="5"/>
  <c r="BT608" i="5"/>
  <c r="BQ609" i="5"/>
  <c r="BT609" i="5"/>
  <c r="BQ610" i="5"/>
  <c r="BT610" i="5"/>
  <c r="BQ611" i="5"/>
  <c r="BT611" i="5"/>
  <c r="BQ612" i="5"/>
  <c r="BT612" i="5"/>
  <c r="BQ613" i="5"/>
  <c r="BT613" i="5"/>
  <c r="BQ614" i="5"/>
  <c r="BT614" i="5"/>
  <c r="BQ615" i="5"/>
  <c r="BT615" i="5"/>
  <c r="BQ616" i="5"/>
  <c r="BT616" i="5"/>
  <c r="BQ617" i="5"/>
  <c r="BT617" i="5"/>
  <c r="BQ618" i="5"/>
  <c r="BT618" i="5"/>
  <c r="BQ619" i="5"/>
  <c r="BT619" i="5"/>
  <c r="BQ620" i="5"/>
  <c r="BT620" i="5"/>
  <c r="BQ621" i="5"/>
  <c r="BT621" i="5"/>
  <c r="BQ622" i="5"/>
  <c r="BT622" i="5"/>
  <c r="BQ623" i="5"/>
  <c r="BT623" i="5"/>
  <c r="BQ624" i="5"/>
  <c r="BT624" i="5"/>
  <c r="BQ625" i="5"/>
  <c r="BT625" i="5"/>
  <c r="BQ626" i="5"/>
  <c r="BT626" i="5"/>
  <c r="BQ627" i="5"/>
  <c r="BT627" i="5"/>
  <c r="BQ628" i="5"/>
  <c r="BT628" i="5"/>
  <c r="BQ629" i="5"/>
  <c r="BT629" i="5"/>
  <c r="BQ630" i="5"/>
  <c r="BT630" i="5"/>
  <c r="BQ631" i="5"/>
  <c r="BT631" i="5"/>
  <c r="BQ632" i="5"/>
  <c r="BT632" i="5"/>
  <c r="BQ633" i="5"/>
  <c r="BT633" i="5"/>
  <c r="BQ634" i="5"/>
  <c r="BT634" i="5"/>
  <c r="BQ635" i="5"/>
  <c r="BT635" i="5"/>
  <c r="BQ636" i="5"/>
  <c r="BT636" i="5"/>
  <c r="BQ637" i="5"/>
  <c r="BT637" i="5"/>
  <c r="BQ638" i="5"/>
  <c r="BT638" i="5"/>
  <c r="BQ639" i="5"/>
  <c r="BT639" i="5"/>
  <c r="BQ640" i="5"/>
  <c r="BT640" i="5"/>
  <c r="BQ641" i="5"/>
  <c r="BT641" i="5"/>
  <c r="BQ642" i="5"/>
  <c r="BT642" i="5"/>
  <c r="BQ643" i="5"/>
  <c r="BT643" i="5"/>
  <c r="BQ644" i="5"/>
  <c r="BT644" i="5"/>
  <c r="BQ645" i="5"/>
  <c r="BT645" i="5"/>
  <c r="BQ646" i="5"/>
  <c r="BT646" i="5"/>
  <c r="BQ647" i="5"/>
  <c r="BT647" i="5"/>
  <c r="BQ648" i="5"/>
  <c r="BT648" i="5"/>
  <c r="BQ649" i="5"/>
  <c r="BT649" i="5"/>
  <c r="BQ650" i="5"/>
  <c r="BT650" i="5"/>
  <c r="BQ651" i="5"/>
  <c r="BT651" i="5"/>
  <c r="BQ652" i="5"/>
  <c r="BT652" i="5"/>
  <c r="BQ653" i="5"/>
  <c r="BT653" i="5"/>
  <c r="BQ654" i="5"/>
  <c r="BT654" i="5"/>
  <c r="BQ655" i="5"/>
  <c r="BT655" i="5"/>
  <c r="BQ656" i="5"/>
  <c r="BT656" i="5"/>
  <c r="BQ657" i="5"/>
  <c r="BT657" i="5"/>
  <c r="BQ658" i="5"/>
  <c r="BT658" i="5"/>
  <c r="BQ659" i="5"/>
  <c r="BT659" i="5"/>
  <c r="BQ660" i="5"/>
  <c r="BT660" i="5"/>
  <c r="BQ661" i="5"/>
  <c r="BT661" i="5"/>
  <c r="BQ662" i="5"/>
  <c r="BT662" i="5"/>
  <c r="BQ663" i="5"/>
  <c r="BT663" i="5"/>
  <c r="BQ664" i="5"/>
  <c r="BT664" i="5"/>
  <c r="BQ665" i="5"/>
  <c r="BT665" i="5"/>
  <c r="BQ666" i="5"/>
  <c r="BT666" i="5"/>
  <c r="BQ667" i="5"/>
  <c r="BT667" i="5"/>
  <c r="BQ668" i="5"/>
  <c r="BT668" i="5"/>
  <c r="BQ669" i="5"/>
  <c r="BT669" i="5"/>
  <c r="BQ670" i="5"/>
  <c r="BT670" i="5"/>
  <c r="BQ671" i="5"/>
  <c r="BT671" i="5"/>
  <c r="BQ672" i="5"/>
  <c r="BT672" i="5"/>
  <c r="BQ673" i="5"/>
  <c r="BT673" i="5"/>
  <c r="BQ674" i="5"/>
  <c r="BT674" i="5"/>
  <c r="BQ675" i="5"/>
  <c r="BT675" i="5"/>
  <c r="BQ676" i="5"/>
  <c r="BT676" i="5"/>
  <c r="BQ677" i="5"/>
  <c r="BT677" i="5"/>
  <c r="BQ678" i="5"/>
  <c r="BT678" i="5"/>
  <c r="BQ679" i="5"/>
  <c r="BT679" i="5"/>
  <c r="BQ680" i="5"/>
  <c r="BT680" i="5"/>
  <c r="BQ681" i="5"/>
  <c r="BT681" i="5"/>
  <c r="BQ682" i="5"/>
  <c r="BT682" i="5"/>
  <c r="BQ683" i="5"/>
  <c r="BT683" i="5"/>
  <c r="BQ684" i="5"/>
  <c r="BT684" i="5"/>
  <c r="BQ685" i="5"/>
  <c r="BT685" i="5"/>
  <c r="BQ686" i="5"/>
  <c r="BT686" i="5"/>
  <c r="BQ687" i="5"/>
  <c r="BT687" i="5"/>
  <c r="BQ688" i="5"/>
  <c r="BT688" i="5"/>
  <c r="BQ689" i="5"/>
  <c r="BT689" i="5"/>
  <c r="BQ690" i="5"/>
  <c r="BT690" i="5"/>
  <c r="BQ691" i="5"/>
  <c r="BT691" i="5"/>
  <c r="BQ692" i="5"/>
  <c r="BT692" i="5"/>
  <c r="BQ693" i="5"/>
  <c r="BT693" i="5"/>
  <c r="BQ694" i="5"/>
  <c r="BT694" i="5"/>
  <c r="BQ695" i="5"/>
  <c r="BT695" i="5"/>
  <c r="BQ696" i="5"/>
  <c r="BT696" i="5"/>
  <c r="BQ697" i="5"/>
  <c r="BT697" i="5"/>
  <c r="BQ698" i="5"/>
  <c r="BT698" i="5"/>
  <c r="BQ699" i="5"/>
  <c r="BT699" i="5"/>
  <c r="BQ700" i="5"/>
  <c r="BT700" i="5"/>
  <c r="BQ701" i="5"/>
  <c r="BT701" i="5"/>
  <c r="BQ702" i="5"/>
  <c r="BT702" i="5"/>
  <c r="BQ703" i="5"/>
  <c r="BT703" i="5"/>
  <c r="BQ704" i="5"/>
  <c r="BT704" i="5"/>
  <c r="BQ705" i="5"/>
  <c r="BT705" i="5"/>
  <c r="BQ706" i="5"/>
  <c r="BT706" i="5"/>
  <c r="BQ707" i="5"/>
  <c r="BT707" i="5"/>
  <c r="BQ708" i="5"/>
  <c r="BT708" i="5"/>
  <c r="BQ709" i="5"/>
  <c r="BT709" i="5"/>
  <c r="BQ710" i="5"/>
  <c r="BT710" i="5"/>
  <c r="BQ711" i="5"/>
  <c r="BT711" i="5"/>
  <c r="BQ712" i="5"/>
  <c r="BT712" i="5"/>
  <c r="BQ713" i="5"/>
  <c r="BT713" i="5"/>
  <c r="BQ714" i="5"/>
  <c r="BT714" i="5"/>
  <c r="BQ715" i="5"/>
  <c r="BT715" i="5"/>
  <c r="BQ716" i="5"/>
  <c r="BT716" i="5"/>
  <c r="BQ717" i="5"/>
  <c r="BT717" i="5"/>
  <c r="BQ718" i="5"/>
  <c r="BT718" i="5"/>
  <c r="BQ719" i="5"/>
  <c r="BT719" i="5"/>
  <c r="BQ720" i="5"/>
  <c r="BT720" i="5"/>
  <c r="BQ721" i="5"/>
  <c r="BT721" i="5"/>
  <c r="BQ722" i="5"/>
  <c r="BT722" i="5"/>
  <c r="BQ723" i="5"/>
  <c r="BT723" i="5"/>
  <c r="BQ724" i="5"/>
  <c r="BT724" i="5"/>
  <c r="BQ725" i="5"/>
  <c r="BT725" i="5"/>
  <c r="BQ726" i="5"/>
  <c r="BT726" i="5"/>
  <c r="BQ727" i="5"/>
  <c r="BT727" i="5"/>
  <c r="BQ728" i="5"/>
  <c r="BT728" i="5"/>
  <c r="BQ729" i="5"/>
  <c r="BT729" i="5"/>
  <c r="BQ730" i="5"/>
  <c r="BT730" i="5"/>
  <c r="BQ731" i="5"/>
  <c r="BT731" i="5"/>
  <c r="BQ732" i="5"/>
  <c r="BT732" i="5"/>
  <c r="BQ733" i="5"/>
  <c r="BT733" i="5"/>
  <c r="BQ734" i="5"/>
  <c r="BT734" i="5"/>
  <c r="BQ735" i="5"/>
  <c r="BT735" i="5"/>
  <c r="BQ736" i="5"/>
  <c r="BT736" i="5"/>
  <c r="BQ737" i="5"/>
  <c r="BT737" i="5"/>
  <c r="BQ738" i="5"/>
  <c r="BT738" i="5"/>
  <c r="BQ739" i="5"/>
  <c r="BT739" i="5"/>
  <c r="BQ740" i="5"/>
  <c r="BT740" i="5"/>
  <c r="BQ741" i="5"/>
  <c r="BT741" i="5"/>
  <c r="BQ742" i="5"/>
  <c r="BT742" i="5"/>
  <c r="BQ743" i="5"/>
  <c r="BT743" i="5"/>
  <c r="BQ744" i="5"/>
  <c r="BT744" i="5"/>
  <c r="BQ745" i="5"/>
  <c r="BT745" i="5"/>
  <c r="BQ746" i="5"/>
  <c r="BT746" i="5"/>
  <c r="BQ747" i="5"/>
  <c r="BT747" i="5"/>
  <c r="BQ748" i="5"/>
  <c r="BT748" i="5"/>
  <c r="BQ749" i="5"/>
  <c r="BT749" i="5"/>
  <c r="BQ750" i="5"/>
  <c r="BT750" i="5"/>
  <c r="BQ751" i="5"/>
  <c r="BT751" i="5"/>
  <c r="BQ752" i="5"/>
  <c r="BT752" i="5"/>
  <c r="BQ753" i="5"/>
  <c r="BT753" i="5"/>
  <c r="BQ754" i="5"/>
  <c r="BT754" i="5"/>
  <c r="BQ755" i="5"/>
  <c r="BT755" i="5"/>
  <c r="BQ756" i="5"/>
  <c r="BT756" i="5"/>
  <c r="BQ757" i="5"/>
  <c r="BT757" i="5"/>
  <c r="BQ758" i="5"/>
  <c r="BT758" i="5"/>
  <c r="BQ759" i="5"/>
  <c r="BT759" i="5"/>
  <c r="BQ760" i="5"/>
  <c r="BT760" i="5"/>
  <c r="BQ761" i="5"/>
  <c r="BT761" i="5"/>
  <c r="BQ762" i="5"/>
  <c r="BT762" i="5"/>
  <c r="BQ763" i="5"/>
  <c r="BT763" i="5"/>
  <c r="BQ764" i="5"/>
  <c r="BT764" i="5"/>
  <c r="BQ765" i="5"/>
  <c r="BT765" i="5"/>
  <c r="BQ766" i="5"/>
  <c r="BT766" i="5"/>
  <c r="BQ767" i="5"/>
  <c r="BT767" i="5"/>
  <c r="BQ768" i="5"/>
  <c r="BT768" i="5"/>
  <c r="BQ769" i="5"/>
  <c r="BT769" i="5"/>
  <c r="BQ770" i="5"/>
  <c r="BT770" i="5"/>
  <c r="BQ771" i="5"/>
  <c r="BT771" i="5"/>
  <c r="BQ772" i="5"/>
  <c r="BT772" i="5"/>
  <c r="BQ773" i="5"/>
  <c r="BT773" i="5"/>
  <c r="BQ774" i="5"/>
  <c r="BT774" i="5"/>
  <c r="BQ775" i="5"/>
  <c r="BT775" i="5"/>
  <c r="BQ776" i="5"/>
  <c r="BT776" i="5"/>
  <c r="BQ777" i="5"/>
  <c r="BT777" i="5"/>
  <c r="BQ778" i="5"/>
  <c r="BT778" i="5"/>
  <c r="BQ779" i="5"/>
  <c r="BT779" i="5"/>
  <c r="BQ780" i="5"/>
  <c r="BT780" i="5"/>
  <c r="BQ781" i="5"/>
  <c r="BT781" i="5"/>
  <c r="BQ782" i="5"/>
  <c r="BT782" i="5"/>
  <c r="BQ783" i="5"/>
  <c r="BT783" i="5"/>
  <c r="BQ784" i="5"/>
  <c r="BT784" i="5"/>
  <c r="BQ785" i="5"/>
  <c r="BT785" i="5"/>
  <c r="BQ786" i="5"/>
  <c r="BT786" i="5"/>
  <c r="BQ787" i="5"/>
  <c r="BT787" i="5"/>
  <c r="BQ788" i="5"/>
  <c r="BT788" i="5"/>
  <c r="BQ789" i="5"/>
  <c r="BT789" i="5"/>
  <c r="BQ790" i="5"/>
  <c r="BT790" i="5"/>
  <c r="BQ791" i="5"/>
  <c r="BT791" i="5"/>
  <c r="BQ792" i="5"/>
  <c r="BT792" i="5"/>
  <c r="BQ793" i="5"/>
  <c r="BT793" i="5"/>
  <c r="BQ794" i="5"/>
  <c r="BT794" i="5"/>
  <c r="BQ795" i="5"/>
  <c r="BT795" i="5"/>
  <c r="BQ796" i="5"/>
  <c r="BT796" i="5"/>
  <c r="BQ797" i="5"/>
  <c r="BT797" i="5"/>
  <c r="BQ798" i="5"/>
  <c r="BT798" i="5"/>
  <c r="BQ799" i="5"/>
  <c r="BT799" i="5"/>
  <c r="BQ800" i="5"/>
  <c r="BT800" i="5"/>
  <c r="BQ801" i="5"/>
  <c r="BT801" i="5"/>
  <c r="BQ802" i="5"/>
  <c r="BT802" i="5"/>
  <c r="BQ803" i="5"/>
  <c r="BT803" i="5"/>
  <c r="BQ804" i="5"/>
  <c r="BT804" i="5"/>
  <c r="BQ805" i="5"/>
  <c r="BT805" i="5"/>
  <c r="BQ806" i="5"/>
  <c r="BT806" i="5"/>
  <c r="BQ807" i="5"/>
  <c r="BT807" i="5"/>
  <c r="BQ808" i="5"/>
  <c r="BT808" i="5"/>
  <c r="BQ809" i="5"/>
  <c r="BT809" i="5"/>
  <c r="BQ810" i="5"/>
  <c r="BT810" i="5"/>
  <c r="BQ811" i="5"/>
  <c r="BT811" i="5"/>
  <c r="BQ812" i="5"/>
  <c r="BT812" i="5"/>
  <c r="BQ813" i="5"/>
  <c r="BT813" i="5"/>
  <c r="BQ814" i="5"/>
  <c r="BT814" i="5"/>
  <c r="BQ815" i="5"/>
  <c r="BT815" i="5"/>
  <c r="BQ816" i="5"/>
  <c r="BT816" i="5"/>
  <c r="BQ817" i="5"/>
  <c r="BT817" i="5"/>
  <c r="BQ818" i="5"/>
  <c r="BT818" i="5"/>
  <c r="BQ819" i="5"/>
  <c r="BT819" i="5"/>
  <c r="BQ820" i="5"/>
  <c r="BT820" i="5"/>
  <c r="BQ821" i="5"/>
  <c r="BT821" i="5"/>
  <c r="BQ822" i="5"/>
  <c r="BT822" i="5"/>
  <c r="BQ823" i="5"/>
  <c r="BT823" i="5"/>
  <c r="BQ824" i="5"/>
  <c r="BT824" i="5"/>
  <c r="BQ825" i="5"/>
  <c r="BT825" i="5"/>
  <c r="BQ826" i="5"/>
  <c r="BT826" i="5"/>
  <c r="BQ827" i="5"/>
  <c r="BT827" i="5"/>
  <c r="BQ828" i="5"/>
  <c r="BT828" i="5"/>
  <c r="BQ829" i="5"/>
  <c r="BT829" i="5"/>
  <c r="BQ830" i="5"/>
  <c r="BT830" i="5"/>
  <c r="BQ831" i="5"/>
  <c r="BT831" i="5"/>
  <c r="BQ832" i="5"/>
  <c r="BT832" i="5"/>
  <c r="BQ833" i="5"/>
  <c r="BT833" i="5"/>
  <c r="BQ834" i="5"/>
  <c r="BT834" i="5"/>
  <c r="BQ835" i="5"/>
  <c r="BT835" i="5"/>
  <c r="BQ836" i="5"/>
  <c r="BT836" i="5"/>
  <c r="BQ837" i="5"/>
  <c r="BT837" i="5"/>
  <c r="BQ838" i="5"/>
  <c r="BT838" i="5"/>
  <c r="BQ839" i="5"/>
  <c r="BT839" i="5"/>
  <c r="BQ840" i="5"/>
  <c r="BT840" i="5"/>
  <c r="BQ841" i="5"/>
  <c r="BT841" i="5"/>
  <c r="BQ842" i="5"/>
  <c r="BT842" i="5"/>
  <c r="BQ843" i="5"/>
  <c r="BT843" i="5"/>
  <c r="BQ844" i="5"/>
  <c r="BT844" i="5"/>
  <c r="BQ845" i="5"/>
  <c r="BT845" i="5"/>
  <c r="BQ846" i="5"/>
  <c r="BT846" i="5"/>
  <c r="BQ847" i="5"/>
  <c r="BT847" i="5"/>
  <c r="BQ848" i="5"/>
  <c r="BT848" i="5"/>
  <c r="BQ849" i="5"/>
  <c r="BT849" i="5"/>
  <c r="BQ850" i="5"/>
  <c r="BT850" i="5"/>
  <c r="BQ851" i="5"/>
  <c r="BT851" i="5"/>
  <c r="BQ852" i="5"/>
  <c r="BT852" i="5"/>
  <c r="BQ853" i="5"/>
  <c r="BT853" i="5"/>
  <c r="BQ854" i="5"/>
  <c r="BT854" i="5"/>
  <c r="BQ855" i="5"/>
  <c r="BT855" i="5"/>
  <c r="BQ856" i="5"/>
  <c r="BT856" i="5"/>
  <c r="BQ857" i="5"/>
  <c r="BT857" i="5"/>
  <c r="BQ858" i="5"/>
  <c r="BT858" i="5"/>
  <c r="BQ859" i="5"/>
  <c r="BT859" i="5"/>
  <c r="BQ860" i="5"/>
  <c r="BT860" i="5"/>
  <c r="BQ861" i="5"/>
  <c r="BT861" i="5"/>
  <c r="BQ862" i="5"/>
  <c r="BT862" i="5"/>
  <c r="BQ863" i="5"/>
  <c r="BT863" i="5"/>
  <c r="BQ864" i="5"/>
  <c r="BT864" i="5"/>
  <c r="BQ865" i="5"/>
  <c r="BT865" i="5"/>
  <c r="BQ866" i="5"/>
  <c r="BT866" i="5"/>
  <c r="BQ867" i="5"/>
  <c r="BT867" i="5"/>
  <c r="BQ868" i="5"/>
  <c r="BT868" i="5"/>
  <c r="BQ869" i="5"/>
  <c r="BT869" i="5"/>
  <c r="BQ870" i="5"/>
  <c r="BT870" i="5"/>
  <c r="BQ871" i="5"/>
  <c r="BT871" i="5"/>
  <c r="BQ872" i="5"/>
  <c r="BT872" i="5"/>
  <c r="BQ873" i="5"/>
  <c r="BT873" i="5"/>
  <c r="BQ874" i="5"/>
  <c r="BT874" i="5"/>
  <c r="BQ875" i="5"/>
  <c r="BT875" i="5"/>
  <c r="BQ876" i="5"/>
  <c r="BT876" i="5"/>
  <c r="BQ877" i="5"/>
  <c r="BT877" i="5"/>
  <c r="BQ878" i="5"/>
  <c r="BT878" i="5"/>
  <c r="BQ879" i="5"/>
  <c r="BT879" i="5"/>
  <c r="BQ880" i="5"/>
  <c r="BT880" i="5"/>
  <c r="BQ881" i="5"/>
  <c r="BT881" i="5"/>
  <c r="BQ882" i="5"/>
  <c r="BT882" i="5"/>
  <c r="BQ883" i="5"/>
  <c r="BT883" i="5"/>
  <c r="BQ884" i="5"/>
  <c r="BT884" i="5"/>
  <c r="BQ885" i="5"/>
  <c r="BT885" i="5"/>
  <c r="BT886" i="5"/>
  <c r="AT887" i="5"/>
  <c r="AU887" i="5"/>
  <c r="BN887" i="5"/>
  <c r="BO887" i="5"/>
  <c r="BQ887" i="5"/>
  <c r="BT887" i="5"/>
  <c r="AT888" i="5"/>
  <c r="AU888" i="5"/>
  <c r="BN888" i="5"/>
  <c r="BO888" i="5"/>
  <c r="BQ888" i="5"/>
  <c r="BT888" i="5"/>
  <c r="AT889" i="5"/>
  <c r="AU889" i="5"/>
  <c r="BN889" i="5"/>
  <c r="BO889" i="5"/>
  <c r="BQ889" i="5"/>
  <c r="BT889" i="5"/>
  <c r="AT890" i="5"/>
  <c r="AU890" i="5"/>
  <c r="BN890" i="5"/>
  <c r="BO890" i="5"/>
  <c r="BQ890" i="5"/>
  <c r="BT890" i="5"/>
  <c r="AT891" i="5"/>
  <c r="AU891" i="5"/>
  <c r="BN891" i="5"/>
  <c r="BO891" i="5"/>
  <c r="BQ891" i="5"/>
  <c r="BT891" i="5"/>
  <c r="AT892" i="5"/>
  <c r="AU892" i="5"/>
  <c r="BN892" i="5"/>
  <c r="BO892" i="5"/>
  <c r="BQ892" i="5"/>
  <c r="BT892" i="5"/>
  <c r="AT893" i="5"/>
  <c r="AU893" i="5"/>
  <c r="BN893" i="5"/>
  <c r="BO893" i="5"/>
  <c r="BQ893" i="5"/>
  <c r="BT893" i="5"/>
  <c r="AT894" i="5"/>
  <c r="AU894" i="5"/>
  <c r="BN894" i="5"/>
  <c r="BO894" i="5"/>
  <c r="BQ894" i="5"/>
  <c r="BT894" i="5"/>
  <c r="AT895" i="5"/>
  <c r="AU895" i="5"/>
  <c r="BN895" i="5"/>
  <c r="BO895" i="5"/>
  <c r="BQ895" i="5"/>
  <c r="BT895" i="5"/>
  <c r="AT896" i="5"/>
  <c r="AU896" i="5"/>
  <c r="BN896" i="5"/>
  <c r="BO896" i="5"/>
  <c r="BQ896" i="5"/>
  <c r="BT896" i="5"/>
  <c r="AT897" i="5"/>
  <c r="AU897" i="5"/>
  <c r="BN897" i="5"/>
  <c r="BO897" i="5"/>
  <c r="BQ897" i="5"/>
  <c r="BT897" i="5"/>
  <c r="AT898" i="5"/>
  <c r="AU898" i="5"/>
  <c r="BN898" i="5"/>
  <c r="BO898" i="5"/>
  <c r="BQ898" i="5"/>
  <c r="BT898" i="5"/>
  <c r="AT899" i="5"/>
  <c r="AU899" i="5"/>
  <c r="BN899" i="5"/>
  <c r="BO899" i="5"/>
  <c r="BQ899" i="5"/>
  <c r="BT899" i="5"/>
  <c r="AT900" i="5"/>
  <c r="AU900" i="5"/>
  <c r="BN900" i="5"/>
  <c r="BO900" i="5"/>
  <c r="BQ900" i="5"/>
  <c r="BT900" i="5"/>
  <c r="AT901" i="5"/>
  <c r="AU901" i="5"/>
  <c r="BN901" i="5"/>
  <c r="BO901" i="5"/>
  <c r="BQ901" i="5"/>
  <c r="BT901" i="5"/>
  <c r="AT902" i="5"/>
  <c r="AU902" i="5"/>
  <c r="BN902" i="5"/>
  <c r="BO902" i="5"/>
  <c r="BQ902" i="5"/>
  <c r="BT902" i="5"/>
  <c r="AT903" i="5"/>
  <c r="AU903" i="5"/>
  <c r="BN903" i="5"/>
  <c r="BO903" i="5"/>
  <c r="BQ903" i="5"/>
  <c r="BT903" i="5"/>
  <c r="AT904" i="5"/>
  <c r="AU904" i="5"/>
  <c r="BN904" i="5"/>
  <c r="BO904" i="5"/>
  <c r="BQ904" i="5"/>
  <c r="BT904" i="5"/>
  <c r="AT905" i="5"/>
  <c r="AU905" i="5"/>
  <c r="BN905" i="5"/>
  <c r="BO905" i="5"/>
  <c r="BQ905" i="5"/>
  <c r="BT905" i="5"/>
  <c r="AT906" i="5"/>
  <c r="AU906" i="5"/>
  <c r="BN906" i="5"/>
  <c r="BO906" i="5"/>
  <c r="BQ906" i="5"/>
  <c r="BT906" i="5"/>
  <c r="AT907" i="5"/>
  <c r="AU907" i="5"/>
  <c r="BN907" i="5"/>
  <c r="BO907" i="5"/>
  <c r="BQ907" i="5"/>
  <c r="BT907" i="5"/>
  <c r="AT908" i="5"/>
  <c r="AU908" i="5"/>
  <c r="BN908" i="5"/>
  <c r="BO908" i="5"/>
  <c r="BQ908" i="5"/>
  <c r="BT908" i="5"/>
  <c r="AT909" i="5"/>
  <c r="AU909" i="5"/>
  <c r="BN909" i="5"/>
  <c r="BO909" i="5"/>
  <c r="BQ909" i="5"/>
  <c r="BT909" i="5"/>
  <c r="AT910" i="5"/>
  <c r="AU910" i="5"/>
  <c r="BN910" i="5"/>
  <c r="BO910" i="5"/>
  <c r="BQ910" i="5"/>
  <c r="BT910" i="5"/>
  <c r="AT911" i="5"/>
  <c r="AU911" i="5"/>
  <c r="BN911" i="5"/>
  <c r="BO911" i="5"/>
  <c r="BQ911" i="5"/>
  <c r="BT911" i="5"/>
  <c r="AT912" i="5"/>
  <c r="AU912" i="5"/>
  <c r="BN912" i="5"/>
  <c r="BO912" i="5"/>
  <c r="BQ912" i="5"/>
  <c r="BT912" i="5"/>
  <c r="AT913" i="5"/>
  <c r="AU913" i="5"/>
  <c r="BN913" i="5"/>
  <c r="BO913" i="5"/>
  <c r="BQ913" i="5"/>
  <c r="BT913" i="5"/>
  <c r="AT914" i="5"/>
  <c r="AU914" i="5"/>
  <c r="BN914" i="5"/>
  <c r="BO914" i="5"/>
  <c r="BQ914" i="5"/>
  <c r="BT914" i="5"/>
  <c r="AT915" i="5"/>
  <c r="AU915" i="5"/>
  <c r="BN915" i="5"/>
  <c r="BO915" i="5"/>
  <c r="BQ915" i="5"/>
  <c r="BT915" i="5"/>
  <c r="AT916" i="5"/>
  <c r="AU916" i="5"/>
  <c r="BN916" i="5"/>
  <c r="BO916" i="5"/>
  <c r="BQ916" i="5"/>
  <c r="BT916" i="5"/>
  <c r="AT917" i="5"/>
  <c r="AU917" i="5"/>
  <c r="BN917" i="5"/>
  <c r="BO917" i="5"/>
  <c r="BQ917" i="5"/>
  <c r="BT917" i="5"/>
  <c r="AT918" i="5"/>
  <c r="AU918" i="5"/>
  <c r="BN918" i="5"/>
  <c r="BO918" i="5"/>
  <c r="BQ918" i="5"/>
  <c r="BT918" i="5"/>
  <c r="AT919" i="5"/>
  <c r="AU919" i="5"/>
  <c r="BN919" i="5"/>
  <c r="BO919" i="5"/>
  <c r="BQ919" i="5"/>
  <c r="BT919" i="5"/>
  <c r="AT920" i="5"/>
  <c r="AU920" i="5"/>
  <c r="BN920" i="5"/>
  <c r="BO920" i="5"/>
  <c r="BQ920" i="5"/>
  <c r="BT920" i="5"/>
  <c r="AT921" i="5"/>
  <c r="AU921" i="5"/>
  <c r="BN921" i="5"/>
  <c r="BO921" i="5"/>
  <c r="BQ921" i="5"/>
  <c r="BT921" i="5"/>
  <c r="AT922" i="5"/>
  <c r="AU922" i="5"/>
  <c r="BN922" i="5"/>
  <c r="BO922" i="5"/>
  <c r="BQ922" i="5"/>
  <c r="BT922" i="5"/>
  <c r="BS532" i="5"/>
  <c r="BS533" i="5"/>
  <c r="BS534" i="5"/>
  <c r="BS535" i="5"/>
  <c r="BS536" i="5"/>
  <c r="BS537" i="5"/>
  <c r="BS538" i="5"/>
  <c r="BS539" i="5"/>
  <c r="BS540" i="5"/>
  <c r="BS541" i="5"/>
  <c r="BS542" i="5"/>
  <c r="BS543" i="5"/>
  <c r="BS544" i="5"/>
  <c r="BS545" i="5"/>
  <c r="BS546" i="5"/>
  <c r="BS547" i="5"/>
  <c r="BS548" i="5"/>
  <c r="BS549" i="5"/>
  <c r="BS550" i="5"/>
  <c r="BS551" i="5"/>
  <c r="BS552" i="5"/>
  <c r="BS553" i="5"/>
  <c r="BS554" i="5"/>
  <c r="BS555" i="5"/>
  <c r="BS556" i="5"/>
  <c r="BS557" i="5"/>
  <c r="BS558" i="5"/>
  <c r="BS559" i="5"/>
  <c r="BS560" i="5"/>
  <c r="BS561" i="5"/>
  <c r="BS562" i="5"/>
  <c r="BS563" i="5"/>
  <c r="BS564" i="5"/>
  <c r="BS565" i="5"/>
  <c r="BS566" i="5"/>
  <c r="BS567" i="5"/>
  <c r="BS568" i="5"/>
  <c r="BS569" i="5"/>
  <c r="BS570" i="5"/>
  <c r="BS571" i="5"/>
  <c r="BS572" i="5"/>
  <c r="BS573" i="5"/>
  <c r="BS574" i="5"/>
  <c r="BS575" i="5"/>
  <c r="BS576" i="5"/>
  <c r="BS577" i="5"/>
  <c r="BS578" i="5"/>
  <c r="BS579" i="5"/>
  <c r="BS580" i="5"/>
  <c r="BS581" i="5"/>
  <c r="BS582" i="5"/>
  <c r="BS583" i="5"/>
  <c r="BS584" i="5"/>
  <c r="BS585" i="5"/>
  <c r="BS586" i="5"/>
  <c r="BS587" i="5"/>
  <c r="BS588" i="5"/>
  <c r="BS589" i="5"/>
  <c r="BS590" i="5"/>
  <c r="BS591" i="5"/>
  <c r="BS592" i="5"/>
  <c r="BS593" i="5"/>
  <c r="BS594" i="5"/>
  <c r="BS595" i="5"/>
  <c r="BS596" i="5"/>
  <c r="BS597" i="5"/>
  <c r="BS598" i="5"/>
  <c r="BS599" i="5"/>
  <c r="BS600" i="5"/>
  <c r="BS601" i="5"/>
  <c r="BS602" i="5"/>
  <c r="BS603" i="5"/>
  <c r="BS604" i="5"/>
  <c r="BS605" i="5"/>
  <c r="BS606" i="5"/>
  <c r="BS607" i="5"/>
  <c r="BS608" i="5"/>
  <c r="BS609" i="5"/>
  <c r="BS610" i="5"/>
  <c r="BS611" i="5"/>
  <c r="BS612" i="5"/>
  <c r="BS613" i="5"/>
  <c r="BS614" i="5"/>
  <c r="BS615" i="5"/>
  <c r="BS616" i="5"/>
  <c r="BS617" i="5"/>
  <c r="BS618" i="5"/>
  <c r="BS619" i="5"/>
  <c r="BS620" i="5"/>
  <c r="BS621" i="5"/>
  <c r="BS622" i="5"/>
  <c r="BS623" i="5"/>
  <c r="BS624" i="5"/>
  <c r="BS625" i="5"/>
  <c r="BS626" i="5"/>
  <c r="BS627" i="5"/>
  <c r="BS628" i="5"/>
  <c r="BS629" i="5"/>
  <c r="BS630" i="5"/>
  <c r="BS631" i="5"/>
  <c r="BS632" i="5"/>
  <c r="BS633" i="5"/>
  <c r="BS634" i="5"/>
  <c r="BS635" i="5"/>
  <c r="BS636" i="5"/>
  <c r="BS637" i="5"/>
  <c r="BS638" i="5"/>
  <c r="BS639" i="5"/>
  <c r="BS640" i="5"/>
  <c r="BS641" i="5"/>
  <c r="BS642" i="5"/>
  <c r="BS643" i="5"/>
  <c r="BS644" i="5"/>
  <c r="BS645" i="5"/>
  <c r="BS646" i="5"/>
  <c r="BS647" i="5"/>
  <c r="BS648" i="5"/>
  <c r="BS649" i="5"/>
  <c r="BS650" i="5"/>
  <c r="BS651" i="5"/>
  <c r="BS652" i="5"/>
  <c r="BS653" i="5"/>
  <c r="BS654" i="5"/>
  <c r="BS655" i="5"/>
  <c r="BS656" i="5"/>
  <c r="BS657" i="5"/>
  <c r="BS658" i="5"/>
  <c r="BS659" i="5"/>
  <c r="BS660" i="5"/>
  <c r="BS661" i="5"/>
  <c r="BS662" i="5"/>
  <c r="BS663" i="5"/>
  <c r="BS664" i="5"/>
  <c r="BS665" i="5"/>
  <c r="BS666" i="5"/>
  <c r="BS667" i="5"/>
  <c r="BS668" i="5"/>
  <c r="BS669" i="5"/>
  <c r="BS670" i="5"/>
  <c r="BS671" i="5"/>
  <c r="BS672" i="5"/>
  <c r="BS673" i="5"/>
  <c r="BS674" i="5"/>
  <c r="BS675" i="5"/>
  <c r="BS676" i="5"/>
  <c r="BS677" i="5"/>
  <c r="BS678" i="5"/>
  <c r="BS679" i="5"/>
  <c r="BS680" i="5"/>
  <c r="BS681" i="5"/>
  <c r="BS682" i="5"/>
  <c r="BS683" i="5"/>
  <c r="BS684" i="5"/>
  <c r="BS685" i="5"/>
  <c r="BS686" i="5"/>
  <c r="BS687" i="5"/>
  <c r="BS688" i="5"/>
  <c r="BS689" i="5"/>
  <c r="BS690" i="5"/>
  <c r="BS691" i="5"/>
  <c r="BS692" i="5"/>
  <c r="BS693" i="5"/>
  <c r="BS694" i="5"/>
  <c r="BS695" i="5"/>
  <c r="BS696" i="5"/>
  <c r="BS697" i="5"/>
  <c r="BS698" i="5"/>
  <c r="BS699" i="5"/>
  <c r="BS700" i="5"/>
  <c r="BS701" i="5"/>
  <c r="BS702" i="5"/>
  <c r="BS703" i="5"/>
  <c r="BS704" i="5"/>
  <c r="BS705" i="5"/>
  <c r="BS706" i="5"/>
  <c r="BS707" i="5"/>
  <c r="BS708" i="5"/>
  <c r="BS709" i="5"/>
  <c r="BS710" i="5"/>
  <c r="BS711" i="5"/>
  <c r="BS712" i="5"/>
  <c r="BS713" i="5"/>
  <c r="BS714" i="5"/>
  <c r="BS715" i="5"/>
  <c r="BS716" i="5"/>
  <c r="BS717" i="5"/>
  <c r="BS718" i="5"/>
  <c r="BS719" i="5"/>
  <c r="BS720" i="5"/>
  <c r="BS721" i="5"/>
  <c r="BS722" i="5"/>
  <c r="BS723" i="5"/>
  <c r="BS724" i="5"/>
  <c r="BS725" i="5"/>
  <c r="BS726" i="5"/>
  <c r="BS727" i="5"/>
  <c r="BS728" i="5"/>
  <c r="BS729" i="5"/>
  <c r="BS730" i="5"/>
  <c r="BS731" i="5"/>
  <c r="BS732" i="5"/>
  <c r="BS733" i="5"/>
  <c r="BS734" i="5"/>
  <c r="BS735" i="5"/>
  <c r="BS736" i="5"/>
  <c r="BS737" i="5"/>
  <c r="BS738" i="5"/>
  <c r="BS739" i="5"/>
  <c r="BS740" i="5"/>
  <c r="BS741" i="5"/>
  <c r="BS742" i="5"/>
  <c r="BS743" i="5"/>
  <c r="BS744" i="5"/>
  <c r="BS745" i="5"/>
  <c r="BS746" i="5"/>
  <c r="BS747" i="5"/>
  <c r="BS748" i="5"/>
  <c r="BS749" i="5"/>
  <c r="BS750" i="5"/>
  <c r="BS751" i="5"/>
  <c r="BS752" i="5"/>
  <c r="BS753" i="5"/>
  <c r="BS754" i="5"/>
  <c r="BS755" i="5"/>
  <c r="BS756" i="5"/>
  <c r="BS757" i="5"/>
  <c r="BS758" i="5"/>
  <c r="BS759" i="5"/>
  <c r="BS760" i="5"/>
  <c r="BS761" i="5"/>
  <c r="BS762" i="5"/>
  <c r="BS763" i="5"/>
  <c r="BS764" i="5"/>
  <c r="BS765" i="5"/>
  <c r="BS766" i="5"/>
  <c r="BS767" i="5"/>
  <c r="BS768" i="5"/>
  <c r="BS769" i="5"/>
  <c r="BS770" i="5"/>
  <c r="BS771" i="5"/>
  <c r="BS772" i="5"/>
  <c r="BS773" i="5"/>
  <c r="BS774" i="5"/>
  <c r="BS775" i="5"/>
  <c r="BS776" i="5"/>
  <c r="BS777" i="5"/>
  <c r="BS778" i="5"/>
  <c r="BS779" i="5"/>
  <c r="BS780" i="5"/>
  <c r="BS781" i="5"/>
  <c r="BS782" i="5"/>
  <c r="BS783" i="5"/>
  <c r="BS784" i="5"/>
  <c r="BS785" i="5"/>
  <c r="BS786" i="5"/>
  <c r="BS787" i="5"/>
  <c r="BS788" i="5"/>
  <c r="BS789" i="5"/>
  <c r="BS790" i="5"/>
  <c r="BS791" i="5"/>
  <c r="BS792" i="5"/>
  <c r="BS793" i="5"/>
  <c r="BS794" i="5"/>
  <c r="BS795" i="5"/>
  <c r="BS796" i="5"/>
  <c r="BS797" i="5"/>
  <c r="BS798" i="5"/>
  <c r="BS799" i="5"/>
  <c r="BS800" i="5"/>
  <c r="BS801" i="5"/>
  <c r="BS802" i="5"/>
  <c r="BS803" i="5"/>
  <c r="BS804" i="5"/>
  <c r="BS805" i="5"/>
  <c r="BS806" i="5"/>
  <c r="BS807" i="5"/>
  <c r="BS808" i="5"/>
  <c r="BS809" i="5"/>
  <c r="BS810" i="5"/>
  <c r="BS811" i="5"/>
  <c r="BS812" i="5"/>
  <c r="BS813" i="5"/>
  <c r="BS814" i="5"/>
  <c r="BS815" i="5"/>
  <c r="BS816" i="5"/>
  <c r="BS817" i="5"/>
  <c r="BS818" i="5"/>
  <c r="BS819" i="5"/>
  <c r="BS820" i="5"/>
  <c r="BS821" i="5"/>
  <c r="BS822" i="5"/>
  <c r="BS823" i="5"/>
  <c r="BS824" i="5"/>
  <c r="BS825" i="5"/>
  <c r="BS826" i="5"/>
  <c r="BS827" i="5"/>
  <c r="BS828" i="5"/>
  <c r="BS829" i="5"/>
  <c r="BS830" i="5"/>
  <c r="BS831" i="5"/>
  <c r="BS832" i="5"/>
  <c r="BS833" i="5"/>
  <c r="BS834" i="5"/>
  <c r="BS835" i="5"/>
  <c r="BS836" i="5"/>
  <c r="BS837" i="5"/>
  <c r="BS838" i="5"/>
  <c r="BS839" i="5"/>
  <c r="BS840" i="5"/>
  <c r="BS841" i="5"/>
  <c r="BS842" i="5"/>
  <c r="BS843" i="5"/>
  <c r="BS844" i="5"/>
  <c r="BS845" i="5"/>
  <c r="BS846" i="5"/>
  <c r="BS847" i="5"/>
  <c r="BS848" i="5"/>
  <c r="BS849" i="5"/>
  <c r="BS850" i="5"/>
  <c r="BS851" i="5"/>
  <c r="BS852" i="5"/>
  <c r="BS853" i="5"/>
  <c r="BS854" i="5"/>
  <c r="BS855" i="5"/>
  <c r="BS856" i="5"/>
  <c r="BS857" i="5"/>
  <c r="BS858" i="5"/>
  <c r="BS859" i="5"/>
  <c r="BS860" i="5"/>
  <c r="BS861" i="5"/>
  <c r="BS862" i="5"/>
  <c r="BS863" i="5"/>
  <c r="BS864" i="5"/>
  <c r="BS865" i="5"/>
  <c r="BS866" i="5"/>
  <c r="BS867" i="5"/>
  <c r="BS868" i="5"/>
  <c r="BS869" i="5"/>
  <c r="BS870" i="5"/>
  <c r="BS871" i="5"/>
  <c r="BS872" i="5"/>
  <c r="BS873" i="5"/>
  <c r="BS874" i="5"/>
  <c r="BS875" i="5"/>
  <c r="BS876" i="5"/>
  <c r="BS877" i="5"/>
  <c r="BS878" i="5"/>
  <c r="BS879" i="5"/>
  <c r="BS880" i="5"/>
  <c r="BS881" i="5"/>
  <c r="BS882" i="5"/>
  <c r="BS883" i="5"/>
  <c r="BS884" i="5"/>
  <c r="BS885" i="5"/>
  <c r="BS886" i="5"/>
  <c r="BS887" i="5"/>
  <c r="BS888" i="5"/>
  <c r="BS889" i="5"/>
  <c r="BS890" i="5"/>
  <c r="BS891" i="5"/>
  <c r="BS892" i="5"/>
  <c r="BS893" i="5"/>
  <c r="BS894" i="5"/>
  <c r="BS895" i="5"/>
  <c r="BS896" i="5"/>
  <c r="BS897" i="5"/>
  <c r="BS898" i="5"/>
  <c r="BS899" i="5"/>
  <c r="BS900" i="5"/>
  <c r="BS901" i="5"/>
  <c r="BS902" i="5"/>
  <c r="BS903" i="5"/>
  <c r="BS904" i="5"/>
  <c r="BS905" i="5"/>
  <c r="BS906" i="5"/>
  <c r="BS907" i="5"/>
  <c r="BS908" i="5"/>
  <c r="BS909" i="5"/>
  <c r="BS910" i="5"/>
  <c r="BS911" i="5"/>
  <c r="BS912" i="5"/>
  <c r="BS913" i="5"/>
  <c r="BS914" i="5"/>
  <c r="BS915" i="5"/>
  <c r="BS916" i="5"/>
  <c r="BS917" i="5"/>
  <c r="BS918" i="5"/>
  <c r="BS919" i="5"/>
  <c r="BS920" i="5"/>
  <c r="BS921" i="5"/>
  <c r="BS922" i="5"/>
  <c r="BR532" i="5"/>
  <c r="BR533" i="5"/>
  <c r="BR534" i="5"/>
  <c r="BR535" i="5"/>
  <c r="BR536" i="5"/>
  <c r="BR537" i="5"/>
  <c r="BR538" i="5"/>
  <c r="BR539" i="5"/>
  <c r="BR540" i="5"/>
  <c r="BR541" i="5"/>
  <c r="BR542" i="5"/>
  <c r="BR543" i="5"/>
  <c r="BR544" i="5"/>
  <c r="BR545" i="5"/>
  <c r="BR546" i="5"/>
  <c r="BR547" i="5"/>
  <c r="BR548" i="5"/>
  <c r="BR549" i="5"/>
  <c r="BR550" i="5"/>
  <c r="BR551" i="5"/>
  <c r="BR552" i="5"/>
  <c r="BR553" i="5"/>
  <c r="BR554" i="5"/>
  <c r="BR555" i="5"/>
  <c r="BR556" i="5"/>
  <c r="BR557" i="5"/>
  <c r="BR558" i="5"/>
  <c r="BR559" i="5"/>
  <c r="BR560" i="5"/>
  <c r="BR561" i="5"/>
  <c r="BR562" i="5"/>
  <c r="BR563" i="5"/>
  <c r="BR564" i="5"/>
  <c r="BR565" i="5"/>
  <c r="BR566" i="5"/>
  <c r="BR567" i="5"/>
  <c r="BR568" i="5"/>
  <c r="BR569" i="5"/>
  <c r="BR570" i="5"/>
  <c r="BR571" i="5"/>
  <c r="BR572" i="5"/>
  <c r="BR573" i="5"/>
  <c r="BR574" i="5"/>
  <c r="BR575" i="5"/>
  <c r="BR576" i="5"/>
  <c r="BR577" i="5"/>
  <c r="BR578" i="5"/>
  <c r="BR579" i="5"/>
  <c r="BR580" i="5"/>
  <c r="BR581" i="5"/>
  <c r="BR582" i="5"/>
  <c r="BR583" i="5"/>
  <c r="BR584" i="5"/>
  <c r="BR585" i="5"/>
  <c r="BR586" i="5"/>
  <c r="BR587" i="5"/>
  <c r="BR588" i="5"/>
  <c r="BR589" i="5"/>
  <c r="BR590" i="5"/>
  <c r="BR591" i="5"/>
  <c r="BR592" i="5"/>
  <c r="BR593" i="5"/>
  <c r="BR594" i="5"/>
  <c r="BR595" i="5"/>
  <c r="BR596" i="5"/>
  <c r="BR597" i="5"/>
  <c r="BR598" i="5"/>
  <c r="BR599" i="5"/>
  <c r="BR600" i="5"/>
  <c r="BR601" i="5"/>
  <c r="BR602" i="5"/>
  <c r="BR603" i="5"/>
  <c r="BR604" i="5"/>
  <c r="BR605" i="5"/>
  <c r="BR606" i="5"/>
  <c r="BR607" i="5"/>
  <c r="BR608" i="5"/>
  <c r="BR609" i="5"/>
  <c r="BR610" i="5"/>
  <c r="BR611" i="5"/>
  <c r="BR612" i="5"/>
  <c r="BR613" i="5"/>
  <c r="BR614" i="5"/>
  <c r="BR615" i="5"/>
  <c r="BR616" i="5"/>
  <c r="BR617" i="5"/>
  <c r="BR618" i="5"/>
  <c r="BR619" i="5"/>
  <c r="BR620" i="5"/>
  <c r="BR621" i="5"/>
  <c r="BR622" i="5"/>
  <c r="BR623" i="5"/>
  <c r="BR624" i="5"/>
  <c r="BR625" i="5"/>
  <c r="BR626" i="5"/>
  <c r="BR627" i="5"/>
  <c r="BR628" i="5"/>
  <c r="BR629" i="5"/>
  <c r="BR630" i="5"/>
  <c r="BR631" i="5"/>
  <c r="BR632" i="5"/>
  <c r="BR633" i="5"/>
  <c r="BR634" i="5"/>
  <c r="BR635" i="5"/>
  <c r="BR636" i="5"/>
  <c r="BR637" i="5"/>
  <c r="BR638" i="5"/>
  <c r="BR639" i="5"/>
  <c r="BR640" i="5"/>
  <c r="BR641" i="5"/>
  <c r="BR642" i="5"/>
  <c r="BR643" i="5"/>
  <c r="BR644" i="5"/>
  <c r="BR645" i="5"/>
  <c r="BR646" i="5"/>
  <c r="BR647" i="5"/>
  <c r="BR648" i="5"/>
  <c r="BR649" i="5"/>
  <c r="BR650" i="5"/>
  <c r="BR651" i="5"/>
  <c r="BR652" i="5"/>
  <c r="BR653" i="5"/>
  <c r="BR654" i="5"/>
  <c r="BR655" i="5"/>
  <c r="BR656" i="5"/>
  <c r="BR657" i="5"/>
  <c r="BR658" i="5"/>
  <c r="BR659" i="5"/>
  <c r="BR660" i="5"/>
  <c r="BR661" i="5"/>
  <c r="BR662" i="5"/>
  <c r="BR663" i="5"/>
  <c r="BR664" i="5"/>
  <c r="BR665" i="5"/>
  <c r="BR666" i="5"/>
  <c r="BR667" i="5"/>
  <c r="BR668" i="5"/>
  <c r="BR669" i="5"/>
  <c r="BR670" i="5"/>
  <c r="BR671" i="5"/>
  <c r="BR672" i="5"/>
  <c r="BR673" i="5"/>
  <c r="BR674" i="5"/>
  <c r="BR675" i="5"/>
  <c r="BR676" i="5"/>
  <c r="BR677" i="5"/>
  <c r="BR678" i="5"/>
  <c r="BR679" i="5"/>
  <c r="BR680" i="5"/>
  <c r="BR681" i="5"/>
  <c r="BR682" i="5"/>
  <c r="BR683" i="5"/>
  <c r="BR684" i="5"/>
  <c r="BR685" i="5"/>
  <c r="BR686" i="5"/>
  <c r="BR687" i="5"/>
  <c r="BR688" i="5"/>
  <c r="BR689" i="5"/>
  <c r="BR690" i="5"/>
  <c r="BR691" i="5"/>
  <c r="BR692" i="5"/>
  <c r="BR693" i="5"/>
  <c r="BR694" i="5"/>
  <c r="BR695" i="5"/>
  <c r="BR696" i="5"/>
  <c r="BR697" i="5"/>
  <c r="BR698" i="5"/>
  <c r="BR699" i="5"/>
  <c r="BR700" i="5"/>
  <c r="BR701" i="5"/>
  <c r="BR702" i="5"/>
  <c r="BR703" i="5"/>
  <c r="BR704" i="5"/>
  <c r="BR705" i="5"/>
  <c r="BR706" i="5"/>
  <c r="BR707" i="5"/>
  <c r="BR708" i="5"/>
  <c r="BR709" i="5"/>
  <c r="BR710" i="5"/>
  <c r="BR711" i="5"/>
  <c r="BR712" i="5"/>
  <c r="BR713" i="5"/>
  <c r="BR714" i="5"/>
  <c r="BR715" i="5"/>
  <c r="BR716" i="5"/>
  <c r="BR717" i="5"/>
  <c r="BR718" i="5"/>
  <c r="BR719" i="5"/>
  <c r="BR720" i="5"/>
  <c r="BR721" i="5"/>
  <c r="BR722" i="5"/>
  <c r="BR723" i="5"/>
  <c r="BR724" i="5"/>
  <c r="BR725" i="5"/>
  <c r="BR726" i="5"/>
  <c r="BR727" i="5"/>
  <c r="BR728" i="5"/>
  <c r="BR729" i="5"/>
  <c r="BR730" i="5"/>
  <c r="BR731" i="5"/>
  <c r="BR732" i="5"/>
  <c r="BR733" i="5"/>
  <c r="BR734" i="5"/>
  <c r="BR735" i="5"/>
  <c r="BR736" i="5"/>
  <c r="BR737" i="5"/>
  <c r="BR738" i="5"/>
  <c r="BR739" i="5"/>
  <c r="BR740" i="5"/>
  <c r="BR741" i="5"/>
  <c r="BR742" i="5"/>
  <c r="BR743" i="5"/>
  <c r="BR744" i="5"/>
  <c r="BR745" i="5"/>
  <c r="BR746" i="5"/>
  <c r="BR747" i="5"/>
  <c r="BR748" i="5"/>
  <c r="BR749" i="5"/>
  <c r="BR750" i="5"/>
  <c r="BR751" i="5"/>
  <c r="BR752" i="5"/>
  <c r="BR753" i="5"/>
  <c r="BR754" i="5"/>
  <c r="BR755" i="5"/>
  <c r="BR756" i="5"/>
  <c r="BR757" i="5"/>
  <c r="BR758" i="5"/>
  <c r="BR759" i="5"/>
  <c r="BR760" i="5"/>
  <c r="BR761" i="5"/>
  <c r="BR762" i="5"/>
  <c r="BR763" i="5"/>
  <c r="BR764" i="5"/>
  <c r="BR765" i="5"/>
  <c r="BR766" i="5"/>
  <c r="BR767" i="5"/>
  <c r="BR768" i="5"/>
  <c r="BR769" i="5"/>
  <c r="BR770" i="5"/>
  <c r="BR771" i="5"/>
  <c r="BR772" i="5"/>
  <c r="BR773" i="5"/>
  <c r="BR774" i="5"/>
  <c r="BR775" i="5"/>
  <c r="BR776" i="5"/>
  <c r="BR777" i="5"/>
  <c r="BR778" i="5"/>
  <c r="BR779" i="5"/>
  <c r="BR780" i="5"/>
  <c r="BR781" i="5"/>
  <c r="BR782" i="5"/>
  <c r="BR783" i="5"/>
  <c r="BR784" i="5"/>
  <c r="BR785" i="5"/>
  <c r="BR786" i="5"/>
  <c r="BR787" i="5"/>
  <c r="BR788" i="5"/>
  <c r="BR789" i="5"/>
  <c r="BR790" i="5"/>
  <c r="BR791" i="5"/>
  <c r="BR792" i="5"/>
  <c r="BR793" i="5"/>
  <c r="BR794" i="5"/>
  <c r="BR795" i="5"/>
  <c r="BR796" i="5"/>
  <c r="BR797" i="5"/>
  <c r="BR798" i="5"/>
  <c r="BR799" i="5"/>
  <c r="BR800" i="5"/>
  <c r="BR801" i="5"/>
  <c r="BR802" i="5"/>
  <c r="BR803" i="5"/>
  <c r="BR804" i="5"/>
  <c r="BR805" i="5"/>
  <c r="BR806" i="5"/>
  <c r="BR807" i="5"/>
  <c r="BR808" i="5"/>
  <c r="BR809" i="5"/>
  <c r="BR810" i="5"/>
  <c r="BR811" i="5"/>
  <c r="BR812" i="5"/>
  <c r="BR813" i="5"/>
  <c r="BR814" i="5"/>
  <c r="BR815" i="5"/>
  <c r="BR816" i="5"/>
  <c r="BR817" i="5"/>
  <c r="BR818" i="5"/>
  <c r="BR819" i="5"/>
  <c r="BR820" i="5"/>
  <c r="BR821" i="5"/>
  <c r="BR822" i="5"/>
  <c r="BR823" i="5"/>
  <c r="BR824" i="5"/>
  <c r="BR825" i="5"/>
  <c r="BR826" i="5"/>
  <c r="BR827" i="5"/>
  <c r="BR828" i="5"/>
  <c r="BR829" i="5"/>
  <c r="BR830" i="5"/>
  <c r="BR831" i="5"/>
  <c r="BR832" i="5"/>
  <c r="BR833" i="5"/>
  <c r="BR834" i="5"/>
  <c r="BR835" i="5"/>
  <c r="BR836" i="5"/>
  <c r="BR837" i="5"/>
  <c r="BR838" i="5"/>
  <c r="BR839" i="5"/>
  <c r="BR840" i="5"/>
  <c r="BR841" i="5"/>
  <c r="BR842" i="5"/>
  <c r="BR843" i="5"/>
  <c r="BR844" i="5"/>
  <c r="BR845" i="5"/>
  <c r="BR846" i="5"/>
  <c r="BR847" i="5"/>
  <c r="BR848" i="5"/>
  <c r="BR849" i="5"/>
  <c r="BR850" i="5"/>
  <c r="BR851" i="5"/>
  <c r="BR852" i="5"/>
  <c r="BR853" i="5"/>
  <c r="BR854" i="5"/>
  <c r="BR855" i="5"/>
  <c r="BR856" i="5"/>
  <c r="BR857" i="5"/>
  <c r="BR858" i="5"/>
  <c r="BR859" i="5"/>
  <c r="BR860" i="5"/>
  <c r="BR861" i="5"/>
  <c r="BR862" i="5"/>
  <c r="BR863" i="5"/>
  <c r="BR864" i="5"/>
  <c r="BR865" i="5"/>
  <c r="BR866" i="5"/>
  <c r="BR867" i="5"/>
  <c r="BR868" i="5"/>
  <c r="BR869" i="5"/>
  <c r="BR870" i="5"/>
  <c r="BR871" i="5"/>
  <c r="BR872" i="5"/>
  <c r="BR873" i="5"/>
  <c r="BR874" i="5"/>
  <c r="BR875" i="5"/>
  <c r="BR876" i="5"/>
  <c r="BR877" i="5"/>
  <c r="BR878" i="5"/>
  <c r="BR879" i="5"/>
  <c r="BR880" i="5"/>
  <c r="BR881" i="5"/>
  <c r="BR882" i="5"/>
  <c r="BR883" i="5"/>
  <c r="BR884" i="5"/>
  <c r="BR885" i="5"/>
  <c r="BR886" i="5"/>
  <c r="BR887" i="5"/>
  <c r="BR888" i="5"/>
  <c r="BR889" i="5"/>
  <c r="BR890" i="5"/>
  <c r="BR891" i="5"/>
  <c r="BR892" i="5"/>
  <c r="BR893" i="5"/>
  <c r="BR894" i="5"/>
  <c r="BR895" i="5"/>
  <c r="BR896" i="5"/>
  <c r="BR897" i="5"/>
  <c r="BR898" i="5"/>
  <c r="BR899" i="5"/>
  <c r="BR900" i="5"/>
  <c r="BR901" i="5"/>
  <c r="BR902" i="5"/>
  <c r="BR903" i="5"/>
  <c r="BR904" i="5"/>
  <c r="BR905" i="5"/>
  <c r="BR906" i="5"/>
  <c r="BR907" i="5"/>
  <c r="BR908" i="5"/>
  <c r="BR909" i="5"/>
  <c r="BR910" i="5"/>
  <c r="BR911" i="5"/>
  <c r="BR912" i="5"/>
  <c r="BR913" i="5"/>
  <c r="BR914" i="5"/>
  <c r="BR915" i="5"/>
  <c r="BR916" i="5"/>
  <c r="BR917" i="5"/>
  <c r="BR918" i="5"/>
  <c r="BR919" i="5"/>
  <c r="BR920" i="5"/>
  <c r="BR921" i="5"/>
  <c r="BR922" i="5"/>
  <c r="AI845" i="5"/>
  <c r="AJ845" i="5"/>
  <c r="AQ845" i="5"/>
  <c r="AI846" i="5"/>
  <c r="AJ846" i="5"/>
  <c r="AQ846" i="5"/>
  <c r="AI847" i="5"/>
  <c r="AJ847" i="5"/>
  <c r="AQ847" i="5"/>
  <c r="AI848" i="5"/>
  <c r="AJ848" i="5"/>
  <c r="AQ848" i="5"/>
  <c r="AI849" i="5"/>
  <c r="AJ849" i="5"/>
  <c r="AQ849" i="5"/>
  <c r="AI850" i="5"/>
  <c r="AJ850" i="5"/>
  <c r="AQ850" i="5"/>
  <c r="AI851" i="5"/>
  <c r="AJ851" i="5"/>
  <c r="AQ851" i="5"/>
  <c r="AI852" i="5"/>
  <c r="AJ852" i="5"/>
  <c r="AQ852" i="5"/>
  <c r="AI853" i="5"/>
  <c r="AJ853" i="5"/>
  <c r="AQ853" i="5"/>
  <c r="AI854" i="5"/>
  <c r="AJ854" i="5"/>
  <c r="AQ854" i="5"/>
  <c r="AI855" i="5"/>
  <c r="AJ855" i="5"/>
  <c r="AQ855" i="5"/>
  <c r="AI856" i="5"/>
  <c r="AJ856" i="5"/>
  <c r="AQ856" i="5"/>
  <c r="AI857" i="5"/>
  <c r="AJ857" i="5"/>
  <c r="AQ857" i="5"/>
  <c r="AI858" i="5"/>
  <c r="AJ858" i="5"/>
  <c r="AQ858" i="5"/>
  <c r="AI859" i="5"/>
  <c r="AJ859" i="5"/>
  <c r="AQ859" i="5"/>
  <c r="AI860" i="5"/>
  <c r="AJ860" i="5"/>
  <c r="AQ860" i="5"/>
  <c r="AI861" i="5"/>
  <c r="AJ861" i="5"/>
  <c r="AQ861" i="5"/>
  <c r="AI862" i="5"/>
  <c r="AJ862" i="5"/>
  <c r="AQ862" i="5"/>
  <c r="AI863" i="5"/>
  <c r="AJ863" i="5"/>
  <c r="AQ863" i="5"/>
  <c r="AI864" i="5"/>
  <c r="AJ864" i="5"/>
  <c r="AQ864" i="5"/>
  <c r="AI865" i="5"/>
  <c r="AJ865" i="5"/>
  <c r="AQ865" i="5"/>
  <c r="AI866" i="5"/>
  <c r="AJ866" i="5"/>
  <c r="AQ866" i="5"/>
  <c r="AI867" i="5"/>
  <c r="AJ867" i="5"/>
  <c r="AQ867" i="5"/>
  <c r="AI868" i="5"/>
  <c r="AJ868" i="5"/>
  <c r="AQ868" i="5"/>
  <c r="AI869" i="5"/>
  <c r="AJ869" i="5"/>
  <c r="AQ869" i="5"/>
  <c r="AI870" i="5"/>
  <c r="AJ870" i="5"/>
  <c r="AQ870" i="5"/>
  <c r="AI871" i="5"/>
  <c r="AJ871" i="5"/>
  <c r="AQ871" i="5"/>
  <c r="AI872" i="5"/>
  <c r="AJ872" i="5"/>
  <c r="AQ872" i="5"/>
  <c r="AI873" i="5"/>
  <c r="AJ873" i="5"/>
  <c r="AQ873" i="5"/>
  <c r="AI874" i="5"/>
  <c r="AJ874" i="5"/>
  <c r="AQ874" i="5"/>
  <c r="AI875" i="5"/>
  <c r="AJ875" i="5"/>
  <c r="AQ875" i="5"/>
  <c r="AI876" i="5"/>
  <c r="AJ876" i="5"/>
  <c r="AQ876" i="5"/>
  <c r="AI877" i="5"/>
  <c r="AJ877" i="5"/>
  <c r="AQ877" i="5"/>
  <c r="AI878" i="5"/>
  <c r="AJ878" i="5"/>
  <c r="AQ878" i="5"/>
  <c r="AI879" i="5"/>
  <c r="AJ879" i="5"/>
  <c r="AQ879" i="5"/>
  <c r="AI880" i="5"/>
  <c r="AJ880" i="5"/>
  <c r="AQ880" i="5"/>
  <c r="AI881" i="5"/>
  <c r="AJ881" i="5"/>
  <c r="AQ881" i="5"/>
  <c r="AI882" i="5"/>
  <c r="AJ882" i="5"/>
  <c r="AQ882" i="5"/>
  <c r="AI883" i="5"/>
  <c r="AJ883" i="5"/>
  <c r="AQ883" i="5"/>
  <c r="AI884" i="5"/>
  <c r="AJ884" i="5"/>
  <c r="AQ884" i="5"/>
  <c r="AI885" i="5"/>
  <c r="AJ885" i="5"/>
  <c r="AQ885" i="5"/>
  <c r="AI886" i="5"/>
  <c r="AJ886" i="5"/>
  <c r="AQ886" i="5"/>
  <c r="AI887" i="5"/>
  <c r="AJ887" i="5"/>
  <c r="AQ887" i="5"/>
  <c r="AI888" i="5"/>
  <c r="AJ888" i="5"/>
  <c r="AQ888" i="5"/>
  <c r="AI889" i="5"/>
  <c r="AJ889" i="5"/>
  <c r="AQ889" i="5"/>
  <c r="AI890" i="5"/>
  <c r="AJ890" i="5"/>
  <c r="AQ890" i="5"/>
  <c r="AI891" i="5"/>
  <c r="AJ891" i="5"/>
  <c r="AQ891" i="5"/>
  <c r="AI892" i="5"/>
  <c r="AJ892" i="5"/>
  <c r="AQ892" i="5"/>
  <c r="AI893" i="5"/>
  <c r="AJ893" i="5"/>
  <c r="AQ893" i="5"/>
  <c r="AI894" i="5"/>
  <c r="AJ894" i="5"/>
  <c r="AQ894" i="5"/>
  <c r="AI895" i="5"/>
  <c r="AJ895" i="5"/>
  <c r="AQ895" i="5"/>
  <c r="AI896" i="5"/>
  <c r="AJ896" i="5"/>
  <c r="AQ896" i="5"/>
  <c r="AI897" i="5"/>
  <c r="AJ897" i="5"/>
  <c r="AQ897" i="5"/>
  <c r="AI898" i="5"/>
  <c r="AJ898" i="5"/>
  <c r="AQ898" i="5"/>
  <c r="AI899" i="5"/>
  <c r="AJ899" i="5"/>
  <c r="AQ899" i="5"/>
  <c r="AI900" i="5"/>
  <c r="AJ900" i="5"/>
  <c r="AQ900" i="5"/>
  <c r="AI901" i="5"/>
  <c r="AJ901" i="5"/>
  <c r="AQ901" i="5"/>
  <c r="AI902" i="5"/>
  <c r="AJ902" i="5"/>
  <c r="AQ902" i="5"/>
  <c r="AI903" i="5"/>
  <c r="AJ903" i="5"/>
  <c r="AQ903" i="5"/>
  <c r="AI904" i="5"/>
  <c r="AJ904" i="5"/>
  <c r="AQ904" i="5"/>
  <c r="AI905" i="5"/>
  <c r="AJ905" i="5"/>
  <c r="AQ905" i="5"/>
  <c r="AI906" i="5"/>
  <c r="AJ906" i="5"/>
  <c r="AQ906" i="5"/>
  <c r="AI907" i="5"/>
  <c r="AJ907" i="5"/>
  <c r="AQ907" i="5"/>
  <c r="AI908" i="5"/>
  <c r="AJ908" i="5"/>
  <c r="AQ908" i="5"/>
  <c r="AI909" i="5"/>
  <c r="AJ909" i="5"/>
  <c r="AQ909" i="5"/>
  <c r="AI910" i="5"/>
  <c r="AJ910" i="5"/>
  <c r="AQ910" i="5"/>
  <c r="AI911" i="5"/>
  <c r="AJ911" i="5"/>
  <c r="AQ911" i="5"/>
  <c r="AI912" i="5"/>
  <c r="AJ912" i="5"/>
  <c r="AQ912" i="5"/>
  <c r="AI913" i="5"/>
  <c r="AJ913" i="5"/>
  <c r="AQ913" i="5"/>
  <c r="AI914" i="5"/>
  <c r="AJ914" i="5"/>
  <c r="AQ914" i="5"/>
  <c r="AI915" i="5"/>
  <c r="AJ915" i="5"/>
  <c r="AQ915" i="5"/>
  <c r="AI916" i="5"/>
  <c r="AJ916" i="5"/>
  <c r="AQ916" i="5"/>
  <c r="AI917" i="5"/>
  <c r="AJ917" i="5"/>
  <c r="AQ917" i="5"/>
  <c r="AI918" i="5"/>
  <c r="AJ918" i="5"/>
  <c r="AQ918" i="5"/>
  <c r="AI919" i="5"/>
  <c r="AJ919" i="5"/>
  <c r="AQ919" i="5"/>
  <c r="AI920" i="5"/>
  <c r="AJ920" i="5"/>
  <c r="AQ920" i="5"/>
  <c r="AI921" i="5"/>
  <c r="AJ921" i="5"/>
  <c r="AQ921" i="5"/>
  <c r="AQ922" i="5"/>
  <c r="BG922" i="5"/>
  <c r="AI832" i="5"/>
  <c r="AJ832" i="5"/>
  <c r="AQ531" i="5"/>
  <c r="AI531" i="5"/>
  <c r="AJ531" i="5"/>
  <c r="AQ532" i="5"/>
  <c r="AI532" i="5"/>
  <c r="AJ532" i="5"/>
  <c r="AQ533" i="5"/>
  <c r="AI533" i="5"/>
  <c r="AJ533" i="5"/>
  <c r="AQ534" i="5"/>
  <c r="AI534" i="5"/>
  <c r="AJ534" i="5"/>
  <c r="AQ535" i="5"/>
  <c r="AI535" i="5"/>
  <c r="AJ535" i="5"/>
  <c r="AQ536" i="5"/>
  <c r="AI536" i="5"/>
  <c r="AJ536" i="5"/>
  <c r="AQ537" i="5"/>
  <c r="AI537" i="5"/>
  <c r="AJ537" i="5"/>
  <c r="AQ538" i="5"/>
  <c r="AI538" i="5"/>
  <c r="AJ538" i="5"/>
  <c r="AQ539" i="5"/>
  <c r="AI539" i="5"/>
  <c r="AJ539" i="5"/>
  <c r="AQ540" i="5"/>
  <c r="AI540" i="5"/>
  <c r="AJ540" i="5"/>
  <c r="AQ541" i="5"/>
  <c r="AI541" i="5"/>
  <c r="AJ541" i="5"/>
  <c r="AQ542" i="5"/>
  <c r="AI542" i="5"/>
  <c r="AJ542" i="5"/>
  <c r="AQ543" i="5"/>
  <c r="AI543" i="5"/>
  <c r="AJ543" i="5"/>
  <c r="AQ544" i="5"/>
  <c r="AI544" i="5"/>
  <c r="AJ544" i="5"/>
  <c r="AQ545" i="5"/>
  <c r="AI545" i="5"/>
  <c r="AJ545" i="5"/>
  <c r="AQ546" i="5"/>
  <c r="AI546" i="5"/>
  <c r="AJ546" i="5"/>
  <c r="AQ547" i="5"/>
  <c r="AI547" i="5"/>
  <c r="AJ547" i="5"/>
  <c r="AQ548" i="5"/>
  <c r="AI548" i="5"/>
  <c r="AJ548" i="5"/>
  <c r="AQ549" i="5"/>
  <c r="AI549" i="5"/>
  <c r="AJ549" i="5"/>
  <c r="AQ550" i="5"/>
  <c r="AI550" i="5"/>
  <c r="AJ550" i="5"/>
  <c r="AQ551" i="5"/>
  <c r="AI551" i="5"/>
  <c r="AJ551" i="5"/>
  <c r="AQ552" i="5"/>
  <c r="AI552" i="5"/>
  <c r="AJ552" i="5"/>
  <c r="AQ553" i="5"/>
  <c r="AI553" i="5"/>
  <c r="AJ553" i="5"/>
  <c r="AQ554" i="5"/>
  <c r="AI554" i="5"/>
  <c r="AJ554" i="5"/>
  <c r="AQ555" i="5"/>
  <c r="AI555" i="5"/>
  <c r="AJ555" i="5"/>
  <c r="AQ556" i="5"/>
  <c r="AI556" i="5"/>
  <c r="AJ556" i="5"/>
  <c r="AQ557" i="5"/>
  <c r="AI557" i="5"/>
  <c r="AJ557" i="5"/>
  <c r="AQ558" i="5"/>
  <c r="AI558" i="5"/>
  <c r="AJ558" i="5"/>
  <c r="AQ559" i="5"/>
  <c r="AI559" i="5"/>
  <c r="AJ559" i="5"/>
  <c r="AQ560" i="5"/>
  <c r="AI560" i="5"/>
  <c r="AJ560" i="5"/>
  <c r="AQ561" i="5"/>
  <c r="AI561" i="5"/>
  <c r="AJ561" i="5"/>
  <c r="AQ562" i="5"/>
  <c r="AI562" i="5"/>
  <c r="AJ562" i="5"/>
  <c r="AQ563" i="5"/>
  <c r="AI563" i="5"/>
  <c r="AJ563" i="5"/>
  <c r="AQ564" i="5"/>
  <c r="AI564" i="5"/>
  <c r="AJ564" i="5"/>
  <c r="AQ565" i="5"/>
  <c r="AI565" i="5"/>
  <c r="AJ565" i="5"/>
  <c r="AQ566" i="5"/>
  <c r="AI566" i="5"/>
  <c r="AJ566" i="5"/>
  <c r="AQ567" i="5"/>
  <c r="AI567" i="5"/>
  <c r="AJ567" i="5"/>
  <c r="AQ568" i="5"/>
  <c r="AI568" i="5"/>
  <c r="AJ568" i="5"/>
  <c r="AQ569" i="5"/>
  <c r="AI569" i="5"/>
  <c r="AJ569" i="5"/>
  <c r="AQ570" i="5"/>
  <c r="AI570" i="5"/>
  <c r="AJ570" i="5"/>
  <c r="AQ571" i="5"/>
  <c r="AI571" i="5"/>
  <c r="AJ571" i="5"/>
  <c r="AQ572" i="5"/>
  <c r="AI572" i="5"/>
  <c r="AJ572" i="5"/>
  <c r="AQ573" i="5"/>
  <c r="AI573" i="5"/>
  <c r="AJ573" i="5"/>
  <c r="AQ574" i="5"/>
  <c r="AI574" i="5"/>
  <c r="AJ574" i="5"/>
  <c r="AQ575" i="5"/>
  <c r="AI575" i="5"/>
  <c r="AJ575" i="5"/>
  <c r="AQ576" i="5"/>
  <c r="AI576" i="5"/>
  <c r="AJ576" i="5"/>
  <c r="AQ577" i="5"/>
  <c r="AI577" i="5"/>
  <c r="AJ577" i="5"/>
  <c r="AQ578" i="5"/>
  <c r="AI578" i="5"/>
  <c r="AJ578" i="5"/>
  <c r="AQ579" i="5"/>
  <c r="AI579" i="5"/>
  <c r="AJ579" i="5"/>
  <c r="AQ580" i="5"/>
  <c r="AI580" i="5"/>
  <c r="AJ580" i="5"/>
  <c r="AQ581" i="5"/>
  <c r="AI581" i="5"/>
  <c r="AJ581" i="5"/>
  <c r="AQ582" i="5"/>
  <c r="AI582" i="5"/>
  <c r="AJ582" i="5"/>
  <c r="AQ583" i="5"/>
  <c r="AI583" i="5"/>
  <c r="AJ583" i="5"/>
  <c r="AQ584" i="5"/>
  <c r="AI584" i="5"/>
  <c r="AJ584" i="5"/>
  <c r="AQ585" i="5"/>
  <c r="AI585" i="5"/>
  <c r="AJ585" i="5"/>
  <c r="AQ586" i="5"/>
  <c r="AI586" i="5"/>
  <c r="AJ586" i="5"/>
  <c r="AQ587" i="5"/>
  <c r="AI587" i="5"/>
  <c r="AJ587" i="5"/>
  <c r="AQ588" i="5"/>
  <c r="AI588" i="5"/>
  <c r="AJ588" i="5"/>
  <c r="AQ589" i="5"/>
  <c r="AI589" i="5"/>
  <c r="AJ589" i="5"/>
  <c r="AQ590" i="5"/>
  <c r="AI590" i="5"/>
  <c r="AJ590" i="5"/>
  <c r="AQ591" i="5"/>
  <c r="AI591" i="5"/>
  <c r="AJ591" i="5"/>
  <c r="AQ592" i="5"/>
  <c r="AI592" i="5"/>
  <c r="AJ592" i="5"/>
  <c r="AQ593" i="5"/>
  <c r="AI593" i="5"/>
  <c r="AJ593" i="5"/>
  <c r="AQ594" i="5"/>
  <c r="AI594" i="5"/>
  <c r="AJ594" i="5"/>
  <c r="AQ595" i="5"/>
  <c r="AI595" i="5"/>
  <c r="AJ595" i="5"/>
  <c r="AQ596" i="5"/>
  <c r="AI596" i="5"/>
  <c r="AJ596" i="5"/>
  <c r="AQ597" i="5"/>
  <c r="AI597" i="5"/>
  <c r="AJ597" i="5"/>
  <c r="AQ598" i="5"/>
  <c r="AI598" i="5"/>
  <c r="AJ598" i="5"/>
  <c r="AQ599" i="5"/>
  <c r="AI599" i="5"/>
  <c r="AJ599" i="5"/>
  <c r="AQ600" i="5"/>
  <c r="AI600" i="5"/>
  <c r="AJ600" i="5"/>
  <c r="AQ601" i="5"/>
  <c r="AI601" i="5"/>
  <c r="AJ601" i="5"/>
  <c r="AQ602" i="5"/>
  <c r="AI602" i="5"/>
  <c r="AJ602" i="5"/>
  <c r="AQ603" i="5"/>
  <c r="AI603" i="5"/>
  <c r="AJ603" i="5"/>
  <c r="AQ604" i="5"/>
  <c r="AI604" i="5"/>
  <c r="AJ604" i="5"/>
  <c r="AQ605" i="5"/>
  <c r="AI605" i="5"/>
  <c r="AJ605" i="5"/>
  <c r="AQ606" i="5"/>
  <c r="AI606" i="5"/>
  <c r="AJ606" i="5"/>
  <c r="AQ607" i="5"/>
  <c r="AI607" i="5"/>
  <c r="AJ607" i="5"/>
  <c r="AQ608" i="5"/>
  <c r="AI608" i="5"/>
  <c r="AJ608" i="5"/>
  <c r="AQ609" i="5"/>
  <c r="AI609" i="5"/>
  <c r="AJ609" i="5"/>
  <c r="AQ610" i="5"/>
  <c r="AI610" i="5"/>
  <c r="AJ610" i="5"/>
  <c r="AQ611" i="5"/>
  <c r="AI611" i="5"/>
  <c r="AJ611" i="5"/>
  <c r="AQ612" i="5"/>
  <c r="AI612" i="5"/>
  <c r="AJ612" i="5"/>
  <c r="AQ613" i="5"/>
  <c r="AI613" i="5"/>
  <c r="AJ613" i="5"/>
  <c r="AQ614" i="5"/>
  <c r="AI614" i="5"/>
  <c r="AJ614" i="5"/>
  <c r="AQ615" i="5"/>
  <c r="AI615" i="5"/>
  <c r="AJ615" i="5"/>
  <c r="AQ616" i="5"/>
  <c r="AI616" i="5"/>
  <c r="AJ616" i="5"/>
  <c r="AQ617" i="5"/>
  <c r="AI617" i="5"/>
  <c r="AJ617" i="5"/>
  <c r="AQ618" i="5"/>
  <c r="AI618" i="5"/>
  <c r="AJ618" i="5"/>
  <c r="AQ619" i="5"/>
  <c r="AI619" i="5"/>
  <c r="AJ619" i="5"/>
  <c r="AQ620" i="5"/>
  <c r="AI620" i="5"/>
  <c r="AJ620" i="5"/>
  <c r="AQ621" i="5"/>
  <c r="AI621" i="5"/>
  <c r="AJ621" i="5"/>
  <c r="AQ622" i="5"/>
  <c r="AI622" i="5"/>
  <c r="AJ622" i="5"/>
  <c r="AQ623" i="5"/>
  <c r="AI623" i="5"/>
  <c r="AJ623" i="5"/>
  <c r="AQ624" i="5"/>
  <c r="AI624" i="5"/>
  <c r="AJ624" i="5"/>
  <c r="AQ625" i="5"/>
  <c r="AI625" i="5"/>
  <c r="AJ625" i="5"/>
  <c r="AQ626" i="5"/>
  <c r="AI626" i="5"/>
  <c r="AJ626" i="5"/>
  <c r="AQ627" i="5"/>
  <c r="AI627" i="5"/>
  <c r="AJ627" i="5"/>
  <c r="AQ628" i="5"/>
  <c r="AI628" i="5"/>
  <c r="AJ628" i="5"/>
  <c r="AQ629" i="5"/>
  <c r="AI629" i="5"/>
  <c r="AJ629" i="5"/>
  <c r="AQ630" i="5"/>
  <c r="AI630" i="5"/>
  <c r="AJ630" i="5"/>
  <c r="AQ631" i="5"/>
  <c r="AI631" i="5"/>
  <c r="AJ631" i="5"/>
  <c r="AQ632" i="5"/>
  <c r="AI632" i="5"/>
  <c r="AJ632" i="5"/>
  <c r="AQ633" i="5"/>
  <c r="AI633" i="5"/>
  <c r="AJ633" i="5"/>
  <c r="AQ634" i="5"/>
  <c r="AI634" i="5"/>
  <c r="AJ634" i="5"/>
  <c r="AQ635" i="5"/>
  <c r="AI635" i="5"/>
  <c r="AJ635" i="5"/>
  <c r="AQ636" i="5"/>
  <c r="AI636" i="5"/>
  <c r="AJ636" i="5"/>
  <c r="AQ637" i="5"/>
  <c r="AI637" i="5"/>
  <c r="AJ637" i="5"/>
  <c r="AQ638" i="5"/>
  <c r="AI638" i="5"/>
  <c r="AJ638" i="5"/>
  <c r="AQ639" i="5"/>
  <c r="AI639" i="5"/>
  <c r="AJ639" i="5"/>
  <c r="AQ640" i="5"/>
  <c r="AI640" i="5"/>
  <c r="AJ640" i="5"/>
  <c r="AQ641" i="5"/>
  <c r="AI641" i="5"/>
  <c r="AJ641" i="5"/>
  <c r="AQ642" i="5"/>
  <c r="AI642" i="5"/>
  <c r="AJ642" i="5"/>
  <c r="AQ643" i="5"/>
  <c r="AI643" i="5"/>
  <c r="AJ643" i="5"/>
  <c r="AQ644" i="5"/>
  <c r="AI644" i="5"/>
  <c r="AJ644" i="5"/>
  <c r="AQ645" i="5"/>
  <c r="AI645" i="5"/>
  <c r="AJ645" i="5"/>
  <c r="AQ646" i="5"/>
  <c r="AI646" i="5"/>
  <c r="AJ646" i="5"/>
  <c r="AQ647" i="5"/>
  <c r="AI647" i="5"/>
  <c r="AJ647" i="5"/>
  <c r="AQ648" i="5"/>
  <c r="AI648" i="5"/>
  <c r="AJ648" i="5"/>
  <c r="AQ649" i="5"/>
  <c r="AI649" i="5"/>
  <c r="AJ649" i="5"/>
  <c r="AQ650" i="5"/>
  <c r="AI650" i="5"/>
  <c r="AJ650" i="5"/>
  <c r="AQ651" i="5"/>
  <c r="AI651" i="5"/>
  <c r="AJ651" i="5"/>
  <c r="AQ652" i="5"/>
  <c r="AI652" i="5"/>
  <c r="AJ652" i="5"/>
  <c r="AQ653" i="5"/>
  <c r="AI653" i="5"/>
  <c r="AJ653" i="5"/>
  <c r="AQ654" i="5"/>
  <c r="AI654" i="5"/>
  <c r="AJ654" i="5"/>
  <c r="AQ655" i="5"/>
  <c r="AI655" i="5"/>
  <c r="AJ655" i="5"/>
  <c r="AQ656" i="5"/>
  <c r="AI656" i="5"/>
  <c r="AJ656" i="5"/>
  <c r="AQ657" i="5"/>
  <c r="AI657" i="5"/>
  <c r="AJ657" i="5"/>
  <c r="AQ658" i="5"/>
  <c r="AI658" i="5"/>
  <c r="AJ658" i="5"/>
  <c r="AQ659" i="5"/>
  <c r="AI659" i="5"/>
  <c r="AJ659" i="5"/>
  <c r="AQ660" i="5"/>
  <c r="AI660" i="5"/>
  <c r="AJ660" i="5"/>
  <c r="AQ661" i="5"/>
  <c r="AI661" i="5"/>
  <c r="AJ661" i="5"/>
  <c r="AQ662" i="5"/>
  <c r="AI662" i="5"/>
  <c r="AJ662" i="5"/>
  <c r="AQ663" i="5"/>
  <c r="AI663" i="5"/>
  <c r="AJ663" i="5"/>
  <c r="AQ664" i="5"/>
  <c r="AI664" i="5"/>
  <c r="AJ664" i="5"/>
  <c r="AQ665" i="5"/>
  <c r="AI665" i="5"/>
  <c r="AJ665" i="5"/>
  <c r="AQ666" i="5"/>
  <c r="AI666" i="5"/>
  <c r="AJ666" i="5"/>
  <c r="AQ667" i="5"/>
  <c r="AI667" i="5"/>
  <c r="AJ667" i="5"/>
  <c r="AQ668" i="5"/>
  <c r="AI668" i="5"/>
  <c r="AJ668" i="5"/>
  <c r="AQ669" i="5"/>
  <c r="AI669" i="5"/>
  <c r="AJ669" i="5"/>
  <c r="AQ670" i="5"/>
  <c r="AI670" i="5"/>
  <c r="AJ670" i="5"/>
  <c r="AQ671" i="5"/>
  <c r="AI671" i="5"/>
  <c r="AJ671" i="5"/>
  <c r="AQ672" i="5"/>
  <c r="AI672" i="5"/>
  <c r="AJ672" i="5"/>
  <c r="AQ673" i="5"/>
  <c r="AI673" i="5"/>
  <c r="AJ673" i="5"/>
  <c r="AQ674" i="5"/>
  <c r="AI674" i="5"/>
  <c r="AJ674" i="5"/>
  <c r="AQ675" i="5"/>
  <c r="AI675" i="5"/>
  <c r="AJ675" i="5"/>
  <c r="AQ676" i="5"/>
  <c r="AI676" i="5"/>
  <c r="AJ676" i="5"/>
  <c r="AQ677" i="5"/>
  <c r="AI677" i="5"/>
  <c r="AJ677" i="5"/>
  <c r="AQ678" i="5"/>
  <c r="AI678" i="5"/>
  <c r="AJ678" i="5"/>
  <c r="AQ679" i="5"/>
  <c r="AI679" i="5"/>
  <c r="AJ679" i="5"/>
  <c r="AQ680" i="5"/>
  <c r="AI680" i="5"/>
  <c r="AJ680" i="5"/>
  <c r="AQ681" i="5"/>
  <c r="AI681" i="5"/>
  <c r="AJ681" i="5"/>
  <c r="AQ682" i="5"/>
  <c r="AI682" i="5"/>
  <c r="AJ682" i="5"/>
  <c r="AQ683" i="5"/>
  <c r="AI683" i="5"/>
  <c r="AJ683" i="5"/>
  <c r="AQ684" i="5"/>
  <c r="AI684" i="5"/>
  <c r="AJ684" i="5"/>
  <c r="AQ685" i="5"/>
  <c r="AI685" i="5"/>
  <c r="AJ685" i="5"/>
  <c r="AQ686" i="5"/>
  <c r="AI686" i="5"/>
  <c r="AJ686" i="5"/>
  <c r="AQ687" i="5"/>
  <c r="AI687" i="5"/>
  <c r="AJ687" i="5"/>
  <c r="AQ688" i="5"/>
  <c r="AI688" i="5"/>
  <c r="AJ688" i="5"/>
  <c r="AQ689" i="5"/>
  <c r="AI689" i="5"/>
  <c r="AJ689" i="5"/>
  <c r="AQ690" i="5"/>
  <c r="AI690" i="5"/>
  <c r="AJ690" i="5"/>
  <c r="AQ691" i="5"/>
  <c r="AI691" i="5"/>
  <c r="AJ691" i="5"/>
  <c r="AQ692" i="5"/>
  <c r="AI692" i="5"/>
  <c r="AJ692" i="5"/>
  <c r="AQ693" i="5"/>
  <c r="AI693" i="5"/>
  <c r="AJ693" i="5"/>
  <c r="AQ694" i="5"/>
  <c r="AI694" i="5"/>
  <c r="AJ694" i="5"/>
  <c r="AQ695" i="5"/>
  <c r="AI695" i="5"/>
  <c r="AJ695" i="5"/>
  <c r="AQ696" i="5"/>
  <c r="AI696" i="5"/>
  <c r="AJ696" i="5"/>
  <c r="AQ697" i="5"/>
  <c r="AI697" i="5"/>
  <c r="AJ697" i="5"/>
  <c r="AQ698" i="5"/>
  <c r="AI698" i="5"/>
  <c r="AJ698" i="5"/>
  <c r="AQ699" i="5"/>
  <c r="AI699" i="5"/>
  <c r="AJ699" i="5"/>
  <c r="AQ700" i="5"/>
  <c r="AI700" i="5"/>
  <c r="AJ700" i="5"/>
  <c r="AQ701" i="5"/>
  <c r="AI701" i="5"/>
  <c r="AJ701" i="5"/>
  <c r="AQ702" i="5"/>
  <c r="AI702" i="5"/>
  <c r="AJ702" i="5"/>
  <c r="AQ703" i="5"/>
  <c r="AI703" i="5"/>
  <c r="AJ703" i="5"/>
  <c r="AQ704" i="5"/>
  <c r="AI704" i="5"/>
  <c r="AJ704" i="5"/>
  <c r="AQ705" i="5"/>
  <c r="AI705" i="5"/>
  <c r="AJ705" i="5"/>
  <c r="AQ706" i="5"/>
  <c r="AI706" i="5"/>
  <c r="AJ706" i="5"/>
  <c r="AQ707" i="5"/>
  <c r="AI707" i="5"/>
  <c r="AJ707" i="5"/>
  <c r="AQ708" i="5"/>
  <c r="AI708" i="5"/>
  <c r="AJ708" i="5"/>
  <c r="AQ709" i="5"/>
  <c r="AI709" i="5"/>
  <c r="AJ709" i="5"/>
  <c r="AQ710" i="5"/>
  <c r="AI710" i="5"/>
  <c r="AJ710" i="5"/>
  <c r="AQ711" i="5"/>
  <c r="AI711" i="5"/>
  <c r="AJ711" i="5"/>
  <c r="AQ712" i="5"/>
  <c r="AI712" i="5"/>
  <c r="AJ712" i="5"/>
  <c r="AQ713" i="5"/>
  <c r="AI713" i="5"/>
  <c r="AJ713" i="5"/>
  <c r="AQ714" i="5"/>
  <c r="AI714" i="5"/>
  <c r="AJ714" i="5"/>
  <c r="AQ715" i="5"/>
  <c r="AI715" i="5"/>
  <c r="AJ715" i="5"/>
  <c r="AQ716" i="5"/>
  <c r="AI716" i="5"/>
  <c r="AJ716" i="5"/>
  <c r="AQ717" i="5"/>
  <c r="AI717" i="5"/>
  <c r="AJ717" i="5"/>
  <c r="AQ718" i="5"/>
  <c r="AI718" i="5"/>
  <c r="AJ718" i="5"/>
  <c r="AQ719" i="5"/>
  <c r="AI719" i="5"/>
  <c r="AJ719" i="5"/>
  <c r="AQ720" i="5"/>
  <c r="AI720" i="5"/>
  <c r="AJ720" i="5"/>
  <c r="AQ721" i="5"/>
  <c r="AI721" i="5"/>
  <c r="AJ721" i="5"/>
  <c r="AQ722" i="5"/>
  <c r="AI722" i="5"/>
  <c r="AJ722" i="5"/>
  <c r="AQ723" i="5"/>
  <c r="AI723" i="5"/>
  <c r="AJ723" i="5"/>
  <c r="AQ724" i="5"/>
  <c r="AI724" i="5"/>
  <c r="AJ724" i="5"/>
  <c r="AQ725" i="5"/>
  <c r="AI725" i="5"/>
  <c r="AJ725" i="5"/>
  <c r="AQ726" i="5"/>
  <c r="AI726" i="5"/>
  <c r="AJ726" i="5"/>
  <c r="AQ727" i="5"/>
  <c r="AI727" i="5"/>
  <c r="AJ727" i="5"/>
  <c r="AQ728" i="5"/>
  <c r="AI728" i="5"/>
  <c r="AJ728" i="5"/>
  <c r="AQ729" i="5"/>
  <c r="AI729" i="5"/>
  <c r="AJ729" i="5"/>
  <c r="AQ730" i="5"/>
  <c r="AI730" i="5"/>
  <c r="AJ730" i="5"/>
  <c r="AQ731" i="5"/>
  <c r="AI731" i="5"/>
  <c r="AJ731" i="5"/>
  <c r="AQ732" i="5"/>
  <c r="AI732" i="5"/>
  <c r="AJ732" i="5"/>
  <c r="AQ733" i="5"/>
  <c r="AI733" i="5"/>
  <c r="AJ733" i="5"/>
  <c r="AQ734" i="5"/>
  <c r="AI734" i="5"/>
  <c r="AJ734" i="5"/>
  <c r="AQ735" i="5"/>
  <c r="AI735" i="5"/>
  <c r="AJ735" i="5"/>
  <c r="AQ736" i="5"/>
  <c r="AI736" i="5"/>
  <c r="AJ736" i="5"/>
  <c r="AQ737" i="5"/>
  <c r="AI737" i="5"/>
  <c r="AJ737" i="5"/>
  <c r="AQ738" i="5"/>
  <c r="AI738" i="5"/>
  <c r="AJ738" i="5"/>
  <c r="AQ739" i="5"/>
  <c r="AI739" i="5"/>
  <c r="AJ739" i="5"/>
  <c r="AQ740" i="5"/>
  <c r="AI740" i="5"/>
  <c r="AJ740" i="5"/>
  <c r="AQ741" i="5"/>
  <c r="AI741" i="5"/>
  <c r="AJ741" i="5"/>
  <c r="AQ742" i="5"/>
  <c r="AI742" i="5"/>
  <c r="AJ742" i="5"/>
  <c r="AQ743" i="5"/>
  <c r="AI743" i="5"/>
  <c r="AJ743" i="5"/>
  <c r="AQ744" i="5"/>
  <c r="AI744" i="5"/>
  <c r="AJ744" i="5"/>
  <c r="AQ745" i="5"/>
  <c r="AI745" i="5"/>
  <c r="AJ745" i="5"/>
  <c r="AQ746" i="5"/>
  <c r="AI746" i="5"/>
  <c r="AJ746" i="5"/>
  <c r="AQ747" i="5"/>
  <c r="AI747" i="5"/>
  <c r="AJ747" i="5"/>
  <c r="AQ748" i="5"/>
  <c r="AI748" i="5"/>
  <c r="AJ748" i="5"/>
  <c r="AQ749" i="5"/>
  <c r="AI749" i="5"/>
  <c r="AJ749" i="5"/>
  <c r="AQ750" i="5"/>
  <c r="AI750" i="5"/>
  <c r="AJ750" i="5"/>
  <c r="AQ751" i="5"/>
  <c r="AI751" i="5"/>
  <c r="AJ751" i="5"/>
  <c r="AQ752" i="5"/>
  <c r="AI752" i="5"/>
  <c r="AJ752" i="5"/>
  <c r="AQ753" i="5"/>
  <c r="AI753" i="5"/>
  <c r="AJ753" i="5"/>
  <c r="AQ754" i="5"/>
  <c r="AI754" i="5"/>
  <c r="AJ754" i="5"/>
  <c r="AQ755" i="5"/>
  <c r="AI755" i="5"/>
  <c r="AJ755" i="5"/>
  <c r="AQ756" i="5"/>
  <c r="AI756" i="5"/>
  <c r="AJ756" i="5"/>
  <c r="AQ757" i="5"/>
  <c r="AI757" i="5"/>
  <c r="AJ757" i="5"/>
  <c r="AQ758" i="5"/>
  <c r="AI758" i="5"/>
  <c r="AJ758" i="5"/>
  <c r="AQ759" i="5"/>
  <c r="AI759" i="5"/>
  <c r="AJ759" i="5"/>
  <c r="AQ760" i="5"/>
  <c r="AI760" i="5"/>
  <c r="AJ760" i="5"/>
  <c r="AQ761" i="5"/>
  <c r="AI761" i="5"/>
  <c r="AJ761" i="5"/>
  <c r="AQ762" i="5"/>
  <c r="AI762" i="5"/>
  <c r="AJ762" i="5"/>
  <c r="AQ763" i="5"/>
  <c r="AI763" i="5"/>
  <c r="AJ763" i="5"/>
  <c r="AQ764" i="5"/>
  <c r="AI764" i="5"/>
  <c r="AJ764" i="5"/>
  <c r="AQ765" i="5"/>
  <c r="AI765" i="5"/>
  <c r="AJ765" i="5"/>
  <c r="AQ766" i="5"/>
  <c r="AI766" i="5"/>
  <c r="AJ766" i="5"/>
  <c r="AQ767" i="5"/>
  <c r="AI767" i="5"/>
  <c r="AJ767" i="5"/>
  <c r="AQ768" i="5"/>
  <c r="AI768" i="5"/>
  <c r="AJ768" i="5"/>
  <c r="AQ769" i="5"/>
  <c r="AI769" i="5"/>
  <c r="AJ769" i="5"/>
  <c r="AQ770" i="5"/>
  <c r="AI770" i="5"/>
  <c r="AJ770" i="5"/>
  <c r="AQ771" i="5"/>
  <c r="AI771" i="5"/>
  <c r="AJ771" i="5"/>
  <c r="AQ772" i="5"/>
  <c r="AI772" i="5"/>
  <c r="AJ772" i="5"/>
  <c r="AQ773" i="5"/>
  <c r="AI773" i="5"/>
  <c r="AJ773" i="5"/>
  <c r="AQ774" i="5"/>
  <c r="AI774" i="5"/>
  <c r="AJ774" i="5"/>
  <c r="AQ775" i="5"/>
  <c r="AI775" i="5"/>
  <c r="AJ775" i="5"/>
  <c r="AQ776" i="5"/>
  <c r="AI776" i="5"/>
  <c r="AJ776" i="5"/>
  <c r="AQ777" i="5"/>
  <c r="AI777" i="5"/>
  <c r="AJ777" i="5"/>
  <c r="AQ778" i="5"/>
  <c r="AI778" i="5"/>
  <c r="AJ778" i="5"/>
  <c r="AQ779" i="5"/>
  <c r="AI779" i="5"/>
  <c r="AJ779" i="5"/>
  <c r="AQ780" i="5"/>
  <c r="AI780" i="5"/>
  <c r="AJ780" i="5"/>
  <c r="AQ781" i="5"/>
  <c r="AI781" i="5"/>
  <c r="AJ781" i="5"/>
  <c r="AQ782" i="5"/>
  <c r="AI782" i="5"/>
  <c r="AJ782" i="5"/>
  <c r="AQ783" i="5"/>
  <c r="AI783" i="5"/>
  <c r="AJ783" i="5"/>
  <c r="AQ784" i="5"/>
  <c r="AI784" i="5"/>
  <c r="AJ784" i="5"/>
  <c r="AQ785" i="5"/>
  <c r="AI785" i="5"/>
  <c r="AJ785" i="5"/>
  <c r="AQ786" i="5"/>
  <c r="AI786" i="5"/>
  <c r="AJ786" i="5"/>
  <c r="AQ787" i="5"/>
  <c r="AI787" i="5"/>
  <c r="AJ787" i="5"/>
  <c r="AQ788" i="5"/>
  <c r="AI788" i="5"/>
  <c r="AJ788" i="5"/>
  <c r="AQ789" i="5"/>
  <c r="AI789" i="5"/>
  <c r="AJ789" i="5"/>
  <c r="AQ790" i="5"/>
  <c r="AI790" i="5"/>
  <c r="AJ790" i="5"/>
  <c r="AQ791" i="5"/>
  <c r="AI791" i="5"/>
  <c r="AJ791" i="5"/>
  <c r="AQ792" i="5"/>
  <c r="AI792" i="5"/>
  <c r="AJ792" i="5"/>
  <c r="AQ793" i="5"/>
  <c r="AI793" i="5"/>
  <c r="AJ793" i="5"/>
  <c r="AQ794" i="5"/>
  <c r="AI794" i="5"/>
  <c r="AJ794" i="5"/>
  <c r="AQ795" i="5"/>
  <c r="AI795" i="5"/>
  <c r="AJ795" i="5"/>
  <c r="AQ796" i="5"/>
  <c r="AI796" i="5"/>
  <c r="AJ796" i="5"/>
  <c r="AQ797" i="5"/>
  <c r="AI797" i="5"/>
  <c r="AJ797" i="5"/>
  <c r="AQ798" i="5"/>
  <c r="AI798" i="5"/>
  <c r="AJ798" i="5"/>
  <c r="AQ799" i="5"/>
  <c r="AI799" i="5"/>
  <c r="AJ799" i="5"/>
  <c r="AQ800" i="5"/>
  <c r="AI800" i="5"/>
  <c r="AJ800" i="5"/>
  <c r="AQ801" i="5"/>
  <c r="AI801" i="5"/>
  <c r="AJ801" i="5"/>
  <c r="AQ802" i="5"/>
  <c r="AI802" i="5"/>
  <c r="AJ802" i="5"/>
  <c r="AQ803" i="5"/>
  <c r="AI803" i="5"/>
  <c r="AJ803" i="5"/>
  <c r="AQ804" i="5"/>
  <c r="AI804" i="5"/>
  <c r="AJ804" i="5"/>
  <c r="AQ805" i="5"/>
  <c r="AI805" i="5"/>
  <c r="AJ805" i="5"/>
  <c r="AQ806" i="5"/>
  <c r="AI806" i="5"/>
  <c r="AJ806" i="5"/>
  <c r="AQ807" i="5"/>
  <c r="AI807" i="5"/>
  <c r="AJ807" i="5"/>
  <c r="AQ808" i="5"/>
  <c r="AI808" i="5"/>
  <c r="AJ808" i="5"/>
  <c r="AQ809" i="5"/>
  <c r="AI809" i="5"/>
  <c r="AJ809" i="5"/>
  <c r="AQ810" i="5"/>
  <c r="AI810" i="5"/>
  <c r="AJ810" i="5"/>
  <c r="AQ811" i="5"/>
  <c r="AI811" i="5"/>
  <c r="AJ811" i="5"/>
  <c r="AQ812" i="5"/>
  <c r="AI812" i="5"/>
  <c r="AJ812" i="5"/>
  <c r="AQ813" i="5"/>
  <c r="AI813" i="5"/>
  <c r="AJ813" i="5"/>
  <c r="AQ814" i="5"/>
  <c r="AI814" i="5"/>
  <c r="AJ814" i="5"/>
  <c r="AQ815" i="5"/>
  <c r="AI815" i="5"/>
  <c r="AJ815" i="5"/>
  <c r="AQ816" i="5"/>
  <c r="AI816" i="5"/>
  <c r="AJ816" i="5"/>
  <c r="AQ817" i="5"/>
  <c r="AI817" i="5"/>
  <c r="AJ817" i="5"/>
  <c r="AQ818" i="5"/>
  <c r="AI818" i="5"/>
  <c r="AJ818" i="5"/>
  <c r="AQ819" i="5"/>
  <c r="AI819" i="5"/>
  <c r="AJ819" i="5"/>
  <c r="AQ820" i="5"/>
  <c r="AI820" i="5"/>
  <c r="AJ820" i="5"/>
  <c r="AQ821" i="5"/>
  <c r="AI821" i="5"/>
  <c r="AJ821" i="5"/>
  <c r="AQ822" i="5"/>
  <c r="AI822" i="5"/>
  <c r="AJ822" i="5"/>
  <c r="AQ823" i="5"/>
  <c r="AI823" i="5"/>
  <c r="AJ823" i="5"/>
  <c r="AQ824" i="5"/>
  <c r="AI824" i="5"/>
  <c r="AJ824" i="5"/>
  <c r="AQ825" i="5"/>
  <c r="AI825" i="5"/>
  <c r="AJ825" i="5"/>
  <c r="AQ826" i="5"/>
  <c r="AI826" i="5"/>
  <c r="AJ826" i="5"/>
  <c r="AQ827" i="5"/>
  <c r="AI827" i="5"/>
  <c r="AJ827" i="5"/>
  <c r="AQ828" i="5"/>
  <c r="AI828" i="5"/>
  <c r="AJ828" i="5"/>
  <c r="AQ829" i="5"/>
  <c r="AI829" i="5"/>
  <c r="AJ829" i="5"/>
  <c r="AQ830" i="5"/>
  <c r="AI830" i="5"/>
  <c r="AJ830" i="5"/>
  <c r="AQ831" i="5"/>
  <c r="AI831" i="5"/>
  <c r="AJ831" i="5"/>
  <c r="AQ832" i="5"/>
  <c r="AQ833" i="5"/>
  <c r="AI833" i="5"/>
  <c r="AJ833" i="5"/>
  <c r="AQ834" i="5"/>
  <c r="AI834" i="5"/>
  <c r="AJ834" i="5"/>
  <c r="AQ835" i="5"/>
  <c r="AI835" i="5"/>
  <c r="AJ835" i="5"/>
  <c r="AQ836" i="5"/>
  <c r="AI836" i="5"/>
  <c r="AJ836" i="5"/>
  <c r="AQ837" i="5"/>
  <c r="AI837" i="5"/>
  <c r="AJ837" i="5"/>
  <c r="AQ838" i="5"/>
  <c r="AI838" i="5"/>
  <c r="AJ838" i="5"/>
  <c r="AQ839" i="5"/>
  <c r="AI839" i="5"/>
  <c r="AJ839" i="5"/>
  <c r="AQ840" i="5"/>
  <c r="AI840" i="5"/>
  <c r="AJ840" i="5"/>
  <c r="AQ841" i="5"/>
  <c r="AI841" i="5"/>
  <c r="AJ841" i="5"/>
  <c r="AQ842" i="5"/>
  <c r="AI842" i="5"/>
  <c r="AJ842" i="5"/>
  <c r="AQ843" i="5"/>
  <c r="AI843" i="5"/>
  <c r="AJ843" i="5"/>
  <c r="AQ844" i="5"/>
  <c r="AI844" i="5"/>
  <c r="AJ844" i="5"/>
</calcChain>
</file>

<file path=xl/sharedStrings.xml><?xml version="1.0" encoding="utf-8"?>
<sst xmlns="http://schemas.openxmlformats.org/spreadsheetml/2006/main" count="471" uniqueCount="258">
  <si>
    <t>SiO2</t>
  </si>
  <si>
    <t>TiO2</t>
  </si>
  <si>
    <t>Al2O3</t>
  </si>
  <si>
    <t>Cr2O3</t>
  </si>
  <si>
    <t>MgO</t>
  </si>
  <si>
    <t>MnO</t>
  </si>
  <si>
    <t>FeO*</t>
  </si>
  <si>
    <t>CaO</t>
  </si>
  <si>
    <t>Na2O</t>
  </si>
  <si>
    <t>K2O</t>
  </si>
  <si>
    <t>(1) Enter the bulk composition (in wt%)</t>
  </si>
  <si>
    <t>2) Choose pressure condition</t>
  </si>
  <si>
    <t>Mg#</t>
  </si>
  <si>
    <t>G2</t>
  </si>
  <si>
    <t>M5-103</t>
  </si>
  <si>
    <t>M5-40</t>
  </si>
  <si>
    <t>M7-16</t>
  </si>
  <si>
    <t>MIX1G</t>
  </si>
  <si>
    <t>Name</t>
  </si>
  <si>
    <t>FeO</t>
  </si>
  <si>
    <t>∑Alk</t>
  </si>
  <si>
    <t>GA2</t>
  </si>
  <si>
    <t>GA1</t>
  </si>
  <si>
    <t>KG1</t>
  </si>
  <si>
    <t>KG2</t>
  </si>
  <si>
    <t>Pyrox2B</t>
  </si>
  <si>
    <t>OLCPX1</t>
  </si>
  <si>
    <t>OLCPX2</t>
  </si>
  <si>
    <t>ID-16</t>
  </si>
  <si>
    <t>I260</t>
  </si>
  <si>
    <t>B-ECL1</t>
  </si>
  <si>
    <t>79-35g</t>
  </si>
  <si>
    <t>NAM7</t>
  </si>
  <si>
    <t>97SB68</t>
  </si>
  <si>
    <t>CRB72-31</t>
  </si>
  <si>
    <t>ARP 74 10-16</t>
  </si>
  <si>
    <t>183-15</t>
  </si>
  <si>
    <t xml:space="preserve">All compositions are normalized to 100 %. </t>
  </si>
  <si>
    <t>Px-1</t>
  </si>
  <si>
    <t>Pressure and Temperature range used in the parametrization</t>
  </si>
  <si>
    <t>P (GPa)</t>
  </si>
  <si>
    <t>Tmin (°C)</t>
  </si>
  <si>
    <t>Tmax (°C)</t>
  </si>
  <si>
    <t>Mmol</t>
  </si>
  <si>
    <t>Truth total</t>
  </si>
  <si>
    <t>100 wt. %</t>
  </si>
  <si>
    <t>100 mol. %</t>
  </si>
  <si>
    <t>Na2O+K2O</t>
  </si>
  <si>
    <t>Functional forms</t>
  </si>
  <si>
    <t>F</t>
  </si>
  <si>
    <r>
      <t>A∙</t>
    </r>
    <r>
      <rPr>
        <i/>
        <sz val="10"/>
        <color rgb="FF000000"/>
        <rFont val="Calibri"/>
        <family val="2"/>
      </rPr>
      <t>T'</t>
    </r>
    <r>
      <rPr>
        <vertAlign val="superscript"/>
        <sz val="10"/>
        <color rgb="FF000000"/>
        <rFont val="Calibri"/>
        <family val="2"/>
      </rPr>
      <t>2</t>
    </r>
    <r>
      <rPr>
        <sz val="10"/>
        <color rgb="FF000000"/>
        <rFont val="Calibri"/>
        <family val="2"/>
      </rPr>
      <t xml:space="preserve"> + B∙</t>
    </r>
    <r>
      <rPr>
        <i/>
        <sz val="10"/>
        <color rgb="FF000000"/>
        <rFont val="Calibri"/>
        <family val="2"/>
      </rPr>
      <t>T'</t>
    </r>
    <r>
      <rPr>
        <sz val="10"/>
        <color rgb="FF000000"/>
        <rFont val="Calibri"/>
        <family val="2"/>
      </rPr>
      <t xml:space="preserve"> + 5</t>
    </r>
  </si>
  <si>
    <t>A</t>
  </si>
  <si>
    <r>
      <t>(A' + B'∙Mg#)∙</t>
    </r>
    <r>
      <rPr>
        <i/>
        <sz val="10"/>
        <color rgb="FF000000"/>
        <rFont val="Calibri"/>
        <family val="2"/>
      </rPr>
      <t>P</t>
    </r>
    <r>
      <rPr>
        <vertAlign val="superscript"/>
        <sz val="10"/>
        <color rgb="FF000000"/>
        <rFont val="Calibri"/>
        <family val="2"/>
      </rPr>
      <t>2</t>
    </r>
    <r>
      <rPr>
        <sz val="10"/>
        <color rgb="FF000000"/>
        <rFont val="Calibri"/>
        <family val="2"/>
      </rPr>
      <t xml:space="preserve"> + (C' + D'∙Mg#)∙</t>
    </r>
    <r>
      <rPr>
        <i/>
        <sz val="10"/>
        <color rgb="FF000000"/>
        <rFont val="Calibri"/>
        <family val="2"/>
      </rPr>
      <t>P</t>
    </r>
    <r>
      <rPr>
        <sz val="10"/>
        <color rgb="FF000000"/>
        <rFont val="Calibri"/>
        <family val="2"/>
      </rPr>
      <t xml:space="preserve"> +E'</t>
    </r>
  </si>
  <si>
    <t>B</t>
  </si>
  <si>
    <t>A''∙CaO + B"</t>
  </si>
  <si>
    <t>T'</t>
  </si>
  <si>
    <r>
      <t>(</t>
    </r>
    <r>
      <rPr>
        <i/>
        <sz val="10"/>
        <color rgb="FF000000"/>
        <rFont val="Calibri"/>
        <family val="2"/>
      </rPr>
      <t>T</t>
    </r>
    <r>
      <rPr>
        <sz val="10"/>
        <color rgb="FF000000"/>
        <rFont val="Calibri"/>
        <family val="2"/>
      </rPr>
      <t xml:space="preserve"> - </t>
    </r>
    <r>
      <rPr>
        <i/>
        <sz val="10"/>
        <color rgb="FF000000"/>
        <rFont val="Calibri"/>
        <family val="2"/>
      </rPr>
      <t>T</t>
    </r>
    <r>
      <rPr>
        <i/>
        <vertAlign val="subscript"/>
        <sz val="10"/>
        <color rgb="FF000000"/>
        <rFont val="Calibri"/>
        <family val="2"/>
      </rPr>
      <t>5%</t>
    </r>
    <r>
      <rPr>
        <sz val="10"/>
        <color rgb="FF000000"/>
        <rFont val="Calibri"/>
        <family val="2"/>
      </rPr>
      <t>) / (</t>
    </r>
    <r>
      <rPr>
        <i/>
        <sz val="10"/>
        <color rgb="FF000000"/>
        <rFont val="Calibri"/>
        <family val="2"/>
      </rPr>
      <t>T</t>
    </r>
    <r>
      <rPr>
        <i/>
        <vertAlign val="subscript"/>
        <sz val="10"/>
        <color rgb="FF000000"/>
        <rFont val="Calibri"/>
        <family val="2"/>
      </rPr>
      <t>cpx</t>
    </r>
    <r>
      <rPr>
        <sz val="10"/>
        <color rgb="FF000000"/>
        <rFont val="Calibri"/>
        <family val="2"/>
      </rPr>
      <t xml:space="preserve"> - </t>
    </r>
    <r>
      <rPr>
        <i/>
        <sz val="10"/>
        <color rgb="FF000000"/>
        <rFont val="Calibri"/>
        <family val="2"/>
      </rPr>
      <t>T</t>
    </r>
    <r>
      <rPr>
        <i/>
        <vertAlign val="subscript"/>
        <sz val="10"/>
        <color rgb="FF000000"/>
        <rFont val="Calibri"/>
        <family val="2"/>
      </rPr>
      <t>5%</t>
    </r>
    <r>
      <rPr>
        <sz val="10"/>
        <color rgb="FF000000"/>
        <rFont val="Calibri"/>
        <family val="2"/>
      </rPr>
      <t>)</t>
    </r>
  </si>
  <si>
    <r>
      <t>T</t>
    </r>
    <r>
      <rPr>
        <i/>
        <vertAlign val="subscript"/>
        <sz val="10"/>
        <color rgb="FF000000"/>
        <rFont val="Calibri"/>
        <family val="2"/>
      </rPr>
      <t>5%</t>
    </r>
  </si>
  <si>
    <r>
      <t>(a∙(Na</t>
    </r>
    <r>
      <rPr>
        <vertAlign val="subscript"/>
        <sz val="10"/>
        <color rgb="FF000000"/>
        <rFont val="Calibri"/>
        <family val="2"/>
      </rPr>
      <t>2</t>
    </r>
    <r>
      <rPr>
        <sz val="10"/>
        <color rgb="FF000000"/>
        <rFont val="Calibri"/>
        <family val="2"/>
      </rPr>
      <t>O + K</t>
    </r>
    <r>
      <rPr>
        <vertAlign val="subscript"/>
        <sz val="10"/>
        <color rgb="FF000000"/>
        <rFont val="Calibri"/>
        <family val="2"/>
      </rPr>
      <t>2</t>
    </r>
    <r>
      <rPr>
        <sz val="10"/>
        <color rgb="FF000000"/>
        <rFont val="Calibri"/>
        <family val="2"/>
      </rPr>
      <t>O) + b)∙</t>
    </r>
    <r>
      <rPr>
        <i/>
        <sz val="10"/>
        <color rgb="FF000000"/>
        <rFont val="Calibri"/>
        <family val="2"/>
      </rPr>
      <t>P</t>
    </r>
    <r>
      <rPr>
        <vertAlign val="superscript"/>
        <sz val="10"/>
        <color rgb="FF000000"/>
        <rFont val="Calibri"/>
        <family val="2"/>
      </rPr>
      <t>2</t>
    </r>
    <r>
      <rPr>
        <sz val="10"/>
        <color rgb="FF000000"/>
        <rFont val="Calibri"/>
        <family val="2"/>
      </rPr>
      <t xml:space="preserve"> + (c∙[alk] + d∙Mg# + e)∙</t>
    </r>
    <r>
      <rPr>
        <i/>
        <sz val="10"/>
        <color rgb="FF000000"/>
        <rFont val="Calibri"/>
        <family val="2"/>
      </rPr>
      <t>P</t>
    </r>
    <r>
      <rPr>
        <sz val="10"/>
        <color rgb="FF000000"/>
        <rFont val="Calibri"/>
        <family val="2"/>
      </rPr>
      <t xml:space="preserve"> +f</t>
    </r>
  </si>
  <si>
    <r>
      <t>T</t>
    </r>
    <r>
      <rPr>
        <i/>
        <vertAlign val="subscript"/>
        <sz val="10"/>
        <color rgb="FF000000"/>
        <rFont val="Calibri"/>
        <family val="2"/>
      </rPr>
      <t>cpx</t>
    </r>
  </si>
  <si>
    <r>
      <t>a'∙</t>
    </r>
    <r>
      <rPr>
        <i/>
        <sz val="10"/>
        <color rgb="FF000000"/>
        <rFont val="Calibri"/>
        <family val="2"/>
      </rPr>
      <t>P</t>
    </r>
    <r>
      <rPr>
        <vertAlign val="superscript"/>
        <sz val="10"/>
        <color rgb="FF000000"/>
        <rFont val="Calibri"/>
        <family val="2"/>
      </rPr>
      <t>2</t>
    </r>
    <r>
      <rPr>
        <sz val="10"/>
        <color rgb="FF000000"/>
        <rFont val="Calibri"/>
        <family val="2"/>
      </rPr>
      <t xml:space="preserve"> + b'∙</t>
    </r>
    <r>
      <rPr>
        <i/>
        <sz val="10"/>
        <color rgb="FF000000"/>
        <rFont val="Calibri"/>
        <family val="2"/>
      </rPr>
      <t>P</t>
    </r>
    <r>
      <rPr>
        <sz val="10"/>
        <color rgb="FF000000"/>
        <rFont val="Calibri"/>
        <family val="2"/>
      </rPr>
      <t xml:space="preserve"> + c'∙Mg# + d'∙Al</t>
    </r>
    <r>
      <rPr>
        <vertAlign val="subscript"/>
        <sz val="10"/>
        <color rgb="FF000000"/>
        <rFont val="Calibri"/>
        <family val="2"/>
      </rPr>
      <t>2</t>
    </r>
    <r>
      <rPr>
        <sz val="10"/>
        <color rgb="FF000000"/>
        <rFont val="Calibri"/>
        <family val="2"/>
      </rPr>
      <t>O</t>
    </r>
    <r>
      <rPr>
        <vertAlign val="subscript"/>
        <sz val="10"/>
        <color rgb="FF000000"/>
        <rFont val="Calibri"/>
        <family val="2"/>
      </rPr>
      <t>3</t>
    </r>
    <r>
      <rPr>
        <sz val="10"/>
        <color rgb="FF000000"/>
        <rFont val="Calibri"/>
        <family val="2"/>
      </rPr>
      <t>+e'∙CaO+f'</t>
    </r>
  </si>
  <si>
    <r>
      <t>Parameters</t>
    </r>
    <r>
      <rPr>
        <sz val="9"/>
        <color theme="1"/>
        <rFont val="Cambria"/>
        <family val="1"/>
      </rPr>
      <t> </t>
    </r>
  </si>
  <si>
    <t>For calculating</t>
  </si>
  <si>
    <t>Value</t>
  </si>
  <si>
    <t>Unit</t>
  </si>
  <si>
    <t>a</t>
  </si>
  <si>
    <r>
      <t>°C mol</t>
    </r>
    <r>
      <rPr>
        <vertAlign val="superscript"/>
        <sz val="10"/>
        <color rgb="FF000000"/>
        <rFont val="Calibri"/>
        <family val="2"/>
      </rPr>
      <t xml:space="preserve">-1 </t>
    </r>
    <r>
      <rPr>
        <sz val="10"/>
        <color rgb="FF000000"/>
        <rFont val="Calibri"/>
        <family val="2"/>
      </rPr>
      <t>GPa</t>
    </r>
    <r>
      <rPr>
        <vertAlign val="superscript"/>
        <sz val="10"/>
        <color rgb="FF000000"/>
        <rFont val="Calibri"/>
        <family val="2"/>
      </rPr>
      <t>-2</t>
    </r>
  </si>
  <si>
    <t>b</t>
  </si>
  <si>
    <r>
      <t>°C GPa</t>
    </r>
    <r>
      <rPr>
        <vertAlign val="superscript"/>
        <sz val="10"/>
        <color rgb="FF000000"/>
        <rFont val="Calibri"/>
        <family val="2"/>
      </rPr>
      <t>-2</t>
    </r>
  </si>
  <si>
    <t>c</t>
  </si>
  <si>
    <r>
      <t>°C mol</t>
    </r>
    <r>
      <rPr>
        <vertAlign val="superscript"/>
        <sz val="10"/>
        <color rgb="FF000000"/>
        <rFont val="Calibri"/>
        <family val="2"/>
      </rPr>
      <t xml:space="preserve">-1 </t>
    </r>
    <r>
      <rPr>
        <sz val="10"/>
        <color rgb="FF000000"/>
        <rFont val="Calibri"/>
        <family val="2"/>
      </rPr>
      <t>GPa</t>
    </r>
    <r>
      <rPr>
        <vertAlign val="superscript"/>
        <sz val="10"/>
        <color rgb="FF000000"/>
        <rFont val="Calibri"/>
        <family val="2"/>
      </rPr>
      <t>-1</t>
    </r>
  </si>
  <si>
    <t>d</t>
  </si>
  <si>
    <r>
      <t>°C GPa</t>
    </r>
    <r>
      <rPr>
        <vertAlign val="superscript"/>
        <sz val="10"/>
        <color rgb="FF000000"/>
        <rFont val="Calibri"/>
        <family val="2"/>
      </rPr>
      <t>-1</t>
    </r>
  </si>
  <si>
    <t>e</t>
  </si>
  <si>
    <t>f</t>
  </si>
  <si>
    <t>°C</t>
  </si>
  <si>
    <t>a'</t>
  </si>
  <si>
    <t>b'</t>
  </si>
  <si>
    <t>c'</t>
  </si>
  <si>
    <t>d'</t>
  </si>
  <si>
    <r>
      <t>°C mol</t>
    </r>
    <r>
      <rPr>
        <vertAlign val="superscript"/>
        <sz val="10"/>
        <color rgb="FF000000"/>
        <rFont val="Calibri"/>
        <family val="2"/>
      </rPr>
      <t>-1</t>
    </r>
  </si>
  <si>
    <t>e'</t>
  </si>
  <si>
    <t>f'</t>
  </si>
  <si>
    <t>A'</t>
  </si>
  <si>
    <r>
      <t>GPa</t>
    </r>
    <r>
      <rPr>
        <vertAlign val="superscript"/>
        <sz val="10"/>
        <color rgb="FF000000"/>
        <rFont val="Calibri"/>
        <family val="2"/>
      </rPr>
      <t>-2</t>
    </r>
  </si>
  <si>
    <t>B'</t>
  </si>
  <si>
    <t>C'</t>
  </si>
  <si>
    <r>
      <t>GPa</t>
    </r>
    <r>
      <rPr>
        <vertAlign val="superscript"/>
        <sz val="10"/>
        <color rgb="FF000000"/>
        <rFont val="Calibri"/>
        <family val="2"/>
      </rPr>
      <t>-1</t>
    </r>
  </si>
  <si>
    <t>D'</t>
  </si>
  <si>
    <t>E'</t>
  </si>
  <si>
    <t>-</t>
  </si>
  <si>
    <t>A"</t>
  </si>
  <si>
    <r>
      <t>mol</t>
    </r>
    <r>
      <rPr>
        <vertAlign val="superscript"/>
        <sz val="10"/>
        <color rgb="FF000000"/>
        <rFont val="Calibri"/>
        <family val="2"/>
      </rPr>
      <t>-1</t>
    </r>
  </si>
  <si>
    <t>B"</t>
  </si>
  <si>
    <t>T</t>
  </si>
  <si>
    <r>
      <rPr>
        <i/>
        <sz val="12"/>
        <color theme="1"/>
        <rFont val="Calibri"/>
        <family val="2"/>
        <scheme val="minor"/>
      </rPr>
      <t>P</t>
    </r>
    <r>
      <rPr>
        <sz val="12"/>
        <color theme="1"/>
        <rFont val="Calibri"/>
        <family val="2"/>
        <scheme val="minor"/>
      </rPr>
      <t xml:space="preserve"> (GPa)</t>
    </r>
  </si>
  <si>
    <r>
      <rPr>
        <i/>
        <sz val="12"/>
        <color theme="1"/>
        <rFont val="Calibri"/>
        <family val="2"/>
        <scheme val="minor"/>
      </rPr>
      <t>T</t>
    </r>
    <r>
      <rPr>
        <sz val="12"/>
        <color theme="1"/>
        <rFont val="Calibri"/>
        <family val="2"/>
        <scheme val="minor"/>
      </rPr>
      <t xml:space="preserve"> (°C)</t>
    </r>
  </si>
  <si>
    <t>Conditions</t>
  </si>
  <si>
    <t>cpx-free assemblage</t>
  </si>
  <si>
    <t>F&lt;0</t>
  </si>
  <si>
    <t>F&gt;100</t>
  </si>
  <si>
    <t>Tcpx</t>
  </si>
  <si>
    <t>T"</t>
  </si>
  <si>
    <t>F(T")</t>
  </si>
  <si>
    <r>
      <t>(</t>
    </r>
    <r>
      <rPr>
        <i/>
        <sz val="10"/>
        <color rgb="FF000000"/>
        <rFont val="Calibri"/>
        <family val="2"/>
      </rPr>
      <t>T+1</t>
    </r>
    <r>
      <rPr>
        <sz val="10"/>
        <color rgb="FF000000"/>
        <rFont val="Calibri"/>
        <family val="2"/>
      </rPr>
      <t xml:space="preserve"> - </t>
    </r>
    <r>
      <rPr>
        <i/>
        <sz val="10"/>
        <color rgb="FF000000"/>
        <rFont val="Calibri"/>
        <family val="2"/>
      </rPr>
      <t>T</t>
    </r>
    <r>
      <rPr>
        <i/>
        <vertAlign val="subscript"/>
        <sz val="10"/>
        <color rgb="FF000000"/>
        <rFont val="Calibri"/>
        <family val="2"/>
      </rPr>
      <t>5%</t>
    </r>
    <r>
      <rPr>
        <sz val="10"/>
        <color rgb="FF000000"/>
        <rFont val="Calibri"/>
        <family val="2"/>
      </rPr>
      <t>) / (</t>
    </r>
    <r>
      <rPr>
        <i/>
        <sz val="10"/>
        <color rgb="FF000000"/>
        <rFont val="Calibri"/>
        <family val="2"/>
      </rPr>
      <t>T</t>
    </r>
    <r>
      <rPr>
        <i/>
        <vertAlign val="subscript"/>
        <sz val="10"/>
        <color rgb="FF000000"/>
        <rFont val="Calibri"/>
        <family val="2"/>
      </rPr>
      <t>cpx</t>
    </r>
    <r>
      <rPr>
        <sz val="10"/>
        <color rgb="FF000000"/>
        <rFont val="Calibri"/>
        <family val="2"/>
      </rPr>
      <t xml:space="preserve"> - </t>
    </r>
    <r>
      <rPr>
        <i/>
        <sz val="10"/>
        <color rgb="FF000000"/>
        <rFont val="Calibri"/>
        <family val="2"/>
      </rPr>
      <t>T</t>
    </r>
    <r>
      <rPr>
        <i/>
        <vertAlign val="subscript"/>
        <sz val="10"/>
        <color rgb="FF000000"/>
        <rFont val="Calibri"/>
        <family val="2"/>
      </rPr>
      <t>5%</t>
    </r>
    <r>
      <rPr>
        <sz val="10"/>
        <color rgb="FF000000"/>
        <rFont val="Calibri"/>
        <family val="2"/>
      </rPr>
      <t>)</t>
    </r>
  </si>
  <si>
    <r>
      <t>A∙</t>
    </r>
    <r>
      <rPr>
        <i/>
        <sz val="10"/>
        <color rgb="FF000000"/>
        <rFont val="Calibri"/>
        <family val="2"/>
      </rPr>
      <t>T"</t>
    </r>
    <r>
      <rPr>
        <vertAlign val="superscript"/>
        <sz val="10"/>
        <color rgb="FF000000"/>
        <rFont val="Calibri"/>
        <family val="2"/>
      </rPr>
      <t>2</t>
    </r>
    <r>
      <rPr>
        <sz val="10"/>
        <color rgb="FF000000"/>
        <rFont val="Calibri"/>
        <family val="2"/>
      </rPr>
      <t xml:space="preserve"> + B∙T" + 5</t>
    </r>
  </si>
  <si>
    <t>F&lt;5%</t>
  </si>
  <si>
    <t>T' vs racine</t>
  </si>
  <si>
    <t>Final</t>
  </si>
  <si>
    <t>Min</t>
  </si>
  <si>
    <t>Max</t>
  </si>
  <si>
    <t>Intersect zero</t>
  </si>
  <si>
    <t>T'(F=0)</t>
  </si>
  <si>
    <t>Comments</t>
  </si>
  <si>
    <t>Comment:</t>
  </si>
  <si>
    <t>Graph F vs T</t>
  </si>
  <si>
    <t>T5%</t>
  </si>
  <si>
    <t>Alerts</t>
  </si>
  <si>
    <t>P</t>
  </si>
  <si>
    <t>Composition</t>
  </si>
  <si>
    <t>1 σ</t>
  </si>
  <si>
    <t>dT/dP</t>
  </si>
  <si>
    <t>tc</t>
  </si>
  <si>
    <t>Density of solid</t>
  </si>
  <si>
    <t>Density of liquid</t>
  </si>
  <si>
    <t>Mantle potential temperature</t>
  </si>
  <si>
    <t>Fcpx</t>
  </si>
  <si>
    <t>F'</t>
  </si>
  <si>
    <t>F'&gt;100</t>
  </si>
  <si>
    <t>Option: lower productivity at T&gt;Tcpx</t>
  </si>
  <si>
    <t>INPUTS</t>
  </si>
  <si>
    <t>OUTPUTS</t>
  </si>
  <si>
    <r>
      <t>°C mol</t>
    </r>
    <r>
      <rPr>
        <vertAlign val="superscript"/>
        <sz val="18"/>
        <color rgb="FF000000"/>
        <rFont val="Calibri"/>
        <family val="2"/>
      </rPr>
      <t xml:space="preserve">-1 </t>
    </r>
    <r>
      <rPr>
        <sz val="18"/>
        <color rgb="FF000000"/>
        <rFont val="Calibri"/>
        <family val="2"/>
      </rPr>
      <t>GPa</t>
    </r>
    <r>
      <rPr>
        <vertAlign val="superscript"/>
        <sz val="18"/>
        <color rgb="FF000000"/>
        <rFont val="Calibri"/>
        <family val="2"/>
      </rPr>
      <t>-2</t>
    </r>
  </si>
  <si>
    <r>
      <t>°C GPa</t>
    </r>
    <r>
      <rPr>
        <vertAlign val="superscript"/>
        <sz val="18"/>
        <color rgb="FF000000"/>
        <rFont val="Calibri"/>
        <family val="2"/>
      </rPr>
      <t>-2</t>
    </r>
  </si>
  <si>
    <r>
      <t>°C mol</t>
    </r>
    <r>
      <rPr>
        <vertAlign val="superscript"/>
        <sz val="18"/>
        <color rgb="FF000000"/>
        <rFont val="Calibri"/>
        <family val="2"/>
      </rPr>
      <t xml:space="preserve">-1 </t>
    </r>
    <r>
      <rPr>
        <sz val="18"/>
        <color rgb="FF000000"/>
        <rFont val="Calibri"/>
        <family val="2"/>
      </rPr>
      <t>GPa</t>
    </r>
    <r>
      <rPr>
        <vertAlign val="superscript"/>
        <sz val="18"/>
        <color rgb="FF000000"/>
        <rFont val="Calibri"/>
        <family val="2"/>
      </rPr>
      <t>-1</t>
    </r>
  </si>
  <si>
    <r>
      <t>°C GPa</t>
    </r>
    <r>
      <rPr>
        <vertAlign val="superscript"/>
        <sz val="18"/>
        <color rgb="FF000000"/>
        <rFont val="Calibri"/>
        <family val="2"/>
      </rPr>
      <t>-1</t>
    </r>
  </si>
  <si>
    <r>
      <t>°C mol</t>
    </r>
    <r>
      <rPr>
        <vertAlign val="superscript"/>
        <sz val="18"/>
        <color rgb="FF000000"/>
        <rFont val="Calibri"/>
        <family val="2"/>
      </rPr>
      <t>-1</t>
    </r>
  </si>
  <si>
    <r>
      <t>GPa</t>
    </r>
    <r>
      <rPr>
        <vertAlign val="superscript"/>
        <sz val="18"/>
        <color rgb="FF000000"/>
        <rFont val="Calibri"/>
        <family val="2"/>
      </rPr>
      <t>-2</t>
    </r>
  </si>
  <si>
    <r>
      <t>GPa</t>
    </r>
    <r>
      <rPr>
        <vertAlign val="superscript"/>
        <sz val="18"/>
        <color rgb="FF000000"/>
        <rFont val="Calibri"/>
        <family val="2"/>
      </rPr>
      <t>-1</t>
    </r>
  </si>
  <si>
    <r>
      <t>mol</t>
    </r>
    <r>
      <rPr>
        <vertAlign val="superscript"/>
        <sz val="18"/>
        <color rgb="FF000000"/>
        <rFont val="Calibri"/>
        <family val="2"/>
      </rPr>
      <t>-1</t>
    </r>
  </si>
  <si>
    <t>Read-me first:</t>
  </si>
  <si>
    <t xml:space="preserve"> </t>
  </si>
  <si>
    <t>PRE-DEFINED PARAMETERS</t>
  </si>
  <si>
    <t>INPUT PARAMETERS</t>
  </si>
  <si>
    <t>Mass fraction cpx in the subsolidus peridodite</t>
  </si>
  <si>
    <t>(from 0 to 1)</t>
  </si>
  <si>
    <t>/°C</t>
  </si>
  <si>
    <t>J/Kg/°C</t>
  </si>
  <si>
    <t>Kg/m3</t>
  </si>
  <si>
    <t>Pyroxenite composition: must me entered in Sheet "Melt-PX" in wt. %</t>
  </si>
  <si>
    <t>Heat capacity (Cp)</t>
  </si>
  <si>
    <t>Thermal expansivity</t>
  </si>
  <si>
    <t>Entropy of fusion</t>
  </si>
  <si>
    <t>3) Enter T</t>
  </si>
  <si>
    <t>An error message (in red) appears if the input parameters fall outside of the condition range used to calibrate the model</t>
  </si>
  <si>
    <r>
      <t>77SL-582</t>
    </r>
    <r>
      <rPr>
        <b/>
        <vertAlign val="superscript"/>
        <sz val="12"/>
        <color theme="1"/>
        <rFont val="Calibri"/>
        <family val="2"/>
        <scheme val="minor"/>
      </rPr>
      <t>a</t>
    </r>
  </si>
  <si>
    <r>
      <t>SiO</t>
    </r>
    <r>
      <rPr>
        <b/>
        <vertAlign val="subscript"/>
        <sz val="12"/>
        <color theme="1"/>
        <rFont val="Calibri"/>
        <family val="2"/>
        <scheme val="minor"/>
      </rPr>
      <t>2</t>
    </r>
  </si>
  <si>
    <r>
      <t>TiO</t>
    </r>
    <r>
      <rPr>
        <b/>
        <vertAlign val="subscript"/>
        <sz val="12"/>
        <color theme="1"/>
        <rFont val="Calibri"/>
        <family val="2"/>
        <scheme val="minor"/>
      </rPr>
      <t>2</t>
    </r>
  </si>
  <si>
    <r>
      <t>Al</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3</t>
    </r>
  </si>
  <si>
    <r>
      <t>Cr</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3</t>
    </r>
  </si>
  <si>
    <r>
      <t>Na</t>
    </r>
    <r>
      <rPr>
        <b/>
        <vertAlign val="subscript"/>
        <sz val="12"/>
        <color theme="1"/>
        <rFont val="Calibri"/>
        <family val="2"/>
        <scheme val="minor"/>
      </rPr>
      <t>2</t>
    </r>
    <r>
      <rPr>
        <b/>
        <sz val="12"/>
        <color theme="1"/>
        <rFont val="Calibri"/>
        <family val="2"/>
        <scheme val="minor"/>
      </rPr>
      <t>O</t>
    </r>
  </si>
  <si>
    <r>
      <t>K</t>
    </r>
    <r>
      <rPr>
        <b/>
        <vertAlign val="subscript"/>
        <sz val="12"/>
        <color theme="1"/>
        <rFont val="Calibri"/>
        <family val="2"/>
        <scheme val="minor"/>
      </rPr>
      <t>2</t>
    </r>
    <r>
      <rPr>
        <b/>
        <sz val="12"/>
        <color theme="1"/>
        <rFont val="Calibri"/>
        <family val="2"/>
        <scheme val="minor"/>
      </rPr>
      <t>O</t>
    </r>
  </si>
  <si>
    <t>Tm</t>
  </si>
  <si>
    <t>T'm</t>
  </si>
  <si>
    <t>mol. %</t>
  </si>
  <si>
    <t>wt. %</t>
  </si>
  <si>
    <t>JB-1</t>
  </si>
  <si>
    <t>NT-23</t>
  </si>
  <si>
    <t>F (TSOL)</t>
  </si>
  <si>
    <t>Fraction of pyroxeniteA in the source</t>
  </si>
  <si>
    <r>
      <t>T</t>
    </r>
    <r>
      <rPr>
        <i/>
        <vertAlign val="subscript"/>
        <sz val="18"/>
        <rFont val="Calibri"/>
        <family val="2"/>
      </rPr>
      <t>5%</t>
    </r>
  </si>
  <si>
    <r>
      <t>T</t>
    </r>
    <r>
      <rPr>
        <i/>
        <vertAlign val="subscript"/>
        <sz val="18"/>
        <rFont val="Calibri"/>
        <family val="2"/>
      </rPr>
      <t>cpx</t>
    </r>
  </si>
  <si>
    <t>T"(T+1)</t>
  </si>
  <si>
    <t>F(T')</t>
  </si>
  <si>
    <t>F-CPX(T")</t>
  </si>
  <si>
    <t>F0-CPX (T')</t>
  </si>
  <si>
    <t>F (T")</t>
  </si>
  <si>
    <t>F0 (T')</t>
  </si>
  <si>
    <t>dtc(pyr A)/dz</t>
  </si>
  <si>
    <t>dF/dP1</t>
  </si>
  <si>
    <t>dF/dP2</t>
  </si>
  <si>
    <t>dF/dP3</t>
  </si>
  <si>
    <t>Fraction of Lherzolite in the source</t>
  </si>
  <si>
    <t>Pyr A</t>
  </si>
  <si>
    <t>Pyr B</t>
  </si>
  <si>
    <t>Input parameters are: the major-element compositions of the pyroxenites (in wt. %) and the pressure and temperature conditions.</t>
  </si>
  <si>
    <t>Solid adiabat</t>
  </si>
  <si>
    <t>Pyroxenite</t>
  </si>
  <si>
    <t>Peridotite</t>
  </si>
  <si>
    <t>Adiabatic decompression of a two-lithology mantle: pyroxenite and peridotite</t>
  </si>
  <si>
    <t>The composition of the pyroxenite has to be entered in the column "Pyr A" in the "Melt-PX" sheet.</t>
  </si>
  <si>
    <t>Melt-PX parameters</t>
  </si>
  <si>
    <t>dF/dP4</t>
  </si>
  <si>
    <t>(∂T/∂P)F</t>
  </si>
  <si>
    <t>(∂F/∂T)P</t>
  </si>
  <si>
    <t>-(dF/dP)S</t>
  </si>
  <si>
    <t>(dF/dP)S1</t>
  </si>
  <si>
    <t>(dF/dP)S2</t>
  </si>
  <si>
    <t>(dF/dP)S3</t>
  </si>
  <si>
    <t>dtc(per)/dz</t>
  </si>
  <si>
    <t>Compositions of pyroxenites used in the parameterization</t>
  </si>
  <si>
    <t>Melt-PX</t>
  </si>
  <si>
    <t>Plot 1: Comparison between input pyroxenite compositions ( Pyr A in red, Pyr B in blue) and compositions used to calibrate the model (grey diamonds)</t>
  </si>
  <si>
    <r>
      <rPr>
        <b/>
        <sz val="18"/>
        <color rgb="FFFF0000"/>
        <rFont val="Menlo Bold"/>
        <family val="2"/>
      </rPr>
      <t>⎢</t>
    </r>
    <r>
      <rPr>
        <b/>
        <sz val="18"/>
        <color rgb="FFFF0000"/>
        <rFont val="Calibri"/>
        <family val="2"/>
        <scheme val="minor"/>
      </rPr>
      <t>(∂F/∂T)P</t>
    </r>
    <r>
      <rPr>
        <b/>
        <sz val="18"/>
        <color rgb="FFFF0000"/>
        <rFont val="Menlo Bold"/>
        <family val="2"/>
      </rPr>
      <t>⎟</t>
    </r>
  </si>
  <si>
    <r>
      <t xml:space="preserve">The spreadsheet is locked to avoid operating errors. The </t>
    </r>
    <r>
      <rPr>
        <b/>
        <i/>
        <u/>
        <sz val="16"/>
        <color theme="1"/>
        <rFont val="Calibri"/>
        <scheme val="minor"/>
      </rPr>
      <t>password</t>
    </r>
    <r>
      <rPr>
        <b/>
        <i/>
        <sz val="16"/>
        <color theme="1"/>
        <rFont val="Calibri"/>
        <scheme val="minor"/>
      </rPr>
      <t xml:space="preserve"> to unlock the spreadsheet is </t>
    </r>
    <r>
      <rPr>
        <b/>
        <i/>
        <u/>
        <sz val="16"/>
        <color theme="1"/>
        <rFont val="Calibri"/>
        <scheme val="minor"/>
      </rPr>
      <t>pyroxenite.</t>
    </r>
  </si>
  <si>
    <r>
      <t xml:space="preserve">The spreadsheet is locked to avoid operating errors. The </t>
    </r>
    <r>
      <rPr>
        <b/>
        <u/>
        <sz val="22"/>
        <rFont val="Century Gothic"/>
      </rPr>
      <t>password</t>
    </r>
    <r>
      <rPr>
        <b/>
        <sz val="22"/>
        <rFont val="Century Gothic"/>
      </rPr>
      <t xml:space="preserve"> to unlock the spreadsheet is </t>
    </r>
    <r>
      <rPr>
        <b/>
        <u/>
        <sz val="22"/>
        <rFont val="Century Gothic"/>
      </rPr>
      <t>pyroxenite.</t>
    </r>
  </si>
  <si>
    <t>This spreadsheet uses Melt-PX for the melting functions of the pyroxenite, Katz et al.'s parameterization (2003) for the melting functions of the peridotite and the thermodynamic treatment of adiabatic decompression fractional melting described in Text S5 of the Supplementary Information.</t>
  </si>
  <si>
    <t>Composition pyroxenite (mol. %):</t>
  </si>
  <si>
    <t>(0=No; 1=Yes)</t>
  </si>
  <si>
    <t>Reduced pyroxenite melt productivity after cpx exhaustion</t>
  </si>
  <si>
    <t>Input parameters (in yellow) are: Mantle potential temperature, fraction of pyroxenite in the source (fraction of lherzolite in the source, in blue, calculated automatically), mass fraction of cpx in the subsolidus assemblage of the lherzolite, choice for reduced pyroxenite melt productivity after cpx exhaustion.</t>
  </si>
  <si>
    <t>Pre-defined parameters (in green) are the thermodynamic variables. The rational for these values is discussed in the paper and is based on literature data. These are adjustable parameters.</t>
  </si>
  <si>
    <t>Pyroxenite A (PyrA) Parameterization</t>
  </si>
  <si>
    <t>Lherzolite (Per) Parameterization</t>
  </si>
  <si>
    <r>
      <t>T</t>
    </r>
    <r>
      <rPr>
        <b/>
        <i/>
        <vertAlign val="subscript"/>
        <sz val="18"/>
        <color rgb="FFFF0000"/>
        <rFont val="Calibri"/>
        <scheme val="minor"/>
      </rPr>
      <t>5%</t>
    </r>
  </si>
  <si>
    <r>
      <t>T</t>
    </r>
    <r>
      <rPr>
        <b/>
        <i/>
        <vertAlign val="subscript"/>
        <sz val="18"/>
        <color rgb="FFFF0000"/>
        <rFont val="Calibri"/>
        <scheme val="minor"/>
      </rPr>
      <t>cpx-out</t>
    </r>
  </si>
  <si>
    <r>
      <t>T</t>
    </r>
    <r>
      <rPr>
        <b/>
        <i/>
        <vertAlign val="subscript"/>
        <sz val="18"/>
        <color rgb="FFFF0000"/>
        <rFont val="Calibri"/>
        <scheme val="minor"/>
      </rPr>
      <t>solidus</t>
    </r>
  </si>
  <si>
    <r>
      <t>T</t>
    </r>
    <r>
      <rPr>
        <b/>
        <i/>
        <vertAlign val="subscript"/>
        <sz val="18"/>
        <color rgb="FF008000"/>
        <rFont val="Calibri"/>
        <scheme val="minor"/>
      </rPr>
      <t>solidus</t>
    </r>
  </si>
  <si>
    <r>
      <t>T</t>
    </r>
    <r>
      <rPr>
        <b/>
        <i/>
        <vertAlign val="superscript"/>
        <sz val="18"/>
        <color rgb="FF008000"/>
        <rFont val="Calibri"/>
        <scheme val="minor"/>
      </rPr>
      <t>Lherz</t>
    </r>
    <r>
      <rPr>
        <b/>
        <i/>
        <vertAlign val="subscript"/>
        <sz val="18"/>
        <color rgb="FF008000"/>
        <rFont val="Calibri"/>
        <scheme val="minor"/>
      </rPr>
      <t>Liquidus</t>
    </r>
  </si>
  <si>
    <r>
      <t>F</t>
    </r>
    <r>
      <rPr>
        <b/>
        <i/>
        <vertAlign val="subscript"/>
        <sz val="18"/>
        <color rgb="FF008000"/>
        <rFont val="Calibri"/>
        <scheme val="minor"/>
      </rPr>
      <t>cpx-out</t>
    </r>
  </si>
  <si>
    <r>
      <t>T</t>
    </r>
    <r>
      <rPr>
        <b/>
        <i/>
        <vertAlign val="subscript"/>
        <sz val="18"/>
        <color rgb="FF008000"/>
        <rFont val="Calibri"/>
        <scheme val="minor"/>
      </rPr>
      <t>cpx-out</t>
    </r>
  </si>
  <si>
    <r>
      <t>T</t>
    </r>
    <r>
      <rPr>
        <b/>
        <i/>
        <vertAlign val="subscript"/>
        <sz val="18"/>
        <color rgb="FF008000"/>
        <rFont val="Calibri"/>
        <scheme val="minor"/>
      </rPr>
      <t>Liquidus</t>
    </r>
  </si>
  <si>
    <r>
      <t>T'(PyrA)</t>
    </r>
    <r>
      <rPr>
        <sz val="18"/>
        <color rgb="FFFF0000"/>
        <rFont val="Calibri"/>
        <family val="2"/>
        <scheme val="minor"/>
      </rPr>
      <t xml:space="preserve"> solid adiabat</t>
    </r>
  </si>
  <si>
    <r>
      <rPr>
        <b/>
        <i/>
        <sz val="18"/>
        <color rgb="FFFF0000"/>
        <rFont val="Calibri"/>
        <family val="2"/>
        <scheme val="minor"/>
      </rPr>
      <t>F(PyrA)</t>
    </r>
    <r>
      <rPr>
        <b/>
        <sz val="18"/>
        <color rgb="FFFF0000"/>
        <rFont val="Calibri"/>
        <family val="2"/>
        <scheme val="minor"/>
      </rPr>
      <t xml:space="preserve"> solid adiabat</t>
    </r>
  </si>
  <si>
    <t>T'(Per) solid adiabat</t>
  </si>
  <si>
    <r>
      <rPr>
        <i/>
        <sz val="18"/>
        <color rgb="FF008000"/>
        <rFont val="Calibri"/>
        <family val="2"/>
        <scheme val="minor"/>
      </rPr>
      <t>F</t>
    </r>
    <r>
      <rPr>
        <i/>
        <vertAlign val="subscript"/>
        <sz val="18"/>
        <color rgb="FF008000"/>
        <rFont val="Calibri"/>
        <scheme val="minor"/>
      </rPr>
      <t>cpx</t>
    </r>
    <r>
      <rPr>
        <sz val="18"/>
        <color rgb="FF008000"/>
        <rFont val="Calibri"/>
        <family val="2"/>
        <scheme val="minor"/>
      </rPr>
      <t xml:space="preserve"> solid adiabat</t>
    </r>
  </si>
  <si>
    <r>
      <rPr>
        <b/>
        <i/>
        <sz val="18"/>
        <color rgb="FF008000"/>
        <rFont val="Calibri"/>
        <scheme val="minor"/>
      </rPr>
      <t>F(Per)</t>
    </r>
    <r>
      <rPr>
        <b/>
        <sz val="18"/>
        <color rgb="FF008000"/>
        <rFont val="Calibri"/>
        <family val="2"/>
        <scheme val="minor"/>
      </rPr>
      <t xml:space="preserve"> solid adiabat</t>
    </r>
  </si>
  <si>
    <r>
      <t>T</t>
    </r>
    <r>
      <rPr>
        <b/>
        <i/>
        <vertAlign val="subscript"/>
        <sz val="18"/>
        <color theme="0"/>
        <rFont val="Calibri"/>
        <scheme val="minor"/>
      </rPr>
      <t>cpx-out</t>
    </r>
  </si>
  <si>
    <r>
      <t xml:space="preserve"> T</t>
    </r>
    <r>
      <rPr>
        <b/>
        <i/>
        <vertAlign val="subscript"/>
        <sz val="18"/>
        <color theme="0"/>
        <rFont val="Calibri"/>
        <scheme val="minor"/>
      </rPr>
      <t>5%</t>
    </r>
  </si>
  <si>
    <r>
      <rPr>
        <b/>
        <i/>
        <sz val="18"/>
        <color theme="0"/>
        <rFont val="Calibri"/>
        <scheme val="minor"/>
      </rPr>
      <t>F</t>
    </r>
    <r>
      <rPr>
        <b/>
        <sz val="18"/>
        <color theme="0"/>
        <rFont val="Calibri"/>
        <family val="2"/>
        <scheme val="minor"/>
      </rPr>
      <t xml:space="preserve"> (wt.%)</t>
    </r>
  </si>
  <si>
    <r>
      <rPr>
        <b/>
        <i/>
        <sz val="18"/>
        <color theme="0"/>
        <rFont val="Calibri"/>
        <scheme val="minor"/>
      </rPr>
      <t xml:space="preserve">P </t>
    </r>
    <r>
      <rPr>
        <b/>
        <sz val="18"/>
        <color theme="0"/>
        <rFont val="Calibri"/>
        <family val="2"/>
        <scheme val="minor"/>
      </rPr>
      <t>(Gpa)</t>
    </r>
  </si>
  <si>
    <r>
      <rPr>
        <b/>
        <i/>
        <sz val="18"/>
        <color theme="0"/>
        <rFont val="Calibri"/>
        <scheme val="minor"/>
      </rPr>
      <t>T</t>
    </r>
    <r>
      <rPr>
        <b/>
        <sz val="18"/>
        <color theme="0"/>
        <rFont val="Calibri"/>
        <family val="2"/>
        <scheme val="minor"/>
      </rPr>
      <t xml:space="preserve"> (°C)</t>
    </r>
  </si>
  <si>
    <r>
      <t>SiO</t>
    </r>
    <r>
      <rPr>
        <vertAlign val="subscript"/>
        <sz val="12"/>
        <color theme="1"/>
        <rFont val="Calibri"/>
        <scheme val="minor"/>
      </rPr>
      <t>2</t>
    </r>
  </si>
  <si>
    <r>
      <t>TiO</t>
    </r>
    <r>
      <rPr>
        <vertAlign val="subscript"/>
        <sz val="12"/>
        <color theme="1"/>
        <rFont val="Calibri"/>
        <scheme val="minor"/>
      </rPr>
      <t>2</t>
    </r>
  </si>
  <si>
    <r>
      <t>Al</t>
    </r>
    <r>
      <rPr>
        <vertAlign val="subscript"/>
        <sz val="12"/>
        <color theme="1"/>
        <rFont val="Calibri"/>
        <scheme val="minor"/>
      </rPr>
      <t>2</t>
    </r>
    <r>
      <rPr>
        <sz val="12"/>
        <color theme="1"/>
        <rFont val="Calibri"/>
        <family val="2"/>
        <scheme val="minor"/>
      </rPr>
      <t>O</t>
    </r>
    <r>
      <rPr>
        <vertAlign val="subscript"/>
        <sz val="12"/>
        <color theme="1"/>
        <rFont val="Calibri"/>
        <scheme val="minor"/>
      </rPr>
      <t>3</t>
    </r>
  </si>
  <si>
    <r>
      <t>Cr</t>
    </r>
    <r>
      <rPr>
        <vertAlign val="subscript"/>
        <sz val="12"/>
        <color theme="1"/>
        <rFont val="Calibri"/>
        <scheme val="minor"/>
      </rPr>
      <t>2</t>
    </r>
    <r>
      <rPr>
        <sz val="12"/>
        <color theme="1"/>
        <rFont val="Calibri"/>
        <family val="2"/>
        <scheme val="minor"/>
      </rPr>
      <t>O</t>
    </r>
    <r>
      <rPr>
        <vertAlign val="subscript"/>
        <sz val="12"/>
        <color theme="1"/>
        <rFont val="Calibri"/>
        <scheme val="minor"/>
      </rPr>
      <t>3</t>
    </r>
  </si>
  <si>
    <r>
      <t>Na</t>
    </r>
    <r>
      <rPr>
        <vertAlign val="subscript"/>
        <sz val="12"/>
        <color theme="1"/>
        <rFont val="Calibri"/>
        <scheme val="minor"/>
      </rPr>
      <t>2</t>
    </r>
    <r>
      <rPr>
        <sz val="12"/>
        <color theme="1"/>
        <rFont val="Calibri"/>
        <family val="2"/>
        <scheme val="minor"/>
      </rPr>
      <t>O</t>
    </r>
  </si>
  <si>
    <r>
      <t>K</t>
    </r>
    <r>
      <rPr>
        <vertAlign val="subscript"/>
        <sz val="12"/>
        <color theme="1"/>
        <rFont val="Calibri"/>
        <scheme val="minor"/>
      </rPr>
      <t>2</t>
    </r>
    <r>
      <rPr>
        <sz val="12"/>
        <color theme="1"/>
        <rFont val="Calibri"/>
        <family val="2"/>
        <scheme val="minor"/>
      </rPr>
      <t>O</t>
    </r>
  </si>
  <si>
    <r>
      <t>Na</t>
    </r>
    <r>
      <rPr>
        <vertAlign val="subscript"/>
        <sz val="12"/>
        <color theme="1"/>
        <rFont val="Calibri"/>
        <scheme val="minor"/>
      </rPr>
      <t>2</t>
    </r>
    <r>
      <rPr>
        <sz val="12"/>
        <color theme="1"/>
        <rFont val="Calibri"/>
        <family val="2"/>
        <scheme val="minor"/>
      </rPr>
      <t>O+K</t>
    </r>
    <r>
      <rPr>
        <vertAlign val="subscript"/>
        <sz val="12"/>
        <color theme="1"/>
        <rFont val="Calibri"/>
        <scheme val="minor"/>
      </rPr>
      <t>2</t>
    </r>
    <r>
      <rPr>
        <sz val="12"/>
        <color theme="1"/>
        <rFont val="Calibri"/>
        <family val="2"/>
        <scheme val="minor"/>
      </rPr>
      <t>O</t>
    </r>
  </si>
  <si>
    <r>
      <t xml:space="preserve">Graph </t>
    </r>
    <r>
      <rPr>
        <b/>
        <i/>
        <sz val="12"/>
        <color theme="1"/>
        <rFont val="Calibri"/>
        <scheme val="minor"/>
      </rPr>
      <t>F</t>
    </r>
    <r>
      <rPr>
        <b/>
        <sz val="12"/>
        <color theme="1"/>
        <rFont val="Calibri"/>
        <family val="2"/>
        <scheme val="minor"/>
      </rPr>
      <t xml:space="preserve"> vs </t>
    </r>
    <r>
      <rPr>
        <b/>
        <i/>
        <sz val="12"/>
        <color theme="1"/>
        <rFont val="Calibri"/>
        <scheme val="minor"/>
      </rPr>
      <t>T</t>
    </r>
  </si>
  <si>
    <r>
      <t>T</t>
    </r>
    <r>
      <rPr>
        <i/>
        <vertAlign val="subscript"/>
        <sz val="12"/>
        <color theme="1"/>
        <rFont val="Calibri"/>
        <scheme val="minor"/>
      </rPr>
      <t>5%</t>
    </r>
  </si>
  <si>
    <r>
      <t>F calculation will not be performed if T</t>
    </r>
    <r>
      <rPr>
        <i/>
        <vertAlign val="subscript"/>
        <sz val="16"/>
        <color theme="1"/>
        <rFont val="Calibri"/>
        <scheme val="minor"/>
      </rPr>
      <t>cpx-out</t>
    </r>
    <r>
      <rPr>
        <i/>
        <sz val="16"/>
        <color theme="1"/>
        <rFont val="Calibri"/>
        <family val="2"/>
        <scheme val="minor"/>
      </rPr>
      <t>&lt;T</t>
    </r>
    <r>
      <rPr>
        <i/>
        <vertAlign val="subscript"/>
        <sz val="16"/>
        <color theme="1"/>
        <rFont val="Calibri"/>
        <scheme val="minor"/>
      </rPr>
      <t>5%</t>
    </r>
    <r>
      <rPr>
        <i/>
        <sz val="16"/>
        <color theme="1"/>
        <rFont val="Calibri"/>
        <family val="2"/>
        <scheme val="minor"/>
      </rPr>
      <t xml:space="preserve"> and the message "Error: cpx-free assemblage" will appear instead. </t>
    </r>
  </si>
  <si>
    <r>
      <t>A Comment (in blue) appears if T&lt;T</t>
    </r>
    <r>
      <rPr>
        <i/>
        <vertAlign val="subscript"/>
        <sz val="16"/>
        <color theme="1"/>
        <rFont val="Calibri"/>
        <scheme val="minor"/>
      </rPr>
      <t>5%</t>
    </r>
    <r>
      <rPr>
        <i/>
        <sz val="16"/>
        <color theme="1"/>
        <rFont val="Calibri"/>
        <family val="2"/>
        <scheme val="minor"/>
      </rPr>
      <t xml:space="preserve"> or T&gt;T</t>
    </r>
    <r>
      <rPr>
        <i/>
        <vertAlign val="subscript"/>
        <sz val="16"/>
        <color theme="1"/>
        <rFont val="Calibri"/>
        <scheme val="minor"/>
      </rPr>
      <t>cpx-out</t>
    </r>
    <r>
      <rPr>
        <i/>
        <sz val="16"/>
        <color theme="1"/>
        <rFont val="Calibri"/>
        <family val="2"/>
        <scheme val="minor"/>
      </rPr>
      <t>. For T&gt;T</t>
    </r>
    <r>
      <rPr>
        <i/>
        <vertAlign val="subscript"/>
        <sz val="16"/>
        <color theme="1"/>
        <rFont val="Calibri"/>
        <scheme val="minor"/>
      </rPr>
      <t>cpx-out</t>
    </r>
    <r>
      <rPr>
        <i/>
        <sz val="16"/>
        <color theme="1"/>
        <rFont val="Calibri"/>
        <family val="2"/>
        <scheme val="minor"/>
      </rPr>
      <t>, melt fraction (F') calculated with a constant melt productivity equal to 0.3%/°C above the cpx-out also appears.</t>
    </r>
  </si>
  <si>
    <r>
      <t xml:space="preserve">Plot 3. </t>
    </r>
    <r>
      <rPr>
        <b/>
        <i/>
        <sz val="12"/>
        <color theme="1"/>
        <rFont val="Calibri"/>
        <scheme val="minor"/>
      </rPr>
      <t>F</t>
    </r>
    <r>
      <rPr>
        <b/>
        <sz val="12"/>
        <color theme="1"/>
        <rFont val="Calibri"/>
        <family val="2"/>
        <scheme val="minor"/>
      </rPr>
      <t xml:space="preserve"> vs </t>
    </r>
    <r>
      <rPr>
        <b/>
        <i/>
        <sz val="12"/>
        <color theme="1"/>
        <rFont val="Calibri"/>
        <scheme val="minor"/>
      </rPr>
      <t>T</t>
    </r>
    <r>
      <rPr>
        <b/>
        <sz val="12"/>
        <color theme="1"/>
        <rFont val="Calibri"/>
        <family val="2"/>
        <scheme val="minor"/>
      </rPr>
      <t xml:space="preserve"> for pyroxenite A (red crurve) and pyroxenite B (blue curve). The yellow and blue squares on each curve indicate </t>
    </r>
    <r>
      <rPr>
        <b/>
        <i/>
        <sz val="12"/>
        <color theme="1"/>
        <rFont val="Calibri"/>
        <scheme val="minor"/>
      </rPr>
      <t>T</t>
    </r>
    <r>
      <rPr>
        <b/>
        <i/>
        <vertAlign val="subscript"/>
        <sz val="12"/>
        <color theme="1"/>
        <rFont val="Calibri"/>
        <scheme val="minor"/>
      </rPr>
      <t>5%</t>
    </r>
    <r>
      <rPr>
        <b/>
        <sz val="12"/>
        <color theme="1"/>
        <rFont val="Calibri"/>
        <family val="2"/>
        <scheme val="minor"/>
      </rPr>
      <t xml:space="preserve"> and</t>
    </r>
    <r>
      <rPr>
        <b/>
        <i/>
        <sz val="12"/>
        <color theme="1"/>
        <rFont val="Calibri"/>
        <scheme val="minor"/>
      </rPr>
      <t xml:space="preserve"> T</t>
    </r>
    <r>
      <rPr>
        <b/>
        <i/>
        <vertAlign val="subscript"/>
        <sz val="12"/>
        <color theme="1"/>
        <rFont val="Calibri"/>
        <scheme val="minor"/>
      </rPr>
      <t>cpx-out</t>
    </r>
    <r>
      <rPr>
        <b/>
        <i/>
        <sz val="12"/>
        <color theme="1"/>
        <rFont val="Calibri"/>
        <scheme val="minor"/>
      </rPr>
      <t>,</t>
    </r>
    <r>
      <rPr>
        <b/>
        <sz val="12"/>
        <color theme="1"/>
        <rFont val="Calibri"/>
        <family val="2"/>
        <scheme val="minor"/>
      </rPr>
      <t xml:space="preserve"> respectively. </t>
    </r>
    <r>
      <rPr>
        <b/>
        <i/>
        <sz val="12"/>
        <color theme="1"/>
        <rFont val="Calibri"/>
        <scheme val="minor"/>
      </rPr>
      <t>F</t>
    </r>
    <r>
      <rPr>
        <b/>
        <sz val="12"/>
        <color theme="1"/>
        <rFont val="Calibri"/>
        <family val="2"/>
        <scheme val="minor"/>
      </rPr>
      <t xml:space="preserve"> below and above these two points are extrapolation. The dashed curves represent </t>
    </r>
    <r>
      <rPr>
        <b/>
        <i/>
        <sz val="12"/>
        <color theme="1"/>
        <rFont val="Calibri"/>
        <scheme val="minor"/>
      </rPr>
      <t>F'</t>
    </r>
    <r>
      <rPr>
        <b/>
        <sz val="12"/>
        <color theme="1"/>
        <rFont val="Calibri"/>
        <family val="2"/>
        <scheme val="minor"/>
      </rPr>
      <t xml:space="preserve">, i.e. the melt fraction above </t>
    </r>
    <r>
      <rPr>
        <b/>
        <i/>
        <sz val="12"/>
        <color theme="1"/>
        <rFont val="Calibri"/>
        <scheme val="minor"/>
      </rPr>
      <t>T</t>
    </r>
    <r>
      <rPr>
        <b/>
        <i/>
        <vertAlign val="subscript"/>
        <sz val="12"/>
        <color theme="1"/>
        <rFont val="Calibri"/>
        <scheme val="minor"/>
      </rPr>
      <t>cpx-out</t>
    </r>
    <r>
      <rPr>
        <b/>
        <vertAlign val="subscript"/>
        <sz val="12"/>
        <color theme="1"/>
        <rFont val="Calibri"/>
        <family val="2"/>
        <scheme val="minor"/>
      </rPr>
      <t xml:space="preserve"> </t>
    </r>
    <r>
      <rPr>
        <b/>
        <sz val="12"/>
        <color theme="1"/>
        <rFont val="Calibri"/>
        <family val="2"/>
        <scheme val="minor"/>
      </rPr>
      <t>with a melt productivity of 0.3%/°C. The black vertical line shows the chosen temperature.</t>
    </r>
  </si>
  <si>
    <r>
      <t>Plot 2: Comparison between the input</t>
    </r>
    <r>
      <rPr>
        <b/>
        <i/>
        <sz val="12"/>
        <color theme="1"/>
        <rFont val="Calibri"/>
        <scheme val="minor"/>
      </rPr>
      <t xml:space="preserve"> P-T</t>
    </r>
    <r>
      <rPr>
        <b/>
        <sz val="12"/>
        <color theme="1"/>
        <rFont val="Calibri"/>
        <family val="2"/>
        <scheme val="minor"/>
      </rPr>
      <t xml:space="preserve"> conditions (black dot) and </t>
    </r>
    <r>
      <rPr>
        <b/>
        <i/>
        <sz val="12"/>
        <color theme="1"/>
        <rFont val="Calibri"/>
        <scheme val="minor"/>
      </rPr>
      <t>P-T</t>
    </r>
    <r>
      <rPr>
        <b/>
        <sz val="12"/>
        <color theme="1"/>
        <rFont val="Calibri"/>
        <family val="2"/>
        <scheme val="minor"/>
      </rPr>
      <t xml:space="preserve"> range of experiments used to calibrate the model (open orange field)</t>
    </r>
  </si>
  <si>
    <r>
      <t>(</t>
    </r>
    <r>
      <rPr>
        <b/>
        <i/>
        <sz val="18"/>
        <color rgb="FFFF0000"/>
        <rFont val="Calibri"/>
        <family val="2"/>
        <scheme val="minor"/>
      </rPr>
      <t>dTs/dP</t>
    </r>
    <r>
      <rPr>
        <b/>
        <sz val="18"/>
        <color rgb="FFFF0000"/>
        <rFont val="Calibri"/>
        <family val="2"/>
        <scheme val="minor"/>
      </rPr>
      <t>)</t>
    </r>
    <r>
      <rPr>
        <b/>
        <vertAlign val="subscript"/>
        <sz val="18"/>
        <color rgb="FFFF0000"/>
        <rFont val="Calibri"/>
        <scheme val="minor"/>
      </rPr>
      <t>S</t>
    </r>
  </si>
  <si>
    <r>
      <t>(∂F/∂T)</t>
    </r>
    <r>
      <rPr>
        <b/>
        <i/>
        <vertAlign val="subscript"/>
        <sz val="18"/>
        <color rgb="FFFF0000"/>
        <rFont val="Calibri"/>
        <scheme val="minor"/>
      </rPr>
      <t>P</t>
    </r>
  </si>
  <si>
    <r>
      <t>(∂T/∂P)</t>
    </r>
    <r>
      <rPr>
        <b/>
        <i/>
        <vertAlign val="subscript"/>
        <sz val="18"/>
        <color rgb="FFFF0000"/>
        <rFont val="Calibri"/>
        <scheme val="minor"/>
      </rPr>
      <t>F</t>
    </r>
  </si>
  <si>
    <r>
      <t>(</t>
    </r>
    <r>
      <rPr>
        <b/>
        <i/>
        <sz val="18"/>
        <color rgb="FFFF0000"/>
        <rFont val="Calibri"/>
        <family val="2"/>
        <scheme val="minor"/>
      </rPr>
      <t>dT/dP</t>
    </r>
    <r>
      <rPr>
        <b/>
        <sz val="18"/>
        <color rgb="FFFF0000"/>
        <rFont val="Calibri"/>
        <family val="2"/>
        <scheme val="minor"/>
      </rPr>
      <t>)</t>
    </r>
    <r>
      <rPr>
        <b/>
        <vertAlign val="subscript"/>
        <sz val="18"/>
        <color rgb="FFFF0000"/>
        <rFont val="Calibri"/>
        <scheme val="minor"/>
      </rPr>
      <t>S</t>
    </r>
  </si>
  <si>
    <r>
      <t>(</t>
    </r>
    <r>
      <rPr>
        <b/>
        <i/>
        <sz val="18"/>
        <color rgb="FF008000"/>
        <rFont val="Calibri"/>
        <scheme val="minor"/>
      </rPr>
      <t>dTs/dP</t>
    </r>
    <r>
      <rPr>
        <b/>
        <sz val="18"/>
        <color rgb="FF008000"/>
        <rFont val="Calibri"/>
        <family val="2"/>
        <scheme val="minor"/>
      </rPr>
      <t>)</t>
    </r>
    <r>
      <rPr>
        <b/>
        <vertAlign val="subscript"/>
        <sz val="18"/>
        <color rgb="FF008000"/>
        <rFont val="Calibri"/>
        <scheme val="minor"/>
      </rPr>
      <t>S</t>
    </r>
  </si>
  <si>
    <r>
      <t>(∂F/∂T)</t>
    </r>
    <r>
      <rPr>
        <b/>
        <i/>
        <vertAlign val="subscript"/>
        <sz val="18"/>
        <color rgb="FF008000"/>
        <rFont val="Calibri"/>
        <scheme val="minor"/>
      </rPr>
      <t>P</t>
    </r>
  </si>
  <si>
    <r>
      <t>(∂T/∂P)</t>
    </r>
    <r>
      <rPr>
        <b/>
        <i/>
        <vertAlign val="subscript"/>
        <sz val="18"/>
        <color rgb="FF008000"/>
        <rFont val="Calibri"/>
        <scheme val="minor"/>
      </rPr>
      <t>F</t>
    </r>
  </si>
  <si>
    <r>
      <t>tc</t>
    </r>
    <r>
      <rPr>
        <b/>
        <vertAlign val="superscript"/>
        <sz val="18"/>
        <color rgb="FF008000"/>
        <rFont val="Calibri"/>
        <scheme val="minor"/>
      </rPr>
      <t>Per</t>
    </r>
  </si>
  <si>
    <r>
      <t>tc</t>
    </r>
    <r>
      <rPr>
        <b/>
        <vertAlign val="superscript"/>
        <sz val="18"/>
        <rFont val="Calibri"/>
        <scheme val="minor"/>
      </rPr>
      <t>Per</t>
    </r>
    <r>
      <rPr>
        <b/>
        <sz val="18"/>
        <rFont val="Calibri"/>
        <family val="2"/>
        <scheme val="minor"/>
      </rPr>
      <t>/tc</t>
    </r>
  </si>
  <si>
    <r>
      <t>tc</t>
    </r>
    <r>
      <rPr>
        <b/>
        <vertAlign val="superscript"/>
        <sz val="18"/>
        <rFont val="Calibri"/>
        <scheme val="minor"/>
      </rPr>
      <t>PyrA</t>
    </r>
    <r>
      <rPr>
        <b/>
        <sz val="18"/>
        <rFont val="Calibri"/>
        <family val="2"/>
        <scheme val="minor"/>
      </rPr>
      <t>/tc</t>
    </r>
  </si>
  <si>
    <r>
      <t>tc</t>
    </r>
    <r>
      <rPr>
        <b/>
        <vertAlign val="superscript"/>
        <sz val="18"/>
        <color rgb="FFFF0000"/>
        <rFont val="Calibri"/>
        <scheme val="minor"/>
      </rPr>
      <t>PyrA</t>
    </r>
  </si>
  <si>
    <r>
      <rPr>
        <i/>
        <sz val="18"/>
        <color rgb="FF008000"/>
        <rFont val="Calibri"/>
        <family val="2"/>
        <scheme val="minor"/>
      </rPr>
      <t>F</t>
    </r>
    <r>
      <rPr>
        <i/>
        <vertAlign val="subscript"/>
        <sz val="18"/>
        <color rgb="FF008000"/>
        <rFont val="Calibri"/>
        <scheme val="minor"/>
      </rPr>
      <t>opx</t>
    </r>
    <r>
      <rPr>
        <i/>
        <sz val="18"/>
        <color rgb="FF008000"/>
        <rFont val="Calibri"/>
        <family val="2"/>
        <scheme val="minor"/>
      </rPr>
      <t xml:space="preserve"> </t>
    </r>
    <r>
      <rPr>
        <sz val="18"/>
        <color rgb="FF008000"/>
        <rFont val="Calibri"/>
        <family val="2"/>
        <scheme val="minor"/>
      </rPr>
      <t>solid adiabat</t>
    </r>
  </si>
  <si>
    <r>
      <rPr>
        <b/>
        <i/>
        <sz val="18"/>
        <rFont val="Calibri"/>
        <scheme val="minor"/>
      </rPr>
      <t>Pc</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</si>
</sst>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000"/>
  </numFmts>
  <fonts count="91" x14ac:knownFonts="1">
    <font>
      <sz val="12"/>
      <color theme="1"/>
      <name val="Calibri"/>
      <family val="2"/>
      <scheme val="minor"/>
    </font>
    <font>
      <u/>
      <sz val="12"/>
      <color theme="10"/>
      <name val="Calibri"/>
      <family val="2"/>
      <scheme val="minor"/>
    </font>
    <font>
      <u/>
      <sz val="12"/>
      <color theme="11"/>
      <name val="Calibri"/>
      <family val="2"/>
      <scheme val="minor"/>
    </font>
    <font>
      <b/>
      <sz val="12"/>
      <color theme="1"/>
      <name val="Calibri"/>
      <family val="2"/>
      <scheme val="minor"/>
    </font>
    <font>
      <sz val="12"/>
      <color theme="1"/>
      <name val="Cambria"/>
      <family val="1"/>
    </font>
    <font>
      <sz val="10"/>
      <color rgb="FF000000"/>
      <name val="Calibri"/>
      <family val="2"/>
    </font>
    <font>
      <i/>
      <sz val="10"/>
      <color rgb="FF000000"/>
      <name val="Calibri"/>
      <family val="2"/>
    </font>
    <font>
      <vertAlign val="superscript"/>
      <sz val="10"/>
      <color rgb="FF000000"/>
      <name val="Calibri"/>
      <family val="2"/>
    </font>
    <font>
      <i/>
      <vertAlign val="subscript"/>
      <sz val="10"/>
      <color rgb="FF000000"/>
      <name val="Calibri"/>
      <family val="2"/>
    </font>
    <font>
      <vertAlign val="subscript"/>
      <sz val="10"/>
      <color rgb="FF000000"/>
      <name val="Calibri"/>
      <family val="2"/>
    </font>
    <font>
      <sz val="9"/>
      <color theme="1"/>
      <name val="Cambria"/>
      <family val="1"/>
    </font>
    <font>
      <i/>
      <sz val="12"/>
      <color theme="1"/>
      <name val="Calibri"/>
      <family val="2"/>
      <scheme val="minor"/>
    </font>
    <font>
      <sz val="10"/>
      <color theme="1"/>
      <name val="Calibri"/>
      <family val="2"/>
      <scheme val="minor"/>
    </font>
    <font>
      <i/>
      <sz val="10"/>
      <color theme="1"/>
      <name val="Calibri"/>
      <family val="2"/>
      <scheme val="minor"/>
    </font>
    <font>
      <i/>
      <sz val="18"/>
      <color theme="1"/>
      <name val="Calibri"/>
      <family val="2"/>
      <scheme val="minor"/>
    </font>
    <font>
      <sz val="8"/>
      <name val="Calibri"/>
      <family val="2"/>
      <scheme val="minor"/>
    </font>
    <font>
      <sz val="18"/>
      <color theme="1"/>
      <name val="Calibri"/>
      <family val="2"/>
      <scheme val="minor"/>
    </font>
    <font>
      <b/>
      <sz val="18"/>
      <color theme="0"/>
      <name val="Calibri"/>
      <family val="2"/>
      <scheme val="minor"/>
    </font>
    <font>
      <sz val="18"/>
      <color theme="0"/>
      <name val="Calibri"/>
      <family val="2"/>
      <scheme val="minor"/>
    </font>
    <font>
      <b/>
      <sz val="18"/>
      <color rgb="FFFF0000"/>
      <name val="Calibri"/>
      <family val="2"/>
      <scheme val="minor"/>
    </font>
    <font>
      <b/>
      <i/>
      <sz val="18"/>
      <color rgb="FFFF0000"/>
      <name val="Calibri"/>
      <family val="2"/>
      <scheme val="minor"/>
    </font>
    <font>
      <b/>
      <sz val="18"/>
      <color theme="1"/>
      <name val="Calibri"/>
      <family val="2"/>
      <scheme val="minor"/>
    </font>
    <font>
      <sz val="18"/>
      <color rgb="FFFF0000"/>
      <name val="Calibri"/>
      <family val="2"/>
      <scheme val="minor"/>
    </font>
    <font>
      <sz val="18"/>
      <color rgb="FF0000FF"/>
      <name val="Calibri"/>
      <family val="2"/>
      <scheme val="minor"/>
    </font>
    <font>
      <sz val="18"/>
      <color theme="9"/>
      <name val="Calibri"/>
      <family val="2"/>
      <scheme val="minor"/>
    </font>
    <font>
      <sz val="18"/>
      <color rgb="FF000000"/>
      <name val="Calibri"/>
      <family val="2"/>
    </font>
    <font>
      <sz val="18"/>
      <color theme="1"/>
      <name val="Cambria"/>
      <family val="1"/>
    </font>
    <font>
      <sz val="18"/>
      <color rgb="FF000000"/>
      <name val="Calibri"/>
      <family val="2"/>
      <scheme val="minor"/>
    </font>
    <font>
      <i/>
      <sz val="18"/>
      <color rgb="FF000000"/>
      <name val="Calibri"/>
      <family val="2"/>
    </font>
    <font>
      <vertAlign val="superscript"/>
      <sz val="18"/>
      <color rgb="FF000000"/>
      <name val="Calibri"/>
      <family val="2"/>
    </font>
    <font>
      <sz val="18"/>
      <color theme="1"/>
      <name val="Symbol"/>
      <family val="1"/>
      <charset val="2"/>
    </font>
    <font>
      <sz val="18"/>
      <name val="Calibri"/>
      <family val="2"/>
      <scheme val="minor"/>
    </font>
    <font>
      <sz val="18"/>
      <color rgb="FF008000"/>
      <name val="Calibri"/>
      <family val="2"/>
      <scheme val="minor"/>
    </font>
    <font>
      <i/>
      <sz val="18"/>
      <color theme="0"/>
      <name val="Calibri"/>
      <family val="2"/>
      <scheme val="minor"/>
    </font>
    <font>
      <b/>
      <sz val="18"/>
      <color rgb="FF0000FF"/>
      <name val="Calibri"/>
      <family val="2"/>
      <scheme val="minor"/>
    </font>
    <font>
      <b/>
      <sz val="18"/>
      <name val="Calibri"/>
      <family val="2"/>
      <scheme val="minor"/>
    </font>
    <font>
      <b/>
      <sz val="24"/>
      <color theme="1"/>
      <name val="Calibri"/>
      <family val="2"/>
      <scheme val="minor"/>
    </font>
    <font>
      <b/>
      <i/>
      <sz val="16"/>
      <color theme="0"/>
      <name val="Calibri"/>
      <family val="2"/>
      <scheme val="minor"/>
    </font>
    <font>
      <b/>
      <sz val="24"/>
      <color theme="0"/>
      <name val="Calibri"/>
      <family val="2"/>
      <scheme val="minor"/>
    </font>
    <font>
      <sz val="24"/>
      <color theme="1"/>
      <name val="Calibri"/>
      <family val="2"/>
      <scheme val="minor"/>
    </font>
    <font>
      <b/>
      <sz val="18"/>
      <color rgb="FFCCFFCC"/>
      <name val="Calibri"/>
      <family val="2"/>
      <scheme val="minor"/>
    </font>
    <font>
      <b/>
      <i/>
      <sz val="18"/>
      <color rgb="FFCCFFCC"/>
      <name val="Calibri"/>
      <family val="2"/>
      <scheme val="minor"/>
    </font>
    <font>
      <sz val="18"/>
      <color rgb="FFCCFFCC"/>
      <name val="Calibri"/>
      <family val="2"/>
      <scheme val="minor"/>
    </font>
    <font>
      <i/>
      <sz val="16"/>
      <color theme="1"/>
      <name val="Calibri"/>
      <family val="2"/>
      <scheme val="minor"/>
    </font>
    <font>
      <b/>
      <vertAlign val="superscript"/>
      <sz val="12"/>
      <color theme="1"/>
      <name val="Calibri"/>
      <family val="2"/>
      <scheme val="minor"/>
    </font>
    <font>
      <b/>
      <vertAlign val="subscript"/>
      <sz val="12"/>
      <color theme="1"/>
      <name val="Calibri"/>
      <family val="2"/>
      <scheme val="minor"/>
    </font>
    <font>
      <sz val="18"/>
      <name val="Calibri"/>
      <family val="2"/>
    </font>
    <font>
      <i/>
      <sz val="18"/>
      <name val="Calibri"/>
      <family val="2"/>
    </font>
    <font>
      <i/>
      <vertAlign val="subscript"/>
      <sz val="18"/>
      <name val="Calibri"/>
      <family val="2"/>
    </font>
    <font>
      <sz val="18"/>
      <name val="Cambria"/>
      <family val="1"/>
    </font>
    <font>
      <b/>
      <sz val="18"/>
      <color rgb="FF008000"/>
      <name val="Calibri"/>
      <family val="2"/>
      <scheme val="minor"/>
    </font>
    <font>
      <i/>
      <sz val="18"/>
      <color rgb="FF008000"/>
      <name val="Calibri"/>
      <family val="2"/>
      <scheme val="minor"/>
    </font>
    <font>
      <b/>
      <sz val="18"/>
      <color theme="6"/>
      <name val="Calibri"/>
      <family val="2"/>
      <scheme val="minor"/>
    </font>
    <font>
      <sz val="18"/>
      <color theme="6"/>
      <name val="Calibri"/>
      <family val="2"/>
      <scheme val="minor"/>
    </font>
    <font>
      <sz val="18"/>
      <color rgb="FF0070C0"/>
      <name val="Calibri"/>
      <family val="2"/>
      <scheme val="minor"/>
    </font>
    <font>
      <b/>
      <i/>
      <sz val="18"/>
      <color rgb="FF008000"/>
      <name val="Calibri"/>
      <scheme val="minor"/>
    </font>
    <font>
      <b/>
      <i/>
      <sz val="22"/>
      <color rgb="FFFF0000"/>
      <name val="Century Gothic"/>
    </font>
    <font>
      <b/>
      <sz val="22"/>
      <color rgb="FFFF0000"/>
      <name val="Century Gothic"/>
    </font>
    <font>
      <sz val="22"/>
      <color theme="1"/>
      <name val="Century Gothic"/>
    </font>
    <font>
      <sz val="22"/>
      <name val="Century Gothic"/>
    </font>
    <font>
      <sz val="22"/>
      <color rgb="FFFF0000"/>
      <name val="Century Gothic"/>
    </font>
    <font>
      <sz val="22"/>
      <color rgb="FF0000FF"/>
      <name val="Century Gothic"/>
    </font>
    <font>
      <sz val="22"/>
      <color rgb="FF008000"/>
      <name val="Century Gothic"/>
    </font>
    <font>
      <i/>
      <sz val="22"/>
      <color theme="1"/>
      <name val="Century Gothic"/>
    </font>
    <font>
      <i/>
      <sz val="22"/>
      <name val="Century Gothic"/>
    </font>
    <font>
      <i/>
      <sz val="16"/>
      <color rgb="FF000090"/>
      <name val="Calibri"/>
      <scheme val="minor"/>
    </font>
    <font>
      <sz val="14"/>
      <color rgb="FF000090"/>
      <name val="Calibri"/>
      <scheme val="minor"/>
    </font>
    <font>
      <b/>
      <sz val="18"/>
      <color rgb="FFFF0000"/>
      <name val="Menlo Bold"/>
      <family val="2"/>
    </font>
    <font>
      <b/>
      <i/>
      <sz val="16"/>
      <color theme="1"/>
      <name val="Calibri"/>
      <scheme val="minor"/>
    </font>
    <font>
      <b/>
      <i/>
      <u/>
      <sz val="16"/>
      <color theme="1"/>
      <name val="Calibri"/>
      <scheme val="minor"/>
    </font>
    <font>
      <b/>
      <i/>
      <sz val="16"/>
      <color rgb="FFFF0000"/>
      <name val="Calibri"/>
      <scheme val="minor"/>
    </font>
    <font>
      <b/>
      <sz val="22"/>
      <name val="Century Gothic"/>
    </font>
    <font>
      <b/>
      <u/>
      <sz val="22"/>
      <name val="Century Gothic"/>
    </font>
    <font>
      <b/>
      <vertAlign val="superscript"/>
      <sz val="18"/>
      <color rgb="FF008000"/>
      <name val="Calibri"/>
      <scheme val="minor"/>
    </font>
    <font>
      <b/>
      <vertAlign val="subscript"/>
      <sz val="18"/>
      <color rgb="FF008000"/>
      <name val="Calibri"/>
      <scheme val="minor"/>
    </font>
    <font>
      <b/>
      <vertAlign val="subscript"/>
      <sz val="18"/>
      <color rgb="FFFF0000"/>
      <name val="Calibri"/>
      <scheme val="minor"/>
    </font>
    <font>
      <b/>
      <i/>
      <sz val="18"/>
      <name val="Calibri"/>
      <scheme val="minor"/>
    </font>
    <font>
      <b/>
      <i/>
      <vertAlign val="subscript"/>
      <sz val="18"/>
      <color rgb="FFFF0000"/>
      <name val="Calibri"/>
      <scheme val="minor"/>
    </font>
    <font>
      <b/>
      <i/>
      <vertAlign val="subscript"/>
      <sz val="18"/>
      <color rgb="FF008000"/>
      <name val="Calibri"/>
      <scheme val="minor"/>
    </font>
    <font>
      <b/>
      <i/>
      <vertAlign val="superscript"/>
      <sz val="18"/>
      <color rgb="FF008000"/>
      <name val="Calibri"/>
      <scheme val="minor"/>
    </font>
    <font>
      <i/>
      <sz val="18"/>
      <color rgb="FFFF0000"/>
      <name val="Calibri"/>
      <scheme val="minor"/>
    </font>
    <font>
      <i/>
      <vertAlign val="subscript"/>
      <sz val="18"/>
      <color rgb="FF008000"/>
      <name val="Calibri"/>
      <scheme val="minor"/>
    </font>
    <font>
      <b/>
      <i/>
      <sz val="18"/>
      <color theme="0"/>
      <name val="Calibri"/>
      <scheme val="minor"/>
    </font>
    <font>
      <b/>
      <i/>
      <vertAlign val="subscript"/>
      <sz val="18"/>
      <color theme="0"/>
      <name val="Calibri"/>
      <scheme val="minor"/>
    </font>
    <font>
      <vertAlign val="subscript"/>
      <sz val="12"/>
      <color theme="1"/>
      <name val="Calibri"/>
      <scheme val="minor"/>
    </font>
    <font>
      <b/>
      <i/>
      <sz val="12"/>
      <color theme="1"/>
      <name val="Calibri"/>
      <scheme val="minor"/>
    </font>
    <font>
      <i/>
      <vertAlign val="subscript"/>
      <sz val="12"/>
      <color theme="1"/>
      <name val="Calibri"/>
      <scheme val="minor"/>
    </font>
    <font>
      <i/>
      <vertAlign val="subscript"/>
      <sz val="16"/>
      <color theme="1"/>
      <name val="Calibri"/>
      <scheme val="minor"/>
    </font>
    <font>
      <b/>
      <i/>
      <vertAlign val="subscript"/>
      <sz val="12"/>
      <color theme="1"/>
      <name val="Calibri"/>
      <scheme val="minor"/>
    </font>
    <font>
      <b/>
      <vertAlign val="superscript"/>
      <sz val="18"/>
      <color rgb="FFFF0000"/>
      <name val="Calibri"/>
      <scheme val="minor"/>
    </font>
    <font>
      <b/>
      <vertAlign val="superscript"/>
      <sz val="18"/>
      <name val="Calibri"/>
      <scheme val="minor"/>
    </font>
  </fonts>
  <fills count="14">
    <fill>
      <patternFill patternType="none"/>
    </fill>
    <fill>
      <patternFill patternType="gray125"/>
    </fill>
    <fill>
      <patternFill patternType="solid">
        <fgColor theme="0"/>
        <bgColor indexed="64"/>
      </patternFill>
    </fill>
    <fill>
      <patternFill patternType="solid">
        <fgColor rgb="FF00009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8000"/>
        <bgColor indexed="64"/>
      </patternFill>
    </fill>
    <fill>
      <patternFill patternType="solid">
        <fgColor theme="3" tint="0.39997558519241921"/>
        <bgColor indexed="64"/>
      </patternFill>
    </fill>
    <fill>
      <patternFill patternType="solid">
        <fgColor theme="1"/>
        <bgColor indexed="64"/>
      </patternFill>
    </fill>
    <fill>
      <patternFill patternType="solid">
        <fgColor theme="3" tint="0.59999389629810485"/>
        <bgColor indexed="64"/>
      </patternFill>
    </fill>
    <fill>
      <patternFill patternType="solid">
        <fgColor rgb="FF92D050"/>
        <bgColor indexed="64"/>
      </patternFill>
    </fill>
    <fill>
      <patternFill patternType="solid">
        <fgColor theme="6"/>
        <bgColor indexed="64"/>
      </patternFill>
    </fill>
    <fill>
      <patternFill patternType="solid">
        <fgColor theme="3" tint="0.79998168889431442"/>
        <bgColor indexed="64"/>
      </patternFill>
    </fill>
    <fill>
      <patternFill patternType="solid">
        <fgColor theme="6" tint="0.79998168889431442"/>
        <bgColor indexed="64"/>
      </patternFill>
    </fill>
  </fills>
  <borders count="41">
    <border>
      <left/>
      <right/>
      <top/>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style="medium">
        <color rgb="FFFF0000"/>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
      <left style="thick">
        <color rgb="FFFF0000"/>
      </left>
      <right/>
      <top/>
      <bottom style="medium">
        <color auto="1"/>
      </bottom>
      <diagonal/>
    </border>
    <border>
      <left/>
      <right style="thick">
        <color rgb="FFFF0000"/>
      </right>
      <top/>
      <bottom style="medium">
        <color auto="1"/>
      </bottom>
      <diagonal/>
    </border>
  </borders>
  <cellStyleXfs count="65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260">
    <xf numFmtId="0" fontId="0" fillId="0" borderId="0" xfId="0"/>
    <xf numFmtId="2" fontId="0" fillId="0" borderId="0" xfId="0" applyNumberFormat="1"/>
    <xf numFmtId="2" fontId="0" fillId="0" borderId="2" xfId="0" applyNumberFormat="1" applyFont="1" applyBorder="1"/>
    <xf numFmtId="2" fontId="0" fillId="0" borderId="3" xfId="0" applyNumberFormat="1" applyFont="1" applyBorder="1"/>
    <xf numFmtId="2" fontId="0" fillId="0" borderId="4" xfId="0" applyNumberFormat="1" applyFont="1" applyBorder="1"/>
    <xf numFmtId="2" fontId="0" fillId="0" borderId="9" xfId="0" applyNumberFormat="1" applyBorder="1"/>
    <xf numFmtId="2" fontId="0" fillId="0" borderId="10" xfId="0" applyNumberFormat="1" applyBorder="1"/>
    <xf numFmtId="2" fontId="0" fillId="0" borderId="11" xfId="0" applyNumberFormat="1" applyBorder="1"/>
    <xf numFmtId="0" fontId="5" fillId="0" borderId="0" xfId="0" applyFont="1" applyAlignment="1">
      <alignment vertical="center"/>
    </xf>
    <xf numFmtId="0" fontId="5" fillId="0" borderId="12" xfId="0" applyFont="1" applyBorder="1" applyAlignment="1">
      <alignment vertical="center"/>
    </xf>
    <xf numFmtId="0" fontId="4" fillId="0" borderId="0" xfId="0" applyFont="1"/>
    <xf numFmtId="0" fontId="6" fillId="0" borderId="0" xfId="0" applyFont="1" applyAlignment="1">
      <alignment horizontal="center" vertical="center"/>
    </xf>
    <xf numFmtId="0" fontId="5" fillId="0" borderId="0" xfId="0" applyFont="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right" vertical="center"/>
    </xf>
    <xf numFmtId="0" fontId="5" fillId="0" borderId="0" xfId="0" applyFont="1" applyAlignment="1">
      <alignment horizontal="right" vertical="center"/>
    </xf>
    <xf numFmtId="0" fontId="4" fillId="0" borderId="0" xfId="0" applyFont="1" applyAlignment="1">
      <alignment vertical="center"/>
    </xf>
    <xf numFmtId="0" fontId="5" fillId="0" borderId="13" xfId="0" applyFont="1" applyBorder="1" applyAlignment="1">
      <alignment horizontal="center" vertical="center"/>
    </xf>
    <xf numFmtId="0" fontId="5" fillId="0" borderId="13" xfId="0" applyFont="1" applyBorder="1" applyAlignment="1">
      <alignment horizontal="right" vertical="center"/>
    </xf>
    <xf numFmtId="2" fontId="0" fillId="0" borderId="2" xfId="0" applyNumberFormat="1" applyBorder="1"/>
    <xf numFmtId="2" fontId="0" fillId="0" borderId="4" xfId="0" applyNumberFormat="1" applyBorder="1"/>
    <xf numFmtId="2" fontId="12" fillId="0" borderId="0" xfId="0" applyNumberFormat="1" applyFont="1"/>
    <xf numFmtId="2" fontId="12" fillId="0" borderId="12" xfId="0" applyNumberFormat="1" applyFont="1" applyBorder="1"/>
    <xf numFmtId="2" fontId="12" fillId="0" borderId="0" xfId="0" applyNumberFormat="1" applyFont="1" applyBorder="1"/>
    <xf numFmtId="2" fontId="0" fillId="0" borderId="0" xfId="0" applyNumberFormat="1" applyBorder="1"/>
    <xf numFmtId="2" fontId="13" fillId="0" borderId="0" xfId="0" applyNumberFormat="1" applyFont="1" applyBorder="1"/>
    <xf numFmtId="2" fontId="0" fillId="0" borderId="12" xfId="0" applyNumberFormat="1" applyBorder="1"/>
    <xf numFmtId="2" fontId="12" fillId="0" borderId="14" xfId="0" applyNumberFormat="1" applyFont="1" applyBorder="1"/>
    <xf numFmtId="2" fontId="0" fillId="0" borderId="14" xfId="0" applyNumberFormat="1" applyBorder="1"/>
    <xf numFmtId="0" fontId="0" fillId="4" borderId="0" xfId="0" applyFill="1"/>
    <xf numFmtId="0" fontId="16" fillId="4" borderId="0" xfId="0" applyFont="1" applyFill="1"/>
    <xf numFmtId="0" fontId="17" fillId="3" borderId="0" xfId="0" applyFont="1" applyFill="1"/>
    <xf numFmtId="0" fontId="18" fillId="3" borderId="0" xfId="0" applyFont="1" applyFill="1"/>
    <xf numFmtId="0" fontId="17" fillId="6" borderId="0" xfId="0" applyFont="1" applyFill="1"/>
    <xf numFmtId="0" fontId="16" fillId="6" borderId="0" xfId="0" applyFont="1" applyFill="1"/>
    <xf numFmtId="0" fontId="16" fillId="3" borderId="0" xfId="0" applyFont="1" applyFill="1"/>
    <xf numFmtId="2" fontId="18" fillId="3" borderId="0" xfId="0" applyNumberFormat="1" applyFont="1" applyFill="1"/>
    <xf numFmtId="0" fontId="16" fillId="5" borderId="1" xfId="0" applyFont="1" applyFill="1" applyBorder="1" applyProtection="1">
      <protection locked="0"/>
    </xf>
    <xf numFmtId="0" fontId="19" fillId="3" borderId="0" xfId="0" applyFont="1" applyFill="1" applyAlignment="1">
      <alignment horizontal="center"/>
    </xf>
    <xf numFmtId="2" fontId="16" fillId="3" borderId="0" xfId="0" applyNumberFormat="1" applyFont="1" applyFill="1"/>
    <xf numFmtId="2" fontId="20" fillId="3" borderId="5" xfId="0" applyNumberFormat="1" applyFont="1" applyFill="1" applyBorder="1"/>
    <xf numFmtId="0" fontId="21" fillId="3" borderId="0" xfId="0" applyFont="1" applyFill="1"/>
    <xf numFmtId="2" fontId="19" fillId="3" borderId="0" xfId="0" applyNumberFormat="1" applyFont="1" applyFill="1" applyBorder="1"/>
    <xf numFmtId="0" fontId="22" fillId="3" borderId="0" xfId="0" applyFont="1" applyFill="1"/>
    <xf numFmtId="0" fontId="16" fillId="4" borderId="0" xfId="0" applyFont="1" applyFill="1" applyBorder="1"/>
    <xf numFmtId="2" fontId="16" fillId="5" borderId="17" xfId="0" applyNumberFormat="1" applyFont="1" applyFill="1" applyBorder="1" applyProtection="1">
      <protection locked="0"/>
    </xf>
    <xf numFmtId="0" fontId="37" fillId="6" borderId="0" xfId="0" applyFont="1" applyFill="1"/>
    <xf numFmtId="0" fontId="41" fillId="6" borderId="0" xfId="0" applyFont="1" applyFill="1"/>
    <xf numFmtId="0" fontId="42" fillId="6" borderId="0" xfId="0" applyFont="1" applyFill="1"/>
    <xf numFmtId="0" fontId="43" fillId="2" borderId="19" xfId="0" applyFont="1" applyFill="1" applyBorder="1" applyAlignment="1">
      <alignment horizontal="left" vertical="top"/>
    </xf>
    <xf numFmtId="0" fontId="43" fillId="2" borderId="20" xfId="0" applyFont="1" applyFill="1" applyBorder="1" applyAlignment="1">
      <alignment horizontal="left" vertical="top"/>
    </xf>
    <xf numFmtId="0" fontId="43" fillId="4" borderId="0" xfId="0" applyFont="1" applyFill="1" applyAlignment="1">
      <alignment horizontal="left"/>
    </xf>
    <xf numFmtId="0" fontId="43" fillId="2" borderId="21" xfId="0" applyFont="1" applyFill="1" applyBorder="1" applyAlignment="1">
      <alignment horizontal="left" vertical="top"/>
    </xf>
    <xf numFmtId="0" fontId="43" fillId="2" borderId="0" xfId="0" applyFont="1" applyFill="1" applyBorder="1" applyAlignment="1">
      <alignment horizontal="left" vertical="top"/>
    </xf>
    <xf numFmtId="0" fontId="43" fillId="2" borderId="22" xfId="0" applyFont="1" applyFill="1" applyBorder="1" applyAlignment="1">
      <alignment horizontal="left" vertical="top"/>
    </xf>
    <xf numFmtId="0" fontId="43" fillId="2" borderId="24" xfId="0" applyFont="1" applyFill="1" applyBorder="1" applyAlignment="1">
      <alignment horizontal="left" vertical="top"/>
    </xf>
    <xf numFmtId="0" fontId="43" fillId="2" borderId="25" xfId="0" applyFont="1" applyFill="1" applyBorder="1" applyAlignment="1">
      <alignment horizontal="left" vertical="top"/>
    </xf>
    <xf numFmtId="0" fontId="0" fillId="9" borderId="0" xfId="0" applyFill="1"/>
    <xf numFmtId="2" fontId="0" fillId="9" borderId="7" xfId="0" applyNumberFormat="1" applyFill="1" applyBorder="1" applyAlignment="1">
      <alignment horizontal="center"/>
    </xf>
    <xf numFmtId="2" fontId="0" fillId="9" borderId="0" xfId="0" applyNumberFormat="1" applyFill="1" applyBorder="1" applyAlignment="1">
      <alignment horizontal="center"/>
    </xf>
    <xf numFmtId="2" fontId="0" fillId="9" borderId="8" xfId="0" applyNumberFormat="1" applyFill="1" applyBorder="1" applyAlignment="1">
      <alignment horizontal="center"/>
    </xf>
    <xf numFmtId="0" fontId="3" fillId="9" borderId="0" xfId="0" applyFont="1" applyFill="1"/>
    <xf numFmtId="0" fontId="3" fillId="9" borderId="6" xfId="0" applyFont="1" applyFill="1" applyBorder="1"/>
    <xf numFmtId="0" fontId="3" fillId="9" borderId="7" xfId="0" applyFont="1" applyFill="1" applyBorder="1"/>
    <xf numFmtId="0" fontId="3" fillId="9" borderId="0" xfId="0" applyFont="1" applyFill="1" applyBorder="1"/>
    <xf numFmtId="0" fontId="3" fillId="9" borderId="8" xfId="0" applyFont="1" applyFill="1" applyBorder="1"/>
    <xf numFmtId="0" fontId="43" fillId="2" borderId="21" xfId="0" applyFont="1" applyFill="1" applyBorder="1" applyAlignment="1">
      <alignment horizontal="left"/>
    </xf>
    <xf numFmtId="0" fontId="11" fillId="2" borderId="0" xfId="0" applyFont="1" applyFill="1" applyBorder="1" applyAlignment="1">
      <alignment horizontal="left"/>
    </xf>
    <xf numFmtId="0" fontId="11" fillId="2" borderId="22" xfId="0" applyFont="1" applyFill="1" applyBorder="1" applyAlignment="1">
      <alignment horizontal="left"/>
    </xf>
    <xf numFmtId="2" fontId="3" fillId="9" borderId="6" xfId="0" applyNumberFormat="1" applyFont="1" applyFill="1" applyBorder="1" applyAlignment="1">
      <alignment horizontal="center"/>
    </xf>
    <xf numFmtId="0" fontId="3" fillId="5" borderId="6" xfId="0" applyFont="1" applyFill="1" applyBorder="1"/>
    <xf numFmtId="0" fontId="0" fillId="5" borderId="0" xfId="0" applyFill="1"/>
    <xf numFmtId="0" fontId="0" fillId="5" borderId="8" xfId="0" applyFill="1" applyBorder="1"/>
    <xf numFmtId="0" fontId="0" fillId="9" borderId="26" xfId="0" applyFill="1" applyBorder="1"/>
    <xf numFmtId="0" fontId="0" fillId="9" borderId="0" xfId="0" applyFill="1" applyBorder="1"/>
    <xf numFmtId="2" fontId="3" fillId="9" borderId="27" xfId="0" applyNumberFormat="1" applyFont="1" applyFill="1" applyBorder="1" applyAlignment="1">
      <alignment horizontal="center"/>
    </xf>
    <xf numFmtId="2" fontId="0" fillId="9" borderId="28" xfId="0" applyNumberFormat="1" applyFill="1" applyBorder="1" applyAlignment="1">
      <alignment horizontal="center"/>
    </xf>
    <xf numFmtId="2" fontId="0" fillId="9" borderId="26" xfId="0" applyNumberFormat="1" applyFill="1" applyBorder="1" applyAlignment="1">
      <alignment horizontal="center"/>
    </xf>
    <xf numFmtId="2" fontId="0" fillId="9" borderId="29" xfId="0" applyNumberFormat="1" applyFill="1" applyBorder="1" applyAlignment="1">
      <alignment horizontal="center"/>
    </xf>
    <xf numFmtId="0" fontId="5" fillId="0" borderId="0" xfId="0" applyFont="1" applyAlignment="1">
      <alignment vertical="center"/>
    </xf>
    <xf numFmtId="0" fontId="5" fillId="0" borderId="12" xfId="0" applyFont="1" applyBorder="1" applyAlignment="1">
      <alignment vertical="center"/>
    </xf>
    <xf numFmtId="0" fontId="18" fillId="3" borderId="0" xfId="0" applyFont="1" applyFill="1" applyAlignment="1">
      <alignment horizontal="center"/>
    </xf>
    <xf numFmtId="0" fontId="18" fillId="6" borderId="0" xfId="0" applyFont="1" applyFill="1" applyAlignment="1">
      <alignment horizontal="center"/>
    </xf>
    <xf numFmtId="0" fontId="22" fillId="5" borderId="1" xfId="0" applyFont="1" applyFill="1" applyBorder="1" applyProtection="1">
      <protection locked="0"/>
    </xf>
    <xf numFmtId="2" fontId="22" fillId="5" borderId="1" xfId="0" applyNumberFormat="1" applyFont="1" applyFill="1" applyBorder="1" applyProtection="1">
      <protection locked="0"/>
    </xf>
    <xf numFmtId="0" fontId="22" fillId="3" borderId="0" xfId="0" applyFont="1" applyFill="1" applyAlignment="1">
      <alignment horizontal="center"/>
    </xf>
    <xf numFmtId="0" fontId="54" fillId="3" borderId="0" xfId="0" applyFont="1" applyFill="1" applyAlignment="1">
      <alignment horizontal="center"/>
    </xf>
    <xf numFmtId="164" fontId="31" fillId="10" borderId="17" xfId="0" applyNumberFormat="1" applyFont="1" applyFill="1" applyBorder="1" applyAlignment="1" applyProtection="1">
      <alignment horizontal="center"/>
      <protection locked="0"/>
    </xf>
    <xf numFmtId="2" fontId="40" fillId="6" borderId="0" xfId="0" applyNumberFormat="1" applyFont="1" applyFill="1" applyBorder="1"/>
    <xf numFmtId="0" fontId="16" fillId="5" borderId="17" xfId="0" applyNumberFormat="1" applyFont="1" applyFill="1" applyBorder="1" applyProtection="1">
      <protection locked="0"/>
    </xf>
    <xf numFmtId="0" fontId="31" fillId="10" borderId="17" xfId="0" applyNumberFormat="1" applyFont="1" applyFill="1" applyBorder="1" applyAlignment="1" applyProtection="1">
      <alignment horizontal="center"/>
      <protection locked="0"/>
    </xf>
    <xf numFmtId="0" fontId="16" fillId="10" borderId="17" xfId="0" applyNumberFormat="1" applyFont="1" applyFill="1" applyBorder="1" applyAlignment="1" applyProtection="1">
      <alignment horizontal="center"/>
      <protection locked="0"/>
    </xf>
    <xf numFmtId="2" fontId="16" fillId="9" borderId="15" xfId="0" applyNumberFormat="1" applyFont="1" applyFill="1" applyBorder="1"/>
    <xf numFmtId="0" fontId="16" fillId="9" borderId="16" xfId="0" applyFont="1" applyFill="1" applyBorder="1"/>
    <xf numFmtId="2" fontId="65" fillId="6" borderId="0" xfId="0" applyNumberFormat="1" applyFont="1" applyFill="1"/>
    <xf numFmtId="0" fontId="66" fillId="6" borderId="0" xfId="0" applyFont="1" applyFill="1"/>
    <xf numFmtId="0" fontId="31" fillId="5" borderId="1" xfId="0" applyFont="1" applyFill="1" applyBorder="1" applyProtection="1">
      <protection locked="0"/>
    </xf>
    <xf numFmtId="0" fontId="31" fillId="3" borderId="0" xfId="0" applyFont="1" applyFill="1" applyBorder="1" applyProtection="1">
      <protection locked="0"/>
    </xf>
    <xf numFmtId="2" fontId="31" fillId="5" borderId="1" xfId="0" applyNumberFormat="1" applyFont="1" applyFill="1" applyBorder="1" applyProtection="1">
      <protection locked="0"/>
    </xf>
    <xf numFmtId="2" fontId="31" fillId="3" borderId="0" xfId="0" applyNumberFormat="1" applyFont="1" applyFill="1" applyBorder="1" applyProtection="1">
      <protection locked="0"/>
    </xf>
    <xf numFmtId="2" fontId="20" fillId="3" borderId="0" xfId="0" applyNumberFormat="1" applyFont="1" applyFill="1"/>
    <xf numFmtId="0" fontId="0" fillId="5" borderId="0" xfId="0" applyFill="1" applyProtection="1">
      <protection locked="0"/>
    </xf>
    <xf numFmtId="0" fontId="0" fillId="5" borderId="8" xfId="0" applyFill="1" applyBorder="1" applyProtection="1">
      <protection locked="0"/>
    </xf>
    <xf numFmtId="164" fontId="16" fillId="10" borderId="17" xfId="0" applyNumberFormat="1" applyFont="1" applyFill="1" applyBorder="1" applyAlignment="1" applyProtection="1">
      <alignment horizontal="center"/>
      <protection locked="0"/>
    </xf>
    <xf numFmtId="2" fontId="31" fillId="11" borderId="17" xfId="0" applyNumberFormat="1" applyFont="1" applyFill="1" applyBorder="1" applyAlignment="1" applyProtection="1">
      <alignment horizontal="center"/>
      <protection locked="0"/>
    </xf>
    <xf numFmtId="2" fontId="16" fillId="7" borderId="17" xfId="0" applyNumberFormat="1" applyFont="1" applyFill="1" applyBorder="1" applyProtection="1"/>
    <xf numFmtId="2" fontId="16" fillId="7" borderId="36" xfId="0" applyNumberFormat="1" applyFont="1" applyFill="1" applyBorder="1" applyAlignment="1" applyProtection="1">
      <alignment horizontal="center"/>
    </xf>
    <xf numFmtId="2" fontId="16" fillId="7" borderId="37" xfId="0" applyNumberFormat="1" applyFont="1" applyFill="1" applyBorder="1" applyAlignment="1" applyProtection="1">
      <alignment horizontal="center"/>
    </xf>
    <xf numFmtId="2" fontId="16" fillId="7" borderId="38" xfId="0" applyNumberFormat="1" applyFont="1" applyFill="1" applyBorder="1" applyAlignment="1" applyProtection="1">
      <alignment horizontal="center"/>
    </xf>
    <xf numFmtId="2" fontId="36" fillId="4" borderId="0" xfId="0" applyNumberFormat="1" applyFont="1" applyFill="1" applyProtection="1"/>
    <xf numFmtId="2" fontId="16" fillId="4" borderId="0" xfId="0" applyNumberFormat="1" applyFont="1" applyFill="1" applyProtection="1"/>
    <xf numFmtId="2" fontId="31" fillId="4" borderId="0" xfId="0" applyNumberFormat="1" applyFont="1" applyFill="1" applyProtection="1"/>
    <xf numFmtId="0" fontId="22" fillId="4" borderId="0" xfId="0" applyNumberFormat="1" applyFont="1" applyFill="1" applyProtection="1"/>
    <xf numFmtId="0" fontId="16" fillId="4" borderId="0" xfId="0" applyNumberFormat="1" applyFont="1" applyFill="1" applyProtection="1"/>
    <xf numFmtId="2" fontId="23" fillId="4" borderId="0" xfId="0" applyNumberFormat="1" applyFont="1" applyFill="1" applyProtection="1"/>
    <xf numFmtId="2" fontId="32" fillId="4" borderId="0" xfId="0" applyNumberFormat="1" applyFont="1" applyFill="1" applyProtection="1"/>
    <xf numFmtId="2" fontId="21" fillId="4" borderId="0" xfId="0" applyNumberFormat="1" applyFont="1" applyFill="1" applyProtection="1"/>
    <xf numFmtId="2" fontId="56" fillId="2" borderId="18" xfId="0" applyNumberFormat="1" applyFont="1" applyFill="1" applyBorder="1" applyAlignment="1" applyProtection="1"/>
    <xf numFmtId="2" fontId="57" fillId="2" borderId="19" xfId="0" applyNumberFormat="1" applyFont="1" applyFill="1" applyBorder="1" applyAlignment="1" applyProtection="1"/>
    <xf numFmtId="2" fontId="58" fillId="2" borderId="19" xfId="0" applyNumberFormat="1" applyFont="1" applyFill="1" applyBorder="1" applyAlignment="1" applyProtection="1"/>
    <xf numFmtId="2" fontId="59" fillId="2" borderId="19" xfId="0" applyNumberFormat="1" applyFont="1" applyFill="1" applyBorder="1" applyAlignment="1" applyProtection="1"/>
    <xf numFmtId="0" fontId="60" fillId="2" borderId="19" xfId="0" applyNumberFormat="1" applyFont="1" applyFill="1" applyBorder="1" applyAlignment="1" applyProtection="1"/>
    <xf numFmtId="0" fontId="58" fillId="2" borderId="19" xfId="0" applyNumberFormat="1" applyFont="1" applyFill="1" applyBorder="1" applyAlignment="1" applyProtection="1"/>
    <xf numFmtId="2" fontId="61" fillId="2" borderId="19" xfId="0" applyNumberFormat="1" applyFont="1" applyFill="1" applyBorder="1" applyAlignment="1" applyProtection="1"/>
    <xf numFmtId="2" fontId="62" fillId="2" borderId="19" xfId="0" applyNumberFormat="1" applyFont="1" applyFill="1" applyBorder="1" applyAlignment="1" applyProtection="1"/>
    <xf numFmtId="2" fontId="58" fillId="2" borderId="19" xfId="0" applyNumberFormat="1" applyFont="1" applyFill="1" applyBorder="1" applyProtection="1"/>
    <xf numFmtId="2" fontId="58" fillId="2" borderId="20" xfId="0" applyNumberFormat="1" applyFont="1" applyFill="1" applyBorder="1" applyProtection="1"/>
    <xf numFmtId="2" fontId="58" fillId="4" borderId="0" xfId="0" applyNumberFormat="1" applyFont="1" applyFill="1" applyProtection="1"/>
    <xf numFmtId="0" fontId="58" fillId="4" borderId="0" xfId="0" applyNumberFormat="1" applyFont="1" applyFill="1" applyBorder="1" applyAlignment="1" applyProtection="1"/>
    <xf numFmtId="2" fontId="58" fillId="4" borderId="0" xfId="0" applyNumberFormat="1" applyFont="1" applyFill="1" applyBorder="1" applyAlignment="1" applyProtection="1"/>
    <xf numFmtId="2" fontId="63" fillId="2" borderId="21" xfId="0" applyNumberFormat="1" applyFont="1" applyFill="1" applyBorder="1" applyAlignment="1" applyProtection="1"/>
    <xf numFmtId="2" fontId="58" fillId="2" borderId="0" xfId="0" applyNumberFormat="1" applyFont="1" applyFill="1" applyBorder="1" applyAlignment="1" applyProtection="1"/>
    <xf numFmtId="2" fontId="59" fillId="2" borderId="0" xfId="0" applyNumberFormat="1" applyFont="1" applyFill="1" applyBorder="1" applyAlignment="1" applyProtection="1"/>
    <xf numFmtId="0" fontId="60" fillId="2" borderId="0" xfId="0" applyNumberFormat="1" applyFont="1" applyFill="1" applyBorder="1" applyAlignment="1" applyProtection="1"/>
    <xf numFmtId="0" fontId="58" fillId="2" borderId="0" xfId="0" applyNumberFormat="1" applyFont="1" applyFill="1" applyBorder="1" applyAlignment="1" applyProtection="1"/>
    <xf numFmtId="2" fontId="61" fillId="2" borderId="0" xfId="0" applyNumberFormat="1" applyFont="1" applyFill="1" applyBorder="1" applyAlignment="1" applyProtection="1"/>
    <xf numFmtId="2" fontId="62" fillId="2" borderId="0" xfId="0" applyNumberFormat="1" applyFont="1" applyFill="1" applyBorder="1" applyAlignment="1" applyProtection="1"/>
    <xf numFmtId="2" fontId="58" fillId="2" borderId="0" xfId="0" applyNumberFormat="1" applyFont="1" applyFill="1" applyBorder="1" applyProtection="1"/>
    <xf numFmtId="2" fontId="58" fillId="2" borderId="22" xfId="0" applyNumberFormat="1" applyFont="1" applyFill="1" applyBorder="1" applyProtection="1"/>
    <xf numFmtId="2" fontId="64" fillId="2" borderId="23" xfId="0" applyNumberFormat="1" applyFont="1" applyFill="1" applyBorder="1" applyAlignment="1" applyProtection="1"/>
    <xf numFmtId="2" fontId="60" fillId="2" borderId="24" xfId="0" applyNumberFormat="1" applyFont="1" applyFill="1" applyBorder="1" applyAlignment="1" applyProtection="1"/>
    <xf numFmtId="2" fontId="58" fillId="2" borderId="24" xfId="0" applyNumberFormat="1" applyFont="1" applyFill="1" applyBorder="1" applyAlignment="1" applyProtection="1"/>
    <xf numFmtId="2" fontId="59" fillId="2" borderId="24" xfId="0" applyNumberFormat="1" applyFont="1" applyFill="1" applyBorder="1" applyAlignment="1" applyProtection="1"/>
    <xf numFmtId="0" fontId="60" fillId="2" borderId="24" xfId="0" applyNumberFormat="1" applyFont="1" applyFill="1" applyBorder="1" applyAlignment="1" applyProtection="1"/>
    <xf numFmtId="0" fontId="58" fillId="2" borderId="24" xfId="0" applyNumberFormat="1" applyFont="1" applyFill="1" applyBorder="1" applyAlignment="1" applyProtection="1"/>
    <xf numFmtId="2" fontId="61" fillId="2" borderId="24" xfId="0" applyNumberFormat="1" applyFont="1" applyFill="1" applyBorder="1" applyAlignment="1" applyProtection="1"/>
    <xf numFmtId="2" fontId="62" fillId="2" borderId="24" xfId="0" applyNumberFormat="1" applyFont="1" applyFill="1" applyBorder="1" applyAlignment="1" applyProtection="1"/>
    <xf numFmtId="2" fontId="58" fillId="2" borderId="24" xfId="0" applyNumberFormat="1" applyFont="1" applyFill="1" applyBorder="1" applyProtection="1"/>
    <xf numFmtId="2" fontId="58" fillId="2" borderId="25" xfId="0" applyNumberFormat="1" applyFont="1" applyFill="1" applyBorder="1" applyProtection="1"/>
    <xf numFmtId="2" fontId="17" fillId="3" borderId="0" xfId="0" applyNumberFormat="1" applyFont="1" applyFill="1" applyBorder="1" applyProtection="1"/>
    <xf numFmtId="2" fontId="18" fillId="3" borderId="0" xfId="0" applyNumberFormat="1" applyFont="1" applyFill="1" applyBorder="1" applyProtection="1"/>
    <xf numFmtId="2" fontId="16" fillId="3" borderId="0" xfId="0" applyNumberFormat="1" applyFont="1" applyFill="1" applyBorder="1" applyProtection="1"/>
    <xf numFmtId="2" fontId="16" fillId="3" borderId="0" xfId="0" applyNumberFormat="1" applyFont="1" applyFill="1" applyProtection="1"/>
    <xf numFmtId="2" fontId="18" fillId="3" borderId="0" xfId="0" applyNumberFormat="1" applyFont="1" applyFill="1" applyProtection="1"/>
    <xf numFmtId="2" fontId="17" fillId="7" borderId="0" xfId="0" applyNumberFormat="1" applyFont="1" applyFill="1" applyBorder="1" applyProtection="1"/>
    <xf numFmtId="2" fontId="18" fillId="7" borderId="0" xfId="0" applyNumberFormat="1" applyFont="1" applyFill="1" applyBorder="1" applyProtection="1"/>
    <xf numFmtId="2" fontId="17" fillId="7" borderId="0" xfId="0" applyNumberFormat="1" applyFont="1" applyFill="1" applyBorder="1" applyAlignment="1" applyProtection="1">
      <alignment horizontal="center"/>
    </xf>
    <xf numFmtId="2" fontId="18" fillId="7" borderId="0" xfId="0" applyNumberFormat="1" applyFont="1" applyFill="1" applyBorder="1" applyAlignment="1" applyProtection="1">
      <alignment horizontal="center"/>
    </xf>
    <xf numFmtId="2" fontId="18" fillId="7" borderId="0" xfId="0" applyNumberFormat="1" applyFont="1" applyFill="1" applyProtection="1"/>
    <xf numFmtId="2" fontId="31" fillId="7" borderId="0" xfId="0" applyNumberFormat="1" applyFont="1" applyFill="1" applyBorder="1" applyAlignment="1" applyProtection="1">
      <alignment horizontal="center"/>
    </xf>
    <xf numFmtId="2" fontId="19" fillId="3" borderId="0" xfId="0" applyNumberFormat="1" applyFont="1" applyFill="1" applyProtection="1"/>
    <xf numFmtId="164" fontId="31" fillId="7" borderId="0" xfId="0" applyNumberFormat="1" applyFont="1" applyFill="1" applyBorder="1" applyAlignment="1" applyProtection="1">
      <alignment horizontal="center"/>
    </xf>
    <xf numFmtId="2" fontId="16" fillId="3" borderId="19" xfId="0" applyNumberFormat="1" applyFont="1" applyFill="1" applyBorder="1" applyProtection="1"/>
    <xf numFmtId="2" fontId="31" fillId="7" borderId="39" xfId="0" applyNumberFormat="1" applyFont="1" applyFill="1" applyBorder="1" applyAlignment="1" applyProtection="1">
      <alignment horizontal="center"/>
    </xf>
    <xf numFmtId="2" fontId="18" fillId="7" borderId="40" xfId="0" applyNumberFormat="1" applyFont="1" applyFill="1" applyBorder="1" applyProtection="1"/>
    <xf numFmtId="2" fontId="18" fillId="4" borderId="0" xfId="0" applyNumberFormat="1" applyFont="1" applyFill="1" applyBorder="1" applyProtection="1"/>
    <xf numFmtId="2" fontId="18" fillId="4" borderId="0" xfId="0" applyNumberFormat="1" applyFont="1" applyFill="1" applyProtection="1"/>
    <xf numFmtId="2" fontId="18" fillId="7" borderId="14" xfId="0" applyNumberFormat="1" applyFont="1" applyFill="1" applyBorder="1" applyProtection="1"/>
    <xf numFmtId="2" fontId="16" fillId="7" borderId="14"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2" fontId="23" fillId="3" borderId="37" xfId="0" applyNumberFormat="1" applyFont="1" applyFill="1" applyBorder="1" applyAlignment="1" applyProtection="1">
      <alignment horizontal="center"/>
    </xf>
    <xf numFmtId="0" fontId="25" fillId="4" borderId="12" xfId="0" applyFont="1" applyFill="1" applyBorder="1" applyAlignment="1" applyProtection="1">
      <alignment horizontal="center" vertical="center"/>
    </xf>
    <xf numFmtId="0" fontId="25" fillId="4" borderId="31" xfId="0" applyFont="1" applyFill="1" applyBorder="1" applyAlignment="1" applyProtection="1">
      <alignment horizontal="right" vertical="center"/>
    </xf>
    <xf numFmtId="2" fontId="16" fillId="4" borderId="0" xfId="0" applyNumberFormat="1" applyFont="1" applyFill="1" applyBorder="1" applyProtection="1"/>
    <xf numFmtId="0" fontId="25" fillId="4" borderId="32"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28"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25" fillId="4" borderId="33" xfId="0" applyFont="1" applyFill="1" applyBorder="1" applyAlignment="1" applyProtection="1">
      <alignment horizontal="right" vertical="center"/>
    </xf>
    <xf numFmtId="2" fontId="19" fillId="4" borderId="0" xfId="0" applyNumberFormat="1" applyFont="1" applyFill="1" applyBorder="1" applyProtection="1"/>
    <xf numFmtId="0" fontId="49" fillId="4" borderId="0" xfId="0" applyFont="1" applyFill="1" applyBorder="1" applyAlignment="1" applyProtection="1">
      <alignment vertical="center"/>
    </xf>
    <xf numFmtId="0" fontId="26" fillId="4" borderId="0" xfId="0" applyFont="1" applyFill="1" applyBorder="1" applyAlignment="1" applyProtection="1">
      <alignment vertical="center"/>
    </xf>
    <xf numFmtId="2" fontId="21" fillId="4" borderId="0" xfId="0" applyNumberFormat="1" applyFont="1" applyFill="1" applyBorder="1" applyProtection="1"/>
    <xf numFmtId="2" fontId="21" fillId="4" borderId="0" xfId="0" applyNumberFormat="1" applyFont="1" applyFill="1" applyBorder="1" applyAlignment="1" applyProtection="1">
      <alignment horizontal="center"/>
    </xf>
    <xf numFmtId="0" fontId="49" fillId="4" borderId="0" xfId="0" applyFont="1" applyFill="1" applyBorder="1" applyProtection="1"/>
    <xf numFmtId="0" fontId="26" fillId="4" borderId="0" xfId="0" applyFont="1" applyFill="1" applyBorder="1" applyProtection="1"/>
    <xf numFmtId="2" fontId="33" fillId="3" borderId="0" xfId="0" applyNumberFormat="1" applyFont="1" applyFill="1" applyProtection="1"/>
    <xf numFmtId="2" fontId="33" fillId="4" borderId="0" xfId="0" applyNumberFormat="1" applyFont="1" applyFill="1" applyProtection="1"/>
    <xf numFmtId="0" fontId="46" fillId="4" borderId="0" xfId="0" applyFont="1" applyFill="1" applyBorder="1" applyAlignment="1" applyProtection="1">
      <alignment horizontal="center" vertical="center"/>
    </xf>
    <xf numFmtId="2" fontId="24" fillId="4" borderId="0" xfId="0" applyNumberFormat="1" applyFont="1" applyFill="1" applyProtection="1"/>
    <xf numFmtId="0" fontId="25" fillId="4" borderId="0" xfId="0" applyFont="1" applyFill="1" applyBorder="1" applyAlignment="1" applyProtection="1">
      <alignment horizontal="right" vertical="center"/>
    </xf>
    <xf numFmtId="2" fontId="27" fillId="4" borderId="0" xfId="0" applyNumberFormat="1" applyFont="1" applyFill="1" applyProtection="1"/>
    <xf numFmtId="0" fontId="22" fillId="4" borderId="0" xfId="0" applyNumberFormat="1" applyFont="1" applyFill="1" applyBorder="1" applyProtection="1"/>
    <xf numFmtId="0" fontId="16" fillId="4" borderId="0" xfId="0" applyNumberFormat="1" applyFont="1" applyFill="1" applyBorder="1" applyProtection="1"/>
    <xf numFmtId="0" fontId="25" fillId="4" borderId="0" xfId="0" applyFont="1" applyFill="1" applyAlignment="1" applyProtection="1">
      <alignment horizontal="right" vertical="center"/>
    </xf>
    <xf numFmtId="0" fontId="25" fillId="4" borderId="34" xfId="0" applyFont="1" applyFill="1" applyBorder="1" applyAlignment="1" applyProtection="1">
      <alignment horizontal="center" vertical="center"/>
    </xf>
    <xf numFmtId="0" fontId="46" fillId="4" borderId="13"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35" xfId="0" applyFont="1" applyFill="1" applyBorder="1" applyAlignment="1" applyProtection="1">
      <alignment horizontal="right" vertical="center"/>
    </xf>
    <xf numFmtId="2" fontId="30" fillId="4" borderId="0" xfId="0" applyNumberFormat="1" applyFont="1" applyFill="1" applyProtection="1"/>
    <xf numFmtId="2" fontId="35" fillId="4" borderId="0" xfId="0" applyNumberFormat="1" applyFont="1" applyFill="1" applyProtection="1"/>
    <xf numFmtId="0" fontId="21" fillId="4" borderId="0" xfId="0" applyNumberFormat="1" applyFont="1" applyFill="1" applyProtection="1"/>
    <xf numFmtId="2" fontId="50" fillId="4" borderId="0" xfId="0" applyNumberFormat="1" applyFont="1" applyFill="1" applyProtection="1"/>
    <xf numFmtId="2" fontId="16" fillId="8" borderId="0" xfId="0" applyNumberFormat="1" applyFont="1" applyFill="1" applyProtection="1"/>
    <xf numFmtId="2" fontId="19" fillId="4" borderId="0" xfId="0" applyNumberFormat="1" applyFont="1" applyFill="1" applyProtection="1"/>
    <xf numFmtId="2" fontId="22" fillId="4" borderId="0" xfId="0" applyNumberFormat="1" applyFont="1" applyFill="1" applyProtection="1"/>
    <xf numFmtId="0" fontId="32" fillId="4" borderId="0" xfId="0" applyNumberFormat="1" applyFont="1" applyFill="1" applyProtection="1"/>
    <xf numFmtId="2" fontId="35" fillId="4" borderId="0" xfId="0" applyNumberFormat="1" applyFont="1" applyFill="1" applyAlignment="1" applyProtection="1">
      <alignment horizontal="center" vertical="distributed"/>
    </xf>
    <xf numFmtId="2" fontId="19" fillId="4" borderId="0" xfId="0" applyNumberFormat="1" applyFont="1" applyFill="1" applyAlignment="1" applyProtection="1">
      <alignment horizontal="center" vertical="distributed"/>
    </xf>
    <xf numFmtId="2" fontId="50" fillId="4" borderId="0" xfId="0" applyNumberFormat="1" applyFont="1" applyFill="1" applyAlignment="1" applyProtection="1">
      <alignment horizontal="center" vertical="distributed"/>
    </xf>
    <xf numFmtId="2" fontId="32" fillId="4" borderId="0" xfId="0" applyNumberFormat="1" applyFont="1" applyFill="1" applyAlignment="1" applyProtection="1">
      <alignment horizontal="center" vertical="distributed"/>
    </xf>
    <xf numFmtId="0" fontId="19" fillId="4" borderId="0" xfId="0" applyNumberFormat="1" applyFont="1" applyFill="1" applyAlignment="1" applyProtection="1">
      <alignment horizontal="center" vertical="distributed"/>
    </xf>
    <xf numFmtId="0" fontId="35" fillId="4" borderId="0" xfId="0" applyNumberFormat="1" applyFont="1" applyFill="1" applyAlignment="1" applyProtection="1">
      <alignment horizontal="center" vertical="distributed"/>
    </xf>
    <xf numFmtId="49" fontId="50" fillId="4" borderId="0" xfId="0" applyNumberFormat="1" applyFont="1" applyFill="1" applyAlignment="1" applyProtection="1">
      <alignment horizontal="center" vertical="distributed"/>
    </xf>
    <xf numFmtId="0" fontId="50" fillId="4" borderId="0" xfId="0" applyNumberFormat="1" applyFont="1" applyFill="1" applyAlignment="1" applyProtection="1">
      <alignment horizontal="center" vertical="distributed"/>
    </xf>
    <xf numFmtId="0" fontId="19" fillId="4" borderId="0" xfId="0" applyNumberFormat="1" applyFont="1" applyFill="1" applyProtection="1"/>
    <xf numFmtId="0" fontId="50" fillId="4" borderId="0" xfId="0" applyNumberFormat="1" applyFont="1" applyFill="1" applyProtection="1"/>
    <xf numFmtId="2" fontId="14" fillId="4" borderId="0" xfId="0" applyNumberFormat="1" applyFont="1" applyFill="1" applyProtection="1"/>
    <xf numFmtId="2" fontId="51" fillId="4" borderId="0" xfId="0" applyNumberFormat="1" applyFont="1" applyFill="1" applyProtection="1"/>
    <xf numFmtId="164" fontId="32" fillId="4" borderId="0" xfId="0" applyNumberFormat="1" applyFont="1" applyFill="1" applyProtection="1"/>
    <xf numFmtId="165" fontId="32" fillId="4" borderId="0" xfId="0" applyNumberFormat="1" applyFont="1" applyFill="1" applyProtection="1"/>
    <xf numFmtId="2" fontId="34" fillId="4" borderId="0" xfId="0" applyNumberFormat="1" applyFont="1" applyFill="1" applyProtection="1"/>
    <xf numFmtId="2" fontId="52" fillId="4" borderId="0" xfId="0" applyNumberFormat="1" applyFont="1" applyFill="1" applyProtection="1"/>
    <xf numFmtId="2" fontId="53" fillId="4" borderId="0" xfId="0" applyNumberFormat="1" applyFont="1" applyFill="1" applyProtection="1"/>
    <xf numFmtId="2" fontId="16" fillId="4" borderId="30" xfId="0" applyNumberFormat="1" applyFont="1" applyFill="1" applyBorder="1" applyProtection="1"/>
    <xf numFmtId="2" fontId="31" fillId="4" borderId="12" xfId="0" applyNumberFormat="1" applyFont="1" applyFill="1" applyBorder="1" applyProtection="1"/>
    <xf numFmtId="2" fontId="16" fillId="4" borderId="12" xfId="0" applyNumberFormat="1" applyFont="1" applyFill="1" applyBorder="1" applyProtection="1"/>
    <xf numFmtId="0" fontId="19" fillId="3" borderId="0" xfId="0" applyFont="1" applyFill="1" applyBorder="1" applyAlignment="1" applyProtection="1">
      <alignment horizontal="center"/>
      <protection locked="0"/>
    </xf>
    <xf numFmtId="1" fontId="16" fillId="9" borderId="15" xfId="0" applyNumberFormat="1" applyFont="1" applyFill="1" applyBorder="1"/>
    <xf numFmtId="0" fontId="3" fillId="4" borderId="0" xfId="0" applyFont="1" applyFill="1"/>
    <xf numFmtId="0" fontId="16" fillId="12" borderId="0" xfId="0" applyFont="1" applyFill="1"/>
    <xf numFmtId="0" fontId="68" fillId="2" borderId="23" xfId="0" applyFont="1" applyFill="1" applyBorder="1" applyAlignment="1">
      <alignment horizontal="left" vertical="top"/>
    </xf>
    <xf numFmtId="0" fontId="68" fillId="2" borderId="24" xfId="0" applyFont="1" applyFill="1" applyBorder="1" applyAlignment="1">
      <alignment horizontal="left" vertical="top"/>
    </xf>
    <xf numFmtId="0" fontId="70" fillId="2" borderId="18" xfId="0" applyFont="1" applyFill="1" applyBorder="1" applyAlignment="1">
      <alignment horizontal="left" vertical="top"/>
    </xf>
    <xf numFmtId="2" fontId="57" fillId="2" borderId="0" xfId="0" applyNumberFormat="1" applyFont="1" applyFill="1" applyBorder="1" applyAlignment="1" applyProtection="1"/>
    <xf numFmtId="2" fontId="71" fillId="2" borderId="21" xfId="0" applyNumberFormat="1" applyFont="1" applyFill="1" applyBorder="1" applyAlignment="1" applyProtection="1"/>
    <xf numFmtId="2" fontId="76" fillId="4" borderId="0" xfId="0" applyNumberFormat="1" applyFont="1" applyFill="1" applyAlignment="1" applyProtection="1">
      <alignment horizontal="center" vertical="distributed"/>
    </xf>
    <xf numFmtId="2" fontId="20" fillId="4" borderId="0" xfId="0" applyNumberFormat="1" applyFont="1" applyFill="1" applyAlignment="1" applyProtection="1">
      <alignment horizontal="center" vertical="distributed"/>
    </xf>
    <xf numFmtId="2" fontId="55" fillId="4" borderId="0" xfId="0" applyNumberFormat="1" applyFont="1" applyFill="1" applyAlignment="1" applyProtection="1">
      <alignment horizontal="center" vertical="distributed"/>
    </xf>
    <xf numFmtId="2" fontId="80" fillId="4" borderId="0" xfId="0" applyNumberFormat="1" applyFont="1" applyFill="1" applyAlignment="1" applyProtection="1">
      <alignment horizontal="center" vertical="distributed"/>
    </xf>
    <xf numFmtId="0" fontId="16" fillId="10" borderId="0" xfId="0" applyNumberFormat="1" applyFont="1" applyFill="1" applyBorder="1" applyAlignment="1" applyProtection="1">
      <alignment horizontal="center"/>
      <protection locked="0"/>
    </xf>
    <xf numFmtId="164" fontId="16" fillId="10" borderId="0" xfId="0" applyNumberFormat="1" applyFont="1" applyFill="1" applyBorder="1" applyAlignment="1" applyProtection="1">
      <alignment horizontal="center"/>
      <protection locked="0"/>
    </xf>
    <xf numFmtId="2" fontId="31" fillId="11" borderId="0" xfId="0" applyNumberFormat="1" applyFont="1" applyFill="1" applyBorder="1" applyAlignment="1" applyProtection="1">
      <alignment horizontal="center"/>
      <protection locked="0"/>
    </xf>
    <xf numFmtId="2" fontId="51" fillId="4" borderId="0" xfId="0" applyNumberFormat="1" applyFont="1" applyFill="1" applyAlignment="1" applyProtection="1">
      <alignment horizontal="center" vertical="distributed"/>
    </xf>
    <xf numFmtId="0" fontId="82" fillId="6" borderId="0" xfId="0" applyFont="1" applyFill="1" applyAlignment="1">
      <alignment horizontal="left"/>
    </xf>
    <xf numFmtId="2" fontId="3" fillId="0" borderId="0" xfId="0" applyNumberFormat="1" applyFont="1"/>
    <xf numFmtId="2" fontId="11" fillId="0" borderId="0" xfId="0" applyNumberFormat="1" applyFont="1"/>
    <xf numFmtId="49" fontId="20" fillId="4" borderId="0" xfId="0" applyNumberFormat="1" applyFont="1" applyFill="1" applyAlignment="1" applyProtection="1">
      <alignment horizontal="center" vertical="distributed"/>
    </xf>
    <xf numFmtId="49" fontId="55" fillId="4" borderId="0" xfId="0" applyNumberFormat="1" applyFont="1" applyFill="1" applyAlignment="1" applyProtection="1">
      <alignment horizontal="center" vertical="distributed"/>
    </xf>
    <xf numFmtId="0" fontId="38" fillId="8" borderId="0" xfId="0" applyFont="1" applyFill="1" applyAlignment="1">
      <alignment horizontal="center" vertical="top"/>
    </xf>
    <xf numFmtId="0" fontId="39" fillId="0" borderId="0" xfId="0" applyFont="1" applyAlignment="1">
      <alignment horizontal="center" vertical="top"/>
    </xf>
    <xf numFmtId="0" fontId="43" fillId="2" borderId="21" xfId="0" applyFont="1" applyFill="1" applyBorder="1" applyAlignment="1">
      <alignment horizontal="left" vertical="distributed"/>
    </xf>
    <xf numFmtId="0" fontId="11" fillId="2" borderId="0" xfId="0" applyFont="1" applyFill="1" applyBorder="1" applyAlignment="1">
      <alignment horizontal="left" vertical="distributed"/>
    </xf>
    <xf numFmtId="0" fontId="11" fillId="2" borderId="22" xfId="0" applyFont="1" applyFill="1" applyBorder="1" applyAlignment="1">
      <alignment horizontal="left" vertical="distributed"/>
    </xf>
    <xf numFmtId="0" fontId="3" fillId="12" borderId="0" xfId="0" applyFont="1" applyFill="1" applyAlignment="1">
      <alignment wrapText="1"/>
    </xf>
    <xf numFmtId="0" fontId="3" fillId="13" borderId="0" xfId="0" applyFont="1" applyFill="1" applyAlignment="1">
      <alignment horizontal="left" wrapText="1"/>
    </xf>
    <xf numFmtId="0" fontId="3" fillId="5" borderId="8" xfId="0" applyFont="1" applyFill="1" applyBorder="1" applyAlignment="1">
      <alignment vertical="distributed"/>
    </xf>
    <xf numFmtId="0" fontId="5" fillId="0" borderId="0" xfId="0" applyFont="1" applyAlignment="1">
      <alignment vertical="center"/>
    </xf>
    <xf numFmtId="0" fontId="5" fillId="0" borderId="12" xfId="0" applyFont="1" applyBorder="1" applyAlignment="1">
      <alignment vertical="center"/>
    </xf>
    <xf numFmtId="0" fontId="5" fillId="0" borderId="13" xfId="0" applyFont="1" applyBorder="1" applyAlignment="1">
      <alignment vertical="center"/>
    </xf>
  </cellXfs>
  <cellStyles count="65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Normal" xfId="0" builtinId="0"/>
  </cellStyles>
  <dxfs count="24">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46210532755468"/>
          <c:y val="0.0557113755939211"/>
          <c:w val="0.6761924975196"/>
          <c:h val="0.690685617307813"/>
        </c:manualLayout>
      </c:layout>
      <c:scatterChart>
        <c:scatterStyle val="lineMarker"/>
        <c:varyColors val="0"/>
        <c:ser>
          <c:idx val="0"/>
          <c:order val="0"/>
          <c:spPr>
            <a:ln w="47625">
              <a:noFill/>
            </a:ln>
          </c:spPr>
          <c:marker>
            <c:spPr>
              <a:solidFill>
                <a:schemeClr val="bg1">
                  <a:lumMod val="50000"/>
                </a:schemeClr>
              </a:solidFill>
              <a:ln>
                <a:solidFill>
                  <a:schemeClr val="tx1"/>
                </a:solidFill>
              </a:ln>
            </c:spPr>
          </c:marker>
          <c:xVal>
            <c:numRef>
              <c:f>range!$M$4:$M$28</c:f>
              <c:numCache>
                <c:formatCode>0.00</c:formatCode>
                <c:ptCount val="25"/>
                <c:pt idx="0">
                  <c:v>0.600975847354433</c:v>
                </c:pt>
                <c:pt idx="1">
                  <c:v>0.597313070591371</c:v>
                </c:pt>
                <c:pt idx="2">
                  <c:v>0.766814649636686</c:v>
                </c:pt>
                <c:pt idx="3">
                  <c:v>0.606001576826302</c:v>
                </c:pt>
                <c:pt idx="4">
                  <c:v>0.89808748427819</c:v>
                </c:pt>
                <c:pt idx="5">
                  <c:v>0.793717616580311</c:v>
                </c:pt>
                <c:pt idx="6">
                  <c:v>0.792717926502538</c:v>
                </c:pt>
                <c:pt idx="7">
                  <c:v>0.590134331484628</c:v>
                </c:pt>
                <c:pt idx="8">
                  <c:v>0.813541445359808</c:v>
                </c:pt>
                <c:pt idx="9">
                  <c:v>0.811334471826417</c:v>
                </c:pt>
                <c:pt idx="10">
                  <c:v>0.847882376163664</c:v>
                </c:pt>
                <c:pt idx="11">
                  <c:v>0.804569486556342</c:v>
                </c:pt>
                <c:pt idx="12">
                  <c:v>0.818203520225183</c:v>
                </c:pt>
                <c:pt idx="13">
                  <c:v>0.845899531793293</c:v>
                </c:pt>
                <c:pt idx="14">
                  <c:v>0.696645944147789</c:v>
                </c:pt>
                <c:pt idx="15">
                  <c:v>0.639080738004126</c:v>
                </c:pt>
                <c:pt idx="16">
                  <c:v>0.629419624532939</c:v>
                </c:pt>
                <c:pt idx="17">
                  <c:v>0.674587973560643</c:v>
                </c:pt>
                <c:pt idx="18">
                  <c:v>0.613671273872078</c:v>
                </c:pt>
                <c:pt idx="19">
                  <c:v>0.627190811676952</c:v>
                </c:pt>
                <c:pt idx="20">
                  <c:v>0.762637957428939</c:v>
                </c:pt>
                <c:pt idx="21">
                  <c:v>0.641234752123296</c:v>
                </c:pt>
                <c:pt idx="22">
                  <c:v>0.606455581924453</c:v>
                </c:pt>
                <c:pt idx="23">
                  <c:v>0.69925432597349</c:v>
                </c:pt>
                <c:pt idx="24">
                  <c:v>0.749964013664918</c:v>
                </c:pt>
              </c:numCache>
            </c:numRef>
          </c:xVal>
          <c:yVal>
            <c:numRef>
              <c:f>range!$L$4:$L$28</c:f>
              <c:numCache>
                <c:formatCode>0.00</c:formatCode>
                <c:ptCount val="25"/>
                <c:pt idx="0">
                  <c:v>3.086408564720398</c:v>
                </c:pt>
                <c:pt idx="1">
                  <c:v>3.667438032456289</c:v>
                </c:pt>
                <c:pt idx="2">
                  <c:v>1.604397353927967</c:v>
                </c:pt>
                <c:pt idx="3">
                  <c:v>0.755143077960084</c:v>
                </c:pt>
                <c:pt idx="4">
                  <c:v>0.64556691184377</c:v>
                </c:pt>
                <c:pt idx="5">
                  <c:v>1.02</c:v>
                </c:pt>
                <c:pt idx="6">
                  <c:v>1.415401733473109</c:v>
                </c:pt>
                <c:pt idx="7">
                  <c:v>3.842098359744057</c:v>
                </c:pt>
                <c:pt idx="8">
                  <c:v>1.471550835260768</c:v>
                </c:pt>
                <c:pt idx="9">
                  <c:v>1.460910693188138</c:v>
                </c:pt>
                <c:pt idx="10">
                  <c:v>1.034444126715748</c:v>
                </c:pt>
                <c:pt idx="11">
                  <c:v>0.770909876274338</c:v>
                </c:pt>
                <c:pt idx="12">
                  <c:v>0.560622924911205</c:v>
                </c:pt>
                <c:pt idx="13">
                  <c:v>0.503081321994058</c:v>
                </c:pt>
                <c:pt idx="14">
                  <c:v>2.426054523494364</c:v>
                </c:pt>
                <c:pt idx="15">
                  <c:v>2.488125550344678</c:v>
                </c:pt>
                <c:pt idx="16">
                  <c:v>2.508434509621747</c:v>
                </c:pt>
                <c:pt idx="17">
                  <c:v>2.470435169921476</c:v>
                </c:pt>
                <c:pt idx="18">
                  <c:v>2.932036925393982</c:v>
                </c:pt>
                <c:pt idx="19">
                  <c:v>3.856572131967451</c:v>
                </c:pt>
                <c:pt idx="20">
                  <c:v>0.886961480325623</c:v>
                </c:pt>
                <c:pt idx="21">
                  <c:v>2.327654094291065</c:v>
                </c:pt>
                <c:pt idx="22">
                  <c:v>2.580449494803294</c:v>
                </c:pt>
                <c:pt idx="23">
                  <c:v>2.173024776654905</c:v>
                </c:pt>
                <c:pt idx="24">
                  <c:v>1.980811647002076</c:v>
                </c:pt>
              </c:numCache>
            </c:numRef>
          </c:yVal>
          <c:smooth val="0"/>
        </c:ser>
        <c:ser>
          <c:idx val="1"/>
          <c:order val="1"/>
          <c:spPr>
            <a:ln w="47625">
              <a:noFill/>
            </a:ln>
          </c:spPr>
          <c:marker>
            <c:symbol val="square"/>
            <c:size val="11"/>
            <c:spPr>
              <a:solidFill>
                <a:srgbClr val="FF0000"/>
              </a:solidFill>
              <a:ln>
                <a:solidFill>
                  <a:schemeClr val="tx1"/>
                </a:solidFill>
              </a:ln>
            </c:spPr>
          </c:marker>
          <c:xVal>
            <c:numRef>
              <c:f>'Parameterization - PyrA'!$E$15</c:f>
              <c:numCache>
                <c:formatCode>0.00</c:formatCode>
                <c:ptCount val="1"/>
                <c:pt idx="0">
                  <c:v>0.84788596657645</c:v>
                </c:pt>
              </c:numCache>
            </c:numRef>
          </c:xVal>
          <c:yVal>
            <c:numRef>
              <c:f>'Parameterization - PyrA'!$E$16</c:f>
              <c:numCache>
                <c:formatCode>0.00</c:formatCode>
                <c:ptCount val="1"/>
                <c:pt idx="0">
                  <c:v>1.034447316152737</c:v>
                </c:pt>
              </c:numCache>
            </c:numRef>
          </c:yVal>
          <c:smooth val="0"/>
        </c:ser>
        <c:ser>
          <c:idx val="2"/>
          <c:order val="2"/>
          <c:spPr>
            <a:ln w="47625">
              <a:noFill/>
            </a:ln>
          </c:spPr>
          <c:marker>
            <c:symbol val="square"/>
            <c:size val="11"/>
            <c:spPr>
              <a:solidFill>
                <a:srgbClr val="002060"/>
              </a:solidFill>
              <a:ln>
                <a:solidFill>
                  <a:schemeClr val="tx1"/>
                </a:solidFill>
              </a:ln>
            </c:spPr>
          </c:marker>
          <c:xVal>
            <c:numRef>
              <c:f>'Parameterization - PyrB'!$E$15</c:f>
              <c:numCache>
                <c:formatCode>0.00</c:formatCode>
                <c:ptCount val="1"/>
                <c:pt idx="0">
                  <c:v>0.60098252292557</c:v>
                </c:pt>
              </c:numCache>
            </c:numRef>
          </c:xVal>
          <c:yVal>
            <c:numRef>
              <c:f>'Parameterization - PyrB'!$E$16</c:f>
              <c:numCache>
                <c:formatCode>0.00</c:formatCode>
                <c:ptCount val="1"/>
                <c:pt idx="0">
                  <c:v>3.086426007678836</c:v>
                </c:pt>
              </c:numCache>
            </c:numRef>
          </c:yVal>
          <c:smooth val="0"/>
        </c:ser>
        <c:dLbls>
          <c:showLegendKey val="0"/>
          <c:showVal val="0"/>
          <c:showCatName val="0"/>
          <c:showSerName val="0"/>
          <c:showPercent val="0"/>
          <c:showBubbleSize val="0"/>
        </c:dLbls>
        <c:axId val="-2051219176"/>
        <c:axId val="1846332696"/>
      </c:scatterChart>
      <c:valAx>
        <c:axId val="-2051219176"/>
        <c:scaling>
          <c:orientation val="minMax"/>
          <c:max val="1.0"/>
          <c:min val="0.5"/>
        </c:scaling>
        <c:delete val="0"/>
        <c:axPos val="b"/>
        <c:title>
          <c:tx>
            <c:rich>
              <a:bodyPr/>
              <a:lstStyle/>
              <a:p>
                <a:pPr>
                  <a:defRPr/>
                </a:pPr>
                <a:r>
                  <a:rPr lang="en-US"/>
                  <a:t>Mg#</a:t>
                </a:r>
              </a:p>
            </c:rich>
          </c:tx>
          <c:layout/>
          <c:overlay val="0"/>
        </c:title>
        <c:numFmt formatCode="0.0" sourceLinked="0"/>
        <c:majorTickMark val="in"/>
        <c:minorTickMark val="none"/>
        <c:tickLblPos val="nextTo"/>
        <c:crossAx val="1846332696"/>
        <c:crosses val="autoZero"/>
        <c:crossBetween val="midCat"/>
        <c:majorUnit val="0.1"/>
      </c:valAx>
      <c:valAx>
        <c:axId val="1846332696"/>
        <c:scaling>
          <c:orientation val="minMax"/>
        </c:scaling>
        <c:delete val="0"/>
        <c:axPos val="l"/>
        <c:title>
          <c:tx>
            <c:rich>
              <a:bodyPr rot="-5400000" vert="horz"/>
              <a:lstStyle/>
              <a:p>
                <a:pPr>
                  <a:defRPr sz="1150"/>
                </a:pPr>
                <a:r>
                  <a:rPr lang="en-US" sz="1150"/>
                  <a:t>Na</a:t>
                </a:r>
                <a:r>
                  <a:rPr lang="en-US" sz="1150" baseline="-25000"/>
                  <a:t>2</a:t>
                </a:r>
                <a:r>
                  <a:rPr lang="en-US" sz="1150"/>
                  <a:t>O+K</a:t>
                </a:r>
                <a:r>
                  <a:rPr lang="en-US" sz="1150" baseline="-25000"/>
                  <a:t>2</a:t>
                </a:r>
                <a:r>
                  <a:rPr lang="en-US" sz="1150"/>
                  <a:t>O (mol. %)</a:t>
                </a:r>
              </a:p>
            </c:rich>
          </c:tx>
          <c:layout>
            <c:manualLayout>
              <c:xMode val="edge"/>
              <c:yMode val="edge"/>
              <c:x val="0.0130214608028397"/>
              <c:y val="0.118386673137082"/>
            </c:manualLayout>
          </c:layout>
          <c:overlay val="0"/>
        </c:title>
        <c:numFmt formatCode="0.0" sourceLinked="0"/>
        <c:majorTickMark val="in"/>
        <c:minorTickMark val="none"/>
        <c:tickLblPos val="nextTo"/>
        <c:crossAx val="-2051219176"/>
        <c:crosses val="autoZero"/>
        <c:crossBetween val="midCat"/>
      </c:valAx>
      <c:spPr>
        <a:ln>
          <a:solidFill>
            <a:schemeClr val="tx1"/>
          </a:solidFill>
        </a:ln>
      </c:spPr>
    </c:plotArea>
    <c:plotVisOnly val="1"/>
    <c:dispBlanksAs val="gap"/>
    <c:showDLblsOverMax val="0"/>
  </c:chart>
  <c:spPr>
    <a:solidFill>
      <a:schemeClr val="tx2">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1"/>
          <c:order val="1"/>
          <c:spPr>
            <a:ln w="38100">
              <a:solidFill>
                <a:schemeClr val="tx1"/>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'!$BQ$43:$BQ$1192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0.0110302971644905</c:v>
                </c:pt>
                <c:pt idx="543">
                  <c:v>0.104980524516969</c:v>
                </c:pt>
                <c:pt idx="544">
                  <c:v>0.304231392201324</c:v>
                </c:pt>
                <c:pt idx="545">
                  <c:v>0.625994211204224</c:v>
                </c:pt>
                <c:pt idx="546">
                  <c:v>1.083662233539602</c:v>
                </c:pt>
                <c:pt idx="547">
                  <c:v>1.688082803793621</c:v>
                </c:pt>
                <c:pt idx="548">
                  <c:v>2.448347583075221</c:v>
                </c:pt>
                <c:pt idx="549">
                  <c:v>3.372280562983599</c:v>
                </c:pt>
                <c:pt idx="550">
                  <c:v>4.466752267504404</c:v>
                </c:pt>
                <c:pt idx="551">
                  <c:v>5.737891555342504</c:v>
                </c:pt>
                <c:pt idx="552">
                  <c:v>7.19123444450219</c:v>
                </c:pt>
                <c:pt idx="553">
                  <c:v>8.83183247159395</c:v>
                </c:pt>
                <c:pt idx="554">
                  <c:v>10.66433399168481</c:v>
                </c:pt>
                <c:pt idx="555">
                  <c:v>12.69304673667581</c:v>
                </c:pt>
                <c:pt idx="556">
                  <c:v>14.92198699196305</c:v>
                </c:pt>
                <c:pt idx="557">
                  <c:v>17.35491896366268</c:v>
                </c:pt>
                <c:pt idx="558">
                  <c:v>19.99538678955107</c:v>
                </c:pt>
                <c:pt idx="559">
                  <c:v>22.84674092326626</c:v>
                </c:pt>
                <c:pt idx="560">
                  <c:v>25.91216013974094</c:v>
                </c:pt>
                <c:pt idx="561">
                  <c:v>29.19467008095314</c:v>
                </c:pt>
                <c:pt idx="562">
                  <c:v>32.69715903124307</c:v>
                </c:pt>
                <c:pt idx="563">
                  <c:v>36.4223914474705</c:v>
                </c:pt>
                <c:pt idx="564">
                  <c:v>40.37301965013889</c:v>
                </c:pt>
                <c:pt idx="565">
                  <c:v>44.55159399356948</c:v>
                </c:pt>
                <c:pt idx="566">
                  <c:v>48.9605717671845</c:v>
                </c:pt>
                <c:pt idx="567">
                  <c:v>53.60232502976353</c:v>
                </c:pt>
                <c:pt idx="568">
                  <c:v>58.47914753990297</c:v>
                </c:pt>
                <c:pt idx="569">
                  <c:v>63.59326091583977</c:v>
                </c:pt>
                <c:pt idx="570">
                  <c:v>68.94682013415348</c:v>
                </c:pt>
                <c:pt idx="571">
                  <c:v>74.54191845808708</c:v>
                </c:pt>
                <c:pt idx="572">
                  <c:v>80.38059187119242</c:v>
                </c:pt>
                <c:pt idx="573">
                  <c:v>86.46482307986865</c:v>
                </c:pt>
                <c:pt idx="574">
                  <c:v>92.79654513848581</c:v>
                </c:pt>
                <c:pt idx="575">
                  <c:v>99.37764474270119</c:v>
                </c:pt>
                <c:pt idx="576">
                  <c:v>106.2099652299052</c:v>
                </c:pt>
                <c:pt idx="577">
                  <c:v>113.2953093202024</c:v>
                </c:pt>
                <c:pt idx="578">
                  <c:v>120.6817455593992</c:v>
                </c:pt>
                <c:pt idx="579">
                  <c:v>128.348722949145</c:v>
                </c:pt>
                <c:pt idx="580">
                  <c:v>136.297866950522</c:v>
                </c:pt>
                <c:pt idx="581">
                  <c:v>144.5307999408518</c:v>
                </c:pt>
                <c:pt idx="582">
                  <c:v>153.0491336755805</c:v>
                </c:pt>
                <c:pt idx="583">
                  <c:v>161.8544658873674</c:v>
                </c:pt>
                <c:pt idx="584">
                  <c:v>170.9483789851193</c:v>
                </c:pt>
                <c:pt idx="585">
                  <c:v>180.332439813176</c:v>
                </c:pt>
                <c:pt idx="586">
                  <c:v>190.0081999377602</c:v>
                </c:pt>
                <c:pt idx="587">
                  <c:v>199.977196186584</c:v>
                </c:pt>
                <c:pt idx="588">
                  <c:v>210.240951300344</c:v>
                </c:pt>
                <c:pt idx="589">
                  <c:v>220.8009746234458</c:v>
                </c:pt>
                <c:pt idx="590">
                  <c:v>231.6587627969288</c:v>
                </c:pt>
                <c:pt idx="591">
                  <c:v>242.8158004351739</c:v>
                </c:pt>
                <c:pt idx="592">
                  <c:v>254.2735607777146</c:v>
                </c:pt>
                <c:pt idx="593">
                  <c:v>266.0335063125804</c:v>
                </c:pt>
                <c:pt idx="594">
                  <c:v>278.0970893702565</c:v>
                </c:pt>
                <c:pt idx="595">
                  <c:v>290.4657526886984</c:v>
                </c:pt>
                <c:pt idx="596">
                  <c:v>303.140929950512</c:v>
                </c:pt>
                <c:pt idx="597">
                  <c:v>316.1240462937016</c:v>
                </c:pt>
                <c:pt idx="598">
                  <c:v>329.4165187974995</c:v>
                </c:pt>
                <c:pt idx="599">
                  <c:v>343.0197569447809</c:v>
                </c:pt>
                <c:pt idx="600">
                  <c:v>356.9351630625281</c:v>
                </c:pt>
                <c:pt idx="601">
                  <c:v>371.1641327417223</c:v>
                </c:pt>
                <c:pt idx="602">
                  <c:v>385.708055237964</c:v>
                </c:pt>
                <c:pt idx="603">
                  <c:v>400.5683138540312</c:v>
                </c:pt>
                <c:pt idx="604">
                  <c:v>415.746286305503</c:v>
                </c:pt>
                <c:pt idx="605">
                  <c:v>431.2433450704938</c:v>
                </c:pt>
                <c:pt idx="606">
                  <c:v>447.0608577244706</c:v>
                </c:pt>
                <c:pt idx="607">
                  <c:v>463.2001872610534</c:v>
                </c:pt>
                <c:pt idx="608">
                  <c:v>479.6626923996386</c:v>
                </c:pt>
                <c:pt idx="609">
                  <c:v>496.4497278806216</c:v>
                </c:pt>
                <c:pt idx="610">
                  <c:v>513.5626447489427</c:v>
                </c:pt>
                <c:pt idx="611">
                  <c:v>531.0027906266324</c:v>
                </c:pt>
                <c:pt idx="612">
                  <c:v>548.7715099749797</c:v>
                </c:pt>
                <c:pt idx="613">
                  <c:v>566.8701443469137</c:v>
                </c:pt>
                <c:pt idx="614">
                  <c:v>585.3000326301395</c:v>
                </c:pt>
                <c:pt idx="615">
                  <c:v>604.0625112815439</c:v>
                </c:pt>
                <c:pt idx="616">
                  <c:v>623.1589145533437</c:v>
                </c:pt>
                <c:pt idx="617">
                  <c:v>642.590574711425</c:v>
                </c:pt>
                <c:pt idx="618">
                  <c:v>662.3588222462923</c:v>
                </c:pt>
                <c:pt idx="619">
                  <c:v>682.464986077018</c:v>
                </c:pt>
                <c:pt idx="620">
                  <c:v>702.9103937485587</c:v>
                </c:pt>
                <c:pt idx="621">
                  <c:v>723.696371622787</c:v>
                </c:pt>
                <c:pt idx="622">
                  <c:v>744.8242450635611</c:v>
                </c:pt>
                <c:pt idx="623">
                  <c:v>766.2953386161327</c:v>
                </c:pt>
                <c:pt idx="624">
                  <c:v>788.1109761811908</c:v>
                </c:pt>
                <c:pt idx="625">
                  <c:v>810.2724811837987</c:v>
                </c:pt>
                <c:pt idx="626">
                  <c:v>832.7811767374888</c:v>
                </c:pt>
                <c:pt idx="627">
                  <c:v>855.6383858037494</c:v>
                </c:pt>
                <c:pt idx="628">
                  <c:v>878.8454313471315</c:v>
                </c:pt>
                <c:pt idx="629">
                  <c:v>902.403636486191</c:v>
                </c:pt>
                <c:pt idx="630">
                  <c:v>926.3143246404657</c:v>
                </c:pt>
                <c:pt idx="631">
                  <c:v>950.5788196736782</c:v>
                </c:pt>
                <c:pt idx="632">
                  <c:v>975.1984460333494</c:v>
                </c:pt>
                <c:pt idx="633">
                  <c:v>1000.174528886987</c:v>
                </c:pt>
                <c:pt idx="634">
                  <c:v>1025.508394255015</c:v>
                </c:pt>
                <c:pt idx="635">
                  <c:v>1051.201369140601</c:v>
                </c:pt>
                <c:pt idx="636">
                  <c:v>1077.254781656517</c:v>
                </c:pt>
                <c:pt idx="637">
                  <c:v>1103.66996114918</c:v>
                </c:pt>
                <c:pt idx="638">
                  <c:v>1130.448238320002</c:v>
                </c:pt>
                <c:pt idx="639">
                  <c:v>1157.590945344175</c:v>
                </c:pt>
                <c:pt idx="640">
                  <c:v>1185.099415986998</c:v>
                </c:pt>
                <c:pt idx="641">
                  <c:v>1212.974985717881</c:v>
                </c:pt>
                <c:pt idx="642">
                  <c:v>1241.218991822107</c:v>
                </c:pt>
                <c:pt idx="643">
                  <c:v>1269.832773510477</c:v>
                </c:pt>
                <c:pt idx="644">
                  <c:v>1298.817672026917</c:v>
                </c:pt>
                <c:pt idx="645">
                  <c:v>1328.175030754147</c:v>
                </c:pt>
                <c:pt idx="646">
                  <c:v>1357.906195317509</c:v>
                </c:pt>
                <c:pt idx="647">
                  <c:v>1388.012513687017</c:v>
                </c:pt>
                <c:pt idx="648">
                  <c:v>1418.495336277724</c:v>
                </c:pt>
                <c:pt idx="649">
                  <c:v>1449.35601604849</c:v>
                </c:pt>
                <c:pt idx="650">
                  <c:v>1480.595908599197</c:v>
                </c:pt>
                <c:pt idx="651">
                  <c:v>1512.216372266506</c:v>
                </c:pt>
                <c:pt idx="652">
                  <c:v>1544.218768218215</c:v>
                </c:pt>
                <c:pt idx="653">
                  <c:v>1576.604460546278</c:v>
                </c:pt>
                <c:pt idx="654">
                  <c:v>1609.374816358545</c:v>
                </c:pt>
                <c:pt idx="655">
                  <c:v>1642.531205869292</c:v>
                </c:pt>
                <c:pt idx="656">
                  <c:v>1676.075002488583</c:v>
                </c:pt>
                <c:pt idx="657">
                  <c:v>1710.007582910527</c:v>
                </c:pt>
                <c:pt idx="658">
                  <c:v>1744.330327200478</c:v>
                </c:pt>
                <c:pt idx="659">
                  <c:v>1779.044618881225</c:v>
                </c:pt>
                <c:pt idx="660">
                  <c:v>1814.151845018225</c:v>
                </c:pt>
                <c:pt idx="661">
                  <c:v>1849.653396303914</c:v>
                </c:pt>
                <c:pt idx="662">
                  <c:v>1885.550667141154</c:v>
                </c:pt>
                <c:pt idx="663">
                  <c:v>1921.84505572584</c:v>
                </c:pt>
                <c:pt idx="664">
                  <c:v>1958.537964128721</c:v>
                </c:pt>
                <c:pt idx="665">
                  <c:v>1995.630798376465</c:v>
                </c:pt>
                <c:pt idx="666">
                  <c:v>2033.12496853201</c:v>
                </c:pt>
                <c:pt idx="667">
                  <c:v>2071.021888774234</c:v>
                </c:pt>
                <c:pt idx="668">
                  <c:v>2109.322977476972</c:v>
                </c:pt>
                <c:pt idx="669">
                  <c:v>2148.029657287425</c:v>
                </c:pt>
                <c:pt idx="670">
                  <c:v>2187.143355203981</c:v>
                </c:pt>
                <c:pt idx="671">
                  <c:v>2226.665502653483</c:v>
                </c:pt>
                <c:pt idx="672">
                  <c:v>2266.597535567972</c:v>
                </c:pt>
                <c:pt idx="673">
                  <c:v>2306.940894460937</c:v>
                </c:pt>
                <c:pt idx="674">
                  <c:v>2347.697024503083</c:v>
                </c:pt>
                <c:pt idx="675">
                  <c:v>2388.86737559767</c:v>
                </c:pt>
                <c:pt idx="676">
                  <c:v>2430.453402455415</c:v>
                </c:pt>
                <c:pt idx="677">
                  <c:v>2472.456564669017</c:v>
                </c:pt>
                <c:pt idx="678">
                  <c:v>2514.878326787285</c:v>
                </c:pt>
                <c:pt idx="679">
                  <c:v>2557.720158388935</c:v>
                </c:pt>
                <c:pt idx="680">
                  <c:v>2600.983534156042</c:v>
                </c:pt>
                <c:pt idx="681">
                  <c:v>2644.669933947189</c:v>
                </c:pt>
                <c:pt idx="682">
                  <c:v>2688.780842870325</c:v>
                </c:pt>
                <c:pt idx="683">
                  <c:v>2733.317751355342</c:v>
                </c:pt>
                <c:pt idx="684">
                  <c:v>2778.282155226413</c:v>
                </c:pt>
                <c:pt idx="685">
                  <c:v>2823.675555774074</c:v>
                </c:pt>
                <c:pt idx="686">
                  <c:v>2869.499459827101</c:v>
                </c:pt>
                <c:pt idx="687">
                  <c:v>2915.755379824175</c:v>
                </c:pt>
                <c:pt idx="688">
                  <c:v>2962.444833885358</c:v>
                </c:pt>
                <c:pt idx="689">
                  <c:v>3009.569345883395</c:v>
                </c:pt>
                <c:pt idx="690">
                  <c:v>3057.130445514856</c:v>
                </c:pt>
                <c:pt idx="691">
                  <c:v>3105.129668371126</c:v>
                </c:pt>
                <c:pt idx="692">
                  <c:v>3153.568556009269</c:v>
                </c:pt>
                <c:pt idx="693">
                  <c:v>3202.448656022758</c:v>
                </c:pt>
                <c:pt idx="694">
                  <c:v>3251.771522112104</c:v>
                </c:pt>
                <c:pt idx="695">
                  <c:v>3301.538714155381</c:v>
                </c:pt>
                <c:pt idx="696">
                  <c:v>3351.751798278658</c:v>
                </c:pt>
                <c:pt idx="697">
                  <c:v>3402.412346926364</c:v>
                </c:pt>
                <c:pt idx="698">
                  <c:v>3453.521938931565</c:v>
                </c:pt>
                <c:pt idx="699">
                  <c:v>3505.0821595862</c:v>
                </c:pt>
                <c:pt idx="700">
                  <c:v>3557.094600711246</c:v>
                </c:pt>
                <c:pt idx="701">
                  <c:v>3609.560860726862</c:v>
                </c:pt>
                <c:pt idx="702">
                  <c:v>3662.482544722463</c:v>
                </c:pt>
                <c:pt idx="703">
                  <c:v>3715.861264526801</c:v>
                </c:pt>
                <c:pt idx="704">
                  <c:v>3769.698638777996</c:v>
                </c:pt>
                <c:pt idx="705">
                  <c:v>3823.996292993561</c:v>
                </c:pt>
                <c:pt idx="706">
                  <c:v>3878.755859640416</c:v>
                </c:pt>
                <c:pt idx="707">
                  <c:v>3933.978978204887</c:v>
                </c:pt>
                <c:pt idx="708">
                  <c:v>3989.667295262715</c:v>
                </c:pt>
                <c:pt idx="709">
                  <c:v>4045.822464549053</c:v>
                </c:pt>
                <c:pt idx="710">
                  <c:v>4102.446147028481</c:v>
                </c:pt>
                <c:pt idx="711">
                  <c:v>4159.540010965024</c:v>
                </c:pt>
                <c:pt idx="712">
                  <c:v>4217.105731992174</c:v>
                </c:pt>
                <c:pt idx="713">
                  <c:v>4275.144993182941</c:v>
                </c:pt>
                <c:pt idx="714">
                  <c:v>4333.659485119902</c:v>
                </c:pt>
                <c:pt idx="715">
                  <c:v>4392.65090596528</c:v>
                </c:pt>
                <c:pt idx="716">
                  <c:v>4452.12096153102</c:v>
                </c:pt>
                <c:pt idx="717">
                  <c:v>4512.071365348917</c:v>
                </c:pt>
                <c:pt idx="718">
                  <c:v>4572.503838740703</c:v>
                </c:pt>
                <c:pt idx="719">
                  <c:v>4633.420110888207</c:v>
                </c:pt>
                <c:pt idx="720">
                  <c:v>4694.821918903495</c:v>
                </c:pt>
                <c:pt idx="721">
                  <c:v>4756.711007899024</c:v>
                </c:pt>
                <c:pt idx="722">
                  <c:v>4819.089131057813</c:v>
                </c:pt>
                <c:pt idx="723">
                  <c:v>4881.958049703605</c:v>
                </c:pt>
                <c:pt idx="724">
                  <c:v>4945.319533371045</c:v>
                </c:pt>
                <c:pt idx="725">
                  <c:v>5009.175359875847</c:v>
                </c:pt>
                <c:pt idx="726">
                  <c:v>5073.527315384946</c:v>
                </c:pt>
                <c:pt idx="727">
                  <c:v>5138.377194486642</c:v>
                </c:pt>
                <c:pt idx="728">
                  <c:v>5203.726800260723</c:v>
                </c:pt>
                <c:pt idx="729">
                  <c:v>5269.577944348555</c:v>
                </c:pt>
                <c:pt idx="730">
                  <c:v>5335.932447023136</c:v>
                </c:pt>
                <c:pt idx="731">
                  <c:v>5402.79213725911</c:v>
                </c:pt>
                <c:pt idx="732">
                  <c:v>5470.158852802712</c:v>
                </c:pt>
                <c:pt idx="733">
                  <c:v>5538.034440241673</c:v>
                </c:pt>
                <c:pt idx="734">
                  <c:v>5606.420755075025</c:v>
                </c:pt>
                <c:pt idx="735">
                  <c:v>5675.319661782828</c:v>
                </c:pt>
                <c:pt idx="736">
                  <c:v>5744.733033895804</c:v>
                </c:pt>
                <c:pt idx="737">
                  <c:v>5814.662754064844</c:v>
                </c:pt>
                <c:pt idx="738">
                  <c:v>5885.110714130404</c:v>
                </c:pt>
                <c:pt idx="739">
                  <c:v>5956.078815191736</c:v>
                </c:pt>
                <c:pt idx="740">
                  <c:v>6027.568967675988</c:v>
                </c:pt>
                <c:pt idx="741">
                  <c:v>6099.583091407103</c:v>
                </c:pt>
                <c:pt idx="742">
                  <c:v>6172.123115674537</c:v>
                </c:pt>
                <c:pt idx="743">
                  <c:v>6245.190979301763</c:v>
                </c:pt>
                <c:pt idx="744">
                  <c:v>6318.788630714535</c:v>
                </c:pt>
                <c:pt idx="745">
                  <c:v>6392.9180280089</c:v>
                </c:pt>
                <c:pt idx="746">
                  <c:v>6467.581139018943</c:v>
                </c:pt>
                <c:pt idx="747">
                  <c:v>6542.779941384209</c:v>
                </c:pt>
                <c:pt idx="748">
                  <c:v>6618.516422616816</c:v>
                </c:pt>
                <c:pt idx="749">
                  <c:v>6694.792580168207</c:v>
                </c:pt>
                <c:pt idx="750">
                  <c:v>6771.610421495524</c:v>
                </c:pt>
                <c:pt idx="751">
                  <c:v>6848.971964127573</c:v>
                </c:pt>
                <c:pt idx="752">
                  <c:v>6926.879235730343</c:v>
                </c:pt>
                <c:pt idx="753">
                  <c:v>7005.33427417206</c:v>
                </c:pt>
                <c:pt idx="754">
                  <c:v>7084.339127587728</c:v>
                </c:pt>
                <c:pt idx="755">
                  <c:v>7163.895854443133</c:v>
                </c:pt>
                <c:pt idx="756">
                  <c:v>7244.006523598266</c:v>
                </c:pt>
                <c:pt idx="757">
                  <c:v>7324.673214370128</c:v>
                </c:pt>
                <c:pt idx="758">
                  <c:v>7405.898016594877</c:v>
                </c:pt>
                <c:pt idx="759">
                  <c:v>7487.683030689275</c:v>
                </c:pt>
                <c:pt idx="760">
                  <c:v>7570.030367711393</c:v>
                </c:pt>
                <c:pt idx="761">
                  <c:v>7652.942149420514</c:v>
                </c:pt>
                <c:pt idx="762">
                  <c:v>7736.420508336203</c:v>
                </c:pt>
                <c:pt idx="763">
                  <c:v>7820.467587796489</c:v>
                </c:pt>
                <c:pt idx="764">
                  <c:v>7905.085542015087</c:v>
                </c:pt>
                <c:pt idx="765">
                  <c:v>7990.276536137638</c:v>
                </c:pt>
                <c:pt idx="766">
                  <c:v>8076.042746296873</c:v>
                </c:pt>
                <c:pt idx="767">
                  <c:v>8162.386359666665</c:v>
                </c:pt>
                <c:pt idx="768">
                  <c:v>8249.3095745149</c:v>
                </c:pt>
                <c:pt idx="769">
                  <c:v>8336.81460025509</c:v>
                </c:pt>
                <c:pt idx="770">
                  <c:v>8424.903657496668</c:v>
                </c:pt>
                <c:pt idx="771">
                  <c:v>8513.578978093896</c:v>
                </c:pt>
                <c:pt idx="772">
                  <c:v>8602.842805193295</c:v>
                </c:pt>
                <c:pt idx="773">
                  <c:v>8692.697393279541</c:v>
                </c:pt>
                <c:pt idx="774">
                  <c:v>8783.145008219717</c:v>
                </c:pt>
                <c:pt idx="775">
                  <c:v>8874.187927305851</c:v>
                </c:pt>
                <c:pt idx="776">
                  <c:v>8965.828439295661</c:v>
                </c:pt>
                <c:pt idx="777">
                  <c:v>9058.06884445138</c:v>
                </c:pt>
                <c:pt idx="778">
                  <c:v>9150.911454576587</c:v>
                </c:pt>
                <c:pt idx="779">
                  <c:v>9244.358593050958</c:v>
                </c:pt>
                <c:pt idx="780">
                  <c:v>9338.412594862767</c:v>
                </c:pt>
                <c:pt idx="781">
                  <c:v>9433.075806639104</c:v>
                </c:pt>
                <c:pt idx="782">
                  <c:v>9528.350586673638</c:v>
                </c:pt>
                <c:pt idx="783">
                  <c:v>9624.23930495182</c:v>
                </c:pt>
                <c:pt idx="784">
                  <c:v>9720.744343173408</c:v>
                </c:pt>
                <c:pt idx="785">
                  <c:v>9817.86809477217</c:v>
                </c:pt>
                <c:pt idx="786">
                  <c:v>9915.612964932628</c:v>
                </c:pt>
                <c:pt idx="787">
                  <c:v>10013.98137060369</c:v>
                </c:pt>
                <c:pt idx="788">
                  <c:v>10112.97574050906</c:v>
                </c:pt>
                <c:pt idx="789">
                  <c:v>10212.59851515419</c:v>
                </c:pt>
                <c:pt idx="790">
                  <c:v>10312.8521468297</c:v>
                </c:pt>
                <c:pt idx="791">
                  <c:v>10413.73909961104</c:v>
                </c:pt>
                <c:pt idx="792">
                  <c:v>10515.2618493542</c:v>
                </c:pt>
                <c:pt idx="793">
                  <c:v>10617.42288368733</c:v>
                </c:pt>
                <c:pt idx="794">
                  <c:v>10720.22470199805</c:v>
                </c:pt>
                <c:pt idx="795">
                  <c:v>10823.66981541624</c:v>
                </c:pt>
                <c:pt idx="796">
                  <c:v>10927.7607467921</c:v>
                </c:pt>
                <c:pt idx="797">
                  <c:v>11032.50003066929</c:v>
                </c:pt>
                <c:pt idx="798">
                  <c:v>11137.89021325281</c:v>
                </c:pt>
                <c:pt idx="799">
                  <c:v>11243.93385237155</c:v>
                </c:pt>
                <c:pt idx="800">
                  <c:v>11350.6335174351</c:v>
                </c:pt>
                <c:pt idx="801">
                  <c:v>11457.99178938463</c:v>
                </c:pt>
                <c:pt idx="802">
                  <c:v>11566.01126063755</c:v>
                </c:pt>
                <c:pt idx="803">
                  <c:v>11674.69453502568</c:v>
                </c:pt>
                <c:pt idx="804">
                  <c:v>11784.04422772654</c:v>
                </c:pt>
                <c:pt idx="805">
                  <c:v>11894.06296518758</c:v>
                </c:pt>
                <c:pt idx="806">
                  <c:v>12004.75338504294</c:v>
                </c:pt>
                <c:pt idx="807">
                  <c:v>12116.11813602234</c:v>
                </c:pt>
                <c:pt idx="808">
                  <c:v>12228.15987785188</c:v>
                </c:pt>
                <c:pt idx="809">
                  <c:v>12340.88128114626</c:v>
                </c:pt>
                <c:pt idx="810">
                  <c:v>12454.28502729203</c:v>
                </c:pt>
                <c:pt idx="811">
                  <c:v>12568.37380832156</c:v>
                </c:pt>
                <c:pt idx="812">
                  <c:v>12683.15032677714</c:v>
                </c:pt>
                <c:pt idx="813">
                  <c:v>12798.61729556492</c:v>
                </c:pt>
                <c:pt idx="814">
                  <c:v>12914.77743779804</c:v>
                </c:pt>
                <c:pt idx="815">
                  <c:v>13031.63348662868</c:v>
                </c:pt>
                <c:pt idx="816">
                  <c:v>13149.1162910098</c:v>
                </c:pt>
                <c:pt idx="817">
                  <c:v>13267.22778498446</c:v>
                </c:pt>
                <c:pt idx="818">
                  <c:v>13385.96992151362</c:v>
                </c:pt>
                <c:pt idx="819">
                  <c:v>13505.3446686311</c:v>
                </c:pt>
                <c:pt idx="820">
                  <c:v>13625.35400698623</c:v>
                </c:pt>
                <c:pt idx="821">
                  <c:v>13745.99992828114</c:v>
                </c:pt>
                <c:pt idx="822">
                  <c:v>13867.2844342842</c:v>
                </c:pt>
                <c:pt idx="823">
                  <c:v>13989.20953621472</c:v>
                </c:pt>
                <c:pt idx="824">
                  <c:v>14111.77725436656</c:v>
                </c:pt>
                <c:pt idx="825">
                  <c:v>14234.9896178856</c:v>
                </c:pt>
                <c:pt idx="826">
                  <c:v>14358.84866464635</c:v>
                </c:pt>
                <c:pt idx="827">
                  <c:v>14483.35644119236</c:v>
                </c:pt>
                <c:pt idx="828">
                  <c:v>14608.51500271781</c:v>
                </c:pt>
                <c:pt idx="829">
                  <c:v>14734.32641307567</c:v>
                </c:pt>
                <c:pt idx="830">
                  <c:v>14860.79274480318</c:v>
                </c:pt>
                <c:pt idx="831">
                  <c:v>14987.91607915839</c:v>
                </c:pt>
                <c:pt idx="832">
                  <c:v>15115.69850616411</c:v>
                </c:pt>
                <c:pt idx="833">
                  <c:v>15244.14212465669</c:v>
                </c:pt>
                <c:pt idx="834">
                  <c:v>15373.24904233802</c:v>
                </c:pt>
                <c:pt idx="835">
                  <c:v>15503.02137582977</c:v>
                </c:pt>
                <c:pt idx="836">
                  <c:v>15633.46125072911</c:v>
                </c:pt>
                <c:pt idx="837">
                  <c:v>15764.57080166574</c:v>
                </c:pt>
                <c:pt idx="838">
                  <c:v>15896.35217235961</c:v>
                </c:pt>
                <c:pt idx="839">
                  <c:v>16028.80751567945</c:v>
                </c:pt>
                <c:pt idx="840">
                  <c:v>16161.93899370186</c:v>
                </c:pt>
                <c:pt idx="841">
                  <c:v>16295.74877777091</c:v>
                </c:pt>
                <c:pt idx="842">
                  <c:v>16430.23904855829</c:v>
                </c:pt>
                <c:pt idx="843">
                  <c:v>16565.41199612382</c:v>
                </c:pt>
                <c:pt idx="844">
                  <c:v>16701.26981997649</c:v>
                </c:pt>
                <c:pt idx="845">
                  <c:v>16837.81472913591</c:v>
                </c:pt>
                <c:pt idx="846">
                  <c:v>16975.04894219413</c:v>
                </c:pt>
                <c:pt idx="847">
                  <c:v>17112.97468737803</c:v>
                </c:pt>
                <c:pt idx="848">
                  <c:v>17251.59420261201</c:v>
                </c:pt>
                <c:pt idx="849">
                  <c:v>17390.9097355812</c:v>
                </c:pt>
                <c:pt idx="850">
                  <c:v>17530.92354379501</c:v>
                </c:pt>
                <c:pt idx="851">
                  <c:v>17671.63789465134</c:v>
                </c:pt>
                <c:pt idx="852">
                  <c:v>17813.05506550092</c:v>
                </c:pt>
                <c:pt idx="853">
                  <c:v>17955.17734371241</c:v>
                </c:pt>
                <c:pt idx="854">
                  <c:v>18098.00702673776</c:v>
                </c:pt>
                <c:pt idx="855">
                  <c:v>18241.54642217809</c:v>
                </c:pt>
                <c:pt idx="856">
                  <c:v>18385.79784785009</c:v>
                </c:pt>
                <c:pt idx="857">
                  <c:v>18530.76363185278</c:v>
                </c:pt>
                <c:pt idx="858">
                  <c:v>18676.44611263488</c:v>
                </c:pt>
                <c:pt idx="859">
                  <c:v>18822.84763906254</c:v>
                </c:pt>
                <c:pt idx="860">
                  <c:v>18969.97057048761</c:v>
                </c:pt>
                <c:pt idx="861">
                  <c:v>19117.81727681644</c:v>
                </c:pt>
                <c:pt idx="862">
                  <c:v>19266.39013857912</c:v>
                </c:pt>
                <c:pt idx="863">
                  <c:v>19415.69154699921</c:v>
                </c:pt>
                <c:pt idx="864">
                  <c:v>19565.72390406405</c:v>
                </c:pt>
                <c:pt idx="865">
                  <c:v>19716.48962259556</c:v>
                </c:pt>
                <c:pt idx="866">
                  <c:v>19867.99112632145</c:v>
                </c:pt>
                <c:pt idx="867">
                  <c:v>20020.23084994715</c:v>
                </c:pt>
                <c:pt idx="868">
                  <c:v>20173.21123922808</c:v>
                </c:pt>
                <c:pt idx="869">
                  <c:v>20326.93475104261</c:v>
                </c:pt>
                <c:pt idx="870">
                  <c:v>20481.40385346542</c:v>
                </c:pt>
                <c:pt idx="871">
                  <c:v>20636.62102584153</c:v>
                </c:pt>
                <c:pt idx="872">
                  <c:v>20792.5887588608</c:v>
                </c:pt>
                <c:pt idx="873">
                  <c:v>20949.309554633</c:v>
                </c:pt>
                <c:pt idx="874">
                  <c:v>21106.78592676351</c:v>
                </c:pt>
                <c:pt idx="875">
                  <c:v>21265.02040042948</c:v>
                </c:pt>
                <c:pt idx="876">
                  <c:v>21424.01551245666</c:v>
                </c:pt>
                <c:pt idx="877">
                  <c:v>21583.77381139674</c:v>
                </c:pt>
                <c:pt idx="878">
                  <c:v>21744.29785760535</c:v>
                </c:pt>
                <c:pt idx="879">
                  <c:v>25292.72990334253</c:v>
                </c:pt>
              </c:numCache>
            </c:numRef>
          </c:yVal>
          <c:smooth val="0"/>
        </c:ser>
        <c:ser>
          <c:idx val="0"/>
          <c:order val="0"/>
          <c:spPr>
            <a:ln w="38100">
              <a:solidFill>
                <a:schemeClr val="tx1"/>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'!$BQ$43:$BQ$1192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0.0110302971644905</c:v>
                </c:pt>
                <c:pt idx="543">
                  <c:v>0.104980524516969</c:v>
                </c:pt>
                <c:pt idx="544">
                  <c:v>0.304231392201324</c:v>
                </c:pt>
                <c:pt idx="545">
                  <c:v>0.625994211204224</c:v>
                </c:pt>
                <c:pt idx="546">
                  <c:v>1.083662233539602</c:v>
                </c:pt>
                <c:pt idx="547">
                  <c:v>1.688082803793621</c:v>
                </c:pt>
                <c:pt idx="548">
                  <c:v>2.448347583075221</c:v>
                </c:pt>
                <c:pt idx="549">
                  <c:v>3.372280562983599</c:v>
                </c:pt>
                <c:pt idx="550">
                  <c:v>4.466752267504404</c:v>
                </c:pt>
                <c:pt idx="551">
                  <c:v>5.737891555342504</c:v>
                </c:pt>
                <c:pt idx="552">
                  <c:v>7.19123444450219</c:v>
                </c:pt>
                <c:pt idx="553">
                  <c:v>8.83183247159395</c:v>
                </c:pt>
                <c:pt idx="554">
                  <c:v>10.66433399168481</c:v>
                </c:pt>
                <c:pt idx="555">
                  <c:v>12.69304673667581</c:v>
                </c:pt>
                <c:pt idx="556">
                  <c:v>14.92198699196305</c:v>
                </c:pt>
                <c:pt idx="557">
                  <c:v>17.35491896366268</c:v>
                </c:pt>
                <c:pt idx="558">
                  <c:v>19.99538678955107</c:v>
                </c:pt>
                <c:pt idx="559">
                  <c:v>22.84674092326626</c:v>
                </c:pt>
                <c:pt idx="560">
                  <c:v>25.91216013974094</c:v>
                </c:pt>
                <c:pt idx="561">
                  <c:v>29.19467008095314</c:v>
                </c:pt>
                <c:pt idx="562">
                  <c:v>32.69715903124307</c:v>
                </c:pt>
                <c:pt idx="563">
                  <c:v>36.4223914474705</c:v>
                </c:pt>
                <c:pt idx="564">
                  <c:v>40.37301965013889</c:v>
                </c:pt>
                <c:pt idx="565">
                  <c:v>44.55159399356948</c:v>
                </c:pt>
                <c:pt idx="566">
                  <c:v>48.9605717671845</c:v>
                </c:pt>
                <c:pt idx="567">
                  <c:v>53.60232502976353</c:v>
                </c:pt>
                <c:pt idx="568">
                  <c:v>58.47914753990297</c:v>
                </c:pt>
                <c:pt idx="569">
                  <c:v>63.59326091583977</c:v>
                </c:pt>
                <c:pt idx="570">
                  <c:v>68.94682013415348</c:v>
                </c:pt>
                <c:pt idx="571">
                  <c:v>74.54191845808708</c:v>
                </c:pt>
                <c:pt idx="572">
                  <c:v>80.38059187119242</c:v>
                </c:pt>
                <c:pt idx="573">
                  <c:v>86.46482307986865</c:v>
                </c:pt>
                <c:pt idx="574">
                  <c:v>92.79654513848581</c:v>
                </c:pt>
                <c:pt idx="575">
                  <c:v>99.37764474270119</c:v>
                </c:pt>
                <c:pt idx="576">
                  <c:v>106.2099652299052</c:v>
                </c:pt>
                <c:pt idx="577">
                  <c:v>113.2953093202024</c:v>
                </c:pt>
                <c:pt idx="578">
                  <c:v>120.6817455593992</c:v>
                </c:pt>
                <c:pt idx="579">
                  <c:v>128.348722949145</c:v>
                </c:pt>
                <c:pt idx="580">
                  <c:v>136.297866950522</c:v>
                </c:pt>
                <c:pt idx="581">
                  <c:v>144.5307999408518</c:v>
                </c:pt>
                <c:pt idx="582">
                  <c:v>153.0491336755805</c:v>
                </c:pt>
                <c:pt idx="583">
                  <c:v>161.8544658873674</c:v>
                </c:pt>
                <c:pt idx="584">
                  <c:v>170.9483789851193</c:v>
                </c:pt>
                <c:pt idx="585">
                  <c:v>180.332439813176</c:v>
                </c:pt>
                <c:pt idx="586">
                  <c:v>190.0081999377602</c:v>
                </c:pt>
                <c:pt idx="587">
                  <c:v>199.977196186584</c:v>
                </c:pt>
                <c:pt idx="588">
                  <c:v>210.240951300344</c:v>
                </c:pt>
                <c:pt idx="589">
                  <c:v>220.8009746234458</c:v>
                </c:pt>
                <c:pt idx="590">
                  <c:v>231.6587627969288</c:v>
                </c:pt>
                <c:pt idx="591">
                  <c:v>242.8158004351739</c:v>
                </c:pt>
                <c:pt idx="592">
                  <c:v>254.2735607777146</c:v>
                </c:pt>
                <c:pt idx="593">
                  <c:v>266.0335063125804</c:v>
                </c:pt>
                <c:pt idx="594">
                  <c:v>278.0970893702565</c:v>
                </c:pt>
                <c:pt idx="595">
                  <c:v>290.4657526886984</c:v>
                </c:pt>
                <c:pt idx="596">
                  <c:v>303.140929950512</c:v>
                </c:pt>
                <c:pt idx="597">
                  <c:v>316.1240462937016</c:v>
                </c:pt>
                <c:pt idx="598">
                  <c:v>329.4165187974995</c:v>
                </c:pt>
                <c:pt idx="599">
                  <c:v>343.0197569447809</c:v>
                </c:pt>
                <c:pt idx="600">
                  <c:v>356.9351630625281</c:v>
                </c:pt>
                <c:pt idx="601">
                  <c:v>371.1641327417223</c:v>
                </c:pt>
                <c:pt idx="602">
                  <c:v>385.708055237964</c:v>
                </c:pt>
                <c:pt idx="603">
                  <c:v>400.5683138540312</c:v>
                </c:pt>
                <c:pt idx="604">
                  <c:v>415.746286305503</c:v>
                </c:pt>
                <c:pt idx="605">
                  <c:v>431.2433450704938</c:v>
                </c:pt>
                <c:pt idx="606">
                  <c:v>447.0608577244706</c:v>
                </c:pt>
                <c:pt idx="607">
                  <c:v>463.2001872610534</c:v>
                </c:pt>
                <c:pt idx="608">
                  <c:v>479.6626923996386</c:v>
                </c:pt>
                <c:pt idx="609">
                  <c:v>496.4497278806216</c:v>
                </c:pt>
                <c:pt idx="610">
                  <c:v>513.5626447489427</c:v>
                </c:pt>
                <c:pt idx="611">
                  <c:v>531.0027906266324</c:v>
                </c:pt>
                <c:pt idx="612">
                  <c:v>548.7715099749797</c:v>
                </c:pt>
                <c:pt idx="613">
                  <c:v>566.8701443469137</c:v>
                </c:pt>
                <c:pt idx="614">
                  <c:v>585.3000326301395</c:v>
                </c:pt>
                <c:pt idx="615">
                  <c:v>604.0625112815439</c:v>
                </c:pt>
                <c:pt idx="616">
                  <c:v>623.1589145533437</c:v>
                </c:pt>
                <c:pt idx="617">
                  <c:v>642.590574711425</c:v>
                </c:pt>
                <c:pt idx="618">
                  <c:v>662.3588222462923</c:v>
                </c:pt>
                <c:pt idx="619">
                  <c:v>682.464986077018</c:v>
                </c:pt>
                <c:pt idx="620">
                  <c:v>702.9103937485587</c:v>
                </c:pt>
                <c:pt idx="621">
                  <c:v>723.696371622787</c:v>
                </c:pt>
                <c:pt idx="622">
                  <c:v>744.8242450635611</c:v>
                </c:pt>
                <c:pt idx="623">
                  <c:v>766.2953386161327</c:v>
                </c:pt>
                <c:pt idx="624">
                  <c:v>788.1109761811908</c:v>
                </c:pt>
                <c:pt idx="625">
                  <c:v>810.2724811837987</c:v>
                </c:pt>
                <c:pt idx="626">
                  <c:v>832.7811767374888</c:v>
                </c:pt>
                <c:pt idx="627">
                  <c:v>855.6383858037494</c:v>
                </c:pt>
                <c:pt idx="628">
                  <c:v>878.8454313471315</c:v>
                </c:pt>
                <c:pt idx="629">
                  <c:v>902.403636486191</c:v>
                </c:pt>
                <c:pt idx="630">
                  <c:v>926.3143246404657</c:v>
                </c:pt>
                <c:pt idx="631">
                  <c:v>950.5788196736782</c:v>
                </c:pt>
                <c:pt idx="632">
                  <c:v>975.1984460333494</c:v>
                </c:pt>
                <c:pt idx="633">
                  <c:v>1000.174528886987</c:v>
                </c:pt>
                <c:pt idx="634">
                  <c:v>1025.508394255015</c:v>
                </c:pt>
                <c:pt idx="635">
                  <c:v>1051.201369140601</c:v>
                </c:pt>
                <c:pt idx="636">
                  <c:v>1077.254781656517</c:v>
                </c:pt>
                <c:pt idx="637">
                  <c:v>1103.66996114918</c:v>
                </c:pt>
                <c:pt idx="638">
                  <c:v>1130.448238320002</c:v>
                </c:pt>
                <c:pt idx="639">
                  <c:v>1157.590945344175</c:v>
                </c:pt>
                <c:pt idx="640">
                  <c:v>1185.099415986998</c:v>
                </c:pt>
                <c:pt idx="641">
                  <c:v>1212.974985717881</c:v>
                </c:pt>
                <c:pt idx="642">
                  <c:v>1241.218991822107</c:v>
                </c:pt>
                <c:pt idx="643">
                  <c:v>1269.832773510477</c:v>
                </c:pt>
                <c:pt idx="644">
                  <c:v>1298.817672026917</c:v>
                </c:pt>
                <c:pt idx="645">
                  <c:v>1328.175030754147</c:v>
                </c:pt>
                <c:pt idx="646">
                  <c:v>1357.906195317509</c:v>
                </c:pt>
                <c:pt idx="647">
                  <c:v>1388.012513687017</c:v>
                </c:pt>
                <c:pt idx="648">
                  <c:v>1418.495336277724</c:v>
                </c:pt>
                <c:pt idx="649">
                  <c:v>1449.35601604849</c:v>
                </c:pt>
                <c:pt idx="650">
                  <c:v>1480.595908599197</c:v>
                </c:pt>
                <c:pt idx="651">
                  <c:v>1512.216372266506</c:v>
                </c:pt>
                <c:pt idx="652">
                  <c:v>1544.218768218215</c:v>
                </c:pt>
                <c:pt idx="653">
                  <c:v>1576.604460546278</c:v>
                </c:pt>
                <c:pt idx="654">
                  <c:v>1609.374816358545</c:v>
                </c:pt>
                <c:pt idx="655">
                  <c:v>1642.531205869292</c:v>
                </c:pt>
                <c:pt idx="656">
                  <c:v>1676.075002488583</c:v>
                </c:pt>
                <c:pt idx="657">
                  <c:v>1710.007582910527</c:v>
                </c:pt>
                <c:pt idx="658">
                  <c:v>1744.330327200478</c:v>
                </c:pt>
                <c:pt idx="659">
                  <c:v>1779.044618881225</c:v>
                </c:pt>
                <c:pt idx="660">
                  <c:v>1814.151845018225</c:v>
                </c:pt>
                <c:pt idx="661">
                  <c:v>1849.653396303914</c:v>
                </c:pt>
                <c:pt idx="662">
                  <c:v>1885.550667141154</c:v>
                </c:pt>
                <c:pt idx="663">
                  <c:v>1921.84505572584</c:v>
                </c:pt>
                <c:pt idx="664">
                  <c:v>1958.537964128721</c:v>
                </c:pt>
                <c:pt idx="665">
                  <c:v>1995.630798376465</c:v>
                </c:pt>
                <c:pt idx="666">
                  <c:v>2033.12496853201</c:v>
                </c:pt>
                <c:pt idx="667">
                  <c:v>2071.021888774234</c:v>
                </c:pt>
                <c:pt idx="668">
                  <c:v>2109.322977476972</c:v>
                </c:pt>
                <c:pt idx="669">
                  <c:v>2148.029657287425</c:v>
                </c:pt>
                <c:pt idx="670">
                  <c:v>2187.143355203981</c:v>
                </c:pt>
                <c:pt idx="671">
                  <c:v>2226.665502653483</c:v>
                </c:pt>
                <c:pt idx="672">
                  <c:v>2266.597535567972</c:v>
                </c:pt>
                <c:pt idx="673">
                  <c:v>2306.940894460937</c:v>
                </c:pt>
                <c:pt idx="674">
                  <c:v>2347.697024503083</c:v>
                </c:pt>
                <c:pt idx="675">
                  <c:v>2388.86737559767</c:v>
                </c:pt>
                <c:pt idx="676">
                  <c:v>2430.453402455415</c:v>
                </c:pt>
                <c:pt idx="677">
                  <c:v>2472.456564669017</c:v>
                </c:pt>
                <c:pt idx="678">
                  <c:v>2514.878326787285</c:v>
                </c:pt>
                <c:pt idx="679">
                  <c:v>2557.720158388935</c:v>
                </c:pt>
                <c:pt idx="680">
                  <c:v>2600.983534156042</c:v>
                </c:pt>
                <c:pt idx="681">
                  <c:v>2644.669933947189</c:v>
                </c:pt>
                <c:pt idx="682">
                  <c:v>2688.780842870325</c:v>
                </c:pt>
                <c:pt idx="683">
                  <c:v>2733.317751355342</c:v>
                </c:pt>
                <c:pt idx="684">
                  <c:v>2778.282155226413</c:v>
                </c:pt>
                <c:pt idx="685">
                  <c:v>2823.675555774074</c:v>
                </c:pt>
                <c:pt idx="686">
                  <c:v>2869.499459827101</c:v>
                </c:pt>
                <c:pt idx="687">
                  <c:v>2915.755379824175</c:v>
                </c:pt>
                <c:pt idx="688">
                  <c:v>2962.444833885358</c:v>
                </c:pt>
                <c:pt idx="689">
                  <c:v>3009.569345883395</c:v>
                </c:pt>
                <c:pt idx="690">
                  <c:v>3057.130445514856</c:v>
                </c:pt>
                <c:pt idx="691">
                  <c:v>3105.129668371126</c:v>
                </c:pt>
                <c:pt idx="692">
                  <c:v>3153.568556009269</c:v>
                </c:pt>
                <c:pt idx="693">
                  <c:v>3202.448656022758</c:v>
                </c:pt>
                <c:pt idx="694">
                  <c:v>3251.771522112104</c:v>
                </c:pt>
                <c:pt idx="695">
                  <c:v>3301.538714155381</c:v>
                </c:pt>
                <c:pt idx="696">
                  <c:v>3351.751798278658</c:v>
                </c:pt>
                <c:pt idx="697">
                  <c:v>3402.412346926364</c:v>
                </c:pt>
                <c:pt idx="698">
                  <c:v>3453.521938931565</c:v>
                </c:pt>
                <c:pt idx="699">
                  <c:v>3505.0821595862</c:v>
                </c:pt>
                <c:pt idx="700">
                  <c:v>3557.094600711246</c:v>
                </c:pt>
                <c:pt idx="701">
                  <c:v>3609.560860726862</c:v>
                </c:pt>
                <c:pt idx="702">
                  <c:v>3662.482544722463</c:v>
                </c:pt>
                <c:pt idx="703">
                  <c:v>3715.861264526801</c:v>
                </c:pt>
                <c:pt idx="704">
                  <c:v>3769.698638777996</c:v>
                </c:pt>
                <c:pt idx="705">
                  <c:v>3823.996292993561</c:v>
                </c:pt>
                <c:pt idx="706">
                  <c:v>3878.755859640416</c:v>
                </c:pt>
                <c:pt idx="707">
                  <c:v>3933.978978204887</c:v>
                </c:pt>
                <c:pt idx="708">
                  <c:v>3989.667295262715</c:v>
                </c:pt>
                <c:pt idx="709">
                  <c:v>4045.822464549053</c:v>
                </c:pt>
                <c:pt idx="710">
                  <c:v>4102.446147028481</c:v>
                </c:pt>
                <c:pt idx="711">
                  <c:v>4159.540010965024</c:v>
                </c:pt>
                <c:pt idx="712">
                  <c:v>4217.105731992174</c:v>
                </c:pt>
                <c:pt idx="713">
                  <c:v>4275.144993182941</c:v>
                </c:pt>
                <c:pt idx="714">
                  <c:v>4333.659485119902</c:v>
                </c:pt>
                <c:pt idx="715">
                  <c:v>4392.65090596528</c:v>
                </c:pt>
                <c:pt idx="716">
                  <c:v>4452.12096153102</c:v>
                </c:pt>
                <c:pt idx="717">
                  <c:v>4512.071365348917</c:v>
                </c:pt>
                <c:pt idx="718">
                  <c:v>4572.503838740703</c:v>
                </c:pt>
                <c:pt idx="719">
                  <c:v>4633.420110888207</c:v>
                </c:pt>
                <c:pt idx="720">
                  <c:v>4694.821918903495</c:v>
                </c:pt>
                <c:pt idx="721">
                  <c:v>4756.711007899024</c:v>
                </c:pt>
                <c:pt idx="722">
                  <c:v>4819.089131057813</c:v>
                </c:pt>
                <c:pt idx="723">
                  <c:v>4881.958049703605</c:v>
                </c:pt>
                <c:pt idx="724">
                  <c:v>4945.319533371045</c:v>
                </c:pt>
                <c:pt idx="725">
                  <c:v>5009.175359875847</c:v>
                </c:pt>
                <c:pt idx="726">
                  <c:v>5073.527315384946</c:v>
                </c:pt>
                <c:pt idx="727">
                  <c:v>5138.377194486642</c:v>
                </c:pt>
                <c:pt idx="728">
                  <c:v>5203.726800260723</c:v>
                </c:pt>
                <c:pt idx="729">
                  <c:v>5269.577944348555</c:v>
                </c:pt>
                <c:pt idx="730">
                  <c:v>5335.932447023136</c:v>
                </c:pt>
                <c:pt idx="731">
                  <c:v>5402.79213725911</c:v>
                </c:pt>
                <c:pt idx="732">
                  <c:v>5470.158852802712</c:v>
                </c:pt>
                <c:pt idx="733">
                  <c:v>5538.034440241673</c:v>
                </c:pt>
                <c:pt idx="734">
                  <c:v>5606.420755075025</c:v>
                </c:pt>
                <c:pt idx="735">
                  <c:v>5675.319661782828</c:v>
                </c:pt>
                <c:pt idx="736">
                  <c:v>5744.733033895804</c:v>
                </c:pt>
                <c:pt idx="737">
                  <c:v>5814.662754064844</c:v>
                </c:pt>
                <c:pt idx="738">
                  <c:v>5885.110714130404</c:v>
                </c:pt>
                <c:pt idx="739">
                  <c:v>5956.078815191736</c:v>
                </c:pt>
                <c:pt idx="740">
                  <c:v>6027.568967675988</c:v>
                </c:pt>
                <c:pt idx="741">
                  <c:v>6099.583091407103</c:v>
                </c:pt>
                <c:pt idx="742">
                  <c:v>6172.123115674537</c:v>
                </c:pt>
                <c:pt idx="743">
                  <c:v>6245.190979301763</c:v>
                </c:pt>
                <c:pt idx="744">
                  <c:v>6318.788630714535</c:v>
                </c:pt>
                <c:pt idx="745">
                  <c:v>6392.9180280089</c:v>
                </c:pt>
                <c:pt idx="746">
                  <c:v>6467.581139018943</c:v>
                </c:pt>
                <c:pt idx="747">
                  <c:v>6542.779941384209</c:v>
                </c:pt>
                <c:pt idx="748">
                  <c:v>6618.516422616816</c:v>
                </c:pt>
                <c:pt idx="749">
                  <c:v>6694.792580168207</c:v>
                </c:pt>
                <c:pt idx="750">
                  <c:v>6771.610421495524</c:v>
                </c:pt>
                <c:pt idx="751">
                  <c:v>6848.971964127573</c:v>
                </c:pt>
                <c:pt idx="752">
                  <c:v>6926.879235730343</c:v>
                </c:pt>
                <c:pt idx="753">
                  <c:v>7005.33427417206</c:v>
                </c:pt>
                <c:pt idx="754">
                  <c:v>7084.339127587728</c:v>
                </c:pt>
                <c:pt idx="755">
                  <c:v>7163.895854443133</c:v>
                </c:pt>
                <c:pt idx="756">
                  <c:v>7244.006523598266</c:v>
                </c:pt>
                <c:pt idx="757">
                  <c:v>7324.673214370128</c:v>
                </c:pt>
                <c:pt idx="758">
                  <c:v>7405.898016594877</c:v>
                </c:pt>
                <c:pt idx="759">
                  <c:v>7487.683030689275</c:v>
                </c:pt>
                <c:pt idx="760">
                  <c:v>7570.030367711393</c:v>
                </c:pt>
                <c:pt idx="761">
                  <c:v>7652.942149420514</c:v>
                </c:pt>
                <c:pt idx="762">
                  <c:v>7736.420508336203</c:v>
                </c:pt>
                <c:pt idx="763">
                  <c:v>7820.467587796489</c:v>
                </c:pt>
                <c:pt idx="764">
                  <c:v>7905.085542015087</c:v>
                </c:pt>
                <c:pt idx="765">
                  <c:v>7990.276536137638</c:v>
                </c:pt>
                <c:pt idx="766">
                  <c:v>8076.042746296873</c:v>
                </c:pt>
                <c:pt idx="767">
                  <c:v>8162.386359666665</c:v>
                </c:pt>
                <c:pt idx="768">
                  <c:v>8249.3095745149</c:v>
                </c:pt>
                <c:pt idx="769">
                  <c:v>8336.81460025509</c:v>
                </c:pt>
                <c:pt idx="770">
                  <c:v>8424.903657496668</c:v>
                </c:pt>
                <c:pt idx="771">
                  <c:v>8513.578978093896</c:v>
                </c:pt>
                <c:pt idx="772">
                  <c:v>8602.842805193295</c:v>
                </c:pt>
                <c:pt idx="773">
                  <c:v>8692.697393279541</c:v>
                </c:pt>
                <c:pt idx="774">
                  <c:v>8783.145008219717</c:v>
                </c:pt>
                <c:pt idx="775">
                  <c:v>8874.187927305851</c:v>
                </c:pt>
                <c:pt idx="776">
                  <c:v>8965.828439295661</c:v>
                </c:pt>
                <c:pt idx="777">
                  <c:v>9058.06884445138</c:v>
                </c:pt>
                <c:pt idx="778">
                  <c:v>9150.911454576587</c:v>
                </c:pt>
                <c:pt idx="779">
                  <c:v>9244.358593050958</c:v>
                </c:pt>
                <c:pt idx="780">
                  <c:v>9338.412594862767</c:v>
                </c:pt>
                <c:pt idx="781">
                  <c:v>9433.075806639104</c:v>
                </c:pt>
                <c:pt idx="782">
                  <c:v>9528.350586673638</c:v>
                </c:pt>
                <c:pt idx="783">
                  <c:v>9624.23930495182</c:v>
                </c:pt>
                <c:pt idx="784">
                  <c:v>9720.744343173408</c:v>
                </c:pt>
                <c:pt idx="785">
                  <c:v>9817.86809477217</c:v>
                </c:pt>
                <c:pt idx="786">
                  <c:v>9915.612964932628</c:v>
                </c:pt>
                <c:pt idx="787">
                  <c:v>10013.98137060369</c:v>
                </c:pt>
                <c:pt idx="788">
                  <c:v>10112.97574050906</c:v>
                </c:pt>
                <c:pt idx="789">
                  <c:v>10212.59851515419</c:v>
                </c:pt>
                <c:pt idx="790">
                  <c:v>10312.8521468297</c:v>
                </c:pt>
                <c:pt idx="791">
                  <c:v>10413.73909961104</c:v>
                </c:pt>
                <c:pt idx="792">
                  <c:v>10515.2618493542</c:v>
                </c:pt>
                <c:pt idx="793">
                  <c:v>10617.42288368733</c:v>
                </c:pt>
                <c:pt idx="794">
                  <c:v>10720.22470199805</c:v>
                </c:pt>
                <c:pt idx="795">
                  <c:v>10823.66981541624</c:v>
                </c:pt>
                <c:pt idx="796">
                  <c:v>10927.7607467921</c:v>
                </c:pt>
                <c:pt idx="797">
                  <c:v>11032.50003066929</c:v>
                </c:pt>
                <c:pt idx="798">
                  <c:v>11137.89021325281</c:v>
                </c:pt>
                <c:pt idx="799">
                  <c:v>11243.93385237155</c:v>
                </c:pt>
                <c:pt idx="800">
                  <c:v>11350.6335174351</c:v>
                </c:pt>
                <c:pt idx="801">
                  <c:v>11457.99178938463</c:v>
                </c:pt>
                <c:pt idx="802">
                  <c:v>11566.01126063755</c:v>
                </c:pt>
                <c:pt idx="803">
                  <c:v>11674.69453502568</c:v>
                </c:pt>
                <c:pt idx="804">
                  <c:v>11784.04422772654</c:v>
                </c:pt>
                <c:pt idx="805">
                  <c:v>11894.06296518758</c:v>
                </c:pt>
                <c:pt idx="806">
                  <c:v>12004.75338504294</c:v>
                </c:pt>
                <c:pt idx="807">
                  <c:v>12116.11813602234</c:v>
                </c:pt>
                <c:pt idx="808">
                  <c:v>12228.15987785188</c:v>
                </c:pt>
                <c:pt idx="809">
                  <c:v>12340.88128114626</c:v>
                </c:pt>
                <c:pt idx="810">
                  <c:v>12454.28502729203</c:v>
                </c:pt>
                <c:pt idx="811">
                  <c:v>12568.37380832156</c:v>
                </c:pt>
                <c:pt idx="812">
                  <c:v>12683.15032677714</c:v>
                </c:pt>
                <c:pt idx="813">
                  <c:v>12798.61729556492</c:v>
                </c:pt>
                <c:pt idx="814">
                  <c:v>12914.77743779804</c:v>
                </c:pt>
                <c:pt idx="815">
                  <c:v>13031.63348662868</c:v>
                </c:pt>
                <c:pt idx="816">
                  <c:v>13149.1162910098</c:v>
                </c:pt>
                <c:pt idx="817">
                  <c:v>13267.22778498446</c:v>
                </c:pt>
                <c:pt idx="818">
                  <c:v>13385.96992151362</c:v>
                </c:pt>
                <c:pt idx="819">
                  <c:v>13505.3446686311</c:v>
                </c:pt>
                <c:pt idx="820">
                  <c:v>13625.35400698623</c:v>
                </c:pt>
                <c:pt idx="821">
                  <c:v>13745.99992828114</c:v>
                </c:pt>
                <c:pt idx="822">
                  <c:v>13867.2844342842</c:v>
                </c:pt>
                <c:pt idx="823">
                  <c:v>13989.20953621472</c:v>
                </c:pt>
                <c:pt idx="824">
                  <c:v>14111.77725436656</c:v>
                </c:pt>
                <c:pt idx="825">
                  <c:v>14234.9896178856</c:v>
                </c:pt>
                <c:pt idx="826">
                  <c:v>14358.84866464635</c:v>
                </c:pt>
                <c:pt idx="827">
                  <c:v>14483.35644119236</c:v>
                </c:pt>
                <c:pt idx="828">
                  <c:v>14608.51500271781</c:v>
                </c:pt>
                <c:pt idx="829">
                  <c:v>14734.32641307567</c:v>
                </c:pt>
                <c:pt idx="830">
                  <c:v>14860.79274480318</c:v>
                </c:pt>
                <c:pt idx="831">
                  <c:v>14987.91607915839</c:v>
                </c:pt>
                <c:pt idx="832">
                  <c:v>15115.69850616411</c:v>
                </c:pt>
                <c:pt idx="833">
                  <c:v>15244.14212465669</c:v>
                </c:pt>
                <c:pt idx="834">
                  <c:v>15373.24904233802</c:v>
                </c:pt>
                <c:pt idx="835">
                  <c:v>15503.02137582977</c:v>
                </c:pt>
                <c:pt idx="836">
                  <c:v>15633.46125072911</c:v>
                </c:pt>
                <c:pt idx="837">
                  <c:v>15764.57080166574</c:v>
                </c:pt>
                <c:pt idx="838">
                  <c:v>15896.35217235961</c:v>
                </c:pt>
                <c:pt idx="839">
                  <c:v>16028.80751567945</c:v>
                </c:pt>
                <c:pt idx="840">
                  <c:v>16161.93899370186</c:v>
                </c:pt>
                <c:pt idx="841">
                  <c:v>16295.74877777091</c:v>
                </c:pt>
                <c:pt idx="842">
                  <c:v>16430.23904855829</c:v>
                </c:pt>
                <c:pt idx="843">
                  <c:v>16565.41199612382</c:v>
                </c:pt>
                <c:pt idx="844">
                  <c:v>16701.26981997649</c:v>
                </c:pt>
                <c:pt idx="845">
                  <c:v>16837.81472913591</c:v>
                </c:pt>
                <c:pt idx="846">
                  <c:v>16975.04894219413</c:v>
                </c:pt>
                <c:pt idx="847">
                  <c:v>17112.97468737803</c:v>
                </c:pt>
                <c:pt idx="848">
                  <c:v>17251.59420261201</c:v>
                </c:pt>
                <c:pt idx="849">
                  <c:v>17390.9097355812</c:v>
                </c:pt>
                <c:pt idx="850">
                  <c:v>17530.92354379501</c:v>
                </c:pt>
                <c:pt idx="851">
                  <c:v>17671.63789465134</c:v>
                </c:pt>
                <c:pt idx="852">
                  <c:v>17813.05506550092</c:v>
                </c:pt>
                <c:pt idx="853">
                  <c:v>17955.17734371241</c:v>
                </c:pt>
                <c:pt idx="854">
                  <c:v>18098.00702673776</c:v>
                </c:pt>
                <c:pt idx="855">
                  <c:v>18241.54642217809</c:v>
                </c:pt>
                <c:pt idx="856">
                  <c:v>18385.79784785009</c:v>
                </c:pt>
                <c:pt idx="857">
                  <c:v>18530.76363185278</c:v>
                </c:pt>
                <c:pt idx="858">
                  <c:v>18676.44611263488</c:v>
                </c:pt>
                <c:pt idx="859">
                  <c:v>18822.84763906254</c:v>
                </c:pt>
                <c:pt idx="860">
                  <c:v>18969.97057048761</c:v>
                </c:pt>
                <c:pt idx="861">
                  <c:v>19117.81727681644</c:v>
                </c:pt>
                <c:pt idx="862">
                  <c:v>19266.39013857912</c:v>
                </c:pt>
                <c:pt idx="863">
                  <c:v>19415.69154699921</c:v>
                </c:pt>
                <c:pt idx="864">
                  <c:v>19565.72390406405</c:v>
                </c:pt>
                <c:pt idx="865">
                  <c:v>19716.48962259556</c:v>
                </c:pt>
                <c:pt idx="866">
                  <c:v>19867.99112632145</c:v>
                </c:pt>
                <c:pt idx="867">
                  <c:v>20020.23084994715</c:v>
                </c:pt>
                <c:pt idx="868">
                  <c:v>20173.21123922808</c:v>
                </c:pt>
                <c:pt idx="869">
                  <c:v>20326.93475104261</c:v>
                </c:pt>
                <c:pt idx="870">
                  <c:v>20481.40385346542</c:v>
                </c:pt>
                <c:pt idx="871">
                  <c:v>20636.62102584153</c:v>
                </c:pt>
                <c:pt idx="872">
                  <c:v>20792.5887588608</c:v>
                </c:pt>
                <c:pt idx="873">
                  <c:v>20949.309554633</c:v>
                </c:pt>
                <c:pt idx="874">
                  <c:v>21106.78592676351</c:v>
                </c:pt>
                <c:pt idx="875">
                  <c:v>21265.02040042948</c:v>
                </c:pt>
                <c:pt idx="876">
                  <c:v>21424.01551245666</c:v>
                </c:pt>
                <c:pt idx="877">
                  <c:v>21583.77381139674</c:v>
                </c:pt>
                <c:pt idx="878">
                  <c:v>21744.29785760535</c:v>
                </c:pt>
                <c:pt idx="879">
                  <c:v>25292.72990334253</c:v>
                </c:pt>
              </c:numCache>
            </c:numRef>
          </c:yVal>
          <c:smooth val="0"/>
        </c:ser>
        <c:dLbls>
          <c:showLegendKey val="0"/>
          <c:showVal val="0"/>
          <c:showCatName val="0"/>
          <c:showSerName val="0"/>
          <c:showPercent val="0"/>
          <c:showBubbleSize val="0"/>
        </c:dLbls>
        <c:axId val="1840770936"/>
        <c:axId val="-1999164488"/>
      </c:scatterChart>
      <c:valAx>
        <c:axId val="1840770936"/>
        <c:scaling>
          <c:orientation val="minMax"/>
          <c:max val="7.5"/>
          <c:min val="0.5"/>
        </c:scaling>
        <c:delete val="0"/>
        <c:axPos val="b"/>
        <c:title>
          <c:tx>
            <c:rich>
              <a:bodyPr/>
              <a:lstStyle/>
              <a:p>
                <a:pPr>
                  <a:defRPr/>
                </a:pPr>
                <a:r>
                  <a:rPr lang="en-US" i="1"/>
                  <a:t>P</a:t>
                </a:r>
                <a:r>
                  <a:rPr lang="en-US"/>
                  <a:t> (GPa)</a:t>
                </a:r>
              </a:p>
            </c:rich>
          </c:tx>
          <c:layout/>
          <c:overlay val="0"/>
        </c:title>
        <c:numFmt formatCode="0.00" sourceLinked="1"/>
        <c:majorTickMark val="out"/>
        <c:minorTickMark val="none"/>
        <c:tickLblPos val="nextTo"/>
        <c:crossAx val="-1999164488"/>
        <c:crosses val="autoZero"/>
        <c:crossBetween val="midCat"/>
        <c:majorUnit val="2.5"/>
      </c:valAx>
      <c:valAx>
        <c:axId val="-1999164488"/>
        <c:scaling>
          <c:orientation val="minMax"/>
        </c:scaling>
        <c:delete val="0"/>
        <c:axPos val="l"/>
        <c:title>
          <c:tx>
            <c:rich>
              <a:bodyPr rot="-5400000" vert="horz"/>
              <a:lstStyle/>
              <a:p>
                <a:pPr>
                  <a:defRPr/>
                </a:pPr>
                <a:r>
                  <a:rPr lang="en-US"/>
                  <a:t>oceanic crust thickness</a:t>
                </a:r>
                <a:r>
                  <a:rPr lang="en-US" baseline="0"/>
                  <a:t> , tc(m)</a:t>
                </a:r>
                <a:endParaRPr lang="en-US"/>
              </a:p>
            </c:rich>
          </c:tx>
          <c:layout/>
          <c:overlay val="0"/>
        </c:title>
        <c:numFmt formatCode="General" sourceLinked="0"/>
        <c:majorTickMark val="out"/>
        <c:minorTickMark val="none"/>
        <c:tickLblPos val="nextTo"/>
        <c:crossAx val="1840770936"/>
        <c:crosses val="autoZero"/>
        <c:crossBetween val="midCat"/>
      </c:valAx>
      <c:spPr>
        <a:ln>
          <a:solidFill>
            <a:schemeClr val="tx1"/>
          </a:solidFill>
        </a:ln>
      </c:spPr>
    </c:plotArea>
    <c:plotVisOnly val="1"/>
    <c:dispBlanksAs val="gap"/>
    <c:showDLblsOverMax val="0"/>
  </c:chart>
  <c:txPr>
    <a:bodyPr/>
    <a:lstStyle/>
    <a:p>
      <a:pPr>
        <a:defRPr sz="2200">
          <a:latin typeface="Century Gothic"/>
          <a:cs typeface="Century Gothic"/>
        </a:defRPr>
      </a:pPr>
      <a:endParaRPr lang="en-US"/>
    </a:p>
  </c:txPr>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362165882788141"/>
          <c:y val="0.0388888888888889"/>
          <c:w val="0.52491465412461"/>
          <c:h val="0.785577091325123"/>
        </c:manualLayout>
      </c:layout>
      <c:scatterChart>
        <c:scatterStyle val="lineMarker"/>
        <c:varyColors val="0"/>
        <c:ser>
          <c:idx val="0"/>
          <c:order val="0"/>
          <c:spPr>
            <a:ln w="38100">
              <a:solidFill>
                <a:schemeClr val="tx1"/>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'!$BR$43:$BR$1192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0.000375845909813445</c:v>
                </c:pt>
                <c:pt idx="579">
                  <c:v>0.00105211240814683</c:v>
                </c:pt>
                <c:pt idx="580">
                  <c:v>0.00197530726615334</c:v>
                </c:pt>
                <c:pt idx="581">
                  <c:v>0.00310076818616667</c:v>
                </c:pt>
                <c:pt idx="582">
                  <c:v>0.00439109311572367</c:v>
                </c:pt>
                <c:pt idx="583">
                  <c:v>0.00581489620673067</c:v>
                </c:pt>
                <c:pt idx="584">
                  <c:v>0.00734580310053083</c:v>
                </c:pt>
                <c:pt idx="585">
                  <c:v>0.0089616297149631</c:v>
                </c:pt>
                <c:pt idx="586">
                  <c:v>0.0106437057473256</c:v>
                </c:pt>
                <c:pt idx="587">
                  <c:v>0.0123763143846463</c:v>
                </c:pt>
                <c:pt idx="588">
                  <c:v>0.0141462264144929</c:v>
                </c:pt>
                <c:pt idx="589">
                  <c:v>0.0159423116087976</c:v>
                </c:pt>
                <c:pt idx="590">
                  <c:v>0.0177552136974098</c:v>
                </c:pt>
                <c:pt idx="591">
                  <c:v>0.0195770778791547</c:v>
                </c:pt>
                <c:pt idx="592">
                  <c:v>0.0214013218780574</c:v>
                </c:pt>
                <c:pt idx="593">
                  <c:v>0.0232224431908681</c:v>
                </c:pt>
                <c:pt idx="594">
                  <c:v>0.0250358564886943</c:v>
                </c:pt>
                <c:pt idx="595">
                  <c:v>0.0268377562009287</c:v>
                </c:pt>
                <c:pt idx="596">
                  <c:v>0.0286250001758502</c:v>
                </c:pt>
                <c:pt idx="597">
                  <c:v>0.030395011019147</c:v>
                </c:pt>
                <c:pt idx="598">
                  <c:v>0.0321456922901776</c:v>
                </c:pt>
                <c:pt idx="599">
                  <c:v>0.033875357210613</c:v>
                </c:pt>
                <c:pt idx="600">
                  <c:v>0.0355826679307171</c:v>
                </c:pt>
                <c:pt idx="601">
                  <c:v>0.03726658372062</c:v>
                </c:pt>
                <c:pt idx="602">
                  <c:v>0.0389263167201073</c:v>
                </c:pt>
                <c:pt idx="603">
                  <c:v>0.0405612941009044</c:v>
                </c:pt>
                <c:pt idx="604">
                  <c:v>0.0421711256783936</c:v>
                </c:pt>
                <c:pt idx="605">
                  <c:v>0.0437555761618845</c:v>
                </c:pt>
                <c:pt idx="606">
                  <c:v>0.0453145413593871</c:v>
                </c:pt>
                <c:pt idx="607">
                  <c:v>0.0468480277587618</c:v>
                </c:pt>
                <c:pt idx="608">
                  <c:v>0.0483561349957612</c:v>
                </c:pt>
                <c:pt idx="609">
                  <c:v>0.0498390407937978</c:v>
                </c:pt>
                <c:pt idx="610">
                  <c:v>0.0512969880227132</c:v>
                </c:pt>
                <c:pt idx="611">
                  <c:v>0.0527302735763733</c:v>
                </c:pt>
                <c:pt idx="612">
                  <c:v>0.0541392388132299</c:v>
                </c:pt>
                <c:pt idx="613">
                  <c:v>0.0555242613414251</c:v>
                </c:pt>
                <c:pt idx="614">
                  <c:v>0.0568857479616925</c:v>
                </c:pt>
                <c:pt idx="615">
                  <c:v>0.0582241286081656</c:v>
                </c:pt>
                <c:pt idx="616">
                  <c:v>0.0595398511500083</c:v>
                </c:pt>
                <c:pt idx="617">
                  <c:v>0.0608333769361756</c:v>
                </c:pt>
                <c:pt idx="618">
                  <c:v>0.0621051769821349</c:v>
                </c:pt>
                <c:pt idx="619">
                  <c:v>0.0633557287114779</c:v>
                </c:pt>
                <c:pt idx="620">
                  <c:v>0.0645855131773914</c:v>
                </c:pt>
                <c:pt idx="621">
                  <c:v>0.0657950126992703</c:v>
                </c:pt>
                <c:pt idx="622">
                  <c:v>0.0669847088585819</c:v>
                </c:pt>
                <c:pt idx="623">
                  <c:v>0.0681550808056718</c:v>
                </c:pt>
                <c:pt idx="624">
                  <c:v>0.0693066038357152</c:v>
                </c:pt>
                <c:pt idx="625">
                  <c:v>0.0704397481976166</c:v>
                </c:pt>
                <c:pt idx="626">
                  <c:v>0.0715549781044888</c:v>
                </c:pt>
                <c:pt idx="627">
                  <c:v>0.0726527509185034</c:v>
                </c:pt>
                <c:pt idx="628">
                  <c:v>0.0737335164864974</c:v>
                </c:pt>
                <c:pt idx="629">
                  <c:v>0.0747977166058288</c:v>
                </c:pt>
                <c:pt idx="630">
                  <c:v>0.0758457846026566</c:v>
                </c:pt>
                <c:pt idx="631">
                  <c:v>0.076878145007155</c:v>
                </c:pt>
                <c:pt idx="632">
                  <c:v>0.0778952133121829</c:v>
                </c:pt>
                <c:pt idx="633">
                  <c:v>0.0788973958036855</c:v>
                </c:pt>
                <c:pt idx="634">
                  <c:v>0.0798850894526238</c:v>
                </c:pt>
                <c:pt idx="635">
                  <c:v>0.0808586818595498</c:v>
                </c:pt>
                <c:pt idx="636">
                  <c:v>0.0818185512440974</c:v>
                </c:pt>
                <c:pt idx="637">
                  <c:v>0.0827650664726565</c:v>
                </c:pt>
                <c:pt idx="638">
                  <c:v>0.0836985871183746</c:v>
                </c:pt>
                <c:pt idx="639">
                  <c:v>0.0846194635483868</c:v>
                </c:pt>
                <c:pt idx="640">
                  <c:v>0.0855280370338406</c:v>
                </c:pt>
                <c:pt idx="641">
                  <c:v>0.0864246398788613</c:v>
                </c:pt>
                <c:pt idx="642">
                  <c:v>0.0873095955651051</c:v>
                </c:pt>
                <c:pt idx="643">
                  <c:v>0.0881832189089959</c:v>
                </c:pt>
                <c:pt idx="644">
                  <c:v>0.0890458162291186</c:v>
                </c:pt>
                <c:pt idx="645">
                  <c:v>0.0898976855215875</c:v>
                </c:pt>
                <c:pt idx="646">
                  <c:v>0.0907391166414967</c:v>
                </c:pt>
                <c:pt idx="647">
                  <c:v>0.091570391488821</c:v>
                </c:pt>
                <c:pt idx="648">
                  <c:v>0.09239178419736</c:v>
                </c:pt>
                <c:pt idx="649">
                  <c:v>0.0932035613255154</c:v>
                </c:pt>
                <c:pt idx="650">
                  <c:v>0.0940059820478631</c:v>
                </c:pt>
                <c:pt idx="651">
                  <c:v>0.0947992983466359</c:v>
                </c:pt>
                <c:pt idx="652">
                  <c:v>0.0955837552023582</c:v>
                </c:pt>
                <c:pt idx="653">
                  <c:v>0.0963595907829967</c:v>
                </c:pt>
                <c:pt idx="654">
                  <c:v>0.0971270366310856</c:v>
                </c:pt>
                <c:pt idx="655">
                  <c:v>0.097886317848376</c:v>
                </c:pt>
                <c:pt idx="656">
                  <c:v>0.0986376532776352</c:v>
                </c:pt>
                <c:pt idx="657">
                  <c:v>0.0993812556812874</c:v>
                </c:pt>
                <c:pt idx="658">
                  <c:v>0.100117331916648</c:v>
                </c:pt>
                <c:pt idx="659">
                  <c:v>0.100846083107548</c:v>
                </c:pt>
                <c:pt idx="660">
                  <c:v>0.101567704812201</c:v>
                </c:pt>
                <c:pt idx="661">
                  <c:v>0.102282387187191</c:v>
                </c:pt>
                <c:pt idx="662">
                  <c:v>0.102990315147492</c:v>
                </c:pt>
                <c:pt idx="663">
                  <c:v>0.103691668522476</c:v>
                </c:pt>
                <c:pt idx="664">
                  <c:v>0.104386622207872</c:v>
                </c:pt>
                <c:pt idx="665">
                  <c:v>0.105075346313658</c:v>
                </c:pt>
                <c:pt idx="666">
                  <c:v>0.105758006307916</c:v>
                </c:pt>
                <c:pt idx="667">
                  <c:v>0.106434763156643</c:v>
                </c:pt>
                <c:pt idx="668">
                  <c:v>0.107105773459584</c:v>
                </c:pt>
                <c:pt idx="669">
                  <c:v>0.107771189582115</c:v>
                </c:pt>
                <c:pt idx="670">
                  <c:v>0.108431159783241</c:v>
                </c:pt>
                <c:pt idx="671">
                  <c:v>0.109085828339767</c:v>
                </c:pt>
                <c:pt idx="672">
                  <c:v>0.109735335666722</c:v>
                </c:pt>
                <c:pt idx="673">
                  <c:v>0.110379818434098</c:v>
                </c:pt>
                <c:pt idx="674">
                  <c:v>0.111019409679999</c:v>
                </c:pt>
                <c:pt idx="675">
                  <c:v>0.111654238920262</c:v>
                </c:pt>
                <c:pt idx="676">
                  <c:v>0.11228443225466</c:v>
                </c:pt>
                <c:pt idx="677">
                  <c:v>0.112910112469748</c:v>
                </c:pt>
                <c:pt idx="678">
                  <c:v>0.113531399138457</c:v>
                </c:pt>
                <c:pt idx="679">
                  <c:v>0.114148408716515</c:v>
                </c:pt>
                <c:pt idx="680">
                  <c:v>0.114761254635785</c:v>
                </c:pt>
                <c:pt idx="681">
                  <c:v>0.11537004739461</c:v>
                </c:pt>
                <c:pt idx="682">
                  <c:v>0.115974894645242</c:v>
                </c:pt>
                <c:pt idx="683">
                  <c:v>0.116575901278458</c:v>
                </c:pt>
                <c:pt idx="684">
                  <c:v>0.117173169505429</c:v>
                </c:pt>
                <c:pt idx="685">
                  <c:v>0.11776679893694</c:v>
                </c:pt>
                <c:pt idx="686">
                  <c:v>0.118356886660034</c:v>
                </c:pt>
                <c:pt idx="687">
                  <c:v>0.118943527312163</c:v>
                </c:pt>
                <c:pt idx="688">
                  <c:v>0.119526813152929</c:v>
                </c:pt>
                <c:pt idx="689">
                  <c:v>0.120106834133481</c:v>
                </c:pt>
                <c:pt idx="690">
                  <c:v>0.12068367796366</c:v>
                </c:pt>
                <c:pt idx="691">
                  <c:v>0.121257430176942</c:v>
                </c:pt>
                <c:pt idx="692">
                  <c:v>0.121828174193274</c:v>
                </c:pt>
                <c:pt idx="693">
                  <c:v>0.122395991379858</c:v>
                </c:pt>
                <c:pt idx="694">
                  <c:v>0.122960961109951</c:v>
                </c:pt>
                <c:pt idx="695">
                  <c:v>0.123523160819752</c:v>
                </c:pt>
                <c:pt idx="696">
                  <c:v>0.124082666063434</c:v>
                </c:pt>
                <c:pt idx="697">
                  <c:v>0.12463955056639</c:v>
                </c:pt>
                <c:pt idx="698">
                  <c:v>0.125193886276738</c:v>
                </c:pt>
                <c:pt idx="699">
                  <c:v>0.125745743415161</c:v>
                </c:pt>
                <c:pt idx="700">
                  <c:v>0.126295190523127</c:v>
                </c:pt>
                <c:pt idx="701">
                  <c:v>0.126842294509539</c:v>
                </c:pt>
                <c:pt idx="702">
                  <c:v>0.127387120695883</c:v>
                </c:pt>
                <c:pt idx="703">
                  <c:v>0.127929732859905</c:v>
                </c:pt>
                <c:pt idx="704">
                  <c:v>0.128470193277885</c:v>
                </c:pt>
                <c:pt idx="705">
                  <c:v>0.129008562765534</c:v>
                </c:pt>
                <c:pt idx="706">
                  <c:v>0.129544900717588</c:v>
                </c:pt>
                <c:pt idx="707">
                  <c:v>0.130079265146108</c:v>
                </c:pt>
                <c:pt idx="708">
                  <c:v>0.130611712717561</c:v>
                </c:pt>
                <c:pt idx="709">
                  <c:v>0.131142298788702</c:v>
                </c:pt>
                <c:pt idx="710">
                  <c:v>0.131671077441305</c:v>
                </c:pt>
                <c:pt idx="711">
                  <c:v>0.132198101515781</c:v>
                </c:pt>
                <c:pt idx="712">
                  <c:v>0.132723422643718</c:v>
                </c:pt>
                <c:pt idx="713">
                  <c:v>0.133247091279374</c:v>
                </c:pt>
                <c:pt idx="714">
                  <c:v>0.133769156730174</c:v>
                </c:pt>
                <c:pt idx="715">
                  <c:v>0.134289667186217</c:v>
                </c:pt>
                <c:pt idx="716">
                  <c:v>0.134808669748855</c:v>
                </c:pt>
                <c:pt idx="717">
                  <c:v>0.135326210458351</c:v>
                </c:pt>
                <c:pt idx="718">
                  <c:v>0.135842334320654</c:v>
                </c:pt>
                <c:pt idx="719">
                  <c:v>0.136357085333327</c:v>
                </c:pt>
                <c:pt idx="720">
                  <c:v>0.13687050651064</c:v>
                </c:pt>
                <c:pt idx="721">
                  <c:v>0.137382639907871</c:v>
                </c:pt>
                <c:pt idx="722">
                  <c:v>0.137893526644823</c:v>
                </c:pt>
                <c:pt idx="723">
                  <c:v>0.138403206928602</c:v>
                </c:pt>
                <c:pt idx="724">
                  <c:v>0.13891172007566</c:v>
                </c:pt>
                <c:pt idx="725">
                  <c:v>0.13941910453314</c:v>
                </c:pt>
                <c:pt idx="726">
                  <c:v>0.139925397899532</c:v>
                </c:pt>
                <c:pt idx="727">
                  <c:v>0.140430636944679</c:v>
                </c:pt>
                <c:pt idx="728">
                  <c:v>0.140934857629135</c:v>
                </c:pt>
                <c:pt idx="729">
                  <c:v>0.141438095122908</c:v>
                </c:pt>
                <c:pt idx="730">
                  <c:v>0.141940383823592</c:v>
                </c:pt>
                <c:pt idx="731">
                  <c:v>0.14244175737393</c:v>
                </c:pt>
                <c:pt idx="732">
                  <c:v>0.142942248678798</c:v>
                </c:pt>
                <c:pt idx="733">
                  <c:v>0.143441889921649</c:v>
                </c:pt>
                <c:pt idx="734">
                  <c:v>0.143940712580415</c:v>
                </c:pt>
                <c:pt idx="735">
                  <c:v>0.144438747442903</c:v>
                </c:pt>
                <c:pt idx="736">
                  <c:v>0.144936024621681</c:v>
                </c:pt>
                <c:pt idx="737">
                  <c:v>0.145432573568473</c:v>
                </c:pt>
                <c:pt idx="738">
                  <c:v>0.145928423088094</c:v>
                </c:pt>
                <c:pt idx="739">
                  <c:v>0.146423601351906</c:v>
                </c:pt>
                <c:pt idx="740">
                  <c:v>0.146918135910842</c:v>
                </c:pt>
                <c:pt idx="741">
                  <c:v>0.147412053707986</c:v>
                </c:pt>
                <c:pt idx="742">
                  <c:v>0.147905381090726</c:v>
                </c:pt>
                <c:pt idx="743">
                  <c:v>0.14839814382251</c:v>
                </c:pt>
                <c:pt idx="744">
                  <c:v>0.148890367094179</c:v>
                </c:pt>
                <c:pt idx="745">
                  <c:v>0.149382075534931</c:v>
                </c:pt>
                <c:pt idx="746">
                  <c:v>0.149873293222884</c:v>
                </c:pt>
                <c:pt idx="747">
                  <c:v>0.150364043695283</c:v>
                </c:pt>
                <c:pt idx="748">
                  <c:v>0.150854349958338</c:v>
                </c:pt>
                <c:pt idx="749">
                  <c:v>0.151344234496709</c:v>
                </c:pt>
                <c:pt idx="750">
                  <c:v>0.151833719282649</c:v>
                </c:pt>
                <c:pt idx="751">
                  <c:v>0.152322825784805</c:v>
                </c:pt>
                <c:pt idx="752">
                  <c:v>0.152811574976701</c:v>
                </c:pt>
                <c:pt idx="753">
                  <c:v>0.153299987344885</c:v>
                </c:pt>
                <c:pt idx="754">
                  <c:v>0.153788082896773</c:v>
                </c:pt>
                <c:pt idx="755">
                  <c:v>0.154275881168184</c:v>
                </c:pt>
                <c:pt idx="756">
                  <c:v>0.154763401230567</c:v>
                </c:pt>
                <c:pt idx="757">
                  <c:v>0.155250661697941</c:v>
                </c:pt>
                <c:pt idx="758">
                  <c:v>0.155737680733543</c:v>
                </c:pt>
                <c:pt idx="759">
                  <c:v>0.156224476056191</c:v>
                </c:pt>
                <c:pt idx="760">
                  <c:v>0.156711064946372</c:v>
                </c:pt>
                <c:pt idx="761">
                  <c:v>0.157197464252052</c:v>
                </c:pt>
                <c:pt idx="762">
                  <c:v>0.157683690394224</c:v>
                </c:pt>
                <c:pt idx="763">
                  <c:v>0.158169759372185</c:v>
                </c:pt>
                <c:pt idx="764">
                  <c:v>0.158655686768559</c:v>
                </c:pt>
                <c:pt idx="765">
                  <c:v>0.159141487754059</c:v>
                </c:pt>
                <c:pt idx="766">
                  <c:v>0.159627177092001</c:v>
                </c:pt>
                <c:pt idx="767">
                  <c:v>0.160112769142568</c:v>
                </c:pt>
                <c:pt idx="768">
                  <c:v>0.160598277866825</c:v>
                </c:pt>
                <c:pt idx="769">
                  <c:v>0.161083716830497</c:v>
                </c:pt>
                <c:pt idx="770">
                  <c:v>0.1615690992075</c:v>
                </c:pt>
                <c:pt idx="771">
                  <c:v>0.162054437783242</c:v>
                </c:pt>
                <c:pt idx="772">
                  <c:v>0.162539744957684</c:v>
                </c:pt>
                <c:pt idx="773">
                  <c:v>0.163025032748168</c:v>
                </c:pt>
                <c:pt idx="774">
                  <c:v>0.163510312792013</c:v>
                </c:pt>
                <c:pt idx="775">
                  <c:v>0.163995596348887</c:v>
                </c:pt>
                <c:pt idx="776">
                  <c:v>0.164480894302939</c:v>
                </c:pt>
                <c:pt idx="777">
                  <c:v>0.164966217164714</c:v>
                </c:pt>
                <c:pt idx="778">
                  <c:v>0.165451575072839</c:v>
                </c:pt>
                <c:pt idx="779">
                  <c:v>0.165936977795475</c:v>
                </c:pt>
                <c:pt idx="780">
                  <c:v>0.166422434731555</c:v>
                </c:pt>
                <c:pt idx="781">
                  <c:v>0.166907954911792</c:v>
                </c:pt>
                <c:pt idx="782">
                  <c:v>0.167393546999455</c:v>
                </c:pt>
                <c:pt idx="783">
                  <c:v>0.167879219290931</c:v>
                </c:pt>
                <c:pt idx="784">
                  <c:v>0.168364979716051</c:v>
                </c:pt>
                <c:pt idx="785">
                  <c:v>0.168850835838195</c:v>
                </c:pt>
                <c:pt idx="786">
                  <c:v>0.169336794854167</c:v>
                </c:pt>
                <c:pt idx="787">
                  <c:v>0.169822863593842</c:v>
                </c:pt>
                <c:pt idx="788">
                  <c:v>0.170309048519578</c:v>
                </c:pt>
                <c:pt idx="789">
                  <c:v>0.170795355725405</c:v>
                </c:pt>
                <c:pt idx="790">
                  <c:v>0.171281790935969</c:v>
                </c:pt>
                <c:pt idx="791">
                  <c:v>0.171768359505249</c:v>
                </c:pt>
                <c:pt idx="792">
                  <c:v>0.172255066415031</c:v>
                </c:pt>
                <c:pt idx="793">
                  <c:v>0.172741916273139</c:v>
                </c:pt>
                <c:pt idx="794">
                  <c:v>0.173228913311427</c:v>
                </c:pt>
                <c:pt idx="795">
                  <c:v>0.173716061383517</c:v>
                </c:pt>
                <c:pt idx="796">
                  <c:v>0.174203363962291</c:v>
                </c:pt>
                <c:pt idx="797">
                  <c:v>0.174690824137129</c:v>
                </c:pt>
                <c:pt idx="798">
                  <c:v>0.17517844461088</c:v>
                </c:pt>
                <c:pt idx="799">
                  <c:v>0.175666227696578</c:v>
                </c:pt>
                <c:pt idx="800">
                  <c:v>0.176154175313886</c:v>
                </c:pt>
                <c:pt idx="801">
                  <c:v>0.176642288985269</c:v>
                </c:pt>
                <c:pt idx="802">
                  <c:v>0.177130569831886</c:v>
                </c:pt>
                <c:pt idx="803">
                  <c:v>0.177619018569198</c:v>
                </c:pt>
                <c:pt idx="804">
                  <c:v>0.178107635502286</c:v>
                </c:pt>
                <c:pt idx="805">
                  <c:v>0.178596420520877</c:v>
                </c:pt>
                <c:pt idx="806">
                  <c:v>0.179085373094055</c:v>
                </c:pt>
                <c:pt idx="807">
                  <c:v>0.179574492264673</c:v>
                </c:pt>
                <c:pt idx="808">
                  <c:v>0.18006377664344</c:v>
                </c:pt>
                <c:pt idx="809">
                  <c:v>0.180553224402681</c:v>
                </c:pt>
                <c:pt idx="810">
                  <c:v>0.181042833269765</c:v>
                </c:pt>
                <c:pt idx="811">
                  <c:v>0.181532600520185</c:v>
                </c:pt>
                <c:pt idx="812">
                  <c:v>0.182022522970291</c:v>
                </c:pt>
                <c:pt idx="813">
                  <c:v>0.182512596969649</c:v>
                </c:pt>
                <c:pt idx="814">
                  <c:v>0.183002818393035</c:v>
                </c:pt>
                <c:pt idx="815">
                  <c:v>0.183493182632039</c:v>
                </c:pt>
                <c:pt idx="816">
                  <c:v>0.183974740864208</c:v>
                </c:pt>
                <c:pt idx="817">
                  <c:v>0.18444766300891</c:v>
                </c:pt>
                <c:pt idx="818">
                  <c:v>0.18491211499976</c:v>
                </c:pt>
                <c:pt idx="819">
                  <c:v>0.185368258964919</c:v>
                </c:pt>
                <c:pt idx="820">
                  <c:v>0.185816253374803</c:v>
                </c:pt>
                <c:pt idx="821">
                  <c:v>0.186256253167978</c:v>
                </c:pt>
                <c:pt idx="822">
                  <c:v>0.18668840986218</c:v>
                </c:pt>
                <c:pt idx="823">
                  <c:v>0.187112871654921</c:v>
                </c:pt>
                <c:pt idx="824">
                  <c:v>0.187529783516571</c:v>
                </c:pt>
                <c:pt idx="825">
                  <c:v>0.187939287277784</c:v>
                </c:pt>
                <c:pt idx="826">
                  <c:v>0.188341521712494</c:v>
                </c:pt>
                <c:pt idx="827">
                  <c:v>0.188736622617284</c:v>
                </c:pt>
                <c:pt idx="828">
                  <c:v>0.189124722887673</c:v>
                </c:pt>
                <c:pt idx="829">
                  <c:v>0.189505952591699</c:v>
                </c:pt>
                <c:pt idx="830">
                  <c:v>0.189880439041049</c:v>
                </c:pt>
                <c:pt idx="831">
                  <c:v>0.190248306859931</c:v>
                </c:pt>
                <c:pt idx="832">
                  <c:v>0.190609678051836</c:v>
                </c:pt>
                <c:pt idx="833">
                  <c:v>0.190964672064301</c:v>
                </c:pt>
                <c:pt idx="834">
                  <c:v>0.191313405851764</c:v>
                </c:pt>
                <c:pt idx="835">
                  <c:v>0.191655993936597</c:v>
                </c:pt>
                <c:pt idx="836">
                  <c:v>0.191992548468389</c:v>
                </c:pt>
                <c:pt idx="837">
                  <c:v>0.192323179281534</c:v>
                </c:pt>
                <c:pt idx="838">
                  <c:v>0.19264799395119</c:v>
                </c:pt>
                <c:pt idx="839">
                  <c:v>0.192967097847673</c:v>
                </c:pt>
                <c:pt idx="840">
                  <c:v>0.193280594189315</c:v>
                </c:pt>
                <c:pt idx="841">
                  <c:v>0.193588584093861</c:v>
                </c:pt>
                <c:pt idx="842">
                  <c:v>0.193891166628436</c:v>
                </c:pt>
                <c:pt idx="843">
                  <c:v>0.194188438858137</c:v>
                </c:pt>
                <c:pt idx="844">
                  <c:v>0.194480495893285</c:v>
                </c:pt>
                <c:pt idx="845">
                  <c:v>0.194767430935392</c:v>
                </c:pt>
                <c:pt idx="846">
                  <c:v>0.195049335321865</c:v>
                </c:pt>
                <c:pt idx="847">
                  <c:v>0.195326298569507</c:v>
                </c:pt>
                <c:pt idx="848">
                  <c:v>0.195598408416836</c:v>
                </c:pt>
                <c:pt idx="849">
                  <c:v>0.195865750865266</c:v>
                </c:pt>
                <c:pt idx="850">
                  <c:v>0.19612841021919</c:v>
                </c:pt>
                <c:pt idx="851">
                  <c:v>0.196386469124979</c:v>
                </c:pt>
                <c:pt idx="852">
                  <c:v>0.196640008608959</c:v>
                </c:pt>
                <c:pt idx="853">
                  <c:v>0.196889108114371</c:v>
                </c:pt>
                <c:pt idx="854">
                  <c:v>0.197133845537362</c:v>
                </c:pt>
                <c:pt idx="855">
                  <c:v>0.197374297262024</c:v>
                </c:pt>
                <c:pt idx="856">
                  <c:v>0.197610538194518</c:v>
                </c:pt>
                <c:pt idx="857">
                  <c:v>0.197842641796312</c:v>
                </c:pt>
                <c:pt idx="858">
                  <c:v>0.198070680116548</c:v>
                </c:pt>
                <c:pt idx="859">
                  <c:v>0.198294723823572</c:v>
                </c:pt>
                <c:pt idx="860">
                  <c:v>0.198514842235657</c:v>
                </c:pt>
                <c:pt idx="861">
                  <c:v>0.198731103350929</c:v>
                </c:pt>
                <c:pt idx="862">
                  <c:v>0.198943573876532</c:v>
                </c:pt>
                <c:pt idx="863">
                  <c:v>0.199152319257042</c:v>
                </c:pt>
                <c:pt idx="864">
                  <c:v>0.199357403702173</c:v>
                </c:pt>
                <c:pt idx="865">
                  <c:v>0.199558890213761</c:v>
                </c:pt>
                <c:pt idx="866">
                  <c:v>0.199756840612088</c:v>
                </c:pt>
                <c:pt idx="867">
                  <c:v>0.19995131556153</c:v>
                </c:pt>
                <c:pt idx="868">
                  <c:v>0.200142374595569</c:v>
                </c:pt>
                <c:pt idx="869">
                  <c:v>0.200330076141179</c:v>
                </c:pt>
                <c:pt idx="870">
                  <c:v>0.200514477542606</c:v>
                </c:pt>
                <c:pt idx="871">
                  <c:v>0.20069563508456</c:v>
                </c:pt>
                <c:pt idx="872">
                  <c:v>0.200873604014832</c:v>
                </c:pt>
                <c:pt idx="873">
                  <c:v>0.201048438566357</c:v>
                </c:pt>
                <c:pt idx="874">
                  <c:v>0.201220191978736</c:v>
                </c:pt>
                <c:pt idx="875">
                  <c:v>0.201388916519228</c:v>
                </c:pt>
                <c:pt idx="876">
                  <c:v>0.20155466350324</c:v>
                </c:pt>
                <c:pt idx="877">
                  <c:v>0.201717483314311</c:v>
                </c:pt>
                <c:pt idx="878">
                  <c:v>0.201877425423616</c:v>
                </c:pt>
                <c:pt idx="879">
                  <c:v>0.204871027109802</c:v>
                </c:pt>
              </c:numCache>
            </c:numRef>
          </c:yVal>
          <c:smooth val="0"/>
        </c:ser>
        <c:dLbls>
          <c:showLegendKey val="0"/>
          <c:showVal val="0"/>
          <c:showCatName val="0"/>
          <c:showSerName val="0"/>
          <c:showPercent val="0"/>
          <c:showBubbleSize val="0"/>
        </c:dLbls>
        <c:axId val="-1991732584"/>
        <c:axId val="-1991271000"/>
      </c:scatterChart>
      <c:valAx>
        <c:axId val="-1991732584"/>
        <c:scaling>
          <c:orientation val="minMax"/>
          <c:max val="7.5"/>
          <c:min val="0.5"/>
        </c:scaling>
        <c:delete val="0"/>
        <c:axPos val="b"/>
        <c:title>
          <c:tx>
            <c:rich>
              <a:bodyPr/>
              <a:lstStyle/>
              <a:p>
                <a:pPr>
                  <a:defRPr/>
                </a:pPr>
                <a:r>
                  <a:rPr lang="en-US" i="1"/>
                  <a:t>P</a:t>
                </a:r>
                <a:r>
                  <a:rPr lang="en-US"/>
                  <a:t> (GPa)</a:t>
                </a:r>
              </a:p>
            </c:rich>
          </c:tx>
          <c:layout/>
          <c:overlay val="0"/>
        </c:title>
        <c:numFmt formatCode="0.00" sourceLinked="1"/>
        <c:majorTickMark val="out"/>
        <c:minorTickMark val="none"/>
        <c:tickLblPos val="nextTo"/>
        <c:crossAx val="-1991271000"/>
        <c:crosses val="autoZero"/>
        <c:crossBetween val="midCat"/>
        <c:majorUnit val="2.5"/>
      </c:valAx>
      <c:valAx>
        <c:axId val="-1991271000"/>
        <c:scaling>
          <c:orientation val="minMax"/>
        </c:scaling>
        <c:delete val="0"/>
        <c:axPos val="l"/>
        <c:title>
          <c:tx>
            <c:rich>
              <a:bodyPr rot="-5400000" vert="horz"/>
              <a:lstStyle/>
              <a:p>
                <a:pPr>
                  <a:defRPr/>
                </a:pPr>
                <a:r>
                  <a:rPr lang="en-US"/>
                  <a:t>tc</a:t>
                </a:r>
                <a:r>
                  <a:rPr lang="en-US" baseline="30000"/>
                  <a:t>pyr</a:t>
                </a:r>
                <a:r>
                  <a:rPr lang="en-US"/>
                  <a:t>/tc</a:t>
                </a:r>
              </a:p>
            </c:rich>
          </c:tx>
          <c:layout/>
          <c:overlay val="0"/>
        </c:title>
        <c:numFmt formatCode="0.00" sourceLinked="1"/>
        <c:majorTickMark val="out"/>
        <c:minorTickMark val="none"/>
        <c:tickLblPos val="nextTo"/>
        <c:crossAx val="-1991732584"/>
        <c:crosses val="autoZero"/>
        <c:crossBetween val="midCat"/>
      </c:valAx>
      <c:spPr>
        <a:ln>
          <a:solidFill>
            <a:schemeClr val="tx1"/>
          </a:solidFill>
        </a:ln>
      </c:spPr>
    </c:plotArea>
    <c:plotVisOnly val="1"/>
    <c:dispBlanksAs val="gap"/>
    <c:showDLblsOverMax val="0"/>
  </c:chart>
  <c:txPr>
    <a:bodyPr/>
    <a:lstStyle/>
    <a:p>
      <a:pPr>
        <a:defRPr sz="2200">
          <a:latin typeface="Century Gothic"/>
          <a:cs typeface="Century Gothic"/>
        </a:defRPr>
      </a:pPr>
      <a:endParaRPr lang="en-US"/>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15699985543103"/>
          <c:y val="0.0905309853401218"/>
          <c:w val="0.725443011628062"/>
          <c:h val="0.658651576341309"/>
        </c:manualLayout>
      </c:layout>
      <c:scatterChart>
        <c:scatterStyle val="lineMarker"/>
        <c:varyColors val="0"/>
        <c:ser>
          <c:idx val="0"/>
          <c:order val="0"/>
          <c:spPr>
            <a:ln w="47625">
              <a:noFill/>
            </a:ln>
          </c:spPr>
          <c:marker>
            <c:spPr>
              <a:solidFill>
                <a:schemeClr val="bg1">
                  <a:lumMod val="50000"/>
                </a:schemeClr>
              </a:solidFill>
              <a:ln>
                <a:solidFill>
                  <a:schemeClr val="tx1"/>
                </a:solidFill>
              </a:ln>
            </c:spPr>
          </c:marker>
          <c:xVal>
            <c:numRef>
              <c:f>range!$H$4:$H$28</c:f>
              <c:numCache>
                <c:formatCode>0.00</c:formatCode>
                <c:ptCount val="25"/>
                <c:pt idx="0">
                  <c:v>12.25441141079449</c:v>
                </c:pt>
                <c:pt idx="1">
                  <c:v>12.71653006738356</c:v>
                </c:pt>
                <c:pt idx="2">
                  <c:v>24.30014321744233</c:v>
                </c:pt>
                <c:pt idx="3">
                  <c:v>18.88800848704658</c:v>
                </c:pt>
                <c:pt idx="4">
                  <c:v>33.72939915619462</c:v>
                </c:pt>
                <c:pt idx="5">
                  <c:v>24.51</c:v>
                </c:pt>
                <c:pt idx="6">
                  <c:v>24.74475420472979</c:v>
                </c:pt>
                <c:pt idx="7">
                  <c:v>12.41221961817885</c:v>
                </c:pt>
                <c:pt idx="8">
                  <c:v>26.81600476425288</c:v>
                </c:pt>
                <c:pt idx="9">
                  <c:v>33.11635419726997</c:v>
                </c:pt>
                <c:pt idx="10">
                  <c:v>39.22404013297535</c:v>
                </c:pt>
                <c:pt idx="11">
                  <c:v>22.84902047881993</c:v>
                </c:pt>
                <c:pt idx="12">
                  <c:v>31.99419776329316</c:v>
                </c:pt>
                <c:pt idx="13">
                  <c:v>33.14403753353196</c:v>
                </c:pt>
                <c:pt idx="14">
                  <c:v>17.38568068326347</c:v>
                </c:pt>
                <c:pt idx="15">
                  <c:v>16.29331321725449</c:v>
                </c:pt>
                <c:pt idx="16">
                  <c:v>15.60703469926389</c:v>
                </c:pt>
                <c:pt idx="17">
                  <c:v>15.34239363812552</c:v>
                </c:pt>
                <c:pt idx="18">
                  <c:v>13.05572442274789</c:v>
                </c:pt>
                <c:pt idx="19">
                  <c:v>12.2793311046327</c:v>
                </c:pt>
                <c:pt idx="20">
                  <c:v>25.84168751537482</c:v>
                </c:pt>
                <c:pt idx="21">
                  <c:v>22.39931349771798</c:v>
                </c:pt>
                <c:pt idx="22">
                  <c:v>12.82414419908155</c:v>
                </c:pt>
                <c:pt idx="23">
                  <c:v>16.05432282876258</c:v>
                </c:pt>
                <c:pt idx="24">
                  <c:v>26.52679528721357</c:v>
                </c:pt>
              </c:numCache>
            </c:numRef>
          </c:xVal>
          <c:yVal>
            <c:numRef>
              <c:f>range!$F$4:$F$28</c:f>
              <c:numCache>
                <c:formatCode>0.00</c:formatCode>
                <c:ptCount val="25"/>
                <c:pt idx="0">
                  <c:v>8.136443670553397</c:v>
                </c:pt>
                <c:pt idx="1">
                  <c:v>8.573025935122014</c:v>
                </c:pt>
                <c:pt idx="2">
                  <c:v>7.389578971558165</c:v>
                </c:pt>
                <c:pt idx="3">
                  <c:v>12.28024124914256</c:v>
                </c:pt>
                <c:pt idx="4">
                  <c:v>3.82752012690126</c:v>
                </c:pt>
                <c:pt idx="5">
                  <c:v>6.37</c:v>
                </c:pt>
                <c:pt idx="6">
                  <c:v>6.470326692839088</c:v>
                </c:pt>
                <c:pt idx="7">
                  <c:v>8.620651977264271</c:v>
                </c:pt>
                <c:pt idx="8">
                  <c:v>6.146058714139236</c:v>
                </c:pt>
                <c:pt idx="9">
                  <c:v>7.700787619373001</c:v>
                </c:pt>
                <c:pt idx="10">
                  <c:v>7.037140940806107</c:v>
                </c:pt>
                <c:pt idx="11">
                  <c:v>5.550043692276828</c:v>
                </c:pt>
                <c:pt idx="12">
                  <c:v>7.108784529532746</c:v>
                </c:pt>
                <c:pt idx="13">
                  <c:v>6.037964923978736</c:v>
                </c:pt>
                <c:pt idx="14">
                  <c:v>7.570584158745309</c:v>
                </c:pt>
                <c:pt idx="15">
                  <c:v>9.201608235298012</c:v>
                </c:pt>
                <c:pt idx="16">
                  <c:v>9.188879013857301</c:v>
                </c:pt>
                <c:pt idx="17">
                  <c:v>7.400961179103958</c:v>
                </c:pt>
                <c:pt idx="18">
                  <c:v>8.219060594269853</c:v>
                </c:pt>
                <c:pt idx="19">
                  <c:v>7.298970866661832</c:v>
                </c:pt>
                <c:pt idx="20">
                  <c:v>8.042919543122776</c:v>
                </c:pt>
                <c:pt idx="21">
                  <c:v>12.53222042733522</c:v>
                </c:pt>
                <c:pt idx="22">
                  <c:v>8.321912628999683</c:v>
                </c:pt>
                <c:pt idx="23">
                  <c:v>6.904881329770189</c:v>
                </c:pt>
                <c:pt idx="24">
                  <c:v>8.843962247648198</c:v>
                </c:pt>
              </c:numCache>
            </c:numRef>
          </c:yVal>
          <c:smooth val="0"/>
        </c:ser>
        <c:ser>
          <c:idx val="1"/>
          <c:order val="1"/>
          <c:spPr>
            <a:ln w="47625">
              <a:noFill/>
            </a:ln>
          </c:spPr>
          <c:marker>
            <c:symbol val="square"/>
            <c:size val="11"/>
            <c:spPr>
              <a:solidFill>
                <a:srgbClr val="FF0000"/>
              </a:solidFill>
              <a:ln>
                <a:solidFill>
                  <a:schemeClr val="tx1"/>
                </a:solidFill>
              </a:ln>
            </c:spPr>
          </c:marker>
          <c:xVal>
            <c:numRef>
              <c:f>'Parameterization - PyrA'!$E$10</c:f>
              <c:numCache>
                <c:formatCode>0.00</c:formatCode>
                <c:ptCount val="1"/>
                <c:pt idx="0">
                  <c:v>39.22416107000926</c:v>
                </c:pt>
              </c:numCache>
            </c:numRef>
          </c:xVal>
          <c:yVal>
            <c:numRef>
              <c:f>'Parameterization - PyrB'!$E$8</c:f>
              <c:numCache>
                <c:formatCode>0.00</c:formatCode>
                <c:ptCount val="1"/>
                <c:pt idx="0">
                  <c:v>8.136263155926618</c:v>
                </c:pt>
              </c:numCache>
            </c:numRef>
          </c:yVal>
          <c:smooth val="0"/>
        </c:ser>
        <c:ser>
          <c:idx val="2"/>
          <c:order val="2"/>
          <c:spPr>
            <a:ln w="47625">
              <a:noFill/>
            </a:ln>
          </c:spPr>
          <c:marker>
            <c:symbol val="square"/>
            <c:size val="11"/>
            <c:spPr>
              <a:solidFill>
                <a:srgbClr val="002060"/>
              </a:solidFill>
              <a:ln>
                <a:solidFill>
                  <a:schemeClr val="tx1"/>
                </a:solidFill>
              </a:ln>
            </c:spPr>
          </c:marker>
          <c:xVal>
            <c:numRef>
              <c:f>'Parameterization - PyrB'!$E$10</c:f>
              <c:numCache>
                <c:formatCode>0.00</c:formatCode>
                <c:ptCount val="1"/>
                <c:pt idx="0">
                  <c:v>12.25448066707876</c:v>
                </c:pt>
              </c:numCache>
            </c:numRef>
          </c:xVal>
          <c:yVal>
            <c:numRef>
              <c:f>'Parameterization - PyrB'!$E$8</c:f>
              <c:numCache>
                <c:formatCode>0.00</c:formatCode>
                <c:ptCount val="1"/>
                <c:pt idx="0">
                  <c:v>8.136263155926618</c:v>
                </c:pt>
              </c:numCache>
            </c:numRef>
          </c:yVal>
          <c:smooth val="0"/>
        </c:ser>
        <c:dLbls>
          <c:showLegendKey val="0"/>
          <c:showVal val="0"/>
          <c:showCatName val="0"/>
          <c:showSerName val="0"/>
          <c:showPercent val="0"/>
          <c:showBubbleSize val="0"/>
        </c:dLbls>
        <c:axId val="-1997175624"/>
        <c:axId val="1852252136"/>
      </c:scatterChart>
      <c:valAx>
        <c:axId val="-1997175624"/>
        <c:scaling>
          <c:orientation val="minMax"/>
        </c:scaling>
        <c:delete val="0"/>
        <c:axPos val="b"/>
        <c:title>
          <c:tx>
            <c:rich>
              <a:bodyPr/>
              <a:lstStyle/>
              <a:p>
                <a:pPr>
                  <a:defRPr/>
                </a:pPr>
                <a:r>
                  <a:rPr lang="en-US"/>
                  <a:t>MgO (mol .%)</a:t>
                </a:r>
              </a:p>
            </c:rich>
          </c:tx>
          <c:layout/>
          <c:overlay val="0"/>
        </c:title>
        <c:numFmt formatCode="General" sourceLinked="0"/>
        <c:majorTickMark val="in"/>
        <c:minorTickMark val="none"/>
        <c:tickLblPos val="nextTo"/>
        <c:crossAx val="1852252136"/>
        <c:crosses val="autoZero"/>
        <c:crossBetween val="midCat"/>
      </c:valAx>
      <c:valAx>
        <c:axId val="1852252136"/>
        <c:scaling>
          <c:orientation val="minMax"/>
        </c:scaling>
        <c:delete val="0"/>
        <c:axPos val="l"/>
        <c:title>
          <c:tx>
            <c:rich>
              <a:bodyPr rot="-5400000" vert="horz"/>
              <a:lstStyle/>
              <a:p>
                <a:pPr>
                  <a:defRPr/>
                </a:pPr>
                <a:r>
                  <a:rPr lang="en-US"/>
                  <a:t>FeO* (mol. %)</a:t>
                </a:r>
              </a:p>
            </c:rich>
          </c:tx>
          <c:layout/>
          <c:overlay val="0"/>
        </c:title>
        <c:numFmt formatCode="General" sourceLinked="0"/>
        <c:majorTickMark val="in"/>
        <c:minorTickMark val="none"/>
        <c:tickLblPos val="nextTo"/>
        <c:crossAx val="-1997175624"/>
        <c:crosses val="autoZero"/>
        <c:crossBetween val="midCat"/>
      </c:valAx>
      <c:spPr>
        <a:ln>
          <a:solidFill>
            <a:schemeClr val="tx1"/>
          </a:solidFill>
        </a:ln>
      </c:spPr>
    </c:plotArea>
    <c:plotVisOnly val="1"/>
    <c:dispBlanksAs val="gap"/>
    <c:showDLblsOverMax val="0"/>
  </c:chart>
  <c:spPr>
    <a:solidFill>
      <a:schemeClr val="tx2">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93997550871703"/>
          <c:y val="0.0905309853401218"/>
          <c:w val="0.725540758026739"/>
          <c:h val="0.655866007561613"/>
        </c:manualLayout>
      </c:layout>
      <c:scatterChart>
        <c:scatterStyle val="lineMarker"/>
        <c:varyColors val="0"/>
        <c:ser>
          <c:idx val="0"/>
          <c:order val="0"/>
          <c:spPr>
            <a:ln w="47625">
              <a:noFill/>
            </a:ln>
          </c:spPr>
          <c:marker>
            <c:spPr>
              <a:solidFill>
                <a:schemeClr val="bg1">
                  <a:lumMod val="50000"/>
                </a:schemeClr>
              </a:solidFill>
              <a:ln>
                <a:solidFill>
                  <a:schemeClr val="tx1"/>
                </a:solidFill>
              </a:ln>
            </c:spPr>
          </c:marker>
          <c:xVal>
            <c:numRef>
              <c:f>range!$I$4:$I$28</c:f>
              <c:numCache>
                <c:formatCode>0.00</c:formatCode>
                <c:ptCount val="25"/>
                <c:pt idx="0">
                  <c:v>13.08870985635656</c:v>
                </c:pt>
                <c:pt idx="1">
                  <c:v>10.49708264095778</c:v>
                </c:pt>
                <c:pt idx="2">
                  <c:v>11.43001418598857</c:v>
                </c:pt>
                <c:pt idx="3">
                  <c:v>14.93066526513366</c:v>
                </c:pt>
                <c:pt idx="4">
                  <c:v>9.994849803030474</c:v>
                </c:pt>
                <c:pt idx="5">
                  <c:v>11.48</c:v>
                </c:pt>
                <c:pt idx="6">
                  <c:v>12.2476512348504</c:v>
                </c:pt>
                <c:pt idx="7">
                  <c:v>10.78607809169366</c:v>
                </c:pt>
                <c:pt idx="8">
                  <c:v>7.352662010084444</c:v>
                </c:pt>
                <c:pt idx="9">
                  <c:v>7.422217110282797</c:v>
                </c:pt>
                <c:pt idx="10">
                  <c:v>5.915976432999617</c:v>
                </c:pt>
                <c:pt idx="11">
                  <c:v>18.44072517144409</c:v>
                </c:pt>
                <c:pt idx="12">
                  <c:v>13.49410881379775</c:v>
                </c:pt>
                <c:pt idx="13">
                  <c:v>13.37397742195879</c:v>
                </c:pt>
                <c:pt idx="14">
                  <c:v>11.74690983085095</c:v>
                </c:pt>
                <c:pt idx="15">
                  <c:v>11.83357826608656</c:v>
                </c:pt>
                <c:pt idx="16">
                  <c:v>13.88265124401816</c:v>
                </c:pt>
                <c:pt idx="17">
                  <c:v>13.45024507922292</c:v>
                </c:pt>
                <c:pt idx="18">
                  <c:v>13.05674103290757</c:v>
                </c:pt>
                <c:pt idx="19">
                  <c:v>10.60399275994101</c:v>
                </c:pt>
                <c:pt idx="20">
                  <c:v>10.10393170580969</c:v>
                </c:pt>
                <c:pt idx="21">
                  <c:v>8.706805638175465</c:v>
                </c:pt>
                <c:pt idx="22">
                  <c:v>12.0616754700606</c:v>
                </c:pt>
                <c:pt idx="23">
                  <c:v>13.40682380254947</c:v>
                </c:pt>
                <c:pt idx="24">
                  <c:v>8.362060728965214</c:v>
                </c:pt>
              </c:numCache>
            </c:numRef>
          </c:xVal>
          <c:yVal>
            <c:numRef>
              <c:f>range!$D$4:$D$28</c:f>
              <c:numCache>
                <c:formatCode>0.00</c:formatCode>
                <c:ptCount val="25"/>
                <c:pt idx="0">
                  <c:v>9.663526509218058</c:v>
                </c:pt>
                <c:pt idx="1">
                  <c:v>10.53864393930434</c:v>
                </c:pt>
                <c:pt idx="2">
                  <c:v>7.140675126724541</c:v>
                </c:pt>
                <c:pt idx="3">
                  <c:v>8.1877852136459</c:v>
                </c:pt>
                <c:pt idx="4">
                  <c:v>3.890779939193551</c:v>
                </c:pt>
                <c:pt idx="5">
                  <c:v>9.65</c:v>
                </c:pt>
                <c:pt idx="6">
                  <c:v>8.912907147567015</c:v>
                </c:pt>
                <c:pt idx="7">
                  <c:v>10.21447068402674</c:v>
                </c:pt>
                <c:pt idx="8">
                  <c:v>6.458691808382067</c:v>
                </c:pt>
                <c:pt idx="9">
                  <c:v>5.415039339384537</c:v>
                </c:pt>
                <c:pt idx="10">
                  <c:v>4.135691029866674</c:v>
                </c:pt>
                <c:pt idx="11">
                  <c:v>3.112927463588649</c:v>
                </c:pt>
                <c:pt idx="12">
                  <c:v>2.428774100230845</c:v>
                </c:pt>
                <c:pt idx="13">
                  <c:v>2.215765867595093</c:v>
                </c:pt>
                <c:pt idx="14">
                  <c:v>9.591026224418185</c:v>
                </c:pt>
                <c:pt idx="15">
                  <c:v>9.2544532590664</c:v>
                </c:pt>
                <c:pt idx="16">
                  <c:v>9.589870409925097</c:v>
                </c:pt>
                <c:pt idx="17">
                  <c:v>11.37125653174396</c:v>
                </c:pt>
                <c:pt idx="18">
                  <c:v>9.599166444095205</c:v>
                </c:pt>
                <c:pt idx="19">
                  <c:v>9.123320288973227</c:v>
                </c:pt>
                <c:pt idx="20">
                  <c:v>7.912066865180543</c:v>
                </c:pt>
                <c:pt idx="21">
                  <c:v>5.38718708372281</c:v>
                </c:pt>
                <c:pt idx="22">
                  <c:v>9.867454515794026</c:v>
                </c:pt>
                <c:pt idx="23">
                  <c:v>9.368033924270695</c:v>
                </c:pt>
                <c:pt idx="24">
                  <c:v>5.725762820835781</c:v>
                </c:pt>
              </c:numCache>
            </c:numRef>
          </c:yVal>
          <c:smooth val="0"/>
        </c:ser>
        <c:ser>
          <c:idx val="1"/>
          <c:order val="1"/>
          <c:spPr>
            <a:ln w="47625">
              <a:noFill/>
            </a:ln>
          </c:spPr>
          <c:marker>
            <c:symbol val="square"/>
            <c:size val="11"/>
            <c:spPr>
              <a:solidFill>
                <a:srgbClr val="FF0000"/>
              </a:solidFill>
              <a:ln>
                <a:solidFill>
                  <a:schemeClr val="tx1"/>
                </a:solidFill>
              </a:ln>
            </c:spPr>
          </c:marker>
          <c:xVal>
            <c:numRef>
              <c:f>'Parameterization - PyrA'!$E$11</c:f>
              <c:numCache>
                <c:formatCode>0.00</c:formatCode>
                <c:ptCount val="1"/>
                <c:pt idx="0">
                  <c:v>5.915783685479945</c:v>
                </c:pt>
              </c:numCache>
            </c:numRef>
          </c:xVal>
          <c:yVal>
            <c:numRef>
              <c:f>'Parameterization - PyrA'!$E$6</c:f>
              <c:numCache>
                <c:formatCode>0.00</c:formatCode>
                <c:ptCount val="1"/>
                <c:pt idx="0">
                  <c:v>4.13586603404733</c:v>
                </c:pt>
              </c:numCache>
            </c:numRef>
          </c:yVal>
          <c:smooth val="0"/>
        </c:ser>
        <c:ser>
          <c:idx val="2"/>
          <c:order val="2"/>
          <c:spPr>
            <a:ln w="47625">
              <a:noFill/>
            </a:ln>
          </c:spPr>
          <c:marker>
            <c:symbol val="square"/>
            <c:size val="11"/>
            <c:spPr>
              <a:solidFill>
                <a:srgbClr val="002060"/>
              </a:solidFill>
              <a:ln>
                <a:solidFill>
                  <a:schemeClr val="tx1"/>
                </a:solidFill>
              </a:ln>
            </c:spPr>
          </c:marker>
          <c:xVal>
            <c:numRef>
              <c:f>'Parameterization - PyrB'!$E$11</c:f>
              <c:numCache>
                <c:formatCode>0.00</c:formatCode>
                <c:ptCount val="1"/>
                <c:pt idx="0">
                  <c:v>13.08831702966444</c:v>
                </c:pt>
              </c:numCache>
            </c:numRef>
          </c:xVal>
          <c:yVal>
            <c:numRef>
              <c:f>'Parameterization - PyrB'!$E$6</c:f>
              <c:numCache>
                <c:formatCode>0.00</c:formatCode>
                <c:ptCount val="1"/>
                <c:pt idx="0">
                  <c:v>9.663960246807508</c:v>
                </c:pt>
              </c:numCache>
            </c:numRef>
          </c:yVal>
          <c:smooth val="0"/>
        </c:ser>
        <c:dLbls>
          <c:showLegendKey val="0"/>
          <c:showVal val="0"/>
          <c:showCatName val="0"/>
          <c:showSerName val="0"/>
          <c:showPercent val="0"/>
          <c:showBubbleSize val="0"/>
        </c:dLbls>
        <c:axId val="1847241144"/>
        <c:axId val="1849369816"/>
      </c:scatterChart>
      <c:valAx>
        <c:axId val="1847241144"/>
        <c:scaling>
          <c:orientation val="minMax"/>
        </c:scaling>
        <c:delete val="0"/>
        <c:axPos val="b"/>
        <c:title>
          <c:tx>
            <c:rich>
              <a:bodyPr/>
              <a:lstStyle/>
              <a:p>
                <a:pPr>
                  <a:defRPr/>
                </a:pPr>
                <a:r>
                  <a:rPr lang="en-US"/>
                  <a:t>CaO (mol .%)</a:t>
                </a:r>
              </a:p>
            </c:rich>
          </c:tx>
          <c:layout/>
          <c:overlay val="0"/>
        </c:title>
        <c:numFmt formatCode="General" sourceLinked="0"/>
        <c:majorTickMark val="in"/>
        <c:minorTickMark val="none"/>
        <c:tickLblPos val="nextTo"/>
        <c:crossAx val="1849369816"/>
        <c:crosses val="autoZero"/>
        <c:crossBetween val="midCat"/>
      </c:valAx>
      <c:valAx>
        <c:axId val="1849369816"/>
        <c:scaling>
          <c:orientation val="minMax"/>
        </c:scaling>
        <c:delete val="0"/>
        <c:axPos val="l"/>
        <c:title>
          <c:tx>
            <c:rich>
              <a:bodyPr rot="-5400000" vert="horz"/>
              <a:lstStyle/>
              <a:p>
                <a:pPr>
                  <a:defRPr/>
                </a:pPr>
                <a:r>
                  <a:rPr lang="en-US"/>
                  <a:t>Al</a:t>
                </a:r>
                <a:r>
                  <a:rPr lang="en-US" baseline="-25000"/>
                  <a:t>2</a:t>
                </a:r>
                <a:r>
                  <a:rPr lang="en-US"/>
                  <a:t>O</a:t>
                </a:r>
                <a:r>
                  <a:rPr lang="en-US" baseline="-25000"/>
                  <a:t>3</a:t>
                </a:r>
                <a:r>
                  <a:rPr lang="en-US"/>
                  <a:t> (mol. %)</a:t>
                </a:r>
              </a:p>
            </c:rich>
          </c:tx>
          <c:layout>
            <c:manualLayout>
              <c:xMode val="edge"/>
              <c:yMode val="edge"/>
              <c:x val="0.0217024346713995"/>
              <c:y val="0.0974949072893619"/>
            </c:manualLayout>
          </c:layout>
          <c:overlay val="0"/>
        </c:title>
        <c:numFmt formatCode="General" sourceLinked="0"/>
        <c:majorTickMark val="in"/>
        <c:minorTickMark val="none"/>
        <c:tickLblPos val="nextTo"/>
        <c:crossAx val="1847241144"/>
        <c:crosses val="autoZero"/>
        <c:crossBetween val="midCat"/>
      </c:valAx>
      <c:spPr>
        <a:ln>
          <a:solidFill>
            <a:schemeClr val="tx1"/>
          </a:solidFill>
        </a:ln>
      </c:spPr>
    </c:plotArea>
    <c:plotVisOnly val="1"/>
    <c:dispBlanksAs val="gap"/>
    <c:showDLblsOverMax val="0"/>
  </c:chart>
  <c:spPr>
    <a:solidFill>
      <a:schemeClr val="tx2">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11359498608823"/>
          <c:y val="0.0905309853401218"/>
          <c:w val="0.708081063890942"/>
          <c:h val="0.655866007561613"/>
        </c:manualLayout>
      </c:layout>
      <c:scatterChart>
        <c:scatterStyle val="lineMarker"/>
        <c:varyColors val="0"/>
        <c:ser>
          <c:idx val="0"/>
          <c:order val="0"/>
          <c:spPr>
            <a:ln w="47625">
              <a:noFill/>
            </a:ln>
          </c:spPr>
          <c:marker>
            <c:spPr>
              <a:solidFill>
                <a:schemeClr val="bg1">
                  <a:lumMod val="50000"/>
                </a:schemeClr>
              </a:solidFill>
              <a:ln>
                <a:solidFill>
                  <a:schemeClr val="tx1"/>
                </a:solidFill>
              </a:ln>
            </c:spPr>
          </c:marker>
          <c:xVal>
            <c:numRef>
              <c:f>range!$H$4:$H$28</c:f>
              <c:numCache>
                <c:formatCode>0.00</c:formatCode>
                <c:ptCount val="25"/>
                <c:pt idx="0">
                  <c:v>12.25441141079449</c:v>
                </c:pt>
                <c:pt idx="1">
                  <c:v>12.71653006738356</c:v>
                </c:pt>
                <c:pt idx="2">
                  <c:v>24.30014321744233</c:v>
                </c:pt>
                <c:pt idx="3">
                  <c:v>18.88800848704658</c:v>
                </c:pt>
                <c:pt idx="4">
                  <c:v>33.72939915619462</c:v>
                </c:pt>
                <c:pt idx="5">
                  <c:v>24.51</c:v>
                </c:pt>
                <c:pt idx="6">
                  <c:v>24.74475420472979</c:v>
                </c:pt>
                <c:pt idx="7">
                  <c:v>12.41221961817885</c:v>
                </c:pt>
                <c:pt idx="8">
                  <c:v>26.81600476425288</c:v>
                </c:pt>
                <c:pt idx="9">
                  <c:v>33.11635419726997</c:v>
                </c:pt>
                <c:pt idx="10">
                  <c:v>39.22404013297535</c:v>
                </c:pt>
                <c:pt idx="11">
                  <c:v>22.84902047881993</c:v>
                </c:pt>
                <c:pt idx="12">
                  <c:v>31.99419776329316</c:v>
                </c:pt>
                <c:pt idx="13">
                  <c:v>33.14403753353196</c:v>
                </c:pt>
                <c:pt idx="14">
                  <c:v>17.38568068326347</c:v>
                </c:pt>
                <c:pt idx="15">
                  <c:v>16.29331321725449</c:v>
                </c:pt>
                <c:pt idx="16">
                  <c:v>15.60703469926389</c:v>
                </c:pt>
                <c:pt idx="17">
                  <c:v>15.34239363812552</c:v>
                </c:pt>
                <c:pt idx="18">
                  <c:v>13.05572442274789</c:v>
                </c:pt>
                <c:pt idx="19">
                  <c:v>12.2793311046327</c:v>
                </c:pt>
                <c:pt idx="20">
                  <c:v>25.84168751537482</c:v>
                </c:pt>
                <c:pt idx="21">
                  <c:v>22.39931349771798</c:v>
                </c:pt>
                <c:pt idx="22">
                  <c:v>12.82414419908155</c:v>
                </c:pt>
                <c:pt idx="23">
                  <c:v>16.05432282876258</c:v>
                </c:pt>
                <c:pt idx="24">
                  <c:v>26.52679528721357</c:v>
                </c:pt>
              </c:numCache>
            </c:numRef>
          </c:xVal>
          <c:yVal>
            <c:numRef>
              <c:f>range!$B$4:$B$28</c:f>
              <c:numCache>
                <c:formatCode>0.00</c:formatCode>
                <c:ptCount val="25"/>
                <c:pt idx="0">
                  <c:v>52.0785351244715</c:v>
                </c:pt>
                <c:pt idx="1">
                  <c:v>52.44790697084289</c:v>
                </c:pt>
                <c:pt idx="2">
                  <c:v>47.53955534227557</c:v>
                </c:pt>
                <c:pt idx="3">
                  <c:v>44.10200954980748</c:v>
                </c:pt>
                <c:pt idx="4">
                  <c:v>47.55311759944508</c:v>
                </c:pt>
                <c:pt idx="5">
                  <c:v>46.26</c:v>
                </c:pt>
                <c:pt idx="6">
                  <c:v>45.36496420226248</c:v>
                </c:pt>
                <c:pt idx="7">
                  <c:v>52.7980321868777</c:v>
                </c:pt>
                <c:pt idx="8">
                  <c:v>51.26780671246011</c:v>
                </c:pt>
                <c:pt idx="9">
                  <c:v>44.2682964211094</c:v>
                </c:pt>
                <c:pt idx="10">
                  <c:v>42.18197753510934</c:v>
                </c:pt>
                <c:pt idx="11">
                  <c:v>48.81159054518255</c:v>
                </c:pt>
                <c:pt idx="12">
                  <c:v>43.98786061329985</c:v>
                </c:pt>
                <c:pt idx="13">
                  <c:v>44.3655098265508</c:v>
                </c:pt>
                <c:pt idx="14">
                  <c:v>50.6766873373121</c:v>
                </c:pt>
                <c:pt idx="15">
                  <c:v>49.66321707690484</c:v>
                </c:pt>
                <c:pt idx="16">
                  <c:v>47.68108908234751</c:v>
                </c:pt>
                <c:pt idx="17">
                  <c:v>49.48677369695066</c:v>
                </c:pt>
                <c:pt idx="18">
                  <c:v>51.64240695835748</c:v>
                </c:pt>
                <c:pt idx="19">
                  <c:v>55.59127459155289</c:v>
                </c:pt>
                <c:pt idx="20">
                  <c:v>46.51067476149448</c:v>
                </c:pt>
                <c:pt idx="21">
                  <c:v>47.17792724406727</c:v>
                </c:pt>
                <c:pt idx="22">
                  <c:v>53.05660828165188</c:v>
                </c:pt>
                <c:pt idx="23">
                  <c:v>51.28165229713694</c:v>
                </c:pt>
                <c:pt idx="24">
                  <c:v>47.24585727085616</c:v>
                </c:pt>
              </c:numCache>
            </c:numRef>
          </c:yVal>
          <c:smooth val="0"/>
        </c:ser>
        <c:ser>
          <c:idx val="1"/>
          <c:order val="1"/>
          <c:spPr>
            <a:ln w="47625">
              <a:noFill/>
            </a:ln>
          </c:spPr>
          <c:marker>
            <c:symbol val="square"/>
            <c:size val="11"/>
            <c:spPr>
              <a:solidFill>
                <a:srgbClr val="FF0000"/>
              </a:solidFill>
              <a:ln>
                <a:solidFill>
                  <a:schemeClr val="tx1"/>
                </a:solidFill>
              </a:ln>
            </c:spPr>
          </c:marker>
          <c:xVal>
            <c:numRef>
              <c:f>'Parameterization - PyrA'!$E$10</c:f>
              <c:numCache>
                <c:formatCode>0.00</c:formatCode>
                <c:ptCount val="1"/>
                <c:pt idx="0">
                  <c:v>39.22416107000926</c:v>
                </c:pt>
              </c:numCache>
            </c:numRef>
          </c:xVal>
          <c:yVal>
            <c:numRef>
              <c:f>'Parameterization - PyrA'!$E$4</c:f>
              <c:numCache>
                <c:formatCode>0.00</c:formatCode>
                <c:ptCount val="1"/>
                <c:pt idx="0">
                  <c:v>42.18210759216695</c:v>
                </c:pt>
              </c:numCache>
            </c:numRef>
          </c:yVal>
          <c:smooth val="0"/>
        </c:ser>
        <c:ser>
          <c:idx val="2"/>
          <c:order val="2"/>
          <c:spPr>
            <a:ln w="47625">
              <a:noFill/>
            </a:ln>
          </c:spPr>
          <c:marker>
            <c:symbol val="square"/>
            <c:size val="11"/>
            <c:spPr>
              <a:solidFill>
                <a:srgbClr val="002060"/>
              </a:solidFill>
              <a:ln>
                <a:solidFill>
                  <a:schemeClr val="tx1"/>
                </a:solidFill>
              </a:ln>
            </c:spPr>
          </c:marker>
          <c:xVal>
            <c:numRef>
              <c:f>'Parameterization - PyrB'!$E$10</c:f>
              <c:numCache>
                <c:formatCode>0.00</c:formatCode>
                <c:ptCount val="1"/>
                <c:pt idx="0">
                  <c:v>12.25448066707876</c:v>
                </c:pt>
              </c:numCache>
            </c:numRef>
          </c:xVal>
          <c:yVal>
            <c:numRef>
              <c:f>'Parameterization - PyrB'!$E$4</c:f>
              <c:numCache>
                <c:formatCode>0.00</c:formatCode>
                <c:ptCount val="1"/>
                <c:pt idx="0">
                  <c:v>52.07882944834491</c:v>
                </c:pt>
              </c:numCache>
            </c:numRef>
          </c:yVal>
          <c:smooth val="0"/>
        </c:ser>
        <c:dLbls>
          <c:showLegendKey val="0"/>
          <c:showVal val="0"/>
          <c:showCatName val="0"/>
          <c:showSerName val="0"/>
          <c:showPercent val="0"/>
          <c:showBubbleSize val="0"/>
        </c:dLbls>
        <c:axId val="1850625352"/>
        <c:axId val="-2003656072"/>
      </c:scatterChart>
      <c:valAx>
        <c:axId val="1850625352"/>
        <c:scaling>
          <c:orientation val="minMax"/>
        </c:scaling>
        <c:delete val="0"/>
        <c:axPos val="b"/>
        <c:title>
          <c:tx>
            <c:rich>
              <a:bodyPr/>
              <a:lstStyle/>
              <a:p>
                <a:pPr>
                  <a:defRPr/>
                </a:pPr>
                <a:r>
                  <a:rPr lang="en-US"/>
                  <a:t>MgO (mol .%)</a:t>
                </a:r>
              </a:p>
            </c:rich>
          </c:tx>
          <c:layout/>
          <c:overlay val="0"/>
        </c:title>
        <c:numFmt formatCode="General" sourceLinked="0"/>
        <c:majorTickMark val="in"/>
        <c:minorTickMark val="none"/>
        <c:tickLblPos val="nextTo"/>
        <c:crossAx val="-2003656072"/>
        <c:crosses val="autoZero"/>
        <c:crossBetween val="midCat"/>
      </c:valAx>
      <c:valAx>
        <c:axId val="-2003656072"/>
        <c:scaling>
          <c:orientation val="minMax"/>
          <c:min val="40.0"/>
        </c:scaling>
        <c:delete val="0"/>
        <c:axPos val="l"/>
        <c:title>
          <c:tx>
            <c:rich>
              <a:bodyPr rot="-5400000" vert="horz"/>
              <a:lstStyle/>
              <a:p>
                <a:pPr>
                  <a:defRPr/>
                </a:pPr>
                <a:r>
                  <a:rPr lang="en-US"/>
                  <a:t>SiO</a:t>
                </a:r>
                <a:r>
                  <a:rPr lang="en-US" baseline="-25000"/>
                  <a:t>2</a:t>
                </a:r>
                <a:r>
                  <a:rPr lang="en-US"/>
                  <a:t> (mol. %)</a:t>
                </a:r>
              </a:p>
            </c:rich>
          </c:tx>
          <c:layout>
            <c:manualLayout>
              <c:xMode val="edge"/>
              <c:yMode val="edge"/>
              <c:x val="0.0344827586206896"/>
              <c:y val="0.238836810090682"/>
            </c:manualLayout>
          </c:layout>
          <c:overlay val="0"/>
        </c:title>
        <c:numFmt formatCode="General" sourceLinked="0"/>
        <c:majorTickMark val="in"/>
        <c:minorTickMark val="none"/>
        <c:tickLblPos val="nextTo"/>
        <c:crossAx val="1850625352"/>
        <c:crosses val="autoZero"/>
        <c:crossBetween val="midCat"/>
      </c:valAx>
      <c:spPr>
        <a:ln>
          <a:solidFill>
            <a:schemeClr val="tx1"/>
          </a:solidFill>
        </a:ln>
      </c:spPr>
    </c:plotArea>
    <c:plotVisOnly val="1"/>
    <c:dispBlanksAs val="gap"/>
    <c:showDLblsOverMax val="0"/>
  </c:chart>
  <c:spPr>
    <a:solidFill>
      <a:schemeClr val="tx2">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54800763540921"/>
          <c:y val="0.0878378378378378"/>
          <c:w val="0.678564952108259"/>
          <c:h val="0.648535858693339"/>
        </c:manualLayout>
      </c:layout>
      <c:scatterChart>
        <c:scatterStyle val="lineMarker"/>
        <c:varyColors val="0"/>
        <c:ser>
          <c:idx val="0"/>
          <c:order val="0"/>
          <c:spPr>
            <a:ln>
              <a:solidFill>
                <a:srgbClr val="FFC000"/>
              </a:solidFill>
            </a:ln>
          </c:spPr>
          <c:marker>
            <c:symbol val="none"/>
          </c:marker>
          <c:xVal>
            <c:numRef>
              <c:f>range!$A$36:$A$46</c:f>
              <c:numCache>
                <c:formatCode>General</c:formatCode>
                <c:ptCount val="11"/>
                <c:pt idx="0">
                  <c:v>0.9</c:v>
                </c:pt>
                <c:pt idx="1">
                  <c:v>1.0</c:v>
                </c:pt>
                <c:pt idx="2">
                  <c:v>1.1</c:v>
                </c:pt>
                <c:pt idx="3">
                  <c:v>1.2</c:v>
                </c:pt>
                <c:pt idx="4">
                  <c:v>1.5</c:v>
                </c:pt>
                <c:pt idx="5">
                  <c:v>2.0</c:v>
                </c:pt>
                <c:pt idx="6">
                  <c:v>2.5</c:v>
                </c:pt>
                <c:pt idx="7">
                  <c:v>3.0</c:v>
                </c:pt>
                <c:pt idx="8">
                  <c:v>3.5</c:v>
                </c:pt>
                <c:pt idx="9">
                  <c:v>4.0</c:v>
                </c:pt>
                <c:pt idx="10">
                  <c:v>5.0</c:v>
                </c:pt>
              </c:numCache>
            </c:numRef>
          </c:xVal>
          <c:yVal>
            <c:numRef>
              <c:f>range!$B$36:$B$46</c:f>
              <c:numCache>
                <c:formatCode>General</c:formatCode>
                <c:ptCount val="11"/>
                <c:pt idx="0">
                  <c:v>1160.0</c:v>
                </c:pt>
                <c:pt idx="1">
                  <c:v>1150.0</c:v>
                </c:pt>
                <c:pt idx="2">
                  <c:v>1200.0</c:v>
                </c:pt>
                <c:pt idx="3">
                  <c:v>1200.0</c:v>
                </c:pt>
                <c:pt idx="4">
                  <c:v>1200.0</c:v>
                </c:pt>
                <c:pt idx="5">
                  <c:v>1165.0</c:v>
                </c:pt>
                <c:pt idx="6">
                  <c:v>1320.0</c:v>
                </c:pt>
                <c:pt idx="7">
                  <c:v>1200.0</c:v>
                </c:pt>
                <c:pt idx="8">
                  <c:v>1250.0</c:v>
                </c:pt>
                <c:pt idx="9">
                  <c:v>1280.0</c:v>
                </c:pt>
                <c:pt idx="10">
                  <c:v>1260.0</c:v>
                </c:pt>
              </c:numCache>
            </c:numRef>
          </c:yVal>
          <c:smooth val="0"/>
        </c:ser>
        <c:ser>
          <c:idx val="1"/>
          <c:order val="1"/>
          <c:spPr>
            <a:ln>
              <a:solidFill>
                <a:srgbClr val="FFC000"/>
              </a:solidFill>
            </a:ln>
          </c:spPr>
          <c:marker>
            <c:symbol val="none"/>
          </c:marker>
          <c:xVal>
            <c:numRef>
              <c:f>range!$A$36:$A$46</c:f>
              <c:numCache>
                <c:formatCode>General</c:formatCode>
                <c:ptCount val="11"/>
                <c:pt idx="0">
                  <c:v>0.9</c:v>
                </c:pt>
                <c:pt idx="1">
                  <c:v>1.0</c:v>
                </c:pt>
                <c:pt idx="2">
                  <c:v>1.1</c:v>
                </c:pt>
                <c:pt idx="3">
                  <c:v>1.2</c:v>
                </c:pt>
                <c:pt idx="4">
                  <c:v>1.5</c:v>
                </c:pt>
                <c:pt idx="5">
                  <c:v>2.0</c:v>
                </c:pt>
                <c:pt idx="6">
                  <c:v>2.5</c:v>
                </c:pt>
                <c:pt idx="7">
                  <c:v>3.0</c:v>
                </c:pt>
                <c:pt idx="8">
                  <c:v>3.5</c:v>
                </c:pt>
                <c:pt idx="9">
                  <c:v>4.0</c:v>
                </c:pt>
                <c:pt idx="10">
                  <c:v>5.0</c:v>
                </c:pt>
              </c:numCache>
            </c:numRef>
          </c:xVal>
          <c:yVal>
            <c:numRef>
              <c:f>range!$C$36:$C$46</c:f>
              <c:numCache>
                <c:formatCode>General</c:formatCode>
                <c:ptCount val="11"/>
                <c:pt idx="0">
                  <c:v>1280.0</c:v>
                </c:pt>
                <c:pt idx="1">
                  <c:v>1480.0</c:v>
                </c:pt>
                <c:pt idx="2">
                  <c:v>1425.0</c:v>
                </c:pt>
                <c:pt idx="3">
                  <c:v>1325.0</c:v>
                </c:pt>
                <c:pt idx="4">
                  <c:v>1450.0</c:v>
                </c:pt>
                <c:pt idx="5">
                  <c:v>1550.0</c:v>
                </c:pt>
                <c:pt idx="6">
                  <c:v>1580.0</c:v>
                </c:pt>
                <c:pt idx="7">
                  <c:v>1670.0</c:v>
                </c:pt>
                <c:pt idx="8">
                  <c:v>1575.0</c:v>
                </c:pt>
                <c:pt idx="9">
                  <c:v>1500.0</c:v>
                </c:pt>
                <c:pt idx="10">
                  <c:v>1675.0</c:v>
                </c:pt>
              </c:numCache>
            </c:numRef>
          </c:yVal>
          <c:smooth val="0"/>
        </c:ser>
        <c:ser>
          <c:idx val="5"/>
          <c:order val="2"/>
          <c:spPr>
            <a:ln>
              <a:solidFill>
                <a:srgbClr val="FFC000"/>
              </a:solidFill>
            </a:ln>
          </c:spPr>
          <c:marker>
            <c:symbol val="none"/>
          </c:marker>
          <c:xVal>
            <c:numRef>
              <c:f>(range!$A$46,range!$A$46)</c:f>
              <c:numCache>
                <c:formatCode>General</c:formatCode>
                <c:ptCount val="2"/>
                <c:pt idx="0">
                  <c:v>5.0</c:v>
                </c:pt>
                <c:pt idx="1">
                  <c:v>5.0</c:v>
                </c:pt>
              </c:numCache>
            </c:numRef>
          </c:xVal>
          <c:yVal>
            <c:numRef>
              <c:f>range!$B$46:$C$46</c:f>
              <c:numCache>
                <c:formatCode>General</c:formatCode>
                <c:ptCount val="2"/>
                <c:pt idx="0">
                  <c:v>1260.0</c:v>
                </c:pt>
                <c:pt idx="1">
                  <c:v>1675.0</c:v>
                </c:pt>
              </c:numCache>
            </c:numRef>
          </c:yVal>
          <c:smooth val="0"/>
        </c:ser>
        <c:ser>
          <c:idx val="4"/>
          <c:order val="3"/>
          <c:spPr>
            <a:ln>
              <a:solidFill>
                <a:srgbClr val="FFC000"/>
              </a:solidFill>
            </a:ln>
          </c:spPr>
          <c:marker>
            <c:symbol val="none"/>
          </c:marker>
          <c:xVal>
            <c:numRef>
              <c:f>(range!$A$36,range!$A$36)</c:f>
              <c:numCache>
                <c:formatCode>General</c:formatCode>
                <c:ptCount val="2"/>
                <c:pt idx="0">
                  <c:v>0.9</c:v>
                </c:pt>
                <c:pt idx="1">
                  <c:v>0.9</c:v>
                </c:pt>
              </c:numCache>
            </c:numRef>
          </c:xVal>
          <c:yVal>
            <c:numRef>
              <c:f>range!$B$36:$C$36</c:f>
              <c:numCache>
                <c:formatCode>General</c:formatCode>
                <c:ptCount val="2"/>
                <c:pt idx="0">
                  <c:v>1160.0</c:v>
                </c:pt>
                <c:pt idx="1">
                  <c:v>1280.0</c:v>
                </c:pt>
              </c:numCache>
            </c:numRef>
          </c:yVal>
          <c:smooth val="0"/>
        </c:ser>
        <c:ser>
          <c:idx val="2"/>
          <c:order val="4"/>
          <c:marker>
            <c:symbol val="circle"/>
            <c:size val="10"/>
            <c:spPr>
              <a:solidFill>
                <a:schemeClr val="tx1"/>
              </a:solidFill>
              <a:ln>
                <a:solidFill>
                  <a:schemeClr val="tx1"/>
                </a:solidFill>
              </a:ln>
            </c:spPr>
          </c:marker>
          <c:xVal>
            <c:numRef>
              <c:f>'Melt-PX'!$I$12</c:f>
              <c:numCache>
                <c:formatCode>General</c:formatCode>
                <c:ptCount val="1"/>
                <c:pt idx="0">
                  <c:v>3.0</c:v>
                </c:pt>
              </c:numCache>
            </c:numRef>
          </c:xVal>
          <c:yVal>
            <c:numRef>
              <c:f>'Melt-PX'!$I$17</c:f>
              <c:numCache>
                <c:formatCode>General</c:formatCode>
                <c:ptCount val="1"/>
                <c:pt idx="0">
                  <c:v>1500.0</c:v>
                </c:pt>
              </c:numCache>
            </c:numRef>
          </c:yVal>
          <c:smooth val="0"/>
        </c:ser>
        <c:dLbls>
          <c:showLegendKey val="0"/>
          <c:showVal val="0"/>
          <c:showCatName val="0"/>
          <c:showSerName val="0"/>
          <c:showPercent val="0"/>
          <c:showBubbleSize val="0"/>
        </c:dLbls>
        <c:axId val="1848914824"/>
        <c:axId val="-2008186296"/>
      </c:scatterChart>
      <c:valAx>
        <c:axId val="1848914824"/>
        <c:scaling>
          <c:orientation val="minMax"/>
          <c:max val="7.0"/>
          <c:min val="0.0"/>
        </c:scaling>
        <c:delete val="0"/>
        <c:axPos val="b"/>
        <c:title>
          <c:tx>
            <c:rich>
              <a:bodyPr/>
              <a:lstStyle/>
              <a:p>
                <a:pPr>
                  <a:defRPr/>
                </a:pPr>
                <a:r>
                  <a:rPr lang="en-US" i="1"/>
                  <a:t>P</a:t>
                </a:r>
                <a:r>
                  <a:rPr lang="en-US"/>
                  <a:t> (GPa)</a:t>
                </a:r>
              </a:p>
            </c:rich>
          </c:tx>
          <c:layout/>
          <c:overlay val="0"/>
        </c:title>
        <c:numFmt formatCode="General" sourceLinked="1"/>
        <c:majorTickMark val="in"/>
        <c:minorTickMark val="none"/>
        <c:tickLblPos val="nextTo"/>
        <c:crossAx val="-2008186296"/>
        <c:crosses val="autoZero"/>
        <c:crossBetween val="midCat"/>
        <c:majorUnit val="1.0"/>
      </c:valAx>
      <c:valAx>
        <c:axId val="-2008186296"/>
        <c:scaling>
          <c:orientation val="minMax"/>
          <c:max val="1900.0"/>
          <c:min val="1000.0"/>
        </c:scaling>
        <c:delete val="0"/>
        <c:axPos val="l"/>
        <c:title>
          <c:tx>
            <c:rich>
              <a:bodyPr rot="-5400000" vert="horz"/>
              <a:lstStyle/>
              <a:p>
                <a:pPr>
                  <a:defRPr/>
                </a:pPr>
                <a:r>
                  <a:rPr lang="en-US" i="1"/>
                  <a:t>T</a:t>
                </a:r>
                <a:r>
                  <a:rPr lang="en-US"/>
                  <a:t> (°C)</a:t>
                </a:r>
              </a:p>
            </c:rich>
          </c:tx>
          <c:layout/>
          <c:overlay val="0"/>
        </c:title>
        <c:numFmt formatCode="General" sourceLinked="1"/>
        <c:majorTickMark val="in"/>
        <c:minorTickMark val="none"/>
        <c:tickLblPos val="nextTo"/>
        <c:crossAx val="1848914824"/>
        <c:crosses val="autoZero"/>
        <c:crossBetween val="midCat"/>
      </c:valAx>
      <c:spPr>
        <a:ln>
          <a:solidFill>
            <a:schemeClr val="tx1"/>
          </a:solidFill>
        </a:ln>
      </c:spPr>
    </c:plotArea>
    <c:plotVisOnly val="1"/>
    <c:dispBlanksAs val="gap"/>
    <c:showDLblsOverMax val="0"/>
  </c:chart>
  <c:spPr>
    <a:solidFill>
      <a:schemeClr val="tx2">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47674540682415"/>
          <c:y val="0.026865671641791"/>
          <c:w val="0.795455894100194"/>
          <c:h val="0.788956986719944"/>
        </c:manualLayout>
      </c:layout>
      <c:scatterChart>
        <c:scatterStyle val="lineMarker"/>
        <c:varyColors val="0"/>
        <c:ser>
          <c:idx val="4"/>
          <c:order val="0"/>
          <c:spPr>
            <a:ln>
              <a:solidFill>
                <a:srgbClr val="FF0000"/>
              </a:solidFill>
              <a:prstDash val="sysDot"/>
            </a:ln>
          </c:spPr>
          <c:marker>
            <c:symbol val="none"/>
          </c:marker>
          <c:xVal>
            <c:numRef>
              <c:f>'Parameterization - PyrA'!$B$37:$B$123</c:f>
              <c:numCache>
                <c:formatCode>0.00</c:formatCode>
                <c:ptCount val="87"/>
                <c:pt idx="0">
                  <c:v>1393.5709467872</c:v>
                </c:pt>
                <c:pt idx="1">
                  <c:v>1398.5709467872</c:v>
                </c:pt>
                <c:pt idx="2">
                  <c:v>1403.5709467872</c:v>
                </c:pt>
                <c:pt idx="3">
                  <c:v>1408.5709467872</c:v>
                </c:pt>
                <c:pt idx="4">
                  <c:v>1413.5709467872</c:v>
                </c:pt>
                <c:pt idx="5">
                  <c:v>1418.5709467872</c:v>
                </c:pt>
                <c:pt idx="6">
                  <c:v>1423.5709467872</c:v>
                </c:pt>
                <c:pt idx="7">
                  <c:v>1428.5709467872</c:v>
                </c:pt>
                <c:pt idx="8">
                  <c:v>1433.5709467872</c:v>
                </c:pt>
                <c:pt idx="9">
                  <c:v>1438.5709467872</c:v>
                </c:pt>
                <c:pt idx="10">
                  <c:v>1443.5709467872</c:v>
                </c:pt>
                <c:pt idx="11">
                  <c:v>1448.5709467872</c:v>
                </c:pt>
                <c:pt idx="12">
                  <c:v>1453.5709467872</c:v>
                </c:pt>
                <c:pt idx="13">
                  <c:v>1458.5709467872</c:v>
                </c:pt>
                <c:pt idx="14">
                  <c:v>1463.5709467872</c:v>
                </c:pt>
                <c:pt idx="15">
                  <c:v>1468.5709467872</c:v>
                </c:pt>
                <c:pt idx="16">
                  <c:v>1473.5709467872</c:v>
                </c:pt>
                <c:pt idx="17">
                  <c:v>1478.5709467872</c:v>
                </c:pt>
                <c:pt idx="18">
                  <c:v>1483.5709467872</c:v>
                </c:pt>
                <c:pt idx="19">
                  <c:v>1488.5709467872</c:v>
                </c:pt>
                <c:pt idx="20">
                  <c:v>1493.5709467872</c:v>
                </c:pt>
                <c:pt idx="21">
                  <c:v>1498.5709467872</c:v>
                </c:pt>
                <c:pt idx="22">
                  <c:v>1503.5709467872</c:v>
                </c:pt>
                <c:pt idx="23">
                  <c:v>1508.5709467872</c:v>
                </c:pt>
                <c:pt idx="24">
                  <c:v>1513.5709467872</c:v>
                </c:pt>
                <c:pt idx="25">
                  <c:v>1518.5709467872</c:v>
                </c:pt>
                <c:pt idx="26">
                  <c:v>1523.5709467872</c:v>
                </c:pt>
                <c:pt idx="27">
                  <c:v>1528.5709467872</c:v>
                </c:pt>
                <c:pt idx="28">
                  <c:v>1533.5709467872</c:v>
                </c:pt>
                <c:pt idx="29">
                  <c:v>1538.5709467872</c:v>
                </c:pt>
                <c:pt idx="30">
                  <c:v>1543.5709467872</c:v>
                </c:pt>
                <c:pt idx="31">
                  <c:v>1548.5709467872</c:v>
                </c:pt>
                <c:pt idx="32">
                  <c:v>1553.5709467872</c:v>
                </c:pt>
                <c:pt idx="33">
                  <c:v>1558.5709467872</c:v>
                </c:pt>
                <c:pt idx="34">
                  <c:v>1563.5709467872</c:v>
                </c:pt>
                <c:pt idx="35">
                  <c:v>1568.5709467872</c:v>
                </c:pt>
                <c:pt idx="36">
                  <c:v>1573.5709467872</c:v>
                </c:pt>
                <c:pt idx="37">
                  <c:v>1578.5709467872</c:v>
                </c:pt>
                <c:pt idx="38">
                  <c:v>1583.5709467872</c:v>
                </c:pt>
                <c:pt idx="39">
                  <c:v>1588.5709467872</c:v>
                </c:pt>
                <c:pt idx="40">
                  <c:v>1593.5709467872</c:v>
                </c:pt>
                <c:pt idx="41">
                  <c:v>1598.5709467872</c:v>
                </c:pt>
                <c:pt idx="42">
                  <c:v>1603.5709467872</c:v>
                </c:pt>
                <c:pt idx="43">
                  <c:v>1608.5709467872</c:v>
                </c:pt>
                <c:pt idx="44">
                  <c:v>1613.5709467872</c:v>
                </c:pt>
                <c:pt idx="45">
                  <c:v>1618.5709467872</c:v>
                </c:pt>
                <c:pt idx="46">
                  <c:v>1623.5709467872</c:v>
                </c:pt>
                <c:pt idx="47">
                  <c:v>1628.5709467872</c:v>
                </c:pt>
                <c:pt idx="48">
                  <c:v>1633.5709467872</c:v>
                </c:pt>
                <c:pt idx="49">
                  <c:v>1638.5709467872</c:v>
                </c:pt>
                <c:pt idx="50">
                  <c:v>1643.5709467872</c:v>
                </c:pt>
                <c:pt idx="51">
                  <c:v>1648.5709467872</c:v>
                </c:pt>
                <c:pt idx="52">
                  <c:v>1653.5709467872</c:v>
                </c:pt>
                <c:pt idx="53">
                  <c:v>1658.5709467872</c:v>
                </c:pt>
                <c:pt idx="54">
                  <c:v>1663.5709467872</c:v>
                </c:pt>
                <c:pt idx="55">
                  <c:v>1668.5709467872</c:v>
                </c:pt>
                <c:pt idx="56">
                  <c:v>1673.5709467872</c:v>
                </c:pt>
                <c:pt idx="57">
                  <c:v>1678.5709467872</c:v>
                </c:pt>
                <c:pt idx="58">
                  <c:v>1683.5709467872</c:v>
                </c:pt>
                <c:pt idx="59">
                  <c:v>1688.5709467872</c:v>
                </c:pt>
                <c:pt idx="60">
                  <c:v>1693.5709467872</c:v>
                </c:pt>
                <c:pt idx="61">
                  <c:v>1698.5709467872</c:v>
                </c:pt>
                <c:pt idx="62">
                  <c:v>1703.5709467872</c:v>
                </c:pt>
                <c:pt idx="63">
                  <c:v>1708.5709467872</c:v>
                </c:pt>
                <c:pt idx="64">
                  <c:v>1713.5709467872</c:v>
                </c:pt>
                <c:pt idx="65">
                  <c:v>1718.5709467872</c:v>
                </c:pt>
                <c:pt idx="66">
                  <c:v>1723.5709467872</c:v>
                </c:pt>
                <c:pt idx="67">
                  <c:v>1728.5709467872</c:v>
                </c:pt>
                <c:pt idx="68">
                  <c:v>1733.5709467872</c:v>
                </c:pt>
                <c:pt idx="69">
                  <c:v>1738.5709467872</c:v>
                </c:pt>
                <c:pt idx="70">
                  <c:v>1743.5709467872</c:v>
                </c:pt>
                <c:pt idx="71">
                  <c:v>1748.5709467872</c:v>
                </c:pt>
                <c:pt idx="72">
                  <c:v>1753.5709467872</c:v>
                </c:pt>
                <c:pt idx="73">
                  <c:v>1758.5709467872</c:v>
                </c:pt>
                <c:pt idx="74">
                  <c:v>1763.5709467872</c:v>
                </c:pt>
                <c:pt idx="75">
                  <c:v>1768.5709467872</c:v>
                </c:pt>
                <c:pt idx="76">
                  <c:v>1773.5709467872</c:v>
                </c:pt>
                <c:pt idx="77">
                  <c:v>1778.5709467872</c:v>
                </c:pt>
                <c:pt idx="78">
                  <c:v>1783.5709467872</c:v>
                </c:pt>
                <c:pt idx="79">
                  <c:v>1788.5709467872</c:v>
                </c:pt>
                <c:pt idx="80">
                  <c:v>1793.5709467872</c:v>
                </c:pt>
                <c:pt idx="81">
                  <c:v>1798.5709467872</c:v>
                </c:pt>
                <c:pt idx="82">
                  <c:v>1803.5709467872</c:v>
                </c:pt>
                <c:pt idx="83">
                  <c:v>1808.5709467872</c:v>
                </c:pt>
                <c:pt idx="84">
                  <c:v>1813.5709467872</c:v>
                </c:pt>
                <c:pt idx="85">
                  <c:v>1818.5709467872</c:v>
                </c:pt>
                <c:pt idx="86">
                  <c:v>1823.5709467872</c:v>
                </c:pt>
              </c:numCache>
            </c:numRef>
          </c:xVal>
          <c:yVal>
            <c:numRef>
              <c:f>'Parameterization - PyrA'!$T$37:$T$123</c:f>
              <c:numCache>
                <c:formatCode>0.00</c:formatCode>
                <c:ptCount val="87"/>
                <c:pt idx="0">
                  <c:v>0.0</c:v>
                </c:pt>
                <c:pt idx="1">
                  <c:v>0.0</c:v>
                </c:pt>
                <c:pt idx="2">
                  <c:v>0.0</c:v>
                </c:pt>
                <c:pt idx="3">
                  <c:v>0.0</c:v>
                </c:pt>
                <c:pt idx="4">
                  <c:v>0.0</c:v>
                </c:pt>
                <c:pt idx="5">
                  <c:v>0.0</c:v>
                </c:pt>
                <c:pt idx="6">
                  <c:v>0.0</c:v>
                </c:pt>
                <c:pt idx="7">
                  <c:v>0.0</c:v>
                </c:pt>
                <c:pt idx="8">
                  <c:v>0.0</c:v>
                </c:pt>
                <c:pt idx="9">
                  <c:v>0.0</c:v>
                </c:pt>
                <c:pt idx="10">
                  <c:v>0.0</c:v>
                </c:pt>
                <c:pt idx="11">
                  <c:v>0.0</c:v>
                </c:pt>
                <c:pt idx="12">
                  <c:v>0.0</c:v>
                </c:pt>
                <c:pt idx="13">
                  <c:v>0.714221891718911</c:v>
                </c:pt>
                <c:pt idx="14">
                  <c:v>2.012479241228649</c:v>
                </c:pt>
                <c:pt idx="15">
                  <c:v>3.441071943989012</c:v>
                </c:pt>
                <c:pt idx="16">
                  <c:v>5.0</c:v>
                </c:pt>
                <c:pt idx="17">
                  <c:v>6.68926340926161</c:v>
                </c:pt>
                <c:pt idx="18">
                  <c:v>8.508862171773849</c:v>
                </c:pt>
                <c:pt idx="19">
                  <c:v>10.45879628753671</c:v>
                </c:pt>
                <c:pt idx="20">
                  <c:v>12.53906575655019</c:v>
                </c:pt>
                <c:pt idx="21">
                  <c:v>14.7496705788143</c:v>
                </c:pt>
                <c:pt idx="22">
                  <c:v>17.09061075432904</c:v>
                </c:pt>
                <c:pt idx="23">
                  <c:v>19.5618862830944</c:v>
                </c:pt>
                <c:pt idx="24">
                  <c:v>22.16349716511038</c:v>
                </c:pt>
                <c:pt idx="25">
                  <c:v>24.89544340037699</c:v>
                </c:pt>
                <c:pt idx="26">
                  <c:v>27.75772498889422</c:v>
                </c:pt>
                <c:pt idx="27">
                  <c:v>30.75034193066208</c:v>
                </c:pt>
                <c:pt idx="28">
                  <c:v>33.87329422568056</c:v>
                </c:pt>
                <c:pt idx="29">
                  <c:v>37.12658187394966</c:v>
                </c:pt>
                <c:pt idx="30">
                  <c:v>40.5102048754694</c:v>
                </c:pt>
                <c:pt idx="31">
                  <c:v>44.02416323023975</c:v>
                </c:pt>
                <c:pt idx="32">
                  <c:v>47.66845693826073</c:v>
                </c:pt>
                <c:pt idx="33">
                  <c:v>51.44308599953233</c:v>
                </c:pt>
                <c:pt idx="34">
                  <c:v>55.34805041405457</c:v>
                </c:pt>
                <c:pt idx="35">
                  <c:v>59.38335018182741</c:v>
                </c:pt>
                <c:pt idx="36">
                  <c:v>63.5489853028509</c:v>
                </c:pt>
                <c:pt idx="37">
                  <c:v>67.84495577712499</c:v>
                </c:pt>
                <c:pt idx="38">
                  <c:v>70.79376831685929</c:v>
                </c:pt>
                <c:pt idx="39">
                  <c:v>72.29376831685929</c:v>
                </c:pt>
                <c:pt idx="40">
                  <c:v>73.79376831685929</c:v>
                </c:pt>
                <c:pt idx="41">
                  <c:v>75.29376831685929</c:v>
                </c:pt>
                <c:pt idx="42">
                  <c:v>76.79376831685929</c:v>
                </c:pt>
                <c:pt idx="43">
                  <c:v>78.29376831685929</c:v>
                </c:pt>
                <c:pt idx="44">
                  <c:v>79.79376831685929</c:v>
                </c:pt>
                <c:pt idx="45">
                  <c:v>81.29376831685929</c:v>
                </c:pt>
                <c:pt idx="46">
                  <c:v>82.79376831685929</c:v>
                </c:pt>
                <c:pt idx="47">
                  <c:v>84.29376831685929</c:v>
                </c:pt>
                <c:pt idx="48">
                  <c:v>85.79376831685929</c:v>
                </c:pt>
                <c:pt idx="49">
                  <c:v>87.29376831685929</c:v>
                </c:pt>
                <c:pt idx="50">
                  <c:v>88.79376831685929</c:v>
                </c:pt>
                <c:pt idx="51">
                  <c:v>90.29376831685929</c:v>
                </c:pt>
                <c:pt idx="52">
                  <c:v>91.79376831685929</c:v>
                </c:pt>
                <c:pt idx="53">
                  <c:v>93.29376831685929</c:v>
                </c:pt>
                <c:pt idx="54">
                  <c:v>94.79376831685929</c:v>
                </c:pt>
                <c:pt idx="55">
                  <c:v>96.29376831685929</c:v>
                </c:pt>
                <c:pt idx="56">
                  <c:v>97.79376831685929</c:v>
                </c:pt>
                <c:pt idx="57">
                  <c:v>99.29376831685929</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numCache>
            </c:numRef>
          </c:yVal>
          <c:smooth val="0"/>
        </c:ser>
        <c:ser>
          <c:idx val="0"/>
          <c:order val="1"/>
          <c:spPr>
            <a:ln w="47625">
              <a:solidFill>
                <a:srgbClr val="FF0000"/>
              </a:solidFill>
            </a:ln>
          </c:spPr>
          <c:marker>
            <c:symbol val="none"/>
          </c:marker>
          <c:xVal>
            <c:numRef>
              <c:f>'Parameterization - PyrA'!$B$37:$B$123</c:f>
              <c:numCache>
                <c:formatCode>0.00</c:formatCode>
                <c:ptCount val="87"/>
                <c:pt idx="0">
                  <c:v>1393.5709467872</c:v>
                </c:pt>
                <c:pt idx="1">
                  <c:v>1398.5709467872</c:v>
                </c:pt>
                <c:pt idx="2">
                  <c:v>1403.5709467872</c:v>
                </c:pt>
                <c:pt idx="3">
                  <c:v>1408.5709467872</c:v>
                </c:pt>
                <c:pt idx="4">
                  <c:v>1413.5709467872</c:v>
                </c:pt>
                <c:pt idx="5">
                  <c:v>1418.5709467872</c:v>
                </c:pt>
                <c:pt idx="6">
                  <c:v>1423.5709467872</c:v>
                </c:pt>
                <c:pt idx="7">
                  <c:v>1428.5709467872</c:v>
                </c:pt>
                <c:pt idx="8">
                  <c:v>1433.5709467872</c:v>
                </c:pt>
                <c:pt idx="9">
                  <c:v>1438.5709467872</c:v>
                </c:pt>
                <c:pt idx="10">
                  <c:v>1443.5709467872</c:v>
                </c:pt>
                <c:pt idx="11">
                  <c:v>1448.5709467872</c:v>
                </c:pt>
                <c:pt idx="12">
                  <c:v>1453.5709467872</c:v>
                </c:pt>
                <c:pt idx="13">
                  <c:v>1458.5709467872</c:v>
                </c:pt>
                <c:pt idx="14">
                  <c:v>1463.5709467872</c:v>
                </c:pt>
                <c:pt idx="15">
                  <c:v>1468.5709467872</c:v>
                </c:pt>
                <c:pt idx="16">
                  <c:v>1473.5709467872</c:v>
                </c:pt>
                <c:pt idx="17">
                  <c:v>1478.5709467872</c:v>
                </c:pt>
                <c:pt idx="18">
                  <c:v>1483.5709467872</c:v>
                </c:pt>
                <c:pt idx="19">
                  <c:v>1488.5709467872</c:v>
                </c:pt>
                <c:pt idx="20">
                  <c:v>1493.5709467872</c:v>
                </c:pt>
                <c:pt idx="21">
                  <c:v>1498.5709467872</c:v>
                </c:pt>
                <c:pt idx="22">
                  <c:v>1503.5709467872</c:v>
                </c:pt>
                <c:pt idx="23">
                  <c:v>1508.5709467872</c:v>
                </c:pt>
                <c:pt idx="24">
                  <c:v>1513.5709467872</c:v>
                </c:pt>
                <c:pt idx="25">
                  <c:v>1518.5709467872</c:v>
                </c:pt>
                <c:pt idx="26">
                  <c:v>1523.5709467872</c:v>
                </c:pt>
                <c:pt idx="27">
                  <c:v>1528.5709467872</c:v>
                </c:pt>
                <c:pt idx="28">
                  <c:v>1533.5709467872</c:v>
                </c:pt>
                <c:pt idx="29">
                  <c:v>1538.5709467872</c:v>
                </c:pt>
                <c:pt idx="30">
                  <c:v>1543.5709467872</c:v>
                </c:pt>
                <c:pt idx="31">
                  <c:v>1548.5709467872</c:v>
                </c:pt>
                <c:pt idx="32">
                  <c:v>1553.5709467872</c:v>
                </c:pt>
                <c:pt idx="33">
                  <c:v>1558.5709467872</c:v>
                </c:pt>
                <c:pt idx="34">
                  <c:v>1563.5709467872</c:v>
                </c:pt>
                <c:pt idx="35">
                  <c:v>1568.5709467872</c:v>
                </c:pt>
                <c:pt idx="36">
                  <c:v>1573.5709467872</c:v>
                </c:pt>
                <c:pt idx="37">
                  <c:v>1578.5709467872</c:v>
                </c:pt>
                <c:pt idx="38">
                  <c:v>1583.5709467872</c:v>
                </c:pt>
                <c:pt idx="39">
                  <c:v>1588.5709467872</c:v>
                </c:pt>
                <c:pt idx="40">
                  <c:v>1593.5709467872</c:v>
                </c:pt>
                <c:pt idx="41">
                  <c:v>1598.5709467872</c:v>
                </c:pt>
                <c:pt idx="42">
                  <c:v>1603.5709467872</c:v>
                </c:pt>
                <c:pt idx="43">
                  <c:v>1608.5709467872</c:v>
                </c:pt>
                <c:pt idx="44">
                  <c:v>1613.5709467872</c:v>
                </c:pt>
                <c:pt idx="45">
                  <c:v>1618.5709467872</c:v>
                </c:pt>
                <c:pt idx="46">
                  <c:v>1623.5709467872</c:v>
                </c:pt>
                <c:pt idx="47">
                  <c:v>1628.5709467872</c:v>
                </c:pt>
                <c:pt idx="48">
                  <c:v>1633.5709467872</c:v>
                </c:pt>
                <c:pt idx="49">
                  <c:v>1638.5709467872</c:v>
                </c:pt>
                <c:pt idx="50">
                  <c:v>1643.5709467872</c:v>
                </c:pt>
                <c:pt idx="51">
                  <c:v>1648.5709467872</c:v>
                </c:pt>
                <c:pt idx="52">
                  <c:v>1653.5709467872</c:v>
                </c:pt>
                <c:pt idx="53">
                  <c:v>1658.5709467872</c:v>
                </c:pt>
                <c:pt idx="54">
                  <c:v>1663.5709467872</c:v>
                </c:pt>
                <c:pt idx="55">
                  <c:v>1668.5709467872</c:v>
                </c:pt>
                <c:pt idx="56">
                  <c:v>1673.5709467872</c:v>
                </c:pt>
                <c:pt idx="57">
                  <c:v>1678.5709467872</c:v>
                </c:pt>
                <c:pt idx="58">
                  <c:v>1683.5709467872</c:v>
                </c:pt>
                <c:pt idx="59">
                  <c:v>1688.5709467872</c:v>
                </c:pt>
                <c:pt idx="60">
                  <c:v>1693.5709467872</c:v>
                </c:pt>
                <c:pt idx="61">
                  <c:v>1698.5709467872</c:v>
                </c:pt>
                <c:pt idx="62">
                  <c:v>1703.5709467872</c:v>
                </c:pt>
                <c:pt idx="63">
                  <c:v>1708.5709467872</c:v>
                </c:pt>
                <c:pt idx="64">
                  <c:v>1713.5709467872</c:v>
                </c:pt>
                <c:pt idx="65">
                  <c:v>1718.5709467872</c:v>
                </c:pt>
                <c:pt idx="66">
                  <c:v>1723.5709467872</c:v>
                </c:pt>
                <c:pt idx="67">
                  <c:v>1728.5709467872</c:v>
                </c:pt>
                <c:pt idx="68">
                  <c:v>1733.5709467872</c:v>
                </c:pt>
                <c:pt idx="69">
                  <c:v>1738.5709467872</c:v>
                </c:pt>
                <c:pt idx="70">
                  <c:v>1743.5709467872</c:v>
                </c:pt>
                <c:pt idx="71">
                  <c:v>1748.5709467872</c:v>
                </c:pt>
                <c:pt idx="72">
                  <c:v>1753.5709467872</c:v>
                </c:pt>
                <c:pt idx="73">
                  <c:v>1758.5709467872</c:v>
                </c:pt>
                <c:pt idx="74">
                  <c:v>1763.5709467872</c:v>
                </c:pt>
                <c:pt idx="75">
                  <c:v>1768.5709467872</c:v>
                </c:pt>
                <c:pt idx="76">
                  <c:v>1773.5709467872</c:v>
                </c:pt>
                <c:pt idx="77">
                  <c:v>1778.5709467872</c:v>
                </c:pt>
                <c:pt idx="78">
                  <c:v>1783.5709467872</c:v>
                </c:pt>
                <c:pt idx="79">
                  <c:v>1788.5709467872</c:v>
                </c:pt>
                <c:pt idx="80">
                  <c:v>1793.5709467872</c:v>
                </c:pt>
                <c:pt idx="81">
                  <c:v>1798.5709467872</c:v>
                </c:pt>
                <c:pt idx="82">
                  <c:v>1803.5709467872</c:v>
                </c:pt>
                <c:pt idx="83">
                  <c:v>1808.5709467872</c:v>
                </c:pt>
                <c:pt idx="84">
                  <c:v>1813.5709467872</c:v>
                </c:pt>
                <c:pt idx="85">
                  <c:v>1818.5709467872</c:v>
                </c:pt>
                <c:pt idx="86">
                  <c:v>1823.5709467872</c:v>
                </c:pt>
              </c:numCache>
            </c:numRef>
          </c:xVal>
          <c:yVal>
            <c:numRef>
              <c:f>'Parameterization - PyrA'!$M$37:$M$123</c:f>
              <c:numCache>
                <c:formatCode>0.00</c:formatCode>
                <c:ptCount val="87"/>
                <c:pt idx="0">
                  <c:v>0.0</c:v>
                </c:pt>
                <c:pt idx="1">
                  <c:v>0.0</c:v>
                </c:pt>
                <c:pt idx="2">
                  <c:v>0.0</c:v>
                </c:pt>
                <c:pt idx="3">
                  <c:v>0.0</c:v>
                </c:pt>
                <c:pt idx="4">
                  <c:v>0.0</c:v>
                </c:pt>
                <c:pt idx="5">
                  <c:v>0.0</c:v>
                </c:pt>
                <c:pt idx="6">
                  <c:v>0.0</c:v>
                </c:pt>
                <c:pt idx="7">
                  <c:v>0.0</c:v>
                </c:pt>
                <c:pt idx="8">
                  <c:v>0.0</c:v>
                </c:pt>
                <c:pt idx="9">
                  <c:v>0.0</c:v>
                </c:pt>
                <c:pt idx="10">
                  <c:v>0.0</c:v>
                </c:pt>
                <c:pt idx="11">
                  <c:v>0.0</c:v>
                </c:pt>
                <c:pt idx="12">
                  <c:v>0.0</c:v>
                </c:pt>
                <c:pt idx="13">
                  <c:v>0.714221891718911</c:v>
                </c:pt>
                <c:pt idx="14">
                  <c:v>2.012479241228649</c:v>
                </c:pt>
                <c:pt idx="15">
                  <c:v>3.441071943989012</c:v>
                </c:pt>
                <c:pt idx="16">
                  <c:v>5.0</c:v>
                </c:pt>
                <c:pt idx="17">
                  <c:v>6.68926340926161</c:v>
                </c:pt>
                <c:pt idx="18">
                  <c:v>8.508862171773849</c:v>
                </c:pt>
                <c:pt idx="19">
                  <c:v>10.45879628753671</c:v>
                </c:pt>
                <c:pt idx="20">
                  <c:v>12.53906575655019</c:v>
                </c:pt>
                <c:pt idx="21">
                  <c:v>14.7496705788143</c:v>
                </c:pt>
                <c:pt idx="22">
                  <c:v>17.09061075432904</c:v>
                </c:pt>
                <c:pt idx="23">
                  <c:v>19.5618862830944</c:v>
                </c:pt>
                <c:pt idx="24">
                  <c:v>22.16349716511038</c:v>
                </c:pt>
                <c:pt idx="25">
                  <c:v>24.89544340037699</c:v>
                </c:pt>
                <c:pt idx="26">
                  <c:v>27.75772498889422</c:v>
                </c:pt>
                <c:pt idx="27">
                  <c:v>30.75034193066208</c:v>
                </c:pt>
                <c:pt idx="28">
                  <c:v>33.87329422568056</c:v>
                </c:pt>
                <c:pt idx="29">
                  <c:v>37.12658187394966</c:v>
                </c:pt>
                <c:pt idx="30">
                  <c:v>40.5102048754694</c:v>
                </c:pt>
                <c:pt idx="31">
                  <c:v>44.02416323023975</c:v>
                </c:pt>
                <c:pt idx="32">
                  <c:v>47.66845693826073</c:v>
                </c:pt>
                <c:pt idx="33">
                  <c:v>51.44308599953233</c:v>
                </c:pt>
                <c:pt idx="34">
                  <c:v>55.34805041405457</c:v>
                </c:pt>
                <c:pt idx="35">
                  <c:v>59.38335018182741</c:v>
                </c:pt>
                <c:pt idx="36">
                  <c:v>63.5489853028509</c:v>
                </c:pt>
                <c:pt idx="37">
                  <c:v>67.84495577712499</c:v>
                </c:pt>
                <c:pt idx="38">
                  <c:v>72.27126160464972</c:v>
                </c:pt>
                <c:pt idx="39">
                  <c:v>76.82790278542507</c:v>
                </c:pt>
                <c:pt idx="40">
                  <c:v>81.51487931945105</c:v>
                </c:pt>
                <c:pt idx="41">
                  <c:v>86.33219120672766</c:v>
                </c:pt>
                <c:pt idx="42">
                  <c:v>91.27983844725486</c:v>
                </c:pt>
                <c:pt idx="43">
                  <c:v>96.3578210410327</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numCache>
            </c:numRef>
          </c:yVal>
          <c:smooth val="0"/>
        </c:ser>
        <c:ser>
          <c:idx val="1"/>
          <c:order val="2"/>
          <c:spPr>
            <a:ln>
              <a:noFill/>
            </a:ln>
          </c:spPr>
          <c:marker>
            <c:symbol val="square"/>
            <c:size val="9"/>
            <c:spPr>
              <a:solidFill>
                <a:srgbClr val="FFFF00"/>
              </a:solidFill>
              <a:ln>
                <a:solidFill>
                  <a:schemeClr val="tx1"/>
                </a:solidFill>
              </a:ln>
            </c:spPr>
          </c:marker>
          <c:xVal>
            <c:numRef>
              <c:f>'Parameterization - PyrA'!$B$53</c:f>
              <c:numCache>
                <c:formatCode>0.00</c:formatCode>
                <c:ptCount val="1"/>
                <c:pt idx="0">
                  <c:v>1473.5709467872</c:v>
                </c:pt>
              </c:numCache>
            </c:numRef>
          </c:xVal>
          <c:yVal>
            <c:numRef>
              <c:f>'Parameterization - PyrA'!$F$53</c:f>
              <c:numCache>
                <c:formatCode>0.00</c:formatCode>
                <c:ptCount val="1"/>
                <c:pt idx="0">
                  <c:v>5.0</c:v>
                </c:pt>
              </c:numCache>
            </c:numRef>
          </c:yVal>
          <c:smooth val="0"/>
        </c:ser>
        <c:ser>
          <c:idx val="2"/>
          <c:order val="3"/>
          <c:spPr>
            <a:ln>
              <a:noFill/>
            </a:ln>
          </c:spPr>
          <c:marker>
            <c:symbol val="square"/>
            <c:size val="9"/>
            <c:spPr>
              <a:solidFill>
                <a:srgbClr val="002060"/>
              </a:solidFill>
              <a:ln>
                <a:solidFill>
                  <a:schemeClr val="tx1"/>
                </a:solidFill>
              </a:ln>
            </c:spPr>
          </c:marker>
          <c:xVal>
            <c:numRef>
              <c:f>'Parameterization - PyrA'!$B$124</c:f>
              <c:numCache>
                <c:formatCode>0.00</c:formatCode>
                <c:ptCount val="1"/>
                <c:pt idx="0">
                  <c:v>1581.07428122362</c:v>
                </c:pt>
              </c:numCache>
            </c:numRef>
          </c:xVal>
          <c:yVal>
            <c:numRef>
              <c:f>'Parameterization - PyrA'!$M$124</c:f>
              <c:numCache>
                <c:formatCode>0.00</c:formatCode>
                <c:ptCount val="1"/>
                <c:pt idx="0">
                  <c:v>70.04476864778538</c:v>
                </c:pt>
              </c:numCache>
            </c:numRef>
          </c:yVal>
          <c:smooth val="0"/>
        </c:ser>
        <c:ser>
          <c:idx val="3"/>
          <c:order val="4"/>
          <c:spPr>
            <a:ln>
              <a:solidFill>
                <a:schemeClr val="tx1"/>
              </a:solidFill>
            </a:ln>
          </c:spPr>
          <c:marker>
            <c:symbol val="none"/>
          </c:marker>
          <c:xVal>
            <c:numRef>
              <c:f>('Melt-PX'!$I$17,'Melt-PX'!$I$17)</c:f>
              <c:numCache>
                <c:formatCode>General</c:formatCode>
                <c:ptCount val="2"/>
                <c:pt idx="0">
                  <c:v>1500.0</c:v>
                </c:pt>
                <c:pt idx="1">
                  <c:v>1500.0</c:v>
                </c:pt>
              </c:numCache>
            </c:numRef>
          </c:xVal>
          <c:yVal>
            <c:numLit>
              <c:formatCode>General</c:formatCode>
              <c:ptCount val="2"/>
              <c:pt idx="0">
                <c:v>0.0</c:v>
              </c:pt>
              <c:pt idx="1">
                <c:v>100.0</c:v>
              </c:pt>
            </c:numLit>
          </c:yVal>
          <c:smooth val="0"/>
        </c:ser>
        <c:ser>
          <c:idx val="5"/>
          <c:order val="5"/>
          <c:spPr>
            <a:ln>
              <a:solidFill>
                <a:srgbClr val="0070C0"/>
              </a:solidFill>
              <a:prstDash val="sysDot"/>
            </a:ln>
          </c:spPr>
          <c:marker>
            <c:symbol val="none"/>
          </c:marker>
          <c:xVal>
            <c:numRef>
              <c:f>'Parameterization - PyrB'!$B$37:$B$123</c:f>
              <c:numCache>
                <c:formatCode>0.00</c:formatCode>
                <c:ptCount val="87"/>
                <c:pt idx="0">
                  <c:v>1231.370127725304</c:v>
                </c:pt>
                <c:pt idx="1">
                  <c:v>1236.370127725304</c:v>
                </c:pt>
                <c:pt idx="2">
                  <c:v>1241.370127725304</c:v>
                </c:pt>
                <c:pt idx="3">
                  <c:v>1246.370127725304</c:v>
                </c:pt>
                <c:pt idx="4">
                  <c:v>1251.370127725304</c:v>
                </c:pt>
                <c:pt idx="5">
                  <c:v>1256.370127725304</c:v>
                </c:pt>
                <c:pt idx="6">
                  <c:v>1261.370127725304</c:v>
                </c:pt>
                <c:pt idx="7">
                  <c:v>1266.370127725304</c:v>
                </c:pt>
                <c:pt idx="8">
                  <c:v>1271.370127725304</c:v>
                </c:pt>
                <c:pt idx="9">
                  <c:v>1276.370127725304</c:v>
                </c:pt>
                <c:pt idx="10">
                  <c:v>1281.370127725304</c:v>
                </c:pt>
                <c:pt idx="11">
                  <c:v>1286.370127725304</c:v>
                </c:pt>
                <c:pt idx="12">
                  <c:v>1291.370127725304</c:v>
                </c:pt>
                <c:pt idx="13">
                  <c:v>1296.370127725304</c:v>
                </c:pt>
                <c:pt idx="14">
                  <c:v>1301.370127725304</c:v>
                </c:pt>
                <c:pt idx="15">
                  <c:v>1306.370127725304</c:v>
                </c:pt>
                <c:pt idx="16">
                  <c:v>1311.370127725304</c:v>
                </c:pt>
                <c:pt idx="17">
                  <c:v>1316.370127725304</c:v>
                </c:pt>
                <c:pt idx="18">
                  <c:v>1321.370127725304</c:v>
                </c:pt>
                <c:pt idx="19">
                  <c:v>1326.370127725304</c:v>
                </c:pt>
                <c:pt idx="20">
                  <c:v>1331.370127725304</c:v>
                </c:pt>
                <c:pt idx="21">
                  <c:v>1336.370127725304</c:v>
                </c:pt>
                <c:pt idx="22">
                  <c:v>1341.370127725304</c:v>
                </c:pt>
                <c:pt idx="23">
                  <c:v>1346.370127725304</c:v>
                </c:pt>
                <c:pt idx="24">
                  <c:v>1351.370127725304</c:v>
                </c:pt>
                <c:pt idx="25">
                  <c:v>1356.370127725304</c:v>
                </c:pt>
                <c:pt idx="26">
                  <c:v>1361.370127725304</c:v>
                </c:pt>
                <c:pt idx="27">
                  <c:v>1366.370127725304</c:v>
                </c:pt>
                <c:pt idx="28">
                  <c:v>1371.370127725304</c:v>
                </c:pt>
                <c:pt idx="29">
                  <c:v>1376.370127725304</c:v>
                </c:pt>
                <c:pt idx="30">
                  <c:v>1381.370127725304</c:v>
                </c:pt>
                <c:pt idx="31">
                  <c:v>1386.370127725304</c:v>
                </c:pt>
                <c:pt idx="32">
                  <c:v>1391.370127725304</c:v>
                </c:pt>
                <c:pt idx="33">
                  <c:v>1396.370127725304</c:v>
                </c:pt>
                <c:pt idx="34">
                  <c:v>1401.370127725304</c:v>
                </c:pt>
                <c:pt idx="35">
                  <c:v>1406.370127725304</c:v>
                </c:pt>
                <c:pt idx="36">
                  <c:v>1411.370127725304</c:v>
                </c:pt>
                <c:pt idx="37">
                  <c:v>1416.370127725304</c:v>
                </c:pt>
                <c:pt idx="38">
                  <c:v>1421.370127725304</c:v>
                </c:pt>
                <c:pt idx="39">
                  <c:v>1426.370127725304</c:v>
                </c:pt>
                <c:pt idx="40">
                  <c:v>1431.370127725304</c:v>
                </c:pt>
                <c:pt idx="41">
                  <c:v>1436.370127725304</c:v>
                </c:pt>
                <c:pt idx="42">
                  <c:v>1441.370127725304</c:v>
                </c:pt>
                <c:pt idx="43">
                  <c:v>1446.370127725304</c:v>
                </c:pt>
                <c:pt idx="44">
                  <c:v>1451.370127725304</c:v>
                </c:pt>
                <c:pt idx="45">
                  <c:v>1456.370127725304</c:v>
                </c:pt>
                <c:pt idx="46">
                  <c:v>1461.370127725304</c:v>
                </c:pt>
                <c:pt idx="47">
                  <c:v>1466.370127725304</c:v>
                </c:pt>
                <c:pt idx="48">
                  <c:v>1471.370127725304</c:v>
                </c:pt>
                <c:pt idx="49">
                  <c:v>1476.370127725304</c:v>
                </c:pt>
                <c:pt idx="50">
                  <c:v>1481.370127725304</c:v>
                </c:pt>
                <c:pt idx="51">
                  <c:v>1486.370127725304</c:v>
                </c:pt>
                <c:pt idx="52">
                  <c:v>1491.370127725304</c:v>
                </c:pt>
                <c:pt idx="53">
                  <c:v>1496.370127725304</c:v>
                </c:pt>
                <c:pt idx="54">
                  <c:v>1501.370127725304</c:v>
                </c:pt>
                <c:pt idx="55">
                  <c:v>1506.370127725304</c:v>
                </c:pt>
                <c:pt idx="56">
                  <c:v>1511.370127725304</c:v>
                </c:pt>
                <c:pt idx="57">
                  <c:v>1516.370127725304</c:v>
                </c:pt>
                <c:pt idx="58">
                  <c:v>1521.370127725304</c:v>
                </c:pt>
                <c:pt idx="59">
                  <c:v>1526.370127725304</c:v>
                </c:pt>
                <c:pt idx="60">
                  <c:v>1531.370127725304</c:v>
                </c:pt>
                <c:pt idx="61">
                  <c:v>1536.370127725304</c:v>
                </c:pt>
                <c:pt idx="62">
                  <c:v>1541.370127725304</c:v>
                </c:pt>
                <c:pt idx="63">
                  <c:v>1546.370127725304</c:v>
                </c:pt>
                <c:pt idx="64">
                  <c:v>1551.370127725304</c:v>
                </c:pt>
                <c:pt idx="65">
                  <c:v>1556.370127725304</c:v>
                </c:pt>
                <c:pt idx="66">
                  <c:v>1561.370127725304</c:v>
                </c:pt>
                <c:pt idx="67">
                  <c:v>1566.370127725304</c:v>
                </c:pt>
                <c:pt idx="68">
                  <c:v>1571.370127725304</c:v>
                </c:pt>
                <c:pt idx="69">
                  <c:v>1576.370127725304</c:v>
                </c:pt>
                <c:pt idx="70">
                  <c:v>1581.370127725304</c:v>
                </c:pt>
                <c:pt idx="71">
                  <c:v>1586.370127725304</c:v>
                </c:pt>
                <c:pt idx="72">
                  <c:v>1591.370127725304</c:v>
                </c:pt>
                <c:pt idx="73">
                  <c:v>1596.370127725304</c:v>
                </c:pt>
                <c:pt idx="74">
                  <c:v>1601.370127725304</c:v>
                </c:pt>
                <c:pt idx="75">
                  <c:v>1606.370127725304</c:v>
                </c:pt>
                <c:pt idx="76">
                  <c:v>1611.370127725304</c:v>
                </c:pt>
                <c:pt idx="77">
                  <c:v>1616.370127725304</c:v>
                </c:pt>
                <c:pt idx="78">
                  <c:v>1621.370127725304</c:v>
                </c:pt>
                <c:pt idx="79">
                  <c:v>1626.370127725304</c:v>
                </c:pt>
                <c:pt idx="80">
                  <c:v>1631.370127725304</c:v>
                </c:pt>
                <c:pt idx="81">
                  <c:v>1636.370127725304</c:v>
                </c:pt>
                <c:pt idx="82">
                  <c:v>1641.370127725304</c:v>
                </c:pt>
                <c:pt idx="83">
                  <c:v>1646.370127725304</c:v>
                </c:pt>
                <c:pt idx="84">
                  <c:v>1651.370127725304</c:v>
                </c:pt>
                <c:pt idx="85">
                  <c:v>1656.370127725304</c:v>
                </c:pt>
                <c:pt idx="86">
                  <c:v>1661.370127725304</c:v>
                </c:pt>
              </c:numCache>
            </c:numRef>
          </c:xVal>
          <c:yVal>
            <c:numRef>
              <c:f>'Parameterization - PyrB'!$T$37:$T$123</c:f>
              <c:numCache>
                <c:formatCode>0.00</c:formatCode>
                <c:ptCount val="87"/>
                <c:pt idx="0">
                  <c:v>0.0</c:v>
                </c:pt>
                <c:pt idx="1">
                  <c:v>0.0</c:v>
                </c:pt>
                <c:pt idx="2">
                  <c:v>0.0</c:v>
                </c:pt>
                <c:pt idx="3">
                  <c:v>0.0</c:v>
                </c:pt>
                <c:pt idx="4">
                  <c:v>0.0</c:v>
                </c:pt>
                <c:pt idx="5">
                  <c:v>0.0</c:v>
                </c:pt>
                <c:pt idx="6">
                  <c:v>0.0</c:v>
                </c:pt>
                <c:pt idx="7">
                  <c:v>0.0</c:v>
                </c:pt>
                <c:pt idx="8">
                  <c:v>0.0</c:v>
                </c:pt>
                <c:pt idx="9">
                  <c:v>0.0</c:v>
                </c:pt>
                <c:pt idx="10">
                  <c:v>0.0</c:v>
                </c:pt>
                <c:pt idx="11">
                  <c:v>0.0</c:v>
                </c:pt>
                <c:pt idx="12">
                  <c:v>0.0</c:v>
                </c:pt>
                <c:pt idx="13">
                  <c:v>0.970652936950997</c:v>
                </c:pt>
                <c:pt idx="14">
                  <c:v>2.262309935987294</c:v>
                </c:pt>
                <c:pt idx="15">
                  <c:v>3.605425623670295</c:v>
                </c:pt>
                <c:pt idx="16">
                  <c:v>5.0</c:v>
                </c:pt>
                <c:pt idx="17">
                  <c:v>6.446033064976408</c:v>
                </c:pt>
                <c:pt idx="18">
                  <c:v>7.943524818599519</c:v>
                </c:pt>
                <c:pt idx="19">
                  <c:v>9.492475260869333</c:v>
                </c:pt>
                <c:pt idx="20">
                  <c:v>11.09288439178585</c:v>
                </c:pt>
                <c:pt idx="21">
                  <c:v>12.74475221134907</c:v>
                </c:pt>
                <c:pt idx="22">
                  <c:v>14.448078719559</c:v>
                </c:pt>
                <c:pt idx="23">
                  <c:v>16.20286391641563</c:v>
                </c:pt>
                <c:pt idx="24">
                  <c:v>18.00910780191896</c:v>
                </c:pt>
                <c:pt idx="25">
                  <c:v>19.866810376069</c:v>
                </c:pt>
                <c:pt idx="26">
                  <c:v>21.77597163886573</c:v>
                </c:pt>
                <c:pt idx="27">
                  <c:v>23.73659159030918</c:v>
                </c:pt>
                <c:pt idx="28">
                  <c:v>25.74867023039933</c:v>
                </c:pt>
                <c:pt idx="29">
                  <c:v>27.81220755913618</c:v>
                </c:pt>
                <c:pt idx="30">
                  <c:v>29.92720357651973</c:v>
                </c:pt>
                <c:pt idx="31">
                  <c:v>32.09365828254998</c:v>
                </c:pt>
                <c:pt idx="32">
                  <c:v>34.31157167722695</c:v>
                </c:pt>
                <c:pt idx="33">
                  <c:v>36.58094376055061</c:v>
                </c:pt>
                <c:pt idx="34">
                  <c:v>38.90177453252098</c:v>
                </c:pt>
                <c:pt idx="35">
                  <c:v>41.27406399313805</c:v>
                </c:pt>
                <c:pt idx="36">
                  <c:v>43.6978121424018</c:v>
                </c:pt>
                <c:pt idx="37">
                  <c:v>46.17301898031231</c:v>
                </c:pt>
                <c:pt idx="38">
                  <c:v>48.69968450686949</c:v>
                </c:pt>
                <c:pt idx="39">
                  <c:v>51.27780872207337</c:v>
                </c:pt>
                <c:pt idx="40">
                  <c:v>53.90739162592396</c:v>
                </c:pt>
                <c:pt idx="41">
                  <c:v>56.58843321842125</c:v>
                </c:pt>
                <c:pt idx="42">
                  <c:v>59.32093349956525</c:v>
                </c:pt>
                <c:pt idx="43">
                  <c:v>62.10489246935595</c:v>
                </c:pt>
                <c:pt idx="44">
                  <c:v>64.94031012779335</c:v>
                </c:pt>
                <c:pt idx="45">
                  <c:v>67.82718647487745</c:v>
                </c:pt>
                <c:pt idx="46">
                  <c:v>70.76552151060827</c:v>
                </c:pt>
                <c:pt idx="47">
                  <c:v>73.75531523498577</c:v>
                </c:pt>
                <c:pt idx="48">
                  <c:v>76.79656764801</c:v>
                </c:pt>
                <c:pt idx="49">
                  <c:v>79.88927874968091</c:v>
                </c:pt>
                <c:pt idx="50">
                  <c:v>83.03344853999855</c:v>
                </c:pt>
                <c:pt idx="51">
                  <c:v>86.22907701896287</c:v>
                </c:pt>
                <c:pt idx="52">
                  <c:v>89.4761641865739</c:v>
                </c:pt>
                <c:pt idx="53">
                  <c:v>92.77471004283163</c:v>
                </c:pt>
                <c:pt idx="54">
                  <c:v>96.12471458773607</c:v>
                </c:pt>
                <c:pt idx="55">
                  <c:v>99.52617782128721</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numCache>
            </c:numRef>
          </c:yVal>
          <c:smooth val="0"/>
        </c:ser>
        <c:ser>
          <c:idx val="6"/>
          <c:order val="6"/>
          <c:spPr>
            <a:ln>
              <a:solidFill>
                <a:srgbClr val="0070C0"/>
              </a:solidFill>
            </a:ln>
          </c:spPr>
          <c:marker>
            <c:symbol val="none"/>
          </c:marker>
          <c:xVal>
            <c:numRef>
              <c:f>'Parameterization - PyrB'!$B$37:$B$123</c:f>
              <c:numCache>
                <c:formatCode>0.00</c:formatCode>
                <c:ptCount val="87"/>
                <c:pt idx="0">
                  <c:v>1231.370127725304</c:v>
                </c:pt>
                <c:pt idx="1">
                  <c:v>1236.370127725304</c:v>
                </c:pt>
                <c:pt idx="2">
                  <c:v>1241.370127725304</c:v>
                </c:pt>
                <c:pt idx="3">
                  <c:v>1246.370127725304</c:v>
                </c:pt>
                <c:pt idx="4">
                  <c:v>1251.370127725304</c:v>
                </c:pt>
                <c:pt idx="5">
                  <c:v>1256.370127725304</c:v>
                </c:pt>
                <c:pt idx="6">
                  <c:v>1261.370127725304</c:v>
                </c:pt>
                <c:pt idx="7">
                  <c:v>1266.370127725304</c:v>
                </c:pt>
                <c:pt idx="8">
                  <c:v>1271.370127725304</c:v>
                </c:pt>
                <c:pt idx="9">
                  <c:v>1276.370127725304</c:v>
                </c:pt>
                <c:pt idx="10">
                  <c:v>1281.370127725304</c:v>
                </c:pt>
                <c:pt idx="11">
                  <c:v>1286.370127725304</c:v>
                </c:pt>
                <c:pt idx="12">
                  <c:v>1291.370127725304</c:v>
                </c:pt>
                <c:pt idx="13">
                  <c:v>1296.370127725304</c:v>
                </c:pt>
                <c:pt idx="14">
                  <c:v>1301.370127725304</c:v>
                </c:pt>
                <c:pt idx="15">
                  <c:v>1306.370127725304</c:v>
                </c:pt>
                <c:pt idx="16">
                  <c:v>1311.370127725304</c:v>
                </c:pt>
                <c:pt idx="17">
                  <c:v>1316.370127725304</c:v>
                </c:pt>
                <c:pt idx="18">
                  <c:v>1321.370127725304</c:v>
                </c:pt>
                <c:pt idx="19">
                  <c:v>1326.370127725304</c:v>
                </c:pt>
                <c:pt idx="20">
                  <c:v>1331.370127725304</c:v>
                </c:pt>
                <c:pt idx="21">
                  <c:v>1336.370127725304</c:v>
                </c:pt>
                <c:pt idx="22">
                  <c:v>1341.370127725304</c:v>
                </c:pt>
                <c:pt idx="23">
                  <c:v>1346.370127725304</c:v>
                </c:pt>
                <c:pt idx="24">
                  <c:v>1351.370127725304</c:v>
                </c:pt>
                <c:pt idx="25">
                  <c:v>1356.370127725304</c:v>
                </c:pt>
                <c:pt idx="26">
                  <c:v>1361.370127725304</c:v>
                </c:pt>
                <c:pt idx="27">
                  <c:v>1366.370127725304</c:v>
                </c:pt>
                <c:pt idx="28">
                  <c:v>1371.370127725304</c:v>
                </c:pt>
                <c:pt idx="29">
                  <c:v>1376.370127725304</c:v>
                </c:pt>
                <c:pt idx="30">
                  <c:v>1381.370127725304</c:v>
                </c:pt>
                <c:pt idx="31">
                  <c:v>1386.370127725304</c:v>
                </c:pt>
                <c:pt idx="32">
                  <c:v>1391.370127725304</c:v>
                </c:pt>
                <c:pt idx="33">
                  <c:v>1396.370127725304</c:v>
                </c:pt>
                <c:pt idx="34">
                  <c:v>1401.370127725304</c:v>
                </c:pt>
                <c:pt idx="35">
                  <c:v>1406.370127725304</c:v>
                </c:pt>
                <c:pt idx="36">
                  <c:v>1411.370127725304</c:v>
                </c:pt>
                <c:pt idx="37">
                  <c:v>1416.370127725304</c:v>
                </c:pt>
                <c:pt idx="38">
                  <c:v>1421.370127725304</c:v>
                </c:pt>
                <c:pt idx="39">
                  <c:v>1426.370127725304</c:v>
                </c:pt>
                <c:pt idx="40">
                  <c:v>1431.370127725304</c:v>
                </c:pt>
                <c:pt idx="41">
                  <c:v>1436.370127725304</c:v>
                </c:pt>
                <c:pt idx="42">
                  <c:v>1441.370127725304</c:v>
                </c:pt>
                <c:pt idx="43">
                  <c:v>1446.370127725304</c:v>
                </c:pt>
                <c:pt idx="44">
                  <c:v>1451.370127725304</c:v>
                </c:pt>
                <c:pt idx="45">
                  <c:v>1456.370127725304</c:v>
                </c:pt>
                <c:pt idx="46">
                  <c:v>1461.370127725304</c:v>
                </c:pt>
                <c:pt idx="47">
                  <c:v>1466.370127725304</c:v>
                </c:pt>
                <c:pt idx="48">
                  <c:v>1471.370127725304</c:v>
                </c:pt>
                <c:pt idx="49">
                  <c:v>1476.370127725304</c:v>
                </c:pt>
                <c:pt idx="50">
                  <c:v>1481.370127725304</c:v>
                </c:pt>
                <c:pt idx="51">
                  <c:v>1486.370127725304</c:v>
                </c:pt>
                <c:pt idx="52">
                  <c:v>1491.370127725304</c:v>
                </c:pt>
                <c:pt idx="53">
                  <c:v>1496.370127725304</c:v>
                </c:pt>
                <c:pt idx="54">
                  <c:v>1501.370127725304</c:v>
                </c:pt>
                <c:pt idx="55">
                  <c:v>1506.370127725304</c:v>
                </c:pt>
                <c:pt idx="56">
                  <c:v>1511.370127725304</c:v>
                </c:pt>
                <c:pt idx="57">
                  <c:v>1516.370127725304</c:v>
                </c:pt>
                <c:pt idx="58">
                  <c:v>1521.370127725304</c:v>
                </c:pt>
                <c:pt idx="59">
                  <c:v>1526.370127725304</c:v>
                </c:pt>
                <c:pt idx="60">
                  <c:v>1531.370127725304</c:v>
                </c:pt>
                <c:pt idx="61">
                  <c:v>1536.370127725304</c:v>
                </c:pt>
                <c:pt idx="62">
                  <c:v>1541.370127725304</c:v>
                </c:pt>
                <c:pt idx="63">
                  <c:v>1546.370127725304</c:v>
                </c:pt>
                <c:pt idx="64">
                  <c:v>1551.370127725304</c:v>
                </c:pt>
                <c:pt idx="65">
                  <c:v>1556.370127725304</c:v>
                </c:pt>
                <c:pt idx="66">
                  <c:v>1561.370127725304</c:v>
                </c:pt>
                <c:pt idx="67">
                  <c:v>1566.370127725304</c:v>
                </c:pt>
                <c:pt idx="68">
                  <c:v>1571.370127725304</c:v>
                </c:pt>
                <c:pt idx="69">
                  <c:v>1576.370127725304</c:v>
                </c:pt>
                <c:pt idx="70">
                  <c:v>1581.370127725304</c:v>
                </c:pt>
                <c:pt idx="71">
                  <c:v>1586.370127725304</c:v>
                </c:pt>
                <c:pt idx="72">
                  <c:v>1591.370127725304</c:v>
                </c:pt>
                <c:pt idx="73">
                  <c:v>1596.370127725304</c:v>
                </c:pt>
                <c:pt idx="74">
                  <c:v>1601.370127725304</c:v>
                </c:pt>
                <c:pt idx="75">
                  <c:v>1606.370127725304</c:v>
                </c:pt>
                <c:pt idx="76">
                  <c:v>1611.370127725304</c:v>
                </c:pt>
                <c:pt idx="77">
                  <c:v>1616.370127725304</c:v>
                </c:pt>
                <c:pt idx="78">
                  <c:v>1621.370127725304</c:v>
                </c:pt>
                <c:pt idx="79">
                  <c:v>1626.370127725304</c:v>
                </c:pt>
                <c:pt idx="80">
                  <c:v>1631.370127725304</c:v>
                </c:pt>
                <c:pt idx="81">
                  <c:v>1636.370127725304</c:v>
                </c:pt>
                <c:pt idx="82">
                  <c:v>1641.370127725304</c:v>
                </c:pt>
                <c:pt idx="83">
                  <c:v>1646.370127725304</c:v>
                </c:pt>
                <c:pt idx="84">
                  <c:v>1651.370127725304</c:v>
                </c:pt>
                <c:pt idx="85">
                  <c:v>1656.370127725304</c:v>
                </c:pt>
                <c:pt idx="86">
                  <c:v>1661.370127725304</c:v>
                </c:pt>
              </c:numCache>
            </c:numRef>
          </c:xVal>
          <c:yVal>
            <c:numRef>
              <c:f>'Parameterization - PyrB'!$M$37:$M$123</c:f>
              <c:numCache>
                <c:formatCode>0.00</c:formatCode>
                <c:ptCount val="87"/>
                <c:pt idx="0">
                  <c:v>0.0</c:v>
                </c:pt>
                <c:pt idx="1">
                  <c:v>0.0</c:v>
                </c:pt>
                <c:pt idx="2">
                  <c:v>0.0</c:v>
                </c:pt>
                <c:pt idx="3">
                  <c:v>0.0</c:v>
                </c:pt>
                <c:pt idx="4">
                  <c:v>0.0</c:v>
                </c:pt>
                <c:pt idx="5">
                  <c:v>0.0</c:v>
                </c:pt>
                <c:pt idx="6">
                  <c:v>0.0</c:v>
                </c:pt>
                <c:pt idx="7">
                  <c:v>0.0</c:v>
                </c:pt>
                <c:pt idx="8">
                  <c:v>0.0</c:v>
                </c:pt>
                <c:pt idx="9">
                  <c:v>0.0</c:v>
                </c:pt>
                <c:pt idx="10">
                  <c:v>0.0</c:v>
                </c:pt>
                <c:pt idx="11">
                  <c:v>0.0</c:v>
                </c:pt>
                <c:pt idx="12">
                  <c:v>0.0</c:v>
                </c:pt>
                <c:pt idx="13">
                  <c:v>0.970652936950997</c:v>
                </c:pt>
                <c:pt idx="14">
                  <c:v>2.262309935987294</c:v>
                </c:pt>
                <c:pt idx="15">
                  <c:v>3.605425623670295</c:v>
                </c:pt>
                <c:pt idx="16">
                  <c:v>5.0</c:v>
                </c:pt>
                <c:pt idx="17">
                  <c:v>6.446033064976408</c:v>
                </c:pt>
                <c:pt idx="18">
                  <c:v>7.943524818599519</c:v>
                </c:pt>
                <c:pt idx="19">
                  <c:v>9.492475260869333</c:v>
                </c:pt>
                <c:pt idx="20">
                  <c:v>11.09288439178585</c:v>
                </c:pt>
                <c:pt idx="21">
                  <c:v>12.74475221134907</c:v>
                </c:pt>
                <c:pt idx="22">
                  <c:v>14.448078719559</c:v>
                </c:pt>
                <c:pt idx="23">
                  <c:v>16.20286391641563</c:v>
                </c:pt>
                <c:pt idx="24">
                  <c:v>18.00910780191896</c:v>
                </c:pt>
                <c:pt idx="25">
                  <c:v>19.866810376069</c:v>
                </c:pt>
                <c:pt idx="26">
                  <c:v>21.77597163886573</c:v>
                </c:pt>
                <c:pt idx="27">
                  <c:v>23.73659159030918</c:v>
                </c:pt>
                <c:pt idx="28">
                  <c:v>25.74867023039933</c:v>
                </c:pt>
                <c:pt idx="29">
                  <c:v>27.81220755913618</c:v>
                </c:pt>
                <c:pt idx="30">
                  <c:v>29.92720357651973</c:v>
                </c:pt>
                <c:pt idx="31">
                  <c:v>32.09365828254998</c:v>
                </c:pt>
                <c:pt idx="32">
                  <c:v>34.31157167722695</c:v>
                </c:pt>
                <c:pt idx="33">
                  <c:v>36.58094376055061</c:v>
                </c:pt>
                <c:pt idx="34">
                  <c:v>38.90177453252098</c:v>
                </c:pt>
                <c:pt idx="35">
                  <c:v>41.27406399313805</c:v>
                </c:pt>
                <c:pt idx="36">
                  <c:v>43.6978121424018</c:v>
                </c:pt>
                <c:pt idx="37">
                  <c:v>46.17301898031231</c:v>
                </c:pt>
                <c:pt idx="38">
                  <c:v>48.69968450686949</c:v>
                </c:pt>
                <c:pt idx="39">
                  <c:v>51.27780872207337</c:v>
                </c:pt>
                <c:pt idx="40">
                  <c:v>53.90739162592396</c:v>
                </c:pt>
                <c:pt idx="41">
                  <c:v>56.58843321842125</c:v>
                </c:pt>
                <c:pt idx="42">
                  <c:v>59.32093349956525</c:v>
                </c:pt>
                <c:pt idx="43">
                  <c:v>62.10489246935595</c:v>
                </c:pt>
                <c:pt idx="44">
                  <c:v>64.94031012779335</c:v>
                </c:pt>
                <c:pt idx="45">
                  <c:v>67.82718647487745</c:v>
                </c:pt>
                <c:pt idx="46">
                  <c:v>70.76552151060827</c:v>
                </c:pt>
                <c:pt idx="47">
                  <c:v>73.75531523498577</c:v>
                </c:pt>
                <c:pt idx="48">
                  <c:v>76.79656764801</c:v>
                </c:pt>
                <c:pt idx="49">
                  <c:v>79.88927874968091</c:v>
                </c:pt>
                <c:pt idx="50">
                  <c:v>83.03344853999855</c:v>
                </c:pt>
                <c:pt idx="51">
                  <c:v>86.22907701896287</c:v>
                </c:pt>
                <c:pt idx="52">
                  <c:v>89.4761641865739</c:v>
                </c:pt>
                <c:pt idx="53">
                  <c:v>92.77471004283163</c:v>
                </c:pt>
                <c:pt idx="54">
                  <c:v>96.12471458773607</c:v>
                </c:pt>
                <c:pt idx="55">
                  <c:v>99.52617782128721</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numCache>
            </c:numRef>
          </c:yVal>
          <c:smooth val="0"/>
        </c:ser>
        <c:ser>
          <c:idx val="7"/>
          <c:order val="7"/>
          <c:spPr>
            <a:ln>
              <a:noFill/>
            </a:ln>
          </c:spPr>
          <c:marker>
            <c:symbol val="square"/>
            <c:size val="9"/>
            <c:spPr>
              <a:solidFill>
                <a:srgbClr val="FFFF00"/>
              </a:solidFill>
              <a:ln>
                <a:solidFill>
                  <a:schemeClr val="tx1"/>
                </a:solidFill>
              </a:ln>
            </c:spPr>
          </c:marker>
          <c:xVal>
            <c:numRef>
              <c:f>'Parameterization - PyrB'!$B$53</c:f>
              <c:numCache>
                <c:formatCode>0.00</c:formatCode>
                <c:ptCount val="1"/>
                <c:pt idx="0">
                  <c:v>1311.370127725304</c:v>
                </c:pt>
              </c:numCache>
            </c:numRef>
          </c:xVal>
          <c:yVal>
            <c:numRef>
              <c:f>'Parameterization - PyrB'!$F$53</c:f>
              <c:numCache>
                <c:formatCode>0.00</c:formatCode>
                <c:ptCount val="1"/>
                <c:pt idx="0">
                  <c:v>5.0</c:v>
                </c:pt>
              </c:numCache>
            </c:numRef>
          </c:yVal>
          <c:smooth val="0"/>
        </c:ser>
        <c:ser>
          <c:idx val="8"/>
          <c:order val="8"/>
          <c:marker>
            <c:symbol val="none"/>
          </c:marker>
          <c:dPt>
            <c:idx val="0"/>
            <c:marker>
              <c:symbol val="square"/>
              <c:size val="9"/>
              <c:spPr>
                <a:solidFill>
                  <a:srgbClr val="002060"/>
                </a:solidFill>
                <a:ln>
                  <a:solidFill>
                    <a:schemeClr val="tx1"/>
                  </a:solidFill>
                </a:ln>
              </c:spPr>
            </c:marker>
            <c:bubble3D val="0"/>
          </c:dPt>
          <c:xVal>
            <c:numRef>
              <c:f>'Parameterization - PyrB'!$B$124</c:f>
              <c:numCache>
                <c:formatCode>0.00</c:formatCode>
                <c:ptCount val="1"/>
                <c:pt idx="0">
                  <c:v>1506.513553384121</c:v>
                </c:pt>
              </c:numCache>
            </c:numRef>
          </c:xVal>
          <c:yVal>
            <c:numRef>
              <c:f>'Parameterization - PyrB'!$M$124</c:f>
              <c:numCache>
                <c:formatCode>0.00</c:formatCode>
                <c:ptCount val="1"/>
                <c:pt idx="0">
                  <c:v>99.62450846301335</c:v>
                </c:pt>
              </c:numCache>
            </c:numRef>
          </c:yVal>
          <c:smooth val="0"/>
        </c:ser>
        <c:dLbls>
          <c:showLegendKey val="0"/>
          <c:showVal val="0"/>
          <c:showCatName val="0"/>
          <c:showSerName val="0"/>
          <c:showPercent val="0"/>
          <c:showBubbleSize val="0"/>
        </c:dLbls>
        <c:axId val="1848309448"/>
        <c:axId val="1847254440"/>
      </c:scatterChart>
      <c:valAx>
        <c:axId val="1848309448"/>
        <c:scaling>
          <c:orientation val="minMax"/>
          <c:min val="1000.0"/>
        </c:scaling>
        <c:delete val="0"/>
        <c:axPos val="b"/>
        <c:title>
          <c:tx>
            <c:rich>
              <a:bodyPr/>
              <a:lstStyle/>
              <a:p>
                <a:pPr>
                  <a:defRPr sz="1400"/>
                </a:pPr>
                <a:r>
                  <a:rPr lang="en-US" sz="1400" i="1"/>
                  <a:t>T</a:t>
                </a:r>
                <a:r>
                  <a:rPr lang="en-US" sz="1400"/>
                  <a:t> (°C)</a:t>
                </a:r>
              </a:p>
            </c:rich>
          </c:tx>
          <c:layout>
            <c:manualLayout>
              <c:xMode val="edge"/>
              <c:yMode val="edge"/>
              <c:x val="0.504720364983686"/>
              <c:y val="0.878827758083222"/>
            </c:manualLayout>
          </c:layout>
          <c:overlay val="0"/>
        </c:title>
        <c:numFmt formatCode="General" sourceLinked="0"/>
        <c:majorTickMark val="in"/>
        <c:minorTickMark val="none"/>
        <c:tickLblPos val="nextTo"/>
        <c:crossAx val="1847254440"/>
        <c:crosses val="autoZero"/>
        <c:crossBetween val="midCat"/>
      </c:valAx>
      <c:valAx>
        <c:axId val="1847254440"/>
        <c:scaling>
          <c:orientation val="minMax"/>
          <c:max val="100.0"/>
          <c:min val="0.0"/>
        </c:scaling>
        <c:delete val="0"/>
        <c:axPos val="l"/>
        <c:title>
          <c:tx>
            <c:rich>
              <a:bodyPr rot="-5400000" vert="horz"/>
              <a:lstStyle/>
              <a:p>
                <a:pPr>
                  <a:defRPr sz="1400"/>
                </a:pPr>
                <a:r>
                  <a:rPr lang="en-US" sz="1400" i="1"/>
                  <a:t>F</a:t>
                </a:r>
                <a:r>
                  <a:rPr lang="en-US" sz="1400"/>
                  <a:t> (wt%)</a:t>
                </a:r>
              </a:p>
            </c:rich>
          </c:tx>
          <c:layout/>
          <c:overlay val="0"/>
        </c:title>
        <c:numFmt formatCode="General" sourceLinked="0"/>
        <c:majorTickMark val="in"/>
        <c:minorTickMark val="none"/>
        <c:tickLblPos val="nextTo"/>
        <c:crossAx val="1848309448"/>
        <c:crosses val="autoZero"/>
        <c:crossBetween val="midCat"/>
      </c:valAx>
      <c:spPr>
        <a:ln>
          <a:solidFill>
            <a:schemeClr val="tx1"/>
          </a:solidFill>
        </a:ln>
      </c:spPr>
    </c:plotArea>
    <c:plotVisOnly val="1"/>
    <c:dispBlanksAs val="gap"/>
    <c:showDLblsOverMax val="0"/>
  </c:chart>
  <c:spPr>
    <a:solidFill>
      <a:schemeClr val="accent3">
        <a:lumMod val="40000"/>
        <a:lumOff val="60000"/>
      </a:schemeClr>
    </a:solidFill>
    <a:ln>
      <a:noFill/>
    </a:ln>
  </c:spPr>
  <c:txPr>
    <a:bodyPr/>
    <a:lstStyle/>
    <a:p>
      <a:pPr>
        <a:defRPr sz="1200">
          <a:latin typeface="Century Gothic"/>
          <a:cs typeface="Century Gothic"/>
        </a:defRPr>
      </a:pPr>
      <a:endParaRPr lang="en-US"/>
    </a:p>
  </c:txPr>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24961609276452"/>
          <c:y val="0.0601851851851852"/>
          <c:w val="0.704920280487327"/>
          <c:h val="0.766913823272091"/>
        </c:manualLayout>
      </c:layout>
      <c:scatterChart>
        <c:scatterStyle val="smoothMarker"/>
        <c:varyColors val="0"/>
        <c:ser>
          <c:idx val="1"/>
          <c:order val="0"/>
          <c:tx>
            <c:v>peridotite</c:v>
          </c:tx>
          <c:spPr>
            <a:ln>
              <a:solidFill>
                <a:srgbClr val="008000"/>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'!$BC$43:$BC$1192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0.0034830135409588</c:v>
                </c:pt>
                <c:pt idx="543">
                  <c:v>0.0296594747411724</c:v>
                </c:pt>
                <c:pt idx="544">
                  <c:v>0.0628833871812592</c:v>
                </c:pt>
                <c:pt idx="545">
                  <c:v>0.101512719656704</c:v>
                </c:pt>
                <c:pt idx="546">
                  <c:v>0.144333657344602</c:v>
                </c:pt>
                <c:pt idx="547">
                  <c:v>0.190535289996979</c:v>
                </c:pt>
                <c:pt idx="548">
                  <c:v>0.239557118046468</c:v>
                </c:pt>
                <c:pt idx="549">
                  <c:v>0.29099340762055</c:v>
                </c:pt>
                <c:pt idx="550">
                  <c:v>0.344538160678615</c:v>
                </c:pt>
                <c:pt idx="551">
                  <c:v>0.399952679366609</c:v>
                </c:pt>
                <c:pt idx="552">
                  <c:v>0.457045606490536</c:v>
                </c:pt>
                <c:pt idx="553">
                  <c:v>0.515660092995133</c:v>
                </c:pt>
                <c:pt idx="554">
                  <c:v>0.575665211031006</c:v>
                </c:pt>
                <c:pt idx="555">
                  <c:v>0.636950002396247</c:v>
                </c:pt>
                <c:pt idx="556">
                  <c:v>0.699419225869985</c:v>
                </c:pt>
                <c:pt idx="557">
                  <c:v>0.762990237407923</c:v>
                </c:pt>
                <c:pt idx="558">
                  <c:v>0.827590648694105</c:v>
                </c:pt>
                <c:pt idx="559">
                  <c:v>0.893156534751063</c:v>
                </c:pt>
                <c:pt idx="560">
                  <c:v>0.959631037947404</c:v>
                </c:pt>
                <c:pt idx="561">
                  <c:v>1.026963264103974</c:v>
                </c:pt>
                <c:pt idx="562">
                  <c:v>1.095107397779979</c:v>
                </c:pt>
                <c:pt idx="563">
                  <c:v>1.164021984694346</c:v>
                </c:pt>
                <c:pt idx="564">
                  <c:v>1.233669343448241</c:v>
                </c:pt>
                <c:pt idx="565">
                  <c:v>1.304015078579604</c:v>
                </c:pt>
                <c:pt idx="566">
                  <c:v>1.375027673965452</c:v>
                </c:pt>
                <c:pt idx="567">
                  <c:v>1.446678150611509</c:v>
                </c:pt>
                <c:pt idx="568">
                  <c:v>1.518939776538812</c:v>
                </c:pt>
                <c:pt idx="569">
                  <c:v>1.59178781919723</c:v>
                </c:pt>
                <c:pt idx="570">
                  <c:v>1.665199332876064</c:v>
                </c:pt>
                <c:pt idx="571">
                  <c:v>1.739152975130908</c:v>
                </c:pt>
                <c:pt idx="572">
                  <c:v>1.813628847434537</c:v>
                </c:pt>
                <c:pt idx="573">
                  <c:v>1.888608356181546</c:v>
                </c:pt>
                <c:pt idx="574">
                  <c:v>1.96407409089534</c:v>
                </c:pt>
                <c:pt idx="575">
                  <c:v>2.04000971705719</c:v>
                </c:pt>
                <c:pt idx="576">
                  <c:v>2.116399881426448</c:v>
                </c:pt>
                <c:pt idx="577">
                  <c:v>2.19323012808498</c:v>
                </c:pt>
                <c:pt idx="578">
                  <c:v>2.270486823730407</c:v>
                </c:pt>
                <c:pt idx="579">
                  <c:v>2.341717309640055</c:v>
                </c:pt>
                <c:pt idx="580">
                  <c:v>2.413268618646278</c:v>
                </c:pt>
                <c:pt idx="581">
                  <c:v>2.485129278605705</c:v>
                </c:pt>
                <c:pt idx="582">
                  <c:v>2.557289277492887</c:v>
                </c:pt>
                <c:pt idx="583">
                  <c:v>2.629739458603914</c:v>
                </c:pt>
                <c:pt idx="584">
                  <c:v>2.702471232635483</c:v>
                </c:pt>
                <c:pt idx="585">
                  <c:v>2.775476438158124</c:v>
                </c:pt>
                <c:pt idx="586">
                  <c:v>2.848747270778417</c:v>
                </c:pt>
                <c:pt idx="587">
                  <c:v>2.922276243717882</c:v>
                </c:pt>
                <c:pt idx="588">
                  <c:v>2.996056162633106</c:v>
                </c:pt>
                <c:pt idx="589">
                  <c:v>3.070080106915688</c:v>
                </c:pt>
                <c:pt idx="590">
                  <c:v>3.144341414054823</c:v>
                </c:pt>
                <c:pt idx="591">
                  <c:v>3.218833665611398</c:v>
                </c:pt>
                <c:pt idx="592">
                  <c:v>3.293550674214787</c:v>
                </c:pt>
                <c:pt idx="593">
                  <c:v>3.368486471356406</c:v>
                </c:pt>
                <c:pt idx="594">
                  <c:v>3.443635295895077</c:v>
                </c:pt>
                <c:pt idx="595">
                  <c:v>3.518991583237252</c:v>
                </c:pt>
                <c:pt idx="596">
                  <c:v>3.594549955166413</c:v>
                </c:pt>
                <c:pt idx="597">
                  <c:v>3.670305210295245</c:v>
                </c:pt>
                <c:pt idx="598">
                  <c:v>3.746252315110488</c:v>
                </c:pt>
                <c:pt idx="599">
                  <c:v>3.822386395577101</c:v>
                </c:pt>
                <c:pt idx="600">
                  <c:v>3.898702729267501</c:v>
                </c:pt>
                <c:pt idx="601">
                  <c:v>3.97519673798078</c:v>
                </c:pt>
                <c:pt idx="602">
                  <c:v>4.051863980818598</c:v>
                </c:pt>
                <c:pt idx="603">
                  <c:v>4.128700147685013</c:v>
                </c:pt>
                <c:pt idx="604">
                  <c:v>4.20570105318036</c:v>
                </c:pt>
                <c:pt idx="605">
                  <c:v>4.282862630860571</c:v>
                </c:pt>
                <c:pt idx="606">
                  <c:v>4.360180927835973</c:v>
                </c:pt>
                <c:pt idx="607">
                  <c:v>4.437652099684905</c:v>
                </c:pt>
                <c:pt idx="608">
                  <c:v>4.515272405660535</c:v>
                </c:pt>
                <c:pt idx="609">
                  <c:v>4.593038204169478</c:v>
                </c:pt>
                <c:pt idx="610">
                  <c:v>4.670945948504506</c:v>
                </c:pt>
                <c:pt idx="611">
                  <c:v>4.748992182812445</c:v>
                </c:pt>
                <c:pt idx="612">
                  <c:v>4.827173538282835</c:v>
                </c:pt>
                <c:pt idx="613">
                  <c:v>4.905486729541624</c:v>
                </c:pt>
                <c:pt idx="614">
                  <c:v>4.983928551236502</c:v>
                </c:pt>
                <c:pt idx="615">
                  <c:v>5.062495874802138</c:v>
                </c:pt>
                <c:pt idx="616">
                  <c:v>5.141185645392089</c:v>
                </c:pt>
                <c:pt idx="617">
                  <c:v>5.219994878969022</c:v>
                </c:pt>
                <c:pt idx="618">
                  <c:v>5.298920659541279</c:v>
                </c:pt>
                <c:pt idx="619">
                  <c:v>5.377960136537766</c:v>
                </c:pt>
                <c:pt idx="620">
                  <c:v>5.457110522312661</c:v>
                </c:pt>
                <c:pt idx="621">
                  <c:v>5.5363690897717</c:v>
                </c:pt>
                <c:pt idx="622">
                  <c:v>5.615733170113049</c:v>
                </c:pt>
                <c:pt idx="623">
                  <c:v>5.695200150675886</c:v>
                </c:pt>
                <c:pt idx="624">
                  <c:v>5.77476747289064</c:v>
                </c:pt>
                <c:pt idx="625">
                  <c:v>5.854432630324259</c:v>
                </c:pt>
                <c:pt idx="626">
                  <c:v>5.934193166816647</c:v>
                </c:pt>
                <c:pt idx="627">
                  <c:v>6.01404667470095</c:v>
                </c:pt>
                <c:pt idx="628">
                  <c:v>6.09399079310512</c:v>
                </c:pt>
                <c:pt idx="629">
                  <c:v>6.174023206328934</c:v>
                </c:pt>
                <c:pt idx="630">
                  <c:v>6.254141642292951</c:v>
                </c:pt>
                <c:pt idx="631">
                  <c:v>6.33434387105518</c:v>
                </c:pt>
                <c:pt idx="632">
                  <c:v>6.414627703392198</c:v>
                </c:pt>
                <c:pt idx="633">
                  <c:v>6.494990989441082</c:v>
                </c:pt>
                <c:pt idx="634">
                  <c:v>6.575431617399153</c:v>
                </c:pt>
                <c:pt idx="635">
                  <c:v>6.655947512278275</c:v>
                </c:pt>
                <c:pt idx="636">
                  <c:v>6.736536634711102</c:v>
                </c:pt>
                <c:pt idx="637">
                  <c:v>6.817196979807118</c:v>
                </c:pt>
                <c:pt idx="638">
                  <c:v>6.897926576054665</c:v>
                </c:pt>
                <c:pt idx="639">
                  <c:v>6.97872348426843</c:v>
                </c:pt>
                <c:pt idx="640">
                  <c:v>7.059585796578584</c:v>
                </c:pt>
                <c:pt idx="641">
                  <c:v>7.14051163546063</c:v>
                </c:pt>
                <c:pt idx="642">
                  <c:v>7.221499152803546</c:v>
                </c:pt>
                <c:pt idx="643">
                  <c:v>7.302546529014389</c:v>
                </c:pt>
                <c:pt idx="644">
                  <c:v>7.383651972157851</c:v>
                </c:pt>
                <c:pt idx="645">
                  <c:v>7.464813717128985</c:v>
                </c:pt>
                <c:pt idx="646">
                  <c:v>7.546030024857648</c:v>
                </c:pt>
                <c:pt idx="647">
                  <c:v>7.62729918154316</c:v>
                </c:pt>
                <c:pt idx="648">
                  <c:v>7.708619497918178</c:v>
                </c:pt>
                <c:pt idx="649">
                  <c:v>7.789989308539532</c:v>
                </c:pt>
                <c:pt idx="650">
                  <c:v>7.871406971106075</c:v>
                </c:pt>
                <c:pt idx="651">
                  <c:v>7.9528708658015</c:v>
                </c:pt>
                <c:pt idx="652">
                  <c:v>8.034379394661265</c:v>
                </c:pt>
                <c:pt idx="653">
                  <c:v>8.115930980962795</c:v>
                </c:pt>
                <c:pt idx="654">
                  <c:v>8.197524068637803</c:v>
                </c:pt>
                <c:pt idx="655">
                  <c:v>8.279157121705713</c:v>
                </c:pt>
                <c:pt idx="656">
                  <c:v>8.360828623727524</c:v>
                </c:pt>
                <c:pt idx="657">
                  <c:v>8.442537077279153</c:v>
                </c:pt>
                <c:pt idx="658">
                  <c:v>8.524281003443473</c:v>
                </c:pt>
                <c:pt idx="659">
                  <c:v>8.606058941320526</c:v>
                </c:pt>
                <c:pt idx="660">
                  <c:v>8.68786944755451</c:v>
                </c:pt>
                <c:pt idx="661">
                  <c:v>8.769711095878058</c:v>
                </c:pt>
                <c:pt idx="662">
                  <c:v>8.851582476671763</c:v>
                </c:pt>
                <c:pt idx="663">
                  <c:v>8.93348219653956</c:v>
                </c:pt>
                <c:pt idx="664">
                  <c:v>9.015408877898455</c:v>
                </c:pt>
                <c:pt idx="665">
                  <c:v>9.097361158582961</c:v>
                </c:pt>
                <c:pt idx="666">
                  <c:v>9.179337691462638</c:v>
                </c:pt>
                <c:pt idx="667">
                  <c:v>9.261337144073178</c:v>
                </c:pt>
                <c:pt idx="668">
                  <c:v>9.343358198260345</c:v>
                </c:pt>
                <c:pt idx="669">
                  <c:v>9.425399549835587</c:v>
                </c:pt>
                <c:pt idx="670">
                  <c:v>9.50745990824419</c:v>
                </c:pt>
                <c:pt idx="671">
                  <c:v>9.58953799624434</c:v>
                </c:pt>
                <c:pt idx="672">
                  <c:v>9.671632549597507</c:v>
                </c:pt>
                <c:pt idx="673">
                  <c:v>9.75374231676924</c:v>
                </c:pt>
                <c:pt idx="674">
                  <c:v>9.8358660586407</c:v>
                </c:pt>
                <c:pt idx="675">
                  <c:v>9.918002548229672</c:v>
                </c:pt>
                <c:pt idx="676">
                  <c:v>10.00015057042165</c:v>
                </c:pt>
                <c:pt idx="677">
                  <c:v>10.08230892171</c:v>
                </c:pt>
                <c:pt idx="678">
                  <c:v>10.16447640994534</c:v>
                </c:pt>
                <c:pt idx="679">
                  <c:v>10.24665185409378</c:v>
                </c:pt>
                <c:pt idx="680">
                  <c:v>10.32883408400332</c:v>
                </c:pt>
                <c:pt idx="681">
                  <c:v>10.41102194017927</c:v>
                </c:pt>
                <c:pt idx="682">
                  <c:v>10.49321427356683</c:v>
                </c:pt>
                <c:pt idx="683">
                  <c:v>10.57540994534219</c:v>
                </c:pt>
                <c:pt idx="684">
                  <c:v>10.65760782671085</c:v>
                </c:pt>
                <c:pt idx="685">
                  <c:v>10.73980679871348</c:v>
                </c:pt>
                <c:pt idx="686">
                  <c:v>10.82200575203906</c:v>
                </c:pt>
                <c:pt idx="687">
                  <c:v>10.90420358684487</c:v>
                </c:pt>
                <c:pt idx="688">
                  <c:v>10.98639921258347</c:v>
                </c:pt>
                <c:pt idx="689">
                  <c:v>11.0685915478363</c:v>
                </c:pt>
                <c:pt idx="690">
                  <c:v>11.15077952015402</c:v>
                </c:pt>
                <c:pt idx="691">
                  <c:v>11.23296206590254</c:v>
                </c:pt>
                <c:pt idx="692">
                  <c:v>11.31513813011659</c:v>
                </c:pt>
                <c:pt idx="693">
                  <c:v>11.39730666635778</c:v>
                </c:pt>
                <c:pt idx="694">
                  <c:v>11.47946663658007</c:v>
                </c:pt>
                <c:pt idx="695">
                  <c:v>11.56161701100014</c:v>
                </c:pt>
                <c:pt idx="696">
                  <c:v>11.64375676797411</c:v>
                </c:pt>
                <c:pt idx="697">
                  <c:v>11.72588489387951</c:v>
                </c:pt>
                <c:pt idx="698">
                  <c:v>11.80800038300295</c:v>
                </c:pt>
                <c:pt idx="699">
                  <c:v>11.89010223743338</c:v>
                </c:pt>
                <c:pt idx="700">
                  <c:v>11.97218946696044</c:v>
                </c:pt>
                <c:pt idx="701">
                  <c:v>12.05426108897841</c:v>
                </c:pt>
                <c:pt idx="702">
                  <c:v>12.13631612839499</c:v>
                </c:pt>
                <c:pt idx="703">
                  <c:v>12.21835361754573</c:v>
                </c:pt>
                <c:pt idx="704">
                  <c:v>12.30037259611295</c:v>
                </c:pt>
                <c:pt idx="705">
                  <c:v>12.38237211105025</c:v>
                </c:pt>
                <c:pt idx="706">
                  <c:v>12.46435121651161</c:v>
                </c:pt>
                <c:pt idx="707">
                  <c:v>12.54630897378557</c:v>
                </c:pt>
                <c:pt idx="708">
                  <c:v>12.62824445123423</c:v>
                </c:pt>
                <c:pt idx="709">
                  <c:v>12.71015672423718</c:v>
                </c:pt>
                <c:pt idx="710">
                  <c:v>12.7920448751402</c:v>
                </c:pt>
                <c:pt idx="711">
                  <c:v>12.87390799320859</c:v>
                </c:pt>
                <c:pt idx="712">
                  <c:v>12.95574517458556</c:v>
                </c:pt>
                <c:pt idx="713">
                  <c:v>13.03755552225508</c:v>
                </c:pt>
                <c:pt idx="714">
                  <c:v>13.11933814600964</c:v>
                </c:pt>
                <c:pt idx="715">
                  <c:v>13.2010921624226</c:v>
                </c:pt>
                <c:pt idx="716">
                  <c:v>13.28281669482542</c:v>
                </c:pt>
                <c:pt idx="717">
                  <c:v>13.36451087328923</c:v>
                </c:pt>
                <c:pt idx="718">
                  <c:v>13.44617383461171</c:v>
                </c:pt>
                <c:pt idx="719">
                  <c:v>13.52780472230813</c:v>
                </c:pt>
                <c:pt idx="720">
                  <c:v>13.6094026866073</c:v>
                </c:pt>
                <c:pt idx="721">
                  <c:v>13.69096688445258</c:v>
                </c:pt>
                <c:pt idx="722">
                  <c:v>13.77249647950711</c:v>
                </c:pt>
                <c:pt idx="723">
                  <c:v>13.8539906421642</c:v>
                </c:pt>
                <c:pt idx="724">
                  <c:v>13.93544854956278</c:v>
                </c:pt>
                <c:pt idx="725">
                  <c:v>14.01686938560682</c:v>
                </c:pt>
                <c:pt idx="726">
                  <c:v>14.09825234099083</c:v>
                </c:pt>
                <c:pt idx="727">
                  <c:v>14.17959661322935</c:v>
                </c:pt>
                <c:pt idx="728">
                  <c:v>14.26090140669197</c:v>
                </c:pt>
                <c:pt idx="729">
                  <c:v>14.34216593264322</c:v>
                </c:pt>
                <c:pt idx="730">
                  <c:v>14.42338940928752</c:v>
                </c:pt>
                <c:pt idx="731">
                  <c:v>14.50457106181941</c:v>
                </c:pt>
                <c:pt idx="732">
                  <c:v>14.58571012247904</c:v>
                </c:pt>
                <c:pt idx="733">
                  <c:v>14.66680583061274</c:v>
                </c:pt>
                <c:pt idx="734">
                  <c:v>14.74785743273939</c:v>
                </c:pt>
                <c:pt idx="735">
                  <c:v>14.82886418262164</c:v>
                </c:pt>
                <c:pt idx="736">
                  <c:v>14.90982534134354</c:v>
                </c:pt>
                <c:pt idx="737">
                  <c:v>14.99074017739295</c:v>
                </c:pt>
                <c:pt idx="738">
                  <c:v>15.07160796675029</c:v>
                </c:pt>
                <c:pt idx="739" formatCode="0.0000">
                  <c:v>15.15242799298298</c:v>
                </c:pt>
                <c:pt idx="740">
                  <c:v>15.23319954734569</c:v>
                </c:pt>
                <c:pt idx="741">
                  <c:v>15.31392192888686</c:v>
                </c:pt>
                <c:pt idx="742">
                  <c:v>15.39459444456156</c:v>
                </c:pt>
                <c:pt idx="743">
                  <c:v>15.47521640935014</c:v>
                </c:pt>
                <c:pt idx="744">
                  <c:v>15.555787146384</c:v>
                </c:pt>
                <c:pt idx="745">
                  <c:v>15.63630598707756</c:v>
                </c:pt>
                <c:pt idx="746">
                  <c:v>15.71677227126715</c:v>
                </c:pt>
                <c:pt idx="747">
                  <c:v>15.79718534735678</c:v>
                </c:pt>
                <c:pt idx="748">
                  <c:v>15.87754457247074</c:v>
                </c:pt>
                <c:pt idx="749">
                  <c:v>15.95784931261405</c:v>
                </c:pt>
                <c:pt idx="750">
                  <c:v>16.03809894283979</c:v>
                </c:pt>
                <c:pt idx="751">
                  <c:v>16.11829284742409</c:v>
                </c:pt>
                <c:pt idx="752">
                  <c:v>16.1984304200492</c:v>
                </c:pt>
                <c:pt idx="753">
                  <c:v>16.27851106399429</c:v>
                </c:pt>
                <c:pt idx="754">
                  <c:v>16.35853419233471</c:v>
                </c:pt>
                <c:pt idx="755">
                  <c:v>16.43849922814938</c:v>
                </c:pt>
                <c:pt idx="756">
                  <c:v>16.51840560473712</c:v>
                </c:pt>
                <c:pt idx="757">
                  <c:v>16.59825276584171</c:v>
                </c:pt>
                <c:pt idx="758">
                  <c:v>16.67804016588608</c:v>
                </c:pt>
                <c:pt idx="759">
                  <c:v>16.75776727021619</c:v>
                </c:pt>
                <c:pt idx="760">
                  <c:v>16.83743355535403</c:v>
                </c:pt>
                <c:pt idx="761">
                  <c:v>16.91703850926131</c:v>
                </c:pt>
                <c:pt idx="762">
                  <c:v>16.99658163161257</c:v>
                </c:pt>
                <c:pt idx="763">
                  <c:v>17.07606243407966</c:v>
                </c:pt>
                <c:pt idx="764">
                  <c:v>17.15548044062644</c:v>
                </c:pt>
                <c:pt idx="765">
                  <c:v>17.23483518781511</c:v>
                </c:pt>
                <c:pt idx="766">
                  <c:v>17.31412622512371</c:v>
                </c:pt>
                <c:pt idx="767">
                  <c:v>17.39335311527587</c:v>
                </c:pt>
                <c:pt idx="768">
                  <c:v>17.47251543458263</c:v>
                </c:pt>
                <c:pt idx="769">
                  <c:v>17.55161277329699</c:v>
                </c:pt>
                <c:pt idx="770">
                  <c:v>17.63064473598149</c:v>
                </c:pt>
                <c:pt idx="771">
                  <c:v>17.7096109418891</c:v>
                </c:pt>
                <c:pt idx="772">
                  <c:v>17.78851102535859</c:v>
                </c:pt>
                <c:pt idx="773">
                  <c:v>17.86734463622346</c:v>
                </c:pt>
                <c:pt idx="774">
                  <c:v>17.94611144023643</c:v>
                </c:pt>
                <c:pt idx="775">
                  <c:v>18.02481111950888</c:v>
                </c:pt>
                <c:pt idx="776">
                  <c:v>18.10344337296619</c:v>
                </c:pt>
                <c:pt idx="777">
                  <c:v>18.18200791681963</c:v>
                </c:pt>
                <c:pt idx="778">
                  <c:v>18.26050448505498</c:v>
                </c:pt>
                <c:pt idx="779">
                  <c:v>18.33893282993887</c:v>
                </c:pt>
                <c:pt idx="780">
                  <c:v>18.41729272254301</c:v>
                </c:pt>
                <c:pt idx="781">
                  <c:v>18.49558395328754</c:v>
                </c:pt>
                <c:pt idx="782">
                  <c:v>18.57380633250335</c:v>
                </c:pt>
                <c:pt idx="783">
                  <c:v>18.65195969101481</c:v>
                </c:pt>
                <c:pt idx="784">
                  <c:v>18.73004388074326</c:v>
                </c:pt>
                <c:pt idx="785">
                  <c:v>18.80805877533192</c:v>
                </c:pt>
                <c:pt idx="786">
                  <c:v>18.88600427079334</c:v>
                </c:pt>
                <c:pt idx="787">
                  <c:v>18.96388028617959</c:v>
                </c:pt>
                <c:pt idx="788">
                  <c:v>19.0416867642771</c:v>
                </c:pt>
                <c:pt idx="789">
                  <c:v>19.11942367232547</c:v>
                </c:pt>
                <c:pt idx="790">
                  <c:v>19.19709100276283</c:v>
                </c:pt>
                <c:pt idx="791">
                  <c:v>19.2746887739975</c:v>
                </c:pt>
                <c:pt idx="792">
                  <c:v>19.3522170312074</c:v>
                </c:pt>
                <c:pt idx="793">
                  <c:v>19.42967584716854</c:v>
                </c:pt>
                <c:pt idx="794">
                  <c:v>19.50706532311257</c:v>
                </c:pt>
                <c:pt idx="795">
                  <c:v>19.58438558961647</c:v>
                </c:pt>
                <c:pt idx="796">
                  <c:v>19.66163680752333</c:v>
                </c:pt>
                <c:pt idx="797">
                  <c:v>19.73881916889711</c:v>
                </c:pt>
                <c:pt idx="798">
                  <c:v>19.81593289801184</c:v>
                </c:pt>
                <c:pt idx="799">
                  <c:v>19.89297825237709</c:v>
                </c:pt>
                <c:pt idx="800">
                  <c:v>19.96995552380083</c:v>
                </c:pt>
                <c:pt idx="801">
                  <c:v>20.04686503949082</c:v>
                </c:pt>
                <c:pt idx="802">
                  <c:v>20.12370716319712</c:v>
                </c:pt>
                <c:pt idx="803">
                  <c:v>20.20048229639619</c:v>
                </c:pt>
                <c:pt idx="804">
                  <c:v>20.27719087951892</c:v>
                </c:pt>
                <c:pt idx="805">
                  <c:v>20.35383339322446</c:v>
                </c:pt>
                <c:pt idx="806">
                  <c:v>20.43041035972075</c:v>
                </c:pt>
                <c:pt idx="807">
                  <c:v>20.50692234413511</c:v>
                </c:pt>
                <c:pt idx="808">
                  <c:v>20.58336995593581</c:v>
                </c:pt>
                <c:pt idx="809">
                  <c:v>20.6597538504071</c:v>
                </c:pt>
                <c:pt idx="810">
                  <c:v>20.73607473018006</c:v>
                </c:pt>
                <c:pt idx="811">
                  <c:v>20.81233334682142</c:v>
                </c:pt>
                <c:pt idx="812">
                  <c:v>20.88853050248258</c:v>
                </c:pt>
                <c:pt idx="813">
                  <c:v>20.96466705161237</c:v>
                </c:pt>
                <c:pt idx="814">
                  <c:v>21.04074390273476</c:v>
                </c:pt>
                <c:pt idx="815">
                  <c:v>21.11676202029545</c:v>
                </c:pt>
                <c:pt idx="816">
                  <c:v>21.20992076283361</c:v>
                </c:pt>
                <c:pt idx="817">
                  <c:v>21.30310299842427</c:v>
                </c:pt>
                <c:pt idx="818">
                  <c:v>21.39631077763051</c:v>
                </c:pt>
                <c:pt idx="819">
                  <c:v>21.4895453245844</c:v>
                </c:pt>
                <c:pt idx="820">
                  <c:v>21.58280733319134</c:v>
                </c:pt>
                <c:pt idx="821">
                  <c:v>21.67609715753591</c:v>
                </c:pt>
                <c:pt idx="822">
                  <c:v>21.76941493419345</c:v>
                </c:pt>
                <c:pt idx="823">
                  <c:v>21.86276066075831</c:v>
                </c:pt>
                <c:pt idx="824">
                  <c:v>21.95613424624136</c:v>
                </c:pt>
                <c:pt idx="825">
                  <c:v>22.04953554340221</c:v>
                </c:pt>
                <c:pt idx="826">
                  <c:v>22.14296436948477</c:v>
                </c:pt>
                <c:pt idx="827">
                  <c:v>22.23642051951073</c:v>
                </c:pt>
                <c:pt idx="828">
                  <c:v>22.32990377479841</c:v>
                </c:pt>
                <c:pt idx="829">
                  <c:v>22.42341390841896</c:v>
                </c:pt>
                <c:pt idx="830">
                  <c:v>22.51695068868872</c:v>
                </c:pt>
                <c:pt idx="831">
                  <c:v>22.61051388140206</c:v>
                </c:pt>
                <c:pt idx="832">
                  <c:v>22.70410325125728</c:v>
                </c:pt>
                <c:pt idx="833">
                  <c:v>22.797718562765</c:v>
                </c:pt>
                <c:pt idx="834">
                  <c:v>22.89135958082516</c:v>
                </c:pt>
                <c:pt idx="835">
                  <c:v>22.98502607109173</c:v>
                </c:pt>
                <c:pt idx="836">
                  <c:v>23.07871780020122</c:v>
                </c:pt>
                <c:pt idx="837">
                  <c:v>23.17243453591456</c:v>
                </c:pt>
                <c:pt idx="838">
                  <c:v>23.26617604720309</c:v>
                </c:pt>
                <c:pt idx="839">
                  <c:v>23.35994210429892</c:v>
                </c:pt>
                <c:pt idx="840">
                  <c:v>23.45373247872268</c:v>
                </c:pt>
                <c:pt idx="841">
                  <c:v>23.54754694329685</c:v>
                </c:pt>
                <c:pt idx="842">
                  <c:v>23.64138527214982</c:v>
                </c:pt>
                <c:pt idx="843">
                  <c:v>23.73524724071397</c:v>
                </c:pt>
                <c:pt idx="844">
                  <c:v>23.82913262572039</c:v>
                </c:pt>
                <c:pt idx="845">
                  <c:v>23.92304120519109</c:v>
                </c:pt>
                <c:pt idx="846">
                  <c:v>24.01697275842983</c:v>
                </c:pt>
                <c:pt idx="847">
                  <c:v>24.11092706601227</c:v>
                </c:pt>
                <c:pt idx="848">
                  <c:v>24.20490390977527</c:v>
                </c:pt>
                <c:pt idx="849">
                  <c:v>24.29890307280641</c:v>
                </c:pt>
                <c:pt idx="850">
                  <c:v>24.39292433943306</c:v>
                </c:pt>
                <c:pt idx="851">
                  <c:v>24.48696749521152</c:v>
                </c:pt>
                <c:pt idx="852">
                  <c:v>24.58103232691626</c:v>
                </c:pt>
                <c:pt idx="853">
                  <c:v>24.67511862252911</c:v>
                </c:pt>
                <c:pt idx="854">
                  <c:v>24.76922617122876</c:v>
                </c:pt>
                <c:pt idx="855">
                  <c:v>24.86335476338014</c:v>
                </c:pt>
                <c:pt idx="856">
                  <c:v>24.95750419052401</c:v>
                </c:pt>
                <c:pt idx="857">
                  <c:v>25.05167424536675</c:v>
                </c:pt>
                <c:pt idx="858">
                  <c:v>25.14586472177014</c:v>
                </c:pt>
                <c:pt idx="859">
                  <c:v>25.24007541474142</c:v>
                </c:pt>
                <c:pt idx="860">
                  <c:v>25.33430612042333</c:v>
                </c:pt>
                <c:pt idx="861">
                  <c:v>25.42855663608425</c:v>
                </c:pt>
                <c:pt idx="862">
                  <c:v>25.52282676010869</c:v>
                </c:pt>
                <c:pt idx="863">
                  <c:v>25.61711629198764</c:v>
                </c:pt>
                <c:pt idx="864">
                  <c:v>25.71142503230927</c:v>
                </c:pt>
                <c:pt idx="865">
                  <c:v>25.80575278274948</c:v>
                </c:pt>
                <c:pt idx="866">
                  <c:v>25.90009934606276</c:v>
                </c:pt>
                <c:pt idx="867">
                  <c:v>25.99446452607313</c:v>
                </c:pt>
                <c:pt idx="868">
                  <c:v>26.08884812766524</c:v>
                </c:pt>
                <c:pt idx="869">
                  <c:v>26.18324995677539</c:v>
                </c:pt>
                <c:pt idx="870">
                  <c:v>26.27766982038291</c:v>
                </c:pt>
                <c:pt idx="871">
                  <c:v>26.37210752650122</c:v>
                </c:pt>
                <c:pt idx="872">
                  <c:v>26.46656288416976</c:v>
                </c:pt>
                <c:pt idx="873">
                  <c:v>26.56103570344515</c:v>
                </c:pt>
                <c:pt idx="874">
                  <c:v>26.65552579539303</c:v>
                </c:pt>
                <c:pt idx="875">
                  <c:v>26.75003297207978</c:v>
                </c:pt>
                <c:pt idx="876">
                  <c:v>26.84455704656441</c:v>
                </c:pt>
                <c:pt idx="877">
                  <c:v>26.93909783289039</c:v>
                </c:pt>
                <c:pt idx="878">
                  <c:v>27.03365514607791</c:v>
                </c:pt>
                <c:pt idx="879">
                  <c:v>27.12822880211572</c:v>
                </c:pt>
              </c:numCache>
            </c:numRef>
          </c:yVal>
          <c:smooth val="1"/>
        </c:ser>
        <c:ser>
          <c:idx val="3"/>
          <c:order val="1"/>
          <c:tx>
            <c:v>pyroxenite </c:v>
          </c:tx>
          <c:spPr>
            <a:ln>
              <a:solidFill>
                <a:srgbClr val="FF0000"/>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'!$AB$43:$AB$1192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0.0</c:v>
                </c:pt>
                <c:pt idx="577">
                  <c:v>0.0</c:v>
                </c:pt>
                <c:pt idx="578">
                  <c:v>0.126256294457093</c:v>
                </c:pt>
                <c:pt idx="579">
                  <c:v>0.249434203714485</c:v>
                </c:pt>
                <c:pt idx="580">
                  <c:v>0.372950670523895</c:v>
                </c:pt>
                <c:pt idx="581">
                  <c:v>0.496882599794823</c:v>
                </c:pt>
                <c:pt idx="582">
                  <c:v>0.621273355489639</c:v>
                </c:pt>
                <c:pt idx="583">
                  <c:v>0.746149558433881</c:v>
                </c:pt>
                <c:pt idx="584">
                  <c:v>0.87152942462886</c:v>
                </c:pt>
                <c:pt idx="585">
                  <c:v>0.9974269104331</c:v>
                </c:pt>
                <c:pt idx="586">
                  <c:v>1.12385377757052</c:v>
                </c:pt>
                <c:pt idx="587">
                  <c:v>1.250820624873123</c:v>
                </c:pt>
                <c:pt idx="588">
                  <c:v>1.378337406034496</c:v>
                </c:pt>
                <c:pt idx="589">
                  <c:v>1.506413691284416</c:v>
                </c:pt>
                <c:pt idx="590">
                  <c:v>1.635058801256668</c:v>
                </c:pt>
                <c:pt idx="591">
                  <c:v>1.764281876931654</c:v>
                </c:pt>
                <c:pt idx="592">
                  <c:v>1.894091917499092</c:v>
                </c:pt>
                <c:pt idx="593">
                  <c:v>2.024497802042296</c:v>
                </c:pt>
                <c:pt idx="594">
                  <c:v>2.155508302983261</c:v>
                </c:pt>
                <c:pt idx="595">
                  <c:v>2.287132095267602</c:v>
                </c:pt>
                <c:pt idx="596">
                  <c:v>2.41937776327985</c:v>
                </c:pt>
                <c:pt idx="597">
                  <c:v>2.552253806495514</c:v>
                </c:pt>
                <c:pt idx="598">
                  <c:v>2.68576864437707</c:v>
                </c:pt>
                <c:pt idx="599">
                  <c:v>2.819930620778798</c:v>
                </c:pt>
                <c:pt idx="600">
                  <c:v>2.954748007994988</c:v>
                </c:pt>
                <c:pt idx="601">
                  <c:v>3.090229010532426</c:v>
                </c:pt>
                <c:pt idx="602">
                  <c:v>3.226381768647326</c:v>
                </c:pt>
                <c:pt idx="603">
                  <c:v>3.363214361679424</c:v>
                </c:pt>
                <c:pt idx="604">
                  <c:v>3.500734811200345</c:v>
                </c:pt>
                <c:pt idx="605">
                  <c:v>3.638951083994756</c:v>
                </c:pt>
                <c:pt idx="606">
                  <c:v>3.777871094884159</c:v>
                </c:pt>
                <c:pt idx="607">
                  <c:v>3.91750270940791</c:v>
                </c:pt>
                <c:pt idx="608">
                  <c:v>4.057853746368218</c:v>
                </c:pt>
                <c:pt idx="609">
                  <c:v>4.198931980250839</c:v>
                </c:pt>
                <c:pt idx="610">
                  <c:v>4.340745143526734</c:v>
                </c:pt>
                <c:pt idx="611">
                  <c:v>4.483300928845626</c:v>
                </c:pt>
                <c:pt idx="612">
                  <c:v>4.626606991125068</c:v>
                </c:pt>
                <c:pt idx="613">
                  <c:v>4.770670949543398</c:v>
                </c:pt>
                <c:pt idx="614">
                  <c:v>4.915500389441723</c:v>
                </c:pt>
                <c:pt idx="615">
                  <c:v>5.061102864140092</c:v>
                </c:pt>
                <c:pt idx="616">
                  <c:v>5.207485896673623</c:v>
                </c:pt>
                <c:pt idx="617">
                  <c:v>5.354656981451804</c:v>
                </c:pt>
                <c:pt idx="618">
                  <c:v>5.5026235858465</c:v>
                </c:pt>
                <c:pt idx="619">
                  <c:v>5.651393151712591</c:v>
                </c:pt>
                <c:pt idx="620">
                  <c:v>5.800973096842905</c:v>
                </c:pt>
                <c:pt idx="621">
                  <c:v>5.95137081636396</c:v>
                </c:pt>
                <c:pt idx="622">
                  <c:v>6.102593684072572</c:v>
                </c:pt>
                <c:pt idx="623">
                  <c:v>6.254649053718866</c:v>
                </c:pt>
                <c:pt idx="624">
                  <c:v>6.407544260235395</c:v>
                </c:pt>
                <c:pt idx="625">
                  <c:v>6.561286620919298</c:v>
                </c:pt>
                <c:pt idx="626">
                  <c:v>6.715883436563926</c:v>
                </c:pt>
                <c:pt idx="627">
                  <c:v>6.871341992548134</c:v>
                </c:pt>
                <c:pt idx="628">
                  <c:v>7.027669559880564</c:v>
                </c:pt>
                <c:pt idx="629">
                  <c:v>7.184873396204215</c:v>
                </c:pt>
                <c:pt idx="630">
                  <c:v>7.34296074675999</c:v>
                </c:pt>
                <c:pt idx="631">
                  <c:v>7.501938845313954</c:v>
                </c:pt>
                <c:pt idx="632">
                  <c:v>7.661814915047524</c:v>
                </c:pt>
                <c:pt idx="633">
                  <c:v>7.822596169413069</c:v>
                </c:pt>
                <c:pt idx="634">
                  <c:v>7.984289812955511</c:v>
                </c:pt>
                <c:pt idx="635">
                  <c:v>8.146903042103141</c:v>
                </c:pt>
                <c:pt idx="636">
                  <c:v>8.310443045925705</c:v>
                </c:pt>
                <c:pt idx="637">
                  <c:v>8.47491700686406</c:v>
                </c:pt>
                <c:pt idx="638">
                  <c:v>8.640332101429474</c:v>
                </c:pt>
                <c:pt idx="639">
                  <c:v>8.806695500876415</c:v>
                </c:pt>
                <c:pt idx="640">
                  <c:v>8.974014371847433</c:v>
                </c:pt>
                <c:pt idx="641">
                  <c:v>9.142295876992282</c:v>
                </c:pt>
                <c:pt idx="642">
                  <c:v>9.311547175561187</c:v>
                </c:pt>
                <c:pt idx="643">
                  <c:v>9.481775423974271</c:v>
                </c:pt>
                <c:pt idx="644">
                  <c:v>9.65298777636583</c:v>
                </c:pt>
                <c:pt idx="645">
                  <c:v>9.825191385106947</c:v>
                </c:pt>
                <c:pt idx="646">
                  <c:v>9.998393401303231</c:v>
                </c:pt>
                <c:pt idx="647">
                  <c:v>10.1726009752731</c:v>
                </c:pt>
                <c:pt idx="648">
                  <c:v>10.34782125700096</c:v>
                </c:pt>
                <c:pt idx="649">
                  <c:v>10.52406139657313</c:v>
                </c:pt>
                <c:pt idx="650">
                  <c:v>10.70132854458965</c:v>
                </c:pt>
                <c:pt idx="651">
                  <c:v>10.87962985255813</c:v>
                </c:pt>
                <c:pt idx="652">
                  <c:v>11.05897247326609</c:v>
                </c:pt>
                <c:pt idx="653">
                  <c:v>11.23936356113541</c:v>
                </c:pt>
                <c:pt idx="654">
                  <c:v>11.42081027255512</c:v>
                </c:pt>
                <c:pt idx="655">
                  <c:v>11.6033197661982</c:v>
                </c:pt>
                <c:pt idx="656">
                  <c:v>11.78689920331687</c:v>
                </c:pt>
                <c:pt idx="657">
                  <c:v>11.97155574802192</c:v>
                </c:pt>
                <c:pt idx="658">
                  <c:v>12.15729656754181</c:v>
                </c:pt>
                <c:pt idx="659">
                  <c:v>12.34412883246491</c:v>
                </c:pt>
                <c:pt idx="660">
                  <c:v>12.53205971696394</c:v>
                </c:pt>
                <c:pt idx="661">
                  <c:v>12.72109639900155</c:v>
                </c:pt>
                <c:pt idx="662">
                  <c:v>12.91124606051999</c:v>
                </c:pt>
                <c:pt idx="663">
                  <c:v>13.10251588761218</c:v>
                </c:pt>
                <c:pt idx="664">
                  <c:v>13.29491307067544</c:v>
                </c:pt>
                <c:pt idx="665">
                  <c:v>13.48844480454851</c:v>
                </c:pt>
                <c:pt idx="666">
                  <c:v>13.68311828863074</c:v>
                </c:pt>
                <c:pt idx="667">
                  <c:v>13.87894072698524</c:v>
                </c:pt>
                <c:pt idx="668">
                  <c:v>14.07591932842225</c:v>
                </c:pt>
                <c:pt idx="669">
                  <c:v>14.27406130656847</c:v>
                </c:pt>
                <c:pt idx="670">
                  <c:v>14.47337387991698</c:v>
                </c:pt>
                <c:pt idx="671">
                  <c:v>14.67386427186037</c:v>
                </c:pt>
                <c:pt idx="672">
                  <c:v>14.87553971070726</c:v>
                </c:pt>
                <c:pt idx="673">
                  <c:v>15.07840742968051</c:v>
                </c:pt>
                <c:pt idx="674">
                  <c:v>15.28247466689833</c:v>
                </c:pt>
                <c:pt idx="675">
                  <c:v>15.48774866533768</c:v>
                </c:pt>
                <c:pt idx="676">
                  <c:v>15.69423667278029</c:v>
                </c:pt>
                <c:pt idx="677">
                  <c:v>15.90194594174012</c:v>
                </c:pt>
                <c:pt idx="678">
                  <c:v>16.11088372937337</c:v>
                </c:pt>
                <c:pt idx="679">
                  <c:v>16.32105729736992</c:v>
                </c:pt>
                <c:pt idx="680">
                  <c:v>16.53247391182742</c:v>
                </c:pt>
                <c:pt idx="681">
                  <c:v>16.74514084310415</c:v>
                </c:pt>
                <c:pt idx="682">
                  <c:v>16.9590653656565</c:v>
                </c:pt>
                <c:pt idx="683">
                  <c:v>17.1742547578546</c:v>
                </c:pt>
                <c:pt idx="684">
                  <c:v>17.39071630178051</c:v>
                </c:pt>
                <c:pt idx="685">
                  <c:v>17.60845728300513</c:v>
                </c:pt>
                <c:pt idx="686">
                  <c:v>17.82748499034681</c:v>
                </c:pt>
                <c:pt idx="687">
                  <c:v>18.04780671560842</c:v>
                </c:pt>
                <c:pt idx="688">
                  <c:v>18.26942975329534</c:v>
                </c:pt>
                <c:pt idx="689">
                  <c:v>18.49236140031092</c:v>
                </c:pt>
                <c:pt idx="690">
                  <c:v>18.7166089556312</c:v>
                </c:pt>
                <c:pt idx="691">
                  <c:v>18.94217971996024</c:v>
                </c:pt>
                <c:pt idx="692">
                  <c:v>19.16908099535839</c:v>
                </c:pt>
                <c:pt idx="693">
                  <c:v>19.39732008485498</c:v>
                </c:pt>
                <c:pt idx="694">
                  <c:v>19.6269042920308</c:v>
                </c:pt>
                <c:pt idx="695">
                  <c:v>19.85784092058367</c:v>
                </c:pt>
                <c:pt idx="696">
                  <c:v>20.09013727386542</c:v>
                </c:pt>
                <c:pt idx="697">
                  <c:v>20.32380065439794</c:v>
                </c:pt>
                <c:pt idx="698">
                  <c:v>20.55883836336199</c:v>
                </c:pt>
                <c:pt idx="699">
                  <c:v>20.79525770006223</c:v>
                </c:pt>
                <c:pt idx="700">
                  <c:v>21.03306596136578</c:v>
                </c:pt>
                <c:pt idx="701">
                  <c:v>21.27227044111352</c:v>
                </c:pt>
                <c:pt idx="702">
                  <c:v>21.51287842950588</c:v>
                </c:pt>
                <c:pt idx="703">
                  <c:v>21.75489721245934</c:v>
                </c:pt>
                <c:pt idx="704">
                  <c:v>21.99833407093584</c:v>
                </c:pt>
                <c:pt idx="705">
                  <c:v>22.24319628024153</c:v>
                </c:pt>
                <c:pt idx="706">
                  <c:v>22.48949110929753</c:v>
                </c:pt>
                <c:pt idx="707">
                  <c:v>22.73722581987878</c:v>
                </c:pt>
                <c:pt idx="708">
                  <c:v>22.98640766582193</c:v>
                </c:pt>
                <c:pt idx="709">
                  <c:v>23.23704389220219</c:v>
                </c:pt>
                <c:pt idx="710">
                  <c:v>23.48914173447526</c:v>
                </c:pt>
                <c:pt idx="711">
                  <c:v>23.74270841758795</c:v>
                </c:pt>
                <c:pt idx="712">
                  <c:v>23.99775115505165</c:v>
                </c:pt>
                <c:pt idx="713">
                  <c:v>24.25427714798314</c:v>
                </c:pt>
                <c:pt idx="714">
                  <c:v>24.51229358410578</c:v>
                </c:pt>
                <c:pt idx="715">
                  <c:v>24.77180763671636</c:v>
                </c:pt>
                <c:pt idx="716">
                  <c:v>25.03282646361106</c:v>
                </c:pt>
                <c:pt idx="717">
                  <c:v>25.29535720597386</c:v>
                </c:pt>
                <c:pt idx="718">
                  <c:v>25.5594069872227</c:v>
                </c:pt>
                <c:pt idx="719">
                  <c:v>25.82498291181513</c:v>
                </c:pt>
                <c:pt idx="720">
                  <c:v>26.0920920640116</c:v>
                </c:pt>
                <c:pt idx="721">
                  <c:v>26.36074150659217</c:v>
                </c:pt>
                <c:pt idx="722">
                  <c:v>26.63093827953165</c:v>
                </c:pt>
                <c:pt idx="723">
                  <c:v>26.90268939862595</c:v>
                </c:pt>
                <c:pt idx="724">
                  <c:v>27.17600185406945</c:v>
                </c:pt>
                <c:pt idx="725">
                  <c:v>27.45088260898745</c:v>
                </c:pt>
                <c:pt idx="726">
                  <c:v>27.7273385979128</c:v>
                </c:pt>
                <c:pt idx="727">
                  <c:v>28.00537672521427</c:v>
                </c:pt>
                <c:pt idx="728">
                  <c:v>28.28500386346954</c:v>
                </c:pt>
                <c:pt idx="729">
                  <c:v>28.5662268517839</c:v>
                </c:pt>
                <c:pt idx="730">
                  <c:v>28.84905249405069</c:v>
                </c:pt>
                <c:pt idx="731">
                  <c:v>29.13348755715555</c:v>
                </c:pt>
                <c:pt idx="732">
                  <c:v>29.41953876911864</c:v>
                </c:pt>
                <c:pt idx="733">
                  <c:v>29.70721281717477</c:v>
                </c:pt>
                <c:pt idx="734">
                  <c:v>29.99651634579206</c:v>
                </c:pt>
                <c:pt idx="735">
                  <c:v>30.28745595462152</c:v>
                </c:pt>
                <c:pt idx="736">
                  <c:v>30.58003819638076</c:v>
                </c:pt>
                <c:pt idx="737">
                  <c:v>30.87426957466844</c:v>
                </c:pt>
                <c:pt idx="738">
                  <c:v>31.17015654170481</c:v>
                </c:pt>
                <c:pt idx="739">
                  <c:v>31.46770549599992</c:v>
                </c:pt>
                <c:pt idx="740">
                  <c:v>31.76692277994379</c:v>
                </c:pt>
                <c:pt idx="741">
                  <c:v>32.06781467732017</c:v>
                </c:pt>
                <c:pt idx="742">
                  <c:v>32.37038741073501</c:v>
                </c:pt>
                <c:pt idx="743">
                  <c:v>32.67464713896596</c:v>
                </c:pt>
                <c:pt idx="744">
                  <c:v>32.98059995422188</c:v>
                </c:pt>
                <c:pt idx="745">
                  <c:v>33.28825187931453</c:v>
                </c:pt>
                <c:pt idx="746">
                  <c:v>33.59760886473844</c:v>
                </c:pt>
                <c:pt idx="747">
                  <c:v>33.90867678565519</c:v>
                </c:pt>
                <c:pt idx="748">
                  <c:v>34.22146143878139</c:v>
                </c:pt>
                <c:pt idx="749">
                  <c:v>34.53596853917312</c:v>
                </c:pt>
                <c:pt idx="750">
                  <c:v>34.85220371690793</c:v>
                </c:pt>
                <c:pt idx="751">
                  <c:v>35.17017251366035</c:v>
                </c:pt>
                <c:pt idx="752">
                  <c:v>35.48988037916244</c:v>
                </c:pt>
                <c:pt idx="753">
                  <c:v>35.8113326675543</c:v>
                </c:pt>
                <c:pt idx="754">
                  <c:v>36.13453463361173</c:v>
                </c:pt>
                <c:pt idx="755">
                  <c:v>36.45949142885608</c:v>
                </c:pt>
                <c:pt idx="756">
                  <c:v>36.786208097533</c:v>
                </c:pt>
                <c:pt idx="757">
                  <c:v>37.11468957246548</c:v>
                </c:pt>
                <c:pt idx="758">
                  <c:v>37.4449406707685</c:v>
                </c:pt>
                <c:pt idx="759">
                  <c:v>37.77696608942547</c:v>
                </c:pt>
                <c:pt idx="760">
                  <c:v>38.11077040072277</c:v>
                </c:pt>
                <c:pt idx="761">
                  <c:v>38.44635804753081</c:v>
                </c:pt>
                <c:pt idx="762">
                  <c:v>38.78373333843786</c:v>
                </c:pt>
                <c:pt idx="763">
                  <c:v>39.1229004427186</c:v>
                </c:pt>
                <c:pt idx="764">
                  <c:v>39.4638633851424</c:v>
                </c:pt>
                <c:pt idx="765">
                  <c:v>39.80662604061065</c:v>
                </c:pt>
                <c:pt idx="766">
                  <c:v>40.15119212861791</c:v>
                </c:pt>
                <c:pt idx="767">
                  <c:v>40.49756520753242</c:v>
                </c:pt>
                <c:pt idx="768">
                  <c:v>40.84574866868624</c:v>
                </c:pt>
                <c:pt idx="769">
                  <c:v>41.19574573027488</c:v>
                </c:pt>
                <c:pt idx="770">
                  <c:v>41.54755943105143</c:v>
                </c:pt>
                <c:pt idx="771">
                  <c:v>41.90119262381631</c:v>
                </c:pt>
                <c:pt idx="772">
                  <c:v>42.25664796868824</c:v>
                </c:pt>
                <c:pt idx="773">
                  <c:v>42.61392792615464</c:v>
                </c:pt>
                <c:pt idx="774">
                  <c:v>42.97303474988937</c:v>
                </c:pt>
                <c:pt idx="775">
                  <c:v>43.33397047933253</c:v>
                </c:pt>
                <c:pt idx="776">
                  <c:v>43.69673693202201</c:v>
                </c:pt>
                <c:pt idx="777">
                  <c:v>44.06133569566863</c:v>
                </c:pt>
                <c:pt idx="778">
                  <c:v>44.42776811996596</c:v>
                </c:pt>
                <c:pt idx="779">
                  <c:v>44.79603530812418</c:v>
                </c:pt>
                <c:pt idx="780">
                  <c:v>45.16613810812008</c:v>
                </c:pt>
                <c:pt idx="781">
                  <c:v>45.53807710364934</c:v>
                </c:pt>
                <c:pt idx="782">
                  <c:v>45.91185260477498</c:v>
                </c:pt>
                <c:pt idx="783">
                  <c:v>46.28746463825698</c:v>
                </c:pt>
                <c:pt idx="784">
                  <c:v>46.6649129375515</c:v>
                </c:pt>
                <c:pt idx="785">
                  <c:v>47.04419693247137</c:v>
                </c:pt>
                <c:pt idx="786">
                  <c:v>47.42531573848955</c:v>
                </c:pt>
                <c:pt idx="787">
                  <c:v>47.80826814567832</c:v>
                </c:pt>
                <c:pt idx="788">
                  <c:v>48.19305260726343</c:v>
                </c:pt>
                <c:pt idx="789">
                  <c:v>48.57966722778732</c:v>
                </c:pt>
                <c:pt idx="790">
                  <c:v>48.96810975085833</c:v>
                </c:pt>
                <c:pt idx="791">
                  <c:v>49.35837754647515</c:v>
                </c:pt>
                <c:pt idx="792">
                  <c:v>49.75046759791013</c:v>
                </c:pt>
                <c:pt idx="793">
                  <c:v>50.14437648813013</c:v>
                </c:pt>
                <c:pt idx="794">
                  <c:v>50.54010038574548</c:v>
                </c:pt>
                <c:pt idx="795">
                  <c:v>50.9376350304572</c:v>
                </c:pt>
                <c:pt idx="796">
                  <c:v>51.33697571799487</c:v>
                </c:pt>
                <c:pt idx="797">
                  <c:v>51.73811728451678</c:v>
                </c:pt>
                <c:pt idx="798">
                  <c:v>52.14105409045469</c:v>
                </c:pt>
                <c:pt idx="799">
                  <c:v>52.54578000378157</c:v>
                </c:pt>
                <c:pt idx="800">
                  <c:v>52.95228838267536</c:v>
                </c:pt>
                <c:pt idx="801">
                  <c:v>53.36057205756422</c:v>
                </c:pt>
                <c:pt idx="802">
                  <c:v>53.77062331251372</c:v>
                </c:pt>
                <c:pt idx="803">
                  <c:v>54.18243386594479</c:v>
                </c:pt>
                <c:pt idx="804">
                  <c:v>54.59599485064513</c:v>
                </c:pt>
                <c:pt idx="805">
                  <c:v>55.01129679304596</c:v>
                </c:pt>
                <c:pt idx="806">
                  <c:v>55.42832959174356</c:v>
                </c:pt>
                <c:pt idx="807">
                  <c:v>55.84708249521875</c:v>
                </c:pt>
                <c:pt idx="808">
                  <c:v>56.26754407873646</c:v>
                </c:pt>
                <c:pt idx="809">
                  <c:v>56.68970222038054</c:v>
                </c:pt>
                <c:pt idx="810">
                  <c:v>57.11354407619365</c:v>
                </c:pt>
                <c:pt idx="811">
                  <c:v>57.53905605438057</c:v>
                </c:pt>
                <c:pt idx="812">
                  <c:v>57.9662237885398</c:v>
                </c:pt>
                <c:pt idx="813">
                  <c:v>58.39503210987606</c:v>
                </c:pt>
                <c:pt idx="814">
                  <c:v>58.82546501835528</c:v>
                </c:pt>
                <c:pt idx="815">
                  <c:v>59.25750565275647</c:v>
                </c:pt>
                <c:pt idx="816">
                  <c:v>59.42153242334312</c:v>
                </c:pt>
                <c:pt idx="817">
                  <c:v>59.58575501807736</c:v>
                </c:pt>
                <c:pt idx="818">
                  <c:v>59.75017104137733</c:v>
                </c:pt>
                <c:pt idx="819">
                  <c:v>59.91477918570072</c:v>
                </c:pt>
                <c:pt idx="820">
                  <c:v>60.07957884133004</c:v>
                </c:pt>
                <c:pt idx="821">
                  <c:v>60.24456984553101</c:v>
                </c:pt>
                <c:pt idx="822">
                  <c:v>60.40975232141139</c:v>
                </c:pt>
                <c:pt idx="823">
                  <c:v>60.57512657445867</c:v>
                </c:pt>
                <c:pt idx="824">
                  <c:v>60.74069302613498</c:v>
                </c:pt>
                <c:pt idx="825">
                  <c:v>60.90645217126929</c:v>
                </c:pt>
                <c:pt idx="826">
                  <c:v>61.07240455072785</c:v>
                </c:pt>
                <c:pt idx="827">
                  <c:v>61.23855073388752</c:v>
                </c:pt>
                <c:pt idx="828">
                  <c:v>61.40489130739991</c:v>
                </c:pt>
                <c:pt idx="829">
                  <c:v>61.57142686798969</c:v>
                </c:pt>
                <c:pt idx="830">
                  <c:v>61.73815801784067</c:v>
                </c:pt>
                <c:pt idx="831">
                  <c:v>61.90508536164154</c:v>
                </c:pt>
                <c:pt idx="832">
                  <c:v>62.07220950469409</c:v>
                </c:pt>
                <c:pt idx="833">
                  <c:v>62.2395310517046</c:v>
                </c:pt>
                <c:pt idx="834">
                  <c:v>62.4070506060111</c:v>
                </c:pt>
                <c:pt idx="835">
                  <c:v>62.57476876909131</c:v>
                </c:pt>
                <c:pt idx="836">
                  <c:v>62.74268614024975</c:v>
                </c:pt>
                <c:pt idx="837">
                  <c:v>62.91080331641985</c:v>
                </c:pt>
                <c:pt idx="838">
                  <c:v>63.0791208920392</c:v>
                </c:pt>
                <c:pt idx="839">
                  <c:v>63.24763945897264</c:v>
                </c:pt>
                <c:pt idx="840">
                  <c:v>63.41635960646568</c:v>
                </c:pt>
                <c:pt idx="841">
                  <c:v>63.58528192111602</c:v>
                </c:pt>
                <c:pt idx="842">
                  <c:v>63.75440698685891</c:v>
                </c:pt>
                <c:pt idx="843">
                  <c:v>63.9237353849598</c:v>
                </c:pt>
                <c:pt idx="844">
                  <c:v>64.0932676940122</c:v>
                </c:pt>
                <c:pt idx="845">
                  <c:v>64.26300448993838</c:v>
                </c:pt>
                <c:pt idx="846">
                  <c:v>64.43294634599345</c:v>
                </c:pt>
                <c:pt idx="847">
                  <c:v>64.60309383276902</c:v>
                </c:pt>
                <c:pt idx="848">
                  <c:v>64.77344751819966</c:v>
                </c:pt>
                <c:pt idx="849">
                  <c:v>64.94400796756825</c:v>
                </c:pt>
                <c:pt idx="850">
                  <c:v>65.11477574351292</c:v>
                </c:pt>
                <c:pt idx="851">
                  <c:v>65.28575140603391</c:v>
                </c:pt>
                <c:pt idx="852">
                  <c:v>65.45693551250004</c:v>
                </c:pt>
                <c:pt idx="853">
                  <c:v>65.62832861765668</c:v>
                </c:pt>
                <c:pt idx="854">
                  <c:v>65.79993127363223</c:v>
                </c:pt>
                <c:pt idx="855">
                  <c:v>65.97174402994586</c:v>
                </c:pt>
                <c:pt idx="856">
                  <c:v>66.14376743351495</c:v>
                </c:pt>
                <c:pt idx="857">
                  <c:v>66.3160020286625</c:v>
                </c:pt>
                <c:pt idx="858">
                  <c:v>66.48844835712472</c:v>
                </c:pt>
                <c:pt idx="859">
                  <c:v>66.66110695805847</c:v>
                </c:pt>
                <c:pt idx="860">
                  <c:v>66.8339783680494</c:v>
                </c:pt>
                <c:pt idx="861">
                  <c:v>67.00706312111923</c:v>
                </c:pt>
                <c:pt idx="862">
                  <c:v>67.180361748734</c:v>
                </c:pt>
                <c:pt idx="863">
                  <c:v>67.35387477981138</c:v>
                </c:pt>
                <c:pt idx="864">
                  <c:v>67.52760274072925</c:v>
                </c:pt>
                <c:pt idx="865">
                  <c:v>67.70154615533294</c:v>
                </c:pt>
                <c:pt idx="866">
                  <c:v>67.87570554494395</c:v>
                </c:pt>
                <c:pt idx="867">
                  <c:v>68.0500814283677</c:v>
                </c:pt>
                <c:pt idx="868">
                  <c:v>68.22467432190146</c:v>
                </c:pt>
                <c:pt idx="869">
                  <c:v>68.39948473934295</c:v>
                </c:pt>
                <c:pt idx="870">
                  <c:v>68.57451319199823</c:v>
                </c:pt>
                <c:pt idx="871">
                  <c:v>68.74976018869053</c:v>
                </c:pt>
                <c:pt idx="872">
                  <c:v>68.92522623576765</c:v>
                </c:pt>
                <c:pt idx="873">
                  <c:v>69.10091183711125</c:v>
                </c:pt>
                <c:pt idx="874">
                  <c:v>69.27681749414477</c:v>
                </c:pt>
                <c:pt idx="875">
                  <c:v>69.45294370584223</c:v>
                </c:pt>
                <c:pt idx="876">
                  <c:v>69.62929096873637</c:v>
                </c:pt>
                <c:pt idx="877">
                  <c:v>69.80585977692748</c:v>
                </c:pt>
                <c:pt idx="878">
                  <c:v>69.9826506220922</c:v>
                </c:pt>
                <c:pt idx="879">
                  <c:v>70.15966399349165</c:v>
                </c:pt>
              </c:numCache>
            </c:numRef>
          </c:yVal>
          <c:smooth val="1"/>
        </c:ser>
        <c:dLbls>
          <c:showLegendKey val="0"/>
          <c:showVal val="0"/>
          <c:showCatName val="0"/>
          <c:showSerName val="0"/>
          <c:showPercent val="0"/>
          <c:showBubbleSize val="0"/>
        </c:dLbls>
        <c:axId val="-2012209896"/>
        <c:axId val="-1992225752"/>
      </c:scatterChart>
      <c:valAx>
        <c:axId val="-2012209896"/>
        <c:scaling>
          <c:orientation val="minMax"/>
          <c:max val="7.5"/>
          <c:min val="0.5"/>
        </c:scaling>
        <c:delete val="0"/>
        <c:axPos val="b"/>
        <c:title>
          <c:tx>
            <c:rich>
              <a:bodyPr/>
              <a:lstStyle/>
              <a:p>
                <a:pPr>
                  <a:defRPr/>
                </a:pPr>
                <a:r>
                  <a:rPr lang="en-US" i="1"/>
                  <a:t>P</a:t>
                </a:r>
                <a:r>
                  <a:rPr lang="en-US"/>
                  <a:t> (GPa)</a:t>
                </a:r>
              </a:p>
            </c:rich>
          </c:tx>
          <c:layout/>
          <c:overlay val="0"/>
        </c:title>
        <c:numFmt formatCode="0.00" sourceLinked="1"/>
        <c:majorTickMark val="out"/>
        <c:minorTickMark val="none"/>
        <c:tickLblPos val="nextTo"/>
        <c:crossAx val="-1992225752"/>
        <c:crosses val="autoZero"/>
        <c:crossBetween val="midCat"/>
        <c:majorUnit val="2.0"/>
      </c:valAx>
      <c:valAx>
        <c:axId val="-1992225752"/>
        <c:scaling>
          <c:orientation val="minMax"/>
          <c:max val="100.0"/>
          <c:min val="0.0"/>
        </c:scaling>
        <c:delete val="0"/>
        <c:axPos val="l"/>
        <c:title>
          <c:tx>
            <c:rich>
              <a:bodyPr rot="-5400000" vert="horz"/>
              <a:lstStyle/>
              <a:p>
                <a:pPr>
                  <a:defRPr/>
                </a:pPr>
                <a:r>
                  <a:rPr lang="en-US" i="1"/>
                  <a:t>F</a:t>
                </a:r>
                <a:r>
                  <a:rPr lang="en-US"/>
                  <a:t> (wt. </a:t>
                </a:r>
                <a:r>
                  <a:rPr lang="en-US" baseline="0"/>
                  <a:t>%)</a:t>
                </a:r>
                <a:endParaRPr lang="en-US"/>
              </a:p>
            </c:rich>
          </c:tx>
          <c:layout/>
          <c:overlay val="0"/>
        </c:title>
        <c:numFmt formatCode="General" sourceLinked="0"/>
        <c:majorTickMark val="out"/>
        <c:minorTickMark val="none"/>
        <c:tickLblPos val="nextTo"/>
        <c:crossAx val="-2012209896"/>
        <c:crosses val="autoZero"/>
        <c:crossBetween val="midCat"/>
      </c:valAx>
      <c:spPr>
        <a:ln>
          <a:solidFill>
            <a:schemeClr val="tx1"/>
          </a:solidFill>
        </a:ln>
      </c:spPr>
    </c:plotArea>
    <c:legend>
      <c:legendPos val="r"/>
      <c:layout>
        <c:manualLayout>
          <c:xMode val="edge"/>
          <c:yMode val="edge"/>
          <c:x val="0.540121244172837"/>
          <c:y val="0.0784900113468349"/>
          <c:w val="0.373596584009088"/>
          <c:h val="0.218056127599435"/>
        </c:manualLayout>
      </c:layout>
      <c:overlay val="0"/>
      <c:txPr>
        <a:bodyPr/>
        <a:lstStyle/>
        <a:p>
          <a:pPr>
            <a:defRPr sz="1600"/>
          </a:pPr>
          <a:endParaRPr lang="en-US"/>
        </a:p>
      </c:txPr>
    </c:legend>
    <c:plotVisOnly val="1"/>
    <c:dispBlanksAs val="gap"/>
    <c:showDLblsOverMax val="0"/>
  </c:chart>
  <c:txPr>
    <a:bodyPr/>
    <a:lstStyle/>
    <a:p>
      <a:pPr>
        <a:defRPr sz="2200">
          <a:latin typeface="Century Gothic"/>
          <a:cs typeface="Century Gothic"/>
        </a:defRPr>
      </a:pPr>
      <a:endParaRPr lang="en-US"/>
    </a:p>
  </c:txPr>
  <c:printSettings>
    <c:headerFooter/>
    <c:pageMargins b="1.0" l="0.75" r="0.75" t="1.0"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2680775790123"/>
          <c:y val="0.0601851851851852"/>
          <c:w val="0.707662288181719"/>
          <c:h val="0.766913823272091"/>
        </c:manualLayout>
      </c:layout>
      <c:scatterChart>
        <c:scatterStyle val="smoothMarker"/>
        <c:varyColors val="0"/>
        <c:ser>
          <c:idx val="1"/>
          <c:order val="0"/>
          <c:tx>
            <c:v>peridotite</c:v>
          </c:tx>
          <c:spPr>
            <a:ln>
              <a:solidFill>
                <a:srgbClr val="008000"/>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'!$BM$43:$BM$1192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2.617646120021415</c:v>
                </c:pt>
                <c:pt idx="543">
                  <c:v>3.322391244008756</c:v>
                </c:pt>
                <c:pt idx="544">
                  <c:v>3.862933247544554</c:v>
                </c:pt>
                <c:pt idx="545">
                  <c:v>4.282093768789902</c:v>
                </c:pt>
                <c:pt idx="546">
                  <c:v>4.620163265237807</c:v>
                </c:pt>
                <c:pt idx="547">
                  <c:v>4.902182804948986</c:v>
                </c:pt>
                <c:pt idx="548">
                  <c:v>5.143628957408289</c:v>
                </c:pt>
                <c:pt idx="549">
                  <c:v>5.354475305806649</c:v>
                </c:pt>
                <c:pt idx="550">
                  <c:v>5.541451868799507</c:v>
                </c:pt>
                <c:pt idx="551">
                  <c:v>5.70929271239283</c:v>
                </c:pt>
                <c:pt idx="552">
                  <c:v>5.861448650459787</c:v>
                </c:pt>
                <c:pt idx="553">
                  <c:v>6.000511803587454</c:v>
                </c:pt>
                <c:pt idx="554">
                  <c:v>6.128479136524292</c:v>
                </c:pt>
                <c:pt idx="555">
                  <c:v>6.246922347373928</c:v>
                </c:pt>
                <c:pt idx="556">
                  <c:v>6.357101153793909</c:v>
                </c:pt>
                <c:pt idx="557">
                  <c:v>6.460041128618362</c:v>
                </c:pt>
                <c:pt idx="558">
                  <c:v>6.556588605695882</c:v>
                </c:pt>
                <c:pt idx="559">
                  <c:v>6.647450319634293</c:v>
                </c:pt>
                <c:pt idx="560">
                  <c:v>6.73322261565706</c:v>
                </c:pt>
                <c:pt idx="561">
                  <c:v>6.814413367600694</c:v>
                </c:pt>
                <c:pt idx="562">
                  <c:v>6.891458691436774</c:v>
                </c:pt>
                <c:pt idx="563">
                  <c:v>6.964735875389675</c:v>
                </c:pt>
                <c:pt idx="564">
                  <c:v>7.03457351313648</c:v>
                </c:pt>
                <c:pt idx="565">
                  <c:v>7.101259538584978</c:v>
                </c:pt>
                <c:pt idx="566">
                  <c:v>7.165047664605805</c:v>
                </c:pt>
                <c:pt idx="567">
                  <c:v>7.226162592730442</c:v>
                </c:pt>
                <c:pt idx="568">
                  <c:v>7.2848042658419</c:v>
                </c:pt>
                <c:pt idx="569">
                  <c:v>7.341151367883647</c:v>
                </c:pt>
                <c:pt idx="570">
                  <c:v>7.395364225484494</c:v>
                </c:pt>
                <c:pt idx="571">
                  <c:v>7.447587230363134</c:v>
                </c:pt>
                <c:pt idx="572">
                  <c:v>7.497950874701041</c:v>
                </c:pt>
                <c:pt idx="573">
                  <c:v>7.546573471379581</c:v>
                </c:pt>
                <c:pt idx="574">
                  <c:v>7.593562616185026</c:v>
                </c:pt>
                <c:pt idx="575">
                  <c:v>7.639016436926016</c:v>
                </c:pt>
                <c:pt idx="576">
                  <c:v>7.683024665853362</c:v>
                </c:pt>
                <c:pt idx="577">
                  <c:v>7.725669564542853</c:v>
                </c:pt>
                <c:pt idx="578">
                  <c:v>7.12304859096499</c:v>
                </c:pt>
                <c:pt idx="579">
                  <c:v>7.155130900622451</c:v>
                </c:pt>
                <c:pt idx="580">
                  <c:v>7.18606599594286</c:v>
                </c:pt>
                <c:pt idx="581">
                  <c:v>7.215999888718367</c:v>
                </c:pt>
                <c:pt idx="582">
                  <c:v>7.245018111102844</c:v>
                </c:pt>
                <c:pt idx="583">
                  <c:v>7.273177403157017</c:v>
                </c:pt>
                <c:pt idx="584">
                  <c:v>7.300520552264224</c:v>
                </c:pt>
                <c:pt idx="585">
                  <c:v>7.327083262029507</c:v>
                </c:pt>
                <c:pt idx="586">
                  <c:v>7.352897293946654</c:v>
                </c:pt>
                <c:pt idx="587">
                  <c:v>7.377991891522496</c:v>
                </c:pt>
                <c:pt idx="588">
                  <c:v>7.402394428258324</c:v>
                </c:pt>
                <c:pt idx="589">
                  <c:v>7.426130713913713</c:v>
                </c:pt>
                <c:pt idx="590">
                  <c:v>7.449225155657636</c:v>
                </c:pt>
                <c:pt idx="591">
                  <c:v>7.471700860339081</c:v>
                </c:pt>
                <c:pt idx="592">
                  <c:v>7.49357971416199</c:v>
                </c:pt>
                <c:pt idx="593">
                  <c:v>7.514882453867281</c:v>
                </c:pt>
                <c:pt idx="594">
                  <c:v>7.535628734217642</c:v>
                </c:pt>
                <c:pt idx="595">
                  <c:v>7.555837192916274</c:v>
                </c:pt>
                <c:pt idx="596">
                  <c:v>7.575525512883326</c:v>
                </c:pt>
                <c:pt idx="597">
                  <c:v>7.594710481524457</c:v>
                </c:pt>
                <c:pt idx="598">
                  <c:v>7.61340804666149</c:v>
                </c:pt>
                <c:pt idx="599">
                  <c:v>7.63163336904023</c:v>
                </c:pt>
                <c:pt idx="600">
                  <c:v>7.649400871328026</c:v>
                </c:pt>
                <c:pt idx="601">
                  <c:v>7.666724283782071</c:v>
                </c:pt>
                <c:pt idx="602">
                  <c:v>7.683616686641585</c:v>
                </c:pt>
                <c:pt idx="603">
                  <c:v>7.700090549534888</c:v>
                </c:pt>
                <c:pt idx="604">
                  <c:v>7.716157768021318</c:v>
                </c:pt>
                <c:pt idx="605">
                  <c:v>7.73182969754029</c:v>
                </c:pt>
                <c:pt idx="606">
                  <c:v>7.747117184893435</c:v>
                </c:pt>
                <c:pt idx="607">
                  <c:v>7.762030597563148</c:v>
                </c:pt>
                <c:pt idx="608">
                  <c:v>7.776579850894382</c:v>
                </c:pt>
                <c:pt idx="609">
                  <c:v>7.790774433502988</c:v>
                </c:pt>
                <c:pt idx="610">
                  <c:v>7.804623430794125</c:v>
                </c:pt>
                <c:pt idx="611">
                  <c:v>7.818135547039122</c:v>
                </c:pt>
                <c:pt idx="612">
                  <c:v>7.83131912587902</c:v>
                </c:pt>
                <c:pt idx="613">
                  <c:v>7.844182169487938</c:v>
                </c:pt>
                <c:pt idx="614">
                  <c:v>7.856732356563762</c:v>
                </c:pt>
                <c:pt idx="615">
                  <c:v>7.868977058995257</c:v>
                </c:pt>
                <c:pt idx="616">
                  <c:v>7.880923357693412</c:v>
                </c:pt>
                <c:pt idx="617">
                  <c:v>7.89257805722591</c:v>
                </c:pt>
                <c:pt idx="618">
                  <c:v>7.903947699648792</c:v>
                </c:pt>
                <c:pt idx="619">
                  <c:v>7.915038577489667</c:v>
                </c:pt>
                <c:pt idx="620">
                  <c:v>7.925856745903953</c:v>
                </c:pt>
                <c:pt idx="621">
                  <c:v>7.936408034135138</c:v>
                </c:pt>
                <c:pt idx="622">
                  <c:v>7.946698056283915</c:v>
                </c:pt>
                <c:pt idx="623">
                  <c:v>7.956732221475475</c:v>
                </c:pt>
                <c:pt idx="624">
                  <c:v>7.966515743362174</c:v>
                </c:pt>
                <c:pt idx="625">
                  <c:v>7.976053649238901</c:v>
                </c:pt>
                <c:pt idx="626">
                  <c:v>7.985350788430423</c:v>
                </c:pt>
                <c:pt idx="627">
                  <c:v>7.994411840417113</c:v>
                </c:pt>
                <c:pt idx="628">
                  <c:v>8.003241322381665</c:v>
                </c:pt>
                <c:pt idx="629">
                  <c:v>8.011843596401863</c:v>
                </c:pt>
                <c:pt idx="630">
                  <c:v>8.020222876223155</c:v>
                </c:pt>
                <c:pt idx="631">
                  <c:v>8.028383233701928</c:v>
                </c:pt>
                <c:pt idx="632">
                  <c:v>8.036328604888578</c:v>
                </c:pt>
                <c:pt idx="633">
                  <c:v>8.044062795807214</c:v>
                </c:pt>
                <c:pt idx="634">
                  <c:v>8.051589487912373</c:v>
                </c:pt>
                <c:pt idx="635">
                  <c:v>8.058912243282867</c:v>
                </c:pt>
                <c:pt idx="636">
                  <c:v>8.066034509601738</c:v>
                </c:pt>
                <c:pt idx="637">
                  <c:v>8.072959624754865</c:v>
                </c:pt>
                <c:pt idx="638">
                  <c:v>8.079690821376795</c:v>
                </c:pt>
                <c:pt idx="639">
                  <c:v>8.08623123101541</c:v>
                </c:pt>
                <c:pt idx="640">
                  <c:v>8.09258388820473</c:v>
                </c:pt>
                <c:pt idx="641">
                  <c:v>8.098751734291927</c:v>
                </c:pt>
                <c:pt idx="642">
                  <c:v>8.104737621084446</c:v>
                </c:pt>
                <c:pt idx="643">
                  <c:v>8.110544314346297</c:v>
                </c:pt>
                <c:pt idx="644">
                  <c:v>8.116174497113567</c:v>
                </c:pt>
                <c:pt idx="645">
                  <c:v>8.121630772866485</c:v>
                </c:pt>
                <c:pt idx="646">
                  <c:v>8.126915668551492</c:v>
                </c:pt>
                <c:pt idx="647">
                  <c:v>8.13203163750181</c:v>
                </c:pt>
                <c:pt idx="648">
                  <c:v>8.136981062135506</c:v>
                </c:pt>
                <c:pt idx="649">
                  <c:v>8.141766256654483</c:v>
                </c:pt>
                <c:pt idx="650">
                  <c:v>8.146389469542663</c:v>
                </c:pt>
                <c:pt idx="651">
                  <c:v>8.150852885976652</c:v>
                </c:pt>
                <c:pt idx="652">
                  <c:v>8.155158630153307</c:v>
                </c:pt>
                <c:pt idx="653">
                  <c:v>8.159308767500852</c:v>
                </c:pt>
                <c:pt idx="654">
                  <c:v>8.163305306791345</c:v>
                </c:pt>
                <c:pt idx="655">
                  <c:v>8.167150202181302</c:v>
                </c:pt>
                <c:pt idx="656">
                  <c:v>8.17084535516312</c:v>
                </c:pt>
                <c:pt idx="657">
                  <c:v>8.17439261643207</c:v>
                </c:pt>
                <c:pt idx="658">
                  <c:v>8.177793787705484</c:v>
                </c:pt>
                <c:pt idx="659">
                  <c:v>8.181050623398518</c:v>
                </c:pt>
                <c:pt idx="660">
                  <c:v>8.18416483235508</c:v>
                </c:pt>
                <c:pt idx="661">
                  <c:v>8.18713807937071</c:v>
                </c:pt>
                <c:pt idx="662">
                  <c:v>8.189971986779797</c:v>
                </c:pt>
                <c:pt idx="663">
                  <c:v>8.1926681358897</c:v>
                </c:pt>
                <c:pt idx="664">
                  <c:v>8.195228068450836</c:v>
                </c:pt>
                <c:pt idx="665">
                  <c:v>8.197653287967851</c:v>
                </c:pt>
                <c:pt idx="666">
                  <c:v>8.199945261054148</c:v>
                </c:pt>
                <c:pt idx="667">
                  <c:v>8.202105418716957</c:v>
                </c:pt>
                <c:pt idx="668">
                  <c:v>8.204135157524445</c:v>
                </c:pt>
                <c:pt idx="669">
                  <c:v>8.206035840860524</c:v>
                </c:pt>
                <c:pt idx="670">
                  <c:v>8.207808800014954</c:v>
                </c:pt>
                <c:pt idx="671">
                  <c:v>8.20945533531691</c:v>
                </c:pt>
                <c:pt idx="672">
                  <c:v>8.210976717173482</c:v>
                </c:pt>
                <c:pt idx="673">
                  <c:v>8.212374187146201</c:v>
                </c:pt>
                <c:pt idx="674">
                  <c:v>8.213648958897461</c:v>
                </c:pt>
                <c:pt idx="675">
                  <c:v>8.21480221919813</c:v>
                </c:pt>
                <c:pt idx="676">
                  <c:v>8.215835128834502</c:v>
                </c:pt>
                <c:pt idx="677">
                  <c:v>8.216748823534177</c:v>
                </c:pt>
                <c:pt idx="678">
                  <c:v>8.217544414844816</c:v>
                </c:pt>
                <c:pt idx="679">
                  <c:v>8.218222990953663</c:v>
                </c:pt>
                <c:pt idx="680">
                  <c:v>8.218785617595694</c:v>
                </c:pt>
                <c:pt idx="681">
                  <c:v>8.21923333875594</c:v>
                </c:pt>
                <c:pt idx="682">
                  <c:v>8.219567177535728</c:v>
                </c:pt>
                <c:pt idx="683">
                  <c:v>8.219788136866984</c:v>
                </c:pt>
                <c:pt idx="684">
                  <c:v>8.219897200263137</c:v>
                </c:pt>
                <c:pt idx="685">
                  <c:v>8.219895332557694</c:v>
                </c:pt>
                <c:pt idx="686">
                  <c:v>8.219783480580913</c:v>
                </c:pt>
                <c:pt idx="687">
                  <c:v>8.219562573860624</c:v>
                </c:pt>
                <c:pt idx="688">
                  <c:v>8.219233525283457</c:v>
                </c:pt>
                <c:pt idx="689">
                  <c:v>8.218797231771525</c:v>
                </c:pt>
                <c:pt idx="690">
                  <c:v>8.218254574852231</c:v>
                </c:pt>
                <c:pt idx="691">
                  <c:v>8.217606421405826</c:v>
                </c:pt>
                <c:pt idx="692">
                  <c:v>8.216853624118476</c:v>
                </c:pt>
                <c:pt idx="693">
                  <c:v>8.215997022229873</c:v>
                </c:pt>
                <c:pt idx="694">
                  <c:v>8.215037442007066</c:v>
                </c:pt>
                <c:pt idx="695">
                  <c:v>8.213975697397071</c:v>
                </c:pt>
                <c:pt idx="696">
                  <c:v>8.212812590539831</c:v>
                </c:pt>
                <c:pt idx="697">
                  <c:v>8.211548912344461</c:v>
                </c:pt>
                <c:pt idx="698">
                  <c:v>8.210185443042998</c:v>
                </c:pt>
                <c:pt idx="699">
                  <c:v>8.208722952706195</c:v>
                </c:pt>
                <c:pt idx="700">
                  <c:v>8.207162201796899</c:v>
                </c:pt>
                <c:pt idx="701">
                  <c:v>8.205503941659023</c:v>
                </c:pt>
                <c:pt idx="702">
                  <c:v>8.203748915073942</c:v>
                </c:pt>
                <c:pt idx="703">
                  <c:v>8.201897856721565</c:v>
                </c:pt>
                <c:pt idx="704">
                  <c:v>8.199951493730003</c:v>
                </c:pt>
                <c:pt idx="705">
                  <c:v>8.197910546135688</c:v>
                </c:pt>
                <c:pt idx="706">
                  <c:v>8.195775727395805</c:v>
                </c:pt>
                <c:pt idx="707">
                  <c:v>8.193547744866873</c:v>
                </c:pt>
                <c:pt idx="708">
                  <c:v>8.191227300294766</c:v>
                </c:pt>
                <c:pt idx="709">
                  <c:v>8.188815090301331</c:v>
                </c:pt>
                <c:pt idx="710">
                  <c:v>8.186311806839425</c:v>
                </c:pt>
                <c:pt idx="711">
                  <c:v>8.18371813769724</c:v>
                </c:pt>
                <c:pt idx="712">
                  <c:v>8.181034766951361</c:v>
                </c:pt>
                <c:pt idx="713">
                  <c:v>8.17826237545631</c:v>
                </c:pt>
                <c:pt idx="714">
                  <c:v>8.17540164129635</c:v>
                </c:pt>
                <c:pt idx="715">
                  <c:v>8.172453240281406</c:v>
                </c:pt>
                <c:pt idx="716">
                  <c:v>8.16941784638136</c:v>
                </c:pt>
                <c:pt idx="717">
                  <c:v>8.166296132248136</c:v>
                </c:pt>
                <c:pt idx="718">
                  <c:v>8.163088769641387</c:v>
                </c:pt>
                <c:pt idx="719">
                  <c:v>8.15979642991758</c:v>
                </c:pt>
                <c:pt idx="720">
                  <c:v>8.156419784528063</c:v>
                </c:pt>
                <c:pt idx="721">
                  <c:v>8.152959505452402</c:v>
                </c:pt>
                <c:pt idx="722">
                  <c:v>8.14941626570923</c:v>
                </c:pt>
                <c:pt idx="723">
                  <c:v>8.145790739858274</c:v>
                </c:pt>
                <c:pt idx="724">
                  <c:v>8.14208360440426</c:v>
                </c:pt>
                <c:pt idx="725">
                  <c:v>8.138295538400024</c:v>
                </c:pt>
                <c:pt idx="726">
                  <c:v>8.134427223852041</c:v>
                </c:pt>
                <c:pt idx="727">
                  <c:v>8.130479346262861</c:v>
                </c:pt>
                <c:pt idx="728">
                  <c:v>8.12645259512499</c:v>
                </c:pt>
                <c:pt idx="729">
                  <c:v>8.122347664429307</c:v>
                </c:pt>
                <c:pt idx="730">
                  <c:v>8.11816525318945</c:v>
                </c:pt>
                <c:pt idx="731">
                  <c:v>8.113906065962401</c:v>
                </c:pt>
                <c:pt idx="732">
                  <c:v>8.109570813370932</c:v>
                </c:pt>
                <c:pt idx="733">
                  <c:v>8.10516021266416</c:v>
                </c:pt>
                <c:pt idx="734">
                  <c:v>8.100674988225438</c:v>
                </c:pt>
                <c:pt idx="735">
                  <c:v>8.09611587218971</c:v>
                </c:pt>
                <c:pt idx="736">
                  <c:v>8.091483604940668</c:v>
                </c:pt>
                <c:pt idx="737">
                  <c:v>8.086778935734663</c:v>
                </c:pt>
                <c:pt idx="738">
                  <c:v>8.082002623268506</c:v>
                </c:pt>
                <c:pt idx="739">
                  <c:v>8.077155436271786</c:v>
                </c:pt>
                <c:pt idx="740">
                  <c:v>8.07223815411694</c:v>
                </c:pt>
                <c:pt idx="741">
                  <c:v>8.067251567469727</c:v>
                </c:pt>
                <c:pt idx="742">
                  <c:v>8.062196478857437</c:v>
                </c:pt>
                <c:pt idx="743">
                  <c:v>8.057073703385447</c:v>
                </c:pt>
                <c:pt idx="744">
                  <c:v>8.051884069356871</c:v>
                </c:pt>
                <c:pt idx="745">
                  <c:v>8.046628418959221</c:v>
                </c:pt>
                <c:pt idx="746">
                  <c:v>8.041307608962635</c:v>
                </c:pt>
                <c:pt idx="747">
                  <c:v>8.035922511395805</c:v>
                </c:pt>
                <c:pt idx="748">
                  <c:v>8.030474014330887</c:v>
                </c:pt>
                <c:pt idx="749">
                  <c:v>8.02496302257404</c:v>
                </c:pt>
                <c:pt idx="750">
                  <c:v>8.019390458429851</c:v>
                </c:pt>
                <c:pt idx="751">
                  <c:v>8.013757262510983</c:v>
                </c:pt>
                <c:pt idx="752">
                  <c:v>8.008064394509398</c:v>
                </c:pt>
                <c:pt idx="753">
                  <c:v>8.00231283404206</c:v>
                </c:pt>
                <c:pt idx="754">
                  <c:v>7.996503581466296</c:v>
                </c:pt>
                <c:pt idx="755">
                  <c:v>7.990637658774283</c:v>
                </c:pt>
                <c:pt idx="756">
                  <c:v>7.984716110459307</c:v>
                </c:pt>
                <c:pt idx="757">
                  <c:v>7.978740004437505</c:v>
                </c:pt>
                <c:pt idx="758">
                  <c:v>7.972710433010702</c:v>
                </c:pt>
                <c:pt idx="759">
                  <c:v>7.966628513783585</c:v>
                </c:pt>
                <c:pt idx="760">
                  <c:v>7.960495390728031</c:v>
                </c:pt>
                <c:pt idx="761">
                  <c:v>7.954312235126534</c:v>
                </c:pt>
                <c:pt idx="762">
                  <c:v>7.948080246708082</c:v>
                </c:pt>
                <c:pt idx="763">
                  <c:v>7.941800654678855</c:v>
                </c:pt>
                <c:pt idx="764">
                  <c:v>7.935474718867173</c:v>
                </c:pt>
                <c:pt idx="765">
                  <c:v>7.929103730859623</c:v>
                </c:pt>
                <c:pt idx="766">
                  <c:v>7.922689015215998</c:v>
                </c:pt>
                <c:pt idx="767">
                  <c:v>7.916231930676027</c:v>
                </c:pt>
                <c:pt idx="768">
                  <c:v>7.909733871435763</c:v>
                </c:pt>
                <c:pt idx="769">
                  <c:v>7.903196268450024</c:v>
                </c:pt>
                <c:pt idx="770">
                  <c:v>7.896620590760742</c:v>
                </c:pt>
                <c:pt idx="771">
                  <c:v>7.890008346949656</c:v>
                </c:pt>
                <c:pt idx="772">
                  <c:v>7.883361086486548</c:v>
                </c:pt>
                <c:pt idx="773">
                  <c:v>7.876680401296519</c:v>
                </c:pt>
                <c:pt idx="774">
                  <c:v>7.869967927245446</c:v>
                </c:pt>
                <c:pt idx="775">
                  <c:v>7.863225345730844</c:v>
                </c:pt>
                <c:pt idx="776">
                  <c:v>7.856454385344453</c:v>
                </c:pt>
                <c:pt idx="777">
                  <c:v>7.849656823534864</c:v>
                </c:pt>
                <c:pt idx="778">
                  <c:v>7.842834488388608</c:v>
                </c:pt>
                <c:pt idx="779">
                  <c:v>7.835989260414235</c:v>
                </c:pt>
                <c:pt idx="780">
                  <c:v>7.829123074452835</c:v>
                </c:pt>
                <c:pt idx="781">
                  <c:v>7.822237921580881</c:v>
                </c:pt>
                <c:pt idx="782">
                  <c:v>7.815335851146451</c:v>
                </c:pt>
                <c:pt idx="783">
                  <c:v>7.808418972845057</c:v>
                </c:pt>
                <c:pt idx="784">
                  <c:v>7.801489458866087</c:v>
                </c:pt>
                <c:pt idx="785">
                  <c:v>7.794549546142122</c:v>
                </c:pt>
                <c:pt idx="786">
                  <c:v>7.7876015386249</c:v>
                </c:pt>
                <c:pt idx="787">
                  <c:v>7.780647809750662</c:v>
                </c:pt>
                <c:pt idx="788">
                  <c:v>7.773690804837523</c:v>
                </c:pt>
                <c:pt idx="789">
                  <c:v>7.766733043735703</c:v>
                </c:pt>
                <c:pt idx="790">
                  <c:v>7.759777123466273</c:v>
                </c:pt>
                <c:pt idx="791">
                  <c:v>7.752825720990753</c:v>
                </c:pt>
                <c:pt idx="792">
                  <c:v>7.745881596113515</c:v>
                </c:pt>
                <c:pt idx="793">
                  <c:v>7.738947594403512</c:v>
                </c:pt>
                <c:pt idx="794">
                  <c:v>7.73202665038957</c:v>
                </c:pt>
                <c:pt idx="795">
                  <c:v>7.725121790686164</c:v>
                </c:pt>
                <c:pt idx="796">
                  <c:v>7.71823613737711</c:v>
                </c:pt>
                <c:pt idx="797">
                  <c:v>7.711372911473772</c:v>
                </c:pt>
                <c:pt idx="798">
                  <c:v>7.704535436524808</c:v>
                </c:pt>
                <c:pt idx="799">
                  <c:v>7.697727142373798</c:v>
                </c:pt>
                <c:pt idx="800">
                  <c:v>7.690951568998655</c:v>
                </c:pt>
                <c:pt idx="801">
                  <c:v>7.684212370630091</c:v>
                </c:pt>
                <c:pt idx="802">
                  <c:v>7.67751331990724</c:v>
                </c:pt>
                <c:pt idx="803">
                  <c:v>7.670858312273207</c:v>
                </c:pt>
                <c:pt idx="804">
                  <c:v>7.664251370554048</c:v>
                </c:pt>
                <c:pt idx="805">
                  <c:v>7.657696649629285</c:v>
                </c:pt>
                <c:pt idx="806">
                  <c:v>7.651198441435626</c:v>
                </c:pt>
                <c:pt idx="807">
                  <c:v>7.64476118007023</c:v>
                </c:pt>
                <c:pt idx="808">
                  <c:v>7.638389447129166</c:v>
                </c:pt>
                <c:pt idx="809">
                  <c:v>7.632087977295489</c:v>
                </c:pt>
                <c:pt idx="810">
                  <c:v>7.625861664136503</c:v>
                </c:pt>
                <c:pt idx="811">
                  <c:v>7.619715566115838</c:v>
                </c:pt>
                <c:pt idx="812">
                  <c:v>7.613654912979097</c:v>
                </c:pt>
                <c:pt idx="813">
                  <c:v>7.607685112239188</c:v>
                </c:pt>
                <c:pt idx="814">
                  <c:v>7.601811756068706</c:v>
                </c:pt>
                <c:pt idx="815">
                  <c:v>9.31587425381629</c:v>
                </c:pt>
                <c:pt idx="816">
                  <c:v>9.318223559065746</c:v>
                </c:pt>
                <c:pt idx="817">
                  <c:v>9.320777920624383</c:v>
                </c:pt>
                <c:pt idx="818">
                  <c:v>9.323454695388564</c:v>
                </c:pt>
                <c:pt idx="819">
                  <c:v>9.32620086069463</c:v>
                </c:pt>
                <c:pt idx="820">
                  <c:v>9.328982434456658</c:v>
                </c:pt>
                <c:pt idx="821">
                  <c:v>9.331777665753732</c:v>
                </c:pt>
                <c:pt idx="822">
                  <c:v>9.334572656485823</c:v>
                </c:pt>
                <c:pt idx="823">
                  <c:v>9.33735854830508</c:v>
                </c:pt>
                <c:pt idx="824">
                  <c:v>9.340129716084714</c:v>
                </c:pt>
                <c:pt idx="825">
                  <c:v>9.342882608256598</c:v>
                </c:pt>
                <c:pt idx="826">
                  <c:v>9.345615002595451</c:v>
                </c:pt>
                <c:pt idx="827">
                  <c:v>9.348325528767997</c:v>
                </c:pt>
                <c:pt idx="828">
                  <c:v>9.351013362055263</c:v>
                </c:pt>
                <c:pt idx="829">
                  <c:v>9.35367802697674</c:v>
                </c:pt>
                <c:pt idx="830">
                  <c:v>9.356319271332933</c:v>
                </c:pt>
                <c:pt idx="831">
                  <c:v>9.358936985522376</c:v>
                </c:pt>
                <c:pt idx="832">
                  <c:v>9.361531150772158</c:v>
                </c:pt>
                <c:pt idx="833">
                  <c:v>9.364101806016087</c:v>
                </c:pt>
                <c:pt idx="834">
                  <c:v>9.3666490266569</c:v>
                </c:pt>
                <c:pt idx="835">
                  <c:v>9.369172910948598</c:v>
                </c:pt>
                <c:pt idx="836">
                  <c:v>9.37167357133433</c:v>
                </c:pt>
                <c:pt idx="837">
                  <c:v>9.374151128852743</c:v>
                </c:pt>
                <c:pt idx="838">
                  <c:v>9.376605709583436</c:v>
                </c:pt>
                <c:pt idx="839">
                  <c:v>9.379037442375873</c:v>
                </c:pt>
                <c:pt idx="840">
                  <c:v>9.38144645741649</c:v>
                </c:pt>
                <c:pt idx="841">
                  <c:v>9.383832885297477</c:v>
                </c:pt>
                <c:pt idx="842">
                  <c:v>9.38619685641509</c:v>
                </c:pt>
                <c:pt idx="843">
                  <c:v>9.38853850064136</c:v>
                </c:pt>
                <c:pt idx="844">
                  <c:v>9.390857947069868</c:v>
                </c:pt>
                <c:pt idx="845">
                  <c:v>9.39315532387462</c:v>
                </c:pt>
                <c:pt idx="846">
                  <c:v>9.395430758243696</c:v>
                </c:pt>
                <c:pt idx="847">
                  <c:v>9.39768437630019</c:v>
                </c:pt>
                <c:pt idx="848">
                  <c:v>9.399916303114343</c:v>
                </c:pt>
                <c:pt idx="849">
                  <c:v>9.402126662664226</c:v>
                </c:pt>
                <c:pt idx="850">
                  <c:v>9.404315577846565</c:v>
                </c:pt>
                <c:pt idx="851">
                  <c:v>9.40648317047363</c:v>
                </c:pt>
                <c:pt idx="852">
                  <c:v>9.408629561285403</c:v>
                </c:pt>
                <c:pt idx="853">
                  <c:v>9.410754869964648</c:v>
                </c:pt>
                <c:pt idx="854">
                  <c:v>9.412859215137945</c:v>
                </c:pt>
                <c:pt idx="855">
                  <c:v>9.41494271438717</c:v>
                </c:pt>
                <c:pt idx="856">
                  <c:v>9.417005484274218</c:v>
                </c:pt>
                <c:pt idx="857">
                  <c:v>9.419047640339094</c:v>
                </c:pt>
                <c:pt idx="858">
                  <c:v>9.421069297127743</c:v>
                </c:pt>
                <c:pt idx="859">
                  <c:v>9.423070568191125</c:v>
                </c:pt>
                <c:pt idx="860">
                  <c:v>9.425051566091925</c:v>
                </c:pt>
                <c:pt idx="861">
                  <c:v>9.427012402443953</c:v>
                </c:pt>
                <c:pt idx="862">
                  <c:v>9.428953187894425</c:v>
                </c:pt>
                <c:pt idx="863">
                  <c:v>9.430874032162996</c:v>
                </c:pt>
                <c:pt idx="864">
                  <c:v>9.432775044021627</c:v>
                </c:pt>
                <c:pt idx="865">
                  <c:v>9.434656331328195</c:v>
                </c:pt>
                <c:pt idx="866">
                  <c:v>9.436518001036859</c:v>
                </c:pt>
                <c:pt idx="867">
                  <c:v>9.438360159210605</c:v>
                </c:pt>
                <c:pt idx="868">
                  <c:v>9.440182911014913</c:v>
                </c:pt>
                <c:pt idx="869">
                  <c:v>9.441986360752594</c:v>
                </c:pt>
                <c:pt idx="870">
                  <c:v>9.44377061183099</c:v>
                </c:pt>
                <c:pt idx="871">
                  <c:v>9.445535766853344</c:v>
                </c:pt>
                <c:pt idx="872">
                  <c:v>9.447281927538793</c:v>
                </c:pt>
                <c:pt idx="873">
                  <c:v>9.44900919478828</c:v>
                </c:pt>
                <c:pt idx="874">
                  <c:v>9.450717668675521</c:v>
                </c:pt>
                <c:pt idx="875">
                  <c:v>9.45240744846233</c:v>
                </c:pt>
                <c:pt idx="876">
                  <c:v>9.454078632598529</c:v>
                </c:pt>
                <c:pt idx="877">
                  <c:v>9.455731318751716</c:v>
                </c:pt>
                <c:pt idx="878">
                  <c:v>9.457365603781055</c:v>
                </c:pt>
                <c:pt idx="879">
                  <c:v>9.45898158379924</c:v>
                </c:pt>
              </c:numCache>
            </c:numRef>
          </c:yVal>
          <c:smooth val="1"/>
        </c:ser>
        <c:ser>
          <c:idx val="3"/>
          <c:order val="1"/>
          <c:tx>
            <c:v>Pyroxenite</c:v>
          </c:tx>
          <c:spPr>
            <a:ln>
              <a:solidFill>
                <a:srgbClr val="FF0000"/>
              </a:solidFill>
            </a:ln>
          </c:spPr>
          <c:marker>
            <c:symbol val="none"/>
          </c:marker>
          <c:xVal>
            <c:numRef>
              <c:f>'Decompression Melting '!$A$43:$A$1192</c:f>
              <c:numCache>
                <c:formatCode>0.00</c:formatCode>
                <c:ptCount val="11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'!$AQ$43:$AQ$1192</c:f>
              <c:numCache>
                <c:formatCode>0.00</c:formatCode>
                <c:ptCount val="11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0.0</c:v>
                </c:pt>
                <c:pt idx="130">
                  <c:v>0.0</c:v>
                </c:pt>
                <c:pt idx="131">
                  <c:v>0.0</c:v>
                </c:pt>
                <c:pt idx="132">
                  <c:v>0.0</c:v>
                </c:pt>
                <c:pt idx="133">
                  <c:v>0.0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0.0</c:v>
                </c:pt>
                <c:pt idx="165">
                  <c:v>0.0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0.0</c:v>
                </c:pt>
                <c:pt idx="193">
                  <c:v>0.0</c:v>
                </c:pt>
                <c:pt idx="194">
                  <c:v>0.0</c:v>
                </c:pt>
                <c:pt idx="195">
                  <c:v>0.0</c:v>
                </c:pt>
                <c:pt idx="196">
                  <c:v>0.0</c:v>
                </c:pt>
                <c:pt idx="197">
                  <c:v>0.0</c:v>
                </c:pt>
                <c:pt idx="198">
                  <c:v>0.0</c:v>
                </c:pt>
                <c:pt idx="199">
                  <c:v>0.0</c:v>
                </c:pt>
                <c:pt idx="200">
                  <c:v>0.0</c:v>
                </c:pt>
                <c:pt idx="201">
                  <c:v>0.0</c:v>
                </c:pt>
                <c:pt idx="202">
                  <c:v>0.0</c:v>
                </c:pt>
                <c:pt idx="203">
                  <c:v>0.0</c:v>
                </c:pt>
                <c:pt idx="204">
                  <c:v>0.0</c:v>
                </c:pt>
                <c:pt idx="205">
                  <c:v>0.0</c:v>
                </c:pt>
                <c:pt idx="206">
                  <c:v>0.0</c:v>
                </c:pt>
                <c:pt idx="207">
                  <c:v>0.0</c:v>
                </c:pt>
                <c:pt idx="208">
                  <c:v>0.0</c:v>
                </c:pt>
                <c:pt idx="209">
                  <c:v>0.0</c:v>
                </c:pt>
                <c:pt idx="210">
                  <c:v>0.0</c:v>
                </c:pt>
                <c:pt idx="211">
                  <c:v>0.0</c:v>
                </c:pt>
                <c:pt idx="212">
                  <c:v>0.0</c:v>
                </c:pt>
                <c:pt idx="213">
                  <c:v>0.0</c:v>
                </c:pt>
                <c:pt idx="214">
                  <c:v>0.0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0.0</c:v>
                </c:pt>
                <c:pt idx="233">
                  <c:v>0.0</c:v>
                </c:pt>
                <c:pt idx="234">
                  <c:v>0.0</c:v>
                </c:pt>
                <c:pt idx="235">
                  <c:v>0.0</c:v>
                </c:pt>
                <c:pt idx="236">
                  <c:v>0.0</c:v>
                </c:pt>
                <c:pt idx="237">
                  <c:v>0.0</c:v>
                </c:pt>
                <c:pt idx="238">
                  <c:v>0.0</c:v>
                </c:pt>
                <c:pt idx="239">
                  <c:v>0.0</c:v>
                </c:pt>
                <c:pt idx="240">
                  <c:v>0.0</c:v>
                </c:pt>
                <c:pt idx="241">
                  <c:v>0.0</c:v>
                </c:pt>
                <c:pt idx="242">
                  <c:v>0.0</c:v>
                </c:pt>
                <c:pt idx="243">
                  <c:v>0.0</c:v>
                </c:pt>
                <c:pt idx="244">
                  <c:v>0.0</c:v>
                </c:pt>
                <c:pt idx="245">
                  <c:v>0.0</c:v>
                </c:pt>
                <c:pt idx="246">
                  <c:v>0.0</c:v>
                </c:pt>
                <c:pt idx="247">
                  <c:v>0.0</c:v>
                </c:pt>
                <c:pt idx="248">
                  <c:v>0.0</c:v>
                </c:pt>
                <c:pt idx="249">
                  <c:v>0.0</c:v>
                </c:pt>
                <c:pt idx="250">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0.0</c:v>
                </c:pt>
                <c:pt idx="384">
                  <c:v>0.0</c:v>
                </c:pt>
                <c:pt idx="385">
                  <c:v>0.0</c:v>
                </c:pt>
                <c:pt idx="386">
                  <c:v>0.0</c:v>
                </c:pt>
                <c:pt idx="387">
                  <c:v>0.0</c:v>
                </c:pt>
                <c:pt idx="388">
                  <c:v>0.0</c:v>
                </c:pt>
                <c:pt idx="389">
                  <c:v>0.0</c:v>
                </c:pt>
                <c:pt idx="390">
                  <c:v>0.0</c:v>
                </c:pt>
                <c:pt idx="391">
                  <c:v>0.0</c:v>
                </c:pt>
                <c:pt idx="392">
                  <c:v>0.0</c:v>
                </c:pt>
                <c:pt idx="393">
                  <c:v>0.0</c:v>
                </c:pt>
                <c:pt idx="394">
                  <c:v>0.0</c:v>
                </c:pt>
                <c:pt idx="395">
                  <c:v>0.0</c:v>
                </c:pt>
                <c:pt idx="396">
                  <c:v>0.0</c:v>
                </c:pt>
                <c:pt idx="397">
                  <c:v>0.0</c:v>
                </c:pt>
                <c:pt idx="398">
                  <c:v>0.0</c:v>
                </c:pt>
                <c:pt idx="399">
                  <c:v>0.0</c:v>
                </c:pt>
                <c:pt idx="400">
                  <c:v>0.0</c:v>
                </c:pt>
                <c:pt idx="401">
                  <c:v>0.0</c:v>
                </c:pt>
                <c:pt idx="402">
                  <c:v>0.0</c:v>
                </c:pt>
                <c:pt idx="403">
                  <c:v>0.0</c:v>
                </c:pt>
                <c:pt idx="404">
                  <c:v>0.0</c:v>
                </c:pt>
                <c:pt idx="405">
                  <c:v>0.0</c:v>
                </c:pt>
                <c:pt idx="406">
                  <c:v>0.0</c:v>
                </c:pt>
                <c:pt idx="407">
                  <c:v>0.0</c:v>
                </c:pt>
                <c:pt idx="408">
                  <c:v>0.0</c:v>
                </c:pt>
                <c:pt idx="409">
                  <c:v>0.0</c:v>
                </c:pt>
                <c:pt idx="410">
                  <c:v>0.0</c:v>
                </c:pt>
                <c:pt idx="411">
                  <c:v>0.0</c:v>
                </c:pt>
                <c:pt idx="412">
                  <c:v>0.0</c:v>
                </c:pt>
                <c:pt idx="413">
                  <c:v>0.0</c:v>
                </c:pt>
                <c:pt idx="414">
                  <c:v>0.0</c:v>
                </c:pt>
                <c:pt idx="415">
                  <c:v>0.0</c:v>
                </c:pt>
                <c:pt idx="416">
                  <c:v>0.0</c:v>
                </c:pt>
                <c:pt idx="417">
                  <c:v>0.0</c:v>
                </c:pt>
                <c:pt idx="418">
                  <c:v>0.0</c:v>
                </c:pt>
                <c:pt idx="419">
                  <c:v>0.0</c:v>
                </c:pt>
                <c:pt idx="420">
                  <c:v>0.0</c:v>
                </c:pt>
                <c:pt idx="421">
                  <c:v>0.0</c:v>
                </c:pt>
                <c:pt idx="422">
                  <c:v>0.0</c:v>
                </c:pt>
                <c:pt idx="423">
                  <c:v>0.0</c:v>
                </c:pt>
                <c:pt idx="424">
                  <c:v>0.0</c:v>
                </c:pt>
                <c:pt idx="425">
                  <c:v>0.0</c:v>
                </c:pt>
                <c:pt idx="426">
                  <c:v>0.0</c:v>
                </c:pt>
                <c:pt idx="427">
                  <c:v>0.0</c:v>
                </c:pt>
                <c:pt idx="428">
                  <c:v>0.0</c:v>
                </c:pt>
                <c:pt idx="429">
                  <c:v>0.0</c:v>
                </c:pt>
                <c:pt idx="430">
                  <c:v>0.0</c:v>
                </c:pt>
                <c:pt idx="431">
                  <c:v>0.0</c:v>
                </c:pt>
                <c:pt idx="432">
                  <c:v>0.0</c:v>
                </c:pt>
                <c:pt idx="433">
                  <c:v>0.0</c:v>
                </c:pt>
                <c:pt idx="434">
                  <c:v>0.0</c:v>
                </c:pt>
                <c:pt idx="435">
                  <c:v>0.0</c:v>
                </c:pt>
                <c:pt idx="436">
                  <c:v>0.0</c:v>
                </c:pt>
                <c:pt idx="437">
                  <c:v>0.0</c:v>
                </c:pt>
                <c:pt idx="438">
                  <c:v>0.0</c:v>
                </c:pt>
                <c:pt idx="439">
                  <c:v>0.0</c:v>
                </c:pt>
                <c:pt idx="440">
                  <c:v>0.0</c:v>
                </c:pt>
                <c:pt idx="441">
                  <c:v>0.0</c:v>
                </c:pt>
                <c:pt idx="442">
                  <c:v>0.0</c:v>
                </c:pt>
                <c:pt idx="443">
                  <c:v>0.0</c:v>
                </c:pt>
                <c:pt idx="444">
                  <c:v>0.0</c:v>
                </c:pt>
                <c:pt idx="445">
                  <c:v>0.0</c:v>
                </c:pt>
                <c:pt idx="446">
                  <c:v>0.0</c:v>
                </c:pt>
                <c:pt idx="447">
                  <c:v>0.0</c:v>
                </c:pt>
                <c:pt idx="448">
                  <c:v>0.0</c:v>
                </c:pt>
                <c:pt idx="449">
                  <c:v>0.0</c:v>
                </c:pt>
                <c:pt idx="450">
                  <c:v>0.0</c:v>
                </c:pt>
                <c:pt idx="451">
                  <c:v>0.0</c:v>
                </c:pt>
                <c:pt idx="452">
                  <c:v>0.0</c:v>
                </c:pt>
                <c:pt idx="453">
                  <c:v>0.0</c:v>
                </c:pt>
                <c:pt idx="454">
                  <c:v>0.0</c:v>
                </c:pt>
                <c:pt idx="455">
                  <c:v>0.0</c:v>
                </c:pt>
                <c:pt idx="456">
                  <c:v>0.0</c:v>
                </c:pt>
                <c:pt idx="457">
                  <c:v>0.0</c:v>
                </c:pt>
                <c:pt idx="458">
                  <c:v>0.0</c:v>
                </c:pt>
                <c:pt idx="459">
                  <c:v>0.0</c:v>
                </c:pt>
                <c:pt idx="460">
                  <c:v>0.0</c:v>
                </c:pt>
                <c:pt idx="461">
                  <c:v>0.0</c:v>
                </c:pt>
                <c:pt idx="462">
                  <c:v>0.0</c:v>
                </c:pt>
                <c:pt idx="463">
                  <c:v>0.0</c:v>
                </c:pt>
                <c:pt idx="464">
                  <c:v>0.0</c:v>
                </c:pt>
                <c:pt idx="465">
                  <c:v>0.0</c:v>
                </c:pt>
                <c:pt idx="466">
                  <c:v>0.0</c:v>
                </c:pt>
                <c:pt idx="467">
                  <c:v>0.0</c:v>
                </c:pt>
                <c:pt idx="468">
                  <c:v>0.0</c:v>
                </c:pt>
                <c:pt idx="469">
                  <c:v>0.0</c:v>
                </c:pt>
                <c:pt idx="470">
                  <c:v>0.0</c:v>
                </c:pt>
                <c:pt idx="471">
                  <c:v>0.0</c:v>
                </c:pt>
                <c:pt idx="472">
                  <c:v>0.0</c:v>
                </c:pt>
                <c:pt idx="473">
                  <c:v>0.0</c:v>
                </c:pt>
                <c:pt idx="474">
                  <c:v>0.0</c:v>
                </c:pt>
                <c:pt idx="475">
                  <c:v>0.0</c:v>
                </c:pt>
                <c:pt idx="476">
                  <c:v>0.0</c:v>
                </c:pt>
                <c:pt idx="477">
                  <c:v>0.0</c:v>
                </c:pt>
                <c:pt idx="478">
                  <c:v>0.0</c:v>
                </c:pt>
                <c:pt idx="479">
                  <c:v>0.0</c:v>
                </c:pt>
                <c:pt idx="480">
                  <c:v>0.0</c:v>
                </c:pt>
                <c:pt idx="481">
                  <c:v>0.0</c:v>
                </c:pt>
                <c:pt idx="482">
                  <c:v>0.0</c:v>
                </c:pt>
                <c:pt idx="483">
                  <c:v>0.0</c:v>
                </c:pt>
                <c:pt idx="484">
                  <c:v>0.0</c:v>
                </c:pt>
                <c:pt idx="485">
                  <c:v>0.0</c:v>
                </c:pt>
                <c:pt idx="486">
                  <c:v>0.0</c:v>
                </c:pt>
                <c:pt idx="487">
                  <c:v>0.0</c:v>
                </c:pt>
                <c:pt idx="488">
                  <c:v>0.0</c:v>
                </c:pt>
                <c:pt idx="489">
                  <c:v>0.0</c:v>
                </c:pt>
                <c:pt idx="490">
                  <c:v>0.0</c:v>
                </c:pt>
                <c:pt idx="491">
                  <c:v>0.0</c:v>
                </c:pt>
                <c:pt idx="492">
                  <c:v>0.0</c:v>
                </c:pt>
                <c:pt idx="493">
                  <c:v>0.0</c:v>
                </c:pt>
                <c:pt idx="494">
                  <c:v>0.0</c:v>
                </c:pt>
                <c:pt idx="495">
                  <c:v>0.0</c:v>
                </c:pt>
                <c:pt idx="496">
                  <c:v>0.0</c:v>
                </c:pt>
                <c:pt idx="497">
                  <c:v>0.0</c:v>
                </c:pt>
                <c:pt idx="498">
                  <c:v>0.0</c:v>
                </c:pt>
                <c:pt idx="499">
                  <c:v>0.0</c:v>
                </c:pt>
                <c:pt idx="500">
                  <c:v>0.0</c:v>
                </c:pt>
                <c:pt idx="501">
                  <c:v>0.0</c:v>
                </c:pt>
                <c:pt idx="502">
                  <c:v>0.0</c:v>
                </c:pt>
                <c:pt idx="503">
                  <c:v>0.0</c:v>
                </c:pt>
                <c:pt idx="504">
                  <c:v>0.0</c:v>
                </c:pt>
                <c:pt idx="505">
                  <c:v>0.0</c:v>
                </c:pt>
                <c:pt idx="506">
                  <c:v>0.0</c:v>
                </c:pt>
                <c:pt idx="507">
                  <c:v>0.0</c:v>
                </c:pt>
                <c:pt idx="508">
                  <c:v>0.0</c:v>
                </c:pt>
                <c:pt idx="509">
                  <c:v>0.0</c:v>
                </c:pt>
                <c:pt idx="510">
                  <c:v>0.0</c:v>
                </c:pt>
                <c:pt idx="511">
                  <c:v>0.0</c:v>
                </c:pt>
                <c:pt idx="512">
                  <c:v>0.0</c:v>
                </c:pt>
                <c:pt idx="513">
                  <c:v>0.0</c:v>
                </c:pt>
                <c:pt idx="514">
                  <c:v>0.0</c:v>
                </c:pt>
                <c:pt idx="515">
                  <c:v>0.0</c:v>
                </c:pt>
                <c:pt idx="516">
                  <c:v>0.0</c:v>
                </c:pt>
                <c:pt idx="517">
                  <c:v>0.0</c:v>
                </c:pt>
                <c:pt idx="518">
                  <c:v>0.0</c:v>
                </c:pt>
                <c:pt idx="519">
                  <c:v>0.0</c:v>
                </c:pt>
                <c:pt idx="520">
                  <c:v>0.0</c:v>
                </c:pt>
                <c:pt idx="521">
                  <c:v>0.0</c:v>
                </c:pt>
                <c:pt idx="522">
                  <c:v>0.0</c:v>
                </c:pt>
                <c:pt idx="523">
                  <c:v>0.0</c:v>
                </c:pt>
                <c:pt idx="524">
                  <c:v>0.0</c:v>
                </c:pt>
                <c:pt idx="525">
                  <c:v>0.0</c:v>
                </c:pt>
                <c:pt idx="526">
                  <c:v>0.0</c:v>
                </c:pt>
                <c:pt idx="527">
                  <c:v>0.0</c:v>
                </c:pt>
                <c:pt idx="528">
                  <c:v>0.0</c:v>
                </c:pt>
                <c:pt idx="529">
                  <c:v>0.0</c:v>
                </c:pt>
                <c:pt idx="530">
                  <c:v>0.0</c:v>
                </c:pt>
                <c:pt idx="531">
                  <c:v>0.0</c:v>
                </c:pt>
                <c:pt idx="532">
                  <c:v>0.0</c:v>
                </c:pt>
                <c:pt idx="533">
                  <c:v>0.0</c:v>
                </c:pt>
                <c:pt idx="534">
                  <c:v>0.0</c:v>
                </c:pt>
                <c:pt idx="535">
                  <c:v>0.0</c:v>
                </c:pt>
                <c:pt idx="536">
                  <c:v>0.0</c:v>
                </c:pt>
                <c:pt idx="537">
                  <c:v>0.0</c:v>
                </c:pt>
                <c:pt idx="538">
                  <c:v>0.0</c:v>
                </c:pt>
                <c:pt idx="539">
                  <c:v>0.0</c:v>
                </c:pt>
                <c:pt idx="540">
                  <c:v>0.0</c:v>
                </c:pt>
                <c:pt idx="541">
                  <c:v>0.0</c:v>
                </c:pt>
                <c:pt idx="542">
                  <c:v>0.0</c:v>
                </c:pt>
                <c:pt idx="543">
                  <c:v>0.0</c:v>
                </c:pt>
                <c:pt idx="544">
                  <c:v>0.0</c:v>
                </c:pt>
                <c:pt idx="545">
                  <c:v>0.0</c:v>
                </c:pt>
                <c:pt idx="546">
                  <c:v>0.0</c:v>
                </c:pt>
                <c:pt idx="547">
                  <c:v>0.0</c:v>
                </c:pt>
                <c:pt idx="548">
                  <c:v>0.0</c:v>
                </c:pt>
                <c:pt idx="549">
                  <c:v>0.0</c:v>
                </c:pt>
                <c:pt idx="550">
                  <c:v>0.0</c:v>
                </c:pt>
                <c:pt idx="551">
                  <c:v>0.0</c:v>
                </c:pt>
                <c:pt idx="552">
                  <c:v>0.0</c:v>
                </c:pt>
                <c:pt idx="553">
                  <c:v>0.0</c:v>
                </c:pt>
                <c:pt idx="554">
                  <c:v>0.0</c:v>
                </c:pt>
                <c:pt idx="555">
                  <c:v>0.0</c:v>
                </c:pt>
                <c:pt idx="556">
                  <c:v>0.0</c:v>
                </c:pt>
                <c:pt idx="557">
                  <c:v>0.0</c:v>
                </c:pt>
                <c:pt idx="558">
                  <c:v>0.0</c:v>
                </c:pt>
                <c:pt idx="559">
                  <c:v>0.0</c:v>
                </c:pt>
                <c:pt idx="560">
                  <c:v>0.0</c:v>
                </c:pt>
                <c:pt idx="561">
                  <c:v>0.0</c:v>
                </c:pt>
                <c:pt idx="562">
                  <c:v>0.0</c:v>
                </c:pt>
                <c:pt idx="563">
                  <c:v>0.0</c:v>
                </c:pt>
                <c:pt idx="564">
                  <c:v>0.0</c:v>
                </c:pt>
                <c:pt idx="565">
                  <c:v>0.0</c:v>
                </c:pt>
                <c:pt idx="566">
                  <c:v>0.0</c:v>
                </c:pt>
                <c:pt idx="567">
                  <c:v>0.0</c:v>
                </c:pt>
                <c:pt idx="568">
                  <c:v>0.0</c:v>
                </c:pt>
                <c:pt idx="569">
                  <c:v>0.0</c:v>
                </c:pt>
                <c:pt idx="570">
                  <c:v>0.0</c:v>
                </c:pt>
                <c:pt idx="571">
                  <c:v>0.0</c:v>
                </c:pt>
                <c:pt idx="572">
                  <c:v>0.0</c:v>
                </c:pt>
                <c:pt idx="573">
                  <c:v>0.0</c:v>
                </c:pt>
                <c:pt idx="574">
                  <c:v>0.0</c:v>
                </c:pt>
                <c:pt idx="575">
                  <c:v>0.0</c:v>
                </c:pt>
                <c:pt idx="576">
                  <c:v>5.663884268750046</c:v>
                </c:pt>
                <c:pt idx="577">
                  <c:v>12.05459827405472</c:v>
                </c:pt>
                <c:pt idx="578">
                  <c:v>12.31779092573945</c:v>
                </c:pt>
                <c:pt idx="579">
                  <c:v>12.3516466809413</c:v>
                </c:pt>
                <c:pt idx="580">
                  <c:v>12.39319292709306</c:v>
                </c:pt>
                <c:pt idx="581">
                  <c:v>12.43907556948182</c:v>
                </c:pt>
                <c:pt idx="582">
                  <c:v>12.48762029442447</c:v>
                </c:pt>
                <c:pt idx="583">
                  <c:v>12.53798661949819</c:v>
                </c:pt>
                <c:pt idx="584">
                  <c:v>12.58974858042426</c:v>
                </c:pt>
                <c:pt idx="585">
                  <c:v>12.64268671374231</c:v>
                </c:pt>
                <c:pt idx="586">
                  <c:v>12.69668473026057</c:v>
                </c:pt>
                <c:pt idx="587">
                  <c:v>12.7516781161375</c:v>
                </c:pt>
                <c:pt idx="588">
                  <c:v>12.80762852499232</c:v>
                </c:pt>
                <c:pt idx="589">
                  <c:v>12.86451099722551</c:v>
                </c:pt>
                <c:pt idx="590">
                  <c:v>12.92230756749886</c:v>
                </c:pt>
                <c:pt idx="591">
                  <c:v>12.98100405674404</c:v>
                </c:pt>
                <c:pt idx="592">
                  <c:v>13.04058845432067</c:v>
                </c:pt>
                <c:pt idx="593">
                  <c:v>13.1010500940968</c:v>
                </c:pt>
                <c:pt idx="594">
                  <c:v>13.16237922843441</c:v>
                </c:pt>
                <c:pt idx="595">
                  <c:v>13.22456680122501</c:v>
                </c:pt>
                <c:pt idx="596">
                  <c:v>13.28760432156672</c:v>
                </c:pt>
                <c:pt idx="597">
                  <c:v>13.35148378815587</c:v>
                </c:pt>
                <c:pt idx="598">
                  <c:v>13.4161976401731</c:v>
                </c:pt>
                <c:pt idx="599">
                  <c:v>13.48173872161925</c:v>
                </c:pt>
                <c:pt idx="600">
                  <c:v>13.54810025374408</c:v>
                </c:pt>
                <c:pt idx="601">
                  <c:v>13.61527581149031</c:v>
                </c:pt>
                <c:pt idx="602">
                  <c:v>13.68325930321005</c:v>
                </c:pt>
                <c:pt idx="603">
                  <c:v>13.75204495209243</c:v>
                </c:pt>
                <c:pt idx="604">
                  <c:v>13.82162727944145</c:v>
                </c:pt>
                <c:pt idx="605">
                  <c:v>13.89200108894053</c:v>
                </c:pt>
                <c:pt idx="606">
                  <c:v>13.96316145237545</c:v>
                </c:pt>
                <c:pt idx="607">
                  <c:v>14.03510369603103</c:v>
                </c:pt>
                <c:pt idx="608">
                  <c:v>14.10782338826245</c:v>
                </c:pt>
                <c:pt idx="609">
                  <c:v>14.18131632758981</c:v>
                </c:pt>
                <c:pt idx="610">
                  <c:v>14.25557853188965</c:v>
                </c:pt>
                <c:pt idx="611">
                  <c:v>14.33060622794444</c:v>
                </c:pt>
                <c:pt idx="612">
                  <c:v>14.40639584183338</c:v>
                </c:pt>
                <c:pt idx="613">
                  <c:v>14.48294398983278</c:v>
                </c:pt>
                <c:pt idx="614">
                  <c:v>14.5602474698372</c:v>
                </c:pt>
                <c:pt idx="615">
                  <c:v>14.63830325335345</c:v>
                </c:pt>
                <c:pt idx="616">
                  <c:v>14.71710847781836</c:v>
                </c:pt>
                <c:pt idx="617">
                  <c:v>14.79666043946984</c:v>
                </c:pt>
                <c:pt idx="618">
                  <c:v>14.87695658660957</c:v>
                </c:pt>
                <c:pt idx="619">
                  <c:v>14.95799451303167</c:v>
                </c:pt>
                <c:pt idx="620">
                  <c:v>15.03977195210587</c:v>
                </c:pt>
                <c:pt idx="621">
                  <c:v>15.12228677086156</c:v>
                </c:pt>
                <c:pt idx="622">
                  <c:v>15.20553696462972</c:v>
                </c:pt>
                <c:pt idx="623">
                  <c:v>15.28952065165315</c:v>
                </c:pt>
                <c:pt idx="624">
                  <c:v>15.37423606839063</c:v>
                </c:pt>
                <c:pt idx="625">
                  <c:v>15.45968156446314</c:v>
                </c:pt>
                <c:pt idx="626">
                  <c:v>15.54585559842116</c:v>
                </c:pt>
                <c:pt idx="627">
                  <c:v>15.63275673324321</c:v>
                </c:pt>
                <c:pt idx="628">
                  <c:v>15.72038363236545</c:v>
                </c:pt>
                <c:pt idx="629">
                  <c:v>15.8087350555778</c:v>
                </c:pt>
                <c:pt idx="630">
                  <c:v>15.89780985539678</c:v>
                </c:pt>
                <c:pt idx="631">
                  <c:v>15.98760697335732</c:v>
                </c:pt>
                <c:pt idx="632">
                  <c:v>16.07812543655494</c:v>
                </c:pt>
                <c:pt idx="633">
                  <c:v>16.16936435424453</c:v>
                </c:pt>
                <c:pt idx="634">
                  <c:v>16.26132291476329</c:v>
                </c:pt>
                <c:pt idx="635">
                  <c:v>16.35400038225678</c:v>
                </c:pt>
                <c:pt idx="636">
                  <c:v>16.4473960938359</c:v>
                </c:pt>
                <c:pt idx="637">
                  <c:v>16.54150945654162</c:v>
                </c:pt>
                <c:pt idx="638">
                  <c:v>16.63633994469447</c:v>
                </c:pt>
                <c:pt idx="639">
                  <c:v>16.73188709710211</c:v>
                </c:pt>
                <c:pt idx="640">
                  <c:v>16.82815051448518</c:v>
                </c:pt>
                <c:pt idx="641">
                  <c:v>16.92512985689095</c:v>
                </c:pt>
                <c:pt idx="642">
                  <c:v>17.02282484130876</c:v>
                </c:pt>
                <c:pt idx="643">
                  <c:v>17.12123523915623</c:v>
                </c:pt>
                <c:pt idx="644">
                  <c:v>17.22036087411216</c:v>
                </c:pt>
                <c:pt idx="645">
                  <c:v>17.32020161962862</c:v>
                </c:pt>
                <c:pt idx="646">
                  <c:v>17.42075739698692</c:v>
                </c:pt>
                <c:pt idx="647">
                  <c:v>17.52202817278627</c:v>
                </c:pt>
                <c:pt idx="648">
                  <c:v>17.62401395721739</c:v>
                </c:pt>
                <c:pt idx="649">
                  <c:v>17.72671480165299</c:v>
                </c:pt>
                <c:pt idx="650">
                  <c:v>17.83013079684856</c:v>
                </c:pt>
                <c:pt idx="651">
                  <c:v>17.93426207079634</c:v>
                </c:pt>
                <c:pt idx="652">
                  <c:v>18.03910878693212</c:v>
                </c:pt>
                <c:pt idx="653">
                  <c:v>18.14467114197105</c:v>
                </c:pt>
                <c:pt idx="654">
                  <c:v>18.25094936430901</c:v>
                </c:pt>
                <c:pt idx="655">
                  <c:v>18.35794371186731</c:v>
                </c:pt>
                <c:pt idx="656">
                  <c:v>18.46565447050468</c:v>
                </c:pt>
                <c:pt idx="657">
                  <c:v>18.57408195199021</c:v>
                </c:pt>
                <c:pt idx="658">
                  <c:v>18.68322649231041</c:v>
                </c:pt>
                <c:pt idx="659">
                  <c:v>18.79308844990288</c:v>
                </c:pt>
                <c:pt idx="660">
                  <c:v>18.90366820376119</c:v>
                </c:pt>
                <c:pt idx="661">
                  <c:v>19.01496615184438</c:v>
                </c:pt>
                <c:pt idx="662">
                  <c:v>19.12698270921971</c:v>
                </c:pt>
                <c:pt idx="663">
                  <c:v>19.23971830632609</c:v>
                </c:pt>
                <c:pt idx="664">
                  <c:v>19.35317338730806</c:v>
                </c:pt>
                <c:pt idx="665">
                  <c:v>19.4673484082236</c:v>
                </c:pt>
                <c:pt idx="666">
                  <c:v>19.5822438354501</c:v>
                </c:pt>
                <c:pt idx="667">
                  <c:v>19.69786014370121</c:v>
                </c:pt>
                <c:pt idx="668">
                  <c:v>19.81419781462208</c:v>
                </c:pt>
                <c:pt idx="669">
                  <c:v>19.93125733485173</c:v>
                </c:pt>
                <c:pt idx="670">
                  <c:v>20.04903919433941</c:v>
                </c:pt>
                <c:pt idx="671">
                  <c:v>20.16754388468953</c:v>
                </c:pt>
                <c:pt idx="672">
                  <c:v>20.28677189732569</c:v>
                </c:pt>
                <c:pt idx="673">
                  <c:v>20.40672372178211</c:v>
                </c:pt>
                <c:pt idx="674">
                  <c:v>20.52739984393551</c:v>
                </c:pt>
                <c:pt idx="675">
                  <c:v>20.64880074426117</c:v>
                </c:pt>
                <c:pt idx="676">
                  <c:v>20.77092689598421</c:v>
                </c:pt>
                <c:pt idx="677">
                  <c:v>20.89377876332455</c:v>
                </c:pt>
                <c:pt idx="678">
                  <c:v>21.01735679965616</c:v>
                </c:pt>
                <c:pt idx="679">
                  <c:v>21.14166144575056</c:v>
                </c:pt>
                <c:pt idx="680">
                  <c:v>21.26669312767312</c:v>
                </c:pt>
                <c:pt idx="681">
                  <c:v>21.39245225523497</c:v>
                </c:pt>
                <c:pt idx="682">
                  <c:v>21.51893921981157</c:v>
                </c:pt>
                <c:pt idx="683">
                  <c:v>21.64615439259078</c:v>
                </c:pt>
                <c:pt idx="684">
                  <c:v>21.77409812246252</c:v>
                </c:pt>
                <c:pt idx="685">
                  <c:v>21.90277073416888</c:v>
                </c:pt>
                <c:pt idx="686">
                  <c:v>22.03217252616126</c:v>
                </c:pt>
                <c:pt idx="687">
                  <c:v>22.16230376869248</c:v>
                </c:pt>
                <c:pt idx="688">
                  <c:v>22.29316470155763</c:v>
                </c:pt>
                <c:pt idx="689">
                  <c:v>22.42475553202875</c:v>
                </c:pt>
                <c:pt idx="690">
                  <c:v>22.55707643290446</c:v>
                </c:pt>
                <c:pt idx="691">
                  <c:v>22.69012753981603</c:v>
                </c:pt>
                <c:pt idx="692">
                  <c:v>22.82390894965899</c:v>
                </c:pt>
                <c:pt idx="693">
                  <c:v>22.95842071758243</c:v>
                </c:pt>
                <c:pt idx="694">
                  <c:v>23.09366285528753</c:v>
                </c:pt>
                <c:pt idx="695">
                  <c:v>23.22963532817583</c:v>
                </c:pt>
                <c:pt idx="696">
                  <c:v>23.36633805325159</c:v>
                </c:pt>
                <c:pt idx="697">
                  <c:v>23.5037708964061</c:v>
                </c:pt>
                <c:pt idx="698">
                  <c:v>23.64193367002418</c:v>
                </c:pt>
                <c:pt idx="699">
                  <c:v>23.78082613035574</c:v>
                </c:pt>
                <c:pt idx="700">
                  <c:v>23.9204479747745</c:v>
                </c:pt>
                <c:pt idx="701">
                  <c:v>24.06079883923628</c:v>
                </c:pt>
                <c:pt idx="702">
                  <c:v>24.20187829534544</c:v>
                </c:pt>
                <c:pt idx="703">
                  <c:v>24.34368584765016</c:v>
                </c:pt>
                <c:pt idx="704">
                  <c:v>24.48622093056827</c:v>
                </c:pt>
                <c:pt idx="705">
                  <c:v>24.62948290560047</c:v>
                </c:pt>
                <c:pt idx="706">
                  <c:v>24.77347105812517</c:v>
                </c:pt>
                <c:pt idx="707">
                  <c:v>24.91818459431441</c:v>
                </c:pt>
                <c:pt idx="708">
                  <c:v>25.06362263802599</c:v>
                </c:pt>
                <c:pt idx="709">
                  <c:v>25.20978422730717</c:v>
                </c:pt>
                <c:pt idx="710">
                  <c:v>25.3566683112688</c:v>
                </c:pt>
                <c:pt idx="711">
                  <c:v>25.50427374636974</c:v>
                </c:pt>
                <c:pt idx="712">
                  <c:v>25.65259929314934</c:v>
                </c:pt>
                <c:pt idx="713">
                  <c:v>25.80164361226463</c:v>
                </c:pt>
                <c:pt idx="714">
                  <c:v>25.95140526105788</c:v>
                </c:pt>
                <c:pt idx="715">
                  <c:v>26.10188268946972</c:v>
                </c:pt>
                <c:pt idx="716">
                  <c:v>26.25307423628038</c:v>
                </c:pt>
                <c:pt idx="717">
                  <c:v>26.40497812488346</c:v>
                </c:pt>
                <c:pt idx="718">
                  <c:v>26.55759245924246</c:v>
                </c:pt>
                <c:pt idx="719">
                  <c:v>26.71091521964678</c:v>
                </c:pt>
                <c:pt idx="720">
                  <c:v>26.86494425805733</c:v>
                </c:pt>
                <c:pt idx="721">
                  <c:v>27.0196772939477</c:v>
                </c:pt>
                <c:pt idx="722">
                  <c:v>27.17511190943037</c:v>
                </c:pt>
                <c:pt idx="723">
                  <c:v>27.33124554434935</c:v>
                </c:pt>
                <c:pt idx="724">
                  <c:v>27.48807549179998</c:v>
                </c:pt>
                <c:pt idx="725">
                  <c:v>27.64559889253531</c:v>
                </c:pt>
                <c:pt idx="726">
                  <c:v>27.80381273014713</c:v>
                </c:pt>
                <c:pt idx="727">
                  <c:v>27.96271382552677</c:v>
                </c:pt>
                <c:pt idx="728">
                  <c:v>28.12229883143589</c:v>
                </c:pt>
                <c:pt idx="729">
                  <c:v>28.28256422667908</c:v>
                </c:pt>
                <c:pt idx="730">
                  <c:v>28.44350631048601</c:v>
                </c:pt>
                <c:pt idx="731">
                  <c:v>28.60512119630877</c:v>
                </c:pt>
                <c:pt idx="732">
                  <c:v>28.76740480561273</c:v>
                </c:pt>
                <c:pt idx="733">
                  <c:v>28.93035286172961</c:v>
                </c:pt>
                <c:pt idx="734">
                  <c:v>29.09396088294558</c:v>
                </c:pt>
                <c:pt idx="735">
                  <c:v>29.25822417592335</c:v>
                </c:pt>
                <c:pt idx="736">
                  <c:v>29.42313782876837</c:v>
                </c:pt>
                <c:pt idx="737">
                  <c:v>29.58869670363683</c:v>
                </c:pt>
                <c:pt idx="738">
                  <c:v>29.75489542951164</c:v>
                </c:pt>
                <c:pt idx="739">
                  <c:v>29.92172839438726</c:v>
                </c:pt>
                <c:pt idx="740">
                  <c:v>30.08918973763748</c:v>
                </c:pt>
                <c:pt idx="741">
                  <c:v>30.25727334148335</c:v>
                </c:pt>
                <c:pt idx="742">
                  <c:v>30.42597282309546</c:v>
                </c:pt>
                <c:pt idx="743">
                  <c:v>30.59528152559174</c:v>
                </c:pt>
                <c:pt idx="744">
                  <c:v>30.76519250926518</c:v>
                </c:pt>
                <c:pt idx="745">
                  <c:v>30.93569854239115</c:v>
                </c:pt>
                <c:pt idx="746">
                  <c:v>31.10679209167508</c:v>
                </c:pt>
                <c:pt idx="747">
                  <c:v>31.2784653126199</c:v>
                </c:pt>
                <c:pt idx="748">
                  <c:v>31.45071003917359</c:v>
                </c:pt>
                <c:pt idx="749">
                  <c:v>31.62351777348044</c:v>
                </c:pt>
                <c:pt idx="750">
                  <c:v>31.79687967524181</c:v>
                </c:pt>
                <c:pt idx="751">
                  <c:v>31.97078655020891</c:v>
                </c:pt>
                <c:pt idx="752">
                  <c:v>32.14522883918644</c:v>
                </c:pt>
                <c:pt idx="753">
                  <c:v>32.32019660574261</c:v>
                </c:pt>
                <c:pt idx="754">
                  <c:v>32.49567952443526</c:v>
                </c:pt>
                <c:pt idx="755">
                  <c:v>32.67166686769091</c:v>
                </c:pt>
                <c:pt idx="756">
                  <c:v>32.84814749324879</c:v>
                </c:pt>
                <c:pt idx="757">
                  <c:v>33.02510983030156</c:v>
                </c:pt>
                <c:pt idx="758">
                  <c:v>33.2025418656977</c:v>
                </c:pt>
                <c:pt idx="759">
                  <c:v>33.38043112973014</c:v>
                </c:pt>
                <c:pt idx="760">
                  <c:v>33.55876468080449</c:v>
                </c:pt>
                <c:pt idx="761">
                  <c:v>33.73752909070551</c:v>
                </c:pt>
                <c:pt idx="762">
                  <c:v>33.91671042807243</c:v>
                </c:pt>
                <c:pt idx="763">
                  <c:v>34.0962942423798</c:v>
                </c:pt>
                <c:pt idx="764">
                  <c:v>34.2762655468257</c:v>
                </c:pt>
                <c:pt idx="765">
                  <c:v>34.45660880072648</c:v>
                </c:pt>
                <c:pt idx="766">
                  <c:v>34.63730789145118</c:v>
                </c:pt>
                <c:pt idx="767">
                  <c:v>34.81834611538194</c:v>
                </c:pt>
                <c:pt idx="768">
                  <c:v>34.9997061588642</c:v>
                </c:pt>
                <c:pt idx="769">
                  <c:v>35.18137007765358</c:v>
                </c:pt>
                <c:pt idx="770">
                  <c:v>35.36331927648876</c:v>
                </c:pt>
                <c:pt idx="771">
                  <c:v>35.54553448719241</c:v>
                </c:pt>
                <c:pt idx="772">
                  <c:v>35.72799574664004</c:v>
                </c:pt>
                <c:pt idx="773">
                  <c:v>35.91068237347276</c:v>
                </c:pt>
                <c:pt idx="774">
                  <c:v>36.0935729443156</c:v>
                </c:pt>
                <c:pt idx="775">
                  <c:v>36.2766452689495</c:v>
                </c:pt>
                <c:pt idx="776">
                  <c:v>36.45987636466111</c:v>
                </c:pt>
                <c:pt idx="777">
                  <c:v>36.64324242973304</c:v>
                </c:pt>
                <c:pt idx="778">
                  <c:v>36.82671881582172</c:v>
                </c:pt>
                <c:pt idx="779">
                  <c:v>37.01027999958993</c:v>
                </c:pt>
                <c:pt idx="780">
                  <c:v>37.19389955292648</c:v>
                </c:pt>
                <c:pt idx="781">
                  <c:v>37.37755011256345</c:v>
                </c:pt>
                <c:pt idx="782">
                  <c:v>37.56120334820012</c:v>
                </c:pt>
                <c:pt idx="783">
                  <c:v>37.74482992945321</c:v>
                </c:pt>
                <c:pt idx="784">
                  <c:v>37.9283994919867</c:v>
                </c:pt>
                <c:pt idx="785">
                  <c:v>38.11188060181806</c:v>
                </c:pt>
                <c:pt idx="786">
                  <c:v>38.2952407188757</c:v>
                </c:pt>
                <c:pt idx="787">
                  <c:v>38.4784461585109</c:v>
                </c:pt>
                <c:pt idx="788">
                  <c:v>38.66146205238935</c:v>
                </c:pt>
                <c:pt idx="789">
                  <c:v>38.84425230710104</c:v>
                </c:pt>
                <c:pt idx="790">
                  <c:v>39.02677956168214</c:v>
                </c:pt>
                <c:pt idx="791">
                  <c:v>39.20900514349756</c:v>
                </c:pt>
                <c:pt idx="792">
                  <c:v>39.39088902199956</c:v>
                </c:pt>
                <c:pt idx="793">
                  <c:v>39.572389761535</c:v>
                </c:pt>
                <c:pt idx="794">
                  <c:v>39.75346447117263</c:v>
                </c:pt>
                <c:pt idx="795">
                  <c:v>39.93406875376701</c:v>
                </c:pt>
                <c:pt idx="796">
                  <c:v>40.11415665219069</c:v>
                </c:pt>
                <c:pt idx="797">
                  <c:v>40.29368059379021</c:v>
                </c:pt>
                <c:pt idx="798">
                  <c:v>40.47259133268747</c:v>
                </c:pt>
                <c:pt idx="799">
                  <c:v>40.65083788937878</c:v>
                </c:pt>
                <c:pt idx="800">
                  <c:v>40.82836748888642</c:v>
                </c:pt>
                <c:pt idx="801">
                  <c:v>41.0051254949497</c:v>
                </c:pt>
                <c:pt idx="802">
                  <c:v>41.18105534310667</c:v>
                </c:pt>
                <c:pt idx="803">
                  <c:v>41.35609847003396</c:v>
                </c:pt>
                <c:pt idx="804">
                  <c:v>41.53019424008358</c:v>
                </c:pt>
                <c:pt idx="805">
                  <c:v>41.70327986975896</c:v>
                </c:pt>
                <c:pt idx="806">
                  <c:v>41.87529034751953</c:v>
                </c:pt>
                <c:pt idx="807">
                  <c:v>42.0461583517708</c:v>
                </c:pt>
                <c:pt idx="808">
                  <c:v>42.21581416440811</c:v>
                </c:pt>
                <c:pt idx="809">
                  <c:v>42.38418558131066</c:v>
                </c:pt>
                <c:pt idx="810">
                  <c:v>42.55119781869237</c:v>
                </c:pt>
                <c:pt idx="811">
                  <c:v>42.71677341592324</c:v>
                </c:pt>
                <c:pt idx="812">
                  <c:v>42.88083213362518</c:v>
                </c:pt>
                <c:pt idx="813">
                  <c:v>43.0432908479216</c:v>
                </c:pt>
                <c:pt idx="814">
                  <c:v>43.20406344011869</c:v>
                </c:pt>
                <c:pt idx="815">
                  <c:v>16.40267705866538</c:v>
                </c:pt>
                <c:pt idx="816">
                  <c:v>16.42225947342421</c:v>
                </c:pt>
                <c:pt idx="817">
                  <c:v>16.44160232999647</c:v>
                </c:pt>
                <c:pt idx="818">
                  <c:v>16.46081443233949</c:v>
                </c:pt>
                <c:pt idx="819">
                  <c:v>16.4799655629318</c:v>
                </c:pt>
                <c:pt idx="820">
                  <c:v>16.49910042009673</c:v>
                </c:pt>
                <c:pt idx="821">
                  <c:v>16.51824758803761</c:v>
                </c:pt>
                <c:pt idx="822">
                  <c:v>16.53742530472836</c:v>
                </c:pt>
                <c:pt idx="823">
                  <c:v>16.55664516763105</c:v>
                </c:pt>
                <c:pt idx="824">
                  <c:v>16.5759145134307</c:v>
                </c:pt>
                <c:pt idx="825">
                  <c:v>16.59523794585525</c:v>
                </c:pt>
                <c:pt idx="826">
                  <c:v>16.6146183159676</c:v>
                </c:pt>
                <c:pt idx="827">
                  <c:v>16.6340573512396</c:v>
                </c:pt>
                <c:pt idx="828">
                  <c:v>16.65355605897821</c:v>
                </c:pt>
                <c:pt idx="829">
                  <c:v>16.6731149850977</c:v>
                </c:pt>
                <c:pt idx="830">
                  <c:v>16.69273438008713</c:v>
                </c:pt>
                <c:pt idx="831">
                  <c:v>16.71241430525528</c:v>
                </c:pt>
                <c:pt idx="832">
                  <c:v>16.73215470105</c:v>
                </c:pt>
                <c:pt idx="833">
                  <c:v>16.75195543064968</c:v>
                </c:pt>
                <c:pt idx="834">
                  <c:v>16.77181630802183</c:v>
                </c:pt>
                <c:pt idx="835">
                  <c:v>16.79173711584438</c:v>
                </c:pt>
                <c:pt idx="836">
                  <c:v>16.81171761700969</c:v>
                </c:pt>
                <c:pt idx="837">
                  <c:v>16.83175756193499</c:v>
                </c:pt>
                <c:pt idx="838">
                  <c:v>16.85185669334374</c:v>
                </c:pt>
                <c:pt idx="839">
                  <c:v>16.87201474930405</c:v>
                </c:pt>
                <c:pt idx="840">
                  <c:v>16.89223146503465</c:v>
                </c:pt>
                <c:pt idx="841">
                  <c:v>16.91250657428882</c:v>
                </c:pt>
                <c:pt idx="842">
                  <c:v>16.93283981008881</c:v>
                </c:pt>
                <c:pt idx="843">
                  <c:v>16.95323090523972</c:v>
                </c:pt>
                <c:pt idx="844">
                  <c:v>16.97367959261787</c:v>
                </c:pt>
                <c:pt idx="845">
                  <c:v>16.99418560550802</c:v>
                </c:pt>
                <c:pt idx="846">
                  <c:v>17.0147486775569</c:v>
                </c:pt>
                <c:pt idx="847">
                  <c:v>17.03536854306358</c:v>
                </c:pt>
                <c:pt idx="848">
                  <c:v>17.05604493685874</c:v>
                </c:pt>
                <c:pt idx="849">
                  <c:v>17.07677759446706</c:v>
                </c:pt>
                <c:pt idx="850">
                  <c:v>17.09756625209868</c:v>
                </c:pt>
                <c:pt idx="851">
                  <c:v>17.11841064661269</c:v>
                </c:pt>
                <c:pt idx="852">
                  <c:v>17.13931051566393</c:v>
                </c:pt>
                <c:pt idx="853">
                  <c:v>17.16026559755517</c:v>
                </c:pt>
                <c:pt idx="854">
                  <c:v>17.18127563136373</c:v>
                </c:pt>
                <c:pt idx="855">
                  <c:v>17.20234035690894</c:v>
                </c:pt>
                <c:pt idx="856">
                  <c:v>17.22345951475446</c:v>
                </c:pt>
                <c:pt idx="857">
                  <c:v>17.24463284622241</c:v>
                </c:pt>
                <c:pt idx="858">
                  <c:v>17.26586009337423</c:v>
                </c:pt>
                <c:pt idx="859">
                  <c:v>17.28714099909327</c:v>
                </c:pt>
                <c:pt idx="860">
                  <c:v>17.30847530698293</c:v>
                </c:pt>
                <c:pt idx="861">
                  <c:v>17.32986276147766</c:v>
                </c:pt>
                <c:pt idx="862">
                  <c:v>17.35130310773823</c:v>
                </c:pt>
                <c:pt idx="863">
                  <c:v>17.37279609178661</c:v>
                </c:pt>
                <c:pt idx="864">
                  <c:v>17.3943414603695</c:v>
                </c:pt>
                <c:pt idx="865">
                  <c:v>17.41593896110024</c:v>
                </c:pt>
                <c:pt idx="866">
                  <c:v>17.4375883423754</c:v>
                </c:pt>
                <c:pt idx="867">
                  <c:v>17.45928935337566</c:v>
                </c:pt>
                <c:pt idx="868">
                  <c:v>17.48104174414977</c:v>
                </c:pt>
                <c:pt idx="869">
                  <c:v>17.50284526552801</c:v>
                </c:pt>
                <c:pt idx="870">
                  <c:v>17.52469966922931</c:v>
                </c:pt>
                <c:pt idx="871">
                  <c:v>17.54660470771187</c:v>
                </c:pt>
                <c:pt idx="872">
                  <c:v>17.56856013435996</c:v>
                </c:pt>
                <c:pt idx="873">
                  <c:v>17.59056570335058</c:v>
                </c:pt>
                <c:pt idx="874">
                  <c:v>17.6126211697468</c:v>
                </c:pt>
                <c:pt idx="875">
                  <c:v>17.63472628941358</c:v>
                </c:pt>
                <c:pt idx="876">
                  <c:v>17.65688081911097</c:v>
                </c:pt>
                <c:pt idx="877">
                  <c:v>17.67908451647235</c:v>
                </c:pt>
                <c:pt idx="878">
                  <c:v>17.70133713994591</c:v>
                </c:pt>
                <c:pt idx="879">
                  <c:v>0.0</c:v>
                </c:pt>
              </c:numCache>
            </c:numRef>
          </c:yVal>
          <c:smooth val="1"/>
        </c:ser>
        <c:dLbls>
          <c:showLegendKey val="0"/>
          <c:showVal val="0"/>
          <c:showCatName val="0"/>
          <c:showSerName val="0"/>
          <c:showPercent val="0"/>
          <c:showBubbleSize val="0"/>
        </c:dLbls>
        <c:axId val="1843595400"/>
        <c:axId val="-1979211864"/>
      </c:scatterChart>
      <c:valAx>
        <c:axId val="1843595400"/>
        <c:scaling>
          <c:orientation val="minMax"/>
          <c:max val="7.5"/>
          <c:min val="0.5"/>
        </c:scaling>
        <c:delete val="0"/>
        <c:axPos val="b"/>
        <c:title>
          <c:tx>
            <c:rich>
              <a:bodyPr/>
              <a:lstStyle/>
              <a:p>
                <a:pPr>
                  <a:defRPr/>
                </a:pPr>
                <a:r>
                  <a:rPr lang="en-US" i="1"/>
                  <a:t>P </a:t>
                </a:r>
                <a:r>
                  <a:rPr lang="en-US"/>
                  <a:t>(GPa)</a:t>
                </a:r>
              </a:p>
            </c:rich>
          </c:tx>
          <c:layout/>
          <c:overlay val="0"/>
        </c:title>
        <c:numFmt formatCode="0.00" sourceLinked="1"/>
        <c:majorTickMark val="out"/>
        <c:minorTickMark val="none"/>
        <c:tickLblPos val="nextTo"/>
        <c:crossAx val="-1979211864"/>
        <c:crosses val="autoZero"/>
        <c:crossBetween val="midCat"/>
        <c:majorUnit val="2.5"/>
      </c:valAx>
      <c:valAx>
        <c:axId val="-1979211864"/>
        <c:scaling>
          <c:orientation val="minMax"/>
          <c:max val="100.0"/>
          <c:min val="0.0"/>
        </c:scaling>
        <c:delete val="0"/>
        <c:axPos val="l"/>
        <c:title>
          <c:tx>
            <c:rich>
              <a:bodyPr rot="-5400000" vert="horz"/>
              <a:lstStyle/>
              <a:p>
                <a:pPr>
                  <a:defRPr/>
                </a:pPr>
                <a:r>
                  <a:rPr lang="en-US"/>
                  <a:t>(-</a:t>
                </a:r>
                <a:r>
                  <a:rPr lang="en-US" i="1"/>
                  <a:t>dF/dP</a:t>
                </a:r>
                <a:r>
                  <a:rPr lang="en-US"/>
                  <a:t>)</a:t>
                </a:r>
                <a:r>
                  <a:rPr lang="en-US" baseline="-25000"/>
                  <a:t>S </a:t>
                </a:r>
                <a:r>
                  <a:rPr lang="en-US" baseline="0"/>
                  <a:t>(%/GPa)</a:t>
                </a:r>
              </a:p>
            </c:rich>
          </c:tx>
          <c:layout/>
          <c:overlay val="0"/>
        </c:title>
        <c:numFmt formatCode="General" sourceLinked="0"/>
        <c:majorTickMark val="out"/>
        <c:minorTickMark val="none"/>
        <c:tickLblPos val="nextTo"/>
        <c:crossAx val="1843595400"/>
        <c:crosses val="autoZero"/>
        <c:crossBetween val="midCat"/>
      </c:valAx>
      <c:spPr>
        <a:ln>
          <a:solidFill>
            <a:schemeClr val="tx1"/>
          </a:solidFill>
        </a:ln>
      </c:spPr>
    </c:plotArea>
    <c:legend>
      <c:legendPos val="r"/>
      <c:layout>
        <c:manualLayout>
          <c:xMode val="edge"/>
          <c:yMode val="edge"/>
          <c:x val="0.587867001538601"/>
          <c:y val="0.0628664880758846"/>
          <c:w val="0.338752149515793"/>
          <c:h val="0.237277840269966"/>
        </c:manualLayout>
      </c:layout>
      <c:overlay val="0"/>
      <c:txPr>
        <a:bodyPr/>
        <a:lstStyle/>
        <a:p>
          <a:pPr>
            <a:defRPr sz="1600"/>
          </a:pPr>
          <a:endParaRPr lang="en-US"/>
        </a:p>
      </c:txPr>
    </c:legend>
    <c:plotVisOnly val="1"/>
    <c:dispBlanksAs val="gap"/>
    <c:showDLblsOverMax val="0"/>
  </c:chart>
  <c:txPr>
    <a:bodyPr/>
    <a:lstStyle/>
    <a:p>
      <a:pPr>
        <a:defRPr sz="2200">
          <a:latin typeface="Century Gothic"/>
          <a:cs typeface="Century Gothic"/>
        </a:defRPr>
      </a:pPr>
      <a:endParaRPr lang="en-US"/>
    </a:p>
  </c:txPr>
  <c:printSettings>
    <c:headerFooter/>
    <c:pageMargins b="1.0" l="0.75" r="0.75" t="1.0" header="0.5" footer="0.5"/>
    <c:pageSetup orientation="portrait"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64799535927574"/>
          <c:y val="0.0601851851851852"/>
          <c:w val="0.667114762828559"/>
          <c:h val="0.766913823272091"/>
        </c:manualLayout>
      </c:layout>
      <c:scatterChart>
        <c:scatterStyle val="smoothMarker"/>
        <c:varyColors val="0"/>
        <c:ser>
          <c:idx val="2"/>
          <c:order val="0"/>
          <c:tx>
            <c:v>solid adiabat</c:v>
          </c:tx>
          <c:spPr>
            <a:ln>
              <a:solidFill>
                <a:schemeClr val="tx1"/>
              </a:solidFill>
            </a:ln>
          </c:spPr>
          <c:marker>
            <c:symbol val="none"/>
          </c:marker>
          <c:xVal>
            <c:numRef>
              <c:f>'Decompression Melting '!$A$43:$A$1392</c:f>
              <c:numCache>
                <c:formatCode>0.00</c:formatCode>
                <c:ptCount val="13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'!$B$43:$B$1392</c:f>
              <c:numCache>
                <c:formatCode>0.00</c:formatCode>
                <c:ptCount val="1350"/>
                <c:pt idx="0">
                  <c:v>1568.762489661654</c:v>
                </c:pt>
                <c:pt idx="1">
                  <c:v>1568.630677797435</c:v>
                </c:pt>
                <c:pt idx="2">
                  <c:v>1568.498865933215</c:v>
                </c:pt>
                <c:pt idx="3">
                  <c:v>1568.367054068996</c:v>
                </c:pt>
                <c:pt idx="4">
                  <c:v>1568.235242204777</c:v>
                </c:pt>
                <c:pt idx="5">
                  <c:v>1568.103430340557</c:v>
                </c:pt>
                <c:pt idx="6">
                  <c:v>1567.971618476338</c:v>
                </c:pt>
                <c:pt idx="7">
                  <c:v>1567.839806612119</c:v>
                </c:pt>
                <c:pt idx="8">
                  <c:v>1567.7079947479</c:v>
                </c:pt>
                <c:pt idx="9">
                  <c:v>1567.57618288368</c:v>
                </c:pt>
                <c:pt idx="10">
                  <c:v>1567.444371019461</c:v>
                </c:pt>
                <c:pt idx="11">
                  <c:v>1567.312559155241</c:v>
                </c:pt>
                <c:pt idx="12">
                  <c:v>1567.180747291022</c:v>
                </c:pt>
                <c:pt idx="13">
                  <c:v>1567.048935426802</c:v>
                </c:pt>
                <c:pt idx="14">
                  <c:v>1566.917123562583</c:v>
                </c:pt>
                <c:pt idx="15">
                  <c:v>1566.785311698364</c:v>
                </c:pt>
                <c:pt idx="16">
                  <c:v>1566.653499834144</c:v>
                </c:pt>
                <c:pt idx="17">
                  <c:v>1566.521687969925</c:v>
                </c:pt>
                <c:pt idx="18">
                  <c:v>1566.389876105706</c:v>
                </c:pt>
                <c:pt idx="19">
                  <c:v>1566.258064241486</c:v>
                </c:pt>
                <c:pt idx="20">
                  <c:v>1566.126252377267</c:v>
                </c:pt>
                <c:pt idx="21">
                  <c:v>1565.994440513047</c:v>
                </c:pt>
                <c:pt idx="22">
                  <c:v>1565.862628648828</c:v>
                </c:pt>
                <c:pt idx="23">
                  <c:v>1565.730816784609</c:v>
                </c:pt>
                <c:pt idx="24">
                  <c:v>1565.599004920389</c:v>
                </c:pt>
                <c:pt idx="25">
                  <c:v>1565.46719305617</c:v>
                </c:pt>
                <c:pt idx="26">
                  <c:v>1565.335381191951</c:v>
                </c:pt>
                <c:pt idx="27">
                  <c:v>1565.203569327731</c:v>
                </c:pt>
                <c:pt idx="28">
                  <c:v>1565.071757463512</c:v>
                </c:pt>
                <c:pt idx="29">
                  <c:v>1564.939945599293</c:v>
                </c:pt>
                <c:pt idx="30">
                  <c:v>1564.808133735073</c:v>
                </c:pt>
                <c:pt idx="31">
                  <c:v>1564.676321870854</c:v>
                </c:pt>
                <c:pt idx="32">
                  <c:v>1564.544510006634</c:v>
                </c:pt>
                <c:pt idx="33">
                  <c:v>1564.412698142415</c:v>
                </c:pt>
                <c:pt idx="34">
                  <c:v>1564.280886278196</c:v>
                </c:pt>
                <c:pt idx="35">
                  <c:v>1564.149074413976</c:v>
                </c:pt>
                <c:pt idx="36">
                  <c:v>1564.017262549757</c:v>
                </c:pt>
                <c:pt idx="37">
                  <c:v>1563.885450685538</c:v>
                </c:pt>
                <c:pt idx="38">
                  <c:v>1563.753638821318</c:v>
                </c:pt>
                <c:pt idx="39">
                  <c:v>1563.621826957099</c:v>
                </c:pt>
                <c:pt idx="40">
                  <c:v>1563.49001509288</c:v>
                </c:pt>
                <c:pt idx="41">
                  <c:v>1563.35820322866</c:v>
                </c:pt>
                <c:pt idx="42">
                  <c:v>1563.226391364441</c:v>
                </c:pt>
                <c:pt idx="43">
                  <c:v>1563.094579500221</c:v>
                </c:pt>
                <c:pt idx="44">
                  <c:v>1562.962767636002</c:v>
                </c:pt>
                <c:pt idx="45">
                  <c:v>1562.830955771783</c:v>
                </c:pt>
                <c:pt idx="46">
                  <c:v>1562.699143907563</c:v>
                </c:pt>
                <c:pt idx="47">
                  <c:v>1562.567332043344</c:v>
                </c:pt>
                <c:pt idx="48">
                  <c:v>1562.435520179125</c:v>
                </c:pt>
                <c:pt idx="49">
                  <c:v>1562.303708314905</c:v>
                </c:pt>
                <c:pt idx="50">
                  <c:v>1562.171896450686</c:v>
                </c:pt>
                <c:pt idx="51">
                  <c:v>1562.040084586466</c:v>
                </c:pt>
                <c:pt idx="52">
                  <c:v>1561.908272722247</c:v>
                </c:pt>
                <c:pt idx="53">
                  <c:v>1561.776460858028</c:v>
                </c:pt>
                <c:pt idx="54">
                  <c:v>1561.644648993808</c:v>
                </c:pt>
                <c:pt idx="55">
                  <c:v>1561.512837129589</c:v>
                </c:pt>
                <c:pt idx="56">
                  <c:v>1561.38102526537</c:v>
                </c:pt>
                <c:pt idx="57">
                  <c:v>1561.24921340115</c:v>
                </c:pt>
                <c:pt idx="58">
                  <c:v>1561.117401536931</c:v>
                </c:pt>
                <c:pt idx="59">
                  <c:v>1560.985589672711</c:v>
                </c:pt>
                <c:pt idx="60">
                  <c:v>1560.853777808492</c:v>
                </c:pt>
                <c:pt idx="61">
                  <c:v>1560.721965944273</c:v>
                </c:pt>
                <c:pt idx="62">
                  <c:v>1560.590154080053</c:v>
                </c:pt>
                <c:pt idx="63">
                  <c:v>1560.458342215834</c:v>
                </c:pt>
                <c:pt idx="64">
                  <c:v>1560.326530351615</c:v>
                </c:pt>
                <c:pt idx="65">
                  <c:v>1560.194718487395</c:v>
                </c:pt>
                <c:pt idx="66">
                  <c:v>1560.062906623176</c:v>
                </c:pt>
                <c:pt idx="67">
                  <c:v>1559.931094758957</c:v>
                </c:pt>
                <c:pt idx="68">
                  <c:v>1559.799282894737</c:v>
                </c:pt>
                <c:pt idx="69">
                  <c:v>1559.667471030518</c:v>
                </c:pt>
                <c:pt idx="70">
                  <c:v>1559.535659166298</c:v>
                </c:pt>
                <c:pt idx="71">
                  <c:v>1559.403847302079</c:v>
                </c:pt>
                <c:pt idx="72">
                  <c:v>1559.27203543786</c:v>
                </c:pt>
                <c:pt idx="73">
                  <c:v>1559.14022357364</c:v>
                </c:pt>
                <c:pt idx="74">
                  <c:v>1559.008411709421</c:v>
                </c:pt>
                <c:pt idx="75">
                  <c:v>1558.876599845202</c:v>
                </c:pt>
                <c:pt idx="76">
                  <c:v>1558.744787980982</c:v>
                </c:pt>
                <c:pt idx="77">
                  <c:v>1558.612976116763</c:v>
                </c:pt>
                <c:pt idx="78">
                  <c:v>1558.481164252543</c:v>
                </c:pt>
                <c:pt idx="79">
                  <c:v>1558.349352388324</c:v>
                </c:pt>
                <c:pt idx="80">
                  <c:v>1558.217540524105</c:v>
                </c:pt>
                <c:pt idx="81">
                  <c:v>1558.085728659885</c:v>
                </c:pt>
                <c:pt idx="82">
                  <c:v>1557.953916795666</c:v>
                </c:pt>
                <c:pt idx="83">
                  <c:v>1557.822104931447</c:v>
                </c:pt>
                <c:pt idx="84">
                  <c:v>1557.690293067227</c:v>
                </c:pt>
                <c:pt idx="85">
                  <c:v>1557.558481203008</c:v>
                </c:pt>
                <c:pt idx="86">
                  <c:v>1557.426669338788</c:v>
                </c:pt>
                <c:pt idx="87">
                  <c:v>1557.294857474569</c:v>
                </c:pt>
                <c:pt idx="88">
                  <c:v>1557.16304561035</c:v>
                </c:pt>
                <c:pt idx="89">
                  <c:v>1557.03123374613</c:v>
                </c:pt>
                <c:pt idx="90">
                  <c:v>1556.899421881911</c:v>
                </c:pt>
                <c:pt idx="91">
                  <c:v>1556.767610017692</c:v>
                </c:pt>
                <c:pt idx="92">
                  <c:v>1556.635798153472</c:v>
                </c:pt>
                <c:pt idx="93">
                  <c:v>1556.503986289253</c:v>
                </c:pt>
                <c:pt idx="94">
                  <c:v>1556.372174425033</c:v>
                </c:pt>
                <c:pt idx="95">
                  <c:v>1556.240362560814</c:v>
                </c:pt>
                <c:pt idx="96">
                  <c:v>1556.108550696595</c:v>
                </c:pt>
                <c:pt idx="97">
                  <c:v>1555.976738832375</c:v>
                </c:pt>
                <c:pt idx="98">
                  <c:v>1555.844926968156</c:v>
                </c:pt>
                <c:pt idx="99">
                  <c:v>1555.713115103937</c:v>
                </c:pt>
                <c:pt idx="100">
                  <c:v>1555.581303239717</c:v>
                </c:pt>
                <c:pt idx="101">
                  <c:v>1555.449491375498</c:v>
                </c:pt>
                <c:pt idx="102">
                  <c:v>1555.317679511279</c:v>
                </c:pt>
                <c:pt idx="103">
                  <c:v>1555.18586764706</c:v>
                </c:pt>
                <c:pt idx="104">
                  <c:v>1555.05405578284</c:v>
                </c:pt>
                <c:pt idx="105">
                  <c:v>1554.92224391862</c:v>
                </c:pt>
                <c:pt idx="106">
                  <c:v>1554.790432054401</c:v>
                </c:pt>
                <c:pt idx="107">
                  <c:v>1554.658620190182</c:v>
                </c:pt>
                <c:pt idx="108">
                  <c:v>1554.526808325962</c:v>
                </c:pt>
                <c:pt idx="109">
                  <c:v>1554.394996461743</c:v>
                </c:pt>
                <c:pt idx="110">
                  <c:v>1554.263184597524</c:v>
                </c:pt>
                <c:pt idx="111">
                  <c:v>1554.131372733304</c:v>
                </c:pt>
                <c:pt idx="112">
                  <c:v>1553.999560869085</c:v>
                </c:pt>
                <c:pt idx="113">
                  <c:v>1553.867749004865</c:v>
                </c:pt>
                <c:pt idx="114">
                  <c:v>1553.735937140646</c:v>
                </c:pt>
                <c:pt idx="115">
                  <c:v>1553.604125276427</c:v>
                </c:pt>
                <c:pt idx="116">
                  <c:v>1553.472313412207</c:v>
                </c:pt>
                <c:pt idx="117">
                  <c:v>1553.340501547988</c:v>
                </c:pt>
                <c:pt idx="118">
                  <c:v>1553.208689683769</c:v>
                </c:pt>
                <c:pt idx="119">
                  <c:v>1553.076877819549</c:v>
                </c:pt>
                <c:pt idx="120">
                  <c:v>1552.94506595533</c:v>
                </c:pt>
                <c:pt idx="121">
                  <c:v>1552.813254091111</c:v>
                </c:pt>
                <c:pt idx="122">
                  <c:v>1552.681442226891</c:v>
                </c:pt>
                <c:pt idx="123">
                  <c:v>1552.549630362672</c:v>
                </c:pt>
                <c:pt idx="124">
                  <c:v>1552.417818498452</c:v>
                </c:pt>
                <c:pt idx="125">
                  <c:v>1552.286006634233</c:v>
                </c:pt>
                <c:pt idx="126">
                  <c:v>1552.154194770014</c:v>
                </c:pt>
                <c:pt idx="127">
                  <c:v>1552.022382905794</c:v>
                </c:pt>
                <c:pt idx="128">
                  <c:v>1551.890571041575</c:v>
                </c:pt>
                <c:pt idx="129">
                  <c:v>1551.758759177356</c:v>
                </c:pt>
                <c:pt idx="130">
                  <c:v>1551.626947313136</c:v>
                </c:pt>
                <c:pt idx="131">
                  <c:v>1551.495135448917</c:v>
                </c:pt>
                <c:pt idx="132">
                  <c:v>1551.363323584697</c:v>
                </c:pt>
                <c:pt idx="133">
                  <c:v>1551.231511720478</c:v>
                </c:pt>
                <c:pt idx="134">
                  <c:v>1551.099699856259</c:v>
                </c:pt>
                <c:pt idx="135">
                  <c:v>1550.96788799204</c:v>
                </c:pt>
                <c:pt idx="136">
                  <c:v>1550.83607612782</c:v>
                </c:pt>
                <c:pt idx="137">
                  <c:v>1550.704264263601</c:v>
                </c:pt>
                <c:pt idx="138">
                  <c:v>1550.572452399381</c:v>
                </c:pt>
                <c:pt idx="139">
                  <c:v>1550.440640535162</c:v>
                </c:pt>
                <c:pt idx="140">
                  <c:v>1550.308828670943</c:v>
                </c:pt>
                <c:pt idx="141">
                  <c:v>1550.177016806723</c:v>
                </c:pt>
                <c:pt idx="142">
                  <c:v>1550.045204942504</c:v>
                </c:pt>
                <c:pt idx="143">
                  <c:v>1549.913393078284</c:v>
                </c:pt>
                <c:pt idx="144">
                  <c:v>1549.781581214065</c:v>
                </c:pt>
                <c:pt idx="145">
                  <c:v>1549.649769349846</c:v>
                </c:pt>
                <c:pt idx="146">
                  <c:v>1549.517957485626</c:v>
                </c:pt>
                <c:pt idx="147">
                  <c:v>1549.386145621407</c:v>
                </c:pt>
                <c:pt idx="148">
                  <c:v>1549.254333757188</c:v>
                </c:pt>
                <c:pt idx="149">
                  <c:v>1549.122521892968</c:v>
                </c:pt>
                <c:pt idx="150">
                  <c:v>1548.990710028749</c:v>
                </c:pt>
                <c:pt idx="151">
                  <c:v>1548.858898164529</c:v>
                </c:pt>
                <c:pt idx="152">
                  <c:v>1548.72708630031</c:v>
                </c:pt>
                <c:pt idx="153">
                  <c:v>1548.595274436091</c:v>
                </c:pt>
                <c:pt idx="154">
                  <c:v>1548.463462571871</c:v>
                </c:pt>
                <c:pt idx="155">
                  <c:v>1548.331650707652</c:v>
                </c:pt>
                <c:pt idx="156">
                  <c:v>1548.199838843433</c:v>
                </c:pt>
                <c:pt idx="157">
                  <c:v>1548.068026979213</c:v>
                </c:pt>
                <c:pt idx="158">
                  <c:v>1547.936215114994</c:v>
                </c:pt>
                <c:pt idx="159">
                  <c:v>1547.804403250774</c:v>
                </c:pt>
                <c:pt idx="160">
                  <c:v>1547.672591386555</c:v>
                </c:pt>
                <c:pt idx="161">
                  <c:v>1547.540779522336</c:v>
                </c:pt>
                <c:pt idx="162">
                  <c:v>1547.408967658116</c:v>
                </c:pt>
                <c:pt idx="163">
                  <c:v>1547.277155793897</c:v>
                </c:pt>
                <c:pt idx="164">
                  <c:v>1547.145343929678</c:v>
                </c:pt>
                <c:pt idx="165">
                  <c:v>1547.013532065458</c:v>
                </c:pt>
                <c:pt idx="166">
                  <c:v>1546.881720201239</c:v>
                </c:pt>
                <c:pt idx="167">
                  <c:v>1546.749908337019</c:v>
                </c:pt>
                <c:pt idx="168">
                  <c:v>1546.6180964728</c:v>
                </c:pt>
                <c:pt idx="169">
                  <c:v>1546.486284608581</c:v>
                </c:pt>
                <c:pt idx="170">
                  <c:v>1546.354472744361</c:v>
                </c:pt>
                <c:pt idx="171">
                  <c:v>1546.222660880142</c:v>
                </c:pt>
                <c:pt idx="172">
                  <c:v>1546.090849015923</c:v>
                </c:pt>
                <c:pt idx="173">
                  <c:v>1545.959037151703</c:v>
                </c:pt>
                <c:pt idx="174">
                  <c:v>1545.827225287484</c:v>
                </c:pt>
                <c:pt idx="175">
                  <c:v>1545.695413423265</c:v>
                </c:pt>
                <c:pt idx="176">
                  <c:v>1545.563601559045</c:v>
                </c:pt>
                <c:pt idx="177">
                  <c:v>1545.431789694826</c:v>
                </c:pt>
                <c:pt idx="178">
                  <c:v>1545.299977830606</c:v>
                </c:pt>
                <c:pt idx="179">
                  <c:v>1545.168165966387</c:v>
                </c:pt>
                <c:pt idx="180">
                  <c:v>1545.036354102168</c:v>
                </c:pt>
                <c:pt idx="181">
                  <c:v>1544.904542237948</c:v>
                </c:pt>
                <c:pt idx="182">
                  <c:v>1544.77273037373</c:v>
                </c:pt>
                <c:pt idx="183">
                  <c:v>1544.64091850951</c:v>
                </c:pt>
                <c:pt idx="184">
                  <c:v>1544.50910664529</c:v>
                </c:pt>
                <c:pt idx="185">
                  <c:v>1544.377294781071</c:v>
                </c:pt>
                <c:pt idx="186">
                  <c:v>1544.245482916851</c:v>
                </c:pt>
                <c:pt idx="187">
                  <c:v>1544.113671052632</c:v>
                </c:pt>
                <c:pt idx="188">
                  <c:v>1543.981859188413</c:v>
                </c:pt>
                <c:pt idx="189">
                  <c:v>1543.850047324193</c:v>
                </c:pt>
                <c:pt idx="190">
                  <c:v>1543.718235459974</c:v>
                </c:pt>
                <c:pt idx="191">
                  <c:v>1543.586423595755</c:v>
                </c:pt>
                <c:pt idx="192">
                  <c:v>1543.454611731535</c:v>
                </c:pt>
                <c:pt idx="193">
                  <c:v>1543.322799867316</c:v>
                </c:pt>
                <c:pt idx="194">
                  <c:v>1543.190988003096</c:v>
                </c:pt>
                <c:pt idx="195">
                  <c:v>1543.059176138877</c:v>
                </c:pt>
                <c:pt idx="196">
                  <c:v>1542.927364274658</c:v>
                </c:pt>
                <c:pt idx="197">
                  <c:v>1542.795552410438</c:v>
                </c:pt>
                <c:pt idx="198">
                  <c:v>1542.663740546219</c:v>
                </c:pt>
                <c:pt idx="199">
                  <c:v>1542.531928682</c:v>
                </c:pt>
                <c:pt idx="200">
                  <c:v>1542.40011681778</c:v>
                </c:pt>
                <c:pt idx="201">
                  <c:v>1542.268304953561</c:v>
                </c:pt>
                <c:pt idx="202">
                  <c:v>1542.136493089342</c:v>
                </c:pt>
                <c:pt idx="203">
                  <c:v>1542.004681225122</c:v>
                </c:pt>
                <c:pt idx="204">
                  <c:v>1541.872869360903</c:v>
                </c:pt>
                <c:pt idx="205">
                  <c:v>1541.741057496683</c:v>
                </c:pt>
                <c:pt idx="206">
                  <c:v>1541.609245632464</c:v>
                </c:pt>
                <c:pt idx="207">
                  <c:v>1541.477433768245</c:v>
                </c:pt>
                <c:pt idx="208">
                  <c:v>1541.345621904025</c:v>
                </c:pt>
                <c:pt idx="209">
                  <c:v>1541.213810039806</c:v>
                </c:pt>
                <c:pt idx="210">
                  <c:v>1541.081998175587</c:v>
                </c:pt>
                <c:pt idx="211">
                  <c:v>1540.950186311367</c:v>
                </c:pt>
                <c:pt idx="212">
                  <c:v>1540.818374447148</c:v>
                </c:pt>
                <c:pt idx="213">
                  <c:v>1540.686562582928</c:v>
                </c:pt>
                <c:pt idx="214">
                  <c:v>1540.55475071871</c:v>
                </c:pt>
                <c:pt idx="215">
                  <c:v>1540.42293885449</c:v>
                </c:pt>
                <c:pt idx="216">
                  <c:v>1540.29112699027</c:v>
                </c:pt>
                <c:pt idx="217">
                  <c:v>1540.159315126051</c:v>
                </c:pt>
                <c:pt idx="218">
                  <c:v>1540.027503261832</c:v>
                </c:pt>
                <c:pt idx="219">
                  <c:v>1539.895691397612</c:v>
                </c:pt>
                <c:pt idx="220">
                  <c:v>1539.763879533393</c:v>
                </c:pt>
                <c:pt idx="221">
                  <c:v>1539.632067669173</c:v>
                </c:pt>
                <c:pt idx="222">
                  <c:v>1539.500255804954</c:v>
                </c:pt>
                <c:pt idx="223">
                  <c:v>1539.368443940735</c:v>
                </c:pt>
                <c:pt idx="224">
                  <c:v>1539.236632076515</c:v>
                </c:pt>
                <c:pt idx="225">
                  <c:v>1539.104820212296</c:v>
                </c:pt>
                <c:pt idx="226">
                  <c:v>1538.973008348077</c:v>
                </c:pt>
                <c:pt idx="227">
                  <c:v>1538.841196483857</c:v>
                </c:pt>
                <c:pt idx="228">
                  <c:v>1538.709384619638</c:v>
                </c:pt>
                <c:pt idx="229">
                  <c:v>1538.577572755419</c:v>
                </c:pt>
                <c:pt idx="230">
                  <c:v>1538.4457608912</c:v>
                </c:pt>
                <c:pt idx="231">
                  <c:v>1538.31394902698</c:v>
                </c:pt>
                <c:pt idx="232">
                  <c:v>1538.18213716276</c:v>
                </c:pt>
                <c:pt idx="233">
                  <c:v>1538.050325298541</c:v>
                </c:pt>
                <c:pt idx="234">
                  <c:v>1537.918513434322</c:v>
                </c:pt>
                <c:pt idx="235">
                  <c:v>1537.786701570102</c:v>
                </c:pt>
                <c:pt idx="236">
                  <c:v>1537.654889705883</c:v>
                </c:pt>
                <c:pt idx="237">
                  <c:v>1537.523077841664</c:v>
                </c:pt>
                <c:pt idx="238">
                  <c:v>1537.391265977444</c:v>
                </c:pt>
                <c:pt idx="239">
                  <c:v>1537.259454113225</c:v>
                </c:pt>
                <c:pt idx="240">
                  <c:v>1537.127642249005</c:v>
                </c:pt>
                <c:pt idx="241">
                  <c:v>1536.995830384786</c:v>
                </c:pt>
                <c:pt idx="242">
                  <c:v>1536.864018520567</c:v>
                </c:pt>
                <c:pt idx="243">
                  <c:v>1536.732206656347</c:v>
                </c:pt>
                <c:pt idx="244">
                  <c:v>1536.600394792128</c:v>
                </c:pt>
                <c:pt idx="245">
                  <c:v>1536.468582927909</c:v>
                </c:pt>
                <c:pt idx="246">
                  <c:v>1536.33677106369</c:v>
                </c:pt>
                <c:pt idx="247">
                  <c:v>1536.20495919947</c:v>
                </c:pt>
                <c:pt idx="248">
                  <c:v>1536.073147335251</c:v>
                </c:pt>
                <c:pt idx="249">
                  <c:v>1535.941335471031</c:v>
                </c:pt>
                <c:pt idx="250">
                  <c:v>1535.809523606812</c:v>
                </c:pt>
                <c:pt idx="251">
                  <c:v>1535.677711742592</c:v>
                </c:pt>
                <c:pt idx="252">
                  <c:v>1535.545899878373</c:v>
                </c:pt>
                <c:pt idx="253">
                  <c:v>1535.414088014154</c:v>
                </c:pt>
                <c:pt idx="254">
                  <c:v>1535.282276149934</c:v>
                </c:pt>
                <c:pt idx="255">
                  <c:v>1535.150464285715</c:v>
                </c:pt>
                <c:pt idx="256">
                  <c:v>1535.018652421496</c:v>
                </c:pt>
                <c:pt idx="257">
                  <c:v>1534.886840557276</c:v>
                </c:pt>
                <c:pt idx="258">
                  <c:v>1534.755028693057</c:v>
                </c:pt>
                <c:pt idx="259">
                  <c:v>1534.623216828837</c:v>
                </c:pt>
                <c:pt idx="260">
                  <c:v>1534.491404964618</c:v>
                </c:pt>
                <c:pt idx="261">
                  <c:v>1534.359593100399</c:v>
                </c:pt>
                <c:pt idx="262">
                  <c:v>1534.227781236179</c:v>
                </c:pt>
                <c:pt idx="263">
                  <c:v>1534.09596937196</c:v>
                </c:pt>
                <c:pt idx="264">
                  <c:v>1533.964157507741</c:v>
                </c:pt>
                <c:pt idx="265">
                  <c:v>1533.832345643521</c:v>
                </c:pt>
                <c:pt idx="266">
                  <c:v>1533.700533779302</c:v>
                </c:pt>
                <c:pt idx="267">
                  <c:v>1533.568721915083</c:v>
                </c:pt>
                <c:pt idx="268">
                  <c:v>1533.436910050863</c:v>
                </c:pt>
                <c:pt idx="269">
                  <c:v>1533.305098186644</c:v>
                </c:pt>
                <c:pt idx="270">
                  <c:v>1533.173286322424</c:v>
                </c:pt>
                <c:pt idx="271">
                  <c:v>1533.041474458205</c:v>
                </c:pt>
                <c:pt idx="272">
                  <c:v>1532.909662593986</c:v>
                </c:pt>
                <c:pt idx="273">
                  <c:v>1532.777850729766</c:v>
                </c:pt>
                <c:pt idx="274">
                  <c:v>1532.646038865547</c:v>
                </c:pt>
                <c:pt idx="275">
                  <c:v>1532.514227001328</c:v>
                </c:pt>
                <c:pt idx="276">
                  <c:v>1532.382415137108</c:v>
                </c:pt>
                <c:pt idx="277">
                  <c:v>1532.250603272889</c:v>
                </c:pt>
                <c:pt idx="278">
                  <c:v>1532.118791408669</c:v>
                </c:pt>
                <c:pt idx="279">
                  <c:v>1531.98697954445</c:v>
                </c:pt>
                <c:pt idx="280">
                  <c:v>1531.855167680231</c:v>
                </c:pt>
                <c:pt idx="281">
                  <c:v>1531.723355816011</c:v>
                </c:pt>
                <c:pt idx="282">
                  <c:v>1531.591543951792</c:v>
                </c:pt>
                <c:pt idx="283">
                  <c:v>1531.459732087573</c:v>
                </c:pt>
                <c:pt idx="284">
                  <c:v>1531.327920223353</c:v>
                </c:pt>
                <c:pt idx="285">
                  <c:v>1531.196108359134</c:v>
                </c:pt>
                <c:pt idx="286">
                  <c:v>1531.064296494915</c:v>
                </c:pt>
                <c:pt idx="287">
                  <c:v>1530.932484630695</c:v>
                </c:pt>
                <c:pt idx="288">
                  <c:v>1530.800672766476</c:v>
                </c:pt>
                <c:pt idx="289">
                  <c:v>1530.668860902256</c:v>
                </c:pt>
                <c:pt idx="290">
                  <c:v>1530.537049038037</c:v>
                </c:pt>
                <c:pt idx="291">
                  <c:v>1530.405237173818</c:v>
                </c:pt>
                <c:pt idx="292">
                  <c:v>1530.273425309598</c:v>
                </c:pt>
                <c:pt idx="293">
                  <c:v>1530.141613445379</c:v>
                </c:pt>
                <c:pt idx="294">
                  <c:v>1530.00980158116</c:v>
                </c:pt>
                <c:pt idx="295">
                  <c:v>1529.87798971694</c:v>
                </c:pt>
                <c:pt idx="296">
                  <c:v>1529.746177852721</c:v>
                </c:pt>
                <c:pt idx="297">
                  <c:v>1529.614365988502</c:v>
                </c:pt>
                <c:pt idx="298">
                  <c:v>1529.482554124282</c:v>
                </c:pt>
                <c:pt idx="299">
                  <c:v>1529.350742260063</c:v>
                </c:pt>
                <c:pt idx="300">
                  <c:v>1529.218930395843</c:v>
                </c:pt>
                <c:pt idx="301">
                  <c:v>1529.087118531624</c:v>
                </c:pt>
                <c:pt idx="302">
                  <c:v>1528.955306667405</c:v>
                </c:pt>
                <c:pt idx="303">
                  <c:v>1528.823494803185</c:v>
                </c:pt>
                <c:pt idx="304">
                  <c:v>1528.691682938966</c:v>
                </c:pt>
                <c:pt idx="305">
                  <c:v>1528.559871074747</c:v>
                </c:pt>
                <c:pt idx="306">
                  <c:v>1528.428059210527</c:v>
                </c:pt>
                <c:pt idx="307">
                  <c:v>1528.296247346308</c:v>
                </c:pt>
                <c:pt idx="308">
                  <c:v>1528.164435482088</c:v>
                </c:pt>
                <c:pt idx="309">
                  <c:v>1528.032623617869</c:v>
                </c:pt>
                <c:pt idx="310">
                  <c:v>1527.90081175365</c:v>
                </c:pt>
                <c:pt idx="311">
                  <c:v>1527.76899988943</c:v>
                </c:pt>
                <c:pt idx="312">
                  <c:v>1527.637188025211</c:v>
                </c:pt>
                <c:pt idx="313">
                  <c:v>1527.505376160992</c:v>
                </c:pt>
                <c:pt idx="314">
                  <c:v>1527.373564296772</c:v>
                </c:pt>
                <c:pt idx="315">
                  <c:v>1527.241752432553</c:v>
                </c:pt>
                <c:pt idx="316">
                  <c:v>1527.109940568334</c:v>
                </c:pt>
                <c:pt idx="317">
                  <c:v>1526.978128704114</c:v>
                </c:pt>
                <c:pt idx="318">
                  <c:v>1526.846316839895</c:v>
                </c:pt>
                <c:pt idx="319">
                  <c:v>1526.714504975675</c:v>
                </c:pt>
                <c:pt idx="320">
                  <c:v>1526.582693111456</c:v>
                </c:pt>
                <c:pt idx="321">
                  <c:v>1526.450881247237</c:v>
                </c:pt>
                <c:pt idx="322">
                  <c:v>1526.319069383017</c:v>
                </c:pt>
                <c:pt idx="323">
                  <c:v>1526.187257518798</c:v>
                </c:pt>
                <c:pt idx="324">
                  <c:v>1526.055445654579</c:v>
                </c:pt>
                <c:pt idx="325">
                  <c:v>1525.92363379036</c:v>
                </c:pt>
                <c:pt idx="326">
                  <c:v>1525.79182192614</c:v>
                </c:pt>
                <c:pt idx="327">
                  <c:v>1525.660010061921</c:v>
                </c:pt>
                <c:pt idx="328">
                  <c:v>1525.528198197701</c:v>
                </c:pt>
                <c:pt idx="329">
                  <c:v>1525.396386333482</c:v>
                </c:pt>
                <c:pt idx="330">
                  <c:v>1525.264574469262</c:v>
                </c:pt>
                <c:pt idx="331">
                  <c:v>1525.132762605043</c:v>
                </c:pt>
                <c:pt idx="332">
                  <c:v>1525.000950740824</c:v>
                </c:pt>
                <c:pt idx="333">
                  <c:v>1524.869138876604</c:v>
                </c:pt>
                <c:pt idx="334">
                  <c:v>1524.737327012385</c:v>
                </c:pt>
                <c:pt idx="335">
                  <c:v>1524.605515148166</c:v>
                </c:pt>
                <c:pt idx="336">
                  <c:v>1524.473703283946</c:v>
                </c:pt>
                <c:pt idx="337">
                  <c:v>1524.341891419727</c:v>
                </c:pt>
                <c:pt idx="338">
                  <c:v>1524.210079555507</c:v>
                </c:pt>
                <c:pt idx="339">
                  <c:v>1524.078267691288</c:v>
                </c:pt>
                <c:pt idx="340">
                  <c:v>1523.946455827069</c:v>
                </c:pt>
                <c:pt idx="341">
                  <c:v>1523.814643962849</c:v>
                </c:pt>
                <c:pt idx="342">
                  <c:v>1523.68283209863</c:v>
                </c:pt>
                <c:pt idx="343">
                  <c:v>1523.551020234411</c:v>
                </c:pt>
                <c:pt idx="344">
                  <c:v>1523.419208370191</c:v>
                </c:pt>
                <c:pt idx="345">
                  <c:v>1523.287396505972</c:v>
                </c:pt>
                <c:pt idx="346">
                  <c:v>1523.155584641753</c:v>
                </c:pt>
                <c:pt idx="347">
                  <c:v>1523.023772777533</c:v>
                </c:pt>
                <c:pt idx="348">
                  <c:v>1522.891960913314</c:v>
                </c:pt>
                <c:pt idx="349">
                  <c:v>1522.760149049094</c:v>
                </c:pt>
                <c:pt idx="350">
                  <c:v>1522.628337184875</c:v>
                </c:pt>
                <c:pt idx="351">
                  <c:v>1522.496525320656</c:v>
                </c:pt>
                <c:pt idx="352">
                  <c:v>1522.364713456436</c:v>
                </c:pt>
                <c:pt idx="353">
                  <c:v>1522.232901592217</c:v>
                </c:pt>
                <c:pt idx="354">
                  <c:v>1522.101089727998</c:v>
                </c:pt>
                <c:pt idx="355">
                  <c:v>1521.969277863778</c:v>
                </c:pt>
                <c:pt idx="356">
                  <c:v>1521.837465999559</c:v>
                </c:pt>
                <c:pt idx="357">
                  <c:v>1521.70565413534</c:v>
                </c:pt>
                <c:pt idx="358">
                  <c:v>1521.57384227112</c:v>
                </c:pt>
                <c:pt idx="359">
                  <c:v>1521.442030406901</c:v>
                </c:pt>
                <c:pt idx="360">
                  <c:v>1521.310218542681</c:v>
                </c:pt>
                <c:pt idx="361">
                  <c:v>1521.178406678462</c:v>
                </c:pt>
                <c:pt idx="362">
                  <c:v>1521.046594814243</c:v>
                </c:pt>
                <c:pt idx="363">
                  <c:v>1520.914782950023</c:v>
                </c:pt>
                <c:pt idx="364">
                  <c:v>1520.782971085804</c:v>
                </c:pt>
                <c:pt idx="365">
                  <c:v>1520.651159221584</c:v>
                </c:pt>
                <c:pt idx="366">
                  <c:v>1520.519347357365</c:v>
                </c:pt>
                <c:pt idx="367">
                  <c:v>1520.387535493146</c:v>
                </c:pt>
                <c:pt idx="368">
                  <c:v>1520.255723628926</c:v>
                </c:pt>
                <c:pt idx="369">
                  <c:v>1520.123911764707</c:v>
                </c:pt>
                <c:pt idx="370">
                  <c:v>1519.992099900488</c:v>
                </c:pt>
                <c:pt idx="371">
                  <c:v>1519.860288036268</c:v>
                </c:pt>
                <c:pt idx="372">
                  <c:v>1519.728476172049</c:v>
                </c:pt>
                <c:pt idx="373">
                  <c:v>1519.59666430783</c:v>
                </c:pt>
                <c:pt idx="374">
                  <c:v>1519.46485244361</c:v>
                </c:pt>
                <c:pt idx="375">
                  <c:v>1519.333040579391</c:v>
                </c:pt>
                <c:pt idx="376">
                  <c:v>1519.201228715171</c:v>
                </c:pt>
                <c:pt idx="377">
                  <c:v>1519.069416850952</c:v>
                </c:pt>
                <c:pt idx="378">
                  <c:v>1518.937604986733</c:v>
                </c:pt>
                <c:pt idx="379">
                  <c:v>1518.805793122513</c:v>
                </c:pt>
                <c:pt idx="380">
                  <c:v>1518.673981258294</c:v>
                </c:pt>
                <c:pt idx="381">
                  <c:v>1518.542169394075</c:v>
                </c:pt>
                <c:pt idx="382">
                  <c:v>1518.410357529855</c:v>
                </c:pt>
                <c:pt idx="383">
                  <c:v>1518.278545665636</c:v>
                </c:pt>
                <c:pt idx="384">
                  <c:v>1518.146733801416</c:v>
                </c:pt>
                <c:pt idx="385">
                  <c:v>1518.014921937197</c:v>
                </c:pt>
                <c:pt idx="386">
                  <c:v>1517.883110072978</c:v>
                </c:pt>
                <c:pt idx="387">
                  <c:v>1517.751298208758</c:v>
                </c:pt>
                <c:pt idx="388">
                  <c:v>1517.619486344539</c:v>
                </c:pt>
                <c:pt idx="389">
                  <c:v>1517.48767448032</c:v>
                </c:pt>
                <c:pt idx="390">
                  <c:v>1517.3558626161</c:v>
                </c:pt>
                <c:pt idx="391">
                  <c:v>1517.224050751881</c:v>
                </c:pt>
                <c:pt idx="392">
                  <c:v>1517.092238887662</c:v>
                </c:pt>
                <c:pt idx="393">
                  <c:v>1516.960427023442</c:v>
                </c:pt>
                <c:pt idx="394">
                  <c:v>1516.828615159223</c:v>
                </c:pt>
                <c:pt idx="395">
                  <c:v>1516.696803295003</c:v>
                </c:pt>
                <c:pt idx="396">
                  <c:v>1516.564991430784</c:v>
                </c:pt>
                <c:pt idx="397">
                  <c:v>1516.433179566565</c:v>
                </c:pt>
                <c:pt idx="398">
                  <c:v>1516.301367702345</c:v>
                </c:pt>
                <c:pt idx="399">
                  <c:v>1516.169555838126</c:v>
                </c:pt>
                <c:pt idx="400">
                  <c:v>1516.037743973907</c:v>
                </c:pt>
                <c:pt idx="401">
                  <c:v>1515.905932109687</c:v>
                </c:pt>
                <c:pt idx="402">
                  <c:v>1515.774120245468</c:v>
                </c:pt>
                <c:pt idx="403">
                  <c:v>1515.642308381248</c:v>
                </c:pt>
                <c:pt idx="404">
                  <c:v>1515.510496517029</c:v>
                </c:pt>
                <c:pt idx="405">
                  <c:v>1515.37868465281</c:v>
                </c:pt>
                <c:pt idx="406">
                  <c:v>1515.24687278859</c:v>
                </c:pt>
                <c:pt idx="407">
                  <c:v>1515.115060924371</c:v>
                </c:pt>
                <c:pt idx="408">
                  <c:v>1514.983249060152</c:v>
                </c:pt>
                <c:pt idx="409">
                  <c:v>1514.851437195932</c:v>
                </c:pt>
                <c:pt idx="410">
                  <c:v>1514.719625331713</c:v>
                </c:pt>
                <c:pt idx="411">
                  <c:v>1514.587813467493</c:v>
                </c:pt>
                <c:pt idx="412">
                  <c:v>1514.456001603274</c:v>
                </c:pt>
                <c:pt idx="413">
                  <c:v>1514.324189739055</c:v>
                </c:pt>
                <c:pt idx="414">
                  <c:v>1514.192377874835</c:v>
                </c:pt>
                <c:pt idx="415">
                  <c:v>1514.060566010616</c:v>
                </c:pt>
                <c:pt idx="416">
                  <c:v>1513.928754146397</c:v>
                </c:pt>
                <c:pt idx="417">
                  <c:v>1513.796942282177</c:v>
                </c:pt>
                <c:pt idx="418">
                  <c:v>1513.665130417958</c:v>
                </c:pt>
                <c:pt idx="419">
                  <c:v>1513.533318553739</c:v>
                </c:pt>
                <c:pt idx="420">
                  <c:v>1513.40150668952</c:v>
                </c:pt>
                <c:pt idx="421">
                  <c:v>1513.2696948253</c:v>
                </c:pt>
                <c:pt idx="422">
                  <c:v>1513.13788296108</c:v>
                </c:pt>
                <c:pt idx="423">
                  <c:v>1513.006071096861</c:v>
                </c:pt>
                <c:pt idx="424">
                  <c:v>1512.874259232642</c:v>
                </c:pt>
                <c:pt idx="425">
                  <c:v>1512.742447368422</c:v>
                </c:pt>
                <c:pt idx="426">
                  <c:v>1512.610635504203</c:v>
                </c:pt>
                <c:pt idx="427">
                  <c:v>1512.478823639984</c:v>
                </c:pt>
                <c:pt idx="428">
                  <c:v>1512.347011775764</c:v>
                </c:pt>
                <c:pt idx="429">
                  <c:v>1512.215199911545</c:v>
                </c:pt>
                <c:pt idx="430">
                  <c:v>1512.083388047325</c:v>
                </c:pt>
                <c:pt idx="431">
                  <c:v>1511.951576183106</c:v>
                </c:pt>
                <c:pt idx="432">
                  <c:v>1511.819764318887</c:v>
                </c:pt>
                <c:pt idx="433">
                  <c:v>1511.687952454667</c:v>
                </c:pt>
                <c:pt idx="434">
                  <c:v>1511.556140590448</c:v>
                </c:pt>
                <c:pt idx="435">
                  <c:v>1511.424328726229</c:v>
                </c:pt>
                <c:pt idx="436">
                  <c:v>1511.292516862009</c:v>
                </c:pt>
                <c:pt idx="437">
                  <c:v>1511.16070499779</c:v>
                </c:pt>
                <c:pt idx="438">
                  <c:v>1511.02889313357</c:v>
                </c:pt>
                <c:pt idx="439">
                  <c:v>1510.897081269351</c:v>
                </c:pt>
                <c:pt idx="440">
                  <c:v>1510.765269405132</c:v>
                </c:pt>
                <c:pt idx="441">
                  <c:v>1510.633457540912</c:v>
                </c:pt>
                <c:pt idx="442">
                  <c:v>1510.501645676693</c:v>
                </c:pt>
                <c:pt idx="443">
                  <c:v>1510.369833812474</c:v>
                </c:pt>
                <c:pt idx="444">
                  <c:v>1510.238021948254</c:v>
                </c:pt>
                <c:pt idx="445">
                  <c:v>1510.106210084035</c:v>
                </c:pt>
                <c:pt idx="446">
                  <c:v>1509.974398219816</c:v>
                </c:pt>
                <c:pt idx="447">
                  <c:v>1509.842586355596</c:v>
                </c:pt>
                <c:pt idx="448">
                  <c:v>1509.710774491377</c:v>
                </c:pt>
                <c:pt idx="449">
                  <c:v>1509.578962627157</c:v>
                </c:pt>
                <c:pt idx="450">
                  <c:v>1509.447150762938</c:v>
                </c:pt>
                <c:pt idx="451">
                  <c:v>1509.315338898719</c:v>
                </c:pt>
                <c:pt idx="452">
                  <c:v>1509.183527034499</c:v>
                </c:pt>
                <c:pt idx="453">
                  <c:v>1509.05171517028</c:v>
                </c:pt>
                <c:pt idx="454">
                  <c:v>1508.919903306061</c:v>
                </c:pt>
                <c:pt idx="455">
                  <c:v>1508.788091441841</c:v>
                </c:pt>
                <c:pt idx="456">
                  <c:v>1508.656279577622</c:v>
                </c:pt>
                <c:pt idx="457">
                  <c:v>1508.524467713402</c:v>
                </c:pt>
                <c:pt idx="458">
                  <c:v>1508.392655849183</c:v>
                </c:pt>
                <c:pt idx="459">
                  <c:v>1508.260843984964</c:v>
                </c:pt>
                <c:pt idx="460">
                  <c:v>1508.129032120744</c:v>
                </c:pt>
                <c:pt idx="461">
                  <c:v>1507.997220256525</c:v>
                </c:pt>
                <c:pt idx="462">
                  <c:v>1507.865408392306</c:v>
                </c:pt>
                <c:pt idx="463">
                  <c:v>1507.733596528086</c:v>
                </c:pt>
                <c:pt idx="464">
                  <c:v>1507.601784663867</c:v>
                </c:pt>
                <c:pt idx="465">
                  <c:v>1507.469972799647</c:v>
                </c:pt>
                <c:pt idx="466">
                  <c:v>1507.338160935428</c:v>
                </c:pt>
                <c:pt idx="467">
                  <c:v>1507.206349071209</c:v>
                </c:pt>
                <c:pt idx="468">
                  <c:v>1507.074537206989</c:v>
                </c:pt>
                <c:pt idx="469">
                  <c:v>1506.94272534277</c:v>
                </c:pt>
                <c:pt idx="470">
                  <c:v>1506.810913478551</c:v>
                </c:pt>
                <c:pt idx="471">
                  <c:v>1506.679101614331</c:v>
                </c:pt>
                <c:pt idx="472">
                  <c:v>1506.547289750112</c:v>
                </c:pt>
                <c:pt idx="473">
                  <c:v>1506.415477885893</c:v>
                </c:pt>
                <c:pt idx="474">
                  <c:v>1506.283666021673</c:v>
                </c:pt>
                <c:pt idx="475">
                  <c:v>1506.151854157454</c:v>
                </c:pt>
                <c:pt idx="476">
                  <c:v>1506.020042293234</c:v>
                </c:pt>
                <c:pt idx="477">
                  <c:v>1505.888230429015</c:v>
                </c:pt>
                <c:pt idx="478">
                  <c:v>1505.756418564796</c:v>
                </c:pt>
                <c:pt idx="479">
                  <c:v>1505.624606700576</c:v>
                </c:pt>
                <c:pt idx="480">
                  <c:v>1505.492794836357</c:v>
                </c:pt>
                <c:pt idx="481">
                  <c:v>1505.360982972138</c:v>
                </c:pt>
                <c:pt idx="482">
                  <c:v>1505.229171107918</c:v>
                </c:pt>
                <c:pt idx="483">
                  <c:v>1505.097359243699</c:v>
                </c:pt>
                <c:pt idx="484">
                  <c:v>1504.965547379479</c:v>
                </c:pt>
                <c:pt idx="485">
                  <c:v>1504.83373551526</c:v>
                </c:pt>
                <c:pt idx="486">
                  <c:v>1504.701923651041</c:v>
                </c:pt>
                <c:pt idx="487">
                  <c:v>1504.570111786821</c:v>
                </c:pt>
                <c:pt idx="488">
                  <c:v>1504.438299922602</c:v>
                </c:pt>
                <c:pt idx="489">
                  <c:v>1504.306488058383</c:v>
                </c:pt>
                <c:pt idx="490">
                  <c:v>1504.174676194163</c:v>
                </c:pt>
                <c:pt idx="491">
                  <c:v>1504.042864329944</c:v>
                </c:pt>
                <c:pt idx="492">
                  <c:v>1503.911052465724</c:v>
                </c:pt>
                <c:pt idx="493">
                  <c:v>1503.779240601505</c:v>
                </c:pt>
                <c:pt idx="494">
                  <c:v>1503.647428737286</c:v>
                </c:pt>
                <c:pt idx="495">
                  <c:v>1503.515616873066</c:v>
                </c:pt>
                <c:pt idx="496">
                  <c:v>1503.383805008847</c:v>
                </c:pt>
                <c:pt idx="497">
                  <c:v>1503.251993144628</c:v>
                </c:pt>
                <c:pt idx="498">
                  <c:v>1503.120181280408</c:v>
                </c:pt>
                <c:pt idx="499">
                  <c:v>1502.98836941619</c:v>
                </c:pt>
                <c:pt idx="500">
                  <c:v>1502.85655755197</c:v>
                </c:pt>
                <c:pt idx="501">
                  <c:v>1502.72474568775</c:v>
                </c:pt>
                <c:pt idx="502">
                  <c:v>1502.592933823531</c:v>
                </c:pt>
                <c:pt idx="503">
                  <c:v>1502.461121959311</c:v>
                </c:pt>
                <c:pt idx="504">
                  <c:v>1502.329310095092</c:v>
                </c:pt>
                <c:pt idx="505">
                  <c:v>1502.197498230873</c:v>
                </c:pt>
                <c:pt idx="506">
                  <c:v>1502.065686366653</c:v>
                </c:pt>
                <c:pt idx="507">
                  <c:v>1501.933874502434</c:v>
                </c:pt>
                <c:pt idx="508">
                  <c:v>1501.802062638215</c:v>
                </c:pt>
                <c:pt idx="509">
                  <c:v>1501.670250773995</c:v>
                </c:pt>
                <c:pt idx="510">
                  <c:v>1501.538438909776</c:v>
                </c:pt>
                <c:pt idx="511">
                  <c:v>1501.406627045556</c:v>
                </c:pt>
                <c:pt idx="512">
                  <c:v>1501.274815181337</c:v>
                </c:pt>
                <c:pt idx="513">
                  <c:v>1501.143003317118</c:v>
                </c:pt>
                <c:pt idx="514">
                  <c:v>1501.011191452898</c:v>
                </c:pt>
                <c:pt idx="515">
                  <c:v>1500.87937958868</c:v>
                </c:pt>
                <c:pt idx="516">
                  <c:v>1500.74756772446</c:v>
                </c:pt>
                <c:pt idx="517">
                  <c:v>1500.61575586024</c:v>
                </c:pt>
                <c:pt idx="518">
                  <c:v>1500.483943996021</c:v>
                </c:pt>
                <c:pt idx="519">
                  <c:v>1500.352132131801</c:v>
                </c:pt>
                <c:pt idx="520">
                  <c:v>1500.220320267582</c:v>
                </c:pt>
                <c:pt idx="521">
                  <c:v>1500.088508403363</c:v>
                </c:pt>
                <c:pt idx="522">
                  <c:v>1499.956696539143</c:v>
                </c:pt>
                <c:pt idx="523">
                  <c:v>1499.824884674924</c:v>
                </c:pt>
                <c:pt idx="524">
                  <c:v>1499.693072810705</c:v>
                </c:pt>
                <c:pt idx="525">
                  <c:v>1499.561260946485</c:v>
                </c:pt>
                <c:pt idx="526">
                  <c:v>1499.429449082266</c:v>
                </c:pt>
                <c:pt idx="527">
                  <c:v>1499.297637218047</c:v>
                </c:pt>
                <c:pt idx="528">
                  <c:v>1499.165825353827</c:v>
                </c:pt>
                <c:pt idx="529">
                  <c:v>1499.034013489608</c:v>
                </c:pt>
                <c:pt idx="530">
                  <c:v>1498.902201625388</c:v>
                </c:pt>
                <c:pt idx="531">
                  <c:v>1498.77038976117</c:v>
                </c:pt>
                <c:pt idx="532">
                  <c:v>1498.63857789695</c:v>
                </c:pt>
                <c:pt idx="533">
                  <c:v>1498.50676603273</c:v>
                </c:pt>
                <c:pt idx="534">
                  <c:v>1498.374954168511</c:v>
                </c:pt>
                <c:pt idx="535">
                  <c:v>1498.243142304292</c:v>
                </c:pt>
                <c:pt idx="536">
                  <c:v>1498.111330440072</c:v>
                </c:pt>
                <c:pt idx="537">
                  <c:v>1497.979518575853</c:v>
                </c:pt>
                <c:pt idx="538">
                  <c:v>1497.847706711633</c:v>
                </c:pt>
                <c:pt idx="539">
                  <c:v>1497.715894847414</c:v>
                </c:pt>
                <c:pt idx="540">
                  <c:v>1497.584082983195</c:v>
                </c:pt>
                <c:pt idx="541">
                  <c:v>1497.452271118975</c:v>
                </c:pt>
                <c:pt idx="542">
                  <c:v>1497.320459254756</c:v>
                </c:pt>
                <c:pt idx="543">
                  <c:v>1497.188647390537</c:v>
                </c:pt>
                <c:pt idx="544">
                  <c:v>1497.056835526317</c:v>
                </c:pt>
                <c:pt idx="545">
                  <c:v>1496.925023662098</c:v>
                </c:pt>
                <c:pt idx="546">
                  <c:v>1496.793211797878</c:v>
                </c:pt>
                <c:pt idx="547">
                  <c:v>1496.661399933659</c:v>
                </c:pt>
                <c:pt idx="548">
                  <c:v>1496.52958806944</c:v>
                </c:pt>
                <c:pt idx="549">
                  <c:v>1496.39777620522</c:v>
                </c:pt>
                <c:pt idx="550">
                  <c:v>1496.265964341001</c:v>
                </c:pt>
                <c:pt idx="551">
                  <c:v>1496.134152476782</c:v>
                </c:pt>
                <c:pt idx="552">
                  <c:v>1496.002340612562</c:v>
                </c:pt>
                <c:pt idx="553">
                  <c:v>1495.870528748343</c:v>
                </c:pt>
                <c:pt idx="554">
                  <c:v>1495.738716884124</c:v>
                </c:pt>
                <c:pt idx="555">
                  <c:v>1495.606905019904</c:v>
                </c:pt>
                <c:pt idx="556">
                  <c:v>1495.475093155685</c:v>
                </c:pt>
                <c:pt idx="557">
                  <c:v>1495.343281291465</c:v>
                </c:pt>
                <c:pt idx="558">
                  <c:v>1495.211469427246</c:v>
                </c:pt>
                <c:pt idx="559">
                  <c:v>1495.079657563027</c:v>
                </c:pt>
                <c:pt idx="560">
                  <c:v>1494.947845698807</c:v>
                </c:pt>
                <c:pt idx="561">
                  <c:v>1494.816033834588</c:v>
                </c:pt>
                <c:pt idx="562">
                  <c:v>1494.684221970369</c:v>
                </c:pt>
                <c:pt idx="563">
                  <c:v>1494.552410106149</c:v>
                </c:pt>
                <c:pt idx="564">
                  <c:v>1494.42059824193</c:v>
                </c:pt>
                <c:pt idx="565">
                  <c:v>1494.28878637771</c:v>
                </c:pt>
                <c:pt idx="566">
                  <c:v>1494.156974513491</c:v>
                </c:pt>
                <c:pt idx="567">
                  <c:v>1494.025162649272</c:v>
                </c:pt>
                <c:pt idx="568">
                  <c:v>1493.893350785052</c:v>
                </c:pt>
                <c:pt idx="569">
                  <c:v>1493.761538920833</c:v>
                </c:pt>
                <c:pt idx="570">
                  <c:v>1493.629727056614</c:v>
                </c:pt>
                <c:pt idx="571">
                  <c:v>1493.497915192394</c:v>
                </c:pt>
                <c:pt idx="572">
                  <c:v>1493.366103328175</c:v>
                </c:pt>
                <c:pt idx="573">
                  <c:v>1493.234291463956</c:v>
                </c:pt>
                <c:pt idx="574">
                  <c:v>1493.102479599736</c:v>
                </c:pt>
                <c:pt idx="575">
                  <c:v>1492.970667735517</c:v>
                </c:pt>
                <c:pt idx="576">
                  <c:v>1492.838855871297</c:v>
                </c:pt>
                <c:pt idx="577">
                  <c:v>1492.707044007078</c:v>
                </c:pt>
                <c:pt idx="578">
                  <c:v>1492.575232142859</c:v>
                </c:pt>
                <c:pt idx="579">
                  <c:v>1492.443420278639</c:v>
                </c:pt>
                <c:pt idx="580">
                  <c:v>1492.31160841442</c:v>
                </c:pt>
                <c:pt idx="581">
                  <c:v>1492.179796550201</c:v>
                </c:pt>
                <c:pt idx="582">
                  <c:v>1492.047984685981</c:v>
                </c:pt>
                <c:pt idx="583">
                  <c:v>1491.916172821762</c:v>
                </c:pt>
                <c:pt idx="584">
                  <c:v>1491.784360957543</c:v>
                </c:pt>
                <c:pt idx="585">
                  <c:v>1491.652549093323</c:v>
                </c:pt>
                <c:pt idx="586">
                  <c:v>1491.520737229104</c:v>
                </c:pt>
                <c:pt idx="587">
                  <c:v>1491.388925364884</c:v>
                </c:pt>
                <c:pt idx="588">
                  <c:v>1491.257113500665</c:v>
                </c:pt>
                <c:pt idx="589">
                  <c:v>1491.125301636446</c:v>
                </c:pt>
                <c:pt idx="590">
                  <c:v>1490.993489772226</c:v>
                </c:pt>
                <c:pt idx="591">
                  <c:v>1490.861677908007</c:v>
                </c:pt>
                <c:pt idx="592">
                  <c:v>1490.729866043788</c:v>
                </c:pt>
                <c:pt idx="593">
                  <c:v>1490.598054179568</c:v>
                </c:pt>
                <c:pt idx="594">
                  <c:v>1490.466242315349</c:v>
                </c:pt>
                <c:pt idx="595">
                  <c:v>1490.334430451129</c:v>
                </c:pt>
                <c:pt idx="596">
                  <c:v>1490.20261858691</c:v>
                </c:pt>
                <c:pt idx="597">
                  <c:v>1490.070806722691</c:v>
                </c:pt>
                <c:pt idx="598">
                  <c:v>1489.938994858471</c:v>
                </c:pt>
                <c:pt idx="599">
                  <c:v>1489.807182994252</c:v>
                </c:pt>
                <c:pt idx="600">
                  <c:v>1489.675371130033</c:v>
                </c:pt>
                <c:pt idx="601">
                  <c:v>1489.543559265813</c:v>
                </c:pt>
                <c:pt idx="602">
                  <c:v>1489.411747401594</c:v>
                </c:pt>
                <c:pt idx="603">
                  <c:v>1489.279935537375</c:v>
                </c:pt>
                <c:pt idx="604">
                  <c:v>1489.148123673155</c:v>
                </c:pt>
                <c:pt idx="605">
                  <c:v>1489.016311808936</c:v>
                </c:pt>
                <c:pt idx="606">
                  <c:v>1488.884499944716</c:v>
                </c:pt>
                <c:pt idx="607">
                  <c:v>1488.752688080497</c:v>
                </c:pt>
                <c:pt idx="608">
                  <c:v>1488.620876216278</c:v>
                </c:pt>
                <c:pt idx="609">
                  <c:v>1488.489064352058</c:v>
                </c:pt>
                <c:pt idx="610">
                  <c:v>1488.357252487839</c:v>
                </c:pt>
                <c:pt idx="611">
                  <c:v>1488.22544062362</c:v>
                </c:pt>
                <c:pt idx="612">
                  <c:v>1488.0936287594</c:v>
                </c:pt>
                <c:pt idx="613">
                  <c:v>1487.961816895181</c:v>
                </c:pt>
                <c:pt idx="614">
                  <c:v>1487.830005030962</c:v>
                </c:pt>
                <c:pt idx="615">
                  <c:v>1487.698193166742</c:v>
                </c:pt>
                <c:pt idx="616">
                  <c:v>1487.566381302523</c:v>
                </c:pt>
                <c:pt idx="617">
                  <c:v>1487.434569438303</c:v>
                </c:pt>
                <c:pt idx="618">
                  <c:v>1487.302757574084</c:v>
                </c:pt>
                <c:pt idx="619">
                  <c:v>1487.170945709865</c:v>
                </c:pt>
                <c:pt idx="620">
                  <c:v>1487.039133845645</c:v>
                </c:pt>
                <c:pt idx="621">
                  <c:v>1486.907321981426</c:v>
                </c:pt>
                <c:pt idx="622">
                  <c:v>1486.775510117207</c:v>
                </c:pt>
                <c:pt idx="623">
                  <c:v>1486.643698252987</c:v>
                </c:pt>
                <c:pt idx="624">
                  <c:v>1486.511886388768</c:v>
                </c:pt>
                <c:pt idx="625">
                  <c:v>1486.380074524548</c:v>
                </c:pt>
                <c:pt idx="626">
                  <c:v>1486.24826266033</c:v>
                </c:pt>
                <c:pt idx="627">
                  <c:v>1486.11645079611</c:v>
                </c:pt>
                <c:pt idx="628">
                  <c:v>1485.98463893189</c:v>
                </c:pt>
                <c:pt idx="629">
                  <c:v>1485.852827067671</c:v>
                </c:pt>
                <c:pt idx="630">
                  <c:v>1485.721015203452</c:v>
                </c:pt>
                <c:pt idx="631">
                  <c:v>1485.589203339232</c:v>
                </c:pt>
                <c:pt idx="632">
                  <c:v>1485.457391475013</c:v>
                </c:pt>
                <c:pt idx="633">
                  <c:v>1485.325579610794</c:v>
                </c:pt>
                <c:pt idx="634">
                  <c:v>1485.193767746574</c:v>
                </c:pt>
                <c:pt idx="635">
                  <c:v>1485.061955882355</c:v>
                </c:pt>
                <c:pt idx="636">
                  <c:v>1484.930144018135</c:v>
                </c:pt>
                <c:pt idx="637">
                  <c:v>1484.798332153916</c:v>
                </c:pt>
                <c:pt idx="638">
                  <c:v>1484.666520289697</c:v>
                </c:pt>
                <c:pt idx="639">
                  <c:v>1484.534708425477</c:v>
                </c:pt>
                <c:pt idx="640">
                  <c:v>1484.402896561258</c:v>
                </c:pt>
                <c:pt idx="641">
                  <c:v>1484.271084697039</c:v>
                </c:pt>
                <c:pt idx="642">
                  <c:v>1484.139272832819</c:v>
                </c:pt>
                <c:pt idx="643">
                  <c:v>1484.0074609686</c:v>
                </c:pt>
                <c:pt idx="644">
                  <c:v>1483.87564910438</c:v>
                </c:pt>
                <c:pt idx="645">
                  <c:v>1483.743837240161</c:v>
                </c:pt>
                <c:pt idx="646">
                  <c:v>1483.612025375942</c:v>
                </c:pt>
                <c:pt idx="647">
                  <c:v>1483.480213511722</c:v>
                </c:pt>
                <c:pt idx="648">
                  <c:v>1483.348401647503</c:v>
                </c:pt>
                <c:pt idx="649">
                  <c:v>1483.216589783283</c:v>
                </c:pt>
                <c:pt idx="650">
                  <c:v>1483.084777919064</c:v>
                </c:pt>
                <c:pt idx="651">
                  <c:v>1482.952966054845</c:v>
                </c:pt>
                <c:pt idx="652">
                  <c:v>1482.821154190626</c:v>
                </c:pt>
                <c:pt idx="653">
                  <c:v>1482.689342326406</c:v>
                </c:pt>
                <c:pt idx="654">
                  <c:v>1482.557530462187</c:v>
                </c:pt>
                <c:pt idx="655">
                  <c:v>1482.425718597967</c:v>
                </c:pt>
                <c:pt idx="656">
                  <c:v>1482.293906733748</c:v>
                </c:pt>
                <c:pt idx="657">
                  <c:v>1482.162094869529</c:v>
                </c:pt>
                <c:pt idx="658">
                  <c:v>1482.030283005309</c:v>
                </c:pt>
                <c:pt idx="659">
                  <c:v>1481.89847114109</c:v>
                </c:pt>
                <c:pt idx="660">
                  <c:v>1481.766659276871</c:v>
                </c:pt>
                <c:pt idx="661">
                  <c:v>1481.634847412651</c:v>
                </c:pt>
                <c:pt idx="662">
                  <c:v>1481.503035548432</c:v>
                </c:pt>
                <c:pt idx="663">
                  <c:v>1481.371223684213</c:v>
                </c:pt>
                <c:pt idx="664">
                  <c:v>1481.239411819993</c:v>
                </c:pt>
                <c:pt idx="665">
                  <c:v>1481.107599955774</c:v>
                </c:pt>
                <c:pt idx="666">
                  <c:v>1480.975788091554</c:v>
                </c:pt>
                <c:pt idx="667">
                  <c:v>1480.843976227335</c:v>
                </c:pt>
                <c:pt idx="668">
                  <c:v>1480.712164363116</c:v>
                </c:pt>
                <c:pt idx="669">
                  <c:v>1480.580352498896</c:v>
                </c:pt>
                <c:pt idx="670">
                  <c:v>1480.448540634677</c:v>
                </c:pt>
                <c:pt idx="671">
                  <c:v>1480.316728770458</c:v>
                </c:pt>
                <c:pt idx="672">
                  <c:v>1480.184916906238</c:v>
                </c:pt>
                <c:pt idx="673">
                  <c:v>1480.053105042019</c:v>
                </c:pt>
                <c:pt idx="674">
                  <c:v>1479.9212931778</c:v>
                </c:pt>
                <c:pt idx="675">
                  <c:v>1479.78948131358</c:v>
                </c:pt>
                <c:pt idx="676">
                  <c:v>1479.657669449361</c:v>
                </c:pt>
                <c:pt idx="677">
                  <c:v>1479.525857585141</c:v>
                </c:pt>
                <c:pt idx="678">
                  <c:v>1479.394045720922</c:v>
                </c:pt>
                <c:pt idx="679">
                  <c:v>1479.262233856703</c:v>
                </c:pt>
                <c:pt idx="680">
                  <c:v>1479.130421992483</c:v>
                </c:pt>
                <c:pt idx="681">
                  <c:v>1478.998610128264</c:v>
                </c:pt>
                <c:pt idx="682">
                  <c:v>1478.866798264044</c:v>
                </c:pt>
                <c:pt idx="683">
                  <c:v>1478.734986399825</c:v>
                </c:pt>
                <c:pt idx="684">
                  <c:v>1478.603174535606</c:v>
                </c:pt>
                <c:pt idx="685">
                  <c:v>1478.471362671386</c:v>
                </c:pt>
                <c:pt idx="686">
                  <c:v>1478.339550807167</c:v>
                </c:pt>
                <c:pt idx="687">
                  <c:v>1478.207738942948</c:v>
                </c:pt>
                <c:pt idx="688">
                  <c:v>1478.075927078728</c:v>
                </c:pt>
                <c:pt idx="689">
                  <c:v>1477.944115214509</c:v>
                </c:pt>
                <c:pt idx="690">
                  <c:v>1477.812303350289</c:v>
                </c:pt>
                <c:pt idx="691">
                  <c:v>1477.68049148607</c:v>
                </c:pt>
                <c:pt idx="692">
                  <c:v>1477.548679621851</c:v>
                </c:pt>
                <c:pt idx="693">
                  <c:v>1477.416867757631</c:v>
                </c:pt>
                <c:pt idx="694">
                  <c:v>1477.285055893412</c:v>
                </c:pt>
                <c:pt idx="695">
                  <c:v>1477.153244029193</c:v>
                </c:pt>
                <c:pt idx="696">
                  <c:v>1477.021432164973</c:v>
                </c:pt>
                <c:pt idx="697">
                  <c:v>1476.889620300754</c:v>
                </c:pt>
                <c:pt idx="698">
                  <c:v>1476.757808436535</c:v>
                </c:pt>
                <c:pt idx="699">
                  <c:v>1476.625996572315</c:v>
                </c:pt>
                <c:pt idx="700">
                  <c:v>1476.494184708096</c:v>
                </c:pt>
                <c:pt idx="701">
                  <c:v>1476.362372843876</c:v>
                </c:pt>
                <c:pt idx="702">
                  <c:v>1476.230560979657</c:v>
                </c:pt>
                <c:pt idx="703">
                  <c:v>1476.098749115438</c:v>
                </c:pt>
                <c:pt idx="704">
                  <c:v>1475.966937251218</c:v>
                </c:pt>
                <c:pt idx="705">
                  <c:v>1475.835125386999</c:v>
                </c:pt>
                <c:pt idx="706">
                  <c:v>1475.70331352278</c:v>
                </c:pt>
                <c:pt idx="707">
                  <c:v>1475.57150165856</c:v>
                </c:pt>
                <c:pt idx="708">
                  <c:v>1475.439689794341</c:v>
                </c:pt>
                <c:pt idx="709">
                  <c:v>1475.307877930121</c:v>
                </c:pt>
                <c:pt idx="710">
                  <c:v>1475.176066065902</c:v>
                </c:pt>
                <c:pt idx="711">
                  <c:v>1475.044254201683</c:v>
                </c:pt>
                <c:pt idx="712">
                  <c:v>1474.912442337463</c:v>
                </c:pt>
                <c:pt idx="713">
                  <c:v>1474.780630473244</c:v>
                </c:pt>
                <c:pt idx="714">
                  <c:v>1474.648818609025</c:v>
                </c:pt>
                <c:pt idx="715">
                  <c:v>1474.517006744805</c:v>
                </c:pt>
                <c:pt idx="716">
                  <c:v>1474.385194880586</c:v>
                </c:pt>
                <c:pt idx="717">
                  <c:v>1474.253383016366</c:v>
                </c:pt>
                <c:pt idx="718">
                  <c:v>1474.121571152147</c:v>
                </c:pt>
                <c:pt idx="719">
                  <c:v>1473.989759287928</c:v>
                </c:pt>
                <c:pt idx="720">
                  <c:v>1473.857947423708</c:v>
                </c:pt>
                <c:pt idx="721">
                  <c:v>1473.726135559489</c:v>
                </c:pt>
                <c:pt idx="722">
                  <c:v>1473.59432369527</c:v>
                </c:pt>
                <c:pt idx="723">
                  <c:v>1473.46251183105</c:v>
                </c:pt>
                <c:pt idx="724">
                  <c:v>1473.330699966831</c:v>
                </c:pt>
                <c:pt idx="725">
                  <c:v>1473.198888102611</c:v>
                </c:pt>
                <c:pt idx="726">
                  <c:v>1473.067076238392</c:v>
                </c:pt>
                <c:pt idx="727">
                  <c:v>1472.935264374173</c:v>
                </c:pt>
                <c:pt idx="728">
                  <c:v>1472.803452509953</c:v>
                </c:pt>
                <c:pt idx="729">
                  <c:v>1472.671640645734</c:v>
                </c:pt>
                <c:pt idx="730">
                  <c:v>1472.539828781515</c:v>
                </c:pt>
                <c:pt idx="731">
                  <c:v>1472.408016917295</c:v>
                </c:pt>
                <c:pt idx="732">
                  <c:v>1472.276205053076</c:v>
                </c:pt>
                <c:pt idx="733">
                  <c:v>1472.144393188856</c:v>
                </c:pt>
                <c:pt idx="734">
                  <c:v>1472.012581324637</c:v>
                </c:pt>
                <c:pt idx="735">
                  <c:v>1471.880769460418</c:v>
                </c:pt>
                <c:pt idx="736">
                  <c:v>1471.748957596198</c:v>
                </c:pt>
                <c:pt idx="737">
                  <c:v>1471.61714573198</c:v>
                </c:pt>
                <c:pt idx="738">
                  <c:v>1471.48533386776</c:v>
                </c:pt>
                <c:pt idx="739">
                  <c:v>1471.35352200354</c:v>
                </c:pt>
                <c:pt idx="740">
                  <c:v>1471.221710139321</c:v>
                </c:pt>
                <c:pt idx="741">
                  <c:v>1471.089898275101</c:v>
                </c:pt>
                <c:pt idx="742">
                  <c:v>1470.958086410882</c:v>
                </c:pt>
                <c:pt idx="743">
                  <c:v>1470.826274546663</c:v>
                </c:pt>
                <c:pt idx="744">
                  <c:v>1470.694462682443</c:v>
                </c:pt>
                <c:pt idx="745">
                  <c:v>1470.562650818224</c:v>
                </c:pt>
                <c:pt idx="746">
                  <c:v>1470.430838954005</c:v>
                </c:pt>
                <c:pt idx="747">
                  <c:v>1470.299027089785</c:v>
                </c:pt>
                <c:pt idx="748">
                  <c:v>1470.167215225566</c:v>
                </c:pt>
                <c:pt idx="749">
                  <c:v>1470.035403361346</c:v>
                </c:pt>
                <c:pt idx="750">
                  <c:v>1469.903591497127</c:v>
                </c:pt>
                <c:pt idx="751">
                  <c:v>1469.771779632908</c:v>
                </c:pt>
                <c:pt idx="752">
                  <c:v>1469.639967768688</c:v>
                </c:pt>
                <c:pt idx="753">
                  <c:v>1469.50815590447</c:v>
                </c:pt>
                <c:pt idx="754">
                  <c:v>1469.37634404025</c:v>
                </c:pt>
                <c:pt idx="755">
                  <c:v>1469.24453217603</c:v>
                </c:pt>
                <c:pt idx="756">
                  <c:v>1469.112720311811</c:v>
                </c:pt>
                <c:pt idx="757">
                  <c:v>1468.980908447591</c:v>
                </c:pt>
                <c:pt idx="758">
                  <c:v>1468.849096583372</c:v>
                </c:pt>
                <c:pt idx="759">
                  <c:v>1468.717284719153</c:v>
                </c:pt>
                <c:pt idx="760">
                  <c:v>1468.585472854933</c:v>
                </c:pt>
                <c:pt idx="761">
                  <c:v>1468.453660990714</c:v>
                </c:pt>
                <c:pt idx="762">
                  <c:v>1468.321849126495</c:v>
                </c:pt>
                <c:pt idx="763">
                  <c:v>1468.190037262275</c:v>
                </c:pt>
                <c:pt idx="764">
                  <c:v>1468.058225398056</c:v>
                </c:pt>
                <c:pt idx="765">
                  <c:v>1467.926413533836</c:v>
                </c:pt>
                <c:pt idx="766">
                  <c:v>1467.794601669617</c:v>
                </c:pt>
                <c:pt idx="767">
                  <c:v>1467.662789805398</c:v>
                </c:pt>
                <c:pt idx="768">
                  <c:v>1467.530977941178</c:v>
                </c:pt>
                <c:pt idx="769">
                  <c:v>1467.399166076959</c:v>
                </c:pt>
                <c:pt idx="770">
                  <c:v>1467.26735421274</c:v>
                </c:pt>
                <c:pt idx="771">
                  <c:v>1467.13554234852</c:v>
                </c:pt>
                <c:pt idx="772">
                  <c:v>1467.003730484301</c:v>
                </c:pt>
                <c:pt idx="773">
                  <c:v>1466.871918620081</c:v>
                </c:pt>
                <c:pt idx="774">
                  <c:v>1466.740106755862</c:v>
                </c:pt>
                <c:pt idx="775">
                  <c:v>1466.608294891643</c:v>
                </c:pt>
                <c:pt idx="776">
                  <c:v>1466.476483027423</c:v>
                </c:pt>
                <c:pt idx="777">
                  <c:v>1466.344671163204</c:v>
                </c:pt>
                <c:pt idx="778">
                  <c:v>1466.212859298985</c:v>
                </c:pt>
                <c:pt idx="779">
                  <c:v>1466.081047434765</c:v>
                </c:pt>
                <c:pt idx="780">
                  <c:v>1465.949235570546</c:v>
                </c:pt>
                <c:pt idx="781">
                  <c:v>1465.817423706327</c:v>
                </c:pt>
                <c:pt idx="782">
                  <c:v>1465.685611842107</c:v>
                </c:pt>
                <c:pt idx="783">
                  <c:v>1465.553799977888</c:v>
                </c:pt>
                <c:pt idx="784">
                  <c:v>1465.421988113668</c:v>
                </c:pt>
                <c:pt idx="785">
                  <c:v>1465.290176249449</c:v>
                </c:pt>
                <c:pt idx="786">
                  <c:v>1465.15836438523</c:v>
                </c:pt>
                <c:pt idx="787">
                  <c:v>1465.02655252101</c:v>
                </c:pt>
                <c:pt idx="788">
                  <c:v>1464.894740656791</c:v>
                </c:pt>
                <c:pt idx="789">
                  <c:v>1464.762928792572</c:v>
                </c:pt>
                <c:pt idx="790">
                  <c:v>1464.631116928352</c:v>
                </c:pt>
                <c:pt idx="791">
                  <c:v>1464.499305064133</c:v>
                </c:pt>
                <c:pt idx="792">
                  <c:v>1464.367493199913</c:v>
                </c:pt>
                <c:pt idx="793">
                  <c:v>1464.235681335694</c:v>
                </c:pt>
                <c:pt idx="794">
                  <c:v>1464.103869471475</c:v>
                </c:pt>
                <c:pt idx="795">
                  <c:v>1463.972057607255</c:v>
                </c:pt>
                <c:pt idx="796">
                  <c:v>1463.840245743036</c:v>
                </c:pt>
                <c:pt idx="797">
                  <c:v>1463.708433878817</c:v>
                </c:pt>
                <c:pt idx="798">
                  <c:v>1463.576622014597</c:v>
                </c:pt>
                <c:pt idx="799">
                  <c:v>1463.444810150378</c:v>
                </c:pt>
                <c:pt idx="800">
                  <c:v>1463.312998286159</c:v>
                </c:pt>
                <c:pt idx="801">
                  <c:v>1463.181186421939</c:v>
                </c:pt>
                <c:pt idx="802">
                  <c:v>1463.04937455772</c:v>
                </c:pt>
                <c:pt idx="803">
                  <c:v>1462.9175626935</c:v>
                </c:pt>
                <c:pt idx="804">
                  <c:v>1462.785750829281</c:v>
                </c:pt>
                <c:pt idx="805">
                  <c:v>1462.653938965062</c:v>
                </c:pt>
                <c:pt idx="806">
                  <c:v>1462.522127100842</c:v>
                </c:pt>
                <c:pt idx="807">
                  <c:v>1462.390315236623</c:v>
                </c:pt>
                <c:pt idx="808">
                  <c:v>1462.258503372404</c:v>
                </c:pt>
                <c:pt idx="809">
                  <c:v>1462.126691508184</c:v>
                </c:pt>
                <c:pt idx="810">
                  <c:v>1461.994879643965</c:v>
                </c:pt>
                <c:pt idx="811">
                  <c:v>1461.863067779746</c:v>
                </c:pt>
                <c:pt idx="812">
                  <c:v>1461.731255915526</c:v>
                </c:pt>
                <c:pt idx="813">
                  <c:v>1461.599444051307</c:v>
                </c:pt>
                <c:pt idx="814">
                  <c:v>1461.467632187087</c:v>
                </c:pt>
                <c:pt idx="815">
                  <c:v>1461.335820322868</c:v>
                </c:pt>
                <c:pt idx="816">
                  <c:v>1461.204008458649</c:v>
                </c:pt>
                <c:pt idx="817">
                  <c:v>1461.072196594429</c:v>
                </c:pt>
                <c:pt idx="818">
                  <c:v>1460.94038473021</c:v>
                </c:pt>
                <c:pt idx="819">
                  <c:v>1460.808572865991</c:v>
                </c:pt>
                <c:pt idx="820">
                  <c:v>1460.676761001771</c:v>
                </c:pt>
                <c:pt idx="821">
                  <c:v>1460.544949137552</c:v>
                </c:pt>
                <c:pt idx="822">
                  <c:v>1460.413137273332</c:v>
                </c:pt>
                <c:pt idx="823">
                  <c:v>1460.281325409113</c:v>
                </c:pt>
                <c:pt idx="824">
                  <c:v>1460.149513544894</c:v>
                </c:pt>
                <c:pt idx="825">
                  <c:v>1460.017701680674</c:v>
                </c:pt>
                <c:pt idx="826">
                  <c:v>1459.885889816455</c:v>
                </c:pt>
                <c:pt idx="827">
                  <c:v>1459.754077952236</c:v>
                </c:pt>
                <c:pt idx="828">
                  <c:v>1459.622266088016</c:v>
                </c:pt>
                <c:pt idx="829">
                  <c:v>1459.490454223797</c:v>
                </c:pt>
                <c:pt idx="830">
                  <c:v>1459.358642359577</c:v>
                </c:pt>
                <c:pt idx="831">
                  <c:v>1459.226830495358</c:v>
                </c:pt>
                <c:pt idx="832">
                  <c:v>1459.095018631139</c:v>
                </c:pt>
                <c:pt idx="833">
                  <c:v>1458.963206766919</c:v>
                </c:pt>
                <c:pt idx="834">
                  <c:v>1458.8313949027</c:v>
                </c:pt>
                <c:pt idx="835">
                  <c:v>1458.699583038481</c:v>
                </c:pt>
                <c:pt idx="836">
                  <c:v>1458.567771174261</c:v>
                </c:pt>
                <c:pt idx="837">
                  <c:v>1458.435959310042</c:v>
                </c:pt>
                <c:pt idx="838">
                  <c:v>1458.304147445822</c:v>
                </c:pt>
                <c:pt idx="839">
                  <c:v>1458.172335581603</c:v>
                </c:pt>
                <c:pt idx="840">
                  <c:v>1458.040523717384</c:v>
                </c:pt>
                <c:pt idx="841">
                  <c:v>1457.908711853164</c:v>
                </c:pt>
                <c:pt idx="842">
                  <c:v>1457.776899988945</c:v>
                </c:pt>
                <c:pt idx="843">
                  <c:v>1457.645088124726</c:v>
                </c:pt>
                <c:pt idx="844">
                  <c:v>1457.513276260506</c:v>
                </c:pt>
                <c:pt idx="845">
                  <c:v>1457.381464396287</c:v>
                </c:pt>
                <c:pt idx="846">
                  <c:v>1457.249652532067</c:v>
                </c:pt>
                <c:pt idx="847">
                  <c:v>1457.117840667848</c:v>
                </c:pt>
                <c:pt idx="848">
                  <c:v>1456.986028803629</c:v>
                </c:pt>
                <c:pt idx="849">
                  <c:v>1456.854216939409</c:v>
                </c:pt>
                <c:pt idx="850">
                  <c:v>1456.72240507519</c:v>
                </c:pt>
                <c:pt idx="851">
                  <c:v>1456.590593210971</c:v>
                </c:pt>
                <c:pt idx="852">
                  <c:v>1456.458781346751</c:v>
                </c:pt>
                <c:pt idx="853">
                  <c:v>1456.326969482532</c:v>
                </c:pt>
                <c:pt idx="854">
                  <c:v>1456.195157618312</c:v>
                </c:pt>
                <c:pt idx="855">
                  <c:v>1456.063345754093</c:v>
                </c:pt>
                <c:pt idx="856">
                  <c:v>1455.931533889874</c:v>
                </c:pt>
                <c:pt idx="857">
                  <c:v>1455.799722025654</c:v>
                </c:pt>
                <c:pt idx="858">
                  <c:v>1455.667910161435</c:v>
                </c:pt>
                <c:pt idx="859">
                  <c:v>1455.536098297216</c:v>
                </c:pt>
                <c:pt idx="860">
                  <c:v>1455.404286432996</c:v>
                </c:pt>
                <c:pt idx="861">
                  <c:v>1455.272474568777</c:v>
                </c:pt>
                <c:pt idx="862">
                  <c:v>1455.140662704557</c:v>
                </c:pt>
                <c:pt idx="863">
                  <c:v>1455.008850840338</c:v>
                </c:pt>
                <c:pt idx="864">
                  <c:v>1454.877038976119</c:v>
                </c:pt>
                <c:pt idx="865">
                  <c:v>1454.745227111899</c:v>
                </c:pt>
                <c:pt idx="866">
                  <c:v>1454.61341524768</c:v>
                </c:pt>
                <c:pt idx="867">
                  <c:v>1454.481603383461</c:v>
                </c:pt>
                <c:pt idx="868">
                  <c:v>1454.349791519241</c:v>
                </c:pt>
                <c:pt idx="869">
                  <c:v>1454.217979655022</c:v>
                </c:pt>
                <c:pt idx="870">
                  <c:v>1454.086167790802</c:v>
                </c:pt>
                <c:pt idx="871">
                  <c:v>1453.954355926583</c:v>
                </c:pt>
                <c:pt idx="872">
                  <c:v>1453.822544062364</c:v>
                </c:pt>
                <c:pt idx="873">
                  <c:v>1453.690732198144</c:v>
                </c:pt>
                <c:pt idx="874">
                  <c:v>1453.558920333925</c:v>
                </c:pt>
                <c:pt idx="875">
                  <c:v>1453.427108469706</c:v>
                </c:pt>
                <c:pt idx="876">
                  <c:v>1453.295296605486</c:v>
                </c:pt>
                <c:pt idx="877">
                  <c:v>1453.163484741267</c:v>
                </c:pt>
                <c:pt idx="878">
                  <c:v>1453.031672877047</c:v>
                </c:pt>
                <c:pt idx="879">
                  <c:v>1452.899861012828</c:v>
                </c:pt>
              </c:numCache>
            </c:numRef>
          </c:yVal>
          <c:smooth val="1"/>
        </c:ser>
        <c:ser>
          <c:idx val="1"/>
          <c:order val="1"/>
          <c:tx>
            <c:v>solidus peridotite</c:v>
          </c:tx>
          <c:spPr>
            <a:ln>
              <a:solidFill>
                <a:srgbClr val="008000"/>
              </a:solidFill>
            </a:ln>
          </c:spPr>
          <c:marker>
            <c:symbol val="none"/>
          </c:marker>
          <c:xVal>
            <c:numRef>
              <c:f>'Decompression Melting '!$A$43:$A$1392</c:f>
              <c:numCache>
                <c:formatCode>0.00</c:formatCode>
                <c:ptCount val="13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'!$K$43:$K$1392</c:f>
              <c:numCache>
                <c:formatCode>0.00</c:formatCode>
                <c:ptCount val="1350"/>
                <c:pt idx="0">
                  <c:v>1869.11049</c:v>
                </c:pt>
                <c:pt idx="1">
                  <c:v>1868.7</c:v>
                </c:pt>
                <c:pt idx="2">
                  <c:v>1868.28849</c:v>
                </c:pt>
                <c:pt idx="3">
                  <c:v>1867.87596</c:v>
                </c:pt>
                <c:pt idx="4">
                  <c:v>1867.46241</c:v>
                </c:pt>
                <c:pt idx="5">
                  <c:v>1867.04784</c:v>
                </c:pt>
                <c:pt idx="6">
                  <c:v>1866.63225</c:v>
                </c:pt>
                <c:pt idx="7">
                  <c:v>1866.21564</c:v>
                </c:pt>
                <c:pt idx="8">
                  <c:v>1865.79801</c:v>
                </c:pt>
                <c:pt idx="9">
                  <c:v>1865.37936</c:v>
                </c:pt>
                <c:pt idx="10">
                  <c:v>1864.95969</c:v>
                </c:pt>
                <c:pt idx="11">
                  <c:v>1864.539</c:v>
                </c:pt>
                <c:pt idx="12">
                  <c:v>1864.11729</c:v>
                </c:pt>
                <c:pt idx="13">
                  <c:v>1863.694560000001</c:v>
                </c:pt>
                <c:pt idx="14">
                  <c:v>1863.27081</c:v>
                </c:pt>
                <c:pt idx="15">
                  <c:v>1862.84604</c:v>
                </c:pt>
                <c:pt idx="16">
                  <c:v>1862.420250000001</c:v>
                </c:pt>
                <c:pt idx="17">
                  <c:v>1861.99344</c:v>
                </c:pt>
                <c:pt idx="18">
                  <c:v>1861.56561</c:v>
                </c:pt>
                <c:pt idx="19">
                  <c:v>1861.13676</c:v>
                </c:pt>
                <c:pt idx="20">
                  <c:v>1860.706890000001</c:v>
                </c:pt>
                <c:pt idx="21">
                  <c:v>1860.276</c:v>
                </c:pt>
                <c:pt idx="22">
                  <c:v>1859.84409</c:v>
                </c:pt>
                <c:pt idx="23">
                  <c:v>1859.411160000001</c:v>
                </c:pt>
                <c:pt idx="24">
                  <c:v>1858.977210000001</c:v>
                </c:pt>
                <c:pt idx="25">
                  <c:v>1858.54224</c:v>
                </c:pt>
                <c:pt idx="26">
                  <c:v>1858.10625</c:v>
                </c:pt>
                <c:pt idx="27">
                  <c:v>1857.669240000001</c:v>
                </c:pt>
                <c:pt idx="28">
                  <c:v>1857.23121</c:v>
                </c:pt>
                <c:pt idx="29">
                  <c:v>1856.79216</c:v>
                </c:pt>
                <c:pt idx="30">
                  <c:v>1856.35209</c:v>
                </c:pt>
                <c:pt idx="31">
                  <c:v>1855.911000000001</c:v>
                </c:pt>
                <c:pt idx="32">
                  <c:v>1855.468890000001</c:v>
                </c:pt>
                <c:pt idx="33">
                  <c:v>1855.02576</c:v>
                </c:pt>
                <c:pt idx="34">
                  <c:v>1854.581610000001</c:v>
                </c:pt>
                <c:pt idx="35">
                  <c:v>1854.136440000001</c:v>
                </c:pt>
                <c:pt idx="36">
                  <c:v>1853.69025</c:v>
                </c:pt>
                <c:pt idx="37">
                  <c:v>1853.24304</c:v>
                </c:pt>
                <c:pt idx="38">
                  <c:v>1852.794810000001</c:v>
                </c:pt>
                <c:pt idx="39">
                  <c:v>1852.34556</c:v>
                </c:pt>
                <c:pt idx="40">
                  <c:v>1851.89529</c:v>
                </c:pt>
                <c:pt idx="41">
                  <c:v>1851.444</c:v>
                </c:pt>
                <c:pt idx="42">
                  <c:v>1850.991690000001</c:v>
                </c:pt>
                <c:pt idx="43">
                  <c:v>1850.53836</c:v>
                </c:pt>
                <c:pt idx="44">
                  <c:v>1850.08401</c:v>
                </c:pt>
                <c:pt idx="45">
                  <c:v>1849.628640000001</c:v>
                </c:pt>
                <c:pt idx="46">
                  <c:v>1849.172250000001</c:v>
                </c:pt>
                <c:pt idx="47">
                  <c:v>1848.71484</c:v>
                </c:pt>
                <c:pt idx="48">
                  <c:v>1848.25641</c:v>
                </c:pt>
                <c:pt idx="49">
                  <c:v>1847.796960000001</c:v>
                </c:pt>
                <c:pt idx="50">
                  <c:v>1847.336490000001</c:v>
                </c:pt>
                <c:pt idx="51">
                  <c:v>1846.875</c:v>
                </c:pt>
                <c:pt idx="52">
                  <c:v>1846.412490000001</c:v>
                </c:pt>
                <c:pt idx="53">
                  <c:v>1845.948960000001</c:v>
                </c:pt>
                <c:pt idx="54">
                  <c:v>1845.484410000001</c:v>
                </c:pt>
                <c:pt idx="55">
                  <c:v>1845.01884</c:v>
                </c:pt>
                <c:pt idx="56">
                  <c:v>1844.552250000001</c:v>
                </c:pt>
                <c:pt idx="57">
                  <c:v>1844.08464</c:v>
                </c:pt>
                <c:pt idx="58">
                  <c:v>1843.61601</c:v>
                </c:pt>
                <c:pt idx="59">
                  <c:v>1843.146360000001</c:v>
                </c:pt>
                <c:pt idx="60">
                  <c:v>1842.675690000001</c:v>
                </c:pt>
                <c:pt idx="61">
                  <c:v>1842.204000000001</c:v>
                </c:pt>
                <c:pt idx="62">
                  <c:v>1841.73129</c:v>
                </c:pt>
                <c:pt idx="63">
                  <c:v>1841.257560000001</c:v>
                </c:pt>
                <c:pt idx="64">
                  <c:v>1840.782810000001</c:v>
                </c:pt>
                <c:pt idx="65">
                  <c:v>1840.307040000001</c:v>
                </c:pt>
                <c:pt idx="66">
                  <c:v>1839.830250000001</c:v>
                </c:pt>
                <c:pt idx="67">
                  <c:v>1839.352440000001</c:v>
                </c:pt>
                <c:pt idx="68">
                  <c:v>1838.873610000001</c:v>
                </c:pt>
                <c:pt idx="69">
                  <c:v>1838.39376</c:v>
                </c:pt>
                <c:pt idx="70">
                  <c:v>1837.912890000001</c:v>
                </c:pt>
                <c:pt idx="71">
                  <c:v>1837.431000000001</c:v>
                </c:pt>
                <c:pt idx="72">
                  <c:v>1836.948090000001</c:v>
                </c:pt>
                <c:pt idx="73">
                  <c:v>1836.464160000001</c:v>
                </c:pt>
                <c:pt idx="74">
                  <c:v>1835.979210000001</c:v>
                </c:pt>
                <c:pt idx="75">
                  <c:v>1835.493240000001</c:v>
                </c:pt>
                <c:pt idx="76">
                  <c:v>1835.006250000001</c:v>
                </c:pt>
                <c:pt idx="77">
                  <c:v>1834.518240000001</c:v>
                </c:pt>
                <c:pt idx="78">
                  <c:v>1834.029210000001</c:v>
                </c:pt>
                <c:pt idx="79">
                  <c:v>1833.539160000001</c:v>
                </c:pt>
                <c:pt idx="80">
                  <c:v>1833.048090000001</c:v>
                </c:pt>
                <c:pt idx="81">
                  <c:v>1832.556000000001</c:v>
                </c:pt>
                <c:pt idx="82">
                  <c:v>1832.062890000001</c:v>
                </c:pt>
                <c:pt idx="83">
                  <c:v>1831.568760000001</c:v>
                </c:pt>
                <c:pt idx="84">
                  <c:v>1831.073610000001</c:v>
                </c:pt>
                <c:pt idx="85">
                  <c:v>1830.577440000001</c:v>
                </c:pt>
                <c:pt idx="86">
                  <c:v>1830.080250000001</c:v>
                </c:pt>
                <c:pt idx="87">
                  <c:v>1829.582040000001</c:v>
                </c:pt>
                <c:pt idx="88">
                  <c:v>1829.082810000001</c:v>
                </c:pt>
                <c:pt idx="89">
                  <c:v>1828.582560000001</c:v>
                </c:pt>
                <c:pt idx="90">
                  <c:v>1828.081290000001</c:v>
                </c:pt>
                <c:pt idx="91">
                  <c:v>1827.579000000001</c:v>
                </c:pt>
                <c:pt idx="92">
                  <c:v>1827.075690000001</c:v>
                </c:pt>
                <c:pt idx="93">
                  <c:v>1826.571360000001</c:v>
                </c:pt>
                <c:pt idx="94">
                  <c:v>1826.066010000001</c:v>
                </c:pt>
                <c:pt idx="95">
                  <c:v>1825.559640000001</c:v>
                </c:pt>
                <c:pt idx="96">
                  <c:v>1825.052250000001</c:v>
                </c:pt>
                <c:pt idx="97">
                  <c:v>1824.543840000001</c:v>
                </c:pt>
                <c:pt idx="98">
                  <c:v>1824.034410000001</c:v>
                </c:pt>
                <c:pt idx="99">
                  <c:v>1823.523960000001</c:v>
                </c:pt>
                <c:pt idx="100">
                  <c:v>1823.012490000001</c:v>
                </c:pt>
                <c:pt idx="101">
                  <c:v>1822.500000000001</c:v>
                </c:pt>
                <c:pt idx="102">
                  <c:v>1821.986490000001</c:v>
                </c:pt>
                <c:pt idx="103">
                  <c:v>1821.471960000001</c:v>
                </c:pt>
                <c:pt idx="104">
                  <c:v>1820.956410000001</c:v>
                </c:pt>
                <c:pt idx="105">
                  <c:v>1820.439840000001</c:v>
                </c:pt>
                <c:pt idx="106">
                  <c:v>1819.922250000001</c:v>
                </c:pt>
                <c:pt idx="107">
                  <c:v>1819.403640000001</c:v>
                </c:pt>
                <c:pt idx="108">
                  <c:v>1818.884010000002</c:v>
                </c:pt>
                <c:pt idx="109">
                  <c:v>1818.363360000001</c:v>
                </c:pt>
                <c:pt idx="110">
                  <c:v>1817.841690000001</c:v>
                </c:pt>
                <c:pt idx="111">
                  <c:v>1817.319000000001</c:v>
                </c:pt>
                <c:pt idx="112">
                  <c:v>1816.795290000001</c:v>
                </c:pt>
                <c:pt idx="113">
                  <c:v>1816.270560000001</c:v>
                </c:pt>
                <c:pt idx="114">
                  <c:v>1815.744810000001</c:v>
                </c:pt>
                <c:pt idx="115">
                  <c:v>1815.218040000002</c:v>
                </c:pt>
                <c:pt idx="116">
                  <c:v>1814.690250000001</c:v>
                </c:pt>
                <c:pt idx="117">
                  <c:v>1814.161440000001</c:v>
                </c:pt>
                <c:pt idx="118">
                  <c:v>1813.631610000002</c:v>
                </c:pt>
                <c:pt idx="119">
                  <c:v>1813.100760000002</c:v>
                </c:pt>
                <c:pt idx="120">
                  <c:v>1812.568890000002</c:v>
                </c:pt>
                <c:pt idx="121">
                  <c:v>1812.036000000001</c:v>
                </c:pt>
                <c:pt idx="122">
                  <c:v>1811.502090000002</c:v>
                </c:pt>
                <c:pt idx="123">
                  <c:v>1810.967160000002</c:v>
                </c:pt>
                <c:pt idx="124">
                  <c:v>1810.431210000001</c:v>
                </c:pt>
                <c:pt idx="125">
                  <c:v>1809.894240000001</c:v>
                </c:pt>
                <c:pt idx="126">
                  <c:v>1809.356250000002</c:v>
                </c:pt>
                <c:pt idx="127">
                  <c:v>1808.817240000002</c:v>
                </c:pt>
                <c:pt idx="128">
                  <c:v>1808.277210000001</c:v>
                </c:pt>
                <c:pt idx="129">
                  <c:v>1807.736160000002</c:v>
                </c:pt>
                <c:pt idx="130">
                  <c:v>1807.194090000002</c:v>
                </c:pt>
                <c:pt idx="131">
                  <c:v>1806.651000000002</c:v>
                </c:pt>
                <c:pt idx="132">
                  <c:v>1806.106890000001</c:v>
                </c:pt>
                <c:pt idx="133">
                  <c:v>1805.561760000002</c:v>
                </c:pt>
                <c:pt idx="134">
                  <c:v>1805.015610000002</c:v>
                </c:pt>
                <c:pt idx="135">
                  <c:v>1804.468440000002</c:v>
                </c:pt>
                <c:pt idx="136">
                  <c:v>1803.920250000002</c:v>
                </c:pt>
                <c:pt idx="137">
                  <c:v>1803.371040000002</c:v>
                </c:pt>
                <c:pt idx="138">
                  <c:v>1802.820810000002</c:v>
                </c:pt>
                <c:pt idx="139">
                  <c:v>1802.269560000002</c:v>
                </c:pt>
                <c:pt idx="140">
                  <c:v>1801.717290000002</c:v>
                </c:pt>
                <c:pt idx="141">
                  <c:v>1801.164000000002</c:v>
                </c:pt>
                <c:pt idx="142">
                  <c:v>1800.609690000002</c:v>
                </c:pt>
                <c:pt idx="143">
                  <c:v>1800.054360000002</c:v>
                </c:pt>
                <c:pt idx="144">
                  <c:v>1799.498010000002</c:v>
                </c:pt>
                <c:pt idx="145">
                  <c:v>1798.940640000002</c:v>
                </c:pt>
                <c:pt idx="146">
                  <c:v>1798.382250000002</c:v>
                </c:pt>
                <c:pt idx="147">
                  <c:v>1797.822840000002</c:v>
                </c:pt>
                <c:pt idx="148">
                  <c:v>1797.262410000002</c:v>
                </c:pt>
                <c:pt idx="149">
                  <c:v>1796.700960000002</c:v>
                </c:pt>
                <c:pt idx="150">
                  <c:v>1796.138490000002</c:v>
                </c:pt>
                <c:pt idx="151">
                  <c:v>1795.575000000002</c:v>
                </c:pt>
                <c:pt idx="152">
                  <c:v>1795.010490000002</c:v>
                </c:pt>
                <c:pt idx="153">
                  <c:v>1794.444960000002</c:v>
                </c:pt>
                <c:pt idx="154">
                  <c:v>1793.878410000002</c:v>
                </c:pt>
                <c:pt idx="155">
                  <c:v>1793.310840000002</c:v>
                </c:pt>
                <c:pt idx="156">
                  <c:v>1792.742250000002</c:v>
                </c:pt>
                <c:pt idx="157">
                  <c:v>1792.172640000002</c:v>
                </c:pt>
                <c:pt idx="158">
                  <c:v>1791.602010000002</c:v>
                </c:pt>
                <c:pt idx="159">
                  <c:v>1791.030360000002</c:v>
                </c:pt>
                <c:pt idx="160">
                  <c:v>1790.457690000002</c:v>
                </c:pt>
                <c:pt idx="161">
                  <c:v>1789.884000000002</c:v>
                </c:pt>
                <c:pt idx="162">
                  <c:v>1789.309290000002</c:v>
                </c:pt>
                <c:pt idx="163">
                  <c:v>1788.733560000002</c:v>
                </c:pt>
                <c:pt idx="164">
                  <c:v>1788.156810000002</c:v>
                </c:pt>
                <c:pt idx="165">
                  <c:v>1787.579040000002</c:v>
                </c:pt>
                <c:pt idx="166">
                  <c:v>1787.000250000002</c:v>
                </c:pt>
                <c:pt idx="167">
                  <c:v>1786.420440000002</c:v>
                </c:pt>
                <c:pt idx="168">
                  <c:v>1785.839610000002</c:v>
                </c:pt>
                <c:pt idx="169">
                  <c:v>1785.257760000002</c:v>
                </c:pt>
                <c:pt idx="170">
                  <c:v>1784.674890000003</c:v>
                </c:pt>
                <c:pt idx="171">
                  <c:v>1784.091000000002</c:v>
                </c:pt>
                <c:pt idx="172">
                  <c:v>1783.506090000002</c:v>
                </c:pt>
                <c:pt idx="173">
                  <c:v>1782.920160000002</c:v>
                </c:pt>
                <c:pt idx="174">
                  <c:v>1782.333210000003</c:v>
                </c:pt>
                <c:pt idx="175">
                  <c:v>1781.745240000002</c:v>
                </c:pt>
                <c:pt idx="176">
                  <c:v>1781.156250000002</c:v>
                </c:pt>
                <c:pt idx="177">
                  <c:v>1780.566240000002</c:v>
                </c:pt>
                <c:pt idx="178">
                  <c:v>1779.975210000002</c:v>
                </c:pt>
                <c:pt idx="179">
                  <c:v>1779.383160000003</c:v>
                </c:pt>
                <c:pt idx="180">
                  <c:v>1778.790090000002</c:v>
                </c:pt>
                <c:pt idx="181">
                  <c:v>1778.196000000002</c:v>
                </c:pt>
                <c:pt idx="182">
                  <c:v>1777.600890000002</c:v>
                </c:pt>
                <c:pt idx="183">
                  <c:v>1777.004760000003</c:v>
                </c:pt>
                <c:pt idx="184">
                  <c:v>1776.407610000002</c:v>
                </c:pt>
                <c:pt idx="185">
                  <c:v>1775.809440000002</c:v>
                </c:pt>
                <c:pt idx="186">
                  <c:v>1775.210250000003</c:v>
                </c:pt>
                <c:pt idx="187">
                  <c:v>1774.610040000002</c:v>
                </c:pt>
                <c:pt idx="188">
                  <c:v>1774.008810000003</c:v>
                </c:pt>
                <c:pt idx="189">
                  <c:v>1773.406560000002</c:v>
                </c:pt>
                <c:pt idx="190">
                  <c:v>1772.803290000003</c:v>
                </c:pt>
                <c:pt idx="191">
                  <c:v>1772.199000000003</c:v>
                </c:pt>
                <c:pt idx="192">
                  <c:v>1771.593690000002</c:v>
                </c:pt>
                <c:pt idx="193">
                  <c:v>1770.987360000003</c:v>
                </c:pt>
                <c:pt idx="194">
                  <c:v>1770.380010000003</c:v>
                </c:pt>
                <c:pt idx="195">
                  <c:v>1769.771640000003</c:v>
                </c:pt>
                <c:pt idx="196">
                  <c:v>1769.162250000003</c:v>
                </c:pt>
                <c:pt idx="197">
                  <c:v>1768.551840000003</c:v>
                </c:pt>
                <c:pt idx="198">
                  <c:v>1767.940410000002</c:v>
                </c:pt>
                <c:pt idx="199">
                  <c:v>1767.327960000003</c:v>
                </c:pt>
                <c:pt idx="200">
                  <c:v>1766.714490000003</c:v>
                </c:pt>
                <c:pt idx="201">
                  <c:v>1766.100000000003</c:v>
                </c:pt>
                <c:pt idx="202">
                  <c:v>1765.484490000003</c:v>
                </c:pt>
                <c:pt idx="203">
                  <c:v>1764.867960000003</c:v>
                </c:pt>
                <c:pt idx="204">
                  <c:v>1764.250410000003</c:v>
                </c:pt>
                <c:pt idx="205">
                  <c:v>1763.631840000003</c:v>
                </c:pt>
                <c:pt idx="206">
                  <c:v>1763.012250000003</c:v>
                </c:pt>
                <c:pt idx="207">
                  <c:v>1762.391640000003</c:v>
                </c:pt>
                <c:pt idx="208">
                  <c:v>1761.770010000003</c:v>
                </c:pt>
                <c:pt idx="209">
                  <c:v>1761.147360000003</c:v>
                </c:pt>
                <c:pt idx="210">
                  <c:v>1760.523690000003</c:v>
                </c:pt>
                <c:pt idx="211">
                  <c:v>1759.899000000003</c:v>
                </c:pt>
                <c:pt idx="212">
                  <c:v>1759.273290000003</c:v>
                </c:pt>
                <c:pt idx="213">
                  <c:v>1758.646560000003</c:v>
                </c:pt>
                <c:pt idx="214">
                  <c:v>1758.018810000003</c:v>
                </c:pt>
                <c:pt idx="215">
                  <c:v>1757.390040000003</c:v>
                </c:pt>
                <c:pt idx="216">
                  <c:v>1756.760250000003</c:v>
                </c:pt>
                <c:pt idx="217">
                  <c:v>1756.129440000003</c:v>
                </c:pt>
                <c:pt idx="218">
                  <c:v>1755.497610000003</c:v>
                </c:pt>
                <c:pt idx="219">
                  <c:v>1754.864760000003</c:v>
                </c:pt>
                <c:pt idx="220">
                  <c:v>1754.230890000003</c:v>
                </c:pt>
                <c:pt idx="221">
                  <c:v>1753.596000000003</c:v>
                </c:pt>
                <c:pt idx="222">
                  <c:v>1752.960090000003</c:v>
                </c:pt>
                <c:pt idx="223">
                  <c:v>1752.323160000003</c:v>
                </c:pt>
                <c:pt idx="224">
                  <c:v>1751.685210000003</c:v>
                </c:pt>
                <c:pt idx="225">
                  <c:v>1751.046240000003</c:v>
                </c:pt>
                <c:pt idx="226">
                  <c:v>1750.406250000003</c:v>
                </c:pt>
                <c:pt idx="227">
                  <c:v>1749.765240000003</c:v>
                </c:pt>
                <c:pt idx="228">
                  <c:v>1749.123210000003</c:v>
                </c:pt>
                <c:pt idx="229">
                  <c:v>1748.480160000003</c:v>
                </c:pt>
                <c:pt idx="230">
                  <c:v>1747.836090000003</c:v>
                </c:pt>
                <c:pt idx="231">
                  <c:v>1747.191000000003</c:v>
                </c:pt>
                <c:pt idx="232">
                  <c:v>1746.544890000003</c:v>
                </c:pt>
                <c:pt idx="233">
                  <c:v>1745.897760000003</c:v>
                </c:pt>
                <c:pt idx="234">
                  <c:v>1745.249610000003</c:v>
                </c:pt>
                <c:pt idx="235">
                  <c:v>1744.600440000003</c:v>
                </c:pt>
                <c:pt idx="236">
                  <c:v>1743.950250000003</c:v>
                </c:pt>
                <c:pt idx="237">
                  <c:v>1743.299040000003</c:v>
                </c:pt>
                <c:pt idx="238">
                  <c:v>1742.646810000003</c:v>
                </c:pt>
                <c:pt idx="239">
                  <c:v>1741.993560000004</c:v>
                </c:pt>
                <c:pt idx="240">
                  <c:v>1741.339290000003</c:v>
                </c:pt>
                <c:pt idx="241">
                  <c:v>1740.684000000004</c:v>
                </c:pt>
                <c:pt idx="242">
                  <c:v>1740.027690000003</c:v>
                </c:pt>
                <c:pt idx="243">
                  <c:v>1739.370360000004</c:v>
                </c:pt>
                <c:pt idx="244">
                  <c:v>1738.712010000003</c:v>
                </c:pt>
                <c:pt idx="245">
                  <c:v>1738.052640000004</c:v>
                </c:pt>
                <c:pt idx="246">
                  <c:v>1737.392250000004</c:v>
                </c:pt>
                <c:pt idx="247">
                  <c:v>1736.730840000004</c:v>
                </c:pt>
                <c:pt idx="248">
                  <c:v>1736.068410000003</c:v>
                </c:pt>
                <c:pt idx="249">
                  <c:v>1735.404960000004</c:v>
                </c:pt>
                <c:pt idx="250">
                  <c:v>1734.740490000004</c:v>
                </c:pt>
                <c:pt idx="251">
                  <c:v>1734.075000000003</c:v>
                </c:pt>
                <c:pt idx="252">
                  <c:v>1733.408490000004</c:v>
                </c:pt>
                <c:pt idx="253">
                  <c:v>1732.740960000003</c:v>
                </c:pt>
                <c:pt idx="254">
                  <c:v>1732.072410000004</c:v>
                </c:pt>
                <c:pt idx="255">
                  <c:v>1731.402840000004</c:v>
                </c:pt>
                <c:pt idx="256">
                  <c:v>1730.732250000004</c:v>
                </c:pt>
                <c:pt idx="257">
                  <c:v>1730.060640000004</c:v>
                </c:pt>
                <c:pt idx="258">
                  <c:v>1729.388010000004</c:v>
                </c:pt>
                <c:pt idx="259">
                  <c:v>1728.714360000004</c:v>
                </c:pt>
                <c:pt idx="260">
                  <c:v>1728.039690000004</c:v>
                </c:pt>
                <c:pt idx="261">
                  <c:v>1727.364000000004</c:v>
                </c:pt>
                <c:pt idx="262">
                  <c:v>1726.687290000004</c:v>
                </c:pt>
                <c:pt idx="263">
                  <c:v>1726.009560000004</c:v>
                </c:pt>
                <c:pt idx="264">
                  <c:v>1725.330810000004</c:v>
                </c:pt>
                <c:pt idx="265">
                  <c:v>1724.651040000004</c:v>
                </c:pt>
                <c:pt idx="266">
                  <c:v>1723.970250000004</c:v>
                </c:pt>
                <c:pt idx="267">
                  <c:v>1723.288440000004</c:v>
                </c:pt>
                <c:pt idx="268">
                  <c:v>1722.605610000004</c:v>
                </c:pt>
                <c:pt idx="269">
                  <c:v>1721.921760000004</c:v>
                </c:pt>
                <c:pt idx="270">
                  <c:v>1721.236890000004</c:v>
                </c:pt>
                <c:pt idx="271">
                  <c:v>1720.551000000004</c:v>
                </c:pt>
                <c:pt idx="272">
                  <c:v>1719.864090000004</c:v>
                </c:pt>
                <c:pt idx="273">
                  <c:v>1719.176160000004</c:v>
                </c:pt>
                <c:pt idx="274">
                  <c:v>1718.487210000004</c:v>
                </c:pt>
                <c:pt idx="275">
                  <c:v>1717.797240000004</c:v>
                </c:pt>
                <c:pt idx="276">
                  <c:v>1717.106250000004</c:v>
                </c:pt>
                <c:pt idx="277">
                  <c:v>1716.414240000004</c:v>
                </c:pt>
                <c:pt idx="278">
                  <c:v>1715.721210000004</c:v>
                </c:pt>
                <c:pt idx="279">
                  <c:v>1715.027160000004</c:v>
                </c:pt>
                <c:pt idx="280">
                  <c:v>1714.332090000004</c:v>
                </c:pt>
                <c:pt idx="281">
                  <c:v>1713.636000000004</c:v>
                </c:pt>
                <c:pt idx="282">
                  <c:v>1712.938890000004</c:v>
                </c:pt>
                <c:pt idx="283">
                  <c:v>1712.240760000004</c:v>
                </c:pt>
                <c:pt idx="284">
                  <c:v>1711.541610000004</c:v>
                </c:pt>
                <c:pt idx="285">
                  <c:v>1710.841440000004</c:v>
                </c:pt>
                <c:pt idx="286">
                  <c:v>1710.140250000004</c:v>
                </c:pt>
                <c:pt idx="287">
                  <c:v>1709.438040000005</c:v>
                </c:pt>
                <c:pt idx="288">
                  <c:v>1708.734810000004</c:v>
                </c:pt>
                <c:pt idx="289">
                  <c:v>1708.030560000004</c:v>
                </c:pt>
                <c:pt idx="290">
                  <c:v>1707.325290000004</c:v>
                </c:pt>
                <c:pt idx="291">
                  <c:v>1706.619000000004</c:v>
                </c:pt>
                <c:pt idx="292">
                  <c:v>1705.911690000004</c:v>
                </c:pt>
                <c:pt idx="293">
                  <c:v>1705.203360000005</c:v>
                </c:pt>
                <c:pt idx="294">
                  <c:v>1704.494010000005</c:v>
                </c:pt>
                <c:pt idx="295">
                  <c:v>1703.783640000004</c:v>
                </c:pt>
                <c:pt idx="296">
                  <c:v>1703.072250000005</c:v>
                </c:pt>
                <c:pt idx="297">
                  <c:v>1702.359840000004</c:v>
                </c:pt>
                <c:pt idx="298">
                  <c:v>1701.646410000005</c:v>
                </c:pt>
                <c:pt idx="299">
                  <c:v>1700.931960000005</c:v>
                </c:pt>
                <c:pt idx="300">
                  <c:v>1700.216490000005</c:v>
                </c:pt>
                <c:pt idx="301">
                  <c:v>1699.500000000005</c:v>
                </c:pt>
                <c:pt idx="302">
                  <c:v>1698.782490000005</c:v>
                </c:pt>
                <c:pt idx="303">
                  <c:v>1698.063960000005</c:v>
                </c:pt>
                <c:pt idx="304">
                  <c:v>1697.344410000005</c:v>
                </c:pt>
                <c:pt idx="305">
                  <c:v>1696.623840000005</c:v>
                </c:pt>
                <c:pt idx="306">
                  <c:v>1695.902250000005</c:v>
                </c:pt>
                <c:pt idx="307">
                  <c:v>1695.179640000005</c:v>
                </c:pt>
                <c:pt idx="308">
                  <c:v>1694.456010000005</c:v>
                </c:pt>
                <c:pt idx="309">
                  <c:v>1693.731360000005</c:v>
                </c:pt>
                <c:pt idx="310">
                  <c:v>1693.005690000005</c:v>
                </c:pt>
                <c:pt idx="311">
                  <c:v>1692.279000000005</c:v>
                </c:pt>
                <c:pt idx="312">
                  <c:v>1691.551290000005</c:v>
                </c:pt>
                <c:pt idx="313">
                  <c:v>1690.822560000005</c:v>
                </c:pt>
                <c:pt idx="314">
                  <c:v>1690.092810000005</c:v>
                </c:pt>
                <c:pt idx="315">
                  <c:v>1689.362040000005</c:v>
                </c:pt>
                <c:pt idx="316">
                  <c:v>1688.630250000005</c:v>
                </c:pt>
                <c:pt idx="317">
                  <c:v>1687.897440000005</c:v>
                </c:pt>
                <c:pt idx="318">
                  <c:v>1687.163610000005</c:v>
                </c:pt>
                <c:pt idx="319">
                  <c:v>1686.428760000005</c:v>
                </c:pt>
                <c:pt idx="320">
                  <c:v>1685.692890000005</c:v>
                </c:pt>
                <c:pt idx="321">
                  <c:v>1684.956000000005</c:v>
                </c:pt>
                <c:pt idx="322">
                  <c:v>1684.218090000005</c:v>
                </c:pt>
                <c:pt idx="323">
                  <c:v>1683.479160000005</c:v>
                </c:pt>
                <c:pt idx="324">
                  <c:v>1682.739210000005</c:v>
                </c:pt>
                <c:pt idx="325">
                  <c:v>1681.998240000005</c:v>
                </c:pt>
                <c:pt idx="326">
                  <c:v>1681.256250000005</c:v>
                </c:pt>
                <c:pt idx="327">
                  <c:v>1680.513240000005</c:v>
                </c:pt>
                <c:pt idx="328">
                  <c:v>1679.769210000005</c:v>
                </c:pt>
                <c:pt idx="329">
                  <c:v>1679.024160000005</c:v>
                </c:pt>
                <c:pt idx="330">
                  <c:v>1678.278090000005</c:v>
                </c:pt>
                <c:pt idx="331">
                  <c:v>1677.531000000005</c:v>
                </c:pt>
                <c:pt idx="332">
                  <c:v>1676.782890000005</c:v>
                </c:pt>
                <c:pt idx="333">
                  <c:v>1676.033760000005</c:v>
                </c:pt>
                <c:pt idx="334">
                  <c:v>1675.283610000005</c:v>
                </c:pt>
                <c:pt idx="335">
                  <c:v>1674.532440000005</c:v>
                </c:pt>
                <c:pt idx="336">
                  <c:v>1673.780250000005</c:v>
                </c:pt>
                <c:pt idx="337">
                  <c:v>1673.027040000006</c:v>
                </c:pt>
                <c:pt idx="338">
                  <c:v>1672.272810000006</c:v>
                </c:pt>
                <c:pt idx="339">
                  <c:v>1671.517560000005</c:v>
                </c:pt>
                <c:pt idx="340">
                  <c:v>1670.761290000006</c:v>
                </c:pt>
                <c:pt idx="341">
                  <c:v>1670.004000000005</c:v>
                </c:pt>
                <c:pt idx="342">
                  <c:v>1669.245690000006</c:v>
                </c:pt>
                <c:pt idx="343">
                  <c:v>1668.486360000006</c:v>
                </c:pt>
                <c:pt idx="344">
                  <c:v>1667.726010000006</c:v>
                </c:pt>
                <c:pt idx="345">
                  <c:v>1666.964640000006</c:v>
                </c:pt>
                <c:pt idx="346">
                  <c:v>1666.202250000006</c:v>
                </c:pt>
                <c:pt idx="347">
                  <c:v>1665.438840000006</c:v>
                </c:pt>
                <c:pt idx="348">
                  <c:v>1664.674410000006</c:v>
                </c:pt>
                <c:pt idx="349">
                  <c:v>1663.908960000006</c:v>
                </c:pt>
                <c:pt idx="350">
                  <c:v>1663.142490000006</c:v>
                </c:pt>
                <c:pt idx="351">
                  <c:v>1662.375000000006</c:v>
                </c:pt>
                <c:pt idx="352">
                  <c:v>1661.606490000006</c:v>
                </c:pt>
                <c:pt idx="353">
                  <c:v>1660.836960000006</c:v>
                </c:pt>
                <c:pt idx="354">
                  <c:v>1660.066410000006</c:v>
                </c:pt>
                <c:pt idx="355">
                  <c:v>1659.294840000006</c:v>
                </c:pt>
                <c:pt idx="356">
                  <c:v>1658.522250000006</c:v>
                </c:pt>
                <c:pt idx="357">
                  <c:v>1657.748640000006</c:v>
                </c:pt>
                <c:pt idx="358">
                  <c:v>1656.974010000006</c:v>
                </c:pt>
                <c:pt idx="359">
                  <c:v>1656.198360000006</c:v>
                </c:pt>
                <c:pt idx="360">
                  <c:v>1655.421690000006</c:v>
                </c:pt>
                <c:pt idx="361">
                  <c:v>1654.644000000006</c:v>
                </c:pt>
                <c:pt idx="362">
                  <c:v>1653.865290000006</c:v>
                </c:pt>
                <c:pt idx="363">
                  <c:v>1653.085560000006</c:v>
                </c:pt>
                <c:pt idx="364">
                  <c:v>1652.304810000006</c:v>
                </c:pt>
                <c:pt idx="365">
                  <c:v>1651.523040000006</c:v>
                </c:pt>
                <c:pt idx="366">
                  <c:v>1650.740250000006</c:v>
                </c:pt>
                <c:pt idx="367">
                  <c:v>1649.956440000006</c:v>
                </c:pt>
                <c:pt idx="368">
                  <c:v>1649.171610000006</c:v>
                </c:pt>
                <c:pt idx="369">
                  <c:v>1648.385760000006</c:v>
                </c:pt>
                <c:pt idx="370">
                  <c:v>1647.598890000006</c:v>
                </c:pt>
                <c:pt idx="371">
                  <c:v>1646.811000000006</c:v>
                </c:pt>
                <c:pt idx="372">
                  <c:v>1646.022090000006</c:v>
                </c:pt>
                <c:pt idx="373">
                  <c:v>1645.232160000006</c:v>
                </c:pt>
                <c:pt idx="374">
                  <c:v>1644.441210000006</c:v>
                </c:pt>
                <c:pt idx="375">
                  <c:v>1643.649240000007</c:v>
                </c:pt>
                <c:pt idx="376">
                  <c:v>1642.856250000006</c:v>
                </c:pt>
                <c:pt idx="377">
                  <c:v>1642.062240000006</c:v>
                </c:pt>
                <c:pt idx="378">
                  <c:v>1641.267210000006</c:v>
                </c:pt>
                <c:pt idx="379">
                  <c:v>1640.471160000006</c:v>
                </c:pt>
                <c:pt idx="380">
                  <c:v>1639.674090000007</c:v>
                </c:pt>
                <c:pt idx="381">
                  <c:v>1638.876000000007</c:v>
                </c:pt>
                <c:pt idx="382">
                  <c:v>1638.076890000007</c:v>
                </c:pt>
                <c:pt idx="383">
                  <c:v>1637.276760000007</c:v>
                </c:pt>
                <c:pt idx="384">
                  <c:v>1636.475610000007</c:v>
                </c:pt>
                <c:pt idx="385">
                  <c:v>1635.673440000007</c:v>
                </c:pt>
                <c:pt idx="386">
                  <c:v>1634.870250000007</c:v>
                </c:pt>
                <c:pt idx="387">
                  <c:v>1634.066040000007</c:v>
                </c:pt>
                <c:pt idx="388">
                  <c:v>1633.260810000007</c:v>
                </c:pt>
                <c:pt idx="389">
                  <c:v>1632.454560000007</c:v>
                </c:pt>
                <c:pt idx="390">
                  <c:v>1631.647290000007</c:v>
                </c:pt>
                <c:pt idx="391">
                  <c:v>1630.839000000007</c:v>
                </c:pt>
                <c:pt idx="392">
                  <c:v>1630.029690000007</c:v>
                </c:pt>
                <c:pt idx="393">
                  <c:v>1629.219360000007</c:v>
                </c:pt>
                <c:pt idx="394">
                  <c:v>1628.408010000007</c:v>
                </c:pt>
                <c:pt idx="395">
                  <c:v>1627.595640000007</c:v>
                </c:pt>
                <c:pt idx="396">
                  <c:v>1626.782250000007</c:v>
                </c:pt>
                <c:pt idx="397">
                  <c:v>1625.967840000007</c:v>
                </c:pt>
                <c:pt idx="398">
                  <c:v>1625.152410000007</c:v>
                </c:pt>
                <c:pt idx="399">
                  <c:v>1624.335960000007</c:v>
                </c:pt>
                <c:pt idx="400">
                  <c:v>1623.518490000007</c:v>
                </c:pt>
                <c:pt idx="401">
                  <c:v>1622.700000000007</c:v>
                </c:pt>
                <c:pt idx="402">
                  <c:v>1621.880490000007</c:v>
                </c:pt>
                <c:pt idx="403">
                  <c:v>1621.059960000007</c:v>
                </c:pt>
                <c:pt idx="404">
                  <c:v>1620.238410000007</c:v>
                </c:pt>
                <c:pt idx="405">
                  <c:v>1619.415840000007</c:v>
                </c:pt>
                <c:pt idx="406">
                  <c:v>1618.592250000007</c:v>
                </c:pt>
                <c:pt idx="407">
                  <c:v>1617.767640000007</c:v>
                </c:pt>
                <c:pt idx="408">
                  <c:v>1616.942010000007</c:v>
                </c:pt>
                <c:pt idx="409">
                  <c:v>1616.115360000007</c:v>
                </c:pt>
                <c:pt idx="410">
                  <c:v>1615.287690000007</c:v>
                </c:pt>
                <c:pt idx="411">
                  <c:v>1614.459000000007</c:v>
                </c:pt>
                <c:pt idx="412">
                  <c:v>1613.629290000007</c:v>
                </c:pt>
                <c:pt idx="413">
                  <c:v>1612.798560000007</c:v>
                </c:pt>
                <c:pt idx="414">
                  <c:v>1611.966810000007</c:v>
                </c:pt>
                <c:pt idx="415">
                  <c:v>1611.134040000007</c:v>
                </c:pt>
                <c:pt idx="416">
                  <c:v>1610.300250000007</c:v>
                </c:pt>
                <c:pt idx="417">
                  <c:v>1609.465440000008</c:v>
                </c:pt>
                <c:pt idx="418">
                  <c:v>1608.629610000007</c:v>
                </c:pt>
                <c:pt idx="419">
                  <c:v>1607.792760000008</c:v>
                </c:pt>
                <c:pt idx="420">
                  <c:v>1606.954890000007</c:v>
                </c:pt>
                <c:pt idx="421">
                  <c:v>1606.116000000007</c:v>
                </c:pt>
                <c:pt idx="422">
                  <c:v>1605.276090000008</c:v>
                </c:pt>
                <c:pt idx="423">
                  <c:v>1604.435160000008</c:v>
                </c:pt>
                <c:pt idx="424">
                  <c:v>1603.593210000008</c:v>
                </c:pt>
                <c:pt idx="425">
                  <c:v>1602.750240000008</c:v>
                </c:pt>
                <c:pt idx="426">
                  <c:v>1601.906250000008</c:v>
                </c:pt>
                <c:pt idx="427">
                  <c:v>1601.061240000008</c:v>
                </c:pt>
                <c:pt idx="428">
                  <c:v>1600.215210000008</c:v>
                </c:pt>
                <c:pt idx="429">
                  <c:v>1599.368160000008</c:v>
                </c:pt>
                <c:pt idx="430">
                  <c:v>1598.520090000008</c:v>
                </c:pt>
                <c:pt idx="431">
                  <c:v>1597.671000000008</c:v>
                </c:pt>
                <c:pt idx="432">
                  <c:v>1596.820890000008</c:v>
                </c:pt>
                <c:pt idx="433">
                  <c:v>1595.969760000008</c:v>
                </c:pt>
                <c:pt idx="434">
                  <c:v>1595.117610000008</c:v>
                </c:pt>
                <c:pt idx="435">
                  <c:v>1594.264440000008</c:v>
                </c:pt>
                <c:pt idx="436">
                  <c:v>1593.410250000008</c:v>
                </c:pt>
                <c:pt idx="437">
                  <c:v>1592.555040000008</c:v>
                </c:pt>
                <c:pt idx="438">
                  <c:v>1591.698810000008</c:v>
                </c:pt>
                <c:pt idx="439">
                  <c:v>1590.841560000008</c:v>
                </c:pt>
                <c:pt idx="440">
                  <c:v>1589.983290000008</c:v>
                </c:pt>
                <c:pt idx="441">
                  <c:v>1589.124000000008</c:v>
                </c:pt>
                <c:pt idx="442">
                  <c:v>1588.263690000008</c:v>
                </c:pt>
                <c:pt idx="443">
                  <c:v>1587.402360000008</c:v>
                </c:pt>
                <c:pt idx="444">
                  <c:v>1586.540010000008</c:v>
                </c:pt>
                <c:pt idx="445">
                  <c:v>1585.676640000008</c:v>
                </c:pt>
                <c:pt idx="446">
                  <c:v>1584.812250000008</c:v>
                </c:pt>
                <c:pt idx="447">
                  <c:v>1583.946840000008</c:v>
                </c:pt>
                <c:pt idx="448">
                  <c:v>1583.080410000008</c:v>
                </c:pt>
                <c:pt idx="449">
                  <c:v>1582.212960000008</c:v>
                </c:pt>
                <c:pt idx="450">
                  <c:v>1581.344490000009</c:v>
                </c:pt>
                <c:pt idx="451">
                  <c:v>1580.475000000008</c:v>
                </c:pt>
                <c:pt idx="452">
                  <c:v>1579.604490000009</c:v>
                </c:pt>
                <c:pt idx="453">
                  <c:v>1578.732960000008</c:v>
                </c:pt>
                <c:pt idx="454">
                  <c:v>1577.860410000008</c:v>
                </c:pt>
                <c:pt idx="455">
                  <c:v>1576.986840000008</c:v>
                </c:pt>
                <c:pt idx="456">
                  <c:v>1576.112250000009</c:v>
                </c:pt>
                <c:pt idx="457">
                  <c:v>1575.236640000009</c:v>
                </c:pt>
                <c:pt idx="458">
                  <c:v>1574.360010000009</c:v>
                </c:pt>
                <c:pt idx="459">
                  <c:v>1573.482360000009</c:v>
                </c:pt>
                <c:pt idx="460">
                  <c:v>1572.603690000009</c:v>
                </c:pt>
                <c:pt idx="461">
                  <c:v>1571.724000000009</c:v>
                </c:pt>
                <c:pt idx="462">
                  <c:v>1570.843290000009</c:v>
                </c:pt>
                <c:pt idx="463">
                  <c:v>1569.961560000009</c:v>
                </c:pt>
                <c:pt idx="464">
                  <c:v>1569.078810000009</c:v>
                </c:pt>
                <c:pt idx="465">
                  <c:v>1568.195040000009</c:v>
                </c:pt>
                <c:pt idx="466">
                  <c:v>1567.310250000009</c:v>
                </c:pt>
                <c:pt idx="467">
                  <c:v>1566.424440000009</c:v>
                </c:pt>
                <c:pt idx="468">
                  <c:v>1565.537610000009</c:v>
                </c:pt>
                <c:pt idx="469">
                  <c:v>1564.649760000009</c:v>
                </c:pt>
                <c:pt idx="470">
                  <c:v>1563.76089000001</c:v>
                </c:pt>
                <c:pt idx="471">
                  <c:v>1562.871000000009</c:v>
                </c:pt>
                <c:pt idx="472">
                  <c:v>1561.98009000001</c:v>
                </c:pt>
                <c:pt idx="473">
                  <c:v>1561.088160000009</c:v>
                </c:pt>
                <c:pt idx="474">
                  <c:v>1560.195210000009</c:v>
                </c:pt>
                <c:pt idx="475">
                  <c:v>1559.301240000009</c:v>
                </c:pt>
                <c:pt idx="476">
                  <c:v>1558.40625000001</c:v>
                </c:pt>
                <c:pt idx="477">
                  <c:v>1557.510240000009</c:v>
                </c:pt>
                <c:pt idx="478">
                  <c:v>1556.613210000009</c:v>
                </c:pt>
                <c:pt idx="479">
                  <c:v>1555.71516000001</c:v>
                </c:pt>
                <c:pt idx="480">
                  <c:v>1554.81609000001</c:v>
                </c:pt>
                <c:pt idx="481">
                  <c:v>1553.91600000001</c:v>
                </c:pt>
                <c:pt idx="482">
                  <c:v>1553.014890000009</c:v>
                </c:pt>
                <c:pt idx="483">
                  <c:v>1552.11276000001</c:v>
                </c:pt>
                <c:pt idx="484">
                  <c:v>1551.20961000001</c:v>
                </c:pt>
                <c:pt idx="485">
                  <c:v>1550.30544000001</c:v>
                </c:pt>
                <c:pt idx="486">
                  <c:v>1549.400250000009</c:v>
                </c:pt>
                <c:pt idx="487">
                  <c:v>1548.494040000009</c:v>
                </c:pt>
                <c:pt idx="488">
                  <c:v>1547.58681000001</c:v>
                </c:pt>
                <c:pt idx="489">
                  <c:v>1546.67856000001</c:v>
                </c:pt>
                <c:pt idx="490">
                  <c:v>1545.76929000001</c:v>
                </c:pt>
                <c:pt idx="491">
                  <c:v>1544.859000000009</c:v>
                </c:pt>
                <c:pt idx="492">
                  <c:v>1543.94769000001</c:v>
                </c:pt>
                <c:pt idx="493">
                  <c:v>1543.03536000001</c:v>
                </c:pt>
                <c:pt idx="494">
                  <c:v>1542.12201000001</c:v>
                </c:pt>
                <c:pt idx="495">
                  <c:v>1541.20764000001</c:v>
                </c:pt>
                <c:pt idx="496">
                  <c:v>1540.29225000001</c:v>
                </c:pt>
                <c:pt idx="497">
                  <c:v>1539.37584000001</c:v>
                </c:pt>
                <c:pt idx="498">
                  <c:v>1538.45841000001</c:v>
                </c:pt>
                <c:pt idx="499">
                  <c:v>1537.53996000001</c:v>
                </c:pt>
                <c:pt idx="500">
                  <c:v>1536.62049000001</c:v>
                </c:pt>
                <c:pt idx="501">
                  <c:v>1535.70000000001</c:v>
                </c:pt>
                <c:pt idx="502">
                  <c:v>1534.77849000001</c:v>
                </c:pt>
                <c:pt idx="503">
                  <c:v>1533.85596000001</c:v>
                </c:pt>
                <c:pt idx="504">
                  <c:v>1532.93241000001</c:v>
                </c:pt>
                <c:pt idx="505">
                  <c:v>1532.00784000001</c:v>
                </c:pt>
                <c:pt idx="506">
                  <c:v>1531.08225000001</c:v>
                </c:pt>
                <c:pt idx="507">
                  <c:v>1530.15564000001</c:v>
                </c:pt>
                <c:pt idx="508">
                  <c:v>1529.22801000001</c:v>
                </c:pt>
                <c:pt idx="509">
                  <c:v>1528.29936000001</c:v>
                </c:pt>
                <c:pt idx="510">
                  <c:v>1527.36969000001</c:v>
                </c:pt>
                <c:pt idx="511">
                  <c:v>1526.43900000001</c:v>
                </c:pt>
                <c:pt idx="512">
                  <c:v>1525.50729000001</c:v>
                </c:pt>
                <c:pt idx="513">
                  <c:v>1524.57456000001</c:v>
                </c:pt>
                <c:pt idx="514">
                  <c:v>1523.64081000001</c:v>
                </c:pt>
                <c:pt idx="515">
                  <c:v>1522.70604000001</c:v>
                </c:pt>
                <c:pt idx="516">
                  <c:v>1521.77025000001</c:v>
                </c:pt>
                <c:pt idx="517">
                  <c:v>1520.83344000001</c:v>
                </c:pt>
                <c:pt idx="518">
                  <c:v>1519.89561000001</c:v>
                </c:pt>
                <c:pt idx="519">
                  <c:v>1518.95676000001</c:v>
                </c:pt>
                <c:pt idx="520">
                  <c:v>1518.016890000011</c:v>
                </c:pt>
                <c:pt idx="521">
                  <c:v>1517.07600000001</c:v>
                </c:pt>
                <c:pt idx="522">
                  <c:v>1516.13409000001</c:v>
                </c:pt>
                <c:pt idx="523">
                  <c:v>1515.191160000011</c:v>
                </c:pt>
                <c:pt idx="524">
                  <c:v>1514.247210000011</c:v>
                </c:pt>
                <c:pt idx="525">
                  <c:v>1513.302240000011</c:v>
                </c:pt>
                <c:pt idx="526">
                  <c:v>1512.356250000011</c:v>
                </c:pt>
                <c:pt idx="527">
                  <c:v>1511.409240000011</c:v>
                </c:pt>
                <c:pt idx="528">
                  <c:v>1510.461210000011</c:v>
                </c:pt>
                <c:pt idx="529">
                  <c:v>1509.512160000011</c:v>
                </c:pt>
                <c:pt idx="530">
                  <c:v>1508.562090000011</c:v>
                </c:pt>
                <c:pt idx="531">
                  <c:v>1507.611000000011</c:v>
                </c:pt>
                <c:pt idx="532">
                  <c:v>1506.658890000011</c:v>
                </c:pt>
                <c:pt idx="533">
                  <c:v>1505.705760000011</c:v>
                </c:pt>
                <c:pt idx="534">
                  <c:v>1504.751610000011</c:v>
                </c:pt>
                <c:pt idx="535">
                  <c:v>1503.796440000011</c:v>
                </c:pt>
                <c:pt idx="536">
                  <c:v>1502.840250000011</c:v>
                </c:pt>
                <c:pt idx="537">
                  <c:v>1501.883040000011</c:v>
                </c:pt>
                <c:pt idx="538">
                  <c:v>1500.924810000011</c:v>
                </c:pt>
                <c:pt idx="539">
                  <c:v>1499.965560000011</c:v>
                </c:pt>
                <c:pt idx="540">
                  <c:v>1499.005290000011</c:v>
                </c:pt>
                <c:pt idx="541">
                  <c:v>1498.044000000011</c:v>
                </c:pt>
                <c:pt idx="542">
                  <c:v>1497.081690000011</c:v>
                </c:pt>
                <c:pt idx="543">
                  <c:v>1496.118360000011</c:v>
                </c:pt>
                <c:pt idx="544">
                  <c:v>1495.154010000011</c:v>
                </c:pt>
                <c:pt idx="545">
                  <c:v>1494.188640000011</c:v>
                </c:pt>
                <c:pt idx="546">
                  <c:v>1493.222250000011</c:v>
                </c:pt>
                <c:pt idx="547">
                  <c:v>1492.254840000011</c:v>
                </c:pt>
                <c:pt idx="548">
                  <c:v>1491.286410000011</c:v>
                </c:pt>
                <c:pt idx="549">
                  <c:v>1490.316960000011</c:v>
                </c:pt>
                <c:pt idx="550">
                  <c:v>1489.346490000011</c:v>
                </c:pt>
                <c:pt idx="551">
                  <c:v>1488.375000000011</c:v>
                </c:pt>
                <c:pt idx="552">
                  <c:v>1487.402490000012</c:v>
                </c:pt>
                <c:pt idx="553">
                  <c:v>1486.428960000012</c:v>
                </c:pt>
                <c:pt idx="554">
                  <c:v>1485.454410000012</c:v>
                </c:pt>
                <c:pt idx="555">
                  <c:v>1484.478840000012</c:v>
                </c:pt>
                <c:pt idx="556">
                  <c:v>1483.502250000012</c:v>
                </c:pt>
                <c:pt idx="557">
                  <c:v>1482.524640000012</c:v>
                </c:pt>
                <c:pt idx="558">
                  <c:v>1481.546010000012</c:v>
                </c:pt>
                <c:pt idx="559">
                  <c:v>1480.566360000012</c:v>
                </c:pt>
                <c:pt idx="560">
                  <c:v>1479.585690000012</c:v>
                </c:pt>
                <c:pt idx="561">
                  <c:v>1478.604000000012</c:v>
                </c:pt>
                <c:pt idx="562">
                  <c:v>1477.621290000012</c:v>
                </c:pt>
                <c:pt idx="563">
                  <c:v>1476.637560000012</c:v>
                </c:pt>
                <c:pt idx="564">
                  <c:v>1475.652810000012</c:v>
                </c:pt>
                <c:pt idx="565">
                  <c:v>1474.667040000012</c:v>
                </c:pt>
                <c:pt idx="566">
                  <c:v>1473.680250000012</c:v>
                </c:pt>
                <c:pt idx="567">
                  <c:v>1472.692440000012</c:v>
                </c:pt>
                <c:pt idx="568">
                  <c:v>1471.703610000012</c:v>
                </c:pt>
                <c:pt idx="569">
                  <c:v>1470.713760000012</c:v>
                </c:pt>
                <c:pt idx="570">
                  <c:v>1469.722890000012</c:v>
                </c:pt>
                <c:pt idx="571">
                  <c:v>1468.731000000012</c:v>
                </c:pt>
                <c:pt idx="572">
                  <c:v>1467.738090000012</c:v>
                </c:pt>
                <c:pt idx="573">
                  <c:v>1466.744160000012</c:v>
                </c:pt>
                <c:pt idx="574">
                  <c:v>1465.749210000012</c:v>
                </c:pt>
                <c:pt idx="575">
                  <c:v>1464.753240000012</c:v>
                </c:pt>
                <c:pt idx="576">
                  <c:v>1463.756250000012</c:v>
                </c:pt>
                <c:pt idx="577">
                  <c:v>1462.758240000012</c:v>
                </c:pt>
                <c:pt idx="578">
                  <c:v>1461.759210000012</c:v>
                </c:pt>
                <c:pt idx="579">
                  <c:v>1460.759160000013</c:v>
                </c:pt>
                <c:pt idx="580">
                  <c:v>1459.758090000013</c:v>
                </c:pt>
                <c:pt idx="581">
                  <c:v>1458.756000000012</c:v>
                </c:pt>
                <c:pt idx="582">
                  <c:v>1457.752890000012</c:v>
                </c:pt>
                <c:pt idx="583">
                  <c:v>1456.748760000012</c:v>
                </c:pt>
                <c:pt idx="584">
                  <c:v>1455.743610000012</c:v>
                </c:pt>
                <c:pt idx="585">
                  <c:v>1454.737440000013</c:v>
                </c:pt>
                <c:pt idx="586">
                  <c:v>1453.730250000013</c:v>
                </c:pt>
                <c:pt idx="587">
                  <c:v>1452.722040000013</c:v>
                </c:pt>
                <c:pt idx="588">
                  <c:v>1451.712810000013</c:v>
                </c:pt>
                <c:pt idx="589">
                  <c:v>1450.702560000013</c:v>
                </c:pt>
                <c:pt idx="590">
                  <c:v>1449.691290000013</c:v>
                </c:pt>
                <c:pt idx="591">
                  <c:v>1448.679000000013</c:v>
                </c:pt>
                <c:pt idx="592">
                  <c:v>1447.665690000013</c:v>
                </c:pt>
                <c:pt idx="593">
                  <c:v>1446.651360000013</c:v>
                </c:pt>
                <c:pt idx="594">
                  <c:v>1445.636010000013</c:v>
                </c:pt>
                <c:pt idx="595">
                  <c:v>1444.619640000013</c:v>
                </c:pt>
                <c:pt idx="596">
                  <c:v>1443.602250000013</c:v>
                </c:pt>
                <c:pt idx="597">
                  <c:v>1442.583840000013</c:v>
                </c:pt>
                <c:pt idx="598">
                  <c:v>1441.564410000013</c:v>
                </c:pt>
                <c:pt idx="599">
                  <c:v>1440.543960000013</c:v>
                </c:pt>
                <c:pt idx="600">
                  <c:v>1439.522490000013</c:v>
                </c:pt>
                <c:pt idx="601">
                  <c:v>1438.500000000013</c:v>
                </c:pt>
                <c:pt idx="602">
                  <c:v>1437.476490000013</c:v>
                </c:pt>
                <c:pt idx="603">
                  <c:v>1436.451960000013</c:v>
                </c:pt>
                <c:pt idx="604">
                  <c:v>1435.426410000013</c:v>
                </c:pt>
                <c:pt idx="605">
                  <c:v>1434.399840000013</c:v>
                </c:pt>
                <c:pt idx="606">
                  <c:v>1433.372250000013</c:v>
                </c:pt>
                <c:pt idx="607">
                  <c:v>1432.343640000013</c:v>
                </c:pt>
                <c:pt idx="608">
                  <c:v>1431.314010000013</c:v>
                </c:pt>
                <c:pt idx="609">
                  <c:v>1430.283360000014</c:v>
                </c:pt>
                <c:pt idx="610">
                  <c:v>1429.251690000013</c:v>
                </c:pt>
                <c:pt idx="611">
                  <c:v>1428.219000000013</c:v>
                </c:pt>
                <c:pt idx="612">
                  <c:v>1427.185290000013</c:v>
                </c:pt>
                <c:pt idx="613">
                  <c:v>1426.150560000014</c:v>
                </c:pt>
                <c:pt idx="614">
                  <c:v>1425.114810000013</c:v>
                </c:pt>
                <c:pt idx="615">
                  <c:v>1424.078040000014</c:v>
                </c:pt>
                <c:pt idx="616">
                  <c:v>1423.040250000014</c:v>
                </c:pt>
                <c:pt idx="617">
                  <c:v>1422.001440000014</c:v>
                </c:pt>
                <c:pt idx="618">
                  <c:v>1420.961610000014</c:v>
                </c:pt>
                <c:pt idx="619">
                  <c:v>1419.920760000014</c:v>
                </c:pt>
                <c:pt idx="620">
                  <c:v>1418.878890000014</c:v>
                </c:pt>
                <c:pt idx="621">
                  <c:v>1417.836000000014</c:v>
                </c:pt>
                <c:pt idx="622">
                  <c:v>1416.792090000014</c:v>
                </c:pt>
                <c:pt idx="623">
                  <c:v>1415.747160000014</c:v>
                </c:pt>
                <c:pt idx="624">
                  <c:v>1414.701210000014</c:v>
                </c:pt>
                <c:pt idx="625">
                  <c:v>1413.654240000014</c:v>
                </c:pt>
                <c:pt idx="626">
                  <c:v>1412.606250000014</c:v>
                </c:pt>
                <c:pt idx="627">
                  <c:v>1411.557240000014</c:v>
                </c:pt>
                <c:pt idx="628">
                  <c:v>1410.507210000014</c:v>
                </c:pt>
                <c:pt idx="629">
                  <c:v>1409.456160000014</c:v>
                </c:pt>
                <c:pt idx="630">
                  <c:v>1408.404090000014</c:v>
                </c:pt>
                <c:pt idx="631">
                  <c:v>1407.351000000014</c:v>
                </c:pt>
                <c:pt idx="632">
                  <c:v>1406.296890000014</c:v>
                </c:pt>
                <c:pt idx="633">
                  <c:v>1405.241760000014</c:v>
                </c:pt>
                <c:pt idx="634">
                  <c:v>1404.185610000014</c:v>
                </c:pt>
                <c:pt idx="635">
                  <c:v>1403.128440000015</c:v>
                </c:pt>
                <c:pt idx="636">
                  <c:v>1402.070250000014</c:v>
                </c:pt>
                <c:pt idx="637">
                  <c:v>1401.011040000014</c:v>
                </c:pt>
                <c:pt idx="638">
                  <c:v>1399.950810000014</c:v>
                </c:pt>
                <c:pt idx="639">
                  <c:v>1398.889560000014</c:v>
                </c:pt>
                <c:pt idx="640">
                  <c:v>1397.827290000014</c:v>
                </c:pt>
                <c:pt idx="641">
                  <c:v>1396.764000000015</c:v>
                </c:pt>
                <c:pt idx="642">
                  <c:v>1395.699690000015</c:v>
                </c:pt>
                <c:pt idx="643">
                  <c:v>1394.634360000015</c:v>
                </c:pt>
                <c:pt idx="644">
                  <c:v>1393.568010000015</c:v>
                </c:pt>
                <c:pt idx="645">
                  <c:v>1392.500640000015</c:v>
                </c:pt>
                <c:pt idx="646">
                  <c:v>1391.432250000015</c:v>
                </c:pt>
                <c:pt idx="647">
                  <c:v>1390.362840000015</c:v>
                </c:pt>
                <c:pt idx="648">
                  <c:v>1389.292410000015</c:v>
                </c:pt>
                <c:pt idx="649">
                  <c:v>1388.220960000015</c:v>
                </c:pt>
                <c:pt idx="650">
                  <c:v>1387.148490000015</c:v>
                </c:pt>
                <c:pt idx="651">
                  <c:v>1386.075000000015</c:v>
                </c:pt>
                <c:pt idx="652">
                  <c:v>1385.000490000015</c:v>
                </c:pt>
                <c:pt idx="653">
                  <c:v>1383.924960000015</c:v>
                </c:pt>
                <c:pt idx="654">
                  <c:v>1382.848410000015</c:v>
                </c:pt>
                <c:pt idx="655">
                  <c:v>1381.770840000015</c:v>
                </c:pt>
                <c:pt idx="656">
                  <c:v>1380.692250000015</c:v>
                </c:pt>
                <c:pt idx="657">
                  <c:v>1379.612640000015</c:v>
                </c:pt>
                <c:pt idx="658">
                  <c:v>1378.532010000015</c:v>
                </c:pt>
                <c:pt idx="659">
                  <c:v>1377.450360000015</c:v>
                </c:pt>
                <c:pt idx="660">
                  <c:v>1376.367690000015</c:v>
                </c:pt>
                <c:pt idx="661">
                  <c:v>1375.284000000015</c:v>
                </c:pt>
                <c:pt idx="662">
                  <c:v>1374.199290000015</c:v>
                </c:pt>
                <c:pt idx="663">
                  <c:v>1373.113560000015</c:v>
                </c:pt>
                <c:pt idx="664">
                  <c:v>1372.026810000016</c:v>
                </c:pt>
                <c:pt idx="665">
                  <c:v>1370.939040000015</c:v>
                </c:pt>
                <c:pt idx="666">
                  <c:v>1369.850250000016</c:v>
                </c:pt>
                <c:pt idx="667">
                  <c:v>1368.760440000015</c:v>
                </c:pt>
                <c:pt idx="668">
                  <c:v>1367.669610000016</c:v>
                </c:pt>
                <c:pt idx="669">
                  <c:v>1366.577760000016</c:v>
                </c:pt>
                <c:pt idx="670">
                  <c:v>1365.484890000016</c:v>
                </c:pt>
                <c:pt idx="671">
                  <c:v>1364.391000000016</c:v>
                </c:pt>
                <c:pt idx="672">
                  <c:v>1363.296090000016</c:v>
                </c:pt>
                <c:pt idx="673">
                  <c:v>1362.200160000016</c:v>
                </c:pt>
                <c:pt idx="674">
                  <c:v>1361.103210000016</c:v>
                </c:pt>
                <c:pt idx="675">
                  <c:v>1360.005240000016</c:v>
                </c:pt>
                <c:pt idx="676">
                  <c:v>1358.906250000016</c:v>
                </c:pt>
                <c:pt idx="677">
                  <c:v>1357.806240000016</c:v>
                </c:pt>
                <c:pt idx="678">
                  <c:v>1356.705210000016</c:v>
                </c:pt>
                <c:pt idx="679">
                  <c:v>1355.603160000016</c:v>
                </c:pt>
                <c:pt idx="680">
                  <c:v>1354.500090000016</c:v>
                </c:pt>
                <c:pt idx="681">
                  <c:v>1353.396000000016</c:v>
                </c:pt>
                <c:pt idx="682">
                  <c:v>1352.290890000016</c:v>
                </c:pt>
                <c:pt idx="683">
                  <c:v>1351.184760000016</c:v>
                </c:pt>
                <c:pt idx="684">
                  <c:v>1350.077610000016</c:v>
                </c:pt>
                <c:pt idx="685">
                  <c:v>1348.969440000016</c:v>
                </c:pt>
                <c:pt idx="686">
                  <c:v>1347.860250000016</c:v>
                </c:pt>
                <c:pt idx="687">
                  <c:v>1346.750040000016</c:v>
                </c:pt>
                <c:pt idx="688">
                  <c:v>1345.638810000017</c:v>
                </c:pt>
                <c:pt idx="689">
                  <c:v>1344.526560000016</c:v>
                </c:pt>
                <c:pt idx="690">
                  <c:v>1343.413290000017</c:v>
                </c:pt>
                <c:pt idx="691">
                  <c:v>1342.299000000016</c:v>
                </c:pt>
                <c:pt idx="692">
                  <c:v>1341.183690000016</c:v>
                </c:pt>
                <c:pt idx="693">
                  <c:v>1340.067360000016</c:v>
                </c:pt>
                <c:pt idx="694">
                  <c:v>1338.950010000017</c:v>
                </c:pt>
                <c:pt idx="695">
                  <c:v>1337.831640000017</c:v>
                </c:pt>
                <c:pt idx="696">
                  <c:v>1336.712250000017</c:v>
                </c:pt>
                <c:pt idx="697">
                  <c:v>1335.591840000017</c:v>
                </c:pt>
                <c:pt idx="698">
                  <c:v>1334.470410000017</c:v>
                </c:pt>
                <c:pt idx="699">
                  <c:v>1333.347960000017</c:v>
                </c:pt>
                <c:pt idx="700">
                  <c:v>1332.224490000017</c:v>
                </c:pt>
                <c:pt idx="701">
                  <c:v>1331.100000000017</c:v>
                </c:pt>
                <c:pt idx="702">
                  <c:v>1329.974490000017</c:v>
                </c:pt>
                <c:pt idx="703">
                  <c:v>1328.847960000017</c:v>
                </c:pt>
                <c:pt idx="704">
                  <c:v>1327.720410000017</c:v>
                </c:pt>
                <c:pt idx="705">
                  <c:v>1326.591840000017</c:v>
                </c:pt>
                <c:pt idx="706">
                  <c:v>1325.462250000017</c:v>
                </c:pt>
                <c:pt idx="707">
                  <c:v>1324.331640000017</c:v>
                </c:pt>
                <c:pt idx="708">
                  <c:v>1323.200010000017</c:v>
                </c:pt>
                <c:pt idx="709">
                  <c:v>1322.067360000017</c:v>
                </c:pt>
                <c:pt idx="710">
                  <c:v>1320.933690000017</c:v>
                </c:pt>
                <c:pt idx="711">
                  <c:v>1319.799000000017</c:v>
                </c:pt>
                <c:pt idx="712">
                  <c:v>1318.663290000017</c:v>
                </c:pt>
                <c:pt idx="713">
                  <c:v>1317.526560000017</c:v>
                </c:pt>
                <c:pt idx="714">
                  <c:v>1316.388810000017</c:v>
                </c:pt>
                <c:pt idx="715">
                  <c:v>1315.250040000017</c:v>
                </c:pt>
                <c:pt idx="716">
                  <c:v>1314.110250000017</c:v>
                </c:pt>
                <c:pt idx="717">
                  <c:v>1312.969440000017</c:v>
                </c:pt>
                <c:pt idx="718">
                  <c:v>1311.827610000017</c:v>
                </c:pt>
                <c:pt idx="719">
                  <c:v>1310.684760000017</c:v>
                </c:pt>
                <c:pt idx="720">
                  <c:v>1309.540890000017</c:v>
                </c:pt>
                <c:pt idx="721">
                  <c:v>1308.396000000017</c:v>
                </c:pt>
                <c:pt idx="722">
                  <c:v>1307.250090000017</c:v>
                </c:pt>
                <c:pt idx="723">
                  <c:v>1306.103160000017</c:v>
                </c:pt>
                <c:pt idx="724">
                  <c:v>1304.955210000017</c:v>
                </c:pt>
                <c:pt idx="725">
                  <c:v>1303.806240000017</c:v>
                </c:pt>
                <c:pt idx="726">
                  <c:v>1302.656250000017</c:v>
                </c:pt>
                <c:pt idx="727">
                  <c:v>1301.505240000017</c:v>
                </c:pt>
                <c:pt idx="728">
                  <c:v>1300.353210000017</c:v>
                </c:pt>
                <c:pt idx="729">
                  <c:v>1299.200160000017</c:v>
                </c:pt>
                <c:pt idx="730">
                  <c:v>1298.046090000017</c:v>
                </c:pt>
                <c:pt idx="731">
                  <c:v>1296.891000000017</c:v>
                </c:pt>
                <c:pt idx="732">
                  <c:v>1295.734890000017</c:v>
                </c:pt>
                <c:pt idx="733">
                  <c:v>1294.577760000017</c:v>
                </c:pt>
                <c:pt idx="734">
                  <c:v>1293.419610000017</c:v>
                </c:pt>
                <c:pt idx="735">
                  <c:v>1292.260440000017</c:v>
                </c:pt>
                <c:pt idx="736">
                  <c:v>1291.100250000017</c:v>
                </c:pt>
                <c:pt idx="737">
                  <c:v>1289.939040000017</c:v>
                </c:pt>
                <c:pt idx="738">
                  <c:v>1288.776810000017</c:v>
                </c:pt>
                <c:pt idx="739">
                  <c:v>1287.613560000017</c:v>
                </c:pt>
                <c:pt idx="740">
                  <c:v>1286.449290000018</c:v>
                </c:pt>
                <c:pt idx="741">
                  <c:v>1285.284000000017</c:v>
                </c:pt>
                <c:pt idx="742">
                  <c:v>1284.117690000017</c:v>
                </c:pt>
                <c:pt idx="743">
                  <c:v>1282.950360000017</c:v>
                </c:pt>
                <c:pt idx="744">
                  <c:v>1281.782010000017</c:v>
                </c:pt>
                <c:pt idx="745">
                  <c:v>1280.612640000018</c:v>
                </c:pt>
                <c:pt idx="746">
                  <c:v>1279.442250000017</c:v>
                </c:pt>
                <c:pt idx="747">
                  <c:v>1278.270840000017</c:v>
                </c:pt>
                <c:pt idx="748">
                  <c:v>1277.098410000018</c:v>
                </c:pt>
                <c:pt idx="749">
                  <c:v>1275.924960000018</c:v>
                </c:pt>
                <c:pt idx="750">
                  <c:v>1274.750490000018</c:v>
                </c:pt>
                <c:pt idx="751">
                  <c:v>1273.575000000018</c:v>
                </c:pt>
                <c:pt idx="752">
                  <c:v>1272.398490000018</c:v>
                </c:pt>
                <c:pt idx="753">
                  <c:v>1271.220960000018</c:v>
                </c:pt>
                <c:pt idx="754">
                  <c:v>1270.042410000018</c:v>
                </c:pt>
                <c:pt idx="755">
                  <c:v>1268.862840000018</c:v>
                </c:pt>
                <c:pt idx="756">
                  <c:v>1267.682250000018</c:v>
                </c:pt>
                <c:pt idx="757">
                  <c:v>1266.500640000018</c:v>
                </c:pt>
                <c:pt idx="758">
                  <c:v>1265.318010000018</c:v>
                </c:pt>
                <c:pt idx="759">
                  <c:v>1264.134360000018</c:v>
                </c:pt>
                <c:pt idx="760">
                  <c:v>1262.949690000018</c:v>
                </c:pt>
                <c:pt idx="761">
                  <c:v>1261.764000000018</c:v>
                </c:pt>
                <c:pt idx="762">
                  <c:v>1260.577290000018</c:v>
                </c:pt>
                <c:pt idx="763">
                  <c:v>1259.389560000018</c:v>
                </c:pt>
                <c:pt idx="764">
                  <c:v>1258.200810000018</c:v>
                </c:pt>
                <c:pt idx="765">
                  <c:v>1257.011040000018</c:v>
                </c:pt>
                <c:pt idx="766">
                  <c:v>1255.820250000018</c:v>
                </c:pt>
                <c:pt idx="767">
                  <c:v>1254.628440000018</c:v>
                </c:pt>
                <c:pt idx="768">
                  <c:v>1253.435610000018</c:v>
                </c:pt>
                <c:pt idx="769">
                  <c:v>1252.241760000018</c:v>
                </c:pt>
                <c:pt idx="770">
                  <c:v>1251.046890000018</c:v>
                </c:pt>
                <c:pt idx="771">
                  <c:v>1249.851000000018</c:v>
                </c:pt>
                <c:pt idx="772">
                  <c:v>1248.654090000018</c:v>
                </c:pt>
                <c:pt idx="773">
                  <c:v>1247.456160000018</c:v>
                </c:pt>
                <c:pt idx="774">
                  <c:v>1246.257210000018</c:v>
                </c:pt>
                <c:pt idx="775">
                  <c:v>1245.057240000018</c:v>
                </c:pt>
                <c:pt idx="776">
                  <c:v>1243.856250000018</c:v>
                </c:pt>
                <c:pt idx="777">
                  <c:v>1242.654240000018</c:v>
                </c:pt>
                <c:pt idx="778">
                  <c:v>1241.451210000018</c:v>
                </c:pt>
                <c:pt idx="779">
                  <c:v>1240.247160000018</c:v>
                </c:pt>
                <c:pt idx="780">
                  <c:v>1239.042090000018</c:v>
                </c:pt>
                <c:pt idx="781">
                  <c:v>1237.836000000018</c:v>
                </c:pt>
                <c:pt idx="782">
                  <c:v>1236.628890000018</c:v>
                </c:pt>
                <c:pt idx="783">
                  <c:v>1235.420760000018</c:v>
                </c:pt>
                <c:pt idx="784">
                  <c:v>1234.211610000018</c:v>
                </c:pt>
                <c:pt idx="785">
                  <c:v>1233.001440000018</c:v>
                </c:pt>
                <c:pt idx="786">
                  <c:v>1231.790250000018</c:v>
                </c:pt>
                <c:pt idx="787">
                  <c:v>1230.578040000018</c:v>
                </c:pt>
                <c:pt idx="788">
                  <c:v>1229.364810000018</c:v>
                </c:pt>
                <c:pt idx="789">
                  <c:v>1228.150560000018</c:v>
                </c:pt>
                <c:pt idx="790">
                  <c:v>1226.935290000018</c:v>
                </c:pt>
                <c:pt idx="791">
                  <c:v>1225.719000000018</c:v>
                </c:pt>
                <c:pt idx="792">
                  <c:v>1224.501690000018</c:v>
                </c:pt>
                <c:pt idx="793">
                  <c:v>1223.283360000018</c:v>
                </c:pt>
                <c:pt idx="794">
                  <c:v>1222.064010000018</c:v>
                </c:pt>
                <c:pt idx="795">
                  <c:v>1220.843640000018</c:v>
                </c:pt>
                <c:pt idx="796">
                  <c:v>1219.622250000018</c:v>
                </c:pt>
                <c:pt idx="797">
                  <c:v>1218.399840000018</c:v>
                </c:pt>
                <c:pt idx="798">
                  <c:v>1217.176410000018</c:v>
                </c:pt>
                <c:pt idx="799">
                  <c:v>1215.951960000018</c:v>
                </c:pt>
                <c:pt idx="800">
                  <c:v>1214.726490000018</c:v>
                </c:pt>
                <c:pt idx="801">
                  <c:v>1213.500000000018</c:v>
                </c:pt>
                <c:pt idx="802">
                  <c:v>1212.272490000018</c:v>
                </c:pt>
                <c:pt idx="803">
                  <c:v>1211.043960000018</c:v>
                </c:pt>
                <c:pt idx="804">
                  <c:v>1209.814410000018</c:v>
                </c:pt>
                <c:pt idx="805">
                  <c:v>1208.583840000018</c:v>
                </c:pt>
                <c:pt idx="806">
                  <c:v>1207.352250000018</c:v>
                </c:pt>
                <c:pt idx="807">
                  <c:v>1206.119640000018</c:v>
                </c:pt>
                <c:pt idx="808">
                  <c:v>1204.886010000018</c:v>
                </c:pt>
                <c:pt idx="809">
                  <c:v>1203.651360000018</c:v>
                </c:pt>
                <c:pt idx="810">
                  <c:v>1202.415690000018</c:v>
                </c:pt>
                <c:pt idx="811">
                  <c:v>1201.179000000018</c:v>
                </c:pt>
                <c:pt idx="812">
                  <c:v>1199.941290000018</c:v>
                </c:pt>
                <c:pt idx="813">
                  <c:v>1198.702560000019</c:v>
                </c:pt>
                <c:pt idx="814">
                  <c:v>1197.462810000018</c:v>
                </c:pt>
                <c:pt idx="815">
                  <c:v>1196.222040000018</c:v>
                </c:pt>
                <c:pt idx="816">
                  <c:v>1194.980250000018</c:v>
                </c:pt>
                <c:pt idx="817">
                  <c:v>1193.737440000019</c:v>
                </c:pt>
                <c:pt idx="818">
                  <c:v>1192.493610000019</c:v>
                </c:pt>
                <c:pt idx="819">
                  <c:v>1191.248760000018</c:v>
                </c:pt>
                <c:pt idx="820">
                  <c:v>1190.002890000018</c:v>
                </c:pt>
                <c:pt idx="821">
                  <c:v>1188.756000000019</c:v>
                </c:pt>
                <c:pt idx="822">
                  <c:v>1187.508090000019</c:v>
                </c:pt>
                <c:pt idx="823">
                  <c:v>1186.259160000018</c:v>
                </c:pt>
                <c:pt idx="824">
                  <c:v>1185.009210000019</c:v>
                </c:pt>
                <c:pt idx="825">
                  <c:v>1183.758240000019</c:v>
                </c:pt>
                <c:pt idx="826">
                  <c:v>1182.506250000019</c:v>
                </c:pt>
                <c:pt idx="827">
                  <c:v>1181.253240000019</c:v>
                </c:pt>
                <c:pt idx="828">
                  <c:v>1179.999210000019</c:v>
                </c:pt>
                <c:pt idx="829">
                  <c:v>1178.744160000019</c:v>
                </c:pt>
                <c:pt idx="830">
                  <c:v>1177.488090000019</c:v>
                </c:pt>
                <c:pt idx="831">
                  <c:v>1176.231000000019</c:v>
                </c:pt>
                <c:pt idx="832">
                  <c:v>1174.972890000019</c:v>
                </c:pt>
                <c:pt idx="833">
                  <c:v>1173.713760000019</c:v>
                </c:pt>
                <c:pt idx="834">
                  <c:v>1172.453610000019</c:v>
                </c:pt>
                <c:pt idx="835">
                  <c:v>1171.192440000019</c:v>
                </c:pt>
                <c:pt idx="836">
                  <c:v>1169.930250000019</c:v>
                </c:pt>
                <c:pt idx="837">
                  <c:v>1168.667040000019</c:v>
                </c:pt>
                <c:pt idx="838">
                  <c:v>1167.402810000019</c:v>
                </c:pt>
                <c:pt idx="839">
                  <c:v>1166.137560000019</c:v>
                </c:pt>
                <c:pt idx="840">
                  <c:v>1164.871290000019</c:v>
                </c:pt>
                <c:pt idx="841">
                  <c:v>1163.604000000019</c:v>
                </c:pt>
                <c:pt idx="842">
                  <c:v>1162.335690000019</c:v>
                </c:pt>
                <c:pt idx="843">
                  <c:v>1161.066360000019</c:v>
                </c:pt>
                <c:pt idx="844">
                  <c:v>1159.796010000019</c:v>
                </c:pt>
                <c:pt idx="845">
                  <c:v>1158.524640000019</c:v>
                </c:pt>
                <c:pt idx="846">
                  <c:v>1157.252250000019</c:v>
                </c:pt>
                <c:pt idx="847">
                  <c:v>1155.978840000019</c:v>
                </c:pt>
                <c:pt idx="848">
                  <c:v>1154.704410000019</c:v>
                </c:pt>
                <c:pt idx="849">
                  <c:v>1153.42896000002</c:v>
                </c:pt>
                <c:pt idx="850">
                  <c:v>1152.152490000019</c:v>
                </c:pt>
                <c:pt idx="851">
                  <c:v>1150.875000000019</c:v>
                </c:pt>
                <c:pt idx="852">
                  <c:v>1149.59649000002</c:v>
                </c:pt>
                <c:pt idx="853">
                  <c:v>1148.316960000019</c:v>
                </c:pt>
                <c:pt idx="854">
                  <c:v>1147.03641000002</c:v>
                </c:pt>
                <c:pt idx="855">
                  <c:v>1145.754840000019</c:v>
                </c:pt>
                <c:pt idx="856">
                  <c:v>1144.472250000019</c:v>
                </c:pt>
                <c:pt idx="857">
                  <c:v>1143.188640000019</c:v>
                </c:pt>
                <c:pt idx="858">
                  <c:v>1141.90401000002</c:v>
                </c:pt>
                <c:pt idx="859">
                  <c:v>1140.61836000002</c:v>
                </c:pt>
                <c:pt idx="860">
                  <c:v>1139.33169000002</c:v>
                </c:pt>
                <c:pt idx="861">
                  <c:v>1138.044000000019</c:v>
                </c:pt>
                <c:pt idx="862">
                  <c:v>1136.75529000002</c:v>
                </c:pt>
                <c:pt idx="863">
                  <c:v>1135.46556000002</c:v>
                </c:pt>
                <c:pt idx="864">
                  <c:v>1134.174810000019</c:v>
                </c:pt>
                <c:pt idx="865">
                  <c:v>1132.883040000019</c:v>
                </c:pt>
                <c:pt idx="866">
                  <c:v>1131.59025000002</c:v>
                </c:pt>
                <c:pt idx="867">
                  <c:v>1130.296440000019</c:v>
                </c:pt>
                <c:pt idx="868">
                  <c:v>1129.001610000019</c:v>
                </c:pt>
                <c:pt idx="869">
                  <c:v>1127.70576000002</c:v>
                </c:pt>
                <c:pt idx="870">
                  <c:v>1126.40889000002</c:v>
                </c:pt>
                <c:pt idx="871">
                  <c:v>1125.111000000019</c:v>
                </c:pt>
                <c:pt idx="872">
                  <c:v>1123.812090000019</c:v>
                </c:pt>
                <c:pt idx="873">
                  <c:v>1122.51216000002</c:v>
                </c:pt>
                <c:pt idx="874">
                  <c:v>1121.211210000019</c:v>
                </c:pt>
                <c:pt idx="875">
                  <c:v>1119.909240000019</c:v>
                </c:pt>
                <c:pt idx="876">
                  <c:v>1118.606250000019</c:v>
                </c:pt>
                <c:pt idx="877">
                  <c:v>1117.302240000019</c:v>
                </c:pt>
                <c:pt idx="878">
                  <c:v>1115.997210000019</c:v>
                </c:pt>
                <c:pt idx="879">
                  <c:v>1114.691160000019</c:v>
                </c:pt>
              </c:numCache>
            </c:numRef>
          </c:yVal>
          <c:smooth val="1"/>
        </c:ser>
        <c:ser>
          <c:idx val="3"/>
          <c:order val="2"/>
          <c:tx>
            <c:v>solidus pyroxenite</c:v>
          </c:tx>
          <c:spPr>
            <a:ln>
              <a:solidFill>
                <a:srgbClr val="FF0000"/>
              </a:solidFill>
            </a:ln>
          </c:spPr>
          <c:marker>
            <c:symbol val="none"/>
          </c:marker>
          <c:xVal>
            <c:numRef>
              <c:f>'Decompression Melting '!$A$43:$A$1392</c:f>
              <c:numCache>
                <c:formatCode>0.00</c:formatCode>
                <c:ptCount val="13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'!$H$43:$H$1392</c:f>
              <c:numCache>
                <c:formatCode>0.00</c:formatCode>
                <c:ptCount val="1350"/>
                <c:pt idx="0">
                  <c:v>1935.032569504541</c:v>
                </c:pt>
                <c:pt idx="1">
                  <c:v>1934.55614219938</c:v>
                </c:pt>
                <c:pt idx="2">
                  <c:v>1934.078598054545</c:v>
                </c:pt>
                <c:pt idx="3">
                  <c:v>1933.599937128962</c:v>
                </c:pt>
                <c:pt idx="4">
                  <c:v>1933.120159481935</c:v>
                </c:pt>
                <c:pt idx="5">
                  <c:v>1932.639265173145</c:v>
                </c:pt>
                <c:pt idx="6">
                  <c:v>1932.157254262658</c:v>
                </c:pt>
                <c:pt idx="7">
                  <c:v>1931.674126810922</c:v>
                </c:pt>
                <c:pt idx="8">
                  <c:v>1931.189882878776</c:v>
                </c:pt>
                <c:pt idx="9">
                  <c:v>1930.704522527447</c:v>
                </c:pt>
                <c:pt idx="10">
                  <c:v>1930.218045818557</c:v>
                </c:pt>
                <c:pt idx="11">
                  <c:v>1929.730452814121</c:v>
                </c:pt>
                <c:pt idx="12">
                  <c:v>1929.241743576555</c:v>
                </c:pt>
                <c:pt idx="13">
                  <c:v>1928.751918168676</c:v>
                </c:pt>
                <c:pt idx="14">
                  <c:v>1928.260976653705</c:v>
                </c:pt>
                <c:pt idx="15">
                  <c:v>1927.768919095269</c:v>
                </c:pt>
                <c:pt idx="16">
                  <c:v>1927.275745557407</c:v>
                </c:pt>
                <c:pt idx="17">
                  <c:v>1926.781456104568</c:v>
                </c:pt>
                <c:pt idx="18">
                  <c:v>1926.286050801621</c:v>
                </c:pt>
                <c:pt idx="19">
                  <c:v>1925.789529713848</c:v>
                </c:pt>
                <c:pt idx="20">
                  <c:v>1925.291892906958</c:v>
                </c:pt>
                <c:pt idx="21">
                  <c:v>1924.79314044708</c:v>
                </c:pt>
                <c:pt idx="22">
                  <c:v>1924.293272400773</c:v>
                </c:pt>
                <c:pt idx="23">
                  <c:v>1923.792288835027</c:v>
                </c:pt>
                <c:pt idx="24">
                  <c:v>1923.290189817262</c:v>
                </c:pt>
                <c:pt idx="25">
                  <c:v>1922.78697541534</c:v>
                </c:pt>
                <c:pt idx="26">
                  <c:v>1922.282645697557</c:v>
                </c:pt>
                <c:pt idx="27">
                  <c:v>1921.777200732657</c:v>
                </c:pt>
                <c:pt idx="28">
                  <c:v>1921.270640589826</c:v>
                </c:pt>
                <c:pt idx="29">
                  <c:v>1920.7629653387</c:v>
                </c:pt>
                <c:pt idx="30">
                  <c:v>1920.254175049368</c:v>
                </c:pt>
                <c:pt idx="31">
                  <c:v>1919.744269792375</c:v>
                </c:pt>
                <c:pt idx="32">
                  <c:v>1919.233249638722</c:v>
                </c:pt>
                <c:pt idx="33">
                  <c:v>1918.721114659875</c:v>
                </c:pt>
                <c:pt idx="34">
                  <c:v>1918.207864927763</c:v>
                </c:pt>
                <c:pt idx="35">
                  <c:v>1917.693500514783</c:v>
                </c:pt>
                <c:pt idx="36">
                  <c:v>1917.178021493807</c:v>
                </c:pt>
                <c:pt idx="37">
                  <c:v>1916.661427938177</c:v>
                </c:pt>
                <c:pt idx="38">
                  <c:v>1916.14371992172</c:v>
                </c:pt>
                <c:pt idx="39">
                  <c:v>1915.624897518739</c:v>
                </c:pt>
                <c:pt idx="40">
                  <c:v>1915.104960804025</c:v>
                </c:pt>
                <c:pt idx="41">
                  <c:v>1914.583909852858</c:v>
                </c:pt>
                <c:pt idx="42">
                  <c:v>1914.061744741009</c:v>
                </c:pt>
                <c:pt idx="43">
                  <c:v>1913.538465544744</c:v>
                </c:pt>
                <c:pt idx="44">
                  <c:v>1913.014072340832</c:v>
                </c:pt>
                <c:pt idx="45">
                  <c:v>1912.48856520654</c:v>
                </c:pt>
                <c:pt idx="46">
                  <c:v>1911.961944219644</c:v>
                </c:pt>
                <c:pt idx="47">
                  <c:v>1911.434209458431</c:v>
                </c:pt>
                <c:pt idx="48">
                  <c:v>1910.9053610017</c:v>
                </c:pt>
                <c:pt idx="49">
                  <c:v>1910.375398928766</c:v>
                </c:pt>
                <c:pt idx="50">
                  <c:v>1909.844323319468</c:v>
                </c:pt>
                <c:pt idx="51">
                  <c:v>1909.312134254167</c:v>
                </c:pt>
                <c:pt idx="52">
                  <c:v>1908.778831813755</c:v>
                </c:pt>
                <c:pt idx="53">
                  <c:v>1908.244416079654</c:v>
                </c:pt>
                <c:pt idx="54">
                  <c:v>1907.708887133822</c:v>
                </c:pt>
                <c:pt idx="55">
                  <c:v>1907.172245058759</c:v>
                </c:pt>
                <c:pt idx="56">
                  <c:v>1906.634489937508</c:v>
                </c:pt>
                <c:pt idx="57">
                  <c:v>1906.095621853657</c:v>
                </c:pt>
                <c:pt idx="58">
                  <c:v>1905.555640891349</c:v>
                </c:pt>
                <c:pt idx="59">
                  <c:v>1905.014547135281</c:v>
                </c:pt>
                <c:pt idx="60">
                  <c:v>1904.47234067071</c:v>
                </c:pt>
                <c:pt idx="61">
                  <c:v>1903.929021583455</c:v>
                </c:pt>
                <c:pt idx="62">
                  <c:v>1903.384589959903</c:v>
                </c:pt>
                <c:pt idx="63">
                  <c:v>1902.839045887015</c:v>
                </c:pt>
                <c:pt idx="64">
                  <c:v>1902.292389452326</c:v>
                </c:pt>
                <c:pt idx="65">
                  <c:v>1901.744620743948</c:v>
                </c:pt>
                <c:pt idx="66">
                  <c:v>1901.195739850582</c:v>
                </c:pt>
                <c:pt idx="67">
                  <c:v>1900.645746861515</c:v>
                </c:pt>
                <c:pt idx="68">
                  <c:v>1900.094641866625</c:v>
                </c:pt>
                <c:pt idx="69">
                  <c:v>1899.542424956389</c:v>
                </c:pt>
                <c:pt idx="70">
                  <c:v>1898.989096221884</c:v>
                </c:pt>
                <c:pt idx="71">
                  <c:v>1898.434655754792</c:v>
                </c:pt>
                <c:pt idx="72">
                  <c:v>1897.879103647407</c:v>
                </c:pt>
                <c:pt idx="73">
                  <c:v>1897.322439992633</c:v>
                </c:pt>
                <c:pt idx="74">
                  <c:v>1896.764664883995</c:v>
                </c:pt>
                <c:pt idx="75">
                  <c:v>1896.205778415643</c:v>
                </c:pt>
                <c:pt idx="76">
                  <c:v>1895.64578068235</c:v>
                </c:pt>
                <c:pt idx="77">
                  <c:v>1895.084671779524</c:v>
                </c:pt>
                <c:pt idx="78">
                  <c:v>1894.52245180321</c:v>
                </c:pt>
                <c:pt idx="79">
                  <c:v>1893.959120850091</c:v>
                </c:pt>
                <c:pt idx="80">
                  <c:v>1893.3946790175</c:v>
                </c:pt>
                <c:pt idx="81">
                  <c:v>1892.829126403418</c:v>
                </c:pt>
                <c:pt idx="82">
                  <c:v>1892.262463106481</c:v>
                </c:pt>
                <c:pt idx="83">
                  <c:v>1891.694689225986</c:v>
                </c:pt>
                <c:pt idx="84">
                  <c:v>1891.125804861895</c:v>
                </c:pt>
                <c:pt idx="85">
                  <c:v>1890.555810114838</c:v>
                </c:pt>
                <c:pt idx="86">
                  <c:v>1889.98470508612</c:v>
                </c:pt>
                <c:pt idx="87">
                  <c:v>1889.412489877728</c:v>
                </c:pt>
                <c:pt idx="88">
                  <c:v>1888.839164592329</c:v>
                </c:pt>
                <c:pt idx="89">
                  <c:v>1888.264729333282</c:v>
                </c:pt>
                <c:pt idx="90">
                  <c:v>1887.689184204639</c:v>
                </c:pt>
                <c:pt idx="91">
                  <c:v>1887.112529311152</c:v>
                </c:pt>
                <c:pt idx="92">
                  <c:v>1886.534764758276</c:v>
                </c:pt>
                <c:pt idx="93">
                  <c:v>1885.955890652178</c:v>
                </c:pt>
                <c:pt idx="94">
                  <c:v>1885.375907099738</c:v>
                </c:pt>
                <c:pt idx="95">
                  <c:v>1884.794814208554</c:v>
                </c:pt>
                <c:pt idx="96">
                  <c:v>1884.212612086953</c:v>
                </c:pt>
                <c:pt idx="97">
                  <c:v>1883.629300843989</c:v>
                </c:pt>
                <c:pt idx="98">
                  <c:v>1883.044880589453</c:v>
                </c:pt>
                <c:pt idx="99">
                  <c:v>1882.459351433878</c:v>
                </c:pt>
                <c:pt idx="100">
                  <c:v>1881.872713488542</c:v>
                </c:pt>
                <c:pt idx="101">
                  <c:v>1881.284966865475</c:v>
                </c:pt>
                <c:pt idx="102">
                  <c:v>1880.696111677464</c:v>
                </c:pt>
                <c:pt idx="103">
                  <c:v>1880.106148038061</c:v>
                </c:pt>
                <c:pt idx="104">
                  <c:v>1879.515076061584</c:v>
                </c:pt>
                <c:pt idx="105">
                  <c:v>1878.922895863125</c:v>
                </c:pt>
                <c:pt idx="106">
                  <c:v>1878.329607558559</c:v>
                </c:pt>
                <c:pt idx="107">
                  <c:v>1877.735211264542</c:v>
                </c:pt>
                <c:pt idx="108">
                  <c:v>1877.139707098525</c:v>
                </c:pt>
                <c:pt idx="109">
                  <c:v>1876.543095178753</c:v>
                </c:pt>
                <c:pt idx="110">
                  <c:v>1875.945375624275</c:v>
                </c:pt>
                <c:pt idx="111">
                  <c:v>1875.346548554949</c:v>
                </c:pt>
                <c:pt idx="112">
                  <c:v>1874.746614091446</c:v>
                </c:pt>
                <c:pt idx="113">
                  <c:v>1874.14557235526</c:v>
                </c:pt>
                <c:pt idx="114">
                  <c:v>1873.54342346871</c:v>
                </c:pt>
                <c:pt idx="115">
                  <c:v>1872.940167554946</c:v>
                </c:pt>
                <c:pt idx="116">
                  <c:v>1872.335804737961</c:v>
                </c:pt>
                <c:pt idx="117">
                  <c:v>1871.730335142588</c:v>
                </c:pt>
                <c:pt idx="118">
                  <c:v>1871.123758894514</c:v>
                </c:pt>
                <c:pt idx="119">
                  <c:v>1870.516076120283</c:v>
                </c:pt>
                <c:pt idx="120">
                  <c:v>1869.907286947301</c:v>
                </c:pt>
                <c:pt idx="121">
                  <c:v>1869.297391503845</c:v>
                </c:pt>
                <c:pt idx="122">
                  <c:v>1868.686389919069</c:v>
                </c:pt>
                <c:pt idx="123">
                  <c:v>1868.074282323008</c:v>
                </c:pt>
                <c:pt idx="124">
                  <c:v>1867.461068846587</c:v>
                </c:pt>
                <c:pt idx="125">
                  <c:v>1866.846749621627</c:v>
                </c:pt>
                <c:pt idx="126">
                  <c:v>1866.231324780851</c:v>
                </c:pt>
                <c:pt idx="127">
                  <c:v>1865.61479445789</c:v>
                </c:pt>
                <c:pt idx="128">
                  <c:v>1864.997158787293</c:v>
                </c:pt>
                <c:pt idx="129">
                  <c:v>1864.378417904528</c:v>
                </c:pt>
                <c:pt idx="130">
                  <c:v>1863.758571945996</c:v>
                </c:pt>
                <c:pt idx="131">
                  <c:v>1863.13762104903</c:v>
                </c:pt>
                <c:pt idx="132">
                  <c:v>1862.515565351908</c:v>
                </c:pt>
                <c:pt idx="133">
                  <c:v>1861.892404993858</c:v>
                </c:pt>
                <c:pt idx="134">
                  <c:v>1861.268140115064</c:v>
                </c:pt>
                <c:pt idx="135">
                  <c:v>1860.642770856675</c:v>
                </c:pt>
                <c:pt idx="136">
                  <c:v>1860.016297360808</c:v>
                </c:pt>
                <c:pt idx="137">
                  <c:v>1859.388719770561</c:v>
                </c:pt>
                <c:pt idx="138">
                  <c:v>1858.760038230015</c:v>
                </c:pt>
                <c:pt idx="139">
                  <c:v>1858.130252884247</c:v>
                </c:pt>
                <c:pt idx="140">
                  <c:v>1857.499363879329</c:v>
                </c:pt>
                <c:pt idx="141">
                  <c:v>1856.867371362344</c:v>
                </c:pt>
                <c:pt idx="142">
                  <c:v>1856.234275481389</c:v>
                </c:pt>
                <c:pt idx="143">
                  <c:v>1855.60007638558</c:v>
                </c:pt>
                <c:pt idx="144">
                  <c:v>1854.964774225067</c:v>
                </c:pt>
                <c:pt idx="145">
                  <c:v>1854.328369151035</c:v>
                </c:pt>
                <c:pt idx="146">
                  <c:v>1853.690861315713</c:v>
                </c:pt>
                <c:pt idx="147">
                  <c:v>1853.052250872385</c:v>
                </c:pt>
                <c:pt idx="148">
                  <c:v>1852.412537975393</c:v>
                </c:pt>
                <c:pt idx="149">
                  <c:v>1851.771722780149</c:v>
                </c:pt>
                <c:pt idx="150">
                  <c:v>1851.129805443139</c:v>
                </c:pt>
                <c:pt idx="151">
                  <c:v>1850.486786121935</c:v>
                </c:pt>
                <c:pt idx="152">
                  <c:v>1849.8426649752</c:v>
                </c:pt>
                <c:pt idx="153">
                  <c:v>1849.197442162697</c:v>
                </c:pt>
                <c:pt idx="154">
                  <c:v>1848.551117845298</c:v>
                </c:pt>
                <c:pt idx="155">
                  <c:v>1847.90369218499</c:v>
                </c:pt>
                <c:pt idx="156">
                  <c:v>1847.255165344886</c:v>
                </c:pt>
                <c:pt idx="157">
                  <c:v>1846.605537489231</c:v>
                </c:pt>
                <c:pt idx="158">
                  <c:v>1845.954808783411</c:v>
                </c:pt>
                <c:pt idx="159">
                  <c:v>1845.302979393963</c:v>
                </c:pt>
                <c:pt idx="160">
                  <c:v>1844.650049488581</c:v>
                </c:pt>
                <c:pt idx="161">
                  <c:v>1843.996019236125</c:v>
                </c:pt>
                <c:pt idx="162">
                  <c:v>1843.340888806633</c:v>
                </c:pt>
                <c:pt idx="163">
                  <c:v>1842.684658371325</c:v>
                </c:pt>
                <c:pt idx="164">
                  <c:v>1842.027328102613</c:v>
                </c:pt>
                <c:pt idx="165">
                  <c:v>1841.368898174114</c:v>
                </c:pt>
                <c:pt idx="166">
                  <c:v>1840.709368760651</c:v>
                </c:pt>
                <c:pt idx="167">
                  <c:v>1840.04874003827</c:v>
                </c:pt>
                <c:pt idx="168">
                  <c:v>1839.387012184245</c:v>
                </c:pt>
                <c:pt idx="169">
                  <c:v>1838.724185377084</c:v>
                </c:pt>
                <c:pt idx="170">
                  <c:v>1838.060259796547</c:v>
                </c:pt>
                <c:pt idx="171">
                  <c:v>1837.395235623645</c:v>
                </c:pt>
                <c:pt idx="172">
                  <c:v>1836.729113040656</c:v>
                </c:pt>
                <c:pt idx="173">
                  <c:v>1836.061892231135</c:v>
                </c:pt>
                <c:pt idx="174">
                  <c:v>1835.393573379916</c:v>
                </c:pt>
                <c:pt idx="175">
                  <c:v>1834.72415667313</c:v>
                </c:pt>
                <c:pt idx="176">
                  <c:v>1834.053642298208</c:v>
                </c:pt>
                <c:pt idx="177">
                  <c:v>1833.382030443898</c:v>
                </c:pt>
                <c:pt idx="178">
                  <c:v>1832.709321300265</c:v>
                </c:pt>
                <c:pt idx="179">
                  <c:v>1832.03551505871</c:v>
                </c:pt>
                <c:pt idx="180">
                  <c:v>1831.360611911973</c:v>
                </c:pt>
                <c:pt idx="181">
                  <c:v>1830.684612054148</c:v>
                </c:pt>
                <c:pt idx="182">
                  <c:v>1830.007515680688</c:v>
                </c:pt>
                <c:pt idx="183">
                  <c:v>1829.329322988421</c:v>
                </c:pt>
                <c:pt idx="184">
                  <c:v>1828.650034175554</c:v>
                </c:pt>
                <c:pt idx="185">
                  <c:v>1827.969649441688</c:v>
                </c:pt>
                <c:pt idx="186">
                  <c:v>1827.288168987824</c:v>
                </c:pt>
                <c:pt idx="187">
                  <c:v>1826.605593016378</c:v>
                </c:pt>
                <c:pt idx="188">
                  <c:v>1825.921921731189</c:v>
                </c:pt>
                <c:pt idx="189">
                  <c:v>1825.237155337527</c:v>
                </c:pt>
                <c:pt idx="190">
                  <c:v>1824.551294042109</c:v>
                </c:pt>
                <c:pt idx="191">
                  <c:v>1823.864338053106</c:v>
                </c:pt>
                <c:pt idx="192">
                  <c:v>1823.176287580153</c:v>
                </c:pt>
                <c:pt idx="193">
                  <c:v>1822.487142834363</c:v>
                </c:pt>
                <c:pt idx="194">
                  <c:v>1821.796904028335</c:v>
                </c:pt>
                <c:pt idx="195">
                  <c:v>1821.105571376167</c:v>
                </c:pt>
                <c:pt idx="196">
                  <c:v>1820.413145093465</c:v>
                </c:pt>
                <c:pt idx="197">
                  <c:v>1819.719625397357</c:v>
                </c:pt>
                <c:pt idx="198">
                  <c:v>1819.0250125065</c:v>
                </c:pt>
                <c:pt idx="199">
                  <c:v>1818.329306641097</c:v>
                </c:pt>
                <c:pt idx="200">
                  <c:v>1817.632508022901</c:v>
                </c:pt>
                <c:pt idx="201">
                  <c:v>1816.934616875233</c:v>
                </c:pt>
                <c:pt idx="202">
                  <c:v>1816.235633422991</c:v>
                </c:pt>
                <c:pt idx="203">
                  <c:v>1815.53555789266</c:v>
                </c:pt>
                <c:pt idx="204">
                  <c:v>1814.834390512327</c:v>
                </c:pt>
                <c:pt idx="205">
                  <c:v>1814.132131511689</c:v>
                </c:pt>
                <c:pt idx="206">
                  <c:v>1813.428781122068</c:v>
                </c:pt>
                <c:pt idx="207">
                  <c:v>1812.724339576422</c:v>
                </c:pt>
                <c:pt idx="208">
                  <c:v>1812.018807109355</c:v>
                </c:pt>
                <c:pt idx="209">
                  <c:v>1811.312183957132</c:v>
                </c:pt>
                <c:pt idx="210">
                  <c:v>1810.604470357689</c:v>
                </c:pt>
                <c:pt idx="211">
                  <c:v>1809.895666550649</c:v>
                </c:pt>
                <c:pt idx="212">
                  <c:v>1809.185772777326</c:v>
                </c:pt>
                <c:pt idx="213">
                  <c:v>1808.474789280749</c:v>
                </c:pt>
                <c:pt idx="214">
                  <c:v>1807.762716305663</c:v>
                </c:pt>
                <c:pt idx="215">
                  <c:v>1807.04955409855</c:v>
                </c:pt>
                <c:pt idx="216">
                  <c:v>1806.335302907638</c:v>
                </c:pt>
                <c:pt idx="217">
                  <c:v>1805.619962982915</c:v>
                </c:pt>
                <c:pt idx="218">
                  <c:v>1804.903534576139</c:v>
                </c:pt>
                <c:pt idx="219">
                  <c:v>1804.186017940855</c:v>
                </c:pt>
                <c:pt idx="220">
                  <c:v>1803.467413332405</c:v>
                </c:pt>
                <c:pt idx="221">
                  <c:v>1802.747721007944</c:v>
                </c:pt>
                <c:pt idx="222">
                  <c:v>1802.02694122645</c:v>
                </c:pt>
                <c:pt idx="223">
                  <c:v>1801.305074248737</c:v>
                </c:pt>
                <c:pt idx="224">
                  <c:v>1800.582120337473</c:v>
                </c:pt>
                <c:pt idx="225">
                  <c:v>1799.858079757191</c:v>
                </c:pt>
                <c:pt idx="226">
                  <c:v>1799.132952774298</c:v>
                </c:pt>
                <c:pt idx="227">
                  <c:v>1798.406739657097</c:v>
                </c:pt>
                <c:pt idx="228">
                  <c:v>1797.679440675792</c:v>
                </c:pt>
                <c:pt idx="229">
                  <c:v>1796.951056102511</c:v>
                </c:pt>
                <c:pt idx="230">
                  <c:v>1796.221586211311</c:v>
                </c:pt>
                <c:pt idx="231">
                  <c:v>1795.491031278199</c:v>
                </c:pt>
                <c:pt idx="232">
                  <c:v>1794.759391581141</c:v>
                </c:pt>
                <c:pt idx="233">
                  <c:v>1794.02666740008</c:v>
                </c:pt>
                <c:pt idx="234">
                  <c:v>1793.292859016947</c:v>
                </c:pt>
                <c:pt idx="235">
                  <c:v>1792.557966715677</c:v>
                </c:pt>
                <c:pt idx="236">
                  <c:v>1791.821990782226</c:v>
                </c:pt>
                <c:pt idx="237">
                  <c:v>1791.08493150458</c:v>
                </c:pt>
                <c:pt idx="238">
                  <c:v>1790.346789172773</c:v>
                </c:pt>
                <c:pt idx="239">
                  <c:v>1789.607564078903</c:v>
                </c:pt>
                <c:pt idx="240">
                  <c:v>1788.867256517142</c:v>
                </c:pt>
                <c:pt idx="241">
                  <c:v>1788.125866783758</c:v>
                </c:pt>
                <c:pt idx="242">
                  <c:v>1787.383395177123</c:v>
                </c:pt>
                <c:pt idx="243">
                  <c:v>1786.639841997731</c:v>
                </c:pt>
                <c:pt idx="244">
                  <c:v>1785.895207548216</c:v>
                </c:pt>
                <c:pt idx="245">
                  <c:v>1785.149492133361</c:v>
                </c:pt>
                <c:pt idx="246">
                  <c:v>1784.402696060121</c:v>
                </c:pt>
                <c:pt idx="247">
                  <c:v>1783.654819637629</c:v>
                </c:pt>
                <c:pt idx="248">
                  <c:v>1782.905863177222</c:v>
                </c:pt>
                <c:pt idx="249">
                  <c:v>1782.155826992449</c:v>
                </c:pt>
                <c:pt idx="250">
                  <c:v>1781.404711399091</c:v>
                </c:pt>
                <c:pt idx="251">
                  <c:v>1780.652516715172</c:v>
                </c:pt>
                <c:pt idx="252">
                  <c:v>1779.899243260982</c:v>
                </c:pt>
                <c:pt idx="253">
                  <c:v>1779.144891359088</c:v>
                </c:pt>
                <c:pt idx="254">
                  <c:v>1778.389461334348</c:v>
                </c:pt>
                <c:pt idx="255">
                  <c:v>1777.632953513936</c:v>
                </c:pt>
                <c:pt idx="256">
                  <c:v>1776.87536822735</c:v>
                </c:pt>
                <c:pt idx="257">
                  <c:v>1776.116705806429</c:v>
                </c:pt>
                <c:pt idx="258">
                  <c:v>1775.356966585376</c:v>
                </c:pt>
                <c:pt idx="259">
                  <c:v>1774.596150900768</c:v>
                </c:pt>
                <c:pt idx="260">
                  <c:v>1773.834259091575</c:v>
                </c:pt>
                <c:pt idx="261">
                  <c:v>1773.071291499179</c:v>
                </c:pt>
                <c:pt idx="262">
                  <c:v>1772.307248467385</c:v>
                </c:pt>
                <c:pt idx="263">
                  <c:v>1771.542130342444</c:v>
                </c:pt>
                <c:pt idx="264">
                  <c:v>1770.775937473069</c:v>
                </c:pt>
                <c:pt idx="265">
                  <c:v>1770.008670210447</c:v>
                </c:pt>
                <c:pt idx="266">
                  <c:v>1769.240328908265</c:v>
                </c:pt>
                <c:pt idx="267">
                  <c:v>1768.470913922718</c:v>
                </c:pt>
                <c:pt idx="268">
                  <c:v>1767.700425612535</c:v>
                </c:pt>
                <c:pt idx="269">
                  <c:v>1766.928864338988</c:v>
                </c:pt>
                <c:pt idx="270">
                  <c:v>1766.156230465919</c:v>
                </c:pt>
                <c:pt idx="271">
                  <c:v>1765.38252435975</c:v>
                </c:pt>
                <c:pt idx="272">
                  <c:v>1764.607746389504</c:v>
                </c:pt>
                <c:pt idx="273">
                  <c:v>1763.831896926823</c:v>
                </c:pt>
                <c:pt idx="274">
                  <c:v>1763.054976345985</c:v>
                </c:pt>
                <c:pt idx="275">
                  <c:v>1762.276985023923</c:v>
                </c:pt>
                <c:pt idx="276">
                  <c:v>1761.497923340244</c:v>
                </c:pt>
                <c:pt idx="277">
                  <c:v>1760.717791677244</c:v>
                </c:pt>
                <c:pt idx="278">
                  <c:v>1759.936590419931</c:v>
                </c:pt>
                <c:pt idx="279">
                  <c:v>1759.154319956038</c:v>
                </c:pt>
                <c:pt idx="280">
                  <c:v>1758.370980676048</c:v>
                </c:pt>
                <c:pt idx="281">
                  <c:v>1757.586572973206</c:v>
                </c:pt>
                <c:pt idx="282">
                  <c:v>1756.801097243542</c:v>
                </c:pt>
                <c:pt idx="283">
                  <c:v>1756.01455388589</c:v>
                </c:pt>
                <c:pt idx="284">
                  <c:v>1755.226943301903</c:v>
                </c:pt>
                <c:pt idx="285">
                  <c:v>1754.438265896077</c:v>
                </c:pt>
                <c:pt idx="286">
                  <c:v>1753.648522075766</c:v>
                </c:pt>
                <c:pt idx="287">
                  <c:v>1752.857712251204</c:v>
                </c:pt>
                <c:pt idx="288">
                  <c:v>1752.065836835522</c:v>
                </c:pt>
                <c:pt idx="289">
                  <c:v>1751.27289624477</c:v>
                </c:pt>
                <c:pt idx="290">
                  <c:v>1750.47889089793</c:v>
                </c:pt>
                <c:pt idx="291">
                  <c:v>1749.683821216948</c:v>
                </c:pt>
                <c:pt idx="292">
                  <c:v>1748.88768762674</c:v>
                </c:pt>
                <c:pt idx="293">
                  <c:v>1748.090490555218</c:v>
                </c:pt>
                <c:pt idx="294">
                  <c:v>1747.292230433311</c:v>
                </c:pt>
                <c:pt idx="295">
                  <c:v>1746.492907694984</c:v>
                </c:pt>
                <c:pt idx="296">
                  <c:v>1745.692522777254</c:v>
                </c:pt>
                <c:pt idx="297">
                  <c:v>1744.891076120214</c:v>
                </c:pt>
                <c:pt idx="298">
                  <c:v>1744.088568167053</c:v>
                </c:pt>
                <c:pt idx="299">
                  <c:v>1743.284999364074</c:v>
                </c:pt>
                <c:pt idx="300">
                  <c:v>1742.480370160715</c:v>
                </c:pt>
                <c:pt idx="301">
                  <c:v>1741.674681009571</c:v>
                </c:pt>
                <c:pt idx="302">
                  <c:v>1740.867932366413</c:v>
                </c:pt>
                <c:pt idx="303">
                  <c:v>1740.060124690204</c:v>
                </c:pt>
                <c:pt idx="304">
                  <c:v>1739.251258443131</c:v>
                </c:pt>
                <c:pt idx="305">
                  <c:v>1738.441334090611</c:v>
                </c:pt>
                <c:pt idx="306">
                  <c:v>1737.630352101325</c:v>
                </c:pt>
                <c:pt idx="307">
                  <c:v>1736.818312947229</c:v>
                </c:pt>
                <c:pt idx="308">
                  <c:v>1736.005217103579</c:v>
                </c:pt>
                <c:pt idx="309">
                  <c:v>1735.191065048952</c:v>
                </c:pt>
                <c:pt idx="310">
                  <c:v>1734.375857265266</c:v>
                </c:pt>
                <c:pt idx="311">
                  <c:v>1733.559594237801</c:v>
                </c:pt>
                <c:pt idx="312">
                  <c:v>1732.74227645522</c:v>
                </c:pt>
                <c:pt idx="313">
                  <c:v>1731.923904409587</c:v>
                </c:pt>
                <c:pt idx="314">
                  <c:v>1731.104478596397</c:v>
                </c:pt>
                <c:pt idx="315">
                  <c:v>1730.283999514587</c:v>
                </c:pt>
                <c:pt idx="316">
                  <c:v>1729.462467666563</c:v>
                </c:pt>
                <c:pt idx="317">
                  <c:v>1728.639883558218</c:v>
                </c:pt>
                <c:pt idx="318">
                  <c:v>1727.816247698958</c:v>
                </c:pt>
                <c:pt idx="319">
                  <c:v>1726.991560601718</c:v>
                </c:pt>
                <c:pt idx="320">
                  <c:v>1726.165822782987</c:v>
                </c:pt>
                <c:pt idx="321">
                  <c:v>1725.339034762827</c:v>
                </c:pt>
                <c:pt idx="322">
                  <c:v>1724.511197064897</c:v>
                </c:pt>
                <c:pt idx="323">
                  <c:v>1723.682310216473</c:v>
                </c:pt>
                <c:pt idx="324">
                  <c:v>1722.852374748468</c:v>
                </c:pt>
                <c:pt idx="325">
                  <c:v>1722.021391195459</c:v>
                </c:pt>
                <c:pt idx="326">
                  <c:v>1721.189360095699</c:v>
                </c:pt>
                <c:pt idx="327">
                  <c:v>1720.356281991151</c:v>
                </c:pt>
                <c:pt idx="328">
                  <c:v>1719.522157427498</c:v>
                </c:pt>
                <c:pt idx="329">
                  <c:v>1718.686986954173</c:v>
                </c:pt>
                <c:pt idx="330">
                  <c:v>1717.850771124376</c:v>
                </c:pt>
                <c:pt idx="331">
                  <c:v>1717.013510495098</c:v>
                </c:pt>
                <c:pt idx="332">
                  <c:v>1716.175205627141</c:v>
                </c:pt>
                <c:pt idx="333">
                  <c:v>1715.335857085142</c:v>
                </c:pt>
                <c:pt idx="334">
                  <c:v>1714.495465437592</c:v>
                </c:pt>
                <c:pt idx="335">
                  <c:v>1713.65403125686</c:v>
                </c:pt>
                <c:pt idx="336">
                  <c:v>1712.811555119215</c:v>
                </c:pt>
                <c:pt idx="337">
                  <c:v>1711.968037604843</c:v>
                </c:pt>
                <c:pt idx="338">
                  <c:v>1711.123479297878</c:v>
                </c:pt>
                <c:pt idx="339">
                  <c:v>1710.277880786412</c:v>
                </c:pt>
                <c:pt idx="340">
                  <c:v>1709.431242662527</c:v>
                </c:pt>
                <c:pt idx="341">
                  <c:v>1708.583565522312</c:v>
                </c:pt>
                <c:pt idx="342">
                  <c:v>1707.734849965884</c:v>
                </c:pt>
                <c:pt idx="343">
                  <c:v>1706.885096597412</c:v>
                </c:pt>
                <c:pt idx="344">
                  <c:v>1706.034306025137</c:v>
                </c:pt>
                <c:pt idx="345">
                  <c:v>1705.182478861394</c:v>
                </c:pt>
                <c:pt idx="346">
                  <c:v>1704.329615722636</c:v>
                </c:pt>
                <c:pt idx="347">
                  <c:v>1703.47571722945</c:v>
                </c:pt>
                <c:pt idx="348">
                  <c:v>1702.620784006582</c:v>
                </c:pt>
                <c:pt idx="349">
                  <c:v>1701.764816682962</c:v>
                </c:pt>
                <c:pt idx="350">
                  <c:v>1700.90781589172</c:v>
                </c:pt>
                <c:pt idx="351">
                  <c:v>1700.049782270205</c:v>
                </c:pt>
                <c:pt idx="352">
                  <c:v>1699.190716460016</c:v>
                </c:pt>
                <c:pt idx="353">
                  <c:v>1698.330619107016</c:v>
                </c:pt>
                <c:pt idx="354">
                  <c:v>1697.469490861352</c:v>
                </c:pt>
                <c:pt idx="355">
                  <c:v>1696.607332377482</c:v>
                </c:pt>
                <c:pt idx="356">
                  <c:v>1695.744144314192</c:v>
                </c:pt>
                <c:pt idx="357">
                  <c:v>1694.879927334618</c:v>
                </c:pt>
                <c:pt idx="358">
                  <c:v>1694.014682106265</c:v>
                </c:pt>
                <c:pt idx="359">
                  <c:v>1693.148409301032</c:v>
                </c:pt>
                <c:pt idx="360">
                  <c:v>1692.281109595227</c:v>
                </c:pt>
                <c:pt idx="361">
                  <c:v>1691.412783669594</c:v>
                </c:pt>
                <c:pt idx="362">
                  <c:v>1690.543432209329</c:v>
                </c:pt>
                <c:pt idx="363">
                  <c:v>1689.673055904099</c:v>
                </c:pt>
                <c:pt idx="364">
                  <c:v>1688.801655448067</c:v>
                </c:pt>
                <c:pt idx="365">
                  <c:v>1687.929231539912</c:v>
                </c:pt>
                <c:pt idx="366">
                  <c:v>1687.055784882841</c:v>
                </c:pt>
                <c:pt idx="367">
                  <c:v>1686.181316184619</c:v>
                </c:pt>
                <c:pt idx="368">
                  <c:v>1685.305826157583</c:v>
                </c:pt>
                <c:pt idx="369">
                  <c:v>1684.429315518662</c:v>
                </c:pt>
                <c:pt idx="370">
                  <c:v>1683.551784989399</c:v>
                </c:pt>
                <c:pt idx="371">
                  <c:v>1682.673235295968</c:v>
                </c:pt>
                <c:pt idx="372">
                  <c:v>1681.793667169191</c:v>
                </c:pt>
                <c:pt idx="373">
                  <c:v>1680.913081344562</c:v>
                </c:pt>
                <c:pt idx="374">
                  <c:v>1680.031478562263</c:v>
                </c:pt>
                <c:pt idx="375">
                  <c:v>1679.148859567182</c:v>
                </c:pt>
                <c:pt idx="376">
                  <c:v>1678.265225108931</c:v>
                </c:pt>
                <c:pt idx="377">
                  <c:v>1677.380575941866</c:v>
                </c:pt>
                <c:pt idx="378">
                  <c:v>1676.494912825106</c:v>
                </c:pt>
                <c:pt idx="379">
                  <c:v>1675.608236522544</c:v>
                </c:pt>
                <c:pt idx="380">
                  <c:v>1674.720547802873</c:v>
                </c:pt>
                <c:pt idx="381">
                  <c:v>1673.831847439599</c:v>
                </c:pt>
                <c:pt idx="382">
                  <c:v>1672.942136211057</c:v>
                </c:pt>
                <c:pt idx="383">
                  <c:v>1672.05141490043</c:v>
                </c:pt>
                <c:pt idx="384">
                  <c:v>1671.159684295764</c:v>
                </c:pt>
                <c:pt idx="385">
                  <c:v>1670.266945189988</c:v>
                </c:pt>
                <c:pt idx="386">
                  <c:v>1669.373198380922</c:v>
                </c:pt>
                <c:pt idx="387">
                  <c:v>1668.478444671301</c:v>
                </c:pt>
                <c:pt idx="388">
                  <c:v>1667.582684868788</c:v>
                </c:pt>
                <c:pt idx="389">
                  <c:v>1666.685919785984</c:v>
                </c:pt>
                <c:pt idx="390">
                  <c:v>1665.788150240452</c:v>
                </c:pt>
                <c:pt idx="391">
                  <c:v>1664.889377054723</c:v>
                </c:pt>
                <c:pt idx="392">
                  <c:v>1663.989601056315</c:v>
                </c:pt>
                <c:pt idx="393">
                  <c:v>1663.088823077746</c:v>
                </c:pt>
                <c:pt idx="394">
                  <c:v>1662.187043956546</c:v>
                </c:pt>
                <c:pt idx="395">
                  <c:v>1661.284264535271</c:v>
                </c:pt>
                <c:pt idx="396">
                  <c:v>1660.380485661519</c:v>
                </c:pt>
                <c:pt idx="397">
                  <c:v>1659.475708187936</c:v>
                </c:pt>
                <c:pt idx="398">
                  <c:v>1658.569932972234</c:v>
                </c:pt>
                <c:pt idx="399">
                  <c:v>1657.663160877198</c:v>
                </c:pt>
                <c:pt idx="400">
                  <c:v>1656.755392770702</c:v>
                </c:pt>
                <c:pt idx="401">
                  <c:v>1655.846629525716</c:v>
                </c:pt>
                <c:pt idx="402">
                  <c:v>1654.936872020318</c:v>
                </c:pt>
                <c:pt idx="403">
                  <c:v>1654.026121137704</c:v>
                </c:pt>
                <c:pt idx="404">
                  <c:v>1653.114377766197</c:v>
                </c:pt>
                <c:pt idx="405">
                  <c:v>1652.201642799259</c:v>
                </c:pt>
                <c:pt idx="406">
                  <c:v>1651.287917135493</c:v>
                </c:pt>
                <c:pt idx="407">
                  <c:v>1650.373201678659</c:v>
                </c:pt>
                <c:pt idx="408">
                  <c:v>1649.457497337678</c:v>
                </c:pt>
                <c:pt idx="409">
                  <c:v>1648.540805026637</c:v>
                </c:pt>
                <c:pt idx="410">
                  <c:v>1647.623125664801</c:v>
                </c:pt>
                <c:pt idx="411">
                  <c:v>1646.704460176616</c:v>
                </c:pt>
                <c:pt idx="412">
                  <c:v>1645.784809491712</c:v>
                </c:pt>
                <c:pt idx="413">
                  <c:v>1644.864174544915</c:v>
                </c:pt>
                <c:pt idx="414">
                  <c:v>1643.942556276246</c:v>
                </c:pt>
                <c:pt idx="415">
                  <c:v>1643.019955630928</c:v>
                </c:pt>
                <c:pt idx="416">
                  <c:v>1642.096373559388</c:v>
                </c:pt>
                <c:pt idx="417">
                  <c:v>1641.171811017258</c:v>
                </c:pt>
                <c:pt idx="418">
                  <c:v>1640.246268965382</c:v>
                </c:pt>
                <c:pt idx="419">
                  <c:v>1639.319748369816</c:v>
                </c:pt>
                <c:pt idx="420">
                  <c:v>1638.392250201824</c:v>
                </c:pt>
                <c:pt idx="421">
                  <c:v>1637.463775437888</c:v>
                </c:pt>
                <c:pt idx="422">
                  <c:v>1636.534325059698</c:v>
                </c:pt>
                <c:pt idx="423">
                  <c:v>1635.603900054158</c:v>
                </c:pt>
                <c:pt idx="424">
                  <c:v>1634.672501413379</c:v>
                </c:pt>
                <c:pt idx="425">
                  <c:v>1633.740130134684</c:v>
                </c:pt>
                <c:pt idx="426">
                  <c:v>1632.806787220595</c:v>
                </c:pt>
                <c:pt idx="427">
                  <c:v>1631.872473678841</c:v>
                </c:pt>
                <c:pt idx="428">
                  <c:v>1630.937190522342</c:v>
                </c:pt>
                <c:pt idx="429">
                  <c:v>1630.000938769214</c:v>
                </c:pt>
                <c:pt idx="430">
                  <c:v>1629.063719442755</c:v>
                </c:pt>
                <c:pt idx="431">
                  <c:v>1628.125533571443</c:v>
                </c:pt>
                <c:pt idx="432">
                  <c:v>1627.186382188928</c:v>
                </c:pt>
                <c:pt idx="433">
                  <c:v>1626.246266334021</c:v>
                </c:pt>
                <c:pt idx="434">
                  <c:v>1625.30518705069</c:v>
                </c:pt>
                <c:pt idx="435">
                  <c:v>1624.363145388045</c:v>
                </c:pt>
                <c:pt idx="436">
                  <c:v>1623.420142400329</c:v>
                </c:pt>
                <c:pt idx="437">
                  <c:v>1622.476179146908</c:v>
                </c:pt>
                <c:pt idx="438">
                  <c:v>1621.531256692256</c:v>
                </c:pt>
                <c:pt idx="439">
                  <c:v>1620.585376105946</c:v>
                </c:pt>
                <c:pt idx="440">
                  <c:v>1619.638538462629</c:v>
                </c:pt>
                <c:pt idx="441">
                  <c:v>1618.690744842024</c:v>
                </c:pt>
                <c:pt idx="442">
                  <c:v>1617.741996328902</c:v>
                </c:pt>
                <c:pt idx="443">
                  <c:v>1616.792294013065</c:v>
                </c:pt>
                <c:pt idx="444">
                  <c:v>1615.841638989334</c:v>
                </c:pt>
                <c:pt idx="445">
                  <c:v>1614.890032357523</c:v>
                </c:pt>
                <c:pt idx="446">
                  <c:v>1613.937475222426</c:v>
                </c:pt>
                <c:pt idx="447">
                  <c:v>1612.98396869379</c:v>
                </c:pt>
                <c:pt idx="448">
                  <c:v>1612.0295138863</c:v>
                </c:pt>
                <c:pt idx="449">
                  <c:v>1611.074111919547</c:v>
                </c:pt>
                <c:pt idx="450">
                  <c:v>1610.117763918013</c:v>
                </c:pt>
                <c:pt idx="451">
                  <c:v>1609.160471011041</c:v>
                </c:pt>
                <c:pt idx="452">
                  <c:v>1608.20223433281</c:v>
                </c:pt>
                <c:pt idx="453">
                  <c:v>1607.243055022307</c:v>
                </c:pt>
                <c:pt idx="454">
                  <c:v>1606.282934223302</c:v>
                </c:pt>
                <c:pt idx="455">
                  <c:v>1605.321873084313</c:v>
                </c:pt>
                <c:pt idx="456">
                  <c:v>1604.35987275858</c:v>
                </c:pt>
                <c:pt idx="457">
                  <c:v>1603.396934404034</c:v>
                </c:pt>
                <c:pt idx="458">
                  <c:v>1602.433059183258</c:v>
                </c:pt>
                <c:pt idx="459">
                  <c:v>1601.46824826346</c:v>
                </c:pt>
                <c:pt idx="460">
                  <c:v>1600.502502816435</c:v>
                </c:pt>
                <c:pt idx="461">
                  <c:v>1599.535824018528</c:v>
                </c:pt>
                <c:pt idx="462">
                  <c:v>1598.568213050597</c:v>
                </c:pt>
                <c:pt idx="463">
                  <c:v>1597.599671097974</c:v>
                </c:pt>
                <c:pt idx="464">
                  <c:v>1596.630199350425</c:v>
                </c:pt>
                <c:pt idx="465">
                  <c:v>1595.65979900211</c:v>
                </c:pt>
                <c:pt idx="466">
                  <c:v>1594.688471251538</c:v>
                </c:pt>
                <c:pt idx="467">
                  <c:v>1593.716217301525</c:v>
                </c:pt>
                <c:pt idx="468">
                  <c:v>1592.743038359148</c:v>
                </c:pt>
                <c:pt idx="469">
                  <c:v>1591.768935635698</c:v>
                </c:pt>
                <c:pt idx="470">
                  <c:v>1590.793910346635</c:v>
                </c:pt>
                <c:pt idx="471">
                  <c:v>1589.817963711534</c:v>
                </c:pt>
                <c:pt idx="472">
                  <c:v>1588.84109695404</c:v>
                </c:pt>
                <c:pt idx="473">
                  <c:v>1587.86331130181</c:v>
                </c:pt>
                <c:pt idx="474">
                  <c:v>1586.884607986468</c:v>
                </c:pt>
                <c:pt idx="475">
                  <c:v>1585.90498824354</c:v>
                </c:pt>
                <c:pt idx="476">
                  <c:v>1584.924453312409</c:v>
                </c:pt>
                <c:pt idx="477">
                  <c:v>1583.943004436247</c:v>
                </c:pt>
                <c:pt idx="478">
                  <c:v>1582.960642861965</c:v>
                </c:pt>
                <c:pt idx="479">
                  <c:v>1581.977369840148</c:v>
                </c:pt>
                <c:pt idx="480">
                  <c:v>1580.993186624992</c:v>
                </c:pt>
                <c:pt idx="481">
                  <c:v>1580.008094474248</c:v>
                </c:pt>
                <c:pt idx="482">
                  <c:v>1579.022094649147</c:v>
                </c:pt>
                <c:pt idx="483">
                  <c:v>1578.035188414343</c:v>
                </c:pt>
                <c:pt idx="484">
                  <c:v>1577.047377037839</c:v>
                </c:pt>
                <c:pt idx="485">
                  <c:v>1576.058661790923</c:v>
                </c:pt>
                <c:pt idx="486">
                  <c:v>1575.069043948093</c:v>
                </c:pt>
                <c:pt idx="487">
                  <c:v>1574.078524786988</c:v>
                </c:pt>
                <c:pt idx="488">
                  <c:v>1573.087105588311</c:v>
                </c:pt>
                <c:pt idx="489">
                  <c:v>1572.094787635758</c:v>
                </c:pt>
                <c:pt idx="490">
                  <c:v>1571.101572215939</c:v>
                </c:pt>
                <c:pt idx="491">
                  <c:v>1570.107460618299</c:v>
                </c:pt>
                <c:pt idx="492">
                  <c:v>1569.112454135038</c:v>
                </c:pt>
                <c:pt idx="493">
                  <c:v>1568.116554061033</c:v>
                </c:pt>
                <c:pt idx="494">
                  <c:v>1567.11976169375</c:v>
                </c:pt>
                <c:pt idx="495">
                  <c:v>1566.122078333165</c:v>
                </c:pt>
                <c:pt idx="496">
                  <c:v>1565.123505281671</c:v>
                </c:pt>
                <c:pt idx="497">
                  <c:v>1564.124043843999</c:v>
                </c:pt>
                <c:pt idx="498">
                  <c:v>1563.123695327119</c:v>
                </c:pt>
                <c:pt idx="499">
                  <c:v>1562.122461040157</c:v>
                </c:pt>
                <c:pt idx="500">
                  <c:v>1561.120342294298</c:v>
                </c:pt>
                <c:pt idx="501">
                  <c:v>1560.117340402695</c:v>
                </c:pt>
                <c:pt idx="502">
                  <c:v>1559.113456680369</c:v>
                </c:pt>
                <c:pt idx="503">
                  <c:v>1558.108692444118</c:v>
                </c:pt>
                <c:pt idx="504">
                  <c:v>1557.10304901241</c:v>
                </c:pt>
                <c:pt idx="505">
                  <c:v>1556.096527705291</c:v>
                </c:pt>
                <c:pt idx="506">
                  <c:v>1555.089129844276</c:v>
                </c:pt>
                <c:pt idx="507">
                  <c:v>1554.08085675225</c:v>
                </c:pt>
                <c:pt idx="508">
                  <c:v>1553.071709753359</c:v>
                </c:pt>
                <c:pt idx="509">
                  <c:v>1552.061690172907</c:v>
                </c:pt>
                <c:pt idx="510">
                  <c:v>1551.050799337243</c:v>
                </c:pt>
                <c:pt idx="511">
                  <c:v>1550.039038573654</c:v>
                </c:pt>
                <c:pt idx="512">
                  <c:v>1549.026409210252</c:v>
                </c:pt>
                <c:pt idx="513">
                  <c:v>1548.012912575864</c:v>
                </c:pt>
                <c:pt idx="514">
                  <c:v>1546.99854999991</c:v>
                </c:pt>
                <c:pt idx="515">
                  <c:v>1545.983322812293</c:v>
                </c:pt>
                <c:pt idx="516">
                  <c:v>1544.967232343278</c:v>
                </c:pt>
                <c:pt idx="517">
                  <c:v>1543.950279923375</c:v>
                </c:pt>
                <c:pt idx="518">
                  <c:v>1542.932466883213</c:v>
                </c:pt>
                <c:pt idx="519">
                  <c:v>1541.913794553422</c:v>
                </c:pt>
                <c:pt idx="520">
                  <c:v>1540.894264264507</c:v>
                </c:pt>
                <c:pt idx="521">
                  <c:v>1539.873877346723</c:v>
                </c:pt>
                <c:pt idx="522">
                  <c:v>1538.852635129944</c:v>
                </c:pt>
                <c:pt idx="523">
                  <c:v>1537.83053894354</c:v>
                </c:pt>
                <c:pt idx="524">
                  <c:v>1536.807590116244</c:v>
                </c:pt>
                <c:pt idx="525">
                  <c:v>1535.783789976017</c:v>
                </c:pt>
                <c:pt idx="526">
                  <c:v>1534.759139849922</c:v>
                </c:pt>
                <c:pt idx="527">
                  <c:v>1533.733641063982</c:v>
                </c:pt>
                <c:pt idx="528">
                  <c:v>1532.707294943049</c:v>
                </c:pt>
                <c:pt idx="529">
                  <c:v>1531.680102810664</c:v>
                </c:pt>
                <c:pt idx="530">
                  <c:v>1530.652065988919</c:v>
                </c:pt>
                <c:pt idx="531">
                  <c:v>1529.623185798315</c:v>
                </c:pt>
                <c:pt idx="532">
                  <c:v>1528.593463557625</c:v>
                </c:pt>
                <c:pt idx="533">
                  <c:v>1527.562900583745</c:v>
                </c:pt>
                <c:pt idx="534">
                  <c:v>1526.531498191552</c:v>
                </c:pt>
                <c:pt idx="535">
                  <c:v>1525.499257693761</c:v>
                </c:pt>
                <c:pt idx="536">
                  <c:v>1524.466180400776</c:v>
                </c:pt>
                <c:pt idx="537">
                  <c:v>1523.43226762054</c:v>
                </c:pt>
                <c:pt idx="538">
                  <c:v>1522.397520658388</c:v>
                </c:pt>
                <c:pt idx="539">
                  <c:v>1521.361940816898</c:v>
                </c:pt>
                <c:pt idx="540">
                  <c:v>1520.325529395735</c:v>
                </c:pt>
                <c:pt idx="541">
                  <c:v>1519.288287691502</c:v>
                </c:pt>
                <c:pt idx="542">
                  <c:v>1518.250216997583</c:v>
                </c:pt>
                <c:pt idx="543">
                  <c:v>1517.211318603991</c:v>
                </c:pt>
                <c:pt idx="544">
                  <c:v>1516.171593797209</c:v>
                </c:pt>
                <c:pt idx="545">
                  <c:v>1515.131043860034</c:v>
                </c:pt>
                <c:pt idx="546">
                  <c:v>1514.08967007142</c:v>
                </c:pt>
                <c:pt idx="547">
                  <c:v>1513.047473706318</c:v>
                </c:pt>
                <c:pt idx="548">
                  <c:v>1512.004456035515</c:v>
                </c:pt>
                <c:pt idx="549">
                  <c:v>1510.960618325475</c:v>
                </c:pt>
                <c:pt idx="550">
                  <c:v>1509.915961838175</c:v>
                </c:pt>
                <c:pt idx="551">
                  <c:v>1508.870487830944</c:v>
                </c:pt>
                <c:pt idx="552">
                  <c:v>1507.824197556301</c:v>
                </c:pt>
                <c:pt idx="553">
                  <c:v>1506.777092261788</c:v>
                </c:pt>
                <c:pt idx="554">
                  <c:v>1505.729173189805</c:v>
                </c:pt>
                <c:pt idx="555">
                  <c:v>1504.680441577447</c:v>
                </c:pt>
                <c:pt idx="556">
                  <c:v>1503.630898656339</c:v>
                </c:pt>
                <c:pt idx="557">
                  <c:v>1502.580545652464</c:v>
                </c:pt>
                <c:pt idx="558">
                  <c:v>1501.529383786</c:v>
                </c:pt>
                <c:pt idx="559">
                  <c:v>1500.477414271152</c:v>
                </c:pt>
                <c:pt idx="560">
                  <c:v>1499.424638315983</c:v>
                </c:pt>
                <c:pt idx="561">
                  <c:v>1498.371057122243</c:v>
                </c:pt>
                <c:pt idx="562">
                  <c:v>1497.316671885206</c:v>
                </c:pt>
                <c:pt idx="563">
                  <c:v>1496.261483793497</c:v>
                </c:pt>
                <c:pt idx="564">
                  <c:v>1495.20549402892</c:v>
                </c:pt>
                <c:pt idx="565">
                  <c:v>1494.148703766294</c:v>
                </c:pt>
                <c:pt idx="566">
                  <c:v>1493.09111417328</c:v>
                </c:pt>
                <c:pt idx="567">
                  <c:v>1492.03272641021</c:v>
                </c:pt>
                <c:pt idx="568">
                  <c:v>1490.973541629917</c:v>
                </c:pt>
                <c:pt idx="569">
                  <c:v>1489.91356097757</c:v>
                </c:pt>
                <c:pt idx="570">
                  <c:v>1488.852785590496</c:v>
                </c:pt>
                <c:pt idx="571">
                  <c:v>1487.791216598016</c:v>
                </c:pt>
                <c:pt idx="572">
                  <c:v>1486.728855121274</c:v>
                </c:pt>
                <c:pt idx="573">
                  <c:v>1485.665702273065</c:v>
                </c:pt>
                <c:pt idx="574">
                  <c:v>1484.601759157666</c:v>
                </c:pt>
                <c:pt idx="575">
                  <c:v>1483.537026870671</c:v>
                </c:pt>
                <c:pt idx="576">
                  <c:v>1482.471506498816</c:v>
                </c:pt>
                <c:pt idx="577">
                  <c:v>1481.405199119815</c:v>
                </c:pt>
                <c:pt idx="578">
                  <c:v>1480.338105802193</c:v>
                </c:pt>
                <c:pt idx="579">
                  <c:v>1479.270227605113</c:v>
                </c:pt>
                <c:pt idx="580">
                  <c:v>1478.201565578215</c:v>
                </c:pt>
                <c:pt idx="581">
                  <c:v>1477.132120761446</c:v>
                </c:pt>
                <c:pt idx="582">
                  <c:v>1476.061894184898</c:v>
                </c:pt>
                <c:pt idx="583">
                  <c:v>1474.990886868638</c:v>
                </c:pt>
                <c:pt idx="584">
                  <c:v>1473.919099822552</c:v>
                </c:pt>
                <c:pt idx="585">
                  <c:v>1472.846534046171</c:v>
                </c:pt>
                <c:pt idx="586">
                  <c:v>1471.773190528522</c:v>
                </c:pt>
                <c:pt idx="587">
                  <c:v>1470.699070247954</c:v>
                </c:pt>
                <c:pt idx="588">
                  <c:v>1469.624174171987</c:v>
                </c:pt>
                <c:pt idx="589">
                  <c:v>1468.548503257148</c:v>
                </c:pt>
                <c:pt idx="590">
                  <c:v>1467.472058448816</c:v>
                </c:pt>
                <c:pt idx="591">
                  <c:v>1466.394840681062</c:v>
                </c:pt>
                <c:pt idx="592">
                  <c:v>1465.316850876498</c:v>
                </c:pt>
                <c:pt idx="593">
                  <c:v>1464.238089946118</c:v>
                </c:pt>
                <c:pt idx="594">
                  <c:v>1463.15855878915</c:v>
                </c:pt>
                <c:pt idx="595">
                  <c:v>1462.078258292898</c:v>
                </c:pt>
                <c:pt idx="596">
                  <c:v>1460.997189332602</c:v>
                </c:pt>
                <c:pt idx="597">
                  <c:v>1459.915352771282</c:v>
                </c:pt>
                <c:pt idx="598">
                  <c:v>1458.832749459591</c:v>
                </c:pt>
                <c:pt idx="599">
                  <c:v>1457.749380235678</c:v>
                </c:pt>
                <c:pt idx="600">
                  <c:v>1456.665245925034</c:v>
                </c:pt>
                <c:pt idx="601">
                  <c:v>1455.580347340359</c:v>
                </c:pt>
                <c:pt idx="602">
                  <c:v>1454.494685281419</c:v>
                </c:pt>
                <c:pt idx="603">
                  <c:v>1453.408260534909</c:v>
                </c:pt>
                <c:pt idx="604">
                  <c:v>1452.321073874315</c:v>
                </c:pt>
                <c:pt idx="605">
                  <c:v>1451.233126059783</c:v>
                </c:pt>
                <c:pt idx="606">
                  <c:v>1450.144417837989</c:v>
                </c:pt>
                <c:pt idx="607">
                  <c:v>1449.054949942001</c:v>
                </c:pt>
                <c:pt idx="608">
                  <c:v>1447.964723091163</c:v>
                </c:pt>
                <c:pt idx="609">
                  <c:v>1446.873737990962</c:v>
                </c:pt>
                <c:pt idx="610">
                  <c:v>1445.781995332906</c:v>
                </c:pt>
                <c:pt idx="611">
                  <c:v>1444.689495794405</c:v>
                </c:pt>
                <c:pt idx="612">
                  <c:v>1443.596240038654</c:v>
                </c:pt>
                <c:pt idx="613">
                  <c:v>1442.502228714513</c:v>
                </c:pt>
                <c:pt idx="614">
                  <c:v>1441.407462456398</c:v>
                </c:pt>
                <c:pt idx="615">
                  <c:v>1440.311941884168</c:v>
                </c:pt>
                <c:pt idx="616">
                  <c:v>1439.215667603015</c:v>
                </c:pt>
                <c:pt idx="617">
                  <c:v>1438.118640203361</c:v>
                </c:pt>
                <c:pt idx="618">
                  <c:v>1437.020860260756</c:v>
                </c:pt>
                <c:pt idx="619">
                  <c:v>1435.922328335773</c:v>
                </c:pt>
                <c:pt idx="620">
                  <c:v>1434.823044973914</c:v>
                </c:pt>
                <c:pt idx="621">
                  <c:v>1433.723010705515</c:v>
                </c:pt>
                <c:pt idx="622">
                  <c:v>1432.622226045652</c:v>
                </c:pt>
                <c:pt idx="623">
                  <c:v>1431.520691494055</c:v>
                </c:pt>
                <c:pt idx="624">
                  <c:v>1430.418407535017</c:v>
                </c:pt>
                <c:pt idx="625">
                  <c:v>1429.315374637315</c:v>
                </c:pt>
                <c:pt idx="626">
                  <c:v>1428.211593254129</c:v>
                </c:pt>
                <c:pt idx="627">
                  <c:v>1427.10706382296</c:v>
                </c:pt>
                <c:pt idx="628">
                  <c:v>1426.001786765562</c:v>
                </c:pt>
                <c:pt idx="629">
                  <c:v>1424.895762487868</c:v>
                </c:pt>
                <c:pt idx="630">
                  <c:v>1423.788991379921</c:v>
                </c:pt>
                <c:pt idx="631">
                  <c:v>1422.681473815808</c:v>
                </c:pt>
                <c:pt idx="632">
                  <c:v>1421.573210153604</c:v>
                </c:pt>
                <c:pt idx="633">
                  <c:v>1420.464200735303</c:v>
                </c:pt>
                <c:pt idx="634">
                  <c:v>1419.354445886774</c:v>
                </c:pt>
                <c:pt idx="635">
                  <c:v>1418.243945917698</c:v>
                </c:pt>
                <c:pt idx="636">
                  <c:v>1417.132701121528</c:v>
                </c:pt>
                <c:pt idx="637">
                  <c:v>1416.020711775436</c:v>
                </c:pt>
                <c:pt idx="638">
                  <c:v>1414.907978140275</c:v>
                </c:pt>
                <c:pt idx="639">
                  <c:v>1413.79450046054</c:v>
                </c:pt>
                <c:pt idx="640">
                  <c:v>1412.680278964325</c:v>
                </c:pt>
                <c:pt idx="641">
                  <c:v>1411.565313863301</c:v>
                </c:pt>
                <c:pt idx="642">
                  <c:v>1410.449605352679</c:v>
                </c:pt>
                <c:pt idx="643">
                  <c:v>1409.333153611187</c:v>
                </c:pt>
                <c:pt idx="644">
                  <c:v>1408.215958801047</c:v>
                </c:pt>
                <c:pt idx="645">
                  <c:v>1407.098021067955</c:v>
                </c:pt>
                <c:pt idx="646">
                  <c:v>1405.979340541068</c:v>
                </c:pt>
                <c:pt idx="647">
                  <c:v>1404.859917332987</c:v>
                </c:pt>
                <c:pt idx="648">
                  <c:v>1403.739751539753</c:v>
                </c:pt>
                <c:pt idx="649">
                  <c:v>1402.618843240836</c:v>
                </c:pt>
                <c:pt idx="650">
                  <c:v>1401.49719249914</c:v>
                </c:pt>
                <c:pt idx="651">
                  <c:v>1400.374799360994</c:v>
                </c:pt>
                <c:pt idx="652">
                  <c:v>1399.251663856167</c:v>
                </c:pt>
                <c:pt idx="653">
                  <c:v>1398.12778599787</c:v>
                </c:pt>
                <c:pt idx="654">
                  <c:v>1397.003165782765</c:v>
                </c:pt>
                <c:pt idx="655">
                  <c:v>1395.877803190988</c:v>
                </c:pt>
                <c:pt idx="656">
                  <c:v>1394.75169818616</c:v>
                </c:pt>
                <c:pt idx="657">
                  <c:v>1393.624850715407</c:v>
                </c:pt>
                <c:pt idx="658">
                  <c:v>1392.497260709393</c:v>
                </c:pt>
                <c:pt idx="659">
                  <c:v>1391.36892808234</c:v>
                </c:pt>
                <c:pt idx="660">
                  <c:v>1390.239852732061</c:v>
                </c:pt>
                <c:pt idx="661">
                  <c:v>1389.110034539997</c:v>
                </c:pt>
                <c:pt idx="662">
                  <c:v>1387.979473371254</c:v>
                </c:pt>
                <c:pt idx="663">
                  <c:v>1386.848169074641</c:v>
                </c:pt>
                <c:pt idx="664">
                  <c:v>1385.716121482718</c:v>
                </c:pt>
                <c:pt idx="665">
                  <c:v>1384.583330411842</c:v>
                </c:pt>
                <c:pt idx="666">
                  <c:v>1383.449795662217</c:v>
                </c:pt>
                <c:pt idx="667">
                  <c:v>1382.315517017948</c:v>
                </c:pt>
                <c:pt idx="668">
                  <c:v>1381.180494247099</c:v>
                </c:pt>
                <c:pt idx="669">
                  <c:v>1380.044727101751</c:v>
                </c:pt>
                <c:pt idx="670">
                  <c:v>1378.908215318067</c:v>
                </c:pt>
                <c:pt idx="671">
                  <c:v>1377.770958616356</c:v>
                </c:pt>
                <c:pt idx="672">
                  <c:v>1376.632956701146</c:v>
                </c:pt>
                <c:pt idx="673">
                  <c:v>1375.494209261249</c:v>
                </c:pt>
                <c:pt idx="674">
                  <c:v>1374.354715969843</c:v>
                </c:pt>
                <c:pt idx="675">
                  <c:v>1373.214476484546</c:v>
                </c:pt>
                <c:pt idx="676">
                  <c:v>1372.073490447498</c:v>
                </c:pt>
                <c:pt idx="677">
                  <c:v>1370.931757485444</c:v>
                </c:pt>
                <c:pt idx="678">
                  <c:v>1369.78927720982</c:v>
                </c:pt>
                <c:pt idx="679">
                  <c:v>1368.646049216843</c:v>
                </c:pt>
                <c:pt idx="680">
                  <c:v>1367.502073087602</c:v>
                </c:pt>
                <c:pt idx="681">
                  <c:v>1366.357348388151</c:v>
                </c:pt>
                <c:pt idx="682">
                  <c:v>1365.211874669609</c:v>
                </c:pt>
                <c:pt idx="683">
                  <c:v>1364.065651468259</c:v>
                </c:pt>
                <c:pt idx="684">
                  <c:v>1362.918678305646</c:v>
                </c:pt>
                <c:pt idx="685">
                  <c:v>1361.770954688686</c:v>
                </c:pt>
                <c:pt idx="686">
                  <c:v>1360.622480109773</c:v>
                </c:pt>
                <c:pt idx="687">
                  <c:v>1359.473254046883</c:v>
                </c:pt>
                <c:pt idx="688">
                  <c:v>1358.323275963693</c:v>
                </c:pt>
                <c:pt idx="689">
                  <c:v>1357.172545309689</c:v>
                </c:pt>
                <c:pt idx="690">
                  <c:v>1356.021061520288</c:v>
                </c:pt>
                <c:pt idx="691">
                  <c:v>1354.868824016947</c:v>
                </c:pt>
                <c:pt idx="692">
                  <c:v>1353.715832207295</c:v>
                </c:pt>
                <c:pt idx="693">
                  <c:v>1352.562085485246</c:v>
                </c:pt>
                <c:pt idx="694">
                  <c:v>1351.407583231131</c:v>
                </c:pt>
                <c:pt idx="695">
                  <c:v>1350.252324811817</c:v>
                </c:pt>
                <c:pt idx="696">
                  <c:v>1349.096309580842</c:v>
                </c:pt>
                <c:pt idx="697">
                  <c:v>1347.939536878543</c:v>
                </c:pt>
                <c:pt idx="698">
                  <c:v>1346.782006032186</c:v>
                </c:pt>
                <c:pt idx="699">
                  <c:v>1345.623716356103</c:v>
                </c:pt>
                <c:pt idx="700">
                  <c:v>1344.464667151827</c:v>
                </c:pt>
                <c:pt idx="701">
                  <c:v>1343.304857708227</c:v>
                </c:pt>
                <c:pt idx="702">
                  <c:v>1342.144287301649</c:v>
                </c:pt>
                <c:pt idx="703">
                  <c:v>1340.982955196056</c:v>
                </c:pt>
                <c:pt idx="704">
                  <c:v>1339.820860643171</c:v>
                </c:pt>
                <c:pt idx="705">
                  <c:v>1338.658002882615</c:v>
                </c:pt>
                <c:pt idx="706">
                  <c:v>1337.494381142061</c:v>
                </c:pt>
                <c:pt idx="707">
                  <c:v>1336.32999463737</c:v>
                </c:pt>
                <c:pt idx="708">
                  <c:v>1335.164842572744</c:v>
                </c:pt>
                <c:pt idx="709">
                  <c:v>1333.998924140874</c:v>
                </c:pt>
                <c:pt idx="710">
                  <c:v>1332.832238523087</c:v>
                </c:pt>
                <c:pt idx="711">
                  <c:v>1331.6647848895</c:v>
                </c:pt>
                <c:pt idx="712">
                  <c:v>1330.496562399168</c:v>
                </c:pt>
                <c:pt idx="713">
                  <c:v>1329.327570200241</c:v>
                </c:pt>
                <c:pt idx="714">
                  <c:v>1328.157807430112</c:v>
                </c:pt>
                <c:pt idx="715">
                  <c:v>1326.987273215578</c:v>
                </c:pt>
                <c:pt idx="716">
                  <c:v>1325.81596667299</c:v>
                </c:pt>
                <c:pt idx="717">
                  <c:v>1324.64388690841</c:v>
                </c:pt>
                <c:pt idx="718">
                  <c:v>1323.47103301777</c:v>
                </c:pt>
                <c:pt idx="719">
                  <c:v>1322.297404087027</c:v>
                </c:pt>
                <c:pt idx="720">
                  <c:v>1321.122999192322</c:v>
                </c:pt>
                <c:pt idx="721">
                  <c:v>1319.94781740014</c:v>
                </c:pt>
                <c:pt idx="722">
                  <c:v>1318.771857767463</c:v>
                </c:pt>
                <c:pt idx="723">
                  <c:v>1317.59511934194</c:v>
                </c:pt>
                <c:pt idx="724">
                  <c:v>1316.417601162034</c:v>
                </c:pt>
                <c:pt idx="725">
                  <c:v>1315.239302257194</c:v>
                </c:pt>
                <c:pt idx="726">
                  <c:v>1314.060221648006</c:v>
                </c:pt>
                <c:pt idx="727">
                  <c:v>1312.880358346361</c:v>
                </c:pt>
                <c:pt idx="728">
                  <c:v>1311.69971135561</c:v>
                </c:pt>
                <c:pt idx="729">
                  <c:v>1310.51827967073</c:v>
                </c:pt>
                <c:pt idx="730">
                  <c:v>1309.33606227848</c:v>
                </c:pt>
                <c:pt idx="731">
                  <c:v>1308.153058157567</c:v>
                </c:pt>
                <c:pt idx="732">
                  <c:v>1306.969266278803</c:v>
                </c:pt>
                <c:pt idx="733">
                  <c:v>1305.784685605268</c:v>
                </c:pt>
                <c:pt idx="734">
                  <c:v>1304.599315092473</c:v>
                </c:pt>
                <c:pt idx="735">
                  <c:v>1303.413153688515</c:v>
                </c:pt>
                <c:pt idx="736">
                  <c:v>1302.226200334242</c:v>
                </c:pt>
                <c:pt idx="737">
                  <c:v>1301.038453963415</c:v>
                </c:pt>
                <c:pt idx="738">
                  <c:v>1299.849913502861</c:v>
                </c:pt>
                <c:pt idx="739">
                  <c:v>1298.660577872641</c:v>
                </c:pt>
                <c:pt idx="740">
                  <c:v>1297.470445986203</c:v>
                </c:pt>
                <c:pt idx="741">
                  <c:v>1296.279516750544</c:v>
                </c:pt>
                <c:pt idx="742">
                  <c:v>1295.087789066368</c:v>
                </c:pt>
                <c:pt idx="743">
                  <c:v>1293.895261828243</c:v>
                </c:pt>
                <c:pt idx="744">
                  <c:v>1292.701933924761</c:v>
                </c:pt>
                <c:pt idx="745">
                  <c:v>1291.507804238692</c:v>
                </c:pt>
                <c:pt idx="746">
                  <c:v>1290.312871647141</c:v>
                </c:pt>
                <c:pt idx="747">
                  <c:v>1289.117135021705</c:v>
                </c:pt>
                <c:pt idx="748">
                  <c:v>1287.920593228628</c:v>
                </c:pt>
                <c:pt idx="749">
                  <c:v>1286.723245128951</c:v>
                </c:pt>
                <c:pt idx="750">
                  <c:v>1285.525089578674</c:v>
                </c:pt>
                <c:pt idx="751">
                  <c:v>1284.326125428898</c:v>
                </c:pt>
                <c:pt idx="752">
                  <c:v>1283.126351525988</c:v>
                </c:pt>
                <c:pt idx="753">
                  <c:v>1281.925766711714</c:v>
                </c:pt>
                <c:pt idx="754">
                  <c:v>1280.72436982341</c:v>
                </c:pt>
                <c:pt idx="755">
                  <c:v>1279.522159694116</c:v>
                </c:pt>
                <c:pt idx="756">
                  <c:v>1278.319135152731</c:v>
                </c:pt>
                <c:pt idx="757">
                  <c:v>1277.115295024159</c:v>
                </c:pt>
                <c:pt idx="758">
                  <c:v>1275.910638129456</c:v>
                </c:pt>
                <c:pt idx="759">
                  <c:v>1274.705163285974</c:v>
                </c:pt>
                <c:pt idx="760">
                  <c:v>1273.498869307506</c:v>
                </c:pt>
                <c:pt idx="761">
                  <c:v>1272.291755004431</c:v>
                </c:pt>
                <c:pt idx="762">
                  <c:v>1271.083819183854</c:v>
                </c:pt>
                <c:pt idx="763">
                  <c:v>1269.875060649748</c:v>
                </c:pt>
                <c:pt idx="764">
                  <c:v>1268.665478203095</c:v>
                </c:pt>
                <c:pt idx="765">
                  <c:v>1267.455070642021</c:v>
                </c:pt>
                <c:pt idx="766">
                  <c:v>1266.24383676194</c:v>
                </c:pt>
                <c:pt idx="767">
                  <c:v>1265.031775355684</c:v>
                </c:pt>
                <c:pt idx="768">
                  <c:v>1263.818885213645</c:v>
                </c:pt>
                <c:pt idx="769">
                  <c:v>1262.605165123901</c:v>
                </c:pt>
                <c:pt idx="770">
                  <c:v>1261.390613872355</c:v>
                </c:pt>
                <c:pt idx="771">
                  <c:v>1260.175230242864</c:v>
                </c:pt>
                <c:pt idx="772">
                  <c:v>1258.959013017372</c:v>
                </c:pt>
                <c:pt idx="773">
                  <c:v>1257.741960976033</c:v>
                </c:pt>
                <c:pt idx="774">
                  <c:v>1256.524072897344</c:v>
                </c:pt>
                <c:pt idx="775">
                  <c:v>1255.305347558272</c:v>
                </c:pt>
                <c:pt idx="776">
                  <c:v>1254.085783734371</c:v>
                </c:pt>
                <c:pt idx="777">
                  <c:v>1252.865380199917</c:v>
                </c:pt>
                <c:pt idx="778">
                  <c:v>1251.644135728021</c:v>
                </c:pt>
                <c:pt idx="779">
                  <c:v>1250.422049090753</c:v>
                </c:pt>
                <c:pt idx="780">
                  <c:v>1249.199119059264</c:v>
                </c:pt>
                <c:pt idx="781">
                  <c:v>1247.9753444039</c:v>
                </c:pt>
                <c:pt idx="782">
                  <c:v>1246.750723894322</c:v>
                </c:pt>
                <c:pt idx="783">
                  <c:v>1245.525256299617</c:v>
                </c:pt>
                <c:pt idx="784">
                  <c:v>1244.298940388419</c:v>
                </c:pt>
                <c:pt idx="785">
                  <c:v>1243.071774929014</c:v>
                </c:pt>
                <c:pt idx="786">
                  <c:v>1241.843758689454</c:v>
                </c:pt>
                <c:pt idx="787">
                  <c:v>1240.614890437669</c:v>
                </c:pt>
                <c:pt idx="788">
                  <c:v>1239.385168941572</c:v>
                </c:pt>
                <c:pt idx="789">
                  <c:v>1238.154592969166</c:v>
                </c:pt>
                <c:pt idx="790">
                  <c:v>1236.92316128865</c:v>
                </c:pt>
                <c:pt idx="791">
                  <c:v>1235.690872668523</c:v>
                </c:pt>
                <c:pt idx="792">
                  <c:v>1234.457725877686</c:v>
                </c:pt>
                <c:pt idx="793">
                  <c:v>1233.223719685545</c:v>
                </c:pt>
                <c:pt idx="794">
                  <c:v>1231.988852862106</c:v>
                </c:pt>
                <c:pt idx="795">
                  <c:v>1230.753124178076</c:v>
                </c:pt>
                <c:pt idx="796">
                  <c:v>1229.51653240496</c:v>
                </c:pt>
                <c:pt idx="797">
                  <c:v>1228.279076315155</c:v>
                </c:pt>
                <c:pt idx="798">
                  <c:v>1227.040754682043</c:v>
                </c:pt>
                <c:pt idx="799">
                  <c:v>1225.801566280085</c:v>
                </c:pt>
                <c:pt idx="800">
                  <c:v>1224.561509884912</c:v>
                </c:pt>
                <c:pt idx="801">
                  <c:v>1223.320584273411</c:v>
                </c:pt>
                <c:pt idx="802">
                  <c:v>1222.078788223815</c:v>
                </c:pt>
                <c:pt idx="803">
                  <c:v>1220.836120515793</c:v>
                </c:pt>
                <c:pt idx="804">
                  <c:v>1219.592579930528</c:v>
                </c:pt>
                <c:pt idx="805">
                  <c:v>1218.348165250805</c:v>
                </c:pt>
                <c:pt idx="806">
                  <c:v>1217.102875261093</c:v>
                </c:pt>
                <c:pt idx="807">
                  <c:v>1215.856708747625</c:v>
                </c:pt>
                <c:pt idx="808">
                  <c:v>1214.609664498477</c:v>
                </c:pt>
                <c:pt idx="809">
                  <c:v>1213.361741303646</c:v>
                </c:pt>
                <c:pt idx="810">
                  <c:v>1212.112937955126</c:v>
                </c:pt>
                <c:pt idx="811">
                  <c:v>1210.863253246986</c:v>
                </c:pt>
                <c:pt idx="812">
                  <c:v>1209.612685975441</c:v>
                </c:pt>
                <c:pt idx="813">
                  <c:v>1208.361234938922</c:v>
                </c:pt>
                <c:pt idx="814">
                  <c:v>1207.108898938155</c:v>
                </c:pt>
                <c:pt idx="815">
                  <c:v>1205.85567677622</c:v>
                </c:pt>
                <c:pt idx="816">
                  <c:v>1204.601567258628</c:v>
                </c:pt>
                <c:pt idx="817">
                  <c:v>1203.346569193383</c:v>
                </c:pt>
                <c:pt idx="818">
                  <c:v>1202.090681391052</c:v>
                </c:pt>
                <c:pt idx="819">
                  <c:v>1200.833902664821</c:v>
                </c:pt>
                <c:pt idx="820">
                  <c:v>1199.576231830568</c:v>
                </c:pt>
                <c:pt idx="821">
                  <c:v>1198.317667706918</c:v>
                </c:pt>
                <c:pt idx="822">
                  <c:v>1197.058209115304</c:v>
                </c:pt>
                <c:pt idx="823">
                  <c:v>1195.797854880027</c:v>
                </c:pt>
                <c:pt idx="824">
                  <c:v>1194.536603828315</c:v>
                </c:pt>
                <c:pt idx="825">
                  <c:v>1193.274454790378</c:v>
                </c:pt>
                <c:pt idx="826">
                  <c:v>1192.011406599461</c:v>
                </c:pt>
                <c:pt idx="827">
                  <c:v>1190.747458091901</c:v>
                </c:pt>
                <c:pt idx="828">
                  <c:v>1189.48260810718</c:v>
                </c:pt>
                <c:pt idx="829">
                  <c:v>1188.216855487973</c:v>
                </c:pt>
                <c:pt idx="830">
                  <c:v>1186.950199080202</c:v>
                </c:pt>
                <c:pt idx="831">
                  <c:v>1185.682637733081</c:v>
                </c:pt>
                <c:pt idx="832">
                  <c:v>1184.414170299167</c:v>
                </c:pt>
                <c:pt idx="833">
                  <c:v>1183.144795634408</c:v>
                </c:pt>
                <c:pt idx="834">
                  <c:v>1181.874512598181</c:v>
                </c:pt>
                <c:pt idx="835">
                  <c:v>1180.603320053345</c:v>
                </c:pt>
                <c:pt idx="836">
                  <c:v>1179.331216866279</c:v>
                </c:pt>
                <c:pt idx="837">
                  <c:v>1178.058201906925</c:v>
                </c:pt>
                <c:pt idx="838">
                  <c:v>1176.78427404883</c:v>
                </c:pt>
                <c:pt idx="839">
                  <c:v>1175.509432169184</c:v>
                </c:pt>
                <c:pt idx="840">
                  <c:v>1174.233675148859</c:v>
                </c:pt>
                <c:pt idx="841">
                  <c:v>1172.957001872449</c:v>
                </c:pt>
                <c:pt idx="842">
                  <c:v>1171.679411228301</c:v>
                </c:pt>
                <c:pt idx="843">
                  <c:v>1170.400902108558</c:v>
                </c:pt>
                <c:pt idx="844">
                  <c:v>1169.121473409185</c:v>
                </c:pt>
                <c:pt idx="845">
                  <c:v>1167.84112403001</c:v>
                </c:pt>
                <c:pt idx="846">
                  <c:v>1166.559852874749</c:v>
                </c:pt>
                <c:pt idx="847">
                  <c:v>1165.277658851044</c:v>
                </c:pt>
                <c:pt idx="848">
                  <c:v>1163.994540870489</c:v>
                </c:pt>
                <c:pt idx="849">
                  <c:v>1162.71049784866</c:v>
                </c:pt>
                <c:pt idx="850">
                  <c:v>1161.425528705144</c:v>
                </c:pt>
                <c:pt idx="851">
                  <c:v>1160.139632363567</c:v>
                </c:pt>
                <c:pt idx="852">
                  <c:v>1158.852807751617</c:v>
                </c:pt>
                <c:pt idx="853">
                  <c:v>1157.565053801075</c:v>
                </c:pt>
                <c:pt idx="854">
                  <c:v>1156.276369447834</c:v>
                </c:pt>
                <c:pt idx="855">
                  <c:v>1154.986753631925</c:v>
                </c:pt>
                <c:pt idx="856">
                  <c:v>1153.696205297542</c:v>
                </c:pt>
                <c:pt idx="857">
                  <c:v>1152.404723393058</c:v>
                </c:pt>
                <c:pt idx="858">
                  <c:v>1151.112306871051</c:v>
                </c:pt>
                <c:pt idx="859">
                  <c:v>1149.818954688323</c:v>
                </c:pt>
                <c:pt idx="860">
                  <c:v>1148.524665805917</c:v>
                </c:pt>
                <c:pt idx="861">
                  <c:v>1147.22943918914</c:v>
                </c:pt>
                <c:pt idx="862">
                  <c:v>1145.933273807574</c:v>
                </c:pt>
                <c:pt idx="863">
                  <c:v>1144.636168635098</c:v>
                </c:pt>
                <c:pt idx="864">
                  <c:v>1143.338122649902</c:v>
                </c:pt>
                <c:pt idx="865">
                  <c:v>1142.039134834503</c:v>
                </c:pt>
                <c:pt idx="866">
                  <c:v>1140.739204175758</c:v>
                </c:pt>
                <c:pt idx="867">
                  <c:v>1139.43832966488</c:v>
                </c:pt>
                <c:pt idx="868">
                  <c:v>1138.136510297446</c:v>
                </c:pt>
                <c:pt idx="869">
                  <c:v>1136.833745073414</c:v>
                </c:pt>
                <c:pt idx="870">
                  <c:v>1135.530032997136</c:v>
                </c:pt>
                <c:pt idx="871">
                  <c:v>1134.22537307736</c:v>
                </c:pt>
                <c:pt idx="872">
                  <c:v>1132.919764327249</c:v>
                </c:pt>
                <c:pt idx="873">
                  <c:v>1131.613205764385</c:v>
                </c:pt>
                <c:pt idx="874">
                  <c:v>1130.305696410782</c:v>
                </c:pt>
                <c:pt idx="875">
                  <c:v>1128.997235292888</c:v>
                </c:pt>
                <c:pt idx="876">
                  <c:v>1127.687821441597</c:v>
                </c:pt>
                <c:pt idx="877">
                  <c:v>1126.377453892255</c:v>
                </c:pt>
                <c:pt idx="878">
                  <c:v>1125.066131684664</c:v>
                </c:pt>
                <c:pt idx="879">
                  <c:v>1123.753853863091</c:v>
                </c:pt>
              </c:numCache>
            </c:numRef>
          </c:yVal>
          <c:smooth val="1"/>
        </c:ser>
        <c:ser>
          <c:idx val="5"/>
          <c:order val="3"/>
          <c:tx>
            <c:v>P-T path</c:v>
          </c:tx>
          <c:marker>
            <c:symbol val="none"/>
          </c:marker>
          <c:xVal>
            <c:numRef>
              <c:f>'Decompression Melting '!$A$43:$A$1392</c:f>
              <c:numCache>
                <c:formatCode>0.00</c:formatCode>
                <c:ptCount val="1350"/>
                <c:pt idx="0">
                  <c:v>9.01</c:v>
                </c:pt>
                <c:pt idx="1">
                  <c:v>9.0</c:v>
                </c:pt>
                <c:pt idx="2">
                  <c:v>8.99</c:v>
                </c:pt>
                <c:pt idx="3">
                  <c:v>8.98</c:v>
                </c:pt>
                <c:pt idx="4">
                  <c:v>8.97</c:v>
                </c:pt>
                <c:pt idx="5">
                  <c:v>8.96</c:v>
                </c:pt>
                <c:pt idx="6">
                  <c:v>8.95</c:v>
                </c:pt>
                <c:pt idx="7">
                  <c:v>8.940000000000001</c:v>
                </c:pt>
                <c:pt idx="8">
                  <c:v>8.930000000000001</c:v>
                </c:pt>
                <c:pt idx="9">
                  <c:v>8.920000000000001</c:v>
                </c:pt>
                <c:pt idx="10">
                  <c:v>8.910000000000001</c:v>
                </c:pt>
                <c:pt idx="11">
                  <c:v>8.900000000000002</c:v>
                </c:pt>
                <c:pt idx="12">
                  <c:v>8.890000000000002</c:v>
                </c:pt>
                <c:pt idx="13">
                  <c:v>8.880000000000002</c:v>
                </c:pt>
                <c:pt idx="14">
                  <c:v>8.870000000000002</c:v>
                </c:pt>
                <c:pt idx="15">
                  <c:v>8.860000000000002</c:v>
                </c:pt>
                <c:pt idx="16">
                  <c:v>8.850000000000003</c:v>
                </c:pt>
                <c:pt idx="17">
                  <c:v>8.840000000000003</c:v>
                </c:pt>
                <c:pt idx="18">
                  <c:v>8.830000000000003</c:v>
                </c:pt>
                <c:pt idx="19">
                  <c:v>8.820000000000003</c:v>
                </c:pt>
                <c:pt idx="20">
                  <c:v>8.810000000000004</c:v>
                </c:pt>
                <c:pt idx="21">
                  <c:v>8.800000000000004</c:v>
                </c:pt>
                <c:pt idx="22">
                  <c:v>8.790000000000004</c:v>
                </c:pt>
                <c:pt idx="23">
                  <c:v>8.780000000000005</c:v>
                </c:pt>
                <c:pt idx="24">
                  <c:v>8.770000000000005</c:v>
                </c:pt>
                <c:pt idx="25">
                  <c:v>8.760000000000005</c:v>
                </c:pt>
                <c:pt idx="26">
                  <c:v>8.750000000000005</c:v>
                </c:pt>
                <c:pt idx="27">
                  <c:v>8.740000000000005</c:v>
                </c:pt>
                <c:pt idx="28">
                  <c:v>8.730000000000006</c:v>
                </c:pt>
                <c:pt idx="29">
                  <c:v>8.720000000000006</c:v>
                </c:pt>
                <c:pt idx="30">
                  <c:v>8.710000000000006</c:v>
                </c:pt>
                <c:pt idx="31">
                  <c:v>8.700000000000006</c:v>
                </c:pt>
                <c:pt idx="32">
                  <c:v>8.690000000000006</c:v>
                </c:pt>
                <c:pt idx="33">
                  <c:v>8.680000000000007</c:v>
                </c:pt>
                <c:pt idx="34">
                  <c:v>8.670000000000007</c:v>
                </c:pt>
                <c:pt idx="35">
                  <c:v>8.660000000000007</c:v>
                </c:pt>
                <c:pt idx="36">
                  <c:v>8.650000000000007</c:v>
                </c:pt>
                <c:pt idx="37">
                  <c:v>8.640000000000008</c:v>
                </c:pt>
                <c:pt idx="38">
                  <c:v>8.630000000000008</c:v>
                </c:pt>
                <c:pt idx="39">
                  <c:v>8.620000000000008</c:v>
                </c:pt>
                <c:pt idx="40">
                  <c:v>8.610000000000008</c:v>
                </c:pt>
                <c:pt idx="41">
                  <c:v>8.600000000000008</c:v>
                </c:pt>
                <c:pt idx="42">
                  <c:v>8.590000000000008</c:v>
                </c:pt>
                <c:pt idx="43">
                  <c:v>8.580000000000008</c:v>
                </c:pt>
                <c:pt idx="44">
                  <c:v>8.57000000000001</c:v>
                </c:pt>
                <c:pt idx="45">
                  <c:v>8.56000000000001</c:v>
                </c:pt>
                <c:pt idx="46">
                  <c:v>8.55000000000001</c:v>
                </c:pt>
                <c:pt idx="47">
                  <c:v>8.54000000000001</c:v>
                </c:pt>
                <c:pt idx="48">
                  <c:v>8.53000000000001</c:v>
                </c:pt>
                <c:pt idx="49">
                  <c:v>8.52000000000001</c:v>
                </c:pt>
                <c:pt idx="50">
                  <c:v>8.51000000000001</c:v>
                </c:pt>
                <c:pt idx="51">
                  <c:v>8.50000000000001</c:v>
                </c:pt>
                <c:pt idx="52">
                  <c:v>8.49000000000001</c:v>
                </c:pt>
                <c:pt idx="53">
                  <c:v>8.48000000000001</c:v>
                </c:pt>
                <c:pt idx="54">
                  <c:v>8.47000000000001</c:v>
                </c:pt>
                <c:pt idx="55">
                  <c:v>8.46000000000001</c:v>
                </c:pt>
                <c:pt idx="56">
                  <c:v>8.45000000000001</c:v>
                </c:pt>
                <c:pt idx="57">
                  <c:v>8.440000000000011</c:v>
                </c:pt>
                <c:pt idx="58">
                  <c:v>8.430000000000012</c:v>
                </c:pt>
                <c:pt idx="59">
                  <c:v>8.420000000000012</c:v>
                </c:pt>
                <c:pt idx="60">
                  <c:v>8.410000000000012</c:v>
                </c:pt>
                <c:pt idx="61">
                  <c:v>8.400000000000012</c:v>
                </c:pt>
                <c:pt idx="62">
                  <c:v>8.390000000000012</c:v>
                </c:pt>
                <c:pt idx="63">
                  <c:v>8.380000000000013</c:v>
                </c:pt>
                <c:pt idx="64">
                  <c:v>8.370000000000013</c:v>
                </c:pt>
                <c:pt idx="65">
                  <c:v>8.360000000000013</c:v>
                </c:pt>
                <c:pt idx="66">
                  <c:v>8.350000000000013</c:v>
                </c:pt>
                <c:pt idx="67">
                  <c:v>8.340000000000014</c:v>
                </c:pt>
                <c:pt idx="68">
                  <c:v>8.330000000000014</c:v>
                </c:pt>
                <c:pt idx="69">
                  <c:v>8.320000000000014</c:v>
                </c:pt>
                <c:pt idx="70">
                  <c:v>8.310000000000014</c:v>
                </c:pt>
                <c:pt idx="71">
                  <c:v>8.300000000000014</c:v>
                </c:pt>
                <c:pt idx="72">
                  <c:v>8.290000000000015</c:v>
                </c:pt>
                <c:pt idx="73">
                  <c:v>8.280000000000015</c:v>
                </c:pt>
                <c:pt idx="74">
                  <c:v>8.270000000000015</c:v>
                </c:pt>
                <c:pt idx="75">
                  <c:v>8.260000000000015</c:v>
                </c:pt>
                <c:pt idx="76">
                  <c:v>8.250000000000015</c:v>
                </c:pt>
                <c:pt idx="77">
                  <c:v>8.240000000000016</c:v>
                </c:pt>
                <c:pt idx="78">
                  <c:v>8.230000000000016</c:v>
                </c:pt>
                <c:pt idx="79">
                  <c:v>8.220000000000017</c:v>
                </c:pt>
                <c:pt idx="80">
                  <c:v>8.210000000000017</c:v>
                </c:pt>
                <c:pt idx="81">
                  <c:v>8.200000000000017</c:v>
                </c:pt>
                <c:pt idx="82">
                  <c:v>8.190000000000017</c:v>
                </c:pt>
                <c:pt idx="83">
                  <c:v>8.180000000000017</c:v>
                </c:pt>
                <c:pt idx="84">
                  <c:v>8.170000000000017</c:v>
                </c:pt>
                <c:pt idx="85">
                  <c:v>8.160000000000017</c:v>
                </c:pt>
                <c:pt idx="86">
                  <c:v>8.150000000000018</c:v>
                </c:pt>
                <c:pt idx="87">
                  <c:v>8.140000000000018</c:v>
                </c:pt>
                <c:pt idx="88">
                  <c:v>8.130000000000018</c:v>
                </c:pt>
                <c:pt idx="89">
                  <c:v>8.120000000000018</c:v>
                </c:pt>
                <c:pt idx="90">
                  <c:v>8.110000000000018</c:v>
                </c:pt>
                <c:pt idx="91">
                  <c:v>8.10000000000002</c:v>
                </c:pt>
                <c:pt idx="92">
                  <c:v>8.09000000000002</c:v>
                </c:pt>
                <c:pt idx="93">
                  <c:v>8.08000000000002</c:v>
                </c:pt>
                <c:pt idx="94">
                  <c:v>8.07000000000002</c:v>
                </c:pt>
                <c:pt idx="95">
                  <c:v>8.06000000000002</c:v>
                </c:pt>
                <c:pt idx="96">
                  <c:v>8.05000000000002</c:v>
                </c:pt>
                <c:pt idx="97">
                  <c:v>8.04000000000002</c:v>
                </c:pt>
                <c:pt idx="98">
                  <c:v>8.030000000000021</c:v>
                </c:pt>
                <c:pt idx="99">
                  <c:v>8.020000000000021</c:v>
                </c:pt>
                <c:pt idx="100">
                  <c:v>8.010000000000021</c:v>
                </c:pt>
                <c:pt idx="101">
                  <c:v>8.000000000000021</c:v>
                </c:pt>
                <c:pt idx="102">
                  <c:v>7.990000000000021</c:v>
                </c:pt>
                <c:pt idx="103">
                  <c:v>7.980000000000021</c:v>
                </c:pt>
                <c:pt idx="104">
                  <c:v>7.970000000000021</c:v>
                </c:pt>
                <c:pt idx="105">
                  <c:v>7.960000000000022</c:v>
                </c:pt>
                <c:pt idx="106">
                  <c:v>7.950000000000022</c:v>
                </c:pt>
                <c:pt idx="107">
                  <c:v>7.940000000000022</c:v>
                </c:pt>
                <c:pt idx="108">
                  <c:v>7.930000000000022</c:v>
                </c:pt>
                <c:pt idx="109">
                  <c:v>7.920000000000023</c:v>
                </c:pt>
                <c:pt idx="110">
                  <c:v>7.910000000000023</c:v>
                </c:pt>
                <c:pt idx="111">
                  <c:v>7.900000000000023</c:v>
                </c:pt>
                <c:pt idx="112">
                  <c:v>7.890000000000024</c:v>
                </c:pt>
                <c:pt idx="113">
                  <c:v>7.880000000000024</c:v>
                </c:pt>
                <c:pt idx="114">
                  <c:v>7.870000000000024</c:v>
                </c:pt>
                <c:pt idx="115">
                  <c:v>7.860000000000024</c:v>
                </c:pt>
                <c:pt idx="116">
                  <c:v>7.850000000000024</c:v>
                </c:pt>
                <c:pt idx="117">
                  <c:v>7.840000000000024</c:v>
                </c:pt>
                <c:pt idx="118">
                  <c:v>7.830000000000024</c:v>
                </c:pt>
                <c:pt idx="119">
                  <c:v>7.820000000000025</c:v>
                </c:pt>
                <c:pt idx="120">
                  <c:v>7.810000000000025</c:v>
                </c:pt>
                <c:pt idx="121">
                  <c:v>7.800000000000025</c:v>
                </c:pt>
                <c:pt idx="122">
                  <c:v>7.790000000000025</c:v>
                </c:pt>
                <c:pt idx="123">
                  <c:v>7.780000000000025</c:v>
                </c:pt>
                <c:pt idx="124">
                  <c:v>7.770000000000026</c:v>
                </c:pt>
                <c:pt idx="125">
                  <c:v>7.760000000000026</c:v>
                </c:pt>
                <c:pt idx="126">
                  <c:v>7.750000000000026</c:v>
                </c:pt>
                <c:pt idx="127">
                  <c:v>7.740000000000026</c:v>
                </c:pt>
                <c:pt idx="128">
                  <c:v>7.730000000000026</c:v>
                </c:pt>
                <c:pt idx="129">
                  <c:v>7.720000000000027</c:v>
                </c:pt>
                <c:pt idx="130">
                  <c:v>7.710000000000027</c:v>
                </c:pt>
                <c:pt idx="131">
                  <c:v>7.700000000000027</c:v>
                </c:pt>
                <c:pt idx="132">
                  <c:v>7.690000000000028</c:v>
                </c:pt>
                <c:pt idx="133">
                  <c:v>7.680000000000028</c:v>
                </c:pt>
                <c:pt idx="134">
                  <c:v>7.670000000000028</c:v>
                </c:pt>
                <c:pt idx="135">
                  <c:v>7.660000000000028</c:v>
                </c:pt>
                <c:pt idx="136">
                  <c:v>7.650000000000029</c:v>
                </c:pt>
                <c:pt idx="137">
                  <c:v>7.640000000000029</c:v>
                </c:pt>
                <c:pt idx="138">
                  <c:v>7.63000000000003</c:v>
                </c:pt>
                <c:pt idx="139">
                  <c:v>7.620000000000029</c:v>
                </c:pt>
                <c:pt idx="140">
                  <c:v>7.61000000000003</c:v>
                </c:pt>
                <c:pt idx="141">
                  <c:v>7.60000000000003</c:v>
                </c:pt>
                <c:pt idx="142">
                  <c:v>7.59000000000003</c:v>
                </c:pt>
                <c:pt idx="143">
                  <c:v>7.58000000000003</c:v>
                </c:pt>
                <c:pt idx="144">
                  <c:v>7.57000000000003</c:v>
                </c:pt>
                <c:pt idx="145">
                  <c:v>7.560000000000031</c:v>
                </c:pt>
                <c:pt idx="146">
                  <c:v>7.550000000000031</c:v>
                </c:pt>
                <c:pt idx="147">
                  <c:v>7.540000000000031</c:v>
                </c:pt>
                <c:pt idx="148">
                  <c:v>7.530000000000031</c:v>
                </c:pt>
                <c:pt idx="149">
                  <c:v>7.520000000000032</c:v>
                </c:pt>
                <c:pt idx="150">
                  <c:v>7.510000000000032</c:v>
                </c:pt>
                <c:pt idx="151">
                  <c:v>7.500000000000032</c:v>
                </c:pt>
                <c:pt idx="152">
                  <c:v>7.490000000000032</c:v>
                </c:pt>
                <c:pt idx="153">
                  <c:v>7.480000000000032</c:v>
                </c:pt>
                <c:pt idx="154">
                  <c:v>7.470000000000032</c:v>
                </c:pt>
                <c:pt idx="155">
                  <c:v>7.460000000000033</c:v>
                </c:pt>
                <c:pt idx="156">
                  <c:v>7.450000000000033</c:v>
                </c:pt>
                <c:pt idx="157">
                  <c:v>7.440000000000033</c:v>
                </c:pt>
                <c:pt idx="158">
                  <c:v>7.430000000000033</c:v>
                </c:pt>
                <c:pt idx="159">
                  <c:v>7.420000000000034</c:v>
                </c:pt>
                <c:pt idx="160">
                  <c:v>7.410000000000034</c:v>
                </c:pt>
                <c:pt idx="161">
                  <c:v>7.400000000000034</c:v>
                </c:pt>
                <c:pt idx="162">
                  <c:v>7.390000000000034</c:v>
                </c:pt>
                <c:pt idx="163">
                  <c:v>7.380000000000034</c:v>
                </c:pt>
                <c:pt idx="164">
                  <c:v>7.370000000000034</c:v>
                </c:pt>
                <c:pt idx="165">
                  <c:v>7.360000000000035</c:v>
                </c:pt>
                <c:pt idx="166">
                  <c:v>7.350000000000035</c:v>
                </c:pt>
                <c:pt idx="167">
                  <c:v>7.340000000000035</c:v>
                </c:pt>
                <c:pt idx="168">
                  <c:v>7.330000000000035</c:v>
                </c:pt>
                <c:pt idx="169">
                  <c:v>7.320000000000036</c:v>
                </c:pt>
                <c:pt idx="170">
                  <c:v>7.310000000000036</c:v>
                </c:pt>
                <c:pt idx="171">
                  <c:v>7.300000000000036</c:v>
                </c:pt>
                <c:pt idx="172">
                  <c:v>7.290000000000036</c:v>
                </c:pt>
                <c:pt idx="173">
                  <c:v>7.280000000000036</c:v>
                </c:pt>
                <c:pt idx="174">
                  <c:v>7.270000000000036</c:v>
                </c:pt>
                <c:pt idx="175">
                  <c:v>7.260000000000037</c:v>
                </c:pt>
                <c:pt idx="176">
                  <c:v>7.250000000000037</c:v>
                </c:pt>
                <c:pt idx="177">
                  <c:v>7.240000000000037</c:v>
                </c:pt>
                <c:pt idx="178">
                  <c:v>7.230000000000037</c:v>
                </c:pt>
                <c:pt idx="179">
                  <c:v>7.220000000000038</c:v>
                </c:pt>
                <c:pt idx="180">
                  <c:v>7.210000000000038</c:v>
                </c:pt>
                <c:pt idx="181">
                  <c:v>7.200000000000038</c:v>
                </c:pt>
                <c:pt idx="182">
                  <c:v>7.190000000000039</c:v>
                </c:pt>
                <c:pt idx="183">
                  <c:v>7.180000000000039</c:v>
                </c:pt>
                <c:pt idx="184">
                  <c:v>7.170000000000039</c:v>
                </c:pt>
                <c:pt idx="185">
                  <c:v>7.160000000000039</c:v>
                </c:pt>
                <c:pt idx="186">
                  <c:v>7.150000000000039</c:v>
                </c:pt>
                <c:pt idx="187">
                  <c:v>7.14000000000004</c:v>
                </c:pt>
                <c:pt idx="188">
                  <c:v>7.13000000000004</c:v>
                </c:pt>
                <c:pt idx="189">
                  <c:v>7.12000000000004</c:v>
                </c:pt>
                <c:pt idx="190">
                  <c:v>7.11000000000004</c:v>
                </c:pt>
                <c:pt idx="191">
                  <c:v>7.10000000000004</c:v>
                </c:pt>
                <c:pt idx="192">
                  <c:v>7.090000000000041</c:v>
                </c:pt>
                <c:pt idx="193">
                  <c:v>7.080000000000041</c:v>
                </c:pt>
                <c:pt idx="194">
                  <c:v>7.070000000000041</c:v>
                </c:pt>
                <c:pt idx="195">
                  <c:v>7.060000000000041</c:v>
                </c:pt>
                <c:pt idx="196">
                  <c:v>7.050000000000042</c:v>
                </c:pt>
                <c:pt idx="197">
                  <c:v>7.040000000000042</c:v>
                </c:pt>
                <c:pt idx="198">
                  <c:v>7.030000000000042</c:v>
                </c:pt>
                <c:pt idx="199">
                  <c:v>7.020000000000042</c:v>
                </c:pt>
                <c:pt idx="200">
                  <c:v>7.010000000000042</c:v>
                </c:pt>
                <c:pt idx="201">
                  <c:v>7.000000000000043</c:v>
                </c:pt>
                <c:pt idx="202">
                  <c:v>6.990000000000043</c:v>
                </c:pt>
                <c:pt idx="203">
                  <c:v>6.980000000000043</c:v>
                </c:pt>
                <c:pt idx="204">
                  <c:v>6.970000000000043</c:v>
                </c:pt>
                <c:pt idx="205">
                  <c:v>6.960000000000043</c:v>
                </c:pt>
                <c:pt idx="206">
                  <c:v>6.950000000000044</c:v>
                </c:pt>
                <c:pt idx="207">
                  <c:v>6.940000000000044</c:v>
                </c:pt>
                <c:pt idx="208">
                  <c:v>6.930000000000044</c:v>
                </c:pt>
                <c:pt idx="209">
                  <c:v>6.920000000000044</c:v>
                </c:pt>
                <c:pt idx="210">
                  <c:v>6.910000000000044</c:v>
                </c:pt>
                <c:pt idx="211">
                  <c:v>6.900000000000044</c:v>
                </c:pt>
                <c:pt idx="212">
                  <c:v>6.890000000000045</c:v>
                </c:pt>
                <c:pt idx="213">
                  <c:v>6.880000000000045</c:v>
                </c:pt>
                <c:pt idx="214">
                  <c:v>6.870000000000045</c:v>
                </c:pt>
                <c:pt idx="215">
                  <c:v>6.860000000000046</c:v>
                </c:pt>
                <c:pt idx="216">
                  <c:v>6.850000000000046</c:v>
                </c:pt>
                <c:pt idx="217">
                  <c:v>6.840000000000046</c:v>
                </c:pt>
                <c:pt idx="218">
                  <c:v>6.830000000000046</c:v>
                </c:pt>
                <c:pt idx="219">
                  <c:v>6.820000000000046</c:v>
                </c:pt>
                <c:pt idx="220">
                  <c:v>6.810000000000047</c:v>
                </c:pt>
                <c:pt idx="221">
                  <c:v>6.800000000000047</c:v>
                </c:pt>
                <c:pt idx="222">
                  <c:v>6.790000000000047</c:v>
                </c:pt>
                <c:pt idx="223">
                  <c:v>6.780000000000047</c:v>
                </c:pt>
                <c:pt idx="224">
                  <c:v>6.770000000000047</c:v>
                </c:pt>
                <c:pt idx="225">
                  <c:v>6.760000000000048</c:v>
                </c:pt>
                <c:pt idx="226">
                  <c:v>6.750000000000048</c:v>
                </c:pt>
                <c:pt idx="227">
                  <c:v>6.740000000000048</c:v>
                </c:pt>
                <c:pt idx="228">
                  <c:v>6.730000000000048</c:v>
                </c:pt>
                <c:pt idx="229">
                  <c:v>6.720000000000049</c:v>
                </c:pt>
                <c:pt idx="230">
                  <c:v>6.710000000000049</c:v>
                </c:pt>
                <c:pt idx="231">
                  <c:v>6.700000000000049</c:v>
                </c:pt>
                <c:pt idx="232">
                  <c:v>6.690000000000049</c:v>
                </c:pt>
                <c:pt idx="233">
                  <c:v>6.680000000000049</c:v>
                </c:pt>
                <c:pt idx="234">
                  <c:v>6.67000000000005</c:v>
                </c:pt>
                <c:pt idx="235">
                  <c:v>6.66000000000005</c:v>
                </c:pt>
                <c:pt idx="236">
                  <c:v>6.65000000000005</c:v>
                </c:pt>
                <c:pt idx="237">
                  <c:v>6.64000000000005</c:v>
                </c:pt>
                <c:pt idx="238">
                  <c:v>6.63000000000005</c:v>
                </c:pt>
                <c:pt idx="239">
                  <c:v>6.620000000000051</c:v>
                </c:pt>
                <c:pt idx="240">
                  <c:v>6.610000000000051</c:v>
                </c:pt>
                <c:pt idx="241">
                  <c:v>6.600000000000051</c:v>
                </c:pt>
                <c:pt idx="242">
                  <c:v>6.590000000000051</c:v>
                </c:pt>
                <c:pt idx="243">
                  <c:v>6.580000000000052</c:v>
                </c:pt>
                <c:pt idx="244">
                  <c:v>6.570000000000052</c:v>
                </c:pt>
                <c:pt idx="245">
                  <c:v>6.560000000000052</c:v>
                </c:pt>
                <c:pt idx="246">
                  <c:v>6.550000000000052</c:v>
                </c:pt>
                <c:pt idx="247">
                  <c:v>6.540000000000052</c:v>
                </c:pt>
                <c:pt idx="248">
                  <c:v>6.530000000000053</c:v>
                </c:pt>
                <c:pt idx="249">
                  <c:v>6.520000000000053</c:v>
                </c:pt>
                <c:pt idx="250">
                  <c:v>6.510000000000053</c:v>
                </c:pt>
                <c:pt idx="251">
                  <c:v>6.500000000000053</c:v>
                </c:pt>
                <c:pt idx="252">
                  <c:v>6.490000000000053</c:v>
                </c:pt>
                <c:pt idx="253">
                  <c:v>6.480000000000054</c:v>
                </c:pt>
                <c:pt idx="254">
                  <c:v>6.470000000000054</c:v>
                </c:pt>
                <c:pt idx="255">
                  <c:v>6.460000000000054</c:v>
                </c:pt>
                <c:pt idx="256">
                  <c:v>6.450000000000054</c:v>
                </c:pt>
                <c:pt idx="257">
                  <c:v>6.440000000000054</c:v>
                </c:pt>
                <c:pt idx="258">
                  <c:v>6.430000000000054</c:v>
                </c:pt>
                <c:pt idx="259">
                  <c:v>6.420000000000055</c:v>
                </c:pt>
                <c:pt idx="260">
                  <c:v>6.410000000000055</c:v>
                </c:pt>
                <c:pt idx="261">
                  <c:v>6.400000000000055</c:v>
                </c:pt>
                <c:pt idx="262">
                  <c:v>6.390000000000056</c:v>
                </c:pt>
                <c:pt idx="263">
                  <c:v>6.380000000000056</c:v>
                </c:pt>
                <c:pt idx="264">
                  <c:v>6.370000000000056</c:v>
                </c:pt>
                <c:pt idx="265">
                  <c:v>6.360000000000056</c:v>
                </c:pt>
                <c:pt idx="266">
                  <c:v>6.350000000000056</c:v>
                </c:pt>
                <c:pt idx="267">
                  <c:v>6.340000000000057</c:v>
                </c:pt>
                <c:pt idx="268">
                  <c:v>6.330000000000057</c:v>
                </c:pt>
                <c:pt idx="269">
                  <c:v>6.320000000000057</c:v>
                </c:pt>
                <c:pt idx="270">
                  <c:v>6.310000000000057</c:v>
                </c:pt>
                <c:pt idx="271">
                  <c:v>6.300000000000058</c:v>
                </c:pt>
                <c:pt idx="272">
                  <c:v>6.290000000000058</c:v>
                </c:pt>
                <c:pt idx="273">
                  <c:v>6.280000000000058</c:v>
                </c:pt>
                <c:pt idx="274">
                  <c:v>6.270000000000058</c:v>
                </c:pt>
                <c:pt idx="275">
                  <c:v>6.260000000000058</c:v>
                </c:pt>
                <c:pt idx="276">
                  <c:v>6.250000000000059</c:v>
                </c:pt>
                <c:pt idx="277">
                  <c:v>6.240000000000059</c:v>
                </c:pt>
                <c:pt idx="278">
                  <c:v>6.23000000000006</c:v>
                </c:pt>
                <c:pt idx="279">
                  <c:v>6.220000000000059</c:v>
                </c:pt>
                <c:pt idx="280">
                  <c:v>6.210000000000059</c:v>
                </c:pt>
                <c:pt idx="281">
                  <c:v>6.20000000000006</c:v>
                </c:pt>
                <c:pt idx="282">
                  <c:v>6.19000000000006</c:v>
                </c:pt>
                <c:pt idx="283">
                  <c:v>6.18000000000006</c:v>
                </c:pt>
                <c:pt idx="284">
                  <c:v>6.17000000000006</c:v>
                </c:pt>
                <c:pt idx="285">
                  <c:v>6.160000000000061</c:v>
                </c:pt>
                <c:pt idx="286">
                  <c:v>6.150000000000061</c:v>
                </c:pt>
                <c:pt idx="287">
                  <c:v>6.140000000000061</c:v>
                </c:pt>
                <c:pt idx="288">
                  <c:v>6.130000000000061</c:v>
                </c:pt>
                <c:pt idx="289">
                  <c:v>6.120000000000061</c:v>
                </c:pt>
                <c:pt idx="290">
                  <c:v>6.110000000000062</c:v>
                </c:pt>
                <c:pt idx="291">
                  <c:v>6.100000000000062</c:v>
                </c:pt>
                <c:pt idx="292">
                  <c:v>6.090000000000062</c:v>
                </c:pt>
                <c:pt idx="293">
                  <c:v>6.080000000000062</c:v>
                </c:pt>
                <c:pt idx="294">
                  <c:v>6.070000000000062</c:v>
                </c:pt>
                <c:pt idx="295">
                  <c:v>6.060000000000063</c:v>
                </c:pt>
                <c:pt idx="296">
                  <c:v>6.050000000000063</c:v>
                </c:pt>
                <c:pt idx="297">
                  <c:v>6.040000000000063</c:v>
                </c:pt>
                <c:pt idx="298">
                  <c:v>6.030000000000063</c:v>
                </c:pt>
                <c:pt idx="299">
                  <c:v>6.020000000000064</c:v>
                </c:pt>
                <c:pt idx="300">
                  <c:v>6.010000000000064</c:v>
                </c:pt>
                <c:pt idx="301">
                  <c:v>6.000000000000064</c:v>
                </c:pt>
                <c:pt idx="302">
                  <c:v>5.990000000000064</c:v>
                </c:pt>
                <c:pt idx="303">
                  <c:v>5.980000000000064</c:v>
                </c:pt>
                <c:pt idx="304">
                  <c:v>5.970000000000064</c:v>
                </c:pt>
                <c:pt idx="305">
                  <c:v>5.960000000000064</c:v>
                </c:pt>
                <c:pt idx="306">
                  <c:v>5.950000000000064</c:v>
                </c:pt>
                <c:pt idx="307">
                  <c:v>5.940000000000065</c:v>
                </c:pt>
                <c:pt idx="308">
                  <c:v>5.930000000000065</c:v>
                </c:pt>
                <c:pt idx="309">
                  <c:v>5.920000000000065</c:v>
                </c:pt>
                <c:pt idx="310">
                  <c:v>5.910000000000065</c:v>
                </c:pt>
                <c:pt idx="311">
                  <c:v>5.900000000000066</c:v>
                </c:pt>
                <c:pt idx="312">
                  <c:v>5.890000000000066</c:v>
                </c:pt>
                <c:pt idx="313">
                  <c:v>5.880000000000066</c:v>
                </c:pt>
                <c:pt idx="314">
                  <c:v>5.870000000000066</c:v>
                </c:pt>
                <c:pt idx="315">
                  <c:v>5.860000000000067</c:v>
                </c:pt>
                <c:pt idx="316">
                  <c:v>5.850000000000067</c:v>
                </c:pt>
                <c:pt idx="317">
                  <c:v>5.840000000000067</c:v>
                </c:pt>
                <c:pt idx="318">
                  <c:v>5.830000000000067</c:v>
                </c:pt>
                <c:pt idx="319">
                  <c:v>5.820000000000068</c:v>
                </c:pt>
                <c:pt idx="320">
                  <c:v>5.810000000000068</c:v>
                </c:pt>
                <c:pt idx="321">
                  <c:v>5.800000000000068</c:v>
                </c:pt>
                <c:pt idx="322">
                  <c:v>5.790000000000068</c:v>
                </c:pt>
                <c:pt idx="323">
                  <c:v>5.780000000000068</c:v>
                </c:pt>
                <c:pt idx="324">
                  <c:v>5.770000000000068</c:v>
                </c:pt>
                <c:pt idx="325">
                  <c:v>5.760000000000069</c:v>
                </c:pt>
                <c:pt idx="326">
                  <c:v>5.75000000000007</c:v>
                </c:pt>
                <c:pt idx="327">
                  <c:v>5.74000000000007</c:v>
                </c:pt>
                <c:pt idx="328">
                  <c:v>5.73000000000007</c:v>
                </c:pt>
                <c:pt idx="329">
                  <c:v>5.72000000000007</c:v>
                </c:pt>
                <c:pt idx="330">
                  <c:v>5.71000000000007</c:v>
                </c:pt>
                <c:pt idx="331">
                  <c:v>5.70000000000007</c:v>
                </c:pt>
                <c:pt idx="332">
                  <c:v>5.69000000000007</c:v>
                </c:pt>
                <c:pt idx="333">
                  <c:v>5.680000000000071</c:v>
                </c:pt>
                <c:pt idx="334">
                  <c:v>5.670000000000071</c:v>
                </c:pt>
                <c:pt idx="335">
                  <c:v>5.660000000000071</c:v>
                </c:pt>
                <c:pt idx="336">
                  <c:v>5.650000000000071</c:v>
                </c:pt>
                <c:pt idx="337">
                  <c:v>5.640000000000072</c:v>
                </c:pt>
                <c:pt idx="338">
                  <c:v>5.630000000000072</c:v>
                </c:pt>
                <c:pt idx="339">
                  <c:v>5.620000000000072</c:v>
                </c:pt>
                <c:pt idx="340">
                  <c:v>5.610000000000072</c:v>
                </c:pt>
                <c:pt idx="341">
                  <c:v>5.600000000000072</c:v>
                </c:pt>
                <c:pt idx="342">
                  <c:v>5.590000000000073</c:v>
                </c:pt>
                <c:pt idx="343">
                  <c:v>5.580000000000073</c:v>
                </c:pt>
                <c:pt idx="344">
                  <c:v>5.570000000000073</c:v>
                </c:pt>
                <c:pt idx="345">
                  <c:v>5.560000000000073</c:v>
                </c:pt>
                <c:pt idx="346">
                  <c:v>5.550000000000074</c:v>
                </c:pt>
                <c:pt idx="347">
                  <c:v>5.540000000000074</c:v>
                </c:pt>
                <c:pt idx="348">
                  <c:v>5.530000000000074</c:v>
                </c:pt>
                <c:pt idx="349">
                  <c:v>5.520000000000074</c:v>
                </c:pt>
                <c:pt idx="350">
                  <c:v>5.510000000000074</c:v>
                </c:pt>
                <c:pt idx="351">
                  <c:v>5.500000000000074</c:v>
                </c:pt>
                <c:pt idx="352">
                  <c:v>5.490000000000074</c:v>
                </c:pt>
                <c:pt idx="353">
                  <c:v>5.480000000000074</c:v>
                </c:pt>
                <c:pt idx="354">
                  <c:v>5.470000000000075</c:v>
                </c:pt>
                <c:pt idx="355">
                  <c:v>5.460000000000075</c:v>
                </c:pt>
                <c:pt idx="356">
                  <c:v>5.450000000000075</c:v>
                </c:pt>
                <c:pt idx="357">
                  <c:v>5.440000000000075</c:v>
                </c:pt>
                <c:pt idx="358">
                  <c:v>5.430000000000076</c:v>
                </c:pt>
                <c:pt idx="359">
                  <c:v>5.420000000000076</c:v>
                </c:pt>
                <c:pt idx="360">
                  <c:v>5.410000000000076</c:v>
                </c:pt>
                <c:pt idx="361">
                  <c:v>5.400000000000076</c:v>
                </c:pt>
                <c:pt idx="362">
                  <c:v>5.390000000000077</c:v>
                </c:pt>
                <c:pt idx="363">
                  <c:v>5.380000000000077</c:v>
                </c:pt>
                <c:pt idx="364">
                  <c:v>5.370000000000077</c:v>
                </c:pt>
                <c:pt idx="365">
                  <c:v>5.360000000000078</c:v>
                </c:pt>
                <c:pt idx="366">
                  <c:v>5.350000000000078</c:v>
                </c:pt>
                <c:pt idx="367">
                  <c:v>5.340000000000078</c:v>
                </c:pt>
                <c:pt idx="368">
                  <c:v>5.330000000000078</c:v>
                </c:pt>
                <c:pt idx="369">
                  <c:v>5.320000000000078</c:v>
                </c:pt>
                <c:pt idx="370">
                  <c:v>5.310000000000079</c:v>
                </c:pt>
                <c:pt idx="371">
                  <c:v>5.300000000000079</c:v>
                </c:pt>
                <c:pt idx="372">
                  <c:v>5.29000000000008</c:v>
                </c:pt>
                <c:pt idx="373">
                  <c:v>5.28000000000008</c:v>
                </c:pt>
                <c:pt idx="374">
                  <c:v>5.27000000000008</c:v>
                </c:pt>
                <c:pt idx="375">
                  <c:v>5.26000000000008</c:v>
                </c:pt>
                <c:pt idx="376">
                  <c:v>5.25000000000008</c:v>
                </c:pt>
                <c:pt idx="377">
                  <c:v>5.24000000000008</c:v>
                </c:pt>
                <c:pt idx="378">
                  <c:v>5.23000000000008</c:v>
                </c:pt>
                <c:pt idx="379">
                  <c:v>5.220000000000081</c:v>
                </c:pt>
                <c:pt idx="380">
                  <c:v>5.210000000000081</c:v>
                </c:pt>
                <c:pt idx="381">
                  <c:v>5.200000000000081</c:v>
                </c:pt>
                <c:pt idx="382">
                  <c:v>5.190000000000081</c:v>
                </c:pt>
                <c:pt idx="383">
                  <c:v>5.180000000000081</c:v>
                </c:pt>
                <c:pt idx="384">
                  <c:v>5.170000000000082</c:v>
                </c:pt>
                <c:pt idx="385">
                  <c:v>5.160000000000082</c:v>
                </c:pt>
                <c:pt idx="386">
                  <c:v>5.150000000000082</c:v>
                </c:pt>
                <c:pt idx="387">
                  <c:v>5.140000000000082</c:v>
                </c:pt>
                <c:pt idx="388">
                  <c:v>5.130000000000082</c:v>
                </c:pt>
                <c:pt idx="389">
                  <c:v>5.120000000000083</c:v>
                </c:pt>
                <c:pt idx="390">
                  <c:v>5.110000000000083</c:v>
                </c:pt>
                <c:pt idx="391">
                  <c:v>5.100000000000083</c:v>
                </c:pt>
                <c:pt idx="392">
                  <c:v>5.090000000000083</c:v>
                </c:pt>
                <c:pt idx="393">
                  <c:v>5.080000000000084</c:v>
                </c:pt>
                <c:pt idx="394">
                  <c:v>5.070000000000084</c:v>
                </c:pt>
                <c:pt idx="395">
                  <c:v>5.060000000000084</c:v>
                </c:pt>
                <c:pt idx="396">
                  <c:v>5.050000000000084</c:v>
                </c:pt>
                <c:pt idx="397">
                  <c:v>5.040000000000084</c:v>
                </c:pt>
                <c:pt idx="398">
                  <c:v>5.030000000000084</c:v>
                </c:pt>
                <c:pt idx="399">
                  <c:v>5.020000000000085</c:v>
                </c:pt>
                <c:pt idx="400">
                  <c:v>5.010000000000085</c:v>
                </c:pt>
                <c:pt idx="401">
                  <c:v>5.000000000000085</c:v>
                </c:pt>
                <c:pt idx="402">
                  <c:v>4.990000000000085</c:v>
                </c:pt>
                <c:pt idx="403">
                  <c:v>4.980000000000085</c:v>
                </c:pt>
                <c:pt idx="404">
                  <c:v>4.970000000000085</c:v>
                </c:pt>
                <c:pt idx="405">
                  <c:v>4.960000000000086</c:v>
                </c:pt>
                <c:pt idx="406">
                  <c:v>4.950000000000086</c:v>
                </c:pt>
                <c:pt idx="407">
                  <c:v>4.940000000000086</c:v>
                </c:pt>
                <c:pt idx="408">
                  <c:v>4.930000000000086</c:v>
                </c:pt>
                <c:pt idx="409">
                  <c:v>4.920000000000087</c:v>
                </c:pt>
                <c:pt idx="410">
                  <c:v>4.910000000000087</c:v>
                </c:pt>
                <c:pt idx="411">
                  <c:v>4.900000000000087</c:v>
                </c:pt>
                <c:pt idx="412">
                  <c:v>4.890000000000088</c:v>
                </c:pt>
                <c:pt idx="413">
                  <c:v>4.880000000000088</c:v>
                </c:pt>
                <c:pt idx="414">
                  <c:v>4.870000000000088</c:v>
                </c:pt>
                <c:pt idx="415">
                  <c:v>4.860000000000088</c:v>
                </c:pt>
                <c:pt idx="416">
                  <c:v>4.850000000000088</c:v>
                </c:pt>
                <c:pt idx="417">
                  <c:v>4.840000000000089</c:v>
                </c:pt>
                <c:pt idx="418">
                  <c:v>4.830000000000089</c:v>
                </c:pt>
                <c:pt idx="419">
                  <c:v>4.820000000000089</c:v>
                </c:pt>
                <c:pt idx="420">
                  <c:v>4.810000000000089</c:v>
                </c:pt>
                <c:pt idx="421">
                  <c:v>4.800000000000089</c:v>
                </c:pt>
                <c:pt idx="422">
                  <c:v>4.79000000000009</c:v>
                </c:pt>
                <c:pt idx="423">
                  <c:v>4.78000000000009</c:v>
                </c:pt>
                <c:pt idx="424">
                  <c:v>4.77000000000009</c:v>
                </c:pt>
                <c:pt idx="425">
                  <c:v>4.76000000000009</c:v>
                </c:pt>
                <c:pt idx="426">
                  <c:v>4.750000000000091</c:v>
                </c:pt>
                <c:pt idx="427">
                  <c:v>4.740000000000091</c:v>
                </c:pt>
                <c:pt idx="428">
                  <c:v>4.730000000000091</c:v>
                </c:pt>
                <c:pt idx="429">
                  <c:v>4.720000000000091</c:v>
                </c:pt>
                <c:pt idx="430">
                  <c:v>4.710000000000091</c:v>
                </c:pt>
                <c:pt idx="431">
                  <c:v>4.700000000000092</c:v>
                </c:pt>
                <c:pt idx="432">
                  <c:v>4.690000000000092</c:v>
                </c:pt>
                <c:pt idx="433">
                  <c:v>4.680000000000092</c:v>
                </c:pt>
                <c:pt idx="434">
                  <c:v>4.670000000000092</c:v>
                </c:pt>
                <c:pt idx="435">
                  <c:v>4.660000000000092</c:v>
                </c:pt>
                <c:pt idx="436">
                  <c:v>4.650000000000093</c:v>
                </c:pt>
                <c:pt idx="437">
                  <c:v>4.640000000000093</c:v>
                </c:pt>
                <c:pt idx="438">
                  <c:v>4.630000000000093</c:v>
                </c:pt>
                <c:pt idx="439">
                  <c:v>4.620000000000093</c:v>
                </c:pt>
                <c:pt idx="440">
                  <c:v>4.610000000000093</c:v>
                </c:pt>
                <c:pt idx="441">
                  <c:v>4.600000000000094</c:v>
                </c:pt>
                <c:pt idx="442">
                  <c:v>4.590000000000094</c:v>
                </c:pt>
                <c:pt idx="443">
                  <c:v>4.580000000000094</c:v>
                </c:pt>
                <c:pt idx="444">
                  <c:v>4.570000000000094</c:v>
                </c:pt>
                <c:pt idx="445">
                  <c:v>4.560000000000095</c:v>
                </c:pt>
                <c:pt idx="446">
                  <c:v>4.550000000000095</c:v>
                </c:pt>
                <c:pt idx="447">
                  <c:v>4.540000000000095</c:v>
                </c:pt>
                <c:pt idx="448">
                  <c:v>4.530000000000095</c:v>
                </c:pt>
                <c:pt idx="449">
                  <c:v>4.520000000000095</c:v>
                </c:pt>
                <c:pt idx="450">
                  <c:v>4.510000000000096</c:v>
                </c:pt>
                <c:pt idx="451">
                  <c:v>4.500000000000096</c:v>
                </c:pt>
                <c:pt idx="452">
                  <c:v>4.490000000000096</c:v>
                </c:pt>
                <c:pt idx="453">
                  <c:v>4.480000000000096</c:v>
                </c:pt>
                <c:pt idx="454">
                  <c:v>4.470000000000096</c:v>
                </c:pt>
                <c:pt idx="455">
                  <c:v>4.460000000000097</c:v>
                </c:pt>
                <c:pt idx="456">
                  <c:v>4.450000000000097</c:v>
                </c:pt>
                <c:pt idx="457">
                  <c:v>4.440000000000097</c:v>
                </c:pt>
                <c:pt idx="458">
                  <c:v>4.430000000000097</c:v>
                </c:pt>
                <c:pt idx="459">
                  <c:v>4.420000000000098</c:v>
                </c:pt>
                <c:pt idx="460">
                  <c:v>4.410000000000098</c:v>
                </c:pt>
                <c:pt idx="461">
                  <c:v>4.400000000000098</c:v>
                </c:pt>
                <c:pt idx="462">
                  <c:v>4.390000000000098</c:v>
                </c:pt>
                <c:pt idx="463">
                  <c:v>4.380000000000098</c:v>
                </c:pt>
                <c:pt idx="464">
                  <c:v>4.370000000000099</c:v>
                </c:pt>
                <c:pt idx="465">
                  <c:v>4.360000000000099</c:v>
                </c:pt>
                <c:pt idx="466">
                  <c:v>4.350000000000099</c:v>
                </c:pt>
                <c:pt idx="467">
                  <c:v>4.340000000000099</c:v>
                </c:pt>
                <c:pt idx="468">
                  <c:v>4.330000000000099</c:v>
                </c:pt>
                <c:pt idx="469">
                  <c:v>4.3200000000001</c:v>
                </c:pt>
                <c:pt idx="470">
                  <c:v>4.3100000000001</c:v>
                </c:pt>
                <c:pt idx="471">
                  <c:v>4.3000000000001</c:v>
                </c:pt>
                <c:pt idx="472">
                  <c:v>4.2900000000001</c:v>
                </c:pt>
                <c:pt idx="473">
                  <c:v>4.2800000000001</c:v>
                </c:pt>
                <c:pt idx="474">
                  <c:v>4.2700000000001</c:v>
                </c:pt>
                <c:pt idx="475">
                  <c:v>4.260000000000101</c:v>
                </c:pt>
                <c:pt idx="476">
                  <c:v>4.250000000000101</c:v>
                </c:pt>
                <c:pt idx="477">
                  <c:v>4.240000000000101</c:v>
                </c:pt>
                <c:pt idx="478">
                  <c:v>4.230000000000101</c:v>
                </c:pt>
                <c:pt idx="479">
                  <c:v>4.220000000000102</c:v>
                </c:pt>
                <c:pt idx="480">
                  <c:v>4.210000000000102</c:v>
                </c:pt>
                <c:pt idx="481">
                  <c:v>4.200000000000102</c:v>
                </c:pt>
                <c:pt idx="482">
                  <c:v>4.190000000000103</c:v>
                </c:pt>
                <c:pt idx="483">
                  <c:v>4.180000000000103</c:v>
                </c:pt>
                <c:pt idx="484">
                  <c:v>4.170000000000103</c:v>
                </c:pt>
                <c:pt idx="485">
                  <c:v>4.160000000000103</c:v>
                </c:pt>
                <c:pt idx="486">
                  <c:v>4.150000000000103</c:v>
                </c:pt>
                <c:pt idx="487">
                  <c:v>4.140000000000104</c:v>
                </c:pt>
                <c:pt idx="488">
                  <c:v>4.130000000000104</c:v>
                </c:pt>
                <c:pt idx="489">
                  <c:v>4.120000000000104</c:v>
                </c:pt>
                <c:pt idx="490">
                  <c:v>4.110000000000104</c:v>
                </c:pt>
                <c:pt idx="491">
                  <c:v>4.100000000000104</c:v>
                </c:pt>
                <c:pt idx="492">
                  <c:v>4.090000000000104</c:v>
                </c:pt>
                <c:pt idx="493">
                  <c:v>4.080000000000104</c:v>
                </c:pt>
                <c:pt idx="494">
                  <c:v>4.070000000000105</c:v>
                </c:pt>
                <c:pt idx="495">
                  <c:v>4.060000000000105</c:v>
                </c:pt>
                <c:pt idx="496">
                  <c:v>4.050000000000105</c:v>
                </c:pt>
                <c:pt idx="497">
                  <c:v>4.040000000000105</c:v>
                </c:pt>
                <c:pt idx="498">
                  <c:v>4.030000000000105</c:v>
                </c:pt>
                <c:pt idx="499">
                  <c:v>4.020000000000106</c:v>
                </c:pt>
                <c:pt idx="500">
                  <c:v>4.010000000000106</c:v>
                </c:pt>
                <c:pt idx="501">
                  <c:v>4.000000000000106</c:v>
                </c:pt>
                <c:pt idx="502">
                  <c:v>3.990000000000107</c:v>
                </c:pt>
                <c:pt idx="503">
                  <c:v>3.980000000000107</c:v>
                </c:pt>
                <c:pt idx="504">
                  <c:v>3.970000000000107</c:v>
                </c:pt>
                <c:pt idx="505">
                  <c:v>3.960000000000107</c:v>
                </c:pt>
                <c:pt idx="506">
                  <c:v>3.950000000000108</c:v>
                </c:pt>
                <c:pt idx="507">
                  <c:v>3.940000000000108</c:v>
                </c:pt>
                <c:pt idx="508">
                  <c:v>3.930000000000108</c:v>
                </c:pt>
                <c:pt idx="509">
                  <c:v>3.920000000000108</c:v>
                </c:pt>
                <c:pt idx="510">
                  <c:v>3.910000000000108</c:v>
                </c:pt>
                <c:pt idx="511">
                  <c:v>3.900000000000109</c:v>
                </c:pt>
                <c:pt idx="512">
                  <c:v>3.890000000000109</c:v>
                </c:pt>
                <c:pt idx="513">
                  <c:v>3.880000000000109</c:v>
                </c:pt>
                <c:pt idx="514">
                  <c:v>3.870000000000109</c:v>
                </c:pt>
                <c:pt idx="515">
                  <c:v>3.86000000000011</c:v>
                </c:pt>
                <c:pt idx="516">
                  <c:v>3.85000000000011</c:v>
                </c:pt>
                <c:pt idx="517">
                  <c:v>3.84000000000011</c:v>
                </c:pt>
                <c:pt idx="518">
                  <c:v>3.83000000000011</c:v>
                </c:pt>
                <c:pt idx="519">
                  <c:v>3.82000000000011</c:v>
                </c:pt>
                <c:pt idx="520">
                  <c:v>3.810000000000111</c:v>
                </c:pt>
                <c:pt idx="521">
                  <c:v>3.800000000000111</c:v>
                </c:pt>
                <c:pt idx="522">
                  <c:v>3.790000000000111</c:v>
                </c:pt>
                <c:pt idx="523">
                  <c:v>3.780000000000111</c:v>
                </c:pt>
                <c:pt idx="524">
                  <c:v>3.770000000000111</c:v>
                </c:pt>
                <c:pt idx="525">
                  <c:v>3.760000000000112</c:v>
                </c:pt>
                <c:pt idx="526">
                  <c:v>3.750000000000112</c:v>
                </c:pt>
                <c:pt idx="527">
                  <c:v>3.740000000000112</c:v>
                </c:pt>
                <c:pt idx="528">
                  <c:v>3.730000000000112</c:v>
                </c:pt>
                <c:pt idx="529">
                  <c:v>3.720000000000112</c:v>
                </c:pt>
                <c:pt idx="530">
                  <c:v>3.710000000000113</c:v>
                </c:pt>
                <c:pt idx="531">
                  <c:v>3.700000000000113</c:v>
                </c:pt>
                <c:pt idx="532">
                  <c:v>3.690000000000113</c:v>
                </c:pt>
                <c:pt idx="533">
                  <c:v>3.680000000000113</c:v>
                </c:pt>
                <c:pt idx="534">
                  <c:v>3.670000000000114</c:v>
                </c:pt>
                <c:pt idx="535">
                  <c:v>3.660000000000114</c:v>
                </c:pt>
                <c:pt idx="536">
                  <c:v>3.650000000000114</c:v>
                </c:pt>
                <c:pt idx="537">
                  <c:v>3.640000000000114</c:v>
                </c:pt>
                <c:pt idx="538">
                  <c:v>3.630000000000114</c:v>
                </c:pt>
                <c:pt idx="539">
                  <c:v>3.620000000000115</c:v>
                </c:pt>
                <c:pt idx="540">
                  <c:v>3.610000000000115</c:v>
                </c:pt>
                <c:pt idx="541">
                  <c:v>3.600000000000115</c:v>
                </c:pt>
                <c:pt idx="542">
                  <c:v>3.590000000000115</c:v>
                </c:pt>
                <c:pt idx="543">
                  <c:v>3.580000000000116</c:v>
                </c:pt>
                <c:pt idx="544">
                  <c:v>3.570000000000116</c:v>
                </c:pt>
                <c:pt idx="545">
                  <c:v>3.560000000000116</c:v>
                </c:pt>
                <c:pt idx="546">
                  <c:v>3.550000000000116</c:v>
                </c:pt>
                <c:pt idx="547">
                  <c:v>3.540000000000116</c:v>
                </c:pt>
                <c:pt idx="548">
                  <c:v>3.530000000000117</c:v>
                </c:pt>
                <c:pt idx="549">
                  <c:v>3.520000000000117</c:v>
                </c:pt>
                <c:pt idx="550">
                  <c:v>3.510000000000117</c:v>
                </c:pt>
                <c:pt idx="551">
                  <c:v>3.500000000000117</c:v>
                </c:pt>
                <c:pt idx="552">
                  <c:v>3.490000000000117</c:v>
                </c:pt>
                <c:pt idx="553">
                  <c:v>3.480000000000118</c:v>
                </c:pt>
                <c:pt idx="554">
                  <c:v>3.470000000000118</c:v>
                </c:pt>
                <c:pt idx="555">
                  <c:v>3.460000000000118</c:v>
                </c:pt>
                <c:pt idx="556">
                  <c:v>3.450000000000118</c:v>
                </c:pt>
                <c:pt idx="557">
                  <c:v>3.440000000000118</c:v>
                </c:pt>
                <c:pt idx="558">
                  <c:v>3.430000000000119</c:v>
                </c:pt>
                <c:pt idx="559">
                  <c:v>3.420000000000119</c:v>
                </c:pt>
                <c:pt idx="560">
                  <c:v>3.410000000000119</c:v>
                </c:pt>
                <c:pt idx="561">
                  <c:v>3.400000000000119</c:v>
                </c:pt>
                <c:pt idx="562">
                  <c:v>3.39000000000012</c:v>
                </c:pt>
                <c:pt idx="563">
                  <c:v>3.38000000000012</c:v>
                </c:pt>
                <c:pt idx="564">
                  <c:v>3.37000000000012</c:v>
                </c:pt>
                <c:pt idx="565">
                  <c:v>3.36000000000012</c:v>
                </c:pt>
                <c:pt idx="566">
                  <c:v>3.35000000000012</c:v>
                </c:pt>
                <c:pt idx="567">
                  <c:v>3.340000000000121</c:v>
                </c:pt>
                <c:pt idx="568">
                  <c:v>3.330000000000121</c:v>
                </c:pt>
                <c:pt idx="569">
                  <c:v>3.320000000000121</c:v>
                </c:pt>
                <c:pt idx="570">
                  <c:v>3.310000000000121</c:v>
                </c:pt>
                <c:pt idx="571">
                  <c:v>3.300000000000121</c:v>
                </c:pt>
                <c:pt idx="572">
                  <c:v>3.290000000000122</c:v>
                </c:pt>
                <c:pt idx="573">
                  <c:v>3.280000000000122</c:v>
                </c:pt>
                <c:pt idx="574">
                  <c:v>3.270000000000122</c:v>
                </c:pt>
                <c:pt idx="575">
                  <c:v>3.260000000000122</c:v>
                </c:pt>
                <c:pt idx="576">
                  <c:v>3.250000000000123</c:v>
                </c:pt>
                <c:pt idx="577">
                  <c:v>3.240000000000123</c:v>
                </c:pt>
                <c:pt idx="578">
                  <c:v>3.230000000000123</c:v>
                </c:pt>
                <c:pt idx="579">
                  <c:v>3.220000000000123</c:v>
                </c:pt>
                <c:pt idx="580">
                  <c:v>3.210000000000123</c:v>
                </c:pt>
                <c:pt idx="581">
                  <c:v>3.200000000000124</c:v>
                </c:pt>
                <c:pt idx="582">
                  <c:v>3.190000000000124</c:v>
                </c:pt>
                <c:pt idx="583">
                  <c:v>3.180000000000124</c:v>
                </c:pt>
                <c:pt idx="584">
                  <c:v>3.170000000000124</c:v>
                </c:pt>
                <c:pt idx="585">
                  <c:v>3.160000000000124</c:v>
                </c:pt>
                <c:pt idx="586">
                  <c:v>3.150000000000125</c:v>
                </c:pt>
                <c:pt idx="587">
                  <c:v>3.140000000000125</c:v>
                </c:pt>
                <c:pt idx="588">
                  <c:v>3.130000000000125</c:v>
                </c:pt>
                <c:pt idx="589">
                  <c:v>3.120000000000125</c:v>
                </c:pt>
                <c:pt idx="590">
                  <c:v>3.110000000000126</c:v>
                </c:pt>
                <c:pt idx="591">
                  <c:v>3.100000000000126</c:v>
                </c:pt>
                <c:pt idx="592">
                  <c:v>3.090000000000126</c:v>
                </c:pt>
                <c:pt idx="593">
                  <c:v>3.080000000000126</c:v>
                </c:pt>
                <c:pt idx="594">
                  <c:v>3.070000000000126</c:v>
                </c:pt>
                <c:pt idx="595">
                  <c:v>3.060000000000127</c:v>
                </c:pt>
                <c:pt idx="596">
                  <c:v>3.050000000000127</c:v>
                </c:pt>
                <c:pt idx="597">
                  <c:v>3.040000000000127</c:v>
                </c:pt>
                <c:pt idx="598">
                  <c:v>3.030000000000127</c:v>
                </c:pt>
                <c:pt idx="599">
                  <c:v>3.020000000000127</c:v>
                </c:pt>
                <c:pt idx="600">
                  <c:v>3.010000000000128</c:v>
                </c:pt>
                <c:pt idx="601">
                  <c:v>3.000000000000128</c:v>
                </c:pt>
                <c:pt idx="602">
                  <c:v>2.990000000000128</c:v>
                </c:pt>
                <c:pt idx="603">
                  <c:v>2.980000000000128</c:v>
                </c:pt>
                <c:pt idx="604">
                  <c:v>2.970000000000129</c:v>
                </c:pt>
                <c:pt idx="605">
                  <c:v>2.960000000000129</c:v>
                </c:pt>
                <c:pt idx="606">
                  <c:v>2.950000000000129</c:v>
                </c:pt>
                <c:pt idx="607">
                  <c:v>2.940000000000129</c:v>
                </c:pt>
                <c:pt idx="608">
                  <c:v>2.930000000000129</c:v>
                </c:pt>
                <c:pt idx="609">
                  <c:v>2.92000000000013</c:v>
                </c:pt>
                <c:pt idx="610">
                  <c:v>2.91000000000013</c:v>
                </c:pt>
                <c:pt idx="611">
                  <c:v>2.90000000000013</c:v>
                </c:pt>
                <c:pt idx="612">
                  <c:v>2.89000000000013</c:v>
                </c:pt>
                <c:pt idx="613">
                  <c:v>2.88000000000013</c:v>
                </c:pt>
                <c:pt idx="614">
                  <c:v>2.870000000000131</c:v>
                </c:pt>
                <c:pt idx="615">
                  <c:v>2.860000000000131</c:v>
                </c:pt>
                <c:pt idx="616">
                  <c:v>2.850000000000131</c:v>
                </c:pt>
                <c:pt idx="617">
                  <c:v>2.840000000000131</c:v>
                </c:pt>
                <c:pt idx="618">
                  <c:v>2.830000000000131</c:v>
                </c:pt>
                <c:pt idx="619">
                  <c:v>2.820000000000132</c:v>
                </c:pt>
                <c:pt idx="620">
                  <c:v>2.810000000000132</c:v>
                </c:pt>
                <c:pt idx="621">
                  <c:v>2.800000000000132</c:v>
                </c:pt>
                <c:pt idx="622">
                  <c:v>2.790000000000132</c:v>
                </c:pt>
                <c:pt idx="623">
                  <c:v>2.780000000000132</c:v>
                </c:pt>
                <c:pt idx="624">
                  <c:v>2.770000000000133</c:v>
                </c:pt>
                <c:pt idx="625">
                  <c:v>2.760000000000133</c:v>
                </c:pt>
                <c:pt idx="626">
                  <c:v>2.750000000000133</c:v>
                </c:pt>
                <c:pt idx="627">
                  <c:v>2.740000000000133</c:v>
                </c:pt>
                <c:pt idx="628">
                  <c:v>2.730000000000134</c:v>
                </c:pt>
                <c:pt idx="629">
                  <c:v>2.720000000000134</c:v>
                </c:pt>
                <c:pt idx="630">
                  <c:v>2.710000000000134</c:v>
                </c:pt>
                <c:pt idx="631">
                  <c:v>2.700000000000134</c:v>
                </c:pt>
                <c:pt idx="632">
                  <c:v>2.690000000000134</c:v>
                </c:pt>
                <c:pt idx="633">
                  <c:v>2.680000000000135</c:v>
                </c:pt>
                <c:pt idx="634">
                  <c:v>2.670000000000135</c:v>
                </c:pt>
                <c:pt idx="635">
                  <c:v>2.660000000000135</c:v>
                </c:pt>
                <c:pt idx="636">
                  <c:v>2.650000000000135</c:v>
                </c:pt>
                <c:pt idx="637">
                  <c:v>2.640000000000135</c:v>
                </c:pt>
                <c:pt idx="638">
                  <c:v>2.630000000000136</c:v>
                </c:pt>
                <c:pt idx="639">
                  <c:v>2.620000000000136</c:v>
                </c:pt>
                <c:pt idx="640">
                  <c:v>2.610000000000136</c:v>
                </c:pt>
                <c:pt idx="641">
                  <c:v>2.600000000000136</c:v>
                </c:pt>
                <c:pt idx="642">
                  <c:v>2.590000000000137</c:v>
                </c:pt>
                <c:pt idx="643">
                  <c:v>2.580000000000137</c:v>
                </c:pt>
                <c:pt idx="644">
                  <c:v>2.570000000000137</c:v>
                </c:pt>
                <c:pt idx="645">
                  <c:v>2.560000000000137</c:v>
                </c:pt>
                <c:pt idx="646">
                  <c:v>2.550000000000137</c:v>
                </c:pt>
                <c:pt idx="647">
                  <c:v>2.540000000000138</c:v>
                </c:pt>
                <c:pt idx="648">
                  <c:v>2.530000000000138</c:v>
                </c:pt>
                <c:pt idx="649">
                  <c:v>2.520000000000138</c:v>
                </c:pt>
                <c:pt idx="650">
                  <c:v>2.510000000000138</c:v>
                </c:pt>
                <c:pt idx="651">
                  <c:v>2.500000000000139</c:v>
                </c:pt>
                <c:pt idx="652">
                  <c:v>2.490000000000139</c:v>
                </c:pt>
                <c:pt idx="653">
                  <c:v>2.480000000000139</c:v>
                </c:pt>
                <c:pt idx="654">
                  <c:v>2.470000000000139</c:v>
                </c:pt>
                <c:pt idx="655">
                  <c:v>2.460000000000139</c:v>
                </c:pt>
                <c:pt idx="656">
                  <c:v>2.45000000000014</c:v>
                </c:pt>
                <c:pt idx="657">
                  <c:v>2.44000000000014</c:v>
                </c:pt>
                <c:pt idx="658">
                  <c:v>2.43000000000014</c:v>
                </c:pt>
                <c:pt idx="659">
                  <c:v>2.42000000000014</c:v>
                </c:pt>
                <c:pt idx="660">
                  <c:v>2.41000000000014</c:v>
                </c:pt>
                <c:pt idx="661">
                  <c:v>2.400000000000141</c:v>
                </c:pt>
                <c:pt idx="662">
                  <c:v>2.390000000000141</c:v>
                </c:pt>
                <c:pt idx="663">
                  <c:v>2.380000000000141</c:v>
                </c:pt>
                <c:pt idx="664">
                  <c:v>2.370000000000141</c:v>
                </c:pt>
                <c:pt idx="665">
                  <c:v>2.360000000000141</c:v>
                </c:pt>
                <c:pt idx="666">
                  <c:v>2.350000000000142</c:v>
                </c:pt>
                <c:pt idx="667">
                  <c:v>2.340000000000142</c:v>
                </c:pt>
                <c:pt idx="668">
                  <c:v>2.330000000000142</c:v>
                </c:pt>
                <c:pt idx="669">
                  <c:v>2.320000000000142</c:v>
                </c:pt>
                <c:pt idx="670">
                  <c:v>2.310000000000143</c:v>
                </c:pt>
                <c:pt idx="671">
                  <c:v>2.300000000000143</c:v>
                </c:pt>
                <c:pt idx="672">
                  <c:v>2.290000000000143</c:v>
                </c:pt>
                <c:pt idx="673">
                  <c:v>2.280000000000143</c:v>
                </c:pt>
                <c:pt idx="674">
                  <c:v>2.270000000000143</c:v>
                </c:pt>
                <c:pt idx="675">
                  <c:v>2.260000000000144</c:v>
                </c:pt>
                <c:pt idx="676">
                  <c:v>2.250000000000144</c:v>
                </c:pt>
                <c:pt idx="677">
                  <c:v>2.240000000000144</c:v>
                </c:pt>
                <c:pt idx="678">
                  <c:v>2.230000000000144</c:v>
                </c:pt>
                <c:pt idx="679">
                  <c:v>2.220000000000145</c:v>
                </c:pt>
                <c:pt idx="680">
                  <c:v>2.210000000000145</c:v>
                </c:pt>
                <c:pt idx="681">
                  <c:v>2.200000000000145</c:v>
                </c:pt>
                <c:pt idx="682">
                  <c:v>2.190000000000145</c:v>
                </c:pt>
                <c:pt idx="683">
                  <c:v>2.180000000000145</c:v>
                </c:pt>
                <c:pt idx="684">
                  <c:v>2.170000000000146</c:v>
                </c:pt>
                <c:pt idx="685">
                  <c:v>2.160000000000146</c:v>
                </c:pt>
                <c:pt idx="686">
                  <c:v>2.150000000000146</c:v>
                </c:pt>
                <c:pt idx="687">
                  <c:v>2.140000000000146</c:v>
                </c:pt>
                <c:pt idx="688">
                  <c:v>2.130000000000146</c:v>
                </c:pt>
                <c:pt idx="689">
                  <c:v>2.120000000000147</c:v>
                </c:pt>
                <c:pt idx="690">
                  <c:v>2.110000000000147</c:v>
                </c:pt>
                <c:pt idx="691">
                  <c:v>2.100000000000147</c:v>
                </c:pt>
                <c:pt idx="692">
                  <c:v>2.090000000000147</c:v>
                </c:pt>
                <c:pt idx="693">
                  <c:v>2.080000000000147</c:v>
                </c:pt>
                <c:pt idx="694">
                  <c:v>2.070000000000148</c:v>
                </c:pt>
                <c:pt idx="695">
                  <c:v>2.060000000000148</c:v>
                </c:pt>
                <c:pt idx="696">
                  <c:v>2.050000000000148</c:v>
                </c:pt>
                <c:pt idx="697">
                  <c:v>2.040000000000148</c:v>
                </c:pt>
                <c:pt idx="698">
                  <c:v>2.030000000000149</c:v>
                </c:pt>
                <c:pt idx="699">
                  <c:v>2.020000000000149</c:v>
                </c:pt>
                <c:pt idx="700">
                  <c:v>2.010000000000149</c:v>
                </c:pt>
                <c:pt idx="701">
                  <c:v>2.000000000000149</c:v>
                </c:pt>
                <c:pt idx="702">
                  <c:v>1.990000000000149</c:v>
                </c:pt>
                <c:pt idx="703">
                  <c:v>1.980000000000149</c:v>
                </c:pt>
                <c:pt idx="704">
                  <c:v>1.970000000000149</c:v>
                </c:pt>
                <c:pt idx="705">
                  <c:v>1.960000000000149</c:v>
                </c:pt>
                <c:pt idx="706">
                  <c:v>1.950000000000149</c:v>
                </c:pt>
                <c:pt idx="707">
                  <c:v>1.940000000000149</c:v>
                </c:pt>
                <c:pt idx="708">
                  <c:v>1.930000000000149</c:v>
                </c:pt>
                <c:pt idx="709">
                  <c:v>1.920000000000149</c:v>
                </c:pt>
                <c:pt idx="710">
                  <c:v>1.910000000000149</c:v>
                </c:pt>
                <c:pt idx="711">
                  <c:v>1.900000000000149</c:v>
                </c:pt>
                <c:pt idx="712">
                  <c:v>1.89000000000015</c:v>
                </c:pt>
                <c:pt idx="713">
                  <c:v>1.88000000000015</c:v>
                </c:pt>
                <c:pt idx="714">
                  <c:v>1.87000000000015</c:v>
                </c:pt>
                <c:pt idx="715">
                  <c:v>1.86000000000015</c:v>
                </c:pt>
                <c:pt idx="716">
                  <c:v>1.85000000000015</c:v>
                </c:pt>
                <c:pt idx="717">
                  <c:v>1.84000000000015</c:v>
                </c:pt>
                <c:pt idx="718">
                  <c:v>1.83000000000015</c:v>
                </c:pt>
                <c:pt idx="719">
                  <c:v>1.82000000000015</c:v>
                </c:pt>
                <c:pt idx="720">
                  <c:v>1.810000000000149</c:v>
                </c:pt>
                <c:pt idx="721">
                  <c:v>1.800000000000149</c:v>
                </c:pt>
                <c:pt idx="722">
                  <c:v>1.790000000000149</c:v>
                </c:pt>
                <c:pt idx="723">
                  <c:v>1.780000000000149</c:v>
                </c:pt>
                <c:pt idx="724">
                  <c:v>1.770000000000149</c:v>
                </c:pt>
                <c:pt idx="725">
                  <c:v>1.760000000000149</c:v>
                </c:pt>
                <c:pt idx="726">
                  <c:v>1.750000000000149</c:v>
                </c:pt>
                <c:pt idx="727">
                  <c:v>1.740000000000149</c:v>
                </c:pt>
                <c:pt idx="728">
                  <c:v>1.730000000000149</c:v>
                </c:pt>
                <c:pt idx="729">
                  <c:v>1.720000000000149</c:v>
                </c:pt>
                <c:pt idx="730">
                  <c:v>1.710000000000149</c:v>
                </c:pt>
                <c:pt idx="731">
                  <c:v>1.700000000000149</c:v>
                </c:pt>
                <c:pt idx="732">
                  <c:v>1.690000000000149</c:v>
                </c:pt>
                <c:pt idx="733">
                  <c:v>1.680000000000149</c:v>
                </c:pt>
                <c:pt idx="734">
                  <c:v>1.670000000000149</c:v>
                </c:pt>
                <c:pt idx="735">
                  <c:v>1.660000000000149</c:v>
                </c:pt>
                <c:pt idx="736">
                  <c:v>1.650000000000149</c:v>
                </c:pt>
                <c:pt idx="737">
                  <c:v>1.640000000000149</c:v>
                </c:pt>
                <c:pt idx="738">
                  <c:v>1.630000000000149</c:v>
                </c:pt>
                <c:pt idx="739">
                  <c:v>1.620000000000149</c:v>
                </c:pt>
                <c:pt idx="740">
                  <c:v>1.610000000000149</c:v>
                </c:pt>
                <c:pt idx="741">
                  <c:v>1.600000000000149</c:v>
                </c:pt>
                <c:pt idx="742">
                  <c:v>1.590000000000149</c:v>
                </c:pt>
                <c:pt idx="743">
                  <c:v>1.580000000000149</c:v>
                </c:pt>
                <c:pt idx="744">
                  <c:v>1.570000000000149</c:v>
                </c:pt>
                <c:pt idx="745">
                  <c:v>1.560000000000149</c:v>
                </c:pt>
                <c:pt idx="746">
                  <c:v>1.550000000000149</c:v>
                </c:pt>
                <c:pt idx="747">
                  <c:v>1.540000000000149</c:v>
                </c:pt>
                <c:pt idx="748">
                  <c:v>1.530000000000149</c:v>
                </c:pt>
                <c:pt idx="749">
                  <c:v>1.520000000000149</c:v>
                </c:pt>
                <c:pt idx="750">
                  <c:v>1.510000000000149</c:v>
                </c:pt>
                <c:pt idx="751">
                  <c:v>1.500000000000149</c:v>
                </c:pt>
                <c:pt idx="752">
                  <c:v>1.490000000000149</c:v>
                </c:pt>
                <c:pt idx="753">
                  <c:v>1.480000000000149</c:v>
                </c:pt>
                <c:pt idx="754">
                  <c:v>1.470000000000149</c:v>
                </c:pt>
                <c:pt idx="755">
                  <c:v>1.460000000000149</c:v>
                </c:pt>
                <c:pt idx="756">
                  <c:v>1.450000000000149</c:v>
                </c:pt>
                <c:pt idx="757">
                  <c:v>1.440000000000149</c:v>
                </c:pt>
                <c:pt idx="758">
                  <c:v>1.430000000000149</c:v>
                </c:pt>
                <c:pt idx="759">
                  <c:v>1.420000000000149</c:v>
                </c:pt>
                <c:pt idx="760">
                  <c:v>1.410000000000149</c:v>
                </c:pt>
                <c:pt idx="761">
                  <c:v>1.400000000000149</c:v>
                </c:pt>
                <c:pt idx="762">
                  <c:v>1.390000000000149</c:v>
                </c:pt>
                <c:pt idx="763">
                  <c:v>1.380000000000149</c:v>
                </c:pt>
                <c:pt idx="764">
                  <c:v>1.370000000000149</c:v>
                </c:pt>
                <c:pt idx="765">
                  <c:v>1.360000000000149</c:v>
                </c:pt>
                <c:pt idx="766">
                  <c:v>1.350000000000149</c:v>
                </c:pt>
                <c:pt idx="767">
                  <c:v>1.340000000000149</c:v>
                </c:pt>
                <c:pt idx="768">
                  <c:v>1.330000000000149</c:v>
                </c:pt>
                <c:pt idx="769">
                  <c:v>1.320000000000149</c:v>
                </c:pt>
                <c:pt idx="770">
                  <c:v>1.310000000000149</c:v>
                </c:pt>
                <c:pt idx="771">
                  <c:v>1.300000000000149</c:v>
                </c:pt>
                <c:pt idx="772">
                  <c:v>1.290000000000149</c:v>
                </c:pt>
                <c:pt idx="773">
                  <c:v>1.280000000000149</c:v>
                </c:pt>
                <c:pt idx="774">
                  <c:v>1.270000000000149</c:v>
                </c:pt>
                <c:pt idx="775">
                  <c:v>1.260000000000149</c:v>
                </c:pt>
                <c:pt idx="776">
                  <c:v>1.250000000000149</c:v>
                </c:pt>
                <c:pt idx="777">
                  <c:v>1.240000000000149</c:v>
                </c:pt>
                <c:pt idx="778">
                  <c:v>1.230000000000149</c:v>
                </c:pt>
                <c:pt idx="779">
                  <c:v>1.220000000000149</c:v>
                </c:pt>
                <c:pt idx="780">
                  <c:v>1.210000000000148</c:v>
                </c:pt>
                <c:pt idx="781">
                  <c:v>1.200000000000148</c:v>
                </c:pt>
                <c:pt idx="782">
                  <c:v>1.190000000000148</c:v>
                </c:pt>
                <c:pt idx="783">
                  <c:v>1.180000000000148</c:v>
                </c:pt>
                <c:pt idx="784">
                  <c:v>1.170000000000148</c:v>
                </c:pt>
                <c:pt idx="785">
                  <c:v>1.160000000000148</c:v>
                </c:pt>
                <c:pt idx="786">
                  <c:v>1.150000000000148</c:v>
                </c:pt>
                <c:pt idx="787">
                  <c:v>1.140000000000148</c:v>
                </c:pt>
                <c:pt idx="788">
                  <c:v>1.130000000000148</c:v>
                </c:pt>
                <c:pt idx="789">
                  <c:v>1.120000000000148</c:v>
                </c:pt>
                <c:pt idx="790">
                  <c:v>1.110000000000148</c:v>
                </c:pt>
                <c:pt idx="791">
                  <c:v>1.100000000000148</c:v>
                </c:pt>
                <c:pt idx="792">
                  <c:v>1.090000000000148</c:v>
                </c:pt>
                <c:pt idx="793">
                  <c:v>1.080000000000148</c:v>
                </c:pt>
                <c:pt idx="794">
                  <c:v>1.070000000000148</c:v>
                </c:pt>
                <c:pt idx="795">
                  <c:v>1.060000000000148</c:v>
                </c:pt>
                <c:pt idx="796">
                  <c:v>1.050000000000148</c:v>
                </c:pt>
                <c:pt idx="797">
                  <c:v>1.040000000000148</c:v>
                </c:pt>
                <c:pt idx="798">
                  <c:v>1.030000000000148</c:v>
                </c:pt>
                <c:pt idx="799">
                  <c:v>1.020000000000148</c:v>
                </c:pt>
                <c:pt idx="800">
                  <c:v>1.010000000000148</c:v>
                </c:pt>
                <c:pt idx="801">
                  <c:v>1.000000000000148</c:v>
                </c:pt>
                <c:pt idx="802">
                  <c:v>0.990000000000148</c:v>
                </c:pt>
                <c:pt idx="803">
                  <c:v>0.980000000000148</c:v>
                </c:pt>
                <c:pt idx="804">
                  <c:v>0.970000000000148</c:v>
                </c:pt>
                <c:pt idx="805">
                  <c:v>0.960000000000148</c:v>
                </c:pt>
                <c:pt idx="806">
                  <c:v>0.950000000000148</c:v>
                </c:pt>
                <c:pt idx="807">
                  <c:v>0.940000000000148</c:v>
                </c:pt>
                <c:pt idx="808">
                  <c:v>0.930000000000148</c:v>
                </c:pt>
                <c:pt idx="809">
                  <c:v>0.920000000000148</c:v>
                </c:pt>
                <c:pt idx="810">
                  <c:v>0.910000000000148</c:v>
                </c:pt>
                <c:pt idx="811">
                  <c:v>0.900000000000148</c:v>
                </c:pt>
                <c:pt idx="812">
                  <c:v>0.890000000000148</c:v>
                </c:pt>
                <c:pt idx="813">
                  <c:v>0.880000000000148</c:v>
                </c:pt>
                <c:pt idx="814">
                  <c:v>0.870000000000148</c:v>
                </c:pt>
                <c:pt idx="815">
                  <c:v>0.860000000000148</c:v>
                </c:pt>
                <c:pt idx="816">
                  <c:v>0.850000000000148</c:v>
                </c:pt>
                <c:pt idx="817">
                  <c:v>0.840000000000148</c:v>
                </c:pt>
                <c:pt idx="818">
                  <c:v>0.830000000000148</c:v>
                </c:pt>
                <c:pt idx="819">
                  <c:v>0.820000000000148</c:v>
                </c:pt>
                <c:pt idx="820">
                  <c:v>0.810000000000148</c:v>
                </c:pt>
                <c:pt idx="821">
                  <c:v>0.800000000000148</c:v>
                </c:pt>
                <c:pt idx="822">
                  <c:v>0.790000000000148</c:v>
                </c:pt>
                <c:pt idx="823">
                  <c:v>0.780000000000148</c:v>
                </c:pt>
                <c:pt idx="824">
                  <c:v>0.770000000000148</c:v>
                </c:pt>
                <c:pt idx="825">
                  <c:v>0.760000000000148</c:v>
                </c:pt>
                <c:pt idx="826">
                  <c:v>0.750000000000148</c:v>
                </c:pt>
                <c:pt idx="827">
                  <c:v>0.740000000000148</c:v>
                </c:pt>
                <c:pt idx="828">
                  <c:v>0.730000000000148</c:v>
                </c:pt>
                <c:pt idx="829">
                  <c:v>0.720000000000148</c:v>
                </c:pt>
                <c:pt idx="830">
                  <c:v>0.710000000000148</c:v>
                </c:pt>
                <c:pt idx="831">
                  <c:v>0.700000000000148</c:v>
                </c:pt>
                <c:pt idx="832">
                  <c:v>0.690000000000148</c:v>
                </c:pt>
                <c:pt idx="833">
                  <c:v>0.680000000000148</c:v>
                </c:pt>
                <c:pt idx="834">
                  <c:v>0.670000000000148</c:v>
                </c:pt>
                <c:pt idx="835">
                  <c:v>0.660000000000148</c:v>
                </c:pt>
                <c:pt idx="836">
                  <c:v>0.650000000000148</c:v>
                </c:pt>
                <c:pt idx="837">
                  <c:v>0.640000000000148</c:v>
                </c:pt>
                <c:pt idx="838">
                  <c:v>0.630000000000148</c:v>
                </c:pt>
                <c:pt idx="839">
                  <c:v>0.620000000000148</c:v>
                </c:pt>
                <c:pt idx="840">
                  <c:v>0.610000000000148</c:v>
                </c:pt>
                <c:pt idx="841">
                  <c:v>0.600000000000148</c:v>
                </c:pt>
                <c:pt idx="842">
                  <c:v>0.590000000000148</c:v>
                </c:pt>
                <c:pt idx="843">
                  <c:v>0.580000000000148</c:v>
                </c:pt>
                <c:pt idx="844">
                  <c:v>0.570000000000148</c:v>
                </c:pt>
                <c:pt idx="845">
                  <c:v>0.560000000000148</c:v>
                </c:pt>
                <c:pt idx="846">
                  <c:v>0.550000000000148</c:v>
                </c:pt>
                <c:pt idx="847">
                  <c:v>0.540000000000148</c:v>
                </c:pt>
                <c:pt idx="848">
                  <c:v>0.530000000000148</c:v>
                </c:pt>
                <c:pt idx="849">
                  <c:v>0.520000000000148</c:v>
                </c:pt>
                <c:pt idx="850">
                  <c:v>0.510000000000148</c:v>
                </c:pt>
                <c:pt idx="851">
                  <c:v>0.500000000000148</c:v>
                </c:pt>
                <c:pt idx="852">
                  <c:v>0.490000000000148</c:v>
                </c:pt>
                <c:pt idx="853">
                  <c:v>0.480000000000148</c:v>
                </c:pt>
                <c:pt idx="854">
                  <c:v>0.470000000000148</c:v>
                </c:pt>
                <c:pt idx="855">
                  <c:v>0.460000000000148</c:v>
                </c:pt>
                <c:pt idx="856">
                  <c:v>0.450000000000148</c:v>
                </c:pt>
                <c:pt idx="857">
                  <c:v>0.440000000000148</c:v>
                </c:pt>
                <c:pt idx="858">
                  <c:v>0.430000000000148</c:v>
                </c:pt>
                <c:pt idx="859">
                  <c:v>0.420000000000148</c:v>
                </c:pt>
                <c:pt idx="860">
                  <c:v>0.410000000000148</c:v>
                </c:pt>
                <c:pt idx="861">
                  <c:v>0.400000000000148</c:v>
                </c:pt>
                <c:pt idx="862">
                  <c:v>0.390000000000148</c:v>
                </c:pt>
                <c:pt idx="863">
                  <c:v>0.380000000000148</c:v>
                </c:pt>
                <c:pt idx="864">
                  <c:v>0.370000000000148</c:v>
                </c:pt>
                <c:pt idx="865">
                  <c:v>0.360000000000148</c:v>
                </c:pt>
                <c:pt idx="866">
                  <c:v>0.350000000000148</c:v>
                </c:pt>
                <c:pt idx="867">
                  <c:v>0.340000000000148</c:v>
                </c:pt>
                <c:pt idx="868">
                  <c:v>0.330000000000148</c:v>
                </c:pt>
                <c:pt idx="869">
                  <c:v>0.320000000000148</c:v>
                </c:pt>
                <c:pt idx="870">
                  <c:v>0.310000000000148</c:v>
                </c:pt>
                <c:pt idx="871">
                  <c:v>0.300000000000148</c:v>
                </c:pt>
                <c:pt idx="872">
                  <c:v>0.290000000000148</c:v>
                </c:pt>
                <c:pt idx="873">
                  <c:v>0.280000000000148</c:v>
                </c:pt>
                <c:pt idx="874">
                  <c:v>0.270000000000148</c:v>
                </c:pt>
                <c:pt idx="875">
                  <c:v>0.260000000000148</c:v>
                </c:pt>
                <c:pt idx="876">
                  <c:v>0.250000000000148</c:v>
                </c:pt>
                <c:pt idx="877">
                  <c:v>0.240000000000148</c:v>
                </c:pt>
                <c:pt idx="878">
                  <c:v>0.230000000000148</c:v>
                </c:pt>
                <c:pt idx="879">
                  <c:v>0.220000000000148</c:v>
                </c:pt>
              </c:numCache>
            </c:numRef>
          </c:xVal>
          <c:yVal>
            <c:numRef>
              <c:f>'Decompression Melting '!$C$43:$C$1392</c:f>
              <c:numCache>
                <c:formatCode>0.00</c:formatCode>
                <c:ptCount val="1350"/>
                <c:pt idx="0">
                  <c:v>1568.762489661654</c:v>
                </c:pt>
                <c:pt idx="1">
                  <c:v>1568.630677797435</c:v>
                </c:pt>
                <c:pt idx="2">
                  <c:v>1568.498865933215</c:v>
                </c:pt>
                <c:pt idx="3">
                  <c:v>1568.367054068996</c:v>
                </c:pt>
                <c:pt idx="4">
                  <c:v>1568.235242204777</c:v>
                </c:pt>
                <c:pt idx="5">
                  <c:v>1568.103430340557</c:v>
                </c:pt>
                <c:pt idx="6">
                  <c:v>1567.971618476338</c:v>
                </c:pt>
                <c:pt idx="7">
                  <c:v>1567.839806612119</c:v>
                </c:pt>
                <c:pt idx="8">
                  <c:v>1567.7079947479</c:v>
                </c:pt>
                <c:pt idx="9">
                  <c:v>1567.57618288368</c:v>
                </c:pt>
                <c:pt idx="10">
                  <c:v>1567.444371019461</c:v>
                </c:pt>
                <c:pt idx="11">
                  <c:v>1567.312559155241</c:v>
                </c:pt>
                <c:pt idx="12">
                  <c:v>1567.180747291022</c:v>
                </c:pt>
                <c:pt idx="13">
                  <c:v>1567.048935426802</c:v>
                </c:pt>
                <c:pt idx="14">
                  <c:v>1566.917123562583</c:v>
                </c:pt>
                <c:pt idx="15">
                  <c:v>1566.785311698364</c:v>
                </c:pt>
                <c:pt idx="16">
                  <c:v>1566.653499834144</c:v>
                </c:pt>
                <c:pt idx="17">
                  <c:v>1566.521687969925</c:v>
                </c:pt>
                <c:pt idx="18">
                  <c:v>1566.389876105706</c:v>
                </c:pt>
                <c:pt idx="19">
                  <c:v>1566.258064241486</c:v>
                </c:pt>
                <c:pt idx="20">
                  <c:v>1566.126252377267</c:v>
                </c:pt>
                <c:pt idx="21">
                  <c:v>1565.994440513047</c:v>
                </c:pt>
                <c:pt idx="22">
                  <c:v>1565.862628648828</c:v>
                </c:pt>
                <c:pt idx="23">
                  <c:v>1565.730816784609</c:v>
                </c:pt>
                <c:pt idx="24">
                  <c:v>1565.599004920389</c:v>
                </c:pt>
                <c:pt idx="25">
                  <c:v>1565.46719305617</c:v>
                </c:pt>
                <c:pt idx="26">
                  <c:v>1565.335381191951</c:v>
                </c:pt>
                <c:pt idx="27">
                  <c:v>1565.203569327731</c:v>
                </c:pt>
                <c:pt idx="28">
                  <c:v>1565.071757463512</c:v>
                </c:pt>
                <c:pt idx="29">
                  <c:v>1564.939945599293</c:v>
                </c:pt>
                <c:pt idx="30">
                  <c:v>1564.808133735073</c:v>
                </c:pt>
                <c:pt idx="31">
                  <c:v>1564.676321870854</c:v>
                </c:pt>
                <c:pt idx="32">
                  <c:v>1564.544510006634</c:v>
                </c:pt>
                <c:pt idx="33">
                  <c:v>1564.412698142415</c:v>
                </c:pt>
                <c:pt idx="34">
                  <c:v>1564.280886278196</c:v>
                </c:pt>
                <c:pt idx="35">
                  <c:v>1564.149074413976</c:v>
                </c:pt>
                <c:pt idx="36">
                  <c:v>1564.017262549757</c:v>
                </c:pt>
                <c:pt idx="37">
                  <c:v>1563.885450685538</c:v>
                </c:pt>
                <c:pt idx="38">
                  <c:v>1563.753638821318</c:v>
                </c:pt>
                <c:pt idx="39">
                  <c:v>1563.621826957099</c:v>
                </c:pt>
                <c:pt idx="40">
                  <c:v>1563.49001509288</c:v>
                </c:pt>
                <c:pt idx="41">
                  <c:v>1563.35820322866</c:v>
                </c:pt>
                <c:pt idx="42">
                  <c:v>1563.226391364441</c:v>
                </c:pt>
                <c:pt idx="43">
                  <c:v>1563.094579500221</c:v>
                </c:pt>
                <c:pt idx="44">
                  <c:v>1562.962767636002</c:v>
                </c:pt>
                <c:pt idx="45">
                  <c:v>1562.830955771783</c:v>
                </c:pt>
                <c:pt idx="46">
                  <c:v>1562.699143907563</c:v>
                </c:pt>
                <c:pt idx="47">
                  <c:v>1562.567332043344</c:v>
                </c:pt>
                <c:pt idx="48">
                  <c:v>1562.435520179125</c:v>
                </c:pt>
                <c:pt idx="49">
                  <c:v>1562.303708314905</c:v>
                </c:pt>
                <c:pt idx="50">
                  <c:v>1562.171896450686</c:v>
                </c:pt>
                <c:pt idx="51">
                  <c:v>1562.040084586466</c:v>
                </c:pt>
                <c:pt idx="52">
                  <c:v>1561.908272722247</c:v>
                </c:pt>
                <c:pt idx="53">
                  <c:v>1561.776460858028</c:v>
                </c:pt>
                <c:pt idx="54">
                  <c:v>1561.644648993808</c:v>
                </c:pt>
                <c:pt idx="55">
                  <c:v>1561.512837129589</c:v>
                </c:pt>
                <c:pt idx="56">
                  <c:v>1561.38102526537</c:v>
                </c:pt>
                <c:pt idx="57">
                  <c:v>1561.24921340115</c:v>
                </c:pt>
                <c:pt idx="58">
                  <c:v>1561.117401536931</c:v>
                </c:pt>
                <c:pt idx="59">
                  <c:v>1560.985589672711</c:v>
                </c:pt>
                <c:pt idx="60">
                  <c:v>1560.853777808492</c:v>
                </c:pt>
                <c:pt idx="61">
                  <c:v>1560.721965944273</c:v>
                </c:pt>
                <c:pt idx="62">
                  <c:v>1560.590154080053</c:v>
                </c:pt>
                <c:pt idx="63">
                  <c:v>1560.458342215834</c:v>
                </c:pt>
                <c:pt idx="64">
                  <c:v>1560.326530351615</c:v>
                </c:pt>
                <c:pt idx="65">
                  <c:v>1560.194718487395</c:v>
                </c:pt>
                <c:pt idx="66">
                  <c:v>1560.062906623176</c:v>
                </c:pt>
                <c:pt idx="67">
                  <c:v>1559.931094758957</c:v>
                </c:pt>
                <c:pt idx="68">
                  <c:v>1559.799282894737</c:v>
                </c:pt>
                <c:pt idx="69">
                  <c:v>1559.667471030518</c:v>
                </c:pt>
                <c:pt idx="70">
                  <c:v>1559.535659166298</c:v>
                </c:pt>
                <c:pt idx="71">
                  <c:v>1559.403847302079</c:v>
                </c:pt>
                <c:pt idx="72">
                  <c:v>1559.27203543786</c:v>
                </c:pt>
                <c:pt idx="73">
                  <c:v>1559.14022357364</c:v>
                </c:pt>
                <c:pt idx="74">
                  <c:v>1559.008411709421</c:v>
                </c:pt>
                <c:pt idx="75">
                  <c:v>1558.876599845202</c:v>
                </c:pt>
                <c:pt idx="76">
                  <c:v>1558.744787980982</c:v>
                </c:pt>
                <c:pt idx="77">
                  <c:v>1558.612976116763</c:v>
                </c:pt>
                <c:pt idx="78">
                  <c:v>1558.481164252543</c:v>
                </c:pt>
                <c:pt idx="79">
                  <c:v>1558.349352388324</c:v>
                </c:pt>
                <c:pt idx="80">
                  <c:v>1558.217540524105</c:v>
                </c:pt>
                <c:pt idx="81">
                  <c:v>1558.085728659885</c:v>
                </c:pt>
                <c:pt idx="82">
                  <c:v>1557.953916795666</c:v>
                </c:pt>
                <c:pt idx="83">
                  <c:v>1557.822104931447</c:v>
                </c:pt>
                <c:pt idx="84">
                  <c:v>1557.690293067227</c:v>
                </c:pt>
                <c:pt idx="85">
                  <c:v>1557.558481203008</c:v>
                </c:pt>
                <c:pt idx="86">
                  <c:v>1557.426669338788</c:v>
                </c:pt>
                <c:pt idx="87">
                  <c:v>1557.294857474569</c:v>
                </c:pt>
                <c:pt idx="88">
                  <c:v>1557.16304561035</c:v>
                </c:pt>
                <c:pt idx="89">
                  <c:v>1557.03123374613</c:v>
                </c:pt>
                <c:pt idx="90">
                  <c:v>1556.899421881911</c:v>
                </c:pt>
                <c:pt idx="91">
                  <c:v>1556.767610017692</c:v>
                </c:pt>
                <c:pt idx="92">
                  <c:v>1556.635798153472</c:v>
                </c:pt>
                <c:pt idx="93">
                  <c:v>1556.503986289253</c:v>
                </c:pt>
                <c:pt idx="94">
                  <c:v>1556.372174425033</c:v>
                </c:pt>
                <c:pt idx="95">
                  <c:v>1556.240362560814</c:v>
                </c:pt>
                <c:pt idx="96">
                  <c:v>1556.108550696595</c:v>
                </c:pt>
                <c:pt idx="97">
                  <c:v>1555.976738832375</c:v>
                </c:pt>
                <c:pt idx="98">
                  <c:v>1555.844926968156</c:v>
                </c:pt>
                <c:pt idx="99">
                  <c:v>1555.713115103937</c:v>
                </c:pt>
                <c:pt idx="100">
                  <c:v>1555.581303239717</c:v>
                </c:pt>
                <c:pt idx="101">
                  <c:v>1555.449491375498</c:v>
                </c:pt>
                <c:pt idx="102">
                  <c:v>1555.317679511279</c:v>
                </c:pt>
                <c:pt idx="103">
                  <c:v>1555.18586764706</c:v>
                </c:pt>
                <c:pt idx="104">
                  <c:v>1555.05405578284</c:v>
                </c:pt>
                <c:pt idx="105">
                  <c:v>1554.92224391862</c:v>
                </c:pt>
                <c:pt idx="106">
                  <c:v>1554.790432054401</c:v>
                </c:pt>
                <c:pt idx="107">
                  <c:v>1554.658620190182</c:v>
                </c:pt>
                <c:pt idx="108">
                  <c:v>1554.526808325962</c:v>
                </c:pt>
                <c:pt idx="109">
                  <c:v>1554.394996461743</c:v>
                </c:pt>
                <c:pt idx="110">
                  <c:v>1554.263184597524</c:v>
                </c:pt>
                <c:pt idx="111">
                  <c:v>1554.131372733304</c:v>
                </c:pt>
                <c:pt idx="112">
                  <c:v>1553.999560869085</c:v>
                </c:pt>
                <c:pt idx="113">
                  <c:v>1553.867749004865</c:v>
                </c:pt>
                <c:pt idx="114">
                  <c:v>1553.735937140646</c:v>
                </c:pt>
                <c:pt idx="115">
                  <c:v>1553.604125276427</c:v>
                </c:pt>
                <c:pt idx="116">
                  <c:v>1553.472313412207</c:v>
                </c:pt>
                <c:pt idx="117">
                  <c:v>1553.340501547988</c:v>
                </c:pt>
                <c:pt idx="118">
                  <c:v>1553.208689683769</c:v>
                </c:pt>
                <c:pt idx="119">
                  <c:v>1553.076877819549</c:v>
                </c:pt>
                <c:pt idx="120">
                  <c:v>1552.94506595533</c:v>
                </c:pt>
                <c:pt idx="121">
                  <c:v>1552.813254091111</c:v>
                </c:pt>
                <c:pt idx="122">
                  <c:v>1552.681442226891</c:v>
                </c:pt>
                <c:pt idx="123">
                  <c:v>1552.549630362672</c:v>
                </c:pt>
                <c:pt idx="124">
                  <c:v>1552.417818498452</c:v>
                </c:pt>
                <c:pt idx="125">
                  <c:v>1552.286006634233</c:v>
                </c:pt>
                <c:pt idx="126">
                  <c:v>1552.154194770014</c:v>
                </c:pt>
                <c:pt idx="127">
                  <c:v>1552.022382905794</c:v>
                </c:pt>
                <c:pt idx="128">
                  <c:v>1551.890571041575</c:v>
                </c:pt>
                <c:pt idx="129">
                  <c:v>1551.758759177356</c:v>
                </c:pt>
                <c:pt idx="130">
                  <c:v>1551.626947313136</c:v>
                </c:pt>
                <c:pt idx="131">
                  <c:v>1551.495135448917</c:v>
                </c:pt>
                <c:pt idx="132">
                  <c:v>1551.363323584697</c:v>
                </c:pt>
                <c:pt idx="133">
                  <c:v>1551.231511720478</c:v>
                </c:pt>
                <c:pt idx="134">
                  <c:v>1551.099699856259</c:v>
                </c:pt>
                <c:pt idx="135">
                  <c:v>1550.96788799204</c:v>
                </c:pt>
                <c:pt idx="136">
                  <c:v>1550.83607612782</c:v>
                </c:pt>
                <c:pt idx="137">
                  <c:v>1550.704264263601</c:v>
                </c:pt>
                <c:pt idx="138">
                  <c:v>1550.572452399381</c:v>
                </c:pt>
                <c:pt idx="139">
                  <c:v>1550.440640535162</c:v>
                </c:pt>
                <c:pt idx="140">
                  <c:v>1550.308828670943</c:v>
                </c:pt>
                <c:pt idx="141">
                  <c:v>1550.177016806723</c:v>
                </c:pt>
                <c:pt idx="142">
                  <c:v>1550.045204942504</c:v>
                </c:pt>
                <c:pt idx="143">
                  <c:v>1549.913393078284</c:v>
                </c:pt>
                <c:pt idx="144">
                  <c:v>1549.781581214065</c:v>
                </c:pt>
                <c:pt idx="145">
                  <c:v>1549.649769349846</c:v>
                </c:pt>
                <c:pt idx="146">
                  <c:v>1549.517957485626</c:v>
                </c:pt>
                <c:pt idx="147">
                  <c:v>1549.386145621407</c:v>
                </c:pt>
                <c:pt idx="148">
                  <c:v>1549.254333757188</c:v>
                </c:pt>
                <c:pt idx="149">
                  <c:v>1549.122521892968</c:v>
                </c:pt>
                <c:pt idx="150">
                  <c:v>1548.990710028749</c:v>
                </c:pt>
                <c:pt idx="151">
                  <c:v>1548.858898164529</c:v>
                </c:pt>
                <c:pt idx="152">
                  <c:v>1548.72708630031</c:v>
                </c:pt>
                <c:pt idx="153">
                  <c:v>1548.595274436091</c:v>
                </c:pt>
                <c:pt idx="154">
                  <c:v>1548.463462571871</c:v>
                </c:pt>
                <c:pt idx="155">
                  <c:v>1548.331650707652</c:v>
                </c:pt>
                <c:pt idx="156">
                  <c:v>1548.199838843433</c:v>
                </c:pt>
                <c:pt idx="157">
                  <c:v>1548.068026979213</c:v>
                </c:pt>
                <c:pt idx="158">
                  <c:v>1547.936215114994</c:v>
                </c:pt>
                <c:pt idx="159">
                  <c:v>1547.804403250774</c:v>
                </c:pt>
                <c:pt idx="160">
                  <c:v>1547.672591386555</c:v>
                </c:pt>
                <c:pt idx="161">
                  <c:v>1547.540779522336</c:v>
                </c:pt>
                <c:pt idx="162">
                  <c:v>1547.408967658116</c:v>
                </c:pt>
                <c:pt idx="163">
                  <c:v>1547.277155793897</c:v>
                </c:pt>
                <c:pt idx="164">
                  <c:v>1547.145343929678</c:v>
                </c:pt>
                <c:pt idx="165">
                  <c:v>1547.013532065458</c:v>
                </c:pt>
                <c:pt idx="166">
                  <c:v>1546.881720201239</c:v>
                </c:pt>
                <c:pt idx="167">
                  <c:v>1546.749908337019</c:v>
                </c:pt>
                <c:pt idx="168">
                  <c:v>1546.6180964728</c:v>
                </c:pt>
                <c:pt idx="169">
                  <c:v>1546.486284608581</c:v>
                </c:pt>
                <c:pt idx="170">
                  <c:v>1546.354472744361</c:v>
                </c:pt>
                <c:pt idx="171">
                  <c:v>1546.222660880142</c:v>
                </c:pt>
                <c:pt idx="172">
                  <c:v>1546.090849015923</c:v>
                </c:pt>
                <c:pt idx="173">
                  <c:v>1545.959037151703</c:v>
                </c:pt>
                <c:pt idx="174">
                  <c:v>1545.827225287484</c:v>
                </c:pt>
                <c:pt idx="175">
                  <c:v>1545.695413423265</c:v>
                </c:pt>
                <c:pt idx="176">
                  <c:v>1545.563601559045</c:v>
                </c:pt>
                <c:pt idx="177">
                  <c:v>1545.431789694826</c:v>
                </c:pt>
                <c:pt idx="178">
                  <c:v>1545.299977830606</c:v>
                </c:pt>
                <c:pt idx="179">
                  <c:v>1545.168165966387</c:v>
                </c:pt>
                <c:pt idx="180">
                  <c:v>1545.036354102168</c:v>
                </c:pt>
                <c:pt idx="181">
                  <c:v>1544.904542237948</c:v>
                </c:pt>
                <c:pt idx="182">
                  <c:v>1544.77273037373</c:v>
                </c:pt>
                <c:pt idx="183">
                  <c:v>1544.64091850951</c:v>
                </c:pt>
                <c:pt idx="184">
                  <c:v>1544.50910664529</c:v>
                </c:pt>
                <c:pt idx="185">
                  <c:v>1544.377294781071</c:v>
                </c:pt>
                <c:pt idx="186">
                  <c:v>1544.245482916851</c:v>
                </c:pt>
                <c:pt idx="187">
                  <c:v>1544.113671052632</c:v>
                </c:pt>
                <c:pt idx="188">
                  <c:v>1543.981859188413</c:v>
                </c:pt>
                <c:pt idx="189">
                  <c:v>1543.850047324193</c:v>
                </c:pt>
                <c:pt idx="190">
                  <c:v>1543.718235459974</c:v>
                </c:pt>
                <c:pt idx="191">
                  <c:v>1543.586423595755</c:v>
                </c:pt>
                <c:pt idx="192">
                  <c:v>1543.454611731535</c:v>
                </c:pt>
                <c:pt idx="193">
                  <c:v>1543.322799867316</c:v>
                </c:pt>
                <c:pt idx="194">
                  <c:v>1543.190988003096</c:v>
                </c:pt>
                <c:pt idx="195">
                  <c:v>1543.059176138877</c:v>
                </c:pt>
                <c:pt idx="196">
                  <c:v>1542.927364274658</c:v>
                </c:pt>
                <c:pt idx="197">
                  <c:v>1542.795552410438</c:v>
                </c:pt>
                <c:pt idx="198">
                  <c:v>1542.663740546219</c:v>
                </c:pt>
                <c:pt idx="199">
                  <c:v>1542.531928682</c:v>
                </c:pt>
                <c:pt idx="200">
                  <c:v>1542.40011681778</c:v>
                </c:pt>
                <c:pt idx="201">
                  <c:v>1542.268304953561</c:v>
                </c:pt>
                <c:pt idx="202">
                  <c:v>1542.136493089342</c:v>
                </c:pt>
                <c:pt idx="203">
                  <c:v>1542.004681225122</c:v>
                </c:pt>
                <c:pt idx="204">
                  <c:v>1541.872869360903</c:v>
                </c:pt>
                <c:pt idx="205">
                  <c:v>1541.741057496683</c:v>
                </c:pt>
                <c:pt idx="206">
                  <c:v>1541.609245632464</c:v>
                </c:pt>
                <c:pt idx="207">
                  <c:v>1541.477433768245</c:v>
                </c:pt>
                <c:pt idx="208">
                  <c:v>1541.345621904025</c:v>
                </c:pt>
                <c:pt idx="209">
                  <c:v>1541.213810039806</c:v>
                </c:pt>
                <c:pt idx="210">
                  <c:v>1541.081998175587</c:v>
                </c:pt>
                <c:pt idx="211">
                  <c:v>1540.950186311367</c:v>
                </c:pt>
                <c:pt idx="212">
                  <c:v>1540.818374447148</c:v>
                </c:pt>
                <c:pt idx="213">
                  <c:v>1540.686562582928</c:v>
                </c:pt>
                <c:pt idx="214">
                  <c:v>1540.55475071871</c:v>
                </c:pt>
                <c:pt idx="215">
                  <c:v>1540.42293885449</c:v>
                </c:pt>
                <c:pt idx="216">
                  <c:v>1540.29112699027</c:v>
                </c:pt>
                <c:pt idx="217">
                  <c:v>1540.159315126051</c:v>
                </c:pt>
                <c:pt idx="218">
                  <c:v>1540.027503261832</c:v>
                </c:pt>
                <c:pt idx="219">
                  <c:v>1539.895691397612</c:v>
                </c:pt>
                <c:pt idx="220">
                  <c:v>1539.763879533393</c:v>
                </c:pt>
                <c:pt idx="221">
                  <c:v>1539.632067669173</c:v>
                </c:pt>
                <c:pt idx="222">
                  <c:v>1539.500255804954</c:v>
                </c:pt>
                <c:pt idx="223">
                  <c:v>1539.368443940735</c:v>
                </c:pt>
                <c:pt idx="224">
                  <c:v>1539.236632076515</c:v>
                </c:pt>
                <c:pt idx="225">
                  <c:v>1539.104820212296</c:v>
                </c:pt>
                <c:pt idx="226">
                  <c:v>1538.973008348077</c:v>
                </c:pt>
                <c:pt idx="227">
                  <c:v>1538.841196483857</c:v>
                </c:pt>
                <c:pt idx="228">
                  <c:v>1538.709384619638</c:v>
                </c:pt>
                <c:pt idx="229">
                  <c:v>1538.577572755419</c:v>
                </c:pt>
                <c:pt idx="230">
                  <c:v>1538.4457608912</c:v>
                </c:pt>
                <c:pt idx="231">
                  <c:v>1538.31394902698</c:v>
                </c:pt>
                <c:pt idx="232">
                  <c:v>1538.18213716276</c:v>
                </c:pt>
                <c:pt idx="233">
                  <c:v>1538.050325298541</c:v>
                </c:pt>
                <c:pt idx="234">
                  <c:v>1537.918513434322</c:v>
                </c:pt>
                <c:pt idx="235">
                  <c:v>1537.786701570102</c:v>
                </c:pt>
                <c:pt idx="236">
                  <c:v>1537.654889705883</c:v>
                </c:pt>
                <c:pt idx="237">
                  <c:v>1537.523077841664</c:v>
                </c:pt>
                <c:pt idx="238">
                  <c:v>1537.391265977444</c:v>
                </c:pt>
                <c:pt idx="239">
                  <c:v>1537.259454113225</c:v>
                </c:pt>
                <c:pt idx="240">
                  <c:v>1537.127642249005</c:v>
                </c:pt>
                <c:pt idx="241">
                  <c:v>1536.995830384786</c:v>
                </c:pt>
                <c:pt idx="242">
                  <c:v>1536.864018520567</c:v>
                </c:pt>
                <c:pt idx="243">
                  <c:v>1536.732206656347</c:v>
                </c:pt>
                <c:pt idx="244">
                  <c:v>1536.600394792128</c:v>
                </c:pt>
                <c:pt idx="245">
                  <c:v>1536.468582927909</c:v>
                </c:pt>
                <c:pt idx="246">
                  <c:v>1536.33677106369</c:v>
                </c:pt>
                <c:pt idx="247">
                  <c:v>1536.20495919947</c:v>
                </c:pt>
                <c:pt idx="248">
                  <c:v>1536.073147335251</c:v>
                </c:pt>
                <c:pt idx="249">
                  <c:v>1535.941335471031</c:v>
                </c:pt>
                <c:pt idx="250">
                  <c:v>1535.809523606812</c:v>
                </c:pt>
                <c:pt idx="251">
                  <c:v>1535.677711742592</c:v>
                </c:pt>
                <c:pt idx="252">
                  <c:v>1535.545899878373</c:v>
                </c:pt>
                <c:pt idx="253">
                  <c:v>1535.414088014154</c:v>
                </c:pt>
                <c:pt idx="254">
                  <c:v>1535.282276149934</c:v>
                </c:pt>
                <c:pt idx="255">
                  <c:v>1535.150464285715</c:v>
                </c:pt>
                <c:pt idx="256">
                  <c:v>1535.018652421496</c:v>
                </c:pt>
                <c:pt idx="257">
                  <c:v>1534.886840557276</c:v>
                </c:pt>
                <c:pt idx="258">
                  <c:v>1534.755028693057</c:v>
                </c:pt>
                <c:pt idx="259">
                  <c:v>1534.623216828837</c:v>
                </c:pt>
                <c:pt idx="260">
                  <c:v>1534.491404964618</c:v>
                </c:pt>
                <c:pt idx="261">
                  <c:v>1534.359593100399</c:v>
                </c:pt>
                <c:pt idx="262">
                  <c:v>1534.227781236179</c:v>
                </c:pt>
                <c:pt idx="263">
                  <c:v>1534.09596937196</c:v>
                </c:pt>
                <c:pt idx="264">
                  <c:v>1533.964157507741</c:v>
                </c:pt>
                <c:pt idx="265">
                  <c:v>1533.832345643521</c:v>
                </c:pt>
                <c:pt idx="266">
                  <c:v>1533.700533779302</c:v>
                </c:pt>
                <c:pt idx="267">
                  <c:v>1533.568721915083</c:v>
                </c:pt>
                <c:pt idx="268">
                  <c:v>1533.436910050863</c:v>
                </c:pt>
                <c:pt idx="269">
                  <c:v>1533.305098186644</c:v>
                </c:pt>
                <c:pt idx="270">
                  <c:v>1533.173286322424</c:v>
                </c:pt>
                <c:pt idx="271">
                  <c:v>1533.041474458205</c:v>
                </c:pt>
                <c:pt idx="272">
                  <c:v>1532.909662593986</c:v>
                </c:pt>
                <c:pt idx="273">
                  <c:v>1532.777850729766</c:v>
                </c:pt>
                <c:pt idx="274">
                  <c:v>1532.646038865547</c:v>
                </c:pt>
                <c:pt idx="275">
                  <c:v>1532.514227001328</c:v>
                </c:pt>
                <c:pt idx="276">
                  <c:v>1532.382415137108</c:v>
                </c:pt>
                <c:pt idx="277">
                  <c:v>1532.250603272889</c:v>
                </c:pt>
                <c:pt idx="278">
                  <c:v>1532.118791408669</c:v>
                </c:pt>
                <c:pt idx="279">
                  <c:v>1531.98697954445</c:v>
                </c:pt>
                <c:pt idx="280">
                  <c:v>1531.855167680231</c:v>
                </c:pt>
                <c:pt idx="281">
                  <c:v>1531.723355816011</c:v>
                </c:pt>
                <c:pt idx="282">
                  <c:v>1531.591543951792</c:v>
                </c:pt>
                <c:pt idx="283">
                  <c:v>1531.459732087573</c:v>
                </c:pt>
                <c:pt idx="284">
                  <c:v>1531.327920223353</c:v>
                </c:pt>
                <c:pt idx="285">
                  <c:v>1531.196108359134</c:v>
                </c:pt>
                <c:pt idx="286">
                  <c:v>1531.064296494915</c:v>
                </c:pt>
                <c:pt idx="287">
                  <c:v>1530.932484630695</c:v>
                </c:pt>
                <c:pt idx="288">
                  <c:v>1530.800672766476</c:v>
                </c:pt>
                <c:pt idx="289">
                  <c:v>1530.668860902256</c:v>
                </c:pt>
                <c:pt idx="290">
                  <c:v>1530.537049038037</c:v>
                </c:pt>
                <c:pt idx="291">
                  <c:v>1530.405237173818</c:v>
                </c:pt>
                <c:pt idx="292">
                  <c:v>1530.273425309598</c:v>
                </c:pt>
                <c:pt idx="293">
                  <c:v>1530.141613445379</c:v>
                </c:pt>
                <c:pt idx="294">
                  <c:v>1530.00980158116</c:v>
                </c:pt>
                <c:pt idx="295">
                  <c:v>1529.87798971694</c:v>
                </c:pt>
                <c:pt idx="296">
                  <c:v>1529.746177852721</c:v>
                </c:pt>
                <c:pt idx="297">
                  <c:v>1529.614365988502</c:v>
                </c:pt>
                <c:pt idx="298">
                  <c:v>1529.482554124282</c:v>
                </c:pt>
                <c:pt idx="299">
                  <c:v>1529.350742260063</c:v>
                </c:pt>
                <c:pt idx="300">
                  <c:v>1529.218930395843</c:v>
                </c:pt>
                <c:pt idx="301">
                  <c:v>1529.087118531624</c:v>
                </c:pt>
                <c:pt idx="302">
                  <c:v>1528.955306667405</c:v>
                </c:pt>
                <c:pt idx="303">
                  <c:v>1528.823494803185</c:v>
                </c:pt>
                <c:pt idx="304">
                  <c:v>1528.691682938966</c:v>
                </c:pt>
                <c:pt idx="305">
                  <c:v>1528.559871074747</c:v>
                </c:pt>
                <c:pt idx="306">
                  <c:v>1528.428059210527</c:v>
                </c:pt>
                <c:pt idx="307">
                  <c:v>1528.296247346308</c:v>
                </c:pt>
                <c:pt idx="308">
                  <c:v>1528.164435482088</c:v>
                </c:pt>
                <c:pt idx="309">
                  <c:v>1528.032623617869</c:v>
                </c:pt>
                <c:pt idx="310">
                  <c:v>1527.90081175365</c:v>
                </c:pt>
                <c:pt idx="311">
                  <c:v>1527.76899988943</c:v>
                </c:pt>
                <c:pt idx="312">
                  <c:v>1527.637188025211</c:v>
                </c:pt>
                <c:pt idx="313">
                  <c:v>1527.505376160992</c:v>
                </c:pt>
                <c:pt idx="314">
                  <c:v>1527.373564296772</c:v>
                </c:pt>
                <c:pt idx="315">
                  <c:v>1527.241752432553</c:v>
                </c:pt>
                <c:pt idx="316">
                  <c:v>1527.109940568334</c:v>
                </c:pt>
                <c:pt idx="317">
                  <c:v>1526.978128704114</c:v>
                </c:pt>
                <c:pt idx="318">
                  <c:v>1526.846316839895</c:v>
                </c:pt>
                <c:pt idx="319">
                  <c:v>1526.714504975675</c:v>
                </c:pt>
                <c:pt idx="320">
                  <c:v>1526.582693111456</c:v>
                </c:pt>
                <c:pt idx="321">
                  <c:v>1526.450881247237</c:v>
                </c:pt>
                <c:pt idx="322">
                  <c:v>1526.319069383017</c:v>
                </c:pt>
                <c:pt idx="323">
                  <c:v>1526.187257518798</c:v>
                </c:pt>
                <c:pt idx="324">
                  <c:v>1526.055445654579</c:v>
                </c:pt>
                <c:pt idx="325">
                  <c:v>1525.92363379036</c:v>
                </c:pt>
                <c:pt idx="326">
                  <c:v>1525.79182192614</c:v>
                </c:pt>
                <c:pt idx="327">
                  <c:v>1525.660010061921</c:v>
                </c:pt>
                <c:pt idx="328">
                  <c:v>1525.528198197701</c:v>
                </c:pt>
                <c:pt idx="329">
                  <c:v>1525.396386333482</c:v>
                </c:pt>
                <c:pt idx="330">
                  <c:v>1525.264574469262</c:v>
                </c:pt>
                <c:pt idx="331">
                  <c:v>1525.132762605043</c:v>
                </c:pt>
                <c:pt idx="332">
                  <c:v>1525.000950740824</c:v>
                </c:pt>
                <c:pt idx="333">
                  <c:v>1524.869138876604</c:v>
                </c:pt>
                <c:pt idx="334">
                  <c:v>1524.737327012385</c:v>
                </c:pt>
                <c:pt idx="335">
                  <c:v>1524.605515148166</c:v>
                </c:pt>
                <c:pt idx="336">
                  <c:v>1524.473703283946</c:v>
                </c:pt>
                <c:pt idx="337">
                  <c:v>1524.341891419727</c:v>
                </c:pt>
                <c:pt idx="338">
                  <c:v>1524.210079555507</c:v>
                </c:pt>
                <c:pt idx="339">
                  <c:v>1524.078267691288</c:v>
                </c:pt>
                <c:pt idx="340">
                  <c:v>1523.946455827069</c:v>
                </c:pt>
                <c:pt idx="341">
                  <c:v>1523.814643962849</c:v>
                </c:pt>
                <c:pt idx="342">
                  <c:v>1523.68283209863</c:v>
                </c:pt>
                <c:pt idx="343">
                  <c:v>1523.551020234411</c:v>
                </c:pt>
                <c:pt idx="344">
                  <c:v>1523.419208370191</c:v>
                </c:pt>
                <c:pt idx="345">
                  <c:v>1523.287396505972</c:v>
                </c:pt>
                <c:pt idx="346">
                  <c:v>1523.155584641753</c:v>
                </c:pt>
                <c:pt idx="347">
                  <c:v>1523.023772777533</c:v>
                </c:pt>
                <c:pt idx="348">
                  <c:v>1522.891960913314</c:v>
                </c:pt>
                <c:pt idx="349">
                  <c:v>1522.760149049094</c:v>
                </c:pt>
                <c:pt idx="350">
                  <c:v>1522.628337184875</c:v>
                </c:pt>
                <c:pt idx="351">
                  <c:v>1522.496525320656</c:v>
                </c:pt>
                <c:pt idx="352">
                  <c:v>1522.364713456436</c:v>
                </c:pt>
                <c:pt idx="353">
                  <c:v>1522.232901592217</c:v>
                </c:pt>
                <c:pt idx="354">
                  <c:v>1522.101089727998</c:v>
                </c:pt>
                <c:pt idx="355">
                  <c:v>1521.969277863778</c:v>
                </c:pt>
                <c:pt idx="356">
                  <c:v>1521.837465999559</c:v>
                </c:pt>
                <c:pt idx="357">
                  <c:v>1521.70565413534</c:v>
                </c:pt>
                <c:pt idx="358">
                  <c:v>1521.57384227112</c:v>
                </c:pt>
                <c:pt idx="359">
                  <c:v>1521.442030406901</c:v>
                </c:pt>
                <c:pt idx="360">
                  <c:v>1521.310218542681</c:v>
                </c:pt>
                <c:pt idx="361">
                  <c:v>1521.178406678462</c:v>
                </c:pt>
                <c:pt idx="362">
                  <c:v>1521.046594814243</c:v>
                </c:pt>
                <c:pt idx="363">
                  <c:v>1520.914782950023</c:v>
                </c:pt>
                <c:pt idx="364">
                  <c:v>1520.782971085804</c:v>
                </c:pt>
                <c:pt idx="365">
                  <c:v>1520.651159221584</c:v>
                </c:pt>
                <c:pt idx="366">
                  <c:v>1520.519347357365</c:v>
                </c:pt>
                <c:pt idx="367">
                  <c:v>1520.387535493146</c:v>
                </c:pt>
                <c:pt idx="368">
                  <c:v>1520.255723628926</c:v>
                </c:pt>
                <c:pt idx="369">
                  <c:v>1520.123911764707</c:v>
                </c:pt>
                <c:pt idx="370">
                  <c:v>1519.992099900488</c:v>
                </c:pt>
                <c:pt idx="371">
                  <c:v>1519.860288036268</c:v>
                </c:pt>
                <c:pt idx="372">
                  <c:v>1519.728476172049</c:v>
                </c:pt>
                <c:pt idx="373">
                  <c:v>1519.59666430783</c:v>
                </c:pt>
                <c:pt idx="374">
                  <c:v>1519.46485244361</c:v>
                </c:pt>
                <c:pt idx="375">
                  <c:v>1519.333040579391</c:v>
                </c:pt>
                <c:pt idx="376">
                  <c:v>1519.201228715171</c:v>
                </c:pt>
                <c:pt idx="377">
                  <c:v>1519.069416850952</c:v>
                </c:pt>
                <c:pt idx="378">
                  <c:v>1518.937604986733</c:v>
                </c:pt>
                <c:pt idx="379">
                  <c:v>1518.805793122513</c:v>
                </c:pt>
                <c:pt idx="380">
                  <c:v>1518.673981258294</c:v>
                </c:pt>
                <c:pt idx="381">
                  <c:v>1518.542169394075</c:v>
                </c:pt>
                <c:pt idx="382">
                  <c:v>1518.410357529855</c:v>
                </c:pt>
                <c:pt idx="383">
                  <c:v>1518.278545665636</c:v>
                </c:pt>
                <c:pt idx="384">
                  <c:v>1518.146733801416</c:v>
                </c:pt>
                <c:pt idx="385">
                  <c:v>1518.014921937197</c:v>
                </c:pt>
                <c:pt idx="386">
                  <c:v>1517.883110072978</c:v>
                </c:pt>
                <c:pt idx="387">
                  <c:v>1517.751298208758</c:v>
                </c:pt>
                <c:pt idx="388">
                  <c:v>1517.619486344539</c:v>
                </c:pt>
                <c:pt idx="389">
                  <c:v>1517.48767448032</c:v>
                </c:pt>
                <c:pt idx="390">
                  <c:v>1517.3558626161</c:v>
                </c:pt>
                <c:pt idx="391">
                  <c:v>1517.224050751881</c:v>
                </c:pt>
                <c:pt idx="392">
                  <c:v>1517.092238887662</c:v>
                </c:pt>
                <c:pt idx="393">
                  <c:v>1516.960427023442</c:v>
                </c:pt>
                <c:pt idx="394">
                  <c:v>1516.828615159223</c:v>
                </c:pt>
                <c:pt idx="395">
                  <c:v>1516.696803295003</c:v>
                </c:pt>
                <c:pt idx="396">
                  <c:v>1516.564991430784</c:v>
                </c:pt>
                <c:pt idx="397">
                  <c:v>1516.433179566565</c:v>
                </c:pt>
                <c:pt idx="398">
                  <c:v>1516.301367702345</c:v>
                </c:pt>
                <c:pt idx="399">
                  <c:v>1516.169555838126</c:v>
                </c:pt>
                <c:pt idx="400">
                  <c:v>1516.037743973907</c:v>
                </c:pt>
                <c:pt idx="401">
                  <c:v>1515.905932109687</c:v>
                </c:pt>
                <c:pt idx="402">
                  <c:v>1515.774120245468</c:v>
                </c:pt>
                <c:pt idx="403">
                  <c:v>1515.642308381248</c:v>
                </c:pt>
                <c:pt idx="404">
                  <c:v>1515.510496517029</c:v>
                </c:pt>
                <c:pt idx="405">
                  <c:v>1515.37868465281</c:v>
                </c:pt>
                <c:pt idx="406">
                  <c:v>1515.24687278859</c:v>
                </c:pt>
                <c:pt idx="407">
                  <c:v>1515.115060924371</c:v>
                </c:pt>
                <c:pt idx="408">
                  <c:v>1514.983249060152</c:v>
                </c:pt>
                <c:pt idx="409">
                  <c:v>1514.851437195932</c:v>
                </c:pt>
                <c:pt idx="410">
                  <c:v>1514.719625331713</c:v>
                </c:pt>
                <c:pt idx="411">
                  <c:v>1514.587813467493</c:v>
                </c:pt>
                <c:pt idx="412">
                  <c:v>1514.456001603274</c:v>
                </c:pt>
                <c:pt idx="413">
                  <c:v>1514.324189739055</c:v>
                </c:pt>
                <c:pt idx="414">
                  <c:v>1514.192377874835</c:v>
                </c:pt>
                <c:pt idx="415">
                  <c:v>1514.060566010616</c:v>
                </c:pt>
                <c:pt idx="416">
                  <c:v>1513.928754146397</c:v>
                </c:pt>
                <c:pt idx="417">
                  <c:v>1513.796942282177</c:v>
                </c:pt>
                <c:pt idx="418">
                  <c:v>1513.665130417958</c:v>
                </c:pt>
                <c:pt idx="419">
                  <c:v>1513.533318553739</c:v>
                </c:pt>
                <c:pt idx="420">
                  <c:v>1513.40150668952</c:v>
                </c:pt>
                <c:pt idx="421">
                  <c:v>1513.2696948253</c:v>
                </c:pt>
                <c:pt idx="422">
                  <c:v>1513.13788296108</c:v>
                </c:pt>
                <c:pt idx="423">
                  <c:v>1513.006071096861</c:v>
                </c:pt>
                <c:pt idx="424">
                  <c:v>1512.874259232642</c:v>
                </c:pt>
                <c:pt idx="425">
                  <c:v>1512.742447368422</c:v>
                </c:pt>
                <c:pt idx="426">
                  <c:v>1512.610635504203</c:v>
                </c:pt>
                <c:pt idx="427">
                  <c:v>1512.478823639984</c:v>
                </c:pt>
                <c:pt idx="428">
                  <c:v>1512.347011775764</c:v>
                </c:pt>
                <c:pt idx="429">
                  <c:v>1512.215199911545</c:v>
                </c:pt>
                <c:pt idx="430">
                  <c:v>1512.083388047325</c:v>
                </c:pt>
                <c:pt idx="431">
                  <c:v>1511.951576183106</c:v>
                </c:pt>
                <c:pt idx="432">
                  <c:v>1511.819764318887</c:v>
                </c:pt>
                <c:pt idx="433">
                  <c:v>1511.687952454667</c:v>
                </c:pt>
                <c:pt idx="434">
                  <c:v>1511.556140590448</c:v>
                </c:pt>
                <c:pt idx="435">
                  <c:v>1511.424328726229</c:v>
                </c:pt>
                <c:pt idx="436">
                  <c:v>1511.292516862009</c:v>
                </c:pt>
                <c:pt idx="437">
                  <c:v>1511.16070499779</c:v>
                </c:pt>
                <c:pt idx="438">
                  <c:v>1511.02889313357</c:v>
                </c:pt>
                <c:pt idx="439">
                  <c:v>1510.897081269351</c:v>
                </c:pt>
                <c:pt idx="440">
                  <c:v>1510.765269405132</c:v>
                </c:pt>
                <c:pt idx="441">
                  <c:v>1510.633457540912</c:v>
                </c:pt>
                <c:pt idx="442">
                  <c:v>1510.501645676693</c:v>
                </c:pt>
                <c:pt idx="443">
                  <c:v>1510.369833812474</c:v>
                </c:pt>
                <c:pt idx="444">
                  <c:v>1510.238021948254</c:v>
                </c:pt>
                <c:pt idx="445">
                  <c:v>1510.106210084035</c:v>
                </c:pt>
                <c:pt idx="446">
                  <c:v>1509.974398219816</c:v>
                </c:pt>
                <c:pt idx="447">
                  <c:v>1509.842586355596</c:v>
                </c:pt>
                <c:pt idx="448">
                  <c:v>1509.710774491377</c:v>
                </c:pt>
                <c:pt idx="449">
                  <c:v>1509.578962627157</c:v>
                </c:pt>
                <c:pt idx="450">
                  <c:v>1509.447150762938</c:v>
                </c:pt>
                <c:pt idx="451">
                  <c:v>1509.315338898719</c:v>
                </c:pt>
                <c:pt idx="452">
                  <c:v>1509.183527034499</c:v>
                </c:pt>
                <c:pt idx="453">
                  <c:v>1509.05171517028</c:v>
                </c:pt>
                <c:pt idx="454">
                  <c:v>1508.919903306061</c:v>
                </c:pt>
                <c:pt idx="455">
                  <c:v>1508.788091441841</c:v>
                </c:pt>
                <c:pt idx="456">
                  <c:v>1508.656279577622</c:v>
                </c:pt>
                <c:pt idx="457">
                  <c:v>1508.524467713402</c:v>
                </c:pt>
                <c:pt idx="458">
                  <c:v>1508.392655849183</c:v>
                </c:pt>
                <c:pt idx="459">
                  <c:v>1508.260843984964</c:v>
                </c:pt>
                <c:pt idx="460">
                  <c:v>1508.129032120744</c:v>
                </c:pt>
                <c:pt idx="461">
                  <c:v>1507.997220256525</c:v>
                </c:pt>
                <c:pt idx="462">
                  <c:v>1507.865408392306</c:v>
                </c:pt>
                <c:pt idx="463">
                  <c:v>1507.733596528086</c:v>
                </c:pt>
                <c:pt idx="464">
                  <c:v>1507.601784663867</c:v>
                </c:pt>
                <c:pt idx="465">
                  <c:v>1507.469972799647</c:v>
                </c:pt>
                <c:pt idx="466">
                  <c:v>1507.338160935428</c:v>
                </c:pt>
                <c:pt idx="467">
                  <c:v>1507.206349071209</c:v>
                </c:pt>
                <c:pt idx="468">
                  <c:v>1507.074537206989</c:v>
                </c:pt>
                <c:pt idx="469">
                  <c:v>1506.94272534277</c:v>
                </c:pt>
                <c:pt idx="470">
                  <c:v>1506.810913478551</c:v>
                </c:pt>
                <c:pt idx="471">
                  <c:v>1506.679101614331</c:v>
                </c:pt>
                <c:pt idx="472">
                  <c:v>1506.547289750112</c:v>
                </c:pt>
                <c:pt idx="473">
                  <c:v>1506.415477885893</c:v>
                </c:pt>
                <c:pt idx="474">
                  <c:v>1506.283666021673</c:v>
                </c:pt>
                <c:pt idx="475">
                  <c:v>1506.151854157454</c:v>
                </c:pt>
                <c:pt idx="476">
                  <c:v>1506.020042293234</c:v>
                </c:pt>
                <c:pt idx="477">
                  <c:v>1505.888230429015</c:v>
                </c:pt>
                <c:pt idx="478">
                  <c:v>1505.756418564796</c:v>
                </c:pt>
                <c:pt idx="479">
                  <c:v>1505.624606700576</c:v>
                </c:pt>
                <c:pt idx="480">
                  <c:v>1505.492794836357</c:v>
                </c:pt>
                <c:pt idx="481">
                  <c:v>1505.360982972138</c:v>
                </c:pt>
                <c:pt idx="482">
                  <c:v>1505.229171107918</c:v>
                </c:pt>
                <c:pt idx="483">
                  <c:v>1505.097359243699</c:v>
                </c:pt>
                <c:pt idx="484">
                  <c:v>1504.965547379479</c:v>
                </c:pt>
                <c:pt idx="485">
                  <c:v>1504.83373551526</c:v>
                </c:pt>
                <c:pt idx="486">
                  <c:v>1504.701923651041</c:v>
                </c:pt>
                <c:pt idx="487">
                  <c:v>1504.570111786821</c:v>
                </c:pt>
                <c:pt idx="488">
                  <c:v>1504.438299922602</c:v>
                </c:pt>
                <c:pt idx="489">
                  <c:v>1504.306488058383</c:v>
                </c:pt>
                <c:pt idx="490">
                  <c:v>1504.174676194163</c:v>
                </c:pt>
                <c:pt idx="491">
                  <c:v>1504.042864329944</c:v>
                </c:pt>
                <c:pt idx="492">
                  <c:v>1503.911052465724</c:v>
                </c:pt>
                <c:pt idx="493">
                  <c:v>1503.779240601505</c:v>
                </c:pt>
                <c:pt idx="494">
                  <c:v>1503.647428737286</c:v>
                </c:pt>
                <c:pt idx="495">
                  <c:v>1503.515616873066</c:v>
                </c:pt>
                <c:pt idx="496">
                  <c:v>1503.383805008847</c:v>
                </c:pt>
                <c:pt idx="497">
                  <c:v>1503.251993144628</c:v>
                </c:pt>
                <c:pt idx="498">
                  <c:v>1503.120181280408</c:v>
                </c:pt>
                <c:pt idx="499">
                  <c:v>1502.98836941619</c:v>
                </c:pt>
                <c:pt idx="500">
                  <c:v>1502.85655755197</c:v>
                </c:pt>
                <c:pt idx="501">
                  <c:v>1502.72474568775</c:v>
                </c:pt>
                <c:pt idx="502">
                  <c:v>1502.592933823531</c:v>
                </c:pt>
                <c:pt idx="503">
                  <c:v>1502.461121959311</c:v>
                </c:pt>
                <c:pt idx="504">
                  <c:v>1502.329310095092</c:v>
                </c:pt>
                <c:pt idx="505">
                  <c:v>1502.197498230873</c:v>
                </c:pt>
                <c:pt idx="506">
                  <c:v>1502.065686366653</c:v>
                </c:pt>
                <c:pt idx="507">
                  <c:v>1501.933874502434</c:v>
                </c:pt>
                <c:pt idx="508">
                  <c:v>1501.802062638215</c:v>
                </c:pt>
                <c:pt idx="509">
                  <c:v>1501.670250773995</c:v>
                </c:pt>
                <c:pt idx="510">
                  <c:v>1501.538438909776</c:v>
                </c:pt>
                <c:pt idx="511">
                  <c:v>1501.406627045556</c:v>
                </c:pt>
                <c:pt idx="512">
                  <c:v>1501.274815181337</c:v>
                </c:pt>
                <c:pt idx="513">
                  <c:v>1501.143003317118</c:v>
                </c:pt>
                <c:pt idx="514">
                  <c:v>1501.011191452898</c:v>
                </c:pt>
                <c:pt idx="515">
                  <c:v>1500.87937958868</c:v>
                </c:pt>
                <c:pt idx="516">
                  <c:v>1500.74756772446</c:v>
                </c:pt>
                <c:pt idx="517">
                  <c:v>1500.61575586024</c:v>
                </c:pt>
                <c:pt idx="518">
                  <c:v>1500.483943996021</c:v>
                </c:pt>
                <c:pt idx="519">
                  <c:v>1500.352132131801</c:v>
                </c:pt>
                <c:pt idx="520">
                  <c:v>1500.220320267582</c:v>
                </c:pt>
                <c:pt idx="521">
                  <c:v>1500.088508403363</c:v>
                </c:pt>
                <c:pt idx="522">
                  <c:v>1499.956696539143</c:v>
                </c:pt>
                <c:pt idx="523">
                  <c:v>1499.824884674924</c:v>
                </c:pt>
                <c:pt idx="524">
                  <c:v>1499.693072810705</c:v>
                </c:pt>
                <c:pt idx="525">
                  <c:v>1499.561260946485</c:v>
                </c:pt>
                <c:pt idx="526">
                  <c:v>1499.429449082266</c:v>
                </c:pt>
                <c:pt idx="527">
                  <c:v>1499.297637218047</c:v>
                </c:pt>
                <c:pt idx="528">
                  <c:v>1499.165825353827</c:v>
                </c:pt>
                <c:pt idx="529">
                  <c:v>1499.034013489608</c:v>
                </c:pt>
                <c:pt idx="530">
                  <c:v>1498.902201625388</c:v>
                </c:pt>
                <c:pt idx="531">
                  <c:v>1498.77038976117</c:v>
                </c:pt>
                <c:pt idx="532">
                  <c:v>1498.63857789695</c:v>
                </c:pt>
                <c:pt idx="533">
                  <c:v>1498.50676603273</c:v>
                </c:pt>
                <c:pt idx="534">
                  <c:v>1498.374954168511</c:v>
                </c:pt>
                <c:pt idx="535">
                  <c:v>1498.243142304292</c:v>
                </c:pt>
                <c:pt idx="536">
                  <c:v>1498.111330440072</c:v>
                </c:pt>
                <c:pt idx="537">
                  <c:v>1497.979518575853</c:v>
                </c:pt>
                <c:pt idx="538">
                  <c:v>1497.847706711633</c:v>
                </c:pt>
                <c:pt idx="539">
                  <c:v>1497.715894847414</c:v>
                </c:pt>
                <c:pt idx="540">
                  <c:v>1497.584082983195</c:v>
                </c:pt>
                <c:pt idx="541">
                  <c:v>1497.452271118975</c:v>
                </c:pt>
                <c:pt idx="542">
                  <c:v>1497.320459254756</c:v>
                </c:pt>
                <c:pt idx="543">
                  <c:v>1497.053331510336</c:v>
                </c:pt>
                <c:pt idx="544">
                  <c:v>1496.749772319104</c:v>
                </c:pt>
                <c:pt idx="545">
                  <c:v>1496.41827007927</c:v>
                </c:pt>
                <c:pt idx="546">
                  <c:v>1496.06509954587</c:v>
                </c:pt>
                <c:pt idx="547">
                  <c:v>1495.694452678887</c:v>
                </c:pt>
                <c:pt idx="548">
                  <c:v>1495.309226952808</c:v>
                </c:pt>
                <c:pt idx="549">
                  <c:v>1494.9115197886</c:v>
                </c:pt>
                <c:pt idx="550">
                  <c:v>1494.502913027835</c:v>
                </c:pt>
                <c:pt idx="551">
                  <c:v>1494.084640607135</c:v>
                </c:pt>
                <c:pt idx="552">
                  <c:v>1493.657691737945</c:v>
                </c:pt>
                <c:pt idx="553">
                  <c:v>1493.222877243616</c:v>
                </c:pt>
                <c:pt idx="554">
                  <c:v>1492.780873949116</c:v>
                </c:pt>
                <c:pt idx="555">
                  <c:v>1492.332255447325</c:v>
                </c:pt>
                <c:pt idx="556">
                  <c:v>1491.877514082969</c:v>
                </c:pt>
                <c:pt idx="557">
                  <c:v>1491.417077080306</c:v>
                </c:pt>
                <c:pt idx="558">
                  <c:v>1490.951318647114</c:v>
                </c:pt>
                <c:pt idx="559">
                  <c:v>1490.480569240368</c:v>
                </c:pt>
                <c:pt idx="560">
                  <c:v>1490.005122782751</c:v>
                </c:pt>
                <c:pt idx="561">
                  <c:v>1489.525242369177</c:v>
                </c:pt>
                <c:pt idx="562">
                  <c:v>1489.041164840276</c:v>
                </c:pt>
                <c:pt idx="563">
                  <c:v>1488.553104491883</c:v>
                </c:pt>
                <c:pt idx="564">
                  <c:v>1488.061256116104</c:v>
                </c:pt>
                <c:pt idx="565">
                  <c:v>1487.565797518561</c:v>
                </c:pt>
                <c:pt idx="566">
                  <c:v>1487.066891620274</c:v>
                </c:pt>
                <c:pt idx="567">
                  <c:v>1486.564688226708</c:v>
                </c:pt>
                <c:pt idx="568">
                  <c:v>1486.059325527489</c:v>
                </c:pt>
                <c:pt idx="569">
                  <c:v>1485.5509313763</c:v>
                </c:pt>
                <c:pt idx="570">
                  <c:v>1485.039624389844</c:v>
                </c:pt>
                <c:pt idx="571">
                  <c:v>1484.525514896821</c:v>
                </c:pt>
                <c:pt idx="572">
                  <c:v>1484.008705761672</c:v>
                </c:pt>
                <c:pt idx="573">
                  <c:v>1483.489293103111</c:v>
                </c:pt>
                <c:pt idx="574">
                  <c:v>1482.967366923726</c:v>
                </c:pt>
                <c:pt idx="575">
                  <c:v>1482.443011663995</c:v>
                </c:pt>
                <c:pt idx="576">
                  <c:v>1481.916306691727</c:v>
                </c:pt>
                <c:pt idx="577">
                  <c:v>1481.38732673607</c:v>
                </c:pt>
                <c:pt idx="578">
                  <c:v>1480.856142273697</c:v>
                </c:pt>
                <c:pt idx="579">
                  <c:v>1480.28690581622</c:v>
                </c:pt>
                <c:pt idx="580">
                  <c:v>1479.71582338637</c:v>
                </c:pt>
                <c:pt idx="581">
                  <c:v>1479.142909866742</c:v>
                </c:pt>
                <c:pt idx="582">
                  <c:v>1478.568191888997</c:v>
                </c:pt>
                <c:pt idx="583">
                  <c:v>1477.991701298813</c:v>
                </c:pt>
                <c:pt idx="584">
                  <c:v>1477.413471848635</c:v>
                </c:pt>
                <c:pt idx="585">
                  <c:v>1476.833537534993</c:v>
                </c:pt>
                <c:pt idx="586">
                  <c:v>1476.251931777058</c:v>
                </c:pt>
                <c:pt idx="587">
                  <c:v>1475.668687026948</c:v>
                </c:pt>
                <c:pt idx="588">
                  <c:v>1475.083834601963</c:v>
                </c:pt>
                <c:pt idx="589">
                  <c:v>1474.497404630542</c:v>
                </c:pt>
                <c:pt idx="590">
                  <c:v>1473.909426055873</c:v>
                </c:pt>
                <c:pt idx="591">
                  <c:v>1473.319926667918</c:v>
                </c:pt>
                <c:pt idx="592">
                  <c:v>1472.728933148605</c:v>
                </c:pt>
                <c:pt idx="593">
                  <c:v>1472.136471122203</c:v>
                </c:pt>
                <c:pt idx="594">
                  <c:v>1471.542565206777</c:v>
                </c:pt>
                <c:pt idx="595">
                  <c:v>1470.947239064606</c:v>
                </c:pt>
                <c:pt idx="596">
                  <c:v>1470.350515450567</c:v>
                </c:pt>
                <c:pt idx="597">
                  <c:v>1469.752416258039</c:v>
                </c:pt>
                <c:pt idx="598">
                  <c:v>1469.152962562187</c:v>
                </c:pt>
                <c:pt idx="599">
                  <c:v>1468.552174660656</c:v>
                </c:pt>
                <c:pt idx="600">
                  <c:v>1467.950072111758</c:v>
                </c:pt>
                <c:pt idx="601">
                  <c:v>1467.346673770301</c:v>
                </c:pt>
                <c:pt idx="602">
                  <c:v>1466.741997821202</c:v>
                </c:pt>
                <c:pt idx="603">
                  <c:v>1466.136061811031</c:v>
                </c:pt>
                <c:pt idx="604">
                  <c:v>1465.528882677637</c:v>
                </c:pt>
                <c:pt idx="605">
                  <c:v>1464.920476777987</c:v>
                </c:pt>
                <c:pt idx="606">
                  <c:v>1464.310859914346</c:v>
                </c:pt>
                <c:pt idx="607">
                  <c:v>1463.700047358922</c:v>
                </c:pt>
                <c:pt idx="608">
                  <c:v>1463.088053877079</c:v>
                </c:pt>
                <c:pt idx="609">
                  <c:v>1462.474893749221</c:v>
                </c:pt>
                <c:pt idx="610">
                  <c:v>1461.860580791435</c:v>
                </c:pt>
                <c:pt idx="611">
                  <c:v>1461.245128374988</c:v>
                </c:pt>
                <c:pt idx="612">
                  <c:v>1460.628549444749</c:v>
                </c:pt>
                <c:pt idx="613">
                  <c:v>1460.010856536606</c:v>
                </c:pt>
                <c:pt idx="614">
                  <c:v>1459.392061793953</c:v>
                </c:pt>
                <c:pt idx="615">
                  <c:v>1458.772176983298</c:v>
                </c:pt>
                <c:pt idx="616">
                  <c:v>1458.151213509057</c:v>
                </c:pt>
                <c:pt idx="617">
                  <c:v>1457.529182427583</c:v>
                </c:pt>
                <c:pt idx="618">
                  <c:v>1456.906094460481</c:v>
                </c:pt>
                <c:pt idx="619">
                  <c:v>1456.281960007241</c:v>
                </c:pt>
                <c:pt idx="620">
                  <c:v>1455.656789157255</c:v>
                </c:pt>
                <c:pt idx="621">
                  <c:v>1455.030591701227</c:v>
                </c:pt>
                <c:pt idx="622">
                  <c:v>1454.403377142044</c:v>
                </c:pt>
                <c:pt idx="623">
                  <c:v>1453.775154705104</c:v>
                </c:pt>
                <c:pt idx="624">
                  <c:v>1453.14593334817</c:v>
                </c:pt>
                <c:pt idx="625">
                  <c:v>1452.515721770747</c:v>
                </c:pt>
                <c:pt idx="626">
                  <c:v>1451.884528423029</c:v>
                </c:pt>
                <c:pt idx="627">
                  <c:v>1451.252361514434</c:v>
                </c:pt>
                <c:pt idx="628">
                  <c:v>1450.619229021747</c:v>
                </c:pt>
                <c:pt idx="629">
                  <c:v>1449.985138696898</c:v>
                </c:pt>
                <c:pt idx="630">
                  <c:v>1449.350098074391</c:v>
                </c:pt>
                <c:pt idx="631">
                  <c:v>1448.71411447841</c:v>
                </c:pt>
                <c:pt idx="632">
                  <c:v>1448.077195029611</c:v>
                </c:pt>
                <c:pt idx="633">
                  <c:v>1447.439346651619</c:v>
                </c:pt>
                <c:pt idx="634">
                  <c:v>1446.800576077254</c:v>
                </c:pt>
                <c:pt idx="635">
                  <c:v>1446.160889854484</c:v>
                </c:pt>
                <c:pt idx="636">
                  <c:v>1445.52029435214</c:v>
                </c:pt>
                <c:pt idx="637">
                  <c:v>1444.878795765382</c:v>
                </c:pt>
                <c:pt idx="638">
                  <c:v>1444.236400120949</c:v>
                </c:pt>
                <c:pt idx="639">
                  <c:v>1443.593113282196</c:v>
                </c:pt>
                <c:pt idx="640">
                  <c:v>1442.948940953919</c:v>
                </c:pt>
                <c:pt idx="641">
                  <c:v>1442.303888687001</c:v>
                </c:pt>
                <c:pt idx="642">
                  <c:v>1441.657961882863</c:v>
                </c:pt>
                <c:pt idx="643">
                  <c:v>1441.01116579775</c:v>
                </c:pt>
                <c:pt idx="644">
                  <c:v>1440.363505546843</c:v>
                </c:pt>
                <c:pt idx="645">
                  <c:v>1439.714986108225</c:v>
                </c:pt>
                <c:pt idx="646">
                  <c:v>1439.065612326681</c:v>
                </c:pt>
                <c:pt idx="647">
                  <c:v>1438.415388917371</c:v>
                </c:pt>
                <c:pt idx="648">
                  <c:v>1437.764320469354</c:v>
                </c:pt>
                <c:pt idx="649">
                  <c:v>1437.112411448991</c:v>
                </c:pt>
                <c:pt idx="650">
                  <c:v>1436.459666203218</c:v>
                </c:pt>
                <c:pt idx="651">
                  <c:v>1435.806088962706</c:v>
                </c:pt>
                <c:pt idx="652">
                  <c:v>1435.151683844902</c:v>
                </c:pt>
                <c:pt idx="653">
                  <c:v>1434.496454856966</c:v>
                </c:pt>
                <c:pt idx="654">
                  <c:v>1433.840405898606</c:v>
                </c:pt>
                <c:pt idx="655">
                  <c:v>1433.183540764814</c:v>
                </c:pt>
                <c:pt idx="656">
                  <c:v>1432.525863148503</c:v>
                </c:pt>
                <c:pt idx="657">
                  <c:v>1431.867376643062</c:v>
                </c:pt>
                <c:pt idx="658">
                  <c:v>1431.208084744819</c:v>
                </c:pt>
                <c:pt idx="659">
                  <c:v>1430.547990855426</c:v>
                </c:pt>
                <c:pt idx="660">
                  <c:v>1429.887098284163</c:v>
                </c:pt>
                <c:pt idx="661">
                  <c:v>1429.225410250167</c:v>
                </c:pt>
                <c:pt idx="662">
                  <c:v>1428.56292988459</c:v>
                </c:pt>
                <c:pt idx="663">
                  <c:v>1427.899660232685</c:v>
                </c:pt>
                <c:pt idx="664">
                  <c:v>1427.235604255834</c:v>
                </c:pt>
                <c:pt idx="665">
                  <c:v>1426.570764833499</c:v>
                </c:pt>
                <c:pt idx="666">
                  <c:v>1425.90514476513</c:v>
                </c:pt>
                <c:pt idx="667">
                  <c:v>1425.238746772</c:v>
                </c:pt>
                <c:pt idx="668">
                  <c:v>1424.571573498988</c:v>
                </c:pt>
                <c:pt idx="669">
                  <c:v>1423.903627516318</c:v>
                </c:pt>
                <c:pt idx="670">
                  <c:v>1423.234911321234</c:v>
                </c:pt>
                <c:pt idx="671">
                  <c:v>1422.565427339637</c:v>
                </c:pt>
                <c:pt idx="672">
                  <c:v>1421.895177927663</c:v>
                </c:pt>
                <c:pt idx="673">
                  <c:v>1421.224165373232</c:v>
                </c:pt>
                <c:pt idx="674">
                  <c:v>1420.552391897537</c:v>
                </c:pt>
                <c:pt idx="675">
                  <c:v>1419.879859656506</c:v>
                </c:pt>
                <c:pt idx="676">
                  <c:v>1419.206570742215</c:v>
                </c:pt>
                <c:pt idx="677">
                  <c:v>1418.532527184268</c:v>
                </c:pt>
                <c:pt idx="678">
                  <c:v>1417.857730951137</c:v>
                </c:pt>
                <c:pt idx="679">
                  <c:v>1417.182183951472</c:v>
                </c:pt>
                <c:pt idx="680">
                  <c:v>1416.505888035374</c:v>
                </c:pt>
                <c:pt idx="681">
                  <c:v>1415.828844995636</c:v>
                </c:pt>
                <c:pt idx="682">
                  <c:v>1415.151056568954</c:v>
                </c:pt>
                <c:pt idx="683">
                  <c:v>1414.47252443711</c:v>
                </c:pt>
                <c:pt idx="684">
                  <c:v>1413.793250228128</c:v>
                </c:pt>
                <c:pt idx="685">
                  <c:v>1413.113235517397</c:v>
                </c:pt>
                <c:pt idx="686">
                  <c:v>1412.432481828774</c:v>
                </c:pt>
                <c:pt idx="687">
                  <c:v>1411.750990635662</c:v>
                </c:pt>
                <c:pt idx="688">
                  <c:v>1411.068763362062</c:v>
                </c:pt>
                <c:pt idx="689">
                  <c:v>1410.385801383605</c:v>
                </c:pt>
                <c:pt idx="690">
                  <c:v>1409.70210602856</c:v>
                </c:pt>
                <c:pt idx="691">
                  <c:v>1409.017678578825</c:v>
                </c:pt>
                <c:pt idx="692">
                  <c:v>1408.332520270894</c:v>
                </c:pt>
                <c:pt idx="693">
                  <c:v>1407.64663229681</c:v>
                </c:pt>
                <c:pt idx="694">
                  <c:v>1406.9600158051</c:v>
                </c:pt>
                <c:pt idx="695">
                  <c:v>1406.272671901686</c:v>
                </c:pt>
                <c:pt idx="696">
                  <c:v>1405.584601650791</c:v>
                </c:pt>
                <c:pt idx="697">
                  <c:v>1404.895806075824</c:v>
                </c:pt>
                <c:pt idx="698">
                  <c:v>1404.206286160249</c:v>
                </c:pt>
                <c:pt idx="699">
                  <c:v>1403.516042848441</c:v>
                </c:pt>
                <c:pt idx="700">
                  <c:v>1402.825077046539</c:v>
                </c:pt>
                <c:pt idx="701">
                  <c:v>1402.133389623269</c:v>
                </c:pt>
                <c:pt idx="702">
                  <c:v>1401.440981410774</c:v>
                </c:pt>
                <c:pt idx="703">
                  <c:v>1400.74785320542</c:v>
                </c:pt>
                <c:pt idx="704">
                  <c:v>1400.0540057686</c:v>
                </c:pt>
                <c:pt idx="705">
                  <c:v>1399.359439827522</c:v>
                </c:pt>
                <c:pt idx="706">
                  <c:v>1398.664156076001</c:v>
                </c:pt>
                <c:pt idx="707">
                  <c:v>1397.968155175227</c:v>
                </c:pt>
                <c:pt idx="708">
                  <c:v>1397.271437754536</c:v>
                </c:pt>
                <c:pt idx="709">
                  <c:v>1396.574004412175</c:v>
                </c:pt>
                <c:pt idx="710">
                  <c:v>1395.875855716054</c:v>
                </c:pt>
                <c:pt idx="711">
                  <c:v>1395.176992204499</c:v>
                </c:pt>
                <c:pt idx="712">
                  <c:v>1394.477414387</c:v>
                </c:pt>
                <c:pt idx="713">
                  <c:v>1393.777122744953</c:v>
                </c:pt>
                <c:pt idx="714">
                  <c:v>1393.076117732395</c:v>
                </c:pt>
                <c:pt idx="715">
                  <c:v>1392.374399776747</c:v>
                </c:pt>
                <c:pt idx="716">
                  <c:v>1391.671969279542</c:v>
                </c:pt>
                <c:pt idx="717">
                  <c:v>1390.968826617162</c:v>
                </c:pt>
                <c:pt idx="718">
                  <c:v>1390.264972141566</c:v>
                </c:pt>
                <c:pt idx="719">
                  <c:v>1389.560406181024</c:v>
                </c:pt>
                <c:pt idx="720">
                  <c:v>1388.855129040847</c:v>
                </c:pt>
                <c:pt idx="721">
                  <c:v>1388.14914100412</c:v>
                </c:pt>
                <c:pt idx="722">
                  <c:v>1387.442442332435</c:v>
                </c:pt>
                <c:pt idx="723">
                  <c:v>1386.735033266626</c:v>
                </c:pt>
                <c:pt idx="724">
                  <c:v>1386.026914027509</c:v>
                </c:pt>
                <c:pt idx="725">
                  <c:v>1385.318084816621</c:v>
                </c:pt>
                <c:pt idx="726">
                  <c:v>1384.60854581697</c:v>
                </c:pt>
                <c:pt idx="727">
                  <c:v>1383.898297193778</c:v>
                </c:pt>
                <c:pt idx="728">
                  <c:v>1383.187339095242</c:v>
                </c:pt>
                <c:pt idx="729">
                  <c:v>1382.47567165329</c:v>
                </c:pt>
                <c:pt idx="730">
                  <c:v>1381.763294984353</c:v>
                </c:pt>
                <c:pt idx="731">
                  <c:v>1381.050209190132</c:v>
                </c:pt>
                <c:pt idx="732">
                  <c:v>1380.336414358385</c:v>
                </c:pt>
                <c:pt idx="733">
                  <c:v>1379.621910563716</c:v>
                </c:pt>
                <c:pt idx="734">
                  <c:v>1378.90669786837</c:v>
                </c:pt>
                <c:pt idx="735">
                  <c:v>1378.190776323044</c:v>
                </c:pt>
                <c:pt idx="736">
                  <c:v>1377.474145967707</c:v>
                </c:pt>
                <c:pt idx="737">
                  <c:v>1376.756806832428</c:v>
                </c:pt>
                <c:pt idx="738">
                  <c:v>1376.038758938214</c:v>
                </c:pt>
                <c:pt idx="739">
                  <c:v>1375.320002297871</c:v>
                </c:pt>
                <c:pt idx="740">
                  <c:v>1374.600536916864</c:v>
                </c:pt>
                <c:pt idx="741">
                  <c:v>1373.880362794202</c:v>
                </c:pt>
                <c:pt idx="742">
                  <c:v>1373.159479923331</c:v>
                </c:pt>
                <c:pt idx="743">
                  <c:v>1372.437888293048</c:v>
                </c:pt>
                <c:pt idx="744">
                  <c:v>1371.715587888426</c:v>
                </c:pt>
                <c:pt idx="745">
                  <c:v>1370.992578691761</c:v>
                </c:pt>
                <c:pt idx="746">
                  <c:v>1370.268860683532</c:v>
                </c:pt>
                <c:pt idx="747">
                  <c:v>1369.544433843383</c:v>
                </c:pt>
                <c:pt idx="748">
                  <c:v>1368.819298151129</c:v>
                </c:pt>
                <c:pt idx="749">
                  <c:v>1368.093453587769</c:v>
                </c:pt>
                <c:pt idx="750">
                  <c:v>1367.366900136541</c:v>
                </c:pt>
                <c:pt idx="751">
                  <c:v>1366.639637783977</c:v>
                </c:pt>
                <c:pt idx="752">
                  <c:v>1365.911666521003</c:v>
                </c:pt>
                <c:pt idx="753">
                  <c:v>1365.182986344047</c:v>
                </c:pt>
                <c:pt idx="754">
                  <c:v>1364.453597256183</c:v>
                </c:pt>
                <c:pt idx="755">
                  <c:v>1363.723499268297</c:v>
                </c:pt>
                <c:pt idx="756">
                  <c:v>1362.992692400283</c:v>
                </c:pt>
                <c:pt idx="757">
                  <c:v>1362.261176682266</c:v>
                </c:pt>
                <c:pt idx="758">
                  <c:v>1361.528952155858</c:v>
                </c:pt>
                <c:pt idx="759">
                  <c:v>1360.796018875445</c:v>
                </c:pt>
                <c:pt idx="760">
                  <c:v>1360.062376909506</c:v>
                </c:pt>
                <c:pt idx="761">
                  <c:v>1359.328026341964</c:v>
                </c:pt>
                <c:pt idx="762">
                  <c:v>1358.592967273578</c:v>
                </c:pt>
                <c:pt idx="763">
                  <c:v>1357.857199823367</c:v>
                </c:pt>
                <c:pt idx="764">
                  <c:v>1357.120724130076</c:v>
                </c:pt>
                <c:pt idx="765">
                  <c:v>1356.38354035368</c:v>
                </c:pt>
                <c:pt idx="766">
                  <c:v>1355.645648676928</c:v>
                </c:pt>
                <c:pt idx="767">
                  <c:v>1354.907049306932</c:v>
                </c:pt>
                <c:pt idx="768">
                  <c:v>1354.167742476804</c:v>
                </c:pt>
                <c:pt idx="769">
                  <c:v>1353.427728447334</c:v>
                </c:pt>
                <c:pt idx="770">
                  <c:v>1352.687007508717</c:v>
                </c:pt>
                <c:pt idx="771">
                  <c:v>1351.945579982335</c:v>
                </c:pt>
                <c:pt idx="772">
                  <c:v>1351.203446222585</c:v>
                </c:pt>
                <c:pt idx="773">
                  <c:v>1350.460606618767</c:v>
                </c:pt>
                <c:pt idx="774">
                  <c:v>1349.717061597023</c:v>
                </c:pt>
                <c:pt idx="775">
                  <c:v>1348.972811622337</c:v>
                </c:pt>
                <c:pt idx="776">
                  <c:v>1348.227857200596</c:v>
                </c:pt>
                <c:pt idx="777">
                  <c:v>1347.482198880713</c:v>
                </c:pt>
                <c:pt idx="778">
                  <c:v>1346.735837256816</c:v>
                </c:pt>
                <c:pt idx="779">
                  <c:v>1345.988772970505</c:v>
                </c:pt>
                <c:pt idx="780">
                  <c:v>1345.241006713175</c:v>
                </c:pt>
                <c:pt idx="781">
                  <c:v>1344.492539228423</c:v>
                </c:pt>
                <c:pt idx="782">
                  <c:v>1343.743371314519</c:v>
                </c:pt>
                <c:pt idx="783">
                  <c:v>1342.993503826962</c:v>
                </c:pt>
                <c:pt idx="784">
                  <c:v>1342.24293768112</c:v>
                </c:pt>
                <c:pt idx="785">
                  <c:v>1341.49167385495</c:v>
                </c:pt>
                <c:pt idx="786">
                  <c:v>1340.739713391808</c:v>
                </c:pt>
                <c:pt idx="787">
                  <c:v>1339.987057403355</c:v>
                </c:pt>
                <c:pt idx="788">
                  <c:v>1339.233707072551</c:v>
                </c:pt>
                <c:pt idx="789">
                  <c:v>1338.47966365676</c:v>
                </c:pt>
                <c:pt idx="790">
                  <c:v>1337.724928490938</c:v>
                </c:pt>
                <c:pt idx="791">
                  <c:v>1336.969502990956</c:v>
                </c:pt>
                <c:pt idx="792">
                  <c:v>1336.213388657007</c:v>
                </c:pt>
                <c:pt idx="793">
                  <c:v>1335.456587077148</c:v>
                </c:pt>
                <c:pt idx="794">
                  <c:v>1334.699099930951</c:v>
                </c:pt>
                <c:pt idx="795">
                  <c:v>1333.940928993286</c:v>
                </c:pt>
                <c:pt idx="796">
                  <c:v>1333.18207613823</c:v>
                </c:pt>
                <c:pt idx="797">
                  <c:v>1332.422543343116</c:v>
                </c:pt>
                <c:pt idx="798">
                  <c:v>1331.662332692715</c:v>
                </c:pt>
                <c:pt idx="799">
                  <c:v>1330.901446383571</c:v>
                </c:pt>
                <c:pt idx="800">
                  <c:v>1330.139886728489</c:v>
                </c:pt>
                <c:pt idx="801">
                  <c:v>1329.377656161172</c:v>
                </c:pt>
                <c:pt idx="802">
                  <c:v>1328.614757241039</c:v>
                </c:pt>
                <c:pt idx="803">
                  <c:v>1327.851192658199</c:v>
                </c:pt>
                <c:pt idx="804">
                  <c:v>1327.08696523861</c:v>
                </c:pt>
                <c:pt idx="805">
                  <c:v>1326.32207794943</c:v>
                </c:pt>
                <c:pt idx="806">
                  <c:v>1325.556533904552</c:v>
                </c:pt>
                <c:pt idx="807">
                  <c:v>1324.790336370346</c:v>
                </c:pt>
                <c:pt idx="808">
                  <c:v>1324.023488771612</c:v>
                </c:pt>
                <c:pt idx="809">
                  <c:v>1323.25599469775</c:v>
                </c:pt>
                <c:pt idx="810">
                  <c:v>1322.48785790916</c:v>
                </c:pt>
                <c:pt idx="811">
                  <c:v>1321.719082343881</c:v>
                </c:pt>
                <c:pt idx="812">
                  <c:v>1320.949672124476</c:v>
                </c:pt>
                <c:pt idx="813">
                  <c:v>1320.179631565176</c:v>
                </c:pt>
                <c:pt idx="814">
                  <c:v>1319.4089651793</c:v>
                </c:pt>
                <c:pt idx="815">
                  <c:v>1318.637677686943</c:v>
                </c:pt>
                <c:pt idx="816">
                  <c:v>1317.932097588131</c:v>
                </c:pt>
                <c:pt idx="817">
                  <c:v>1317.22628407531</c:v>
                </c:pt>
                <c:pt idx="818">
                  <c:v>1316.520227968718</c:v>
                </c:pt>
                <c:pt idx="819">
                  <c:v>1315.813923717885</c:v>
                </c:pt>
                <c:pt idx="820">
                  <c:v>1315.107368100985</c:v>
                </c:pt>
                <c:pt idx="821">
                  <c:v>1314.400559388757</c:v>
                </c:pt>
                <c:pt idx="822">
                  <c:v>1313.693496807439</c:v>
                </c:pt>
                <c:pt idx="823">
                  <c:v>1312.986180193946</c:v>
                </c:pt>
                <c:pt idx="824">
                  <c:v>1312.278609774586</c:v>
                </c:pt>
                <c:pt idx="825">
                  <c:v>1311.570786023091</c:v>
                </c:pt>
                <c:pt idx="826">
                  <c:v>1310.862709569574</c:v>
                </c:pt>
                <c:pt idx="827">
                  <c:v>1310.154381142169</c:v>
                </c:pt>
                <c:pt idx="828">
                  <c:v>1309.445801529627</c:v>
                </c:pt>
                <c:pt idx="829">
                  <c:v>1308.736971557366</c:v>
                </c:pt>
                <c:pt idx="830">
                  <c:v>1308.027892072148</c:v>
                </c:pt>
                <c:pt idx="831">
                  <c:v>1307.318563932278</c:v>
                </c:pt>
                <c:pt idx="832">
                  <c:v>1306.608988001348</c:v>
                </c:pt>
                <c:pt idx="833">
                  <c:v>1305.899165144262</c:v>
                </c:pt>
                <c:pt idx="834">
                  <c:v>1305.189096224704</c:v>
                </c:pt>
                <c:pt idx="835">
                  <c:v>1304.478782103545</c:v>
                </c:pt>
                <c:pt idx="836">
                  <c:v>1303.768223637846</c:v>
                </c:pt>
                <c:pt idx="837">
                  <c:v>1303.057421680244</c:v>
                </c:pt>
                <c:pt idx="838">
                  <c:v>1302.346377078575</c:v>
                </c:pt>
                <c:pt idx="839">
                  <c:v>1301.635090675667</c:v>
                </c:pt>
                <c:pt idx="840">
                  <c:v>1300.923563309215</c:v>
                </c:pt>
                <c:pt idx="841">
                  <c:v>1300.211795811737</c:v>
                </c:pt>
                <c:pt idx="842">
                  <c:v>1299.499789010555</c:v>
                </c:pt>
                <c:pt idx="843">
                  <c:v>1298.787543727814</c:v>
                </c:pt>
                <c:pt idx="844">
                  <c:v>1298.075060780508</c:v>
                </c:pt>
                <c:pt idx="845">
                  <c:v>1297.362340980519</c:v>
                </c:pt>
                <c:pt idx="846">
                  <c:v>1296.649385134663</c:v>
                </c:pt>
                <c:pt idx="847">
                  <c:v>1295.93619404474</c:v>
                </c:pt>
                <c:pt idx="848">
                  <c:v>1295.222768507581</c:v>
                </c:pt>
                <c:pt idx="849">
                  <c:v>1294.509109315105</c:v>
                </c:pt>
                <c:pt idx="850">
                  <c:v>1293.795217254365</c:v>
                </c:pt>
                <c:pt idx="851">
                  <c:v>1293.081093107606</c:v>
                </c:pt>
                <c:pt idx="852">
                  <c:v>1292.366737652311</c:v>
                </c:pt>
                <c:pt idx="853">
                  <c:v>1291.652151661255</c:v>
                </c:pt>
                <c:pt idx="854">
                  <c:v>1290.937335902558</c:v>
                </c:pt>
                <c:pt idx="855">
                  <c:v>1290.222291139728</c:v>
                </c:pt>
                <c:pt idx="856">
                  <c:v>1289.507018131717</c:v>
                </c:pt>
                <c:pt idx="857">
                  <c:v>1288.791517632967</c:v>
                </c:pt>
                <c:pt idx="858">
                  <c:v>1288.075790393457</c:v>
                </c:pt>
                <c:pt idx="859">
                  <c:v>1287.359837158752</c:v>
                </c:pt>
                <c:pt idx="860">
                  <c:v>1286.643658670048</c:v>
                </c:pt>
                <c:pt idx="861">
                  <c:v>1285.92725566422</c:v>
                </c:pt>
                <c:pt idx="862">
                  <c:v>1285.210628873864</c:v>
                </c:pt>
                <c:pt idx="863">
                  <c:v>1284.493779027345</c:v>
                </c:pt>
                <c:pt idx="864">
                  <c:v>1283.776706848838</c:v>
                </c:pt>
                <c:pt idx="865">
                  <c:v>1283.059413058374</c:v>
                </c:pt>
                <c:pt idx="866">
                  <c:v>1282.341898371882</c:v>
                </c:pt>
                <c:pt idx="867">
                  <c:v>1281.624163501229</c:v>
                </c:pt>
                <c:pt idx="868">
                  <c:v>1280.906209154263</c:v>
                </c:pt>
                <c:pt idx="869">
                  <c:v>1280.188036034856</c:v>
                </c:pt>
                <c:pt idx="870">
                  <c:v>1279.469644842939</c:v>
                </c:pt>
                <c:pt idx="871">
                  <c:v>1278.751036274549</c:v>
                </c:pt>
                <c:pt idx="872">
                  <c:v>1278.032211021861</c:v>
                </c:pt>
                <c:pt idx="873">
                  <c:v>1277.31316977323</c:v>
                </c:pt>
                <c:pt idx="874">
                  <c:v>1276.593913213231</c:v>
                </c:pt>
                <c:pt idx="875">
                  <c:v>1275.874442022692</c:v>
                </c:pt>
                <c:pt idx="876">
                  <c:v>1275.154756878736</c:v>
                </c:pt>
                <c:pt idx="877">
                  <c:v>1274.434858454812</c:v>
                </c:pt>
                <c:pt idx="878">
                  <c:v>1273.714747420737</c:v>
                </c:pt>
                <c:pt idx="879">
                  <c:v>1272.994424442727</c:v>
                </c:pt>
              </c:numCache>
            </c:numRef>
          </c:yVal>
          <c:smooth val="1"/>
        </c:ser>
        <c:dLbls>
          <c:showLegendKey val="0"/>
          <c:showVal val="0"/>
          <c:showCatName val="0"/>
          <c:showSerName val="0"/>
          <c:showPercent val="0"/>
          <c:showBubbleSize val="0"/>
        </c:dLbls>
        <c:axId val="2134912584"/>
        <c:axId val="-1991529832"/>
      </c:scatterChart>
      <c:valAx>
        <c:axId val="2134912584"/>
        <c:scaling>
          <c:orientation val="minMax"/>
          <c:max val="7.5"/>
          <c:min val="0.5"/>
        </c:scaling>
        <c:delete val="0"/>
        <c:axPos val="b"/>
        <c:title>
          <c:tx>
            <c:rich>
              <a:bodyPr/>
              <a:lstStyle/>
              <a:p>
                <a:pPr>
                  <a:defRPr/>
                </a:pPr>
                <a:r>
                  <a:rPr lang="en-US" i="1"/>
                  <a:t>P</a:t>
                </a:r>
                <a:r>
                  <a:rPr lang="en-US"/>
                  <a:t> (GPa)</a:t>
                </a:r>
              </a:p>
            </c:rich>
          </c:tx>
          <c:layout/>
          <c:overlay val="0"/>
        </c:title>
        <c:numFmt formatCode="0.00" sourceLinked="1"/>
        <c:majorTickMark val="out"/>
        <c:minorTickMark val="none"/>
        <c:tickLblPos val="nextTo"/>
        <c:crossAx val="-1991529832"/>
        <c:crosses val="autoZero"/>
        <c:crossBetween val="midCat"/>
        <c:majorUnit val="2.5"/>
      </c:valAx>
      <c:valAx>
        <c:axId val="-1991529832"/>
        <c:scaling>
          <c:orientation val="minMax"/>
          <c:max val="2000.0"/>
          <c:min val="1100.0"/>
        </c:scaling>
        <c:delete val="0"/>
        <c:axPos val="l"/>
        <c:title>
          <c:tx>
            <c:rich>
              <a:bodyPr rot="-5400000" vert="horz"/>
              <a:lstStyle/>
              <a:p>
                <a:pPr>
                  <a:defRPr/>
                </a:pPr>
                <a:r>
                  <a:rPr lang="en-US" i="1"/>
                  <a:t>T</a:t>
                </a:r>
                <a:r>
                  <a:rPr lang="en-US"/>
                  <a:t> (°C)</a:t>
                </a:r>
              </a:p>
            </c:rich>
          </c:tx>
          <c:layout/>
          <c:overlay val="0"/>
        </c:title>
        <c:numFmt formatCode="General" sourceLinked="0"/>
        <c:majorTickMark val="out"/>
        <c:minorTickMark val="none"/>
        <c:tickLblPos val="nextTo"/>
        <c:crossAx val="2134912584"/>
        <c:crosses val="autoZero"/>
        <c:crossBetween val="midCat"/>
      </c:valAx>
      <c:spPr>
        <a:ln>
          <a:solidFill>
            <a:schemeClr val="tx1"/>
          </a:solidFill>
        </a:ln>
      </c:spPr>
    </c:plotArea>
    <c:legend>
      <c:legendPos val="r"/>
      <c:layout>
        <c:manualLayout>
          <c:xMode val="edge"/>
          <c:yMode val="edge"/>
          <c:x val="0.264519761116817"/>
          <c:y val="0.0693320840353471"/>
          <c:w val="0.454254875832829"/>
          <c:h val="0.312957656044067"/>
        </c:manualLayout>
      </c:layout>
      <c:overlay val="0"/>
      <c:txPr>
        <a:bodyPr/>
        <a:lstStyle/>
        <a:p>
          <a:pPr>
            <a:defRPr sz="1600"/>
          </a:pPr>
          <a:endParaRPr lang="en-US"/>
        </a:p>
      </c:txPr>
    </c:legend>
    <c:plotVisOnly val="1"/>
    <c:dispBlanksAs val="gap"/>
    <c:showDLblsOverMax val="0"/>
  </c:chart>
  <c:txPr>
    <a:bodyPr/>
    <a:lstStyle/>
    <a:p>
      <a:pPr>
        <a:defRPr sz="2200">
          <a:latin typeface="Century Gothic"/>
          <a:cs typeface="Century Gothic"/>
        </a:defRPr>
      </a:pPr>
      <a:endParaRPr lang="en-US"/>
    </a:p>
  </c:txPr>
  <c:printSettings>
    <c:headerFooter/>
    <c:pageMargins b="1.0" l="0.75" r="0.75" t="1.0"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1" Type="http://schemas.openxmlformats.org/officeDocument/2006/relationships/chart" Target="../charts/chart1.xml"/><Relationship Id="rId2"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1" Type="http://schemas.openxmlformats.org/officeDocument/2006/relationships/chart" Target="../charts/chart7.xml"/><Relationship Id="rId2"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330200</xdr:colOff>
      <xdr:row>33</xdr:row>
      <xdr:rowOff>261585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215900</xdr:colOff>
      <xdr:row>23</xdr:row>
      <xdr:rowOff>0</xdr:rowOff>
    </xdr:from>
    <xdr:to>
      <xdr:col>11</xdr:col>
      <xdr:colOff>38100</xdr:colOff>
      <xdr:row>33</xdr:row>
      <xdr:rowOff>261585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174007</xdr:rowOff>
    </xdr:from>
    <xdr:to>
      <xdr:col>6</xdr:col>
      <xdr:colOff>330200</xdr:colOff>
      <xdr:row>44</xdr:row>
      <xdr:rowOff>261586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215900</xdr:colOff>
      <xdr:row>33</xdr:row>
      <xdr:rowOff>174007</xdr:rowOff>
    </xdr:from>
    <xdr:to>
      <xdr:col>10</xdr:col>
      <xdr:colOff>571500</xdr:colOff>
      <xdr:row>44</xdr:row>
      <xdr:rowOff>261586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45</xdr:row>
      <xdr:rowOff>476250</xdr:rowOff>
    </xdr:from>
    <xdr:to>
      <xdr:col>5</xdr:col>
      <xdr:colOff>0</xdr:colOff>
      <xdr:row>54</xdr:row>
      <xdr:rowOff>355600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23</xdr:row>
      <xdr:rowOff>0</xdr:rowOff>
    </xdr:from>
    <xdr:to>
      <xdr:col>17</xdr:col>
      <xdr:colOff>12700</xdr:colOff>
      <xdr:row>41</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27</xdr:col>
      <xdr:colOff>474133</xdr:colOff>
      <xdr:row>11</xdr:row>
      <xdr:rowOff>169333</xdr:rowOff>
    </xdr:from>
    <xdr:to>
      <xdr:col>46</xdr:col>
      <xdr:colOff>474133</xdr:colOff>
      <xdr:row>29</xdr:row>
      <xdr:rowOff>270933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46</xdr:col>
      <xdr:colOff>474133</xdr:colOff>
      <xdr:row>11</xdr:row>
      <xdr:rowOff>143933</xdr:rowOff>
    </xdr:from>
    <xdr:to>
      <xdr:col>56</xdr:col>
      <xdr:colOff>948267</xdr:colOff>
      <xdr:row>29</xdr:row>
      <xdr:rowOff>245533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20</xdr:col>
      <xdr:colOff>0</xdr:colOff>
      <xdr:row>11</xdr:row>
      <xdr:rowOff>152400</xdr:rowOff>
    </xdr:from>
    <xdr:to>
      <xdr:col>25</xdr:col>
      <xdr:colOff>0</xdr:colOff>
      <xdr:row>29</xdr:row>
      <xdr:rowOff>254000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57</xdr:col>
      <xdr:colOff>76200</xdr:colOff>
      <xdr:row>11</xdr:row>
      <xdr:rowOff>127000</xdr:rowOff>
    </xdr:from>
    <xdr:to>
      <xdr:col>69</xdr:col>
      <xdr:colOff>50800</xdr:colOff>
      <xdr:row>30</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69</xdr:col>
      <xdr:colOff>127000</xdr:colOff>
      <xdr:row>11</xdr:row>
      <xdr:rowOff>127000</xdr:rowOff>
    </xdr:from>
    <xdr:to>
      <xdr:col>73</xdr:col>
      <xdr:colOff>0</xdr:colOff>
      <xdr:row>30</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FF00"/>
  </sheetPr>
  <dimension ref="A1:Q56"/>
  <sheetViews>
    <sheetView tabSelected="1" zoomScale="75" zoomScaleNormal="75" zoomScalePageLayoutView="75" workbookViewId="0">
      <selection activeCell="B12" sqref="B12"/>
    </sheetView>
  </sheetViews>
  <sheetFormatPr baseColWidth="10" defaultColWidth="10.6640625" defaultRowHeight="23" x14ac:dyDescent="0"/>
  <cols>
    <col min="1" max="1" width="10.6640625" style="30"/>
    <col min="2" max="2" width="12.1640625" style="30" bestFit="1" customWidth="1"/>
    <col min="3" max="3" width="10.6640625" style="30" hidden="1" customWidth="1"/>
    <col min="4" max="5" width="10.6640625" style="30"/>
    <col min="6" max="6" width="10.6640625" style="30" hidden="1" customWidth="1"/>
    <col min="7" max="10" width="10.6640625" style="30"/>
    <col min="11" max="11" width="7.6640625" style="30" customWidth="1"/>
    <col min="12" max="12" width="16.6640625" style="30" customWidth="1"/>
    <col min="13" max="13" width="10.6640625" style="30"/>
    <col min="14" max="14" width="24.6640625" style="30" customWidth="1"/>
    <col min="15" max="15" width="10.6640625" style="30"/>
    <col min="16" max="16" width="37.1640625" style="30" customWidth="1"/>
    <col min="17" max="17" width="13.1640625" style="30" customWidth="1"/>
    <col min="18" max="16384" width="10.6640625" style="30"/>
  </cols>
  <sheetData>
    <row r="1" spans="1:17">
      <c r="A1" s="249" t="s">
        <v>201</v>
      </c>
      <c r="B1" s="250"/>
      <c r="C1" s="250"/>
      <c r="D1" s="250"/>
      <c r="E1" s="250"/>
      <c r="F1" s="250"/>
      <c r="G1" s="250"/>
      <c r="H1" s="250"/>
      <c r="I1" s="250"/>
      <c r="J1" s="250"/>
      <c r="K1" s="250"/>
      <c r="L1" s="250"/>
      <c r="M1" s="250"/>
      <c r="N1" s="250"/>
      <c r="O1" s="250"/>
      <c r="P1" s="250"/>
      <c r="Q1" s="250"/>
    </row>
    <row r="2" spans="1:17" ht="24" thickBot="1">
      <c r="A2" s="250"/>
      <c r="B2" s="250"/>
      <c r="C2" s="250"/>
      <c r="D2" s="250"/>
      <c r="E2" s="250"/>
      <c r="F2" s="250"/>
      <c r="G2" s="250"/>
      <c r="H2" s="250"/>
      <c r="I2" s="250"/>
      <c r="J2" s="250"/>
      <c r="K2" s="250"/>
      <c r="L2" s="250"/>
      <c r="M2" s="250"/>
      <c r="N2" s="250"/>
      <c r="O2" s="250"/>
      <c r="P2" s="250"/>
      <c r="Q2" s="250"/>
    </row>
    <row r="3" spans="1:17" s="51" customFormat="1" ht="21" thickTop="1">
      <c r="A3" s="233" t="s">
        <v>140</v>
      </c>
      <c r="B3" s="49"/>
      <c r="C3" s="49"/>
      <c r="D3" s="49"/>
      <c r="E3" s="49"/>
      <c r="F3" s="49"/>
      <c r="G3" s="49"/>
      <c r="H3" s="49"/>
      <c r="I3" s="49"/>
      <c r="J3" s="49"/>
      <c r="K3" s="49"/>
      <c r="L3" s="49"/>
      <c r="M3" s="49"/>
      <c r="N3" s="49"/>
      <c r="O3" s="49"/>
      <c r="P3" s="49"/>
      <c r="Q3" s="50"/>
    </row>
    <row r="4" spans="1:17" s="51" customFormat="1" ht="20">
      <c r="A4" s="52" t="s">
        <v>185</v>
      </c>
      <c r="B4" s="53"/>
      <c r="C4" s="53"/>
      <c r="D4" s="53"/>
      <c r="E4" s="53"/>
      <c r="F4" s="53"/>
      <c r="G4" s="53"/>
      <c r="H4" s="53"/>
      <c r="I4" s="53"/>
      <c r="J4" s="53"/>
      <c r="K4" s="53"/>
      <c r="L4" s="53"/>
      <c r="M4" s="53"/>
      <c r="N4" s="53"/>
      <c r="O4" s="53"/>
      <c r="P4" s="53"/>
      <c r="Q4" s="54"/>
    </row>
    <row r="5" spans="1:17" s="51" customFormat="1" ht="20">
      <c r="A5" s="52" t="s">
        <v>154</v>
      </c>
      <c r="B5" s="53"/>
      <c r="C5" s="53"/>
      <c r="D5" s="53"/>
      <c r="E5" s="53"/>
      <c r="F5" s="53"/>
      <c r="G5" s="53"/>
      <c r="H5" s="53"/>
      <c r="I5" s="53"/>
      <c r="J5" s="53"/>
      <c r="K5" s="53"/>
      <c r="L5" s="53"/>
      <c r="M5" s="53"/>
      <c r="N5" s="53"/>
      <c r="O5" s="53"/>
      <c r="P5" s="53"/>
      <c r="Q5" s="54"/>
    </row>
    <row r="6" spans="1:17" s="51" customFormat="1" ht="23" customHeight="1">
      <c r="A6" s="251" t="s">
        <v>242</v>
      </c>
      <c r="B6" s="252"/>
      <c r="C6" s="252"/>
      <c r="D6" s="252"/>
      <c r="E6" s="252"/>
      <c r="F6" s="252"/>
      <c r="G6" s="252"/>
      <c r="H6" s="252"/>
      <c r="I6" s="252"/>
      <c r="J6" s="252"/>
      <c r="K6" s="252"/>
      <c r="L6" s="252"/>
      <c r="M6" s="252"/>
      <c r="N6" s="252"/>
      <c r="O6" s="252"/>
      <c r="P6" s="252"/>
      <c r="Q6" s="253"/>
    </row>
    <row r="7" spans="1:17" s="51" customFormat="1" ht="21" customHeight="1">
      <c r="A7" s="66" t="s">
        <v>241</v>
      </c>
      <c r="B7" s="67"/>
      <c r="C7" s="67"/>
      <c r="D7" s="67"/>
      <c r="E7" s="67"/>
      <c r="F7" s="67"/>
      <c r="G7" s="67"/>
      <c r="H7" s="67"/>
      <c r="I7" s="67"/>
      <c r="J7" s="67"/>
      <c r="K7" s="67"/>
      <c r="L7" s="67"/>
      <c r="M7" s="67"/>
      <c r="N7" s="67"/>
      <c r="O7" s="67"/>
      <c r="P7" s="67"/>
      <c r="Q7" s="68"/>
    </row>
    <row r="8" spans="1:17" s="51" customFormat="1" ht="21" thickBot="1">
      <c r="A8" s="231" t="s">
        <v>204</v>
      </c>
      <c r="B8" s="232"/>
      <c r="C8" s="232"/>
      <c r="D8" s="232"/>
      <c r="E8" s="232"/>
      <c r="F8" s="232"/>
      <c r="G8" s="232"/>
      <c r="H8" s="232"/>
      <c r="I8" s="232"/>
      <c r="J8" s="232"/>
      <c r="K8" s="232"/>
      <c r="L8" s="232"/>
      <c r="M8" s="232"/>
      <c r="N8" s="55"/>
      <c r="O8" s="55"/>
      <c r="P8" s="55"/>
      <c r="Q8" s="56"/>
    </row>
    <row r="9" spans="1:17" ht="24" thickTop="1">
      <c r="A9" s="31" t="s">
        <v>130</v>
      </c>
      <c r="B9" s="32"/>
      <c r="C9" s="32"/>
      <c r="D9" s="32"/>
      <c r="E9" s="32"/>
      <c r="F9" s="32"/>
      <c r="G9" s="32"/>
      <c r="H9" s="32"/>
      <c r="I9" s="32"/>
      <c r="J9" s="32"/>
      <c r="K9" s="35"/>
      <c r="L9" s="33" t="s">
        <v>131</v>
      </c>
      <c r="M9" s="34"/>
      <c r="N9" s="34"/>
      <c r="O9" s="34"/>
      <c r="P9" s="34"/>
      <c r="Q9" s="34"/>
    </row>
    <row r="10" spans="1:17" ht="24" thickBot="1">
      <c r="A10" s="32" t="s">
        <v>10</v>
      </c>
      <c r="B10" s="32"/>
      <c r="C10" s="32"/>
      <c r="D10" s="32"/>
      <c r="E10" s="32"/>
      <c r="F10" s="32"/>
      <c r="G10" s="32"/>
      <c r="H10" s="32" t="s">
        <v>11</v>
      </c>
      <c r="I10" s="32"/>
      <c r="J10" s="32"/>
      <c r="K10" s="35"/>
      <c r="L10" s="34"/>
      <c r="M10" s="82" t="s">
        <v>183</v>
      </c>
      <c r="N10" s="82"/>
      <c r="O10" s="82" t="s">
        <v>184</v>
      </c>
      <c r="P10" s="34"/>
      <c r="Q10" s="34"/>
    </row>
    <row r="11" spans="1:17" ht="26" thickBot="1">
      <c r="A11" s="35"/>
      <c r="B11" s="85" t="s">
        <v>183</v>
      </c>
      <c r="C11" s="81"/>
      <c r="D11" s="35"/>
      <c r="E11" s="86" t="s">
        <v>184</v>
      </c>
      <c r="F11" s="86"/>
      <c r="G11" s="35"/>
      <c r="H11" s="35"/>
      <c r="I11" s="35"/>
      <c r="J11" s="35"/>
      <c r="K11" s="35"/>
      <c r="L11" s="244" t="s">
        <v>228</v>
      </c>
      <c r="M11" s="228">
        <f>IF('Parameterization - PyrA'!K7&lt;'Parameterization - PyrA'!K8,'Parameterization - PyrA'!K7,'Parameterization - PyrA'!O9)</f>
        <v>1473.5709467871995</v>
      </c>
      <c r="N11" s="93"/>
      <c r="O11" s="228">
        <f>IF('Parameterization - PyrB'!K7&lt;'Parameterization - PyrB'!K8,'Parameterization - PyrB'!K7,'Parameterization - PyrB'!O9)</f>
        <v>1311.3701277253035</v>
      </c>
      <c r="P11" s="93"/>
      <c r="Q11" s="34"/>
    </row>
    <row r="12" spans="1:17" ht="26" thickBot="1">
      <c r="A12" s="36" t="str">
        <f>'Parameterization - PyrB'!A4</f>
        <v>SiO2</v>
      </c>
      <c r="B12" s="83">
        <v>46.22</v>
      </c>
      <c r="C12" s="35" t="b">
        <f>AND((range!B$29-range!B$31)&lt;'Parameterization - PyrA'!E4,'Parameterization - PyrA'!E4&lt;(range!B$30+range!B$31))</f>
        <v>1</v>
      </c>
      <c r="D12" s="38" t="str">
        <f>IF(C12=TRUE,"","!!!")</f>
        <v/>
      </c>
      <c r="E12" s="96">
        <v>50.05</v>
      </c>
      <c r="F12" s="97" t="b">
        <f>AND((range!B$29-range!B$31)&lt;'Parameterization - PyrB'!E4,'Parameterization - PyrB'!E4&lt;(range!B$30+range!B$31))</f>
        <v>1</v>
      </c>
      <c r="G12" s="38" t="str">
        <f>IF(F12=TRUE,"","!!!")</f>
        <v/>
      </c>
      <c r="H12" s="31" t="s">
        <v>230</v>
      </c>
      <c r="I12" s="37">
        <v>3</v>
      </c>
      <c r="J12" s="39"/>
      <c r="K12" s="35"/>
      <c r="L12" s="244" t="s">
        <v>227</v>
      </c>
      <c r="M12" s="228">
        <f>IF('Parameterization - PyrA'!K7&lt;'Parameterization - PyrA'!K8,'Parameterization - PyrA'!K8,'Parameterization - PyrA'!O9)</f>
        <v>1581.0742812236199</v>
      </c>
      <c r="N12" s="93"/>
      <c r="O12" s="228">
        <f>IF('Parameterization - PyrB'!K7&lt;'Parameterization - PyrB'!K8,'Parameterization - PyrB'!K8,'Parameterization - PyrB'!O9)</f>
        <v>1506.513553384121</v>
      </c>
      <c r="P12" s="93"/>
      <c r="Q12" s="34"/>
    </row>
    <row r="13" spans="1:17" ht="24" thickBot="1">
      <c r="A13" s="36" t="str">
        <f>'Parameterization - PyrB'!A5</f>
        <v>TiO2</v>
      </c>
      <c r="B13" s="83">
        <v>0.56999999999999995</v>
      </c>
      <c r="C13" s="35" t="b">
        <f>AND((range!C$29-range!C$31)&lt;'Parameterization - PyrA'!E5,'Parameterization - PyrA'!E5&lt;(range!C$30+range!C$31))</f>
        <v>1</v>
      </c>
      <c r="D13" s="38" t="str">
        <f t="shared" ref="D13:D21" si="0">IF(C13=TRUE,"","!!!")</f>
        <v/>
      </c>
      <c r="E13" s="96">
        <v>1.97</v>
      </c>
      <c r="F13" s="97" t="b">
        <f>AND((range!C$29-range!C$31)&lt;'Parameterization - PyrB'!E5,'Parameterization - PyrB'!E5&lt;(range!C$30+range!C$31))</f>
        <v>1</v>
      </c>
      <c r="G13" s="38" t="str">
        <f t="shared" ref="G13:G21" si="1">IF(F13=TRUE,"","!!!")</f>
        <v/>
      </c>
      <c r="H13" s="31"/>
      <c r="I13" s="40" t="str">
        <f>'Parameterization - PyrA'!O19</f>
        <v/>
      </c>
      <c r="J13" s="35"/>
      <c r="K13" s="31"/>
      <c r="L13" s="34"/>
      <c r="M13" s="34"/>
      <c r="N13" s="34"/>
      <c r="O13" s="34"/>
      <c r="P13" s="34"/>
      <c r="Q13" s="34"/>
    </row>
    <row r="14" spans="1:17" ht="24" thickBot="1">
      <c r="A14" s="36" t="str">
        <f>'Parameterization - PyrB'!A6</f>
        <v>Al2O3</v>
      </c>
      <c r="B14" s="83">
        <v>7.69</v>
      </c>
      <c r="C14" s="35" t="b">
        <f>AND((range!D$29-range!D$31)&lt;'Parameterization - PyrA'!E6,'Parameterization - PyrA'!E6&lt;(range!D$30+range!D$31))</f>
        <v>1</v>
      </c>
      <c r="D14" s="38" t="str">
        <f t="shared" si="0"/>
        <v/>
      </c>
      <c r="E14" s="96">
        <v>15.76</v>
      </c>
      <c r="F14" s="97" t="b">
        <f>AND((range!D$29-range!D$31)&lt;'Parameterization - PyrB'!E6,'Parameterization - PyrB'!E6&lt;(range!D$30+range!D$31))</f>
        <v>1</v>
      </c>
      <c r="G14" s="38" t="str">
        <f t="shared" si="1"/>
        <v/>
      </c>
      <c r="H14" s="31"/>
      <c r="I14" s="35"/>
      <c r="J14" s="35"/>
      <c r="K14" s="31"/>
      <c r="L14" s="34"/>
      <c r="M14" s="34"/>
      <c r="N14" s="34"/>
      <c r="O14" s="34"/>
      <c r="P14" s="34"/>
      <c r="Q14" s="34"/>
    </row>
    <row r="15" spans="1:17" ht="24" thickBot="1">
      <c r="A15" s="36" t="str">
        <f>'Parameterization - PyrB'!A7</f>
        <v>Cr2O3</v>
      </c>
      <c r="B15" s="83">
        <v>0.22</v>
      </c>
      <c r="C15" s="35" t="b">
        <f>AND((range!E$29-range!E$31)&lt;'Parameterization - PyrA'!E7,'Parameterization - PyrA'!E7&lt;(range!E$30+range!E$31))</f>
        <v>1</v>
      </c>
      <c r="D15" s="38" t="str">
        <f t="shared" si="0"/>
        <v/>
      </c>
      <c r="E15" s="96">
        <v>0</v>
      </c>
      <c r="F15" s="97" t="b">
        <f>AND((range!E$29-range!E$31)&lt;'Parameterization - PyrB'!E7,'Parameterization - PyrB'!E7&lt;(range!E$30+range!E$31))</f>
        <v>1</v>
      </c>
      <c r="G15" s="38" t="str">
        <f t="shared" si="1"/>
        <v/>
      </c>
      <c r="H15" s="32" t="s">
        <v>153</v>
      </c>
      <c r="I15" s="32"/>
      <c r="J15" s="35"/>
      <c r="K15" s="35"/>
      <c r="L15" s="33" t="s">
        <v>229</v>
      </c>
      <c r="M15" s="92">
        <f>'Parameterization - PyrA'!O9</f>
        <v>15.405433978185304</v>
      </c>
      <c r="N15" s="93"/>
      <c r="O15" s="92">
        <f>'Parameterization - PyrB'!O9</f>
        <v>95.201609285208946</v>
      </c>
      <c r="P15" s="93"/>
      <c r="Q15" s="34"/>
    </row>
    <row r="16" spans="1:17" ht="24" thickBot="1">
      <c r="A16" s="36" t="str">
        <f>'Parameterization - PyrB'!A8</f>
        <v>FeO*</v>
      </c>
      <c r="B16" s="83">
        <v>9.2200000000000006</v>
      </c>
      <c r="C16" s="35" t="b">
        <f>AND((range!F$29-range!F$31)&lt;'Parameterization - PyrA'!E8,'Parameterization - PyrA'!E8&lt;(range!F$30+range!F$31))</f>
        <v>1</v>
      </c>
      <c r="D16" s="38" t="str">
        <f t="shared" si="0"/>
        <v/>
      </c>
      <c r="E16" s="96">
        <v>9.35</v>
      </c>
      <c r="F16" s="97" t="b">
        <f>AND((range!F$29-range!F$31)&lt;'Parameterization - PyrB'!E8,'Parameterization - PyrB'!E8&lt;(range!F$30+range!F$31))</f>
        <v>1</v>
      </c>
      <c r="G16" s="38" t="str">
        <f t="shared" si="1"/>
        <v/>
      </c>
      <c r="H16" s="35"/>
      <c r="I16" s="35"/>
      <c r="J16" s="35"/>
      <c r="K16" s="35"/>
      <c r="L16" s="46" t="s">
        <v>114</v>
      </c>
      <c r="M16" s="94" t="str">
        <f>'Parameterization - PyrA'!O14</f>
        <v>OK</v>
      </c>
      <c r="N16" s="95"/>
      <c r="O16" s="94" t="str">
        <f>'Parameterization - PyrB'!O14</f>
        <v>OK</v>
      </c>
      <c r="P16" s="34"/>
      <c r="Q16" s="34"/>
    </row>
    <row r="17" spans="1:17" ht="24" thickBot="1">
      <c r="A17" s="36" t="str">
        <f>'Parameterization - PyrB'!A9</f>
        <v>MnO</v>
      </c>
      <c r="B17" s="83">
        <v>0</v>
      </c>
      <c r="C17" s="35" t="b">
        <f>AND((range!G$29-range!G$31)&lt;'Parameterization - PyrA'!E9,'Parameterization - PyrA'!E9&lt;(range!G$30+range!G$31))</f>
        <v>1</v>
      </c>
      <c r="D17" s="38" t="str">
        <f t="shared" si="0"/>
        <v/>
      </c>
      <c r="E17" s="96">
        <v>0.17</v>
      </c>
      <c r="F17" s="97" t="b">
        <f>AND((range!G$29-range!G$31)&lt;'Parameterization - PyrB'!E9,'Parameterization - PyrB'!E9&lt;(range!G$30+range!G$31))</f>
        <v>1</v>
      </c>
      <c r="G17" s="38" t="str">
        <f t="shared" si="1"/>
        <v/>
      </c>
      <c r="H17" s="31" t="s">
        <v>231</v>
      </c>
      <c r="I17" s="37">
        <v>1500</v>
      </c>
      <c r="J17" s="35"/>
      <c r="K17" s="35"/>
      <c r="L17" s="47" t="str">
        <f>IF('Parameterization - PyrA'!B19&gt;'Parameterization - PyrA'!K8,"F' (wt. %)"," ")</f>
        <v xml:space="preserve"> </v>
      </c>
      <c r="M17" s="88" t="str">
        <f>IF('Parameterization - PyrA'!B19&gt;'Parameterization - PyrA'!K8,'Parameterization - PyrA'!T6," ")</f>
        <v xml:space="preserve"> </v>
      </c>
      <c r="N17" s="48"/>
      <c r="O17" s="88" t="str">
        <f>IF('Parameterization - PyrB'!B19&gt;'Parameterization - PyrB'!K8,'Parameterization - PyrB'!T6," ")</f>
        <v xml:space="preserve"> </v>
      </c>
      <c r="P17" s="34"/>
      <c r="Q17" s="34"/>
    </row>
    <row r="18" spans="1:17" ht="24" thickBot="1">
      <c r="A18" s="36" t="str">
        <f>'Parameterization - PyrB'!A10</f>
        <v>MgO</v>
      </c>
      <c r="B18" s="83">
        <v>28.83</v>
      </c>
      <c r="C18" s="35" t="b">
        <f>AND((range!H$29-range!H$31)&lt;'Parameterization - PyrA'!E10,'Parameterization - PyrA'!E10&lt;(range!H$30+range!H$31))</f>
        <v>1</v>
      </c>
      <c r="D18" s="38" t="str">
        <f t="shared" si="0"/>
        <v/>
      </c>
      <c r="E18" s="96">
        <v>7.9</v>
      </c>
      <c r="F18" s="97" t="b">
        <f>AND((range!H$29-range!H$31)&lt;'Parameterization - PyrB'!E10,'Parameterization - PyrB'!E10&lt;(range!H$30+range!H$31))</f>
        <v>1</v>
      </c>
      <c r="G18" s="38" t="str">
        <f t="shared" si="1"/>
        <v/>
      </c>
      <c r="H18" s="41"/>
      <c r="I18" s="100" t="str">
        <f>'Parameterization - PyrA'!Q19</f>
        <v/>
      </c>
      <c r="J18" s="35"/>
      <c r="K18" s="41"/>
      <c r="L18" s="34"/>
      <c r="M18" s="34"/>
      <c r="N18" s="34"/>
      <c r="O18" s="34"/>
      <c r="P18" s="34"/>
      <c r="Q18" s="34"/>
    </row>
    <row r="19" spans="1:17" ht="24" thickBot="1">
      <c r="A19" s="36" t="str">
        <f>'Parameterization - PyrB'!A11</f>
        <v>CaO</v>
      </c>
      <c r="B19" s="83">
        <v>6.05</v>
      </c>
      <c r="C19" s="35" t="b">
        <f>AND((range!I$29-range!I$31)&lt;'Parameterization - PyrA'!E11,'Parameterization - PyrA'!E11&lt;(range!I$30+range!I$31))</f>
        <v>1</v>
      </c>
      <c r="D19" s="38" t="str">
        <f t="shared" si="0"/>
        <v/>
      </c>
      <c r="E19" s="96">
        <v>11.74</v>
      </c>
      <c r="F19" s="97" t="b">
        <f>AND((range!I$29-range!I$31)&lt;'Parameterization - PyrB'!E11,'Parameterization - PyrB'!E11&lt;(range!I$30+range!I$31))</f>
        <v>1</v>
      </c>
      <c r="G19" s="38" t="str">
        <f t="shared" si="1"/>
        <v/>
      </c>
      <c r="H19" s="35"/>
      <c r="I19" s="35"/>
      <c r="J19" s="35"/>
      <c r="K19" s="35"/>
      <c r="L19" s="34"/>
      <c r="M19" s="34"/>
      <c r="N19" s="34"/>
      <c r="O19" s="34"/>
      <c r="P19" s="34"/>
      <c r="Q19" s="34"/>
    </row>
    <row r="20" spans="1:17" ht="24" thickBot="1">
      <c r="A20" s="36" t="str">
        <f>'Parameterization - PyrB'!A12</f>
        <v>Na2O</v>
      </c>
      <c r="B20" s="84">
        <v>1.1100000000000001</v>
      </c>
      <c r="C20" s="35" t="b">
        <f>AND((range!J$29-range!J$31)&lt;'Parameterization - PyrA'!E12,'Parameterization - PyrA'!E12&lt;(range!J$30+range!J$31))</f>
        <v>1</v>
      </c>
      <c r="D20" s="38" t="str">
        <f t="shared" si="0"/>
        <v/>
      </c>
      <c r="E20" s="98">
        <v>3.04</v>
      </c>
      <c r="F20" s="99" t="b">
        <f>AND((range!J$29-range!J$31)&lt;'Parameterization - PyrB'!E12,'Parameterization - PyrB'!E12&lt;(range!J$30+range!J$31))</f>
        <v>1</v>
      </c>
      <c r="G20" s="38" t="str">
        <f t="shared" si="1"/>
        <v/>
      </c>
      <c r="H20" s="35"/>
      <c r="I20" s="39"/>
      <c r="J20" s="35"/>
      <c r="K20" s="35"/>
      <c r="L20" s="34"/>
      <c r="M20" s="34"/>
      <c r="N20" s="34"/>
      <c r="O20" s="34"/>
      <c r="P20" s="34"/>
      <c r="Q20" s="34"/>
    </row>
    <row r="21" spans="1:17" ht="24" thickBot="1">
      <c r="A21" s="36" t="str">
        <f>'Parameterization - PyrB'!A13</f>
        <v>K2O</v>
      </c>
      <c r="B21" s="83">
        <v>0.09</v>
      </c>
      <c r="C21" s="35" t="b">
        <f>AND((range!K$29-range!K$31)&lt;'Parameterization - PyrA'!E13,'Parameterization - PyrA'!E13&lt;(range!K$30+range!K$31))</f>
        <v>1</v>
      </c>
      <c r="D21" s="38" t="str">
        <f t="shared" si="0"/>
        <v/>
      </c>
      <c r="E21" s="96">
        <v>0.03</v>
      </c>
      <c r="F21" s="97" t="b">
        <f>AND((range!K$29-range!K$31)&lt;'Parameterization - PyrB'!E13,'Parameterization - PyrB'!E13&lt;(range!K$30+range!K$31))</f>
        <v>1</v>
      </c>
      <c r="G21" s="38" t="str">
        <f t="shared" si="1"/>
        <v/>
      </c>
      <c r="H21" s="35"/>
      <c r="I21" s="35"/>
      <c r="J21" s="35"/>
      <c r="K21" s="35"/>
      <c r="L21" s="34"/>
      <c r="M21" s="34"/>
      <c r="N21" s="34"/>
      <c r="O21" s="34"/>
      <c r="P21" s="34"/>
      <c r="Q21" s="34"/>
    </row>
    <row r="22" spans="1:17">
      <c r="A22" s="36"/>
      <c r="B22" s="227" t="str">
        <f>IF(AND(C12=TRUE,C13=TRUE,C14=TRUE,C15=TRUE,C16=TRUE,C17=TRUE,C18=TRUE,C19=TRUE,C20=TRUE,C21=TRUE)," ","unsuitable composition")</f>
        <v xml:space="preserve"> </v>
      </c>
      <c r="C22" s="35"/>
      <c r="D22" s="38"/>
      <c r="E22" s="227" t="str">
        <f>IF(AND(F12=TRUE,F13=TRUE,F14=TRUE,F15=TRUE,F16=TRUE,F17=TRUE,F18=TRUE,F19=TRUE,F20=TRUE,F21=TRUE)," ","unsuitable composition")</f>
        <v xml:space="preserve"> </v>
      </c>
      <c r="F22" s="97"/>
      <c r="G22" s="38"/>
      <c r="H22" s="35"/>
      <c r="I22" s="35"/>
      <c r="J22" s="35"/>
      <c r="K22" s="35"/>
      <c r="L22" s="34"/>
      <c r="M22" s="34"/>
      <c r="N22" s="34"/>
      <c r="O22" s="34"/>
      <c r="P22" s="34"/>
      <c r="Q22" s="34"/>
    </row>
    <row r="23" spans="1:17">
      <c r="A23" s="35"/>
      <c r="B23" s="42"/>
      <c r="C23" s="35"/>
      <c r="D23" s="43"/>
      <c r="E23" s="35"/>
      <c r="F23" s="35"/>
      <c r="G23" s="35"/>
      <c r="H23" s="35"/>
      <c r="I23" s="35"/>
      <c r="J23" s="35"/>
      <c r="K23" s="35"/>
      <c r="L23" s="34"/>
      <c r="M23" s="34"/>
      <c r="N23" s="34"/>
      <c r="O23" s="34"/>
      <c r="P23" s="34"/>
      <c r="Q23" s="34"/>
    </row>
    <row r="24" spans="1:17">
      <c r="B24" s="44"/>
    </row>
    <row r="26" spans="1:17">
      <c r="B26" s="44"/>
    </row>
    <row r="27" spans="1:17">
      <c r="B27" s="44"/>
    </row>
    <row r="42" spans="1:17" ht="55" customHeight="1">
      <c r="L42" s="255" t="s">
        <v>243</v>
      </c>
      <c r="M42" s="255"/>
      <c r="N42" s="255"/>
      <c r="O42" s="255"/>
      <c r="P42" s="255"/>
      <c r="Q42" s="255"/>
    </row>
    <row r="43" spans="1:17" ht="3" customHeight="1"/>
    <row r="45" spans="1:17">
      <c r="A45" s="230"/>
      <c r="B45" s="230"/>
      <c r="C45" s="230"/>
      <c r="D45" s="230"/>
      <c r="E45" s="230"/>
      <c r="F45" s="230"/>
      <c r="G45" s="230"/>
      <c r="H45" s="230"/>
      <c r="I45" s="230"/>
      <c r="J45" s="230"/>
      <c r="K45" s="230"/>
    </row>
    <row r="46" spans="1:17" ht="40" customHeight="1">
      <c r="A46" s="254" t="s">
        <v>202</v>
      </c>
      <c r="B46" s="254"/>
      <c r="C46" s="254"/>
      <c r="D46" s="254"/>
      <c r="E46" s="254"/>
      <c r="F46" s="254"/>
      <c r="G46" s="254"/>
      <c r="H46" s="254"/>
      <c r="I46" s="254"/>
      <c r="J46" s="254"/>
      <c r="K46" s="254"/>
    </row>
    <row r="50" spans="1:8">
      <c r="H50" s="229"/>
    </row>
    <row r="55" spans="1:8" ht="32" customHeight="1">
      <c r="A55" s="230"/>
      <c r="B55" s="230"/>
      <c r="C55" s="230"/>
      <c r="D55" s="230"/>
      <c r="E55" s="230"/>
    </row>
    <row r="56" spans="1:8" ht="50" customHeight="1">
      <c r="A56" s="254" t="s">
        <v>244</v>
      </c>
      <c r="B56" s="254"/>
      <c r="C56" s="254"/>
      <c r="D56" s="254"/>
      <c r="E56" s="254"/>
    </row>
  </sheetData>
  <sheetProtection password="FE67" sheet="1" objects="1" scenarios="1" selectLockedCells="1"/>
  <mergeCells count="5">
    <mergeCell ref="A1:Q2"/>
    <mergeCell ref="A6:Q6"/>
    <mergeCell ref="A46:K46"/>
    <mergeCell ref="A56:E56"/>
    <mergeCell ref="L42:Q42"/>
  </mergeCells>
  <phoneticPr fontId="15" type="noConversion"/>
  <pageMargins left="0.75" right="0.75" top="1" bottom="1" header="0.5" footer="0.5"/>
  <pageSetup scale="38" orientation="portrait" horizontalDpi="4294967292" verticalDpi="4294967292"/>
  <colBreaks count="1" manualBreakCount="1">
    <brk id="17" max="1048575"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DC1621"/>
  <sheetViews>
    <sheetView zoomScale="50" zoomScaleNormal="50" zoomScalePageLayoutView="50" workbookViewId="0">
      <selection activeCell="G11" sqref="G11"/>
    </sheetView>
  </sheetViews>
  <sheetFormatPr baseColWidth="10" defaultColWidth="10.6640625" defaultRowHeight="23" x14ac:dyDescent="0"/>
  <cols>
    <col min="1" max="1" width="12.1640625" style="110" bestFit="1" customWidth="1"/>
    <col min="2" max="2" width="11.5" style="110" customWidth="1"/>
    <col min="3" max="3" width="16.1640625" style="110" customWidth="1"/>
    <col min="4" max="5" width="13.6640625" style="110" customWidth="1"/>
    <col min="6" max="6" width="11.5" style="110" customWidth="1"/>
    <col min="7" max="7" width="10.83203125" style="110" customWidth="1"/>
    <col min="8" max="8" width="11.5" style="110" customWidth="1"/>
    <col min="9" max="9" width="11.5" style="110" hidden="1" customWidth="1"/>
    <col min="10" max="10" width="11" style="110" customWidth="1"/>
    <col min="11" max="11" width="14.1640625" style="110" customWidth="1"/>
    <col min="12" max="12" width="16.6640625" style="110" customWidth="1"/>
    <col min="13" max="13" width="11" style="110" customWidth="1"/>
    <col min="14" max="14" width="11.5" style="110" customWidth="1"/>
    <col min="15" max="15" width="15.33203125" style="110" customWidth="1"/>
    <col min="16" max="16" width="14.6640625" style="110" customWidth="1"/>
    <col min="17" max="17" width="13" style="110" customWidth="1"/>
    <col min="18" max="18" width="14.6640625" style="110" customWidth="1"/>
    <col min="19" max="19" width="11" style="110" hidden="1" customWidth="1"/>
    <col min="20" max="20" width="12.5" style="110" customWidth="1"/>
    <col min="21" max="21" width="11" style="110" customWidth="1"/>
    <col min="22" max="22" width="11.1640625" style="110" customWidth="1"/>
    <col min="23" max="23" width="13.1640625" style="110" customWidth="1"/>
    <col min="24" max="24" width="11" style="110" customWidth="1"/>
    <col min="25" max="25" width="15.6640625" style="110" customWidth="1"/>
    <col min="26" max="26" width="11.1640625" style="111" hidden="1" customWidth="1"/>
    <col min="27" max="27" width="17.5" style="110" hidden="1" customWidth="1"/>
    <col min="28" max="28" width="13" style="110" customWidth="1"/>
    <col min="29" max="29" width="11" style="110" hidden="1" customWidth="1"/>
    <col min="30" max="31" width="11.1640625" style="110" hidden="1" customWidth="1"/>
    <col min="32" max="32" width="11.5" style="110" hidden="1" customWidth="1"/>
    <col min="33" max="33" width="14.6640625" style="110" customWidth="1"/>
    <col min="34" max="36" width="11.5" style="110" hidden="1" customWidth="1"/>
    <col min="37" max="37" width="12.1640625" style="110" customWidth="1"/>
    <col min="38" max="38" width="12.5" style="110" hidden="1" customWidth="1"/>
    <col min="39" max="40" width="11.5" style="110" hidden="1" customWidth="1"/>
    <col min="41" max="42" width="11" style="110" hidden="1" customWidth="1"/>
    <col min="43" max="43" width="17.6640625" style="110" customWidth="1"/>
    <col min="44" max="44" width="13" style="110" hidden="1" customWidth="1"/>
    <col min="45" max="45" width="13" style="110" customWidth="1"/>
    <col min="46" max="46" width="11" style="110" hidden="1" customWidth="1"/>
    <col min="47" max="47" width="18" style="110" customWidth="1"/>
    <col min="48" max="48" width="11" style="110" customWidth="1"/>
    <col min="49" max="49" width="14.6640625" style="110" customWidth="1"/>
    <col min="50" max="51" width="15.6640625" style="110" hidden="1" customWidth="1"/>
    <col min="52" max="54" width="12.6640625" style="110" hidden="1" customWidth="1"/>
    <col min="55" max="55" width="12.6640625" style="110" customWidth="1"/>
    <col min="56" max="56" width="12.6640625" style="110" hidden="1" customWidth="1"/>
    <col min="57" max="57" width="12.6640625" style="112" customWidth="1"/>
    <col min="58" max="59" width="12.6640625" style="112" hidden="1" customWidth="1"/>
    <col min="60" max="60" width="12.6640625" style="113" hidden="1" customWidth="1"/>
    <col min="61" max="61" width="13.6640625" style="110" customWidth="1"/>
    <col min="62" max="63" width="11" style="110" hidden="1" customWidth="1"/>
    <col min="64" max="64" width="15" style="110" hidden="1" customWidth="1"/>
    <col min="65" max="65" width="13.6640625" style="110" customWidth="1"/>
    <col min="66" max="66" width="11" style="110" hidden="1" customWidth="1"/>
    <col min="67" max="67" width="13.5" style="115" customWidth="1"/>
    <col min="68" max="68" width="11" style="110" customWidth="1"/>
    <col min="69" max="69" width="15.83203125" style="110" customWidth="1"/>
    <col min="70" max="71" width="11.83203125" style="110" bestFit="1" customWidth="1"/>
    <col min="72" max="72" width="15.83203125" style="110" customWidth="1"/>
    <col min="73" max="73" width="13.5" style="110" customWidth="1"/>
    <col min="74" max="74" width="13.83203125" style="110" bestFit="1" customWidth="1"/>
    <col min="75" max="75" width="15" style="110" customWidth="1"/>
    <col min="76" max="77" width="14.1640625" style="110" customWidth="1"/>
    <col min="78" max="79" width="11.6640625" style="110" customWidth="1"/>
    <col min="80" max="80" width="21.6640625" style="110" customWidth="1"/>
    <col min="81" max="83" width="12.6640625" style="113" customWidth="1"/>
    <col min="84" max="84" width="10.6640625" style="110"/>
    <col min="85" max="85" width="12.1640625" style="110" bestFit="1" customWidth="1"/>
    <col min="86" max="86" width="11.5" style="110" bestFit="1" customWidth="1"/>
    <col min="87" max="88" width="11.1640625" style="110" bestFit="1" customWidth="1"/>
    <col min="89" max="89" width="11.5" style="110" bestFit="1" customWidth="1"/>
    <col min="90" max="91" width="11.1640625" style="110" bestFit="1" customWidth="1"/>
    <col min="92" max="92" width="11.5" style="110" bestFit="1" customWidth="1"/>
    <col min="93" max="93" width="15.1640625" style="110" bestFit="1" customWidth="1"/>
    <col min="94" max="94" width="17.1640625" style="110" customWidth="1"/>
    <col min="95" max="95" width="13.5" style="110" customWidth="1"/>
    <col min="96" max="96" width="12.1640625" style="110" bestFit="1" customWidth="1"/>
    <col min="97" max="97" width="12.1640625" style="110" customWidth="1"/>
    <col min="98" max="99" width="12.1640625" style="110" bestFit="1" customWidth="1"/>
    <col min="100" max="100" width="12" style="110" bestFit="1" customWidth="1"/>
    <col min="101" max="102" width="12.6640625" style="113" customWidth="1"/>
    <col min="103" max="103" width="18.5" style="110" customWidth="1"/>
    <col min="104" max="105" width="11.83203125" style="110" bestFit="1" customWidth="1"/>
    <col min="106" max="16384" width="10.6640625" style="110"/>
  </cols>
  <sheetData>
    <row r="1" spans="1:107" ht="30">
      <c r="A1" s="109" t="s">
        <v>189</v>
      </c>
      <c r="Z1" s="110"/>
      <c r="AA1" s="111"/>
      <c r="BE1" s="110"/>
      <c r="BH1" s="112"/>
      <c r="BI1" s="113"/>
      <c r="BL1" s="114"/>
      <c r="BO1" s="110"/>
      <c r="BP1" s="115"/>
      <c r="CC1" s="110"/>
      <c r="CF1" s="113"/>
      <c r="CW1" s="110"/>
      <c r="CY1" s="113"/>
    </row>
    <row r="2" spans="1:107" ht="24" thickBot="1">
      <c r="A2" s="116"/>
      <c r="Z2" s="110"/>
      <c r="AA2" s="111"/>
      <c r="BE2" s="110"/>
      <c r="BH2" s="112"/>
      <c r="BI2" s="113"/>
      <c r="BL2" s="114"/>
      <c r="BO2" s="110"/>
      <c r="BP2" s="115"/>
      <c r="CC2" s="110"/>
      <c r="CF2" s="113"/>
      <c r="CW2" s="110"/>
      <c r="CY2" s="113"/>
    </row>
    <row r="3" spans="1:107" s="127" customFormat="1" ht="29" thickTop="1">
      <c r="A3" s="117" t="s">
        <v>140</v>
      </c>
      <c r="B3" s="118"/>
      <c r="C3" s="119"/>
      <c r="D3" s="119"/>
      <c r="E3" s="119"/>
      <c r="F3" s="119"/>
      <c r="G3" s="119"/>
      <c r="H3" s="119"/>
      <c r="I3" s="119"/>
      <c r="J3" s="119"/>
      <c r="K3" s="119"/>
      <c r="L3" s="119"/>
      <c r="M3" s="119"/>
      <c r="N3" s="119"/>
      <c r="O3" s="119"/>
      <c r="P3" s="119"/>
      <c r="Q3" s="119"/>
      <c r="R3" s="119"/>
      <c r="S3" s="119"/>
      <c r="T3" s="119"/>
      <c r="U3" s="119"/>
      <c r="V3" s="119"/>
      <c r="W3" s="119"/>
      <c r="X3" s="119"/>
      <c r="Y3" s="119"/>
      <c r="Z3" s="119"/>
      <c r="AA3" s="120"/>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21"/>
      <c r="BG3" s="121"/>
      <c r="BH3" s="121"/>
      <c r="BI3" s="122"/>
      <c r="BJ3" s="119"/>
      <c r="BK3" s="119"/>
      <c r="BL3" s="123"/>
      <c r="BM3" s="119"/>
      <c r="BN3" s="119"/>
      <c r="BO3" s="119"/>
      <c r="BP3" s="124"/>
      <c r="BQ3" s="119"/>
      <c r="BR3" s="125"/>
      <c r="BS3" s="125"/>
      <c r="BT3" s="125"/>
      <c r="BU3" s="126"/>
      <c r="CD3" s="128"/>
      <c r="CE3" s="128"/>
      <c r="CF3" s="128"/>
      <c r="CX3" s="128"/>
      <c r="CY3" s="128"/>
      <c r="DC3" s="129"/>
    </row>
    <row r="4" spans="1:107" s="127" customFormat="1" ht="28">
      <c r="A4" s="235" t="s">
        <v>205</v>
      </c>
      <c r="B4" s="234"/>
      <c r="C4" s="131"/>
      <c r="D4" s="131"/>
      <c r="E4" s="131"/>
      <c r="F4" s="131"/>
      <c r="G4" s="131"/>
      <c r="H4" s="131"/>
      <c r="I4" s="131"/>
      <c r="J4" s="131"/>
      <c r="K4" s="131"/>
      <c r="L4" s="131"/>
      <c r="M4" s="131"/>
      <c r="N4" s="131"/>
      <c r="O4" s="131"/>
      <c r="P4" s="131"/>
      <c r="Q4" s="131"/>
      <c r="R4" s="131"/>
      <c r="S4" s="131"/>
      <c r="T4" s="131"/>
      <c r="U4" s="131"/>
      <c r="V4" s="131"/>
      <c r="W4" s="131"/>
      <c r="X4" s="131"/>
      <c r="Y4" s="131"/>
      <c r="Z4" s="131"/>
      <c r="AA4" s="132"/>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3"/>
      <c r="BG4" s="133"/>
      <c r="BH4" s="133"/>
      <c r="BI4" s="134"/>
      <c r="BJ4" s="131"/>
      <c r="BK4" s="131"/>
      <c r="BL4" s="135"/>
      <c r="BM4" s="131"/>
      <c r="BN4" s="131"/>
      <c r="BO4" s="131"/>
      <c r="BP4" s="136"/>
      <c r="BQ4" s="131"/>
      <c r="BR4" s="137"/>
      <c r="BS4" s="137"/>
      <c r="BT4" s="137"/>
      <c r="BU4" s="138"/>
      <c r="CD4" s="128"/>
      <c r="CE4" s="128"/>
      <c r="CF4" s="128"/>
      <c r="CX4" s="128"/>
      <c r="CY4" s="128"/>
      <c r="DC4" s="129"/>
    </row>
    <row r="5" spans="1:107" s="127" customFormat="1" ht="28">
      <c r="A5" s="130" t="s">
        <v>206</v>
      </c>
      <c r="B5" s="131"/>
      <c r="C5" s="131"/>
      <c r="D5" s="131"/>
      <c r="E5" s="131"/>
      <c r="F5" s="131"/>
      <c r="G5" s="131"/>
      <c r="H5" s="131"/>
      <c r="I5" s="131"/>
      <c r="J5" s="131"/>
      <c r="K5" s="131"/>
      <c r="L5" s="131"/>
      <c r="M5" s="131"/>
      <c r="N5" s="131"/>
      <c r="O5" s="131"/>
      <c r="P5" s="131"/>
      <c r="Q5" s="131"/>
      <c r="R5" s="131"/>
      <c r="S5" s="131"/>
      <c r="T5" s="131"/>
      <c r="U5" s="131"/>
      <c r="V5" s="131"/>
      <c r="W5" s="131"/>
      <c r="X5" s="131"/>
      <c r="Y5" s="131"/>
      <c r="Z5" s="131"/>
      <c r="AA5" s="132"/>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3"/>
      <c r="BG5" s="133"/>
      <c r="BH5" s="133"/>
      <c r="BI5" s="134"/>
      <c r="BJ5" s="131"/>
      <c r="BK5" s="131"/>
      <c r="BL5" s="135"/>
      <c r="BM5" s="131"/>
      <c r="BN5" s="131"/>
      <c r="BO5" s="131"/>
      <c r="BP5" s="136"/>
      <c r="BQ5" s="131"/>
      <c r="BR5" s="137"/>
      <c r="BS5" s="137"/>
      <c r="BT5" s="137"/>
      <c r="BU5" s="138"/>
      <c r="CD5" s="128"/>
      <c r="CE5" s="128"/>
      <c r="CF5" s="128"/>
      <c r="CX5" s="128"/>
      <c r="CY5" s="128"/>
      <c r="DC5" s="129"/>
    </row>
    <row r="6" spans="1:107" s="127" customFormat="1" ht="28">
      <c r="A6" s="130" t="s">
        <v>190</v>
      </c>
      <c r="B6" s="131"/>
      <c r="C6" s="131"/>
      <c r="D6" s="131"/>
      <c r="E6" s="131"/>
      <c r="F6" s="131"/>
      <c r="G6" s="131"/>
      <c r="H6" s="131"/>
      <c r="I6" s="131"/>
      <c r="J6" s="131"/>
      <c r="K6" s="131"/>
      <c r="L6" s="131"/>
      <c r="M6" s="131"/>
      <c r="N6" s="131"/>
      <c r="O6" s="131"/>
      <c r="P6" s="131"/>
      <c r="Q6" s="131"/>
      <c r="R6" s="131"/>
      <c r="S6" s="131"/>
      <c r="T6" s="131"/>
      <c r="U6" s="131"/>
      <c r="V6" s="131"/>
      <c r="W6" s="131"/>
      <c r="X6" s="131"/>
      <c r="Y6" s="131"/>
      <c r="Z6" s="131"/>
      <c r="AA6" s="132"/>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3"/>
      <c r="BG6" s="133"/>
      <c r="BH6" s="133"/>
      <c r="BI6" s="134"/>
      <c r="BJ6" s="131"/>
      <c r="BK6" s="131"/>
      <c r="BL6" s="135"/>
      <c r="BM6" s="131"/>
      <c r="BN6" s="131"/>
      <c r="BO6" s="131"/>
      <c r="BP6" s="136"/>
      <c r="BQ6" s="131"/>
      <c r="BR6" s="137"/>
      <c r="BS6" s="137"/>
      <c r="BT6" s="137"/>
      <c r="BU6" s="138"/>
      <c r="CD6" s="128"/>
      <c r="CE6" s="128"/>
      <c r="CF6" s="128"/>
      <c r="CX6" s="128"/>
      <c r="CY6" s="128"/>
      <c r="DC6" s="129"/>
    </row>
    <row r="7" spans="1:107" s="127" customFormat="1" ht="28">
      <c r="A7" s="130" t="s">
        <v>210</v>
      </c>
      <c r="B7" s="131"/>
      <c r="C7" s="131"/>
      <c r="D7" s="131"/>
      <c r="E7" s="131"/>
      <c r="F7" s="131"/>
      <c r="G7" s="131"/>
      <c r="H7" s="131"/>
      <c r="I7" s="131"/>
      <c r="J7" s="131"/>
      <c r="K7" s="131"/>
      <c r="L7" s="131"/>
      <c r="M7" s="131"/>
      <c r="N7" s="131"/>
      <c r="O7" s="131"/>
      <c r="P7" s="131"/>
      <c r="Q7" s="131"/>
      <c r="R7" s="131"/>
      <c r="S7" s="131"/>
      <c r="T7" s="131"/>
      <c r="U7" s="131"/>
      <c r="V7" s="131"/>
      <c r="W7" s="131"/>
      <c r="X7" s="131"/>
      <c r="Y7" s="131"/>
      <c r="Z7" s="131"/>
      <c r="AA7" s="132"/>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3"/>
      <c r="BG7" s="133"/>
      <c r="BH7" s="133"/>
      <c r="BI7" s="134"/>
      <c r="BJ7" s="131"/>
      <c r="BK7" s="131"/>
      <c r="BL7" s="135"/>
      <c r="BM7" s="131"/>
      <c r="BN7" s="131"/>
      <c r="BO7" s="131"/>
      <c r="BP7" s="136"/>
      <c r="BQ7" s="131"/>
      <c r="BR7" s="137"/>
      <c r="BS7" s="137"/>
      <c r="BT7" s="137"/>
      <c r="BU7" s="138"/>
      <c r="CD7" s="128"/>
      <c r="CE7" s="128"/>
      <c r="CF7" s="128"/>
      <c r="CX7" s="128"/>
      <c r="CY7" s="128"/>
      <c r="DC7" s="129"/>
    </row>
    <row r="8" spans="1:107" s="127" customFormat="1" ht="29" thickBot="1">
      <c r="A8" s="139" t="s">
        <v>211</v>
      </c>
      <c r="B8" s="140"/>
      <c r="C8" s="141"/>
      <c r="D8" s="141"/>
      <c r="E8" s="141"/>
      <c r="F8" s="141"/>
      <c r="G8" s="141"/>
      <c r="H8" s="141"/>
      <c r="I8" s="141"/>
      <c r="J8" s="141"/>
      <c r="K8" s="141"/>
      <c r="L8" s="141"/>
      <c r="M8" s="141"/>
      <c r="N8" s="141"/>
      <c r="O8" s="141"/>
      <c r="P8" s="141"/>
      <c r="Q8" s="141"/>
      <c r="R8" s="141"/>
      <c r="S8" s="141"/>
      <c r="T8" s="141"/>
      <c r="U8" s="141"/>
      <c r="V8" s="141"/>
      <c r="W8" s="141"/>
      <c r="X8" s="141"/>
      <c r="Y8" s="141"/>
      <c r="Z8" s="141"/>
      <c r="AA8" s="142"/>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3"/>
      <c r="BG8" s="143"/>
      <c r="BH8" s="143"/>
      <c r="BI8" s="144"/>
      <c r="BJ8" s="141"/>
      <c r="BK8" s="141"/>
      <c r="BL8" s="145"/>
      <c r="BM8" s="141"/>
      <c r="BN8" s="141"/>
      <c r="BO8" s="141"/>
      <c r="BP8" s="146"/>
      <c r="BQ8" s="141"/>
      <c r="BR8" s="147"/>
      <c r="BS8" s="147"/>
      <c r="BT8" s="147"/>
      <c r="BU8" s="148"/>
      <c r="CD8" s="128"/>
      <c r="CE8" s="128"/>
      <c r="CF8" s="128"/>
      <c r="CX8" s="128"/>
      <c r="CY8" s="128"/>
      <c r="DC8" s="129"/>
    </row>
    <row r="9" spans="1:107" ht="24" thickTop="1">
      <c r="Z9" s="110"/>
      <c r="AA9" s="111"/>
      <c r="BE9" s="110"/>
      <c r="BH9" s="112"/>
      <c r="BI9" s="113"/>
      <c r="BM9" s="114"/>
      <c r="BN9" s="114"/>
      <c r="BO9" s="110"/>
      <c r="BP9" s="115"/>
      <c r="BQ9" s="111"/>
      <c r="CC9" s="110"/>
      <c r="CF9" s="113"/>
      <c r="CW9" s="110"/>
      <c r="CY9" s="113"/>
    </row>
    <row r="10" spans="1:107" ht="24" thickBot="1">
      <c r="A10" s="149" t="s">
        <v>143</v>
      </c>
      <c r="B10" s="149"/>
      <c r="C10" s="150"/>
      <c r="D10" s="151"/>
      <c r="E10" s="151"/>
      <c r="F10" s="151"/>
      <c r="G10" s="152"/>
      <c r="H10" s="153"/>
      <c r="I10" s="153"/>
      <c r="J10" s="152"/>
      <c r="L10" s="154" t="s">
        <v>142</v>
      </c>
      <c r="M10" s="155"/>
      <c r="N10" s="155"/>
      <c r="O10" s="154"/>
      <c r="P10" s="154"/>
      <c r="Q10" s="155"/>
      <c r="R10" s="155"/>
      <c r="S10" s="155"/>
      <c r="T10" s="155"/>
      <c r="Z10" s="110"/>
      <c r="AA10" s="111"/>
      <c r="BK10" s="114"/>
      <c r="BO10" s="111"/>
      <c r="BP10" s="115"/>
    </row>
    <row r="11" spans="1:107" ht="25" thickTop="1" thickBot="1">
      <c r="A11" s="150" t="s">
        <v>125</v>
      </c>
      <c r="B11" s="150"/>
      <c r="C11" s="150"/>
      <c r="D11" s="151"/>
      <c r="E11" s="150"/>
      <c r="F11" s="150"/>
      <c r="G11" s="89">
        <v>1450</v>
      </c>
      <c r="H11" s="153" t="s">
        <v>75</v>
      </c>
      <c r="I11" s="153"/>
      <c r="J11" s="152"/>
      <c r="L11" s="154"/>
      <c r="M11" s="155"/>
      <c r="N11" s="155"/>
      <c r="O11" s="156" t="s">
        <v>187</v>
      </c>
      <c r="P11" s="156"/>
      <c r="Q11" s="157"/>
      <c r="R11" s="156" t="s">
        <v>188</v>
      </c>
      <c r="S11" s="156"/>
      <c r="T11" s="155"/>
      <c r="Z11" s="110"/>
      <c r="AA11" s="111"/>
      <c r="BK11" s="114"/>
      <c r="BO11" s="111"/>
      <c r="BP11" s="115"/>
    </row>
    <row r="12" spans="1:107" ht="25" thickTop="1" thickBot="1">
      <c r="A12" s="150" t="s">
        <v>169</v>
      </c>
      <c r="B12" s="150"/>
      <c r="C12" s="150"/>
      <c r="D12" s="151"/>
      <c r="E12" s="150"/>
      <c r="F12" s="150"/>
      <c r="G12" s="45">
        <v>0.1</v>
      </c>
      <c r="H12" s="153" t="s">
        <v>145</v>
      </c>
      <c r="I12" s="153"/>
      <c r="J12" s="152"/>
      <c r="L12" s="158" t="s">
        <v>150</v>
      </c>
      <c r="M12" s="158"/>
      <c r="N12" s="158"/>
      <c r="O12" s="90">
        <v>1140</v>
      </c>
      <c r="P12" s="159"/>
      <c r="Q12" s="159"/>
      <c r="R12" s="91">
        <v>1190</v>
      </c>
      <c r="S12" s="240"/>
      <c r="T12" s="158" t="s">
        <v>75</v>
      </c>
      <c r="Z12" s="110"/>
      <c r="AA12" s="111"/>
      <c r="BK12" s="114"/>
      <c r="BO12" s="111"/>
      <c r="BP12" s="115"/>
    </row>
    <row r="13" spans="1:107" ht="25" thickTop="1" thickBot="1">
      <c r="A13" s="150" t="s">
        <v>182</v>
      </c>
      <c r="B13" s="150"/>
      <c r="C13" s="150"/>
      <c r="D13" s="150"/>
      <c r="E13" s="150"/>
      <c r="F13" s="150"/>
      <c r="G13" s="105">
        <f>1-G12</f>
        <v>0.9</v>
      </c>
      <c r="H13" s="160"/>
      <c r="I13" s="153"/>
      <c r="J13" s="152"/>
      <c r="L13" s="158" t="s">
        <v>151</v>
      </c>
      <c r="M13" s="158"/>
      <c r="N13" s="158"/>
      <c r="O13" s="87">
        <f>3*10^-5</f>
        <v>3.0000000000000004E-5</v>
      </c>
      <c r="P13" s="161"/>
      <c r="Q13" s="161"/>
      <c r="R13" s="103">
        <f>3*10^-5</f>
        <v>3.0000000000000004E-5</v>
      </c>
      <c r="S13" s="241"/>
      <c r="T13" s="158" t="s">
        <v>146</v>
      </c>
      <c r="Z13" s="110"/>
      <c r="AA13" s="111"/>
      <c r="BK13" s="114"/>
      <c r="BO13" s="111"/>
      <c r="BP13" s="115"/>
    </row>
    <row r="14" spans="1:107" ht="25" thickTop="1" thickBot="1">
      <c r="A14" s="150" t="s">
        <v>144</v>
      </c>
      <c r="B14" s="150"/>
      <c r="C14" s="150"/>
      <c r="D14" s="150"/>
      <c r="E14" s="150"/>
      <c r="F14" s="150"/>
      <c r="G14" s="45">
        <v>0.15</v>
      </c>
      <c r="H14" s="153" t="s">
        <v>145</v>
      </c>
      <c r="I14" s="153"/>
      <c r="J14" s="152"/>
      <c r="L14" s="158" t="s">
        <v>123</v>
      </c>
      <c r="M14" s="158"/>
      <c r="N14" s="158"/>
      <c r="O14" s="90">
        <v>3400</v>
      </c>
      <c r="P14" s="159"/>
      <c r="Q14" s="159"/>
      <c r="R14" s="91">
        <v>3300</v>
      </c>
      <c r="S14" s="240"/>
      <c r="T14" s="158" t="s">
        <v>147</v>
      </c>
      <c r="Z14" s="110"/>
      <c r="AA14" s="111"/>
      <c r="BK14" s="114"/>
      <c r="BO14" s="111"/>
      <c r="BP14" s="115"/>
    </row>
    <row r="15" spans="1:107" ht="25" thickTop="1" thickBot="1">
      <c r="A15" s="150" t="s">
        <v>209</v>
      </c>
      <c r="B15" s="150"/>
      <c r="C15" s="150"/>
      <c r="D15" s="150"/>
      <c r="E15" s="150"/>
      <c r="F15" s="150"/>
      <c r="G15" s="89">
        <v>1</v>
      </c>
      <c r="H15" s="153" t="s">
        <v>208</v>
      </c>
      <c r="I15" s="153"/>
      <c r="J15" s="152"/>
      <c r="L15" s="158" t="s">
        <v>152</v>
      </c>
      <c r="M15" s="158"/>
      <c r="N15" s="158"/>
      <c r="O15" s="90">
        <v>380</v>
      </c>
      <c r="P15" s="163"/>
      <c r="Q15" s="164"/>
      <c r="R15" s="91">
        <v>395</v>
      </c>
      <c r="S15" s="240"/>
      <c r="T15" s="158" t="s">
        <v>147</v>
      </c>
      <c r="Z15" s="110"/>
      <c r="AA15" s="111"/>
      <c r="BK15" s="114"/>
      <c r="BO15" s="111"/>
      <c r="BP15" s="115"/>
    </row>
    <row r="16" spans="1:107" ht="25" thickTop="1" thickBot="1">
      <c r="A16" s="150" t="s">
        <v>149</v>
      </c>
      <c r="B16" s="150"/>
      <c r="C16" s="150"/>
      <c r="D16" s="150"/>
      <c r="E16" s="150"/>
      <c r="F16" s="150"/>
      <c r="G16" s="162"/>
      <c r="H16" s="153"/>
      <c r="I16" s="153"/>
      <c r="J16" s="152"/>
      <c r="L16" s="167" t="s">
        <v>124</v>
      </c>
      <c r="M16" s="167"/>
      <c r="N16" s="167"/>
      <c r="O16" s="168"/>
      <c r="P16" s="168"/>
      <c r="Q16" s="157"/>
      <c r="R16" s="104">
        <v>2900</v>
      </c>
      <c r="S16" s="242"/>
      <c r="T16" s="167" t="s">
        <v>148</v>
      </c>
      <c r="Z16" s="110"/>
      <c r="AA16" s="111"/>
      <c r="BK16" s="114"/>
      <c r="BO16" s="111"/>
      <c r="BP16" s="115"/>
    </row>
    <row r="17" spans="1:102" ht="25" thickTop="1" thickBot="1">
      <c r="A17" s="149" t="s">
        <v>207</v>
      </c>
      <c r="B17" s="150"/>
      <c r="C17" s="150"/>
      <c r="D17" s="150"/>
      <c r="E17" s="165"/>
      <c r="F17" s="165"/>
      <c r="H17" s="166"/>
      <c r="I17" s="166"/>
      <c r="Z17" s="110"/>
      <c r="AA17" s="111"/>
      <c r="BK17" s="114"/>
      <c r="BO17" s="111"/>
      <c r="BP17" s="115"/>
    </row>
    <row r="18" spans="1:102" ht="24" thickBot="1">
      <c r="A18" s="150"/>
      <c r="B18" s="169" t="s">
        <v>51</v>
      </c>
      <c r="C18" s="169"/>
      <c r="D18" s="152"/>
      <c r="L18" s="224" t="s">
        <v>191</v>
      </c>
      <c r="M18" s="225"/>
      <c r="N18" s="226"/>
      <c r="O18" s="226"/>
      <c r="P18" s="171" t="s">
        <v>63</v>
      </c>
      <c r="Q18" s="171"/>
      <c r="R18" s="172" t="s">
        <v>64</v>
      </c>
      <c r="S18" s="190"/>
      <c r="T18" s="173"/>
      <c r="U18" s="173"/>
      <c r="Z18" s="110"/>
      <c r="AA18" s="111"/>
      <c r="BK18" s="114"/>
      <c r="BO18" s="111"/>
      <c r="BP18" s="115"/>
    </row>
    <row r="19" spans="1:102" ht="25">
      <c r="A19" s="153" t="str">
        <f>'Parameterization - PyrB'!A4</f>
        <v>SiO2</v>
      </c>
      <c r="B19" s="106">
        <f>'Parameterization - PyrA'!E4</f>
        <v>42.18210759216695</v>
      </c>
      <c r="C19" s="170"/>
      <c r="D19" s="152"/>
      <c r="L19" s="174" t="s">
        <v>65</v>
      </c>
      <c r="M19" s="175" t="s">
        <v>170</v>
      </c>
      <c r="N19" s="176"/>
      <c r="O19" s="176"/>
      <c r="P19" s="177">
        <v>1.4</v>
      </c>
      <c r="Q19" s="177"/>
      <c r="R19" s="178" t="s">
        <v>132</v>
      </c>
      <c r="S19" s="190"/>
      <c r="T19" s="179"/>
      <c r="U19" s="173"/>
      <c r="Z19" s="110"/>
      <c r="AA19" s="111"/>
      <c r="BK19" s="114"/>
      <c r="BO19" s="111"/>
      <c r="BP19" s="115"/>
    </row>
    <row r="20" spans="1:102" ht="24">
      <c r="A20" s="153" t="str">
        <f>'Parameterization - PyrB'!A5</f>
        <v>TiO2</v>
      </c>
      <c r="B20" s="107">
        <f>'Parameterization - PyrA'!E5</f>
        <v>0.39129549211282133</v>
      </c>
      <c r="C20" s="170"/>
      <c r="D20" s="152"/>
      <c r="L20" s="174" t="s">
        <v>67</v>
      </c>
      <c r="M20" s="180"/>
      <c r="N20" s="181"/>
      <c r="O20" s="181"/>
      <c r="P20" s="177">
        <v>-7.08</v>
      </c>
      <c r="Q20" s="177"/>
      <c r="R20" s="178" t="s">
        <v>133</v>
      </c>
      <c r="S20" s="190"/>
      <c r="T20" s="182"/>
      <c r="U20" s="183"/>
      <c r="Z20" s="110"/>
      <c r="AA20" s="111"/>
      <c r="BK20" s="114"/>
      <c r="BO20" s="111"/>
      <c r="BP20" s="115"/>
    </row>
    <row r="21" spans="1:102" ht="24">
      <c r="A21" s="153" t="str">
        <f>'Parameterization - PyrB'!A6</f>
        <v>Al2O3</v>
      </c>
      <c r="B21" s="107">
        <f>'Parameterization - PyrA'!E6</f>
        <v>4.1358660340473303</v>
      </c>
      <c r="C21" s="170"/>
      <c r="D21" s="152"/>
      <c r="L21" s="174" t="s">
        <v>69</v>
      </c>
      <c r="M21" s="180"/>
      <c r="N21" s="181"/>
      <c r="O21" s="181"/>
      <c r="P21" s="177">
        <v>-12.5</v>
      </c>
      <c r="Q21" s="177"/>
      <c r="R21" s="178" t="s">
        <v>134</v>
      </c>
      <c r="S21" s="190"/>
      <c r="T21" s="182"/>
      <c r="U21" s="183"/>
      <c r="Z21" s="110"/>
      <c r="AA21" s="111"/>
      <c r="BN21" s="114"/>
      <c r="BO21" s="110"/>
      <c r="BP21" s="115"/>
      <c r="BQ21" s="111"/>
    </row>
    <row r="22" spans="1:102" ht="24">
      <c r="A22" s="153" t="str">
        <f>'Parameterization - PyrB'!A7</f>
        <v>Cr2O3</v>
      </c>
      <c r="B22" s="107">
        <f>'Parameterization - PyrA'!E7</f>
        <v>7.9372067786730963E-2</v>
      </c>
      <c r="C22" s="170"/>
      <c r="D22" s="152"/>
      <c r="L22" s="174" t="s">
        <v>71</v>
      </c>
      <c r="M22" s="184"/>
      <c r="N22" s="185"/>
      <c r="O22" s="185"/>
      <c r="P22" s="177">
        <v>150</v>
      </c>
      <c r="Q22" s="177"/>
      <c r="R22" s="178" t="s">
        <v>135</v>
      </c>
      <c r="S22" s="190"/>
      <c r="T22" s="182"/>
      <c r="U22" s="183"/>
      <c r="Z22" s="110"/>
      <c r="AA22" s="111"/>
      <c r="BN22" s="114"/>
      <c r="BO22" s="110"/>
      <c r="BP22" s="115"/>
      <c r="BQ22" s="111"/>
    </row>
    <row r="23" spans="1:102" ht="24">
      <c r="A23" s="153" t="str">
        <f>'Parameterization - PyrB'!A8</f>
        <v>FeO*</v>
      </c>
      <c r="B23" s="107">
        <f>'Parameterization - PyrA'!E8</f>
        <v>7.0369667422442266</v>
      </c>
      <c r="C23" s="170"/>
      <c r="D23" s="152"/>
      <c r="L23" s="174" t="s">
        <v>73</v>
      </c>
      <c r="M23" s="184"/>
      <c r="N23" s="185"/>
      <c r="O23" s="185"/>
      <c r="P23" s="177">
        <v>25.5</v>
      </c>
      <c r="Q23" s="177"/>
      <c r="R23" s="178" t="s">
        <v>135</v>
      </c>
      <c r="S23" s="190"/>
      <c r="Z23" s="110"/>
      <c r="AA23" s="111"/>
      <c r="BN23" s="114"/>
      <c r="BO23" s="110"/>
      <c r="BP23" s="115"/>
      <c r="BQ23" s="111"/>
    </row>
    <row r="24" spans="1:102">
      <c r="A24" s="153" t="s">
        <v>5</v>
      </c>
      <c r="B24" s="107">
        <f>'Parameterization - PyrA'!E9</f>
        <v>0</v>
      </c>
      <c r="C24" s="170"/>
      <c r="D24" s="152"/>
      <c r="L24" s="174" t="s">
        <v>74</v>
      </c>
      <c r="M24" s="184"/>
      <c r="N24" s="185"/>
      <c r="O24" s="185"/>
      <c r="P24" s="177">
        <v>1105</v>
      </c>
      <c r="Q24" s="177"/>
      <c r="R24" s="178" t="s">
        <v>75</v>
      </c>
      <c r="S24" s="190"/>
      <c r="Z24" s="110"/>
      <c r="AA24" s="111"/>
      <c r="BN24" s="114"/>
      <c r="BO24" s="110"/>
      <c r="BP24" s="115"/>
      <c r="BQ24" s="111"/>
    </row>
    <row r="25" spans="1:102" ht="25">
      <c r="A25" s="153" t="str">
        <f>'Parameterization - PyrB'!A10</f>
        <v>MgO</v>
      </c>
      <c r="B25" s="107">
        <f>'Parameterization - PyrA'!E10</f>
        <v>39.224161070009259</v>
      </c>
      <c r="C25" s="170"/>
      <c r="D25" s="152"/>
      <c r="L25" s="174" t="s">
        <v>76</v>
      </c>
      <c r="M25" s="175" t="s">
        <v>171</v>
      </c>
      <c r="N25" s="176"/>
      <c r="O25" s="176"/>
      <c r="P25" s="177">
        <v>-14</v>
      </c>
      <c r="Q25" s="177"/>
      <c r="R25" s="178" t="s">
        <v>133</v>
      </c>
      <c r="S25" s="190"/>
      <c r="Z25" s="110"/>
      <c r="AA25" s="111"/>
      <c r="BN25" s="114"/>
      <c r="BO25" s="110"/>
      <c r="BP25" s="115"/>
      <c r="BQ25" s="111"/>
    </row>
    <row r="26" spans="1:102" ht="24">
      <c r="A26" s="153" t="str">
        <f>'Parameterization - PyrB'!A11</f>
        <v>CaO</v>
      </c>
      <c r="B26" s="107">
        <f>'Parameterization - PyrA'!E11</f>
        <v>5.9157836854799459</v>
      </c>
      <c r="C26" s="170"/>
      <c r="D26" s="153"/>
      <c r="E26" s="166"/>
      <c r="F26" s="166"/>
      <c r="G26" s="166"/>
      <c r="H26" s="166"/>
      <c r="I26" s="166"/>
      <c r="L26" s="174" t="s">
        <v>77</v>
      </c>
      <c r="M26" s="184"/>
      <c r="N26" s="185"/>
      <c r="O26" s="185"/>
      <c r="P26" s="177">
        <v>177</v>
      </c>
      <c r="Q26" s="177"/>
      <c r="R26" s="178" t="s">
        <v>135</v>
      </c>
      <c r="S26" s="190"/>
      <c r="Z26" s="110"/>
      <c r="AA26" s="111"/>
      <c r="BN26" s="114"/>
      <c r="BO26" s="110"/>
      <c r="BP26" s="115"/>
      <c r="BQ26" s="111"/>
    </row>
    <row r="27" spans="1:102">
      <c r="A27" s="153" t="str">
        <f>'Parameterization - PyrB'!A12</f>
        <v>Na2O</v>
      </c>
      <c r="B27" s="107">
        <f>'Parameterization - PyrA'!E12</f>
        <v>0.98205448942600582</v>
      </c>
      <c r="C27" s="170"/>
      <c r="D27" s="153"/>
      <c r="E27" s="166"/>
      <c r="F27" s="166"/>
      <c r="G27" s="166"/>
      <c r="H27" s="166"/>
      <c r="I27" s="166"/>
      <c r="L27" s="174" t="s">
        <v>78</v>
      </c>
      <c r="M27" s="184"/>
      <c r="N27" s="185"/>
      <c r="O27" s="185"/>
      <c r="P27" s="177">
        <v>219</v>
      </c>
      <c r="Q27" s="177"/>
      <c r="R27" s="178" t="s">
        <v>75</v>
      </c>
      <c r="S27" s="190"/>
      <c r="Z27" s="110"/>
      <c r="AA27" s="111"/>
      <c r="BN27" s="114"/>
      <c r="BO27" s="110"/>
      <c r="BP27" s="115"/>
      <c r="BQ27" s="111"/>
    </row>
    <row r="28" spans="1:102" ht="25" thickBot="1">
      <c r="A28" s="153" t="str">
        <f>'Parameterization - PyrB'!A13</f>
        <v>K2O</v>
      </c>
      <c r="B28" s="108">
        <f>'Parameterization - PyrA'!E13</f>
        <v>5.2392826726730846E-2</v>
      </c>
      <c r="C28" s="170"/>
      <c r="D28" s="153"/>
      <c r="E28" s="166"/>
      <c r="F28" s="166"/>
      <c r="G28" s="166"/>
      <c r="H28" s="166"/>
      <c r="I28" s="166"/>
      <c r="L28" s="174" t="s">
        <v>79</v>
      </c>
      <c r="M28" s="184"/>
      <c r="N28" s="185"/>
      <c r="O28" s="185"/>
      <c r="P28" s="177">
        <v>-17.2</v>
      </c>
      <c r="Q28" s="177"/>
      <c r="R28" s="178" t="s">
        <v>136</v>
      </c>
      <c r="S28" s="190"/>
      <c r="Z28" s="110"/>
      <c r="AA28" s="111"/>
      <c r="BN28" s="114"/>
      <c r="BO28" s="110"/>
      <c r="BP28" s="115"/>
      <c r="BQ28" s="111"/>
    </row>
    <row r="29" spans="1:102" ht="24">
      <c r="A29" s="186"/>
      <c r="B29" s="153"/>
      <c r="C29" s="153"/>
      <c r="D29" s="153"/>
      <c r="E29" s="166"/>
      <c r="F29" s="166"/>
      <c r="G29" s="166"/>
      <c r="H29" s="166"/>
      <c r="I29" s="166"/>
      <c r="L29" s="174" t="s">
        <v>81</v>
      </c>
      <c r="M29" s="184"/>
      <c r="N29" s="185"/>
      <c r="O29" s="185"/>
      <c r="P29" s="177">
        <v>10.4</v>
      </c>
      <c r="Q29" s="177"/>
      <c r="R29" s="178" t="s">
        <v>136</v>
      </c>
      <c r="S29" s="190"/>
      <c r="Z29" s="110"/>
      <c r="AA29" s="111"/>
      <c r="BN29" s="114"/>
      <c r="BO29" s="110"/>
      <c r="BP29" s="115"/>
      <c r="BQ29" s="111"/>
    </row>
    <row r="30" spans="1:102">
      <c r="A30" s="187"/>
      <c r="B30" s="166"/>
      <c r="C30" s="166"/>
      <c r="L30" s="174" t="s">
        <v>82</v>
      </c>
      <c r="M30" s="184"/>
      <c r="N30" s="185"/>
      <c r="O30" s="185"/>
      <c r="P30" s="177">
        <v>1000</v>
      </c>
      <c r="Q30" s="177"/>
      <c r="R30" s="178" t="s">
        <v>75</v>
      </c>
      <c r="S30" s="190"/>
      <c r="Z30" s="110"/>
      <c r="AA30" s="111"/>
      <c r="BJ30" s="173"/>
      <c r="BK30" s="173"/>
      <c r="BO30" s="110"/>
      <c r="BP30" s="115"/>
      <c r="BQ30" s="111"/>
    </row>
    <row r="31" spans="1:102" ht="24">
      <c r="L31" s="174" t="s">
        <v>83</v>
      </c>
      <c r="M31" s="188" t="s">
        <v>51</v>
      </c>
      <c r="N31" s="177"/>
      <c r="O31" s="177"/>
      <c r="P31" s="177">
        <v>-2.63</v>
      </c>
      <c r="Q31" s="177"/>
      <c r="R31" s="178" t="s">
        <v>137</v>
      </c>
      <c r="S31" s="190"/>
      <c r="BO31" s="110"/>
      <c r="BP31" s="115"/>
      <c r="BQ31" s="173"/>
      <c r="BX31" s="189"/>
      <c r="BY31" s="189"/>
      <c r="BZ31" s="189"/>
    </row>
    <row r="32" spans="1:102" ht="24">
      <c r="K32" s="191"/>
      <c r="L32" s="174" t="s">
        <v>85</v>
      </c>
      <c r="M32" s="184"/>
      <c r="N32" s="185"/>
      <c r="O32" s="185"/>
      <c r="P32" s="177">
        <v>-1.58</v>
      </c>
      <c r="Q32" s="177"/>
      <c r="R32" s="178" t="s">
        <v>137</v>
      </c>
      <c r="S32" s="190"/>
      <c r="AZ32" s="173"/>
      <c r="BA32" s="173"/>
      <c r="BB32" s="173"/>
      <c r="BC32" s="173"/>
      <c r="BD32" s="173"/>
      <c r="BE32" s="192"/>
      <c r="BF32" s="192"/>
      <c r="BG32" s="192"/>
      <c r="BH32" s="193"/>
      <c r="BO32" s="110"/>
      <c r="BP32" s="115"/>
      <c r="BT32" s="189"/>
      <c r="CC32" s="193"/>
      <c r="CD32" s="193"/>
      <c r="CE32" s="193"/>
      <c r="CW32" s="193"/>
      <c r="CX32" s="193"/>
    </row>
    <row r="33" spans="1:102" ht="24">
      <c r="B33" s="173"/>
      <c r="J33" s="190"/>
      <c r="K33" s="191"/>
      <c r="L33" s="174" t="s">
        <v>86</v>
      </c>
      <c r="M33" s="184"/>
      <c r="N33" s="185"/>
      <c r="O33" s="185"/>
      <c r="P33" s="177">
        <v>26.9</v>
      </c>
      <c r="Q33" s="177"/>
      <c r="R33" s="178" t="s">
        <v>138</v>
      </c>
      <c r="S33" s="190"/>
      <c r="BE33" s="192"/>
      <c r="BF33" s="192"/>
      <c r="BG33" s="192"/>
      <c r="BH33" s="193"/>
      <c r="BI33" s="173"/>
      <c r="BO33" s="110"/>
      <c r="BP33" s="115"/>
      <c r="BU33" s="189"/>
      <c r="CC33" s="193"/>
      <c r="CD33" s="193"/>
      <c r="CE33" s="193"/>
      <c r="CW33" s="193"/>
      <c r="CX33" s="193"/>
    </row>
    <row r="34" spans="1:102" ht="24">
      <c r="B34" s="173"/>
      <c r="J34" s="194"/>
      <c r="K34" s="191"/>
      <c r="L34" s="174" t="s">
        <v>88</v>
      </c>
      <c r="M34" s="184"/>
      <c r="N34" s="185"/>
      <c r="O34" s="185"/>
      <c r="P34" s="177">
        <v>-7.5</v>
      </c>
      <c r="Q34" s="177"/>
      <c r="R34" s="178" t="s">
        <v>138</v>
      </c>
      <c r="S34" s="190"/>
      <c r="BE34" s="192"/>
      <c r="BF34" s="192"/>
      <c r="BG34" s="192"/>
      <c r="BH34" s="193"/>
      <c r="BI34" s="173"/>
      <c r="BO34" s="110"/>
      <c r="BP34" s="115"/>
      <c r="BU34" s="189"/>
      <c r="CC34" s="193"/>
      <c r="CD34" s="193"/>
      <c r="CE34" s="193"/>
      <c r="CW34" s="193"/>
      <c r="CX34" s="193"/>
    </row>
    <row r="35" spans="1:102">
      <c r="B35" s="173"/>
      <c r="J35" s="194"/>
      <c r="K35" s="191"/>
      <c r="L35" s="174" t="s">
        <v>89</v>
      </c>
      <c r="M35" s="184"/>
      <c r="N35" s="185"/>
      <c r="O35" s="185"/>
      <c r="P35" s="177">
        <v>4.2300000000000004</v>
      </c>
      <c r="Q35" s="177"/>
      <c r="R35" s="178" t="s">
        <v>90</v>
      </c>
      <c r="S35" s="190"/>
      <c r="BE35" s="192"/>
      <c r="BF35" s="192"/>
      <c r="BG35" s="192"/>
      <c r="BH35" s="193"/>
      <c r="BI35" s="173"/>
      <c r="BO35" s="110"/>
      <c r="BP35" s="115"/>
      <c r="BU35" s="189"/>
      <c r="CC35" s="193"/>
      <c r="CD35" s="193"/>
      <c r="CE35" s="193"/>
      <c r="CW35" s="193"/>
      <c r="CX35" s="193"/>
    </row>
    <row r="36" spans="1:102" ht="24">
      <c r="B36" s="173"/>
      <c r="J36" s="194"/>
      <c r="K36" s="191"/>
      <c r="L36" s="174" t="s">
        <v>91</v>
      </c>
      <c r="M36" s="188" t="s">
        <v>53</v>
      </c>
      <c r="N36" s="177"/>
      <c r="O36" s="177"/>
      <c r="P36" s="177">
        <v>2.86</v>
      </c>
      <c r="Q36" s="177"/>
      <c r="R36" s="178" t="s">
        <v>139</v>
      </c>
      <c r="S36" s="190"/>
      <c r="BE36" s="192"/>
      <c r="BF36" s="192"/>
      <c r="BG36" s="192"/>
      <c r="BH36" s="193"/>
      <c r="BI36" s="173"/>
      <c r="BO36" s="110"/>
      <c r="BP36" s="115"/>
      <c r="BU36" s="189"/>
      <c r="CC36" s="193"/>
      <c r="CD36" s="193"/>
      <c r="CE36" s="193"/>
      <c r="CW36" s="193"/>
      <c r="CX36" s="193"/>
    </row>
    <row r="37" spans="1:102" ht="24" thickBot="1">
      <c r="B37" s="173"/>
      <c r="J37" s="194"/>
      <c r="K37" s="191"/>
      <c r="L37" s="195" t="s">
        <v>93</v>
      </c>
      <c r="M37" s="196"/>
      <c r="N37" s="197"/>
      <c r="O37" s="197"/>
      <c r="P37" s="197">
        <v>18</v>
      </c>
      <c r="Q37" s="197"/>
      <c r="R37" s="198" t="s">
        <v>90</v>
      </c>
      <c r="S37" s="190"/>
      <c r="AG37" s="199"/>
      <c r="AH37" s="199"/>
      <c r="AI37" s="199"/>
      <c r="BE37" s="192"/>
      <c r="BF37" s="192"/>
      <c r="BG37" s="192"/>
      <c r="BH37" s="193"/>
      <c r="BI37" s="173"/>
      <c r="BO37" s="110"/>
      <c r="BP37" s="115"/>
      <c r="BU37" s="189"/>
      <c r="CC37" s="193"/>
      <c r="CD37" s="193"/>
      <c r="CE37" s="193"/>
      <c r="CW37" s="193"/>
      <c r="CX37" s="193"/>
    </row>
    <row r="38" spans="1:102">
      <c r="B38" s="173"/>
      <c r="J38" s="194"/>
      <c r="K38" s="191"/>
      <c r="L38" s="177"/>
      <c r="M38" s="188"/>
      <c r="N38" s="177"/>
      <c r="O38" s="177"/>
      <c r="P38" s="177"/>
      <c r="Q38" s="177"/>
      <c r="R38" s="190"/>
      <c r="S38" s="190"/>
      <c r="BE38" s="110"/>
      <c r="BF38" s="193"/>
      <c r="BG38" s="193"/>
      <c r="BH38" s="193"/>
      <c r="BI38" s="193"/>
      <c r="BJ38" s="111"/>
      <c r="BO38" s="110"/>
      <c r="BP38" s="115"/>
      <c r="CB38" s="193"/>
      <c r="CC38" s="193"/>
      <c r="CD38" s="110"/>
      <c r="CE38" s="110"/>
      <c r="CW38" s="110"/>
      <c r="CX38" s="110"/>
    </row>
    <row r="39" spans="1:102" s="116" customFormat="1">
      <c r="A39" s="110"/>
      <c r="B39" s="173"/>
      <c r="C39" s="110"/>
      <c r="D39" s="110"/>
      <c r="E39" s="110"/>
      <c r="F39" s="110"/>
      <c r="G39" s="110"/>
      <c r="H39" s="110"/>
      <c r="I39" s="110"/>
      <c r="J39" s="194"/>
      <c r="K39" s="110"/>
      <c r="L39" s="110"/>
      <c r="M39" s="110"/>
      <c r="N39" s="110"/>
      <c r="O39" s="110"/>
      <c r="P39" s="110"/>
      <c r="Q39" s="110"/>
      <c r="R39" s="110"/>
      <c r="S39" s="110"/>
      <c r="T39" s="110"/>
      <c r="U39" s="110"/>
      <c r="Z39" s="200"/>
      <c r="AA39" s="116" t="s">
        <v>141</v>
      </c>
      <c r="BF39" s="201"/>
      <c r="BG39" s="201"/>
      <c r="BH39" s="201"/>
      <c r="BI39" s="201"/>
      <c r="BP39" s="202"/>
      <c r="CB39" s="201"/>
      <c r="CC39" s="201"/>
    </row>
    <row r="40" spans="1:102" s="116" customFormat="1">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F40" s="203"/>
      <c r="AG40" s="203"/>
      <c r="AH40" s="203"/>
      <c r="AI40" s="203"/>
      <c r="AJ40" s="203"/>
      <c r="AK40" s="203"/>
      <c r="AL40" s="203"/>
      <c r="AM40" s="203"/>
      <c r="AN40" s="203"/>
      <c r="AO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1"/>
    </row>
    <row r="41" spans="1:102">
      <c r="A41" s="116"/>
      <c r="B41" s="116"/>
      <c r="D41" s="116"/>
      <c r="E41" s="204" t="s">
        <v>212</v>
      </c>
      <c r="F41" s="204"/>
      <c r="G41" s="204"/>
      <c r="H41" s="204"/>
      <c r="I41" s="204"/>
      <c r="J41" s="116"/>
      <c r="K41" s="202" t="s">
        <v>213</v>
      </c>
      <c r="L41" s="202"/>
      <c r="M41" s="202"/>
      <c r="N41" s="202"/>
      <c r="O41" s="202"/>
      <c r="P41" s="116"/>
      <c r="Q41" s="200"/>
      <c r="R41" s="205"/>
      <c r="S41" s="205"/>
      <c r="T41" s="205"/>
      <c r="U41" s="205"/>
      <c r="V41" s="205"/>
      <c r="W41" s="205"/>
      <c r="X41" s="205"/>
      <c r="Y41" s="200"/>
      <c r="Z41" s="110"/>
      <c r="AB41" s="205"/>
      <c r="AC41" s="205"/>
      <c r="AD41" s="205"/>
      <c r="AE41" s="205"/>
      <c r="AF41" s="205"/>
      <c r="AG41" s="205"/>
      <c r="AH41" s="205"/>
      <c r="AI41" s="205"/>
      <c r="AJ41" s="205"/>
      <c r="AK41" s="205"/>
      <c r="AL41" s="205"/>
      <c r="AM41" s="205"/>
      <c r="AN41" s="205"/>
      <c r="AO41" s="205"/>
      <c r="AP41" s="205"/>
      <c r="AQ41" s="205"/>
      <c r="AR41" s="112"/>
      <c r="AS41" s="112"/>
      <c r="AT41" s="112"/>
      <c r="AU41" s="112"/>
      <c r="AV41" s="113"/>
      <c r="BE41" s="110"/>
      <c r="BF41" s="110"/>
      <c r="BG41" s="110"/>
      <c r="BH41" s="110"/>
      <c r="BJ41" s="115"/>
      <c r="BK41" s="115"/>
      <c r="BL41" s="115"/>
      <c r="BM41" s="115"/>
      <c r="BN41" s="113"/>
      <c r="BO41" s="206"/>
      <c r="BP41" s="113"/>
      <c r="CC41" s="110"/>
      <c r="CD41" s="110"/>
      <c r="CE41" s="110"/>
      <c r="CW41" s="110"/>
      <c r="CX41" s="110"/>
    </row>
    <row r="42" spans="1:102" ht="69" customHeight="1">
      <c r="A42" s="236" t="s">
        <v>118</v>
      </c>
      <c r="B42" s="207" t="s">
        <v>186</v>
      </c>
      <c r="C42" s="236" t="s">
        <v>94</v>
      </c>
      <c r="D42" s="207"/>
      <c r="E42" s="237" t="s">
        <v>214</v>
      </c>
      <c r="F42" s="237" t="s">
        <v>215</v>
      </c>
      <c r="G42" s="237" t="s">
        <v>55</v>
      </c>
      <c r="H42" s="237" t="s">
        <v>216</v>
      </c>
      <c r="I42" s="208" t="s">
        <v>168</v>
      </c>
      <c r="J42" s="207"/>
      <c r="K42" s="238" t="s">
        <v>217</v>
      </c>
      <c r="L42" s="238" t="s">
        <v>218</v>
      </c>
      <c r="M42" s="238" t="s">
        <v>219</v>
      </c>
      <c r="N42" s="238" t="s">
        <v>220</v>
      </c>
      <c r="O42" s="238" t="s">
        <v>221</v>
      </c>
      <c r="P42" s="207"/>
      <c r="Q42" s="239" t="s">
        <v>222</v>
      </c>
      <c r="R42" s="208" t="s">
        <v>223</v>
      </c>
      <c r="S42" s="208"/>
      <c r="T42" s="243" t="s">
        <v>224</v>
      </c>
      <c r="U42" s="210" t="s">
        <v>225</v>
      </c>
      <c r="V42" s="210" t="s">
        <v>256</v>
      </c>
      <c r="W42" s="209" t="s">
        <v>226</v>
      </c>
      <c r="Y42" s="208" t="s">
        <v>245</v>
      </c>
      <c r="Z42" s="208" t="s">
        <v>55</v>
      </c>
      <c r="AA42" s="208" t="s">
        <v>173</v>
      </c>
      <c r="AB42" s="237" t="s">
        <v>49</v>
      </c>
      <c r="AC42" s="208" t="s">
        <v>172</v>
      </c>
      <c r="AD42" s="208" t="s">
        <v>103</v>
      </c>
      <c r="AE42" s="208" t="s">
        <v>194</v>
      </c>
      <c r="AF42" s="208" t="s">
        <v>194</v>
      </c>
      <c r="AG42" s="237" t="s">
        <v>246</v>
      </c>
      <c r="AH42" s="208" t="s">
        <v>203</v>
      </c>
      <c r="AI42" s="208" t="s">
        <v>163</v>
      </c>
      <c r="AJ42" s="208" t="s">
        <v>162</v>
      </c>
      <c r="AK42" s="237" t="s">
        <v>247</v>
      </c>
      <c r="AL42" s="208" t="s">
        <v>193</v>
      </c>
      <c r="AM42" s="208" t="s">
        <v>179</v>
      </c>
      <c r="AN42" s="208" t="s">
        <v>180</v>
      </c>
      <c r="AO42" s="208" t="s">
        <v>181</v>
      </c>
      <c r="AP42" s="208" t="s">
        <v>192</v>
      </c>
      <c r="AQ42" s="247" t="s">
        <v>195</v>
      </c>
      <c r="AR42" s="211" t="s">
        <v>121</v>
      </c>
      <c r="AS42" s="211" t="s">
        <v>248</v>
      </c>
      <c r="AT42" s="211" t="s">
        <v>178</v>
      </c>
      <c r="AU42" s="211" t="s">
        <v>255</v>
      </c>
      <c r="AV42" s="212"/>
      <c r="AW42" s="209" t="s">
        <v>249</v>
      </c>
      <c r="AX42" s="209" t="s">
        <v>55</v>
      </c>
      <c r="AY42" s="209" t="s">
        <v>175</v>
      </c>
      <c r="AZ42" s="209" t="s">
        <v>172</v>
      </c>
      <c r="BA42" s="209" t="s">
        <v>174</v>
      </c>
      <c r="BB42" s="209" t="s">
        <v>177</v>
      </c>
      <c r="BC42" s="238" t="s">
        <v>49</v>
      </c>
      <c r="BD42" s="209" t="s">
        <v>176</v>
      </c>
      <c r="BE42" s="238" t="s">
        <v>250</v>
      </c>
      <c r="BF42" s="238" t="s">
        <v>163</v>
      </c>
      <c r="BG42" s="238" t="s">
        <v>162</v>
      </c>
      <c r="BH42" s="238" t="s">
        <v>193</v>
      </c>
      <c r="BI42" s="238" t="s">
        <v>251</v>
      </c>
      <c r="BJ42" s="213" t="s">
        <v>196</v>
      </c>
      <c r="BK42" s="213" t="s">
        <v>197</v>
      </c>
      <c r="BL42" s="213" t="s">
        <v>198</v>
      </c>
      <c r="BM42" s="248" t="s">
        <v>195</v>
      </c>
      <c r="BN42" s="212" t="s">
        <v>199</v>
      </c>
      <c r="BO42" s="214" t="s">
        <v>252</v>
      </c>
      <c r="BP42" s="212"/>
      <c r="BQ42" s="212" t="s">
        <v>122</v>
      </c>
      <c r="BR42" s="212" t="s">
        <v>254</v>
      </c>
      <c r="BS42" s="212" t="s">
        <v>253</v>
      </c>
      <c r="BT42" s="212" t="s">
        <v>257</v>
      </c>
      <c r="CC42" s="110"/>
      <c r="CD42" s="110"/>
      <c r="CE42" s="110"/>
      <c r="CW42" s="110"/>
      <c r="CX42" s="110"/>
    </row>
    <row r="43" spans="1:102">
      <c r="A43" s="110">
        <f>A44+0.01</f>
        <v>9.01</v>
      </c>
      <c r="B43" s="110">
        <f>G$11+((1-G$12)*(($R$13*($G$11+273.15))/($R$12*$R$14)*10^9)*A43+G$12*(($O$13*($G$11+273.15))/($O$12*$O$14)*10^9)*A43)</f>
        <v>1568.7624896616542</v>
      </c>
      <c r="C43" s="116">
        <f>$B43</f>
        <v>1568.7624896616542</v>
      </c>
      <c r="E43" s="205">
        <f t="shared" ref="E43:E106" si="0">(($P$19*($B$28+$B$27)+$P$20)*A43*A43+($P$21*($B$27+$B$28)+$P$22*($B$25/($B$25+$B$23))+$P$23)*A43+$P$24)</f>
        <v>1906.9802980443856</v>
      </c>
      <c r="F43" s="205">
        <f t="shared" ref="F43:F106" si="1">$P$25*A43^2+$P$26*A43+$P$27*($B$25/($B$25+$B$23))+$P$28*$B$21+$P$29*$B$26+$P$30</f>
        <v>1634.3228812236202</v>
      </c>
      <c r="G43" s="205">
        <f>(-($P$36*$B$26+$P$37)+(($P$36*$B$26+$P$37)^2-4*5*(($P$31+$P$32*$B$25/($B$25+$B$23))*$A43^2+($P$33+$P$34*$B$25/($B$25+$B$23))*$A43+$P$35))^0.5)/(2*(($P$31+$P$32*$B$25/($B$23+$B$25))*$A43^2+($P$33+$P$34*$B$25/($B$25+$B$23))*$A43+$P$35))</f>
        <v>-0.10288468139707992</v>
      </c>
      <c r="H43" s="205">
        <f>G43*(F43-E43)+E43</f>
        <v>1935.0325695045408</v>
      </c>
      <c r="I43" s="205">
        <f t="shared" ref="I43:I106" si="2">(($P$31+$P$32*$B$25/($B$25+$B$23))*$A43^2+($P$33+$P$34*$B$25/($B$25+$B$23))*$A43+$P$35)*G43^2+($P$36*$B$26+$P$37)*G43+5</f>
        <v>0</v>
      </c>
      <c r="K43" s="115">
        <f t="shared" ref="K43:K106" si="3">1085.7+132.9*A43-5.1*A43*A43</f>
        <v>1869.11049</v>
      </c>
      <c r="L43" s="115">
        <f t="shared" ref="L43:L106" si="4">1475+80*A43-3.2*A43*A43</f>
        <v>1936.0236800000002</v>
      </c>
      <c r="M43" s="115">
        <f t="shared" ref="M43:M106" si="5">$G$14/(0.5+0.08*A43)</f>
        <v>0.122870249017038</v>
      </c>
      <c r="N43" s="115">
        <f t="shared" ref="N43:N106" si="6">M43^(1/1.5)*(L43-K43)+K43</f>
        <v>1885.6482325613249</v>
      </c>
      <c r="O43" s="115">
        <f t="shared" ref="O43:O106" si="7">1780+45*A43-2*A43*A43</f>
        <v>2023.0897999999997</v>
      </c>
      <c r="P43" s="205"/>
      <c r="Q43" s="205">
        <f>IF(F43&lt;E43,-1,(B43-E43)/(F43-E43))</f>
        <v>-1</v>
      </c>
      <c r="R43" s="204">
        <f t="shared" ref="R43:R106" si="8">IF(Q43&lt;G43,0,(($P$31+$P$32*($B$25/($B$25+$B$23)))*A43^2+($P$33+$P$34*($B$25/($B$25+$B$23)))*A43+$P$35)*Q43^2+($P$36*$B$26+$P$37)*Q43+5)</f>
        <v>0</v>
      </c>
      <c r="S43" s="204">
        <f t="shared" ref="S43:S106" si="9">IF(R43&lt;0,0,R43)</f>
        <v>0</v>
      </c>
      <c r="T43" s="115">
        <f t="shared" ref="T43:T106" si="10">(B43-K43)/(L43-K43)</f>
        <v>-4.4886217551180101</v>
      </c>
      <c r="U43" s="115">
        <f t="shared" ref="U43:U106" si="11">IF(T43&lt;0,0,T43^1.5*100)</f>
        <v>0</v>
      </c>
      <c r="V43" s="115">
        <f t="shared" ref="V43:V106" si="12">IF(B43&lt;N43,0,(M43+(1-M43)*(B43-N43)/(O43-N43))^1.5*100)</f>
        <v>0</v>
      </c>
      <c r="W43" s="202">
        <f>IF(V43&gt;0,V43,U43)</f>
        <v>0</v>
      </c>
      <c r="Y43" s="205">
        <f>Y44</f>
        <v>47.642730516100634</v>
      </c>
      <c r="Z43" s="205">
        <f>IF($E43&gt;$F43,-1,(C43-$E43)/($F43-$E43))</f>
        <v>-1</v>
      </c>
      <c r="AA43" s="205">
        <f t="shared" ref="AA43:AA106" si="13">IF(Z43&lt;$G43,0,IF(((($P$31+$P$32*($B$25/($B$25+$B$23)))*$A43^2+($P$33+$P$34*($B$25/($B$25+$B$23)))*$A43+$P$35)*Z43^2+($P$36*$B$26+$P$37)*Z43+5)&lt;0,0,((($P$31+$P$32*($B$25/($B$25+$B$23)))*$A43^2+($P$33+$P$34*($B$25/($B$25+$B$23)))*$A43+$P$35)*Z43^2+($P$36*$B$26+$P$37)*Z43+5)))</f>
        <v>0</v>
      </c>
      <c r="AB43" s="205">
        <f>$S43</f>
        <v>0</v>
      </c>
      <c r="AC43" s="205">
        <f>IF($E43&gt;$F43,-1,Z43+1/($F43-$E43))</f>
        <v>-1</v>
      </c>
      <c r="AD43" s="205">
        <f t="shared" ref="AD43:AD106" si="14">IF(AC43&lt;$G43,0,IF(((($P$31+$P$32*($B$25/($B$25+$B$23)))*$A43^2+($P$33+$P$34*($B$25/($B$25+$B$23)))*$A43+$P$35)*AC43^2+($P$36*$B$26+$P$37)*AC43+5)&lt;0,0,((($P$31+$P$32*($B$25/($B$25+$B$23)))*$A43^2+($P$33+$P$34*($B$25/($B$25+$B$23)))*$A43+$P$35)*AC43^2+($P$36*$B$26+$P$37)*AC43+5)))</f>
        <v>0</v>
      </c>
      <c r="AE43" s="205">
        <f>AD43-AB43</f>
        <v>0</v>
      </c>
      <c r="AF43" s="205">
        <f t="shared" ref="AF43:AF106" si="15">IF(C43&gt;$F43,0.3,AD43-AB43)</f>
        <v>0</v>
      </c>
      <c r="AG43" s="205">
        <f>IF($G$15=0,AE43,AF43)</f>
        <v>0</v>
      </c>
      <c r="AH43" s="205">
        <f>IF(AG43&lt;0,0.0001,AG43)</f>
        <v>0</v>
      </c>
      <c r="AI43" s="205">
        <f t="shared" ref="AI43:AI106" si="16">(-($P$36*$B$26+$P$37)+(($P$36*$B$26+$P$37)^2-4*(5-AA44)*(($P$31+$P$32*$B$25/($B$25+$B$23))*$A43^2+($P$33+$P$34*$B$25/($B$25+$B$23))*$A43+$P$35))^0.5)/(2*(($P$31+$P$32*$B$25/($B$23+$B$25))*$A43^2+($P$33+$P$34*$B$25/($B$25+$B$23))*$A43+$P$35))</f>
        <v>-0.10288468139707992</v>
      </c>
      <c r="AJ43" s="205">
        <f>AI43*($F43-$E43)+$E43</f>
        <v>1935.0325695045408</v>
      </c>
      <c r="AK43" s="205">
        <f>Y43</f>
        <v>47.642730516100634</v>
      </c>
      <c r="AL43" s="205">
        <f t="shared" ref="AL43:AL106" si="17">IF(AB43=0,Y43,AK43)</f>
        <v>47.642730516100634</v>
      </c>
      <c r="AM43" s="205" t="e">
        <f t="shared" ref="AM43:AM106" si="18">IF(BM43&lt;=0,((AL43-($O$13*($G$11+273.15)/($G$12*$O$14*$O$12+(1-$G$12)*$R$14*$R$12)*10^9))/($G$12*($G$11+273.15)*$O$15/($G$12*$O$12+(1-$G$12)*$R$12)+100/AH43))*-100,(AL43-($G$12*$O$13+(1-$G$12)*$R$13)*($G$11+273.15)/($G$12*$O$14*$O$12+(1-$G$12)*$R$14*$R$12)*10^9+(1-$G$12)*($G$11+273.15)*$R$15/$R$12*(AL43-BI43)/(100/BE43))/($G$12*($G$11+273.15)*$O$15/$O$12+(1-$G$12)*($G$11+273.15)*$R$15/$R$12*(100/AH43)/(100/BE43)+100/AH43)*-100)</f>
        <v>#DIV/0!</v>
      </c>
      <c r="AN43" s="205">
        <f>IF(AH43=0,0,IF(S44=0,0,AM43))</f>
        <v>0</v>
      </c>
      <c r="AO43" s="205">
        <f>IF(AN43&gt;=0,0,AN43)</f>
        <v>0</v>
      </c>
      <c r="AP43" s="205">
        <f>IF(OR(AB43=0,AB43&gt;100),0,AO43)</f>
        <v>0</v>
      </c>
      <c r="AQ43" s="205">
        <f>-AP43</f>
        <v>0</v>
      </c>
      <c r="AR43" s="215">
        <f t="shared" ref="AR43:AR106" si="19">IF(AND(AB43=0,BC43=0),(B44-B43)/(A44-A43),IF(AB43=0,BI43+1/BE43*BL43,AL43+1/AH43*AP43))</f>
        <v>13.181186421934679</v>
      </c>
      <c r="AS43" s="215">
        <f t="shared" ref="AS43:AS106" si="20">IF(AA43&gt;=100,BI43+1/BE43*BL43,AR43)</f>
        <v>13.181186421934679</v>
      </c>
      <c r="AT43" s="215">
        <f t="shared" ref="AT43:AT106" si="21">IF(AB43=AB42,0,(AB43/100)/(1-($G$12*AB43/100+(1-$G$12)*BC43/100))*($A43-$A44)*10^9/($R$16*9.8))</f>
        <v>0</v>
      </c>
      <c r="AU43" s="215">
        <f>AT43</f>
        <v>0</v>
      </c>
      <c r="AV43" s="201"/>
      <c r="AW43" s="115">
        <f>AW44</f>
        <v>41.048999999976296</v>
      </c>
      <c r="AX43" s="115">
        <f>(C43-$K43)/($L43-$K43)</f>
        <v>-4.4886217551180101</v>
      </c>
      <c r="AY43" s="115">
        <f>IF(AX43&lt;0,0,(AX43^1.5)*100)</f>
        <v>0</v>
      </c>
      <c r="AZ43" s="115">
        <f>(C43+1-$K43)/($L43-$K43)</f>
        <v>-4.4736770185122676</v>
      </c>
      <c r="BA43" s="115">
        <f>IF(AZ43&lt;0,0,(AZ43^1.5)*100)</f>
        <v>0</v>
      </c>
      <c r="BB43" s="115">
        <f>IF(AY43&lt;$M43*100,AY43,($M43+(1-$M43)*((C43-$N43)/($O43-$N43))^1.5)*100)</f>
        <v>0</v>
      </c>
      <c r="BC43" s="115">
        <f>BB43</f>
        <v>0</v>
      </c>
      <c r="BD43" s="115">
        <f>IF(BA43&lt;$M43*100,BA43,($M43+(1-$M43)*((C43+1-$N43)/($O43-$N43))^1.5)*100)</f>
        <v>0</v>
      </c>
      <c r="BE43" s="115">
        <f>BD43-BC43</f>
        <v>0</v>
      </c>
      <c r="BF43" s="115">
        <f>(BB44/100)^(1/1.5)</f>
        <v>0</v>
      </c>
      <c r="BG43" s="115">
        <f>IF(BC43&lt;$M43*100,BF43*($L43-$K43)+$K43,BF43*($O43-$N43)+$N43)</f>
        <v>1869.11049</v>
      </c>
      <c r="BH43" s="115">
        <f>AW43</f>
        <v>41.048999999976296</v>
      </c>
      <c r="BI43" s="115">
        <f>IF(BC43&lt;=0,AW43,BH43)</f>
        <v>41.048999999976296</v>
      </c>
      <c r="BJ43" s="115" t="e">
        <f>IF(OR(AA43&lt;=0, AB43&gt;=100),((BI43-($R$13*($G$11+273.15)/($G$12*$O$14*$O$12+(1-$G$12)*$R$14*$R$12)*10^9))/((1-$G$12)*($G$11+273.15)*$R$15/($G$12*$O$12+(1-$G$12)*$R$12)+100/BE43))*-100,(BI43-((1-$G$12)*$R$13+$G$12*$O$13)*($G$11+273.15)/($G$12*$O$14*$O$12+(1-$G$12)*$R$14*$R$12)*10^9+$G$12*($G$11+273.15)*$O$15/$O$12*(BI43-AL43)/(100/AH43))/((1-$G$12)*($G$11+273.15)*$R$15/$R$12+$G$12*($G$11+273.15)*$O$15/$O$12*(100/BE43)/(100/AH43)+100/BE43)*-100)</f>
        <v>#DIV/0!</v>
      </c>
      <c r="BK43" s="115">
        <f>IF(BC43&lt;=0,0,BJ43)</f>
        <v>0</v>
      </c>
      <c r="BL43" s="115">
        <f>IF(OR(BE43&lt;0,BK43&gt;=0),0,BK43)</f>
        <v>0</v>
      </c>
      <c r="BM43" s="115">
        <f>-BL43</f>
        <v>0</v>
      </c>
      <c r="BN43" s="201">
        <f t="shared" ref="BN43:BN106" si="22">IF(BC43=BC42,0,(BC43/100)/(1-($G$12*AB43/100+(1-$G$12)*BC43/100))*($A43-$A44)*10^9/($R$16*9.8))</f>
        <v>0</v>
      </c>
      <c r="BO43" s="216">
        <f>BN43</f>
        <v>0</v>
      </c>
      <c r="BP43" s="201"/>
      <c r="BQ43" s="110">
        <f t="shared" ref="BQ43:BQ106" si="23">$G$12*AU43+(1-$G$12)*BO43</f>
        <v>0</v>
      </c>
      <c r="BR43" s="110" t="e">
        <f t="shared" ref="BR43:BR106" si="24">$G$12*AU43/BQ43</f>
        <v>#DIV/0!</v>
      </c>
      <c r="BS43" s="110" t="e">
        <f>(1-$G$12)*BO43/BQ43</f>
        <v>#DIV/0!</v>
      </c>
      <c r="BT43" s="110">
        <f>BQ43*$R$16*9.8/10^9</f>
        <v>0</v>
      </c>
      <c r="CC43" s="110"/>
      <c r="CD43" s="110"/>
      <c r="CE43" s="110"/>
      <c r="CW43" s="110"/>
      <c r="CX43" s="110"/>
    </row>
    <row r="44" spans="1:102">
      <c r="A44" s="110">
        <v>9</v>
      </c>
      <c r="B44" s="110">
        <f t="shared" ref="B44:B107" si="25">G$11+((1-G$12)*(($R$13*($G$11+273.15))/($R$12*$R$14)*10^9)*A44+G$12*(($O$13*($G$11+273.15))/($O$12*$O$14)*10^9)*A44)</f>
        <v>1568.6306777974348</v>
      </c>
      <c r="C44" s="116">
        <f t="shared" ref="C44:C107" si="26">IF(AND($H44&gt;$B44,$K44&gt;$B44),$B44,C43+AS43*($A44-$A43))</f>
        <v>1568.6306777974348</v>
      </c>
      <c r="E44" s="205">
        <f t="shared" si="0"/>
        <v>1906.5970574627454</v>
      </c>
      <c r="F44" s="205">
        <f t="shared" si="1"/>
        <v>1635.0742812236199</v>
      </c>
      <c r="G44" s="205">
        <f t="shared" ref="G44:G106" si="27">(-($P$36*$B$26+$P$37)+(($P$36*$B$26+$P$37)^2-4*5*(($P$31+$P$32*$B$25/($B$25+$B$23))*$A44^2+($P$33+$P$34*$B$25/($B$25+$B$23))*$A44+$P$35))^0.5)/(2*(($P$31+$P$32*$B$25/($B$23+$B$25))*$A44^2+($P$33+$P$34*$B$25/($B$25+$B$23))*$A44+$P$35))</f>
        <v>-0.10297141596700238</v>
      </c>
      <c r="H44" s="205">
        <f t="shared" ref="H44:H106" si="28">G44*(F44-E44)+E44</f>
        <v>1934.5561421993798</v>
      </c>
      <c r="I44" s="205">
        <f t="shared" si="2"/>
        <v>0</v>
      </c>
      <c r="K44" s="115">
        <f t="shared" si="3"/>
        <v>1868.7000000000003</v>
      </c>
      <c r="L44" s="115">
        <f t="shared" si="4"/>
        <v>1935.8</v>
      </c>
      <c r="M44" s="115">
        <f t="shared" si="5"/>
        <v>0.12295081967213115</v>
      </c>
      <c r="N44" s="115">
        <f t="shared" si="6"/>
        <v>1885.2911620710104</v>
      </c>
      <c r="O44" s="115">
        <f t="shared" si="7"/>
        <v>2023</v>
      </c>
      <c r="Q44" s="205">
        <f t="shared" ref="Q44:Q106" si="29">IF(F44&lt;E44,-1,(B44-E44)/(F44-E44))</f>
        <v>-1</v>
      </c>
      <c r="R44" s="204">
        <f t="shared" si="8"/>
        <v>0</v>
      </c>
      <c r="S44" s="204">
        <f t="shared" si="9"/>
        <v>0</v>
      </c>
      <c r="T44" s="115">
        <f t="shared" si="10"/>
        <v>-4.4719720149413842</v>
      </c>
      <c r="U44" s="115">
        <f t="shared" si="11"/>
        <v>0</v>
      </c>
      <c r="V44" s="115">
        <f t="shared" si="12"/>
        <v>0</v>
      </c>
      <c r="W44" s="202">
        <f t="shared" ref="W44:W107" si="30">IF(V44&gt;0,V44,U44)</f>
        <v>0</v>
      </c>
      <c r="Y44" s="205">
        <f>($H44-$H43)/($A44-$A43)</f>
        <v>47.642730516100634</v>
      </c>
      <c r="Z44" s="205">
        <f>IF($E44&gt;$F44,-1,(C44-$E44)/($F44-$E44))</f>
        <v>-1</v>
      </c>
      <c r="AA44" s="205">
        <f t="shared" si="13"/>
        <v>0</v>
      </c>
      <c r="AB44" s="205">
        <f t="shared" ref="AB44:AB107" si="31">IF(AA43&gt;0,AB43+AP43*($A44-$A43),AA44)</f>
        <v>0</v>
      </c>
      <c r="AC44" s="205">
        <f>IF($E44&gt;$F44,-1,Z44+1/($F44-$E44))</f>
        <v>-1</v>
      </c>
      <c r="AD44" s="205">
        <f t="shared" si="14"/>
        <v>0</v>
      </c>
      <c r="AE44" s="205">
        <f t="shared" ref="AE44:AE107" si="32">AD44-AB44</f>
        <v>0</v>
      </c>
      <c r="AF44" s="205">
        <f t="shared" si="15"/>
        <v>0</v>
      </c>
      <c r="AG44" s="205">
        <f t="shared" ref="AG44:AG107" si="33">IF($G$15=0,AE44,AF44)</f>
        <v>0</v>
      </c>
      <c r="AH44" s="205">
        <f>IF(AG44&lt;0,0.0001,AG44)</f>
        <v>0</v>
      </c>
      <c r="AI44" s="205">
        <f t="shared" si="16"/>
        <v>-0.10297141596700238</v>
      </c>
      <c r="AJ44" s="205">
        <f>AI44*($F44-$E44)+$E44</f>
        <v>1934.5561421993798</v>
      </c>
      <c r="AK44" s="205">
        <f t="shared" ref="AK44:AK107" si="34">IF((($P$36*$B$26+$P$37)^2-4*(5-AA44)*(($P$31+$P$32*$B$25/($B$25+$B$23))*$A43^2+($P$33+$P$34*$B$25/($B$25+$B$23))*$A43+$P$35)),Y43,IF(AI43&lt;Z43,AK43,(C44-AJ43)/(A44-A43)))</f>
        <v>47.642730516100634</v>
      </c>
      <c r="AL44" s="205">
        <f t="shared" si="17"/>
        <v>47.642730516100634</v>
      </c>
      <c r="AM44" s="205" t="e">
        <f t="shared" si="18"/>
        <v>#DIV/0!</v>
      </c>
      <c r="AN44" s="205">
        <f t="shared" ref="AN44:AN107" si="35">IF(AH44=0,0,IF(S45=0,0,AM44))</f>
        <v>0</v>
      </c>
      <c r="AO44" s="205">
        <f t="shared" ref="AO44:AO106" si="36">IF(AN44&gt;=0,0,AN44)</f>
        <v>0</v>
      </c>
      <c r="AP44" s="205">
        <f t="shared" ref="AP44:AP107" si="37">IF(AB44&gt;100,0,AO44)</f>
        <v>0</v>
      </c>
      <c r="AQ44" s="205">
        <f>-AP44</f>
        <v>0</v>
      </c>
      <c r="AR44" s="215">
        <f t="shared" si="19"/>
        <v>13.181186421934679</v>
      </c>
      <c r="AS44" s="215">
        <f t="shared" si="20"/>
        <v>13.181186421934679</v>
      </c>
      <c r="AT44" s="215">
        <f t="shared" si="21"/>
        <v>0</v>
      </c>
      <c r="AU44" s="215">
        <f>AU43+AT44</f>
        <v>0</v>
      </c>
      <c r="AV44" s="201"/>
      <c r="AW44" s="115">
        <f>($K44-$K43)/($A44-$A43)</f>
        <v>41.048999999976296</v>
      </c>
      <c r="AX44" s="115">
        <f>(C44-$K44)/($L44-$K44)</f>
        <v>-4.4719720149413842</v>
      </c>
      <c r="AY44" s="115">
        <f t="shared" ref="AY44:AY107" si="38">IF(AX44&lt;0,0,(AX44^1.5)*100)</f>
        <v>0</v>
      </c>
      <c r="AZ44" s="115">
        <f>(C44+1-$K44)/($L44-$K44)</f>
        <v>-4.4570688852841558</v>
      </c>
      <c r="BA44" s="115">
        <f t="shared" ref="BA44:BA107" si="39">IF(AZ44&lt;0,0,(AZ44^1.5)*100)</f>
        <v>0</v>
      </c>
      <c r="BB44" s="115">
        <f>IF(AY44&lt;$M44*100,AY44,($M44+(1-$M44)*((C44-$N44)/($O44-$N44))^1.5)*100)</f>
        <v>0</v>
      </c>
      <c r="BC44" s="115">
        <f>IF(BB43&lt;=0,BB44,BC43+BL43*($A44-$A43))</f>
        <v>0</v>
      </c>
      <c r="BD44" s="115">
        <f>IF(BA44&lt;$M44*100,BA44,($M44+(1-$M44)*((C44+1-$N44)/($O44-$N44))^1.5)*100)</f>
        <v>0</v>
      </c>
      <c r="BE44" s="115">
        <f t="shared" ref="BE44:BE107" si="40">BD44-BC44</f>
        <v>0</v>
      </c>
      <c r="BF44" s="115">
        <f t="shared" ref="BF44:BF107" si="41">(BB45/100)^(1/1.5)</f>
        <v>0</v>
      </c>
      <c r="BG44" s="115">
        <f>IF(BC44&lt;$M44*100,BF44*($L44-$K44)+$K44,BF44*($O44-$N44)+$N44)</f>
        <v>1868.7000000000003</v>
      </c>
      <c r="BH44" s="115">
        <f>IF(BF43&lt;AX43,BH43,(C44-BG43)/($A44-$A43))</f>
        <v>30047.981220257159</v>
      </c>
      <c r="BI44" s="115">
        <f t="shared" ref="BI44:BI107" si="42">IF(BC44&lt;=0,AW44,BH44)</f>
        <v>41.048999999976296</v>
      </c>
      <c r="BJ44" s="115" t="e">
        <f t="shared" ref="BJ44:BJ107" si="43">IF(OR(AA44&lt;=0, AB44&gt;=100),((BI44-($R$13*($G$11+273.15)/($G$12*$O$14*$O$12+(1-$G$12)*$R$14*$R$12)*10^9))/((1-$G$12)*($G$11+273.15)*$R$15/($G$12*$O$12+(1-$G$12)*$R$12)+100/BE44))*-100,(BI44-((1-$G$12)*$R$13+$G$12*$O$13)*($G$11+273.15)/($G$12*$O$14*$O$12+(1-$G$12)*$R$14*$R$12)*10^9+$G$12*($G$11+273.15)*$O$15/$O$12*(BI44-AL44)/(100/AH44))/((1-$G$12)*($G$11+273.15)*$R$15/$R$12+$G$12*($G$11+273.15)*$O$15/$O$12*(100/BE44)/(100/AH44)+100/BE44)*-100)</f>
        <v>#DIV/0!</v>
      </c>
      <c r="BK44" s="115">
        <f t="shared" ref="BK44:BK106" si="44">IF(BC44&lt;=0,0,BJ44)</f>
        <v>0</v>
      </c>
      <c r="BL44" s="115">
        <f t="shared" ref="BL44:BL106" si="45">IF(OR(BE44&lt;0,BK44&gt;=0),0,BK44)</f>
        <v>0</v>
      </c>
      <c r="BM44" s="115">
        <f t="shared" ref="BM44:BM107" si="46">-BL44</f>
        <v>0</v>
      </c>
      <c r="BN44" s="201">
        <f t="shared" si="22"/>
        <v>0</v>
      </c>
      <c r="BO44" s="216">
        <f>BO43+BN44</f>
        <v>0</v>
      </c>
      <c r="BP44" s="201"/>
      <c r="BQ44" s="110">
        <f t="shared" si="23"/>
        <v>0</v>
      </c>
      <c r="BR44" s="110" t="e">
        <f t="shared" si="24"/>
        <v>#DIV/0!</v>
      </c>
      <c r="BS44" s="110" t="e">
        <f t="shared" ref="BS44:BS107" si="47">(1-$G$12)*BO44/BQ44</f>
        <v>#DIV/0!</v>
      </c>
      <c r="BT44" s="110">
        <f t="shared" ref="BT44:BT107" si="48">BQ44*$R$16*9.8/10^9</f>
        <v>0</v>
      </c>
      <c r="CC44" s="110"/>
      <c r="CD44" s="110"/>
      <c r="CE44" s="110"/>
      <c r="CW44" s="110"/>
      <c r="CX44" s="110"/>
    </row>
    <row r="45" spans="1:102">
      <c r="A45" s="110">
        <f>A44-0.01</f>
        <v>8.99</v>
      </c>
      <c r="B45" s="110">
        <f t="shared" si="25"/>
        <v>1568.4988659332155</v>
      </c>
      <c r="C45" s="116">
        <f t="shared" si="26"/>
        <v>1568.4988659332155</v>
      </c>
      <c r="E45" s="205">
        <f t="shared" si="0"/>
        <v>1906.2126905263538</v>
      </c>
      <c r="F45" s="205">
        <f t="shared" si="1"/>
        <v>1635.8228812236198</v>
      </c>
      <c r="G45" s="205">
        <f t="shared" si="27"/>
        <v>-0.10305827575399504</v>
      </c>
      <c r="H45" s="205">
        <f t="shared" si="28"/>
        <v>1934.078598054545</v>
      </c>
      <c r="I45" s="205">
        <f t="shared" si="2"/>
        <v>0</v>
      </c>
      <c r="K45" s="115">
        <f t="shared" si="3"/>
        <v>1868.2884900000004</v>
      </c>
      <c r="L45" s="115">
        <f t="shared" si="4"/>
        <v>1935.5756799999999</v>
      </c>
      <c r="M45" s="115">
        <f t="shared" si="5"/>
        <v>0.12303149606299212</v>
      </c>
      <c r="N45" s="115">
        <f t="shared" si="6"/>
        <v>1884.9332138927384</v>
      </c>
      <c r="O45" s="115">
        <f t="shared" si="7"/>
        <v>2022.9098000000001</v>
      </c>
      <c r="Q45" s="205">
        <f t="shared" si="29"/>
        <v>-1</v>
      </c>
      <c r="R45" s="204">
        <f t="shared" si="8"/>
        <v>0</v>
      </c>
      <c r="S45" s="204">
        <f t="shared" si="9"/>
        <v>0</v>
      </c>
      <c r="T45" s="115">
        <f t="shared" si="10"/>
        <v>-4.455374404352253</v>
      </c>
      <c r="U45" s="115">
        <f t="shared" si="11"/>
        <v>0</v>
      </c>
      <c r="V45" s="115">
        <f t="shared" si="12"/>
        <v>0</v>
      </c>
      <c r="W45" s="202">
        <f t="shared" si="30"/>
        <v>0</v>
      </c>
      <c r="Y45" s="205">
        <f t="shared" ref="Y45:Y108" si="49">(H45-H44)/(A45-A44)</f>
        <v>47.754414483484759</v>
      </c>
      <c r="Z45" s="205">
        <f t="shared" ref="Z45:Z108" si="50">IF(E45&gt;F45,-1,(C45-E45)/(F45-E45))</f>
        <v>-1</v>
      </c>
      <c r="AA45" s="205">
        <f t="shared" si="13"/>
        <v>0</v>
      </c>
      <c r="AB45" s="205">
        <f t="shared" si="31"/>
        <v>0</v>
      </c>
      <c r="AC45" s="205">
        <f t="shared" ref="AC45:AC108" si="51">IF(E45&gt;F45,-1,Z45+1/(F45-E45))</f>
        <v>-1</v>
      </c>
      <c r="AD45" s="205">
        <f t="shared" si="14"/>
        <v>0</v>
      </c>
      <c r="AE45" s="205">
        <f t="shared" si="32"/>
        <v>0</v>
      </c>
      <c r="AF45" s="205">
        <f t="shared" si="15"/>
        <v>0</v>
      </c>
      <c r="AG45" s="205">
        <f t="shared" si="33"/>
        <v>0</v>
      </c>
      <c r="AH45" s="205">
        <f>IF(AG45&lt;0,0.0001,AG45)</f>
        <v>0</v>
      </c>
      <c r="AI45" s="205">
        <f t="shared" si="16"/>
        <v>-0.10305827575399504</v>
      </c>
      <c r="AJ45" s="205">
        <f t="shared" ref="AJ45:AJ108" si="52">AI45*(F45-E45)+E45</f>
        <v>1934.078598054545</v>
      </c>
      <c r="AK45" s="205">
        <f t="shared" si="34"/>
        <v>47.642730516100634</v>
      </c>
      <c r="AL45" s="205">
        <f t="shared" si="17"/>
        <v>47.754414483484759</v>
      </c>
      <c r="AM45" s="205" t="e">
        <f t="shared" si="18"/>
        <v>#DIV/0!</v>
      </c>
      <c r="AN45" s="205">
        <f t="shared" si="35"/>
        <v>0</v>
      </c>
      <c r="AO45" s="205">
        <f t="shared" si="36"/>
        <v>0</v>
      </c>
      <c r="AP45" s="205">
        <f t="shared" si="37"/>
        <v>0</v>
      </c>
      <c r="AQ45" s="205">
        <f t="shared" ref="AQ45:AQ107" si="53">-AP45</f>
        <v>0</v>
      </c>
      <c r="AR45" s="215">
        <f t="shared" si="19"/>
        <v>13.181186421934679</v>
      </c>
      <c r="AS45" s="215">
        <f t="shared" si="20"/>
        <v>13.181186421934679</v>
      </c>
      <c r="AT45" s="215">
        <f t="shared" si="21"/>
        <v>0</v>
      </c>
      <c r="AU45" s="215">
        <f t="shared" ref="AU45:AU108" si="54">AU44+AT45</f>
        <v>0</v>
      </c>
      <c r="AV45" s="201"/>
      <c r="AW45" s="115">
        <f t="shared" ref="AW45:AW108" si="55">(K45-K44)/(A45-A44)</f>
        <v>41.150999999991619</v>
      </c>
      <c r="AX45" s="115">
        <f t="shared" ref="AX45:AX108" si="56">(C45-K45)/(L45-K45)</f>
        <v>-4.455374404352253</v>
      </c>
      <c r="AY45" s="115">
        <f t="shared" si="38"/>
        <v>0</v>
      </c>
      <c r="AZ45" s="115">
        <f t="shared" ref="AZ45:AZ108" si="57">(C45+1-K45)/(L45-K45)</f>
        <v>-4.4405127345455631</v>
      </c>
      <c r="BA45" s="115">
        <f t="shared" si="39"/>
        <v>0</v>
      </c>
      <c r="BB45" s="115">
        <f t="shared" ref="BB45:BB108" si="58">IF(AY45&lt;M45*100,AY45,(M45+(1-M45)*((C45-N45)/(O45-N45))^1.5)*100)</f>
        <v>0</v>
      </c>
      <c r="BC45" s="115">
        <f t="shared" ref="BC45:BC108" si="59">IF(BB44&lt;=0,BB45,BC44+BL44*(A45-A44))</f>
        <v>0</v>
      </c>
      <c r="BD45" s="115">
        <f t="shared" ref="BD45:BD108" si="60">IF(BA45&lt;M45*100,BA45,(M45+(1-M45)*((C45+1-N45)/(O45-N45))^1.5)*100)</f>
        <v>0</v>
      </c>
      <c r="BE45" s="115">
        <f t="shared" si="40"/>
        <v>0</v>
      </c>
      <c r="BF45" s="115">
        <f t="shared" si="41"/>
        <v>0</v>
      </c>
      <c r="BG45" s="115">
        <f t="shared" ref="BG45:BG108" si="61">IF(BC45&lt;M45*100,BF45*(L45-K45)+K45,BF45*(O45-N45)+N45)</f>
        <v>1868.2884900000004</v>
      </c>
      <c r="BH45" s="115">
        <f t="shared" ref="BH45:BH108" si="62">IF(BF44&lt;AX44,BH44,(C45-BG44)/(A45-A44))</f>
        <v>30020.11340667912</v>
      </c>
      <c r="BI45" s="115">
        <f t="shared" si="42"/>
        <v>41.150999999991619</v>
      </c>
      <c r="BJ45" s="115" t="e">
        <f t="shared" si="43"/>
        <v>#DIV/0!</v>
      </c>
      <c r="BK45" s="115">
        <f t="shared" si="44"/>
        <v>0</v>
      </c>
      <c r="BL45" s="115">
        <f t="shared" si="45"/>
        <v>0</v>
      </c>
      <c r="BM45" s="115">
        <f t="shared" si="46"/>
        <v>0</v>
      </c>
      <c r="BN45" s="201">
        <f t="shared" si="22"/>
        <v>0</v>
      </c>
      <c r="BO45" s="216">
        <f t="shared" ref="BO45:BO108" si="63">BO44+BN45</f>
        <v>0</v>
      </c>
      <c r="BP45" s="201"/>
      <c r="BQ45" s="110">
        <f t="shared" si="23"/>
        <v>0</v>
      </c>
      <c r="BR45" s="110" t="e">
        <f t="shared" si="24"/>
        <v>#DIV/0!</v>
      </c>
      <c r="BS45" s="110" t="e">
        <f t="shared" si="47"/>
        <v>#DIV/0!</v>
      </c>
      <c r="BT45" s="110">
        <f t="shared" si="48"/>
        <v>0</v>
      </c>
      <c r="CC45" s="110"/>
      <c r="CD45" s="110"/>
      <c r="CE45" s="110"/>
      <c r="CW45" s="110"/>
      <c r="CX45" s="110"/>
    </row>
    <row r="46" spans="1:102">
      <c r="A46" s="110">
        <f t="shared" ref="A46:A109" si="64">A45-0.01</f>
        <v>8.98</v>
      </c>
      <c r="B46" s="110">
        <f t="shared" si="25"/>
        <v>1568.3670540689961</v>
      </c>
      <c r="C46" s="116">
        <f t="shared" si="26"/>
        <v>1568.3670540689961</v>
      </c>
      <c r="E46" s="205">
        <f t="shared" si="0"/>
        <v>1905.8271972352104</v>
      </c>
      <c r="F46" s="205">
        <f t="shared" si="1"/>
        <v>1636.5686812236199</v>
      </c>
      <c r="G46" s="205">
        <f>(-($P$36*$B$26+$P$37)+(($P$36*$B$26+$P$37)^2-4*5*(($P$31+$P$32*$B$25/($B$25+$B$23))*$A46^2+($P$33+$P$34*$B$25/($B$25+$B$23))*$A46+$P$35))^0.5)/(2*(($P$31+$P$32*$B$25/($B$23+$B$25))*$A46^2+($P$33+$P$34*$B$25/($B$25+$B$23))*$A46+$P$35))</f>
        <v>-0.1031452609378434</v>
      </c>
      <c r="H46" s="205">
        <f t="shared" si="28"/>
        <v>1933.5999371289624</v>
      </c>
      <c r="I46" s="205">
        <f t="shared" si="2"/>
        <v>0</v>
      </c>
      <c r="K46" s="115">
        <f t="shared" si="3"/>
        <v>1867.8759599999998</v>
      </c>
      <c r="L46" s="115">
        <f t="shared" si="4"/>
        <v>1935.3507199999999</v>
      </c>
      <c r="M46" s="115">
        <f t="shared" si="5"/>
        <v>0.12311227839789889</v>
      </c>
      <c r="N46" s="115">
        <f t="shared" si="6"/>
        <v>1884.5743882300962</v>
      </c>
      <c r="O46" s="115">
        <f t="shared" si="7"/>
        <v>2022.8191999999999</v>
      </c>
      <c r="Q46" s="205">
        <f t="shared" si="29"/>
        <v>-1</v>
      </c>
      <c r="R46" s="204">
        <f t="shared" si="8"/>
        <v>0</v>
      </c>
      <c r="S46" s="204">
        <f t="shared" si="9"/>
        <v>0</v>
      </c>
      <c r="T46" s="115">
        <f t="shared" si="10"/>
        <v>-4.4388287699134228</v>
      </c>
      <c r="U46" s="115">
        <f t="shared" si="11"/>
        <v>0</v>
      </c>
      <c r="V46" s="115">
        <f t="shared" si="12"/>
        <v>0</v>
      </c>
      <c r="W46" s="202">
        <f t="shared" si="30"/>
        <v>0</v>
      </c>
      <c r="Y46" s="205">
        <f t="shared" si="49"/>
        <v>47.866092558252717</v>
      </c>
      <c r="Z46" s="205">
        <f t="shared" si="50"/>
        <v>-1</v>
      </c>
      <c r="AA46" s="205">
        <f t="shared" si="13"/>
        <v>0</v>
      </c>
      <c r="AB46" s="205">
        <f t="shared" si="31"/>
        <v>0</v>
      </c>
      <c r="AC46" s="205">
        <f t="shared" si="51"/>
        <v>-1</v>
      </c>
      <c r="AD46" s="205">
        <f t="shared" si="14"/>
        <v>0</v>
      </c>
      <c r="AE46" s="205">
        <f t="shared" si="32"/>
        <v>0</v>
      </c>
      <c r="AF46" s="205">
        <f t="shared" si="15"/>
        <v>0</v>
      </c>
      <c r="AG46" s="205">
        <f t="shared" si="33"/>
        <v>0</v>
      </c>
      <c r="AH46" s="205">
        <f t="shared" ref="AH46:AH107" si="65">IF(AG46&lt;0,0.0001,AG46)</f>
        <v>0</v>
      </c>
      <c r="AI46" s="205">
        <f t="shared" si="16"/>
        <v>-0.1031452609378434</v>
      </c>
      <c r="AJ46" s="205">
        <f t="shared" si="52"/>
        <v>1933.5999371289624</v>
      </c>
      <c r="AK46" s="205">
        <f t="shared" si="34"/>
        <v>47.754414483484759</v>
      </c>
      <c r="AL46" s="205">
        <f t="shared" si="17"/>
        <v>47.866092558252717</v>
      </c>
      <c r="AM46" s="205" t="e">
        <f t="shared" si="18"/>
        <v>#DIV/0!</v>
      </c>
      <c r="AN46" s="205">
        <f t="shared" si="35"/>
        <v>0</v>
      </c>
      <c r="AO46" s="205">
        <f t="shared" si="36"/>
        <v>0</v>
      </c>
      <c r="AP46" s="205">
        <f t="shared" si="37"/>
        <v>0</v>
      </c>
      <c r="AQ46" s="205">
        <f t="shared" si="53"/>
        <v>0</v>
      </c>
      <c r="AR46" s="215">
        <f t="shared" si="19"/>
        <v>13.181186421957417</v>
      </c>
      <c r="AS46" s="215">
        <f t="shared" si="20"/>
        <v>13.181186421957417</v>
      </c>
      <c r="AT46" s="215">
        <f t="shared" si="21"/>
        <v>0</v>
      </c>
      <c r="AU46" s="215">
        <f t="shared" si="54"/>
        <v>0</v>
      </c>
      <c r="AV46" s="201"/>
      <c r="AW46" s="115">
        <f t="shared" si="55"/>
        <v>41.253000000052424</v>
      </c>
      <c r="AX46" s="115">
        <f t="shared" si="56"/>
        <v>-4.4388287699134228</v>
      </c>
      <c r="AY46" s="115">
        <f t="shared" si="38"/>
        <v>0</v>
      </c>
      <c r="AZ46" s="115">
        <f t="shared" si="57"/>
        <v>-4.4240084133830697</v>
      </c>
      <c r="BA46" s="115">
        <f t="shared" si="39"/>
        <v>0</v>
      </c>
      <c r="BB46" s="115">
        <f t="shared" si="58"/>
        <v>0</v>
      </c>
      <c r="BC46" s="115">
        <f t="shared" si="59"/>
        <v>0</v>
      </c>
      <c r="BD46" s="115">
        <f t="shared" si="60"/>
        <v>0</v>
      </c>
      <c r="BE46" s="115">
        <f t="shared" si="40"/>
        <v>0</v>
      </c>
      <c r="BF46" s="115">
        <f t="shared" si="41"/>
        <v>0</v>
      </c>
      <c r="BG46" s="115">
        <f t="shared" si="61"/>
        <v>1867.8759599999998</v>
      </c>
      <c r="BH46" s="115">
        <f t="shared" si="62"/>
        <v>29992.14359310106</v>
      </c>
      <c r="BI46" s="115">
        <f t="shared" si="42"/>
        <v>41.253000000052424</v>
      </c>
      <c r="BJ46" s="115" t="e">
        <f t="shared" si="43"/>
        <v>#DIV/0!</v>
      </c>
      <c r="BK46" s="115">
        <f t="shared" si="44"/>
        <v>0</v>
      </c>
      <c r="BL46" s="115">
        <f t="shared" si="45"/>
        <v>0</v>
      </c>
      <c r="BM46" s="115">
        <f t="shared" si="46"/>
        <v>0</v>
      </c>
      <c r="BN46" s="201">
        <f t="shared" si="22"/>
        <v>0</v>
      </c>
      <c r="BO46" s="216">
        <f t="shared" si="63"/>
        <v>0</v>
      </c>
      <c r="BP46" s="201"/>
      <c r="BQ46" s="110">
        <f t="shared" si="23"/>
        <v>0</v>
      </c>
      <c r="BR46" s="110" t="e">
        <f t="shared" si="24"/>
        <v>#DIV/0!</v>
      </c>
      <c r="BS46" s="110" t="e">
        <f t="shared" si="47"/>
        <v>#DIV/0!</v>
      </c>
      <c r="BT46" s="110">
        <f t="shared" si="48"/>
        <v>0</v>
      </c>
      <c r="CC46" s="110"/>
      <c r="CD46" s="110"/>
      <c r="CE46" s="110"/>
      <c r="CW46" s="110"/>
      <c r="CX46" s="110"/>
    </row>
    <row r="47" spans="1:102">
      <c r="A47" s="110">
        <f t="shared" si="64"/>
        <v>8.9700000000000006</v>
      </c>
      <c r="B47" s="110">
        <f t="shared" si="25"/>
        <v>1568.2352422047766</v>
      </c>
      <c r="C47" s="116">
        <f t="shared" si="26"/>
        <v>1568.2352422047766</v>
      </c>
      <c r="E47" s="205">
        <f t="shared" si="0"/>
        <v>1905.4405775893156</v>
      </c>
      <c r="F47" s="205">
        <f t="shared" si="1"/>
        <v>1637.3116812236199</v>
      </c>
      <c r="G47" s="205">
        <f t="shared" si="27"/>
        <v>-0.10323237169807938</v>
      </c>
      <c r="H47" s="205">
        <f t="shared" si="28"/>
        <v>1933.1201594819349</v>
      </c>
      <c r="I47" s="205">
        <f t="shared" si="2"/>
        <v>0</v>
      </c>
      <c r="K47" s="115">
        <f t="shared" si="3"/>
        <v>1867.4624100000001</v>
      </c>
      <c r="L47" s="115">
        <f t="shared" si="4"/>
        <v>1935.1251199999999</v>
      </c>
      <c r="M47" s="115">
        <f t="shared" si="5"/>
        <v>0.12319316688567673</v>
      </c>
      <c r="N47" s="115">
        <f t="shared" si="6"/>
        <v>1884.2146852871304</v>
      </c>
      <c r="O47" s="115">
        <f t="shared" si="7"/>
        <v>2022.7282</v>
      </c>
      <c r="Q47" s="205">
        <f t="shared" si="29"/>
        <v>-1</v>
      </c>
      <c r="R47" s="204">
        <f t="shared" si="8"/>
        <v>0</v>
      </c>
      <c r="S47" s="204">
        <f t="shared" si="9"/>
        <v>0</v>
      </c>
      <c r="T47" s="115">
        <f t="shared" si="10"/>
        <v>-4.422334958136088</v>
      </c>
      <c r="U47" s="115">
        <f t="shared" si="11"/>
        <v>0</v>
      </c>
      <c r="V47" s="115">
        <f t="shared" si="12"/>
        <v>0</v>
      </c>
      <c r="W47" s="202">
        <f t="shared" si="30"/>
        <v>0</v>
      </c>
      <c r="Y47" s="205">
        <f t="shared" si="49"/>
        <v>47.977764702751415</v>
      </c>
      <c r="Z47" s="205">
        <f t="shared" si="50"/>
        <v>-1</v>
      </c>
      <c r="AA47" s="205">
        <f t="shared" si="13"/>
        <v>0</v>
      </c>
      <c r="AB47" s="205">
        <f t="shared" si="31"/>
        <v>0</v>
      </c>
      <c r="AC47" s="205">
        <f t="shared" si="51"/>
        <v>-1</v>
      </c>
      <c r="AD47" s="205">
        <f t="shared" si="14"/>
        <v>0</v>
      </c>
      <c r="AE47" s="205">
        <f t="shared" si="32"/>
        <v>0</v>
      </c>
      <c r="AF47" s="205">
        <f t="shared" si="15"/>
        <v>0</v>
      </c>
      <c r="AG47" s="205">
        <f t="shared" si="33"/>
        <v>0</v>
      </c>
      <c r="AH47" s="205">
        <f t="shared" si="65"/>
        <v>0</v>
      </c>
      <c r="AI47" s="205">
        <f t="shared" si="16"/>
        <v>-0.10323237169807938</v>
      </c>
      <c r="AJ47" s="205">
        <f t="shared" si="52"/>
        <v>1933.1201594819349</v>
      </c>
      <c r="AK47" s="205">
        <f t="shared" si="34"/>
        <v>47.866092558252717</v>
      </c>
      <c r="AL47" s="205">
        <f t="shared" si="17"/>
        <v>47.977764702751415</v>
      </c>
      <c r="AM47" s="205" t="e">
        <f t="shared" si="18"/>
        <v>#DIV/0!</v>
      </c>
      <c r="AN47" s="205">
        <f t="shared" si="35"/>
        <v>0</v>
      </c>
      <c r="AO47" s="205">
        <f t="shared" si="36"/>
        <v>0</v>
      </c>
      <c r="AP47" s="205">
        <f t="shared" si="37"/>
        <v>0</v>
      </c>
      <c r="AQ47" s="205">
        <f>-AP47</f>
        <v>0</v>
      </c>
      <c r="AR47" s="215">
        <f t="shared" si="19"/>
        <v>13.181186421934679</v>
      </c>
      <c r="AS47" s="215">
        <f t="shared" si="20"/>
        <v>13.181186421934679</v>
      </c>
      <c r="AT47" s="215">
        <f t="shared" si="21"/>
        <v>0</v>
      </c>
      <c r="AU47" s="215">
        <f t="shared" si="54"/>
        <v>0</v>
      </c>
      <c r="AV47" s="201"/>
      <c r="AW47" s="115">
        <f t="shared" si="55"/>
        <v>41.354999999976798</v>
      </c>
      <c r="AX47" s="115">
        <f t="shared" si="56"/>
        <v>-4.422334958136088</v>
      </c>
      <c r="AY47" s="115">
        <f t="shared" si="38"/>
        <v>0</v>
      </c>
      <c r="AZ47" s="115">
        <f t="shared" si="57"/>
        <v>-4.4075557688307825</v>
      </c>
      <c r="BA47" s="115">
        <f t="shared" si="39"/>
        <v>0</v>
      </c>
      <c r="BB47" s="115">
        <f t="shared" si="58"/>
        <v>0</v>
      </c>
      <c r="BC47" s="115">
        <f t="shared" si="59"/>
        <v>0</v>
      </c>
      <c r="BD47" s="115">
        <f t="shared" si="60"/>
        <v>0</v>
      </c>
      <c r="BE47" s="115">
        <f t="shared" si="40"/>
        <v>0</v>
      </c>
      <c r="BF47" s="115">
        <f t="shared" si="41"/>
        <v>0</v>
      </c>
      <c r="BG47" s="115">
        <f t="shared" si="61"/>
        <v>1867.4624100000001</v>
      </c>
      <c r="BH47" s="115">
        <f t="shared" si="62"/>
        <v>29964.071779522968</v>
      </c>
      <c r="BI47" s="115">
        <f t="shared" si="42"/>
        <v>41.354999999976798</v>
      </c>
      <c r="BJ47" s="115" t="e">
        <f t="shared" si="43"/>
        <v>#DIV/0!</v>
      </c>
      <c r="BK47" s="115">
        <f t="shared" si="44"/>
        <v>0</v>
      </c>
      <c r="BL47" s="115">
        <f t="shared" si="45"/>
        <v>0</v>
      </c>
      <c r="BM47" s="115">
        <f t="shared" si="46"/>
        <v>0</v>
      </c>
      <c r="BN47" s="201">
        <f t="shared" si="22"/>
        <v>0</v>
      </c>
      <c r="BO47" s="216">
        <f t="shared" si="63"/>
        <v>0</v>
      </c>
      <c r="BP47" s="201"/>
      <c r="BQ47" s="110">
        <f t="shared" si="23"/>
        <v>0</v>
      </c>
      <c r="BR47" s="110" t="e">
        <f t="shared" si="24"/>
        <v>#DIV/0!</v>
      </c>
      <c r="BS47" s="110" t="e">
        <f t="shared" si="47"/>
        <v>#DIV/0!</v>
      </c>
      <c r="BT47" s="110">
        <f t="shared" si="48"/>
        <v>0</v>
      </c>
      <c r="CC47" s="110"/>
      <c r="CD47" s="110"/>
      <c r="CE47" s="110"/>
      <c r="CW47" s="110"/>
      <c r="CX47" s="110"/>
    </row>
    <row r="48" spans="1:102">
      <c r="A48" s="110">
        <f t="shared" si="64"/>
        <v>8.9600000000000009</v>
      </c>
      <c r="B48" s="110">
        <f t="shared" si="25"/>
        <v>1568.1034303405572</v>
      </c>
      <c r="C48" s="116">
        <f t="shared" si="26"/>
        <v>1568.1034303405572</v>
      </c>
      <c r="E48" s="205">
        <f t="shared" si="0"/>
        <v>1905.0528315886695</v>
      </c>
      <c r="F48" s="205">
        <f t="shared" si="1"/>
        <v>1638.0518812236201</v>
      </c>
      <c r="G48" s="205">
        <f t="shared" si="27"/>
        <v>-0.10331960821397417</v>
      </c>
      <c r="H48" s="205">
        <f t="shared" si="28"/>
        <v>1932.6392651731451</v>
      </c>
      <c r="I48" s="205">
        <f t="shared" si="2"/>
        <v>0</v>
      </c>
      <c r="K48" s="115">
        <f t="shared" si="3"/>
        <v>1867.0478400000004</v>
      </c>
      <c r="L48" s="115">
        <f t="shared" si="4"/>
        <v>1934.8988800000002</v>
      </c>
      <c r="M48" s="115">
        <f t="shared" si="5"/>
        <v>0.12327416173570019</v>
      </c>
      <c r="N48" s="115">
        <f t="shared" si="6"/>
        <v>1883.8541052683465</v>
      </c>
      <c r="O48" s="115">
        <f t="shared" si="7"/>
        <v>2022.6367999999998</v>
      </c>
      <c r="Q48" s="205">
        <f t="shared" si="29"/>
        <v>-1</v>
      </c>
      <c r="R48" s="204">
        <f t="shared" si="8"/>
        <v>0</v>
      </c>
      <c r="S48" s="204">
        <f t="shared" si="9"/>
        <v>0</v>
      </c>
      <c r="T48" s="115">
        <f t="shared" si="10"/>
        <v>-4.405892815488814</v>
      </c>
      <c r="U48" s="115">
        <f t="shared" si="11"/>
        <v>0</v>
      </c>
      <c r="V48" s="115">
        <f t="shared" si="12"/>
        <v>0</v>
      </c>
      <c r="W48" s="202">
        <f t="shared" si="30"/>
        <v>0</v>
      </c>
      <c r="Y48" s="205">
        <f t="shared" si="49"/>
        <v>48.089430878986718</v>
      </c>
      <c r="Z48" s="205">
        <f t="shared" si="50"/>
        <v>-1</v>
      </c>
      <c r="AA48" s="205">
        <f t="shared" si="13"/>
        <v>0</v>
      </c>
      <c r="AB48" s="205">
        <f t="shared" si="31"/>
        <v>0</v>
      </c>
      <c r="AC48" s="205">
        <f t="shared" si="51"/>
        <v>-1</v>
      </c>
      <c r="AD48" s="205">
        <f t="shared" si="14"/>
        <v>0</v>
      </c>
      <c r="AE48" s="205">
        <f t="shared" si="32"/>
        <v>0</v>
      </c>
      <c r="AF48" s="205">
        <f t="shared" si="15"/>
        <v>0</v>
      </c>
      <c r="AG48" s="205">
        <f t="shared" si="33"/>
        <v>0</v>
      </c>
      <c r="AH48" s="205">
        <f t="shared" si="65"/>
        <v>0</v>
      </c>
      <c r="AI48" s="205">
        <f t="shared" si="16"/>
        <v>-0.10331960821397417</v>
      </c>
      <c r="AJ48" s="205">
        <f t="shared" si="52"/>
        <v>1932.6392651731451</v>
      </c>
      <c r="AK48" s="205">
        <f t="shared" si="34"/>
        <v>47.977764702751415</v>
      </c>
      <c r="AL48" s="205">
        <f t="shared" si="17"/>
        <v>48.089430878986718</v>
      </c>
      <c r="AM48" s="205" t="e">
        <f t="shared" si="18"/>
        <v>#DIV/0!</v>
      </c>
      <c r="AN48" s="205">
        <f t="shared" si="35"/>
        <v>0</v>
      </c>
      <c r="AO48" s="205">
        <f t="shared" si="36"/>
        <v>0</v>
      </c>
      <c r="AP48" s="205">
        <f t="shared" si="37"/>
        <v>0</v>
      </c>
      <c r="AQ48" s="205">
        <f t="shared" si="53"/>
        <v>0</v>
      </c>
      <c r="AR48" s="215">
        <f t="shared" si="19"/>
        <v>13.181186421934679</v>
      </c>
      <c r="AS48" s="215">
        <f t="shared" si="20"/>
        <v>13.181186421934679</v>
      </c>
      <c r="AT48" s="215">
        <f t="shared" si="21"/>
        <v>0</v>
      </c>
      <c r="AU48" s="215">
        <f t="shared" si="54"/>
        <v>0</v>
      </c>
      <c r="AV48" s="201"/>
      <c r="AW48" s="115">
        <f t="shared" si="55"/>
        <v>41.456999999969383</v>
      </c>
      <c r="AX48" s="115">
        <f t="shared" si="56"/>
        <v>-4.405892815488814</v>
      </c>
      <c r="AY48" s="115">
        <f t="shared" si="38"/>
        <v>0</v>
      </c>
      <c r="AZ48" s="115">
        <f t="shared" si="57"/>
        <v>-4.3911546478792971</v>
      </c>
      <c r="BA48" s="115">
        <f t="shared" si="39"/>
        <v>0</v>
      </c>
      <c r="BB48" s="115">
        <f t="shared" si="58"/>
        <v>0</v>
      </c>
      <c r="BC48" s="115">
        <f t="shared" si="59"/>
        <v>0</v>
      </c>
      <c r="BD48" s="115">
        <f t="shared" si="60"/>
        <v>0</v>
      </c>
      <c r="BE48" s="115">
        <f t="shared" si="40"/>
        <v>0</v>
      </c>
      <c r="BF48" s="115">
        <f t="shared" si="41"/>
        <v>0</v>
      </c>
      <c r="BG48" s="115">
        <f t="shared" si="61"/>
        <v>1867.0478400000004</v>
      </c>
      <c r="BH48" s="115">
        <f t="shared" si="62"/>
        <v>29935.897965944925</v>
      </c>
      <c r="BI48" s="115">
        <f t="shared" si="42"/>
        <v>41.456999999969383</v>
      </c>
      <c r="BJ48" s="115" t="e">
        <f t="shared" si="43"/>
        <v>#DIV/0!</v>
      </c>
      <c r="BK48" s="115">
        <f t="shared" si="44"/>
        <v>0</v>
      </c>
      <c r="BL48" s="115">
        <f t="shared" si="45"/>
        <v>0</v>
      </c>
      <c r="BM48" s="115">
        <f t="shared" si="46"/>
        <v>0</v>
      </c>
      <c r="BN48" s="201">
        <f t="shared" si="22"/>
        <v>0</v>
      </c>
      <c r="BO48" s="216">
        <f t="shared" si="63"/>
        <v>0</v>
      </c>
      <c r="BP48" s="201"/>
      <c r="BQ48" s="110">
        <f t="shared" si="23"/>
        <v>0</v>
      </c>
      <c r="BR48" s="110" t="e">
        <f t="shared" si="24"/>
        <v>#DIV/0!</v>
      </c>
      <c r="BS48" s="110" t="e">
        <f t="shared" si="47"/>
        <v>#DIV/0!</v>
      </c>
      <c r="BT48" s="110">
        <f t="shared" si="48"/>
        <v>0</v>
      </c>
      <c r="CC48" s="110"/>
      <c r="CD48" s="110"/>
      <c r="CE48" s="110"/>
      <c r="CW48" s="110"/>
      <c r="CX48" s="110"/>
    </row>
    <row r="49" spans="1:102">
      <c r="A49" s="110">
        <f t="shared" si="64"/>
        <v>8.9500000000000011</v>
      </c>
      <c r="B49" s="110">
        <f t="shared" si="25"/>
        <v>1567.9716184763379</v>
      </c>
      <c r="C49" s="116">
        <f t="shared" si="26"/>
        <v>1567.9716184763379</v>
      </c>
      <c r="E49" s="205">
        <f t="shared" si="0"/>
        <v>1904.6639592332717</v>
      </c>
      <c r="F49" s="205">
        <f t="shared" si="1"/>
        <v>1638.7892812236196</v>
      </c>
      <c r="G49" s="205">
        <f t="shared" si="27"/>
        <v>-0.10340697066453174</v>
      </c>
      <c r="H49" s="205">
        <f t="shared" si="28"/>
        <v>1932.1572542626577</v>
      </c>
      <c r="I49" s="205">
        <f t="shared" si="2"/>
        <v>0</v>
      </c>
      <c r="K49" s="115">
        <f t="shared" si="3"/>
        <v>1866.6322500000001</v>
      </c>
      <c r="L49" s="115">
        <f t="shared" si="4"/>
        <v>1934.672</v>
      </c>
      <c r="M49" s="115">
        <f t="shared" si="5"/>
        <v>0.12335526315789472</v>
      </c>
      <c r="N49" s="115">
        <f t="shared" si="6"/>
        <v>1883.4926483787112</v>
      </c>
      <c r="O49" s="115">
        <f t="shared" si="7"/>
        <v>2022.5450000000001</v>
      </c>
      <c r="Q49" s="205">
        <f t="shared" si="29"/>
        <v>-1</v>
      </c>
      <c r="R49" s="204">
        <f t="shared" si="8"/>
        <v>0</v>
      </c>
      <c r="S49" s="204">
        <f t="shared" si="9"/>
        <v>0</v>
      </c>
      <c r="T49" s="115">
        <f t="shared" si="10"/>
        <v>-4.3895021884069623</v>
      </c>
      <c r="U49" s="115">
        <f t="shared" si="11"/>
        <v>0</v>
      </c>
      <c r="V49" s="115">
        <f t="shared" si="12"/>
        <v>0</v>
      </c>
      <c r="W49" s="202">
        <f t="shared" si="30"/>
        <v>0</v>
      </c>
      <c r="Y49" s="205">
        <f t="shared" si="49"/>
        <v>48.201091048737119</v>
      </c>
      <c r="Z49" s="205">
        <f t="shared" si="50"/>
        <v>-1</v>
      </c>
      <c r="AA49" s="205">
        <f t="shared" si="13"/>
        <v>0</v>
      </c>
      <c r="AB49" s="205">
        <f t="shared" si="31"/>
        <v>0</v>
      </c>
      <c r="AC49" s="205">
        <f t="shared" si="51"/>
        <v>-1</v>
      </c>
      <c r="AD49" s="205">
        <f t="shared" si="14"/>
        <v>0</v>
      </c>
      <c r="AE49" s="205">
        <f t="shared" si="32"/>
        <v>0</v>
      </c>
      <c r="AF49" s="205">
        <f t="shared" si="15"/>
        <v>0</v>
      </c>
      <c r="AG49" s="205">
        <f t="shared" si="33"/>
        <v>0</v>
      </c>
      <c r="AH49" s="205">
        <f t="shared" si="65"/>
        <v>0</v>
      </c>
      <c r="AI49" s="205">
        <f t="shared" si="16"/>
        <v>-0.10340697066453174</v>
      </c>
      <c r="AJ49" s="205">
        <f t="shared" si="52"/>
        <v>1932.1572542626577</v>
      </c>
      <c r="AK49" s="205">
        <f t="shared" si="34"/>
        <v>48.089430878986718</v>
      </c>
      <c r="AL49" s="205">
        <f t="shared" si="17"/>
        <v>48.201091048737119</v>
      </c>
      <c r="AM49" s="205" t="e">
        <f t="shared" si="18"/>
        <v>#DIV/0!</v>
      </c>
      <c r="AN49" s="205">
        <f t="shared" si="35"/>
        <v>0</v>
      </c>
      <c r="AO49" s="205">
        <f t="shared" si="36"/>
        <v>0</v>
      </c>
      <c r="AP49" s="205">
        <f t="shared" si="37"/>
        <v>0</v>
      </c>
      <c r="AQ49" s="205">
        <f t="shared" si="53"/>
        <v>0</v>
      </c>
      <c r="AR49" s="215">
        <f t="shared" si="19"/>
        <v>13.181186421934679</v>
      </c>
      <c r="AS49" s="215">
        <f t="shared" si="20"/>
        <v>13.181186421934679</v>
      </c>
      <c r="AT49" s="215">
        <f t="shared" si="21"/>
        <v>0</v>
      </c>
      <c r="AU49" s="215">
        <f t="shared" si="54"/>
        <v>0</v>
      </c>
      <c r="AV49" s="201"/>
      <c r="AW49" s="115">
        <f t="shared" si="55"/>
        <v>41.559000000030188</v>
      </c>
      <c r="AX49" s="115">
        <f t="shared" si="56"/>
        <v>-4.3895021884069623</v>
      </c>
      <c r="AY49" s="115">
        <f t="shared" si="38"/>
        <v>0</v>
      </c>
      <c r="AZ49" s="115">
        <f t="shared" si="57"/>
        <v>-4.3748048974851113</v>
      </c>
      <c r="BA49" s="115">
        <f t="shared" si="39"/>
        <v>0</v>
      </c>
      <c r="BB49" s="115">
        <f t="shared" si="58"/>
        <v>0</v>
      </c>
      <c r="BC49" s="115">
        <f t="shared" si="59"/>
        <v>0</v>
      </c>
      <c r="BD49" s="115">
        <f t="shared" si="60"/>
        <v>0</v>
      </c>
      <c r="BE49" s="115">
        <f t="shared" si="40"/>
        <v>0</v>
      </c>
      <c r="BF49" s="115">
        <f t="shared" si="41"/>
        <v>0</v>
      </c>
      <c r="BG49" s="115">
        <f t="shared" si="61"/>
        <v>1866.6322500000001</v>
      </c>
      <c r="BH49" s="115">
        <f t="shared" si="62"/>
        <v>29907.62215236689</v>
      </c>
      <c r="BI49" s="115">
        <f t="shared" si="42"/>
        <v>41.559000000030188</v>
      </c>
      <c r="BJ49" s="115" t="e">
        <f t="shared" si="43"/>
        <v>#DIV/0!</v>
      </c>
      <c r="BK49" s="115">
        <f t="shared" si="44"/>
        <v>0</v>
      </c>
      <c r="BL49" s="115">
        <f t="shared" si="45"/>
        <v>0</v>
      </c>
      <c r="BM49" s="115">
        <f t="shared" si="46"/>
        <v>0</v>
      </c>
      <c r="BN49" s="201">
        <f t="shared" si="22"/>
        <v>0</v>
      </c>
      <c r="BO49" s="216">
        <f t="shared" si="63"/>
        <v>0</v>
      </c>
      <c r="BP49" s="201"/>
      <c r="BQ49" s="110">
        <f t="shared" si="23"/>
        <v>0</v>
      </c>
      <c r="BR49" s="110" t="e">
        <f t="shared" si="24"/>
        <v>#DIV/0!</v>
      </c>
      <c r="BS49" s="110" t="e">
        <f t="shared" si="47"/>
        <v>#DIV/0!</v>
      </c>
      <c r="BT49" s="110">
        <f t="shared" si="48"/>
        <v>0</v>
      </c>
      <c r="CC49" s="110"/>
      <c r="CD49" s="110"/>
      <c r="CE49" s="110"/>
      <c r="CW49" s="110"/>
      <c r="CX49" s="110"/>
    </row>
    <row r="50" spans="1:102">
      <c r="A50" s="110">
        <f t="shared" si="64"/>
        <v>8.9400000000000013</v>
      </c>
      <c r="B50" s="110">
        <f t="shared" si="25"/>
        <v>1567.8398066121185</v>
      </c>
      <c r="C50" s="116">
        <f t="shared" si="26"/>
        <v>1567.8398066121185</v>
      </c>
      <c r="E50" s="205">
        <f t="shared" si="0"/>
        <v>1904.2739605231225</v>
      </c>
      <c r="F50" s="205">
        <f t="shared" si="1"/>
        <v>1639.5238812236203</v>
      </c>
      <c r="G50" s="205">
        <f t="shared" si="27"/>
        <v>-0.10349445922848161</v>
      </c>
      <c r="H50" s="205">
        <f t="shared" si="28"/>
        <v>1931.674126810922</v>
      </c>
      <c r="I50" s="205">
        <f t="shared" si="2"/>
        <v>0</v>
      </c>
      <c r="K50" s="115">
        <f t="shared" si="3"/>
        <v>1866.2156399999999</v>
      </c>
      <c r="L50" s="115">
        <f t="shared" si="4"/>
        <v>1934.4444799999997</v>
      </c>
      <c r="M50" s="115">
        <f t="shared" si="5"/>
        <v>0.12343647136273861</v>
      </c>
      <c r="N50" s="115">
        <f t="shared" si="6"/>
        <v>1883.1303148236545</v>
      </c>
      <c r="O50" s="115">
        <f t="shared" si="7"/>
        <v>2022.4528</v>
      </c>
      <c r="Q50" s="205">
        <f t="shared" si="29"/>
        <v>-1</v>
      </c>
      <c r="R50" s="204">
        <f t="shared" si="8"/>
        <v>0</v>
      </c>
      <c r="S50" s="204">
        <f t="shared" si="9"/>
        <v>0</v>
      </c>
      <c r="T50" s="115">
        <f t="shared" si="10"/>
        <v>-4.3731629233016767</v>
      </c>
      <c r="U50" s="115">
        <f t="shared" si="11"/>
        <v>0</v>
      </c>
      <c r="V50" s="115">
        <f t="shared" si="12"/>
        <v>0</v>
      </c>
      <c r="W50" s="202">
        <f t="shared" si="30"/>
        <v>0</v>
      </c>
      <c r="Y50" s="205">
        <f t="shared" si="49"/>
        <v>48.312745173576452</v>
      </c>
      <c r="Z50" s="205">
        <f t="shared" si="50"/>
        <v>-1</v>
      </c>
      <c r="AA50" s="205">
        <f t="shared" si="13"/>
        <v>0</v>
      </c>
      <c r="AB50" s="205">
        <f t="shared" si="31"/>
        <v>0</v>
      </c>
      <c r="AC50" s="205">
        <f t="shared" si="51"/>
        <v>-1</v>
      </c>
      <c r="AD50" s="205">
        <f t="shared" si="14"/>
        <v>0</v>
      </c>
      <c r="AE50" s="205">
        <f t="shared" si="32"/>
        <v>0</v>
      </c>
      <c r="AF50" s="205">
        <f t="shared" si="15"/>
        <v>0</v>
      </c>
      <c r="AG50" s="205">
        <f t="shared" si="33"/>
        <v>0</v>
      </c>
      <c r="AH50" s="205">
        <f t="shared" si="65"/>
        <v>0</v>
      </c>
      <c r="AI50" s="205">
        <f t="shared" si="16"/>
        <v>-0.10349445922848161</v>
      </c>
      <c r="AJ50" s="205">
        <f t="shared" si="52"/>
        <v>1931.674126810922</v>
      </c>
      <c r="AK50" s="205">
        <f t="shared" si="34"/>
        <v>48.201091048737119</v>
      </c>
      <c r="AL50" s="205">
        <f t="shared" si="17"/>
        <v>48.312745173576452</v>
      </c>
      <c r="AM50" s="205" t="e">
        <f t="shared" si="18"/>
        <v>#DIV/0!</v>
      </c>
      <c r="AN50" s="205">
        <f t="shared" si="35"/>
        <v>0</v>
      </c>
      <c r="AO50" s="205">
        <f t="shared" si="36"/>
        <v>0</v>
      </c>
      <c r="AP50" s="205">
        <f t="shared" si="37"/>
        <v>0</v>
      </c>
      <c r="AQ50" s="205">
        <f t="shared" si="53"/>
        <v>0</v>
      </c>
      <c r="AR50" s="215">
        <f t="shared" si="19"/>
        <v>13.181186421934679</v>
      </c>
      <c r="AS50" s="215">
        <f t="shared" si="20"/>
        <v>13.181186421934679</v>
      </c>
      <c r="AT50" s="215">
        <f t="shared" si="21"/>
        <v>0</v>
      </c>
      <c r="AU50" s="215">
        <f t="shared" si="54"/>
        <v>0</v>
      </c>
      <c r="AV50" s="201"/>
      <c r="AW50" s="115">
        <f t="shared" si="55"/>
        <v>41.661000000022774</v>
      </c>
      <c r="AX50" s="115">
        <f t="shared" si="56"/>
        <v>-4.3731629233016767</v>
      </c>
      <c r="AY50" s="115">
        <f t="shared" si="38"/>
        <v>0</v>
      </c>
      <c r="AZ50" s="115">
        <f t="shared" si="57"/>
        <v>-4.3585063645795881</v>
      </c>
      <c r="BA50" s="115">
        <f t="shared" si="39"/>
        <v>0</v>
      </c>
      <c r="BB50" s="115">
        <f t="shared" si="58"/>
        <v>0</v>
      </c>
      <c r="BC50" s="115">
        <f t="shared" si="59"/>
        <v>0</v>
      </c>
      <c r="BD50" s="115">
        <f t="shared" si="60"/>
        <v>0</v>
      </c>
      <c r="BE50" s="115">
        <f t="shared" si="40"/>
        <v>0</v>
      </c>
      <c r="BF50" s="115">
        <f t="shared" si="41"/>
        <v>0</v>
      </c>
      <c r="BG50" s="115">
        <f t="shared" si="61"/>
        <v>1866.2156399999999</v>
      </c>
      <c r="BH50" s="115">
        <f t="shared" si="62"/>
        <v>29879.244338788794</v>
      </c>
      <c r="BI50" s="115">
        <f t="shared" si="42"/>
        <v>41.661000000022774</v>
      </c>
      <c r="BJ50" s="115" t="e">
        <f t="shared" si="43"/>
        <v>#DIV/0!</v>
      </c>
      <c r="BK50" s="115">
        <f t="shared" si="44"/>
        <v>0</v>
      </c>
      <c r="BL50" s="115">
        <f t="shared" si="45"/>
        <v>0</v>
      </c>
      <c r="BM50" s="115">
        <f t="shared" si="46"/>
        <v>0</v>
      </c>
      <c r="BN50" s="201">
        <f t="shared" si="22"/>
        <v>0</v>
      </c>
      <c r="BO50" s="216">
        <f t="shared" si="63"/>
        <v>0</v>
      </c>
      <c r="BP50" s="201"/>
      <c r="BQ50" s="110">
        <f t="shared" si="23"/>
        <v>0</v>
      </c>
      <c r="BR50" s="110" t="e">
        <f t="shared" si="24"/>
        <v>#DIV/0!</v>
      </c>
      <c r="BS50" s="110" t="e">
        <f t="shared" si="47"/>
        <v>#DIV/0!</v>
      </c>
      <c r="BT50" s="110">
        <f t="shared" si="48"/>
        <v>0</v>
      </c>
      <c r="CC50" s="110"/>
      <c r="CD50" s="110"/>
      <c r="CE50" s="110"/>
      <c r="CW50" s="110"/>
      <c r="CX50" s="110"/>
    </row>
    <row r="51" spans="1:102">
      <c r="A51" s="110">
        <f t="shared" si="64"/>
        <v>8.9300000000000015</v>
      </c>
      <c r="B51" s="110">
        <f t="shared" si="25"/>
        <v>1567.7079947478992</v>
      </c>
      <c r="C51" s="116">
        <f t="shared" si="26"/>
        <v>1567.7079947478992</v>
      </c>
      <c r="E51" s="205">
        <f t="shared" si="0"/>
        <v>1903.882835458222</v>
      </c>
      <c r="F51" s="205">
        <f t="shared" si="1"/>
        <v>1640.2556812236198</v>
      </c>
      <c r="G51" s="205">
        <f t="shared" si="27"/>
        <v>-0.10358207408427214</v>
      </c>
      <c r="H51" s="205">
        <f t="shared" si="28"/>
        <v>1931.1898828787764</v>
      </c>
      <c r="I51" s="205">
        <f t="shared" si="2"/>
        <v>0</v>
      </c>
      <c r="K51" s="115">
        <f t="shared" si="3"/>
        <v>1865.7980100000002</v>
      </c>
      <c r="L51" s="115">
        <f t="shared" si="4"/>
        <v>1934.21632</v>
      </c>
      <c r="M51" s="115">
        <f t="shared" si="5"/>
        <v>0.1235177865612648</v>
      </c>
      <c r="N51" s="115">
        <f t="shared" si="6"/>
        <v>1882.7671048090708</v>
      </c>
      <c r="O51" s="115">
        <f t="shared" si="7"/>
        <v>2022.3601999999998</v>
      </c>
      <c r="Q51" s="205">
        <f t="shared" si="29"/>
        <v>-1</v>
      </c>
      <c r="R51" s="204">
        <f t="shared" si="8"/>
        <v>0</v>
      </c>
      <c r="S51" s="204">
        <f t="shared" si="9"/>
        <v>0</v>
      </c>
      <c r="T51" s="115">
        <f t="shared" si="10"/>
        <v>-4.3568748665686412</v>
      </c>
      <c r="U51" s="115">
        <f t="shared" si="11"/>
        <v>0</v>
      </c>
      <c r="V51" s="115">
        <f t="shared" si="12"/>
        <v>0</v>
      </c>
      <c r="W51" s="202">
        <f t="shared" si="30"/>
        <v>0</v>
      </c>
      <c r="Y51" s="205">
        <f t="shared" si="49"/>
        <v>48.424393214555614</v>
      </c>
      <c r="Z51" s="205">
        <f t="shared" si="50"/>
        <v>-1</v>
      </c>
      <c r="AA51" s="205">
        <f t="shared" si="13"/>
        <v>0</v>
      </c>
      <c r="AB51" s="205">
        <f t="shared" si="31"/>
        <v>0</v>
      </c>
      <c r="AC51" s="205">
        <f t="shared" si="51"/>
        <v>-1</v>
      </c>
      <c r="AD51" s="205">
        <f t="shared" si="14"/>
        <v>0</v>
      </c>
      <c r="AE51" s="205">
        <f t="shared" si="32"/>
        <v>0</v>
      </c>
      <c r="AF51" s="205">
        <f t="shared" si="15"/>
        <v>0</v>
      </c>
      <c r="AG51" s="205">
        <f t="shared" si="33"/>
        <v>0</v>
      </c>
      <c r="AH51" s="205">
        <f t="shared" si="65"/>
        <v>0</v>
      </c>
      <c r="AI51" s="205">
        <f t="shared" si="16"/>
        <v>-0.10358207408427214</v>
      </c>
      <c r="AJ51" s="205">
        <f t="shared" si="52"/>
        <v>1931.1898828787764</v>
      </c>
      <c r="AK51" s="205">
        <f t="shared" si="34"/>
        <v>48.312745173576452</v>
      </c>
      <c r="AL51" s="205">
        <f t="shared" si="17"/>
        <v>48.424393214555614</v>
      </c>
      <c r="AM51" s="205" t="e">
        <f t="shared" si="18"/>
        <v>#DIV/0!</v>
      </c>
      <c r="AN51" s="205">
        <f t="shared" si="35"/>
        <v>0</v>
      </c>
      <c r="AO51" s="205">
        <f t="shared" si="36"/>
        <v>0</v>
      </c>
      <c r="AP51" s="205">
        <f t="shared" si="37"/>
        <v>0</v>
      </c>
      <c r="AQ51" s="205">
        <f t="shared" si="53"/>
        <v>0</v>
      </c>
      <c r="AR51" s="215">
        <f t="shared" si="19"/>
        <v>13.181186421934679</v>
      </c>
      <c r="AS51" s="215">
        <f t="shared" si="20"/>
        <v>13.181186421934679</v>
      </c>
      <c r="AT51" s="215">
        <f t="shared" si="21"/>
        <v>0</v>
      </c>
      <c r="AU51" s="215">
        <f t="shared" si="54"/>
        <v>0</v>
      </c>
      <c r="AV51" s="201"/>
      <c r="AW51" s="115">
        <f t="shared" si="55"/>
        <v>41.762999999969885</v>
      </c>
      <c r="AX51" s="115">
        <f t="shared" si="56"/>
        <v>-4.3568748665686412</v>
      </c>
      <c r="AY51" s="115">
        <f t="shared" si="38"/>
        <v>0</v>
      </c>
      <c r="AZ51" s="115">
        <f t="shared" si="57"/>
        <v>-4.3422588960777011</v>
      </c>
      <c r="BA51" s="115">
        <f t="shared" si="39"/>
        <v>0</v>
      </c>
      <c r="BB51" s="115">
        <f t="shared" si="58"/>
        <v>0</v>
      </c>
      <c r="BC51" s="115">
        <f t="shared" si="59"/>
        <v>0</v>
      </c>
      <c r="BD51" s="115">
        <f t="shared" si="60"/>
        <v>0</v>
      </c>
      <c r="BE51" s="115">
        <f t="shared" si="40"/>
        <v>0</v>
      </c>
      <c r="BF51" s="115">
        <f t="shared" si="41"/>
        <v>0</v>
      </c>
      <c r="BG51" s="115">
        <f t="shared" si="61"/>
        <v>1865.7980100000002</v>
      </c>
      <c r="BH51" s="115">
        <f t="shared" si="62"/>
        <v>29850.764525210707</v>
      </c>
      <c r="BI51" s="115">
        <f t="shared" si="42"/>
        <v>41.762999999969885</v>
      </c>
      <c r="BJ51" s="115" t="e">
        <f t="shared" si="43"/>
        <v>#DIV/0!</v>
      </c>
      <c r="BK51" s="115">
        <f t="shared" si="44"/>
        <v>0</v>
      </c>
      <c r="BL51" s="115">
        <f t="shared" si="45"/>
        <v>0</v>
      </c>
      <c r="BM51" s="115">
        <f t="shared" si="46"/>
        <v>0</v>
      </c>
      <c r="BN51" s="201">
        <f t="shared" si="22"/>
        <v>0</v>
      </c>
      <c r="BO51" s="216">
        <f t="shared" si="63"/>
        <v>0</v>
      </c>
      <c r="BP51" s="201"/>
      <c r="BQ51" s="110">
        <f t="shared" si="23"/>
        <v>0</v>
      </c>
      <c r="BR51" s="110" t="e">
        <f t="shared" si="24"/>
        <v>#DIV/0!</v>
      </c>
      <c r="BS51" s="110" t="e">
        <f t="shared" si="47"/>
        <v>#DIV/0!</v>
      </c>
      <c r="BT51" s="110">
        <f t="shared" si="48"/>
        <v>0</v>
      </c>
      <c r="CC51" s="110"/>
      <c r="CD51" s="110"/>
      <c r="CE51" s="110"/>
      <c r="CW51" s="110"/>
      <c r="CX51" s="110"/>
    </row>
    <row r="52" spans="1:102">
      <c r="A52" s="110">
        <f t="shared" si="64"/>
        <v>8.9200000000000017</v>
      </c>
      <c r="B52" s="110">
        <f t="shared" si="25"/>
        <v>1567.5761828836798</v>
      </c>
      <c r="C52" s="116">
        <f t="shared" si="26"/>
        <v>1567.5761828836798</v>
      </c>
      <c r="E52" s="205">
        <f t="shared" si="0"/>
        <v>1903.4905840385695</v>
      </c>
      <c r="F52" s="205">
        <f t="shared" si="1"/>
        <v>1640.9846812236201</v>
      </c>
      <c r="G52" s="205">
        <f t="shared" si="27"/>
        <v>-0.10366981541006313</v>
      </c>
      <c r="H52" s="205">
        <f t="shared" si="28"/>
        <v>1930.7045225274474</v>
      </c>
      <c r="I52" s="205">
        <f t="shared" si="2"/>
        <v>0</v>
      </c>
      <c r="K52" s="115">
        <f t="shared" si="3"/>
        <v>1865.3793600000004</v>
      </c>
      <c r="L52" s="115">
        <f t="shared" si="4"/>
        <v>1933.9875200000001</v>
      </c>
      <c r="M52" s="115">
        <f t="shared" si="5"/>
        <v>0.12359920896506262</v>
      </c>
      <c r="N52" s="115">
        <f t="shared" si="6"/>
        <v>1882.4030185413187</v>
      </c>
      <c r="O52" s="115">
        <f t="shared" si="7"/>
        <v>2022.2672</v>
      </c>
      <c r="Q52" s="205">
        <f t="shared" si="29"/>
        <v>-1</v>
      </c>
      <c r="R52" s="204">
        <f t="shared" si="8"/>
        <v>0</v>
      </c>
      <c r="S52" s="204">
        <f t="shared" si="9"/>
        <v>0</v>
      </c>
      <c r="T52" s="115">
        <f t="shared" si="10"/>
        <v>-4.3406378645968866</v>
      </c>
      <c r="U52" s="115">
        <f t="shared" si="11"/>
        <v>0</v>
      </c>
      <c r="V52" s="115">
        <f t="shared" si="12"/>
        <v>0</v>
      </c>
      <c r="W52" s="202">
        <f t="shared" si="30"/>
        <v>0</v>
      </c>
      <c r="Y52" s="205">
        <f t="shared" si="49"/>
        <v>48.536035132907401</v>
      </c>
      <c r="Z52" s="205">
        <f t="shared" si="50"/>
        <v>-1</v>
      </c>
      <c r="AA52" s="205">
        <f t="shared" si="13"/>
        <v>0</v>
      </c>
      <c r="AB52" s="205">
        <f t="shared" si="31"/>
        <v>0</v>
      </c>
      <c r="AC52" s="205">
        <f t="shared" si="51"/>
        <v>-1</v>
      </c>
      <c r="AD52" s="205">
        <f t="shared" si="14"/>
        <v>0</v>
      </c>
      <c r="AE52" s="205">
        <f t="shared" si="32"/>
        <v>0</v>
      </c>
      <c r="AF52" s="205">
        <f t="shared" si="15"/>
        <v>0</v>
      </c>
      <c r="AG52" s="205">
        <f t="shared" si="33"/>
        <v>0</v>
      </c>
      <c r="AH52" s="205">
        <f t="shared" si="65"/>
        <v>0</v>
      </c>
      <c r="AI52" s="205">
        <f t="shared" si="16"/>
        <v>-0.10366981541006313</v>
      </c>
      <c r="AJ52" s="205">
        <f t="shared" si="52"/>
        <v>1930.7045225274474</v>
      </c>
      <c r="AK52" s="205">
        <f t="shared" si="34"/>
        <v>48.424393214555614</v>
      </c>
      <c r="AL52" s="205">
        <f t="shared" si="17"/>
        <v>48.536035132907401</v>
      </c>
      <c r="AM52" s="205" t="e">
        <f t="shared" si="18"/>
        <v>#DIV/0!</v>
      </c>
      <c r="AN52" s="205">
        <f t="shared" si="35"/>
        <v>0</v>
      </c>
      <c r="AO52" s="205">
        <f t="shared" si="36"/>
        <v>0</v>
      </c>
      <c r="AP52" s="205">
        <f t="shared" si="37"/>
        <v>0</v>
      </c>
      <c r="AQ52" s="205">
        <f t="shared" si="53"/>
        <v>0</v>
      </c>
      <c r="AR52" s="215">
        <f t="shared" si="19"/>
        <v>13.181186421934679</v>
      </c>
      <c r="AS52" s="215">
        <f t="shared" si="20"/>
        <v>13.181186421934679</v>
      </c>
      <c r="AT52" s="215">
        <f t="shared" si="21"/>
        <v>0</v>
      </c>
      <c r="AU52" s="215">
        <f t="shared" si="54"/>
        <v>0</v>
      </c>
      <c r="AV52" s="201"/>
      <c r="AW52" s="115">
        <f t="shared" si="55"/>
        <v>41.864999999985216</v>
      </c>
      <c r="AX52" s="115">
        <f t="shared" si="56"/>
        <v>-4.3406378645968866</v>
      </c>
      <c r="AY52" s="115">
        <f t="shared" si="38"/>
        <v>0</v>
      </c>
      <c r="AZ52" s="115">
        <f t="shared" si="57"/>
        <v>-4.3260623388868247</v>
      </c>
      <c r="BA52" s="115">
        <f t="shared" si="39"/>
        <v>0</v>
      </c>
      <c r="BB52" s="115">
        <f t="shared" si="58"/>
        <v>0</v>
      </c>
      <c r="BC52" s="115">
        <f t="shared" si="59"/>
        <v>0</v>
      </c>
      <c r="BD52" s="115">
        <f t="shared" si="60"/>
        <v>0</v>
      </c>
      <c r="BE52" s="115">
        <f t="shared" si="40"/>
        <v>0</v>
      </c>
      <c r="BF52" s="115">
        <f t="shared" si="41"/>
        <v>0</v>
      </c>
      <c r="BG52" s="115">
        <f t="shared" si="61"/>
        <v>1865.3793600000004</v>
      </c>
      <c r="BH52" s="115">
        <f t="shared" si="62"/>
        <v>29822.182711632671</v>
      </c>
      <c r="BI52" s="115">
        <f t="shared" si="42"/>
        <v>41.864999999985216</v>
      </c>
      <c r="BJ52" s="115" t="e">
        <f t="shared" si="43"/>
        <v>#DIV/0!</v>
      </c>
      <c r="BK52" s="115">
        <f t="shared" si="44"/>
        <v>0</v>
      </c>
      <c r="BL52" s="115">
        <f t="shared" si="45"/>
        <v>0</v>
      </c>
      <c r="BM52" s="115">
        <f t="shared" si="46"/>
        <v>0</v>
      </c>
      <c r="BN52" s="201">
        <f t="shared" si="22"/>
        <v>0</v>
      </c>
      <c r="BO52" s="216">
        <f t="shared" si="63"/>
        <v>0</v>
      </c>
      <c r="BP52" s="201"/>
      <c r="BQ52" s="110">
        <f t="shared" si="23"/>
        <v>0</v>
      </c>
      <c r="BR52" s="110" t="e">
        <f t="shared" si="24"/>
        <v>#DIV/0!</v>
      </c>
      <c r="BS52" s="110" t="e">
        <f t="shared" si="47"/>
        <v>#DIV/0!</v>
      </c>
      <c r="BT52" s="110">
        <f t="shared" si="48"/>
        <v>0</v>
      </c>
      <c r="CC52" s="110"/>
      <c r="CD52" s="110"/>
      <c r="CE52" s="110"/>
      <c r="CW52" s="110"/>
      <c r="CX52" s="110"/>
    </row>
    <row r="53" spans="1:102">
      <c r="A53" s="110">
        <f t="shared" si="64"/>
        <v>8.9100000000000019</v>
      </c>
      <c r="B53" s="110">
        <f t="shared" si="25"/>
        <v>1567.4443710194605</v>
      </c>
      <c r="C53" s="116">
        <f t="shared" si="26"/>
        <v>1567.4443710194605</v>
      </c>
      <c r="E53" s="205">
        <f t="shared" si="0"/>
        <v>1903.0972062641661</v>
      </c>
      <c r="F53" s="205">
        <f t="shared" si="1"/>
        <v>1641.7108812236197</v>
      </c>
      <c r="G53" s="205">
        <f t="shared" si="27"/>
        <v>-0.10375768338371884</v>
      </c>
      <c r="H53" s="205">
        <f t="shared" si="28"/>
        <v>1930.2180458185569</v>
      </c>
      <c r="I53" s="205">
        <f t="shared" si="2"/>
        <v>0</v>
      </c>
      <c r="K53" s="115">
        <f t="shared" si="3"/>
        <v>1864.9596900000001</v>
      </c>
      <c r="L53" s="115">
        <f t="shared" si="4"/>
        <v>1933.7580800000001</v>
      </c>
      <c r="M53" s="115">
        <f t="shared" si="5"/>
        <v>0.12368073878627966</v>
      </c>
      <c r="N53" s="115">
        <f t="shared" si="6"/>
        <v>1882.0380562272237</v>
      </c>
      <c r="O53" s="115">
        <f t="shared" si="7"/>
        <v>2022.1738000000003</v>
      </c>
      <c r="Q53" s="205">
        <f t="shared" si="29"/>
        <v>-1</v>
      </c>
      <c r="R53" s="204">
        <f t="shared" si="8"/>
        <v>0</v>
      </c>
      <c r="S53" s="204">
        <f t="shared" si="9"/>
        <v>0</v>
      </c>
      <c r="T53" s="115">
        <f t="shared" si="10"/>
        <v>-4.3244517637773203</v>
      </c>
      <c r="U53" s="115">
        <f t="shared" si="11"/>
        <v>0</v>
      </c>
      <c r="V53" s="115">
        <f t="shared" si="12"/>
        <v>0</v>
      </c>
      <c r="W53" s="202">
        <f t="shared" si="30"/>
        <v>0</v>
      </c>
      <c r="Y53" s="205">
        <f t="shared" si="49"/>
        <v>48.64767088904604</v>
      </c>
      <c r="Z53" s="205">
        <f t="shared" si="50"/>
        <v>-1</v>
      </c>
      <c r="AA53" s="205">
        <f t="shared" si="13"/>
        <v>0</v>
      </c>
      <c r="AB53" s="205">
        <f t="shared" si="31"/>
        <v>0</v>
      </c>
      <c r="AC53" s="205">
        <f t="shared" si="51"/>
        <v>-1</v>
      </c>
      <c r="AD53" s="205">
        <f t="shared" si="14"/>
        <v>0</v>
      </c>
      <c r="AE53" s="205">
        <f t="shared" si="32"/>
        <v>0</v>
      </c>
      <c r="AF53" s="205">
        <f t="shared" si="15"/>
        <v>0</v>
      </c>
      <c r="AG53" s="205">
        <f t="shared" si="33"/>
        <v>0</v>
      </c>
      <c r="AH53" s="205">
        <f t="shared" si="65"/>
        <v>0</v>
      </c>
      <c r="AI53" s="205">
        <f t="shared" si="16"/>
        <v>-0.10375768338371884</v>
      </c>
      <c r="AJ53" s="205">
        <f t="shared" si="52"/>
        <v>1930.2180458185569</v>
      </c>
      <c r="AK53" s="205">
        <f t="shared" si="34"/>
        <v>48.536035132907401</v>
      </c>
      <c r="AL53" s="205">
        <f t="shared" si="17"/>
        <v>48.64767088904604</v>
      </c>
      <c r="AM53" s="205" t="e">
        <f t="shared" si="18"/>
        <v>#DIV/0!</v>
      </c>
      <c r="AN53" s="205">
        <f t="shared" si="35"/>
        <v>0</v>
      </c>
      <c r="AO53" s="205">
        <f>IF(AN53&gt;=0,0,AN53)</f>
        <v>0</v>
      </c>
      <c r="AP53" s="205">
        <f t="shared" si="37"/>
        <v>0</v>
      </c>
      <c r="AQ53" s="205">
        <f t="shared" si="53"/>
        <v>0</v>
      </c>
      <c r="AR53" s="215">
        <f t="shared" si="19"/>
        <v>13.181186421934679</v>
      </c>
      <c r="AS53" s="215">
        <f t="shared" si="20"/>
        <v>13.181186421934679</v>
      </c>
      <c r="AT53" s="215">
        <f t="shared" si="21"/>
        <v>0</v>
      </c>
      <c r="AU53" s="215">
        <f t="shared" si="54"/>
        <v>0</v>
      </c>
      <c r="AV53" s="201"/>
      <c r="AW53" s="115">
        <f t="shared" si="55"/>
        <v>41.967000000023276</v>
      </c>
      <c r="AX53" s="115">
        <f t="shared" si="56"/>
        <v>-4.3244517637773203</v>
      </c>
      <c r="AY53" s="115">
        <f t="shared" si="38"/>
        <v>0</v>
      </c>
      <c r="AZ53" s="115">
        <f t="shared" si="57"/>
        <v>-4.3099165399152506</v>
      </c>
      <c r="BA53" s="115">
        <f t="shared" si="39"/>
        <v>0</v>
      </c>
      <c r="BB53" s="115">
        <f t="shared" si="58"/>
        <v>0</v>
      </c>
      <c r="BC53" s="115">
        <f t="shared" si="59"/>
        <v>0</v>
      </c>
      <c r="BD53" s="115">
        <f t="shared" si="60"/>
        <v>0</v>
      </c>
      <c r="BE53" s="115">
        <f t="shared" si="40"/>
        <v>0</v>
      </c>
      <c r="BF53" s="115">
        <f t="shared" si="41"/>
        <v>0</v>
      </c>
      <c r="BG53" s="115">
        <f t="shared" si="61"/>
        <v>1864.9596900000001</v>
      </c>
      <c r="BH53" s="115">
        <f t="shared" si="62"/>
        <v>29793.498898054622</v>
      </c>
      <c r="BI53" s="115">
        <f t="shared" si="42"/>
        <v>41.967000000023276</v>
      </c>
      <c r="BJ53" s="115" t="e">
        <f t="shared" si="43"/>
        <v>#DIV/0!</v>
      </c>
      <c r="BK53" s="115">
        <f t="shared" si="44"/>
        <v>0</v>
      </c>
      <c r="BL53" s="115">
        <f t="shared" si="45"/>
        <v>0</v>
      </c>
      <c r="BM53" s="115">
        <f t="shared" si="46"/>
        <v>0</v>
      </c>
      <c r="BN53" s="201">
        <f t="shared" si="22"/>
        <v>0</v>
      </c>
      <c r="BO53" s="216">
        <f t="shared" si="63"/>
        <v>0</v>
      </c>
      <c r="BP53" s="201"/>
      <c r="BQ53" s="110">
        <f t="shared" si="23"/>
        <v>0</v>
      </c>
      <c r="BR53" s="110" t="e">
        <f t="shared" si="24"/>
        <v>#DIV/0!</v>
      </c>
      <c r="BS53" s="110" t="e">
        <f t="shared" si="47"/>
        <v>#DIV/0!</v>
      </c>
      <c r="BT53" s="110">
        <f t="shared" si="48"/>
        <v>0</v>
      </c>
      <c r="CC53" s="110"/>
      <c r="CD53" s="110"/>
      <c r="CE53" s="110"/>
      <c r="CW53" s="110"/>
      <c r="CX53" s="110"/>
    </row>
    <row r="54" spans="1:102">
      <c r="A54" s="110">
        <f t="shared" si="64"/>
        <v>8.9000000000000021</v>
      </c>
      <c r="B54" s="110">
        <f t="shared" si="25"/>
        <v>1567.3125591552412</v>
      </c>
      <c r="C54" s="116">
        <f t="shared" si="26"/>
        <v>1567.3125591552412</v>
      </c>
      <c r="E54" s="205">
        <f t="shared" si="0"/>
        <v>1902.7027021350109</v>
      </c>
      <c r="F54" s="205">
        <f t="shared" si="1"/>
        <v>1642.43428122362</v>
      </c>
      <c r="G54" s="205">
        <f t="shared" si="27"/>
        <v>-0.10384567818280073</v>
      </c>
      <c r="H54" s="205">
        <f t="shared" si="28"/>
        <v>1929.730452814121</v>
      </c>
      <c r="I54" s="205">
        <f t="shared" si="2"/>
        <v>0</v>
      </c>
      <c r="K54" s="115">
        <f t="shared" si="3"/>
        <v>1864.539</v>
      </c>
      <c r="L54" s="115">
        <f t="shared" si="4"/>
        <v>1933.5279999999998</v>
      </c>
      <c r="M54" s="115">
        <f t="shared" si="5"/>
        <v>0.12376237623762373</v>
      </c>
      <c r="N54" s="115">
        <f t="shared" si="6"/>
        <v>1881.6722180740803</v>
      </c>
      <c r="O54" s="115">
        <f t="shared" si="7"/>
        <v>2022.08</v>
      </c>
      <c r="Q54" s="205">
        <f t="shared" si="29"/>
        <v>-1</v>
      </c>
      <c r="R54" s="204">
        <f t="shared" si="8"/>
        <v>0</v>
      </c>
      <c r="S54" s="204">
        <f t="shared" si="9"/>
        <v>0</v>
      </c>
      <c r="T54" s="115">
        <f t="shared" si="10"/>
        <v>-4.3083164105112361</v>
      </c>
      <c r="U54" s="115">
        <f t="shared" si="11"/>
        <v>0</v>
      </c>
      <c r="V54" s="115">
        <f t="shared" si="12"/>
        <v>0</v>
      </c>
      <c r="W54" s="202">
        <f t="shared" si="30"/>
        <v>0</v>
      </c>
      <c r="Y54" s="205">
        <f t="shared" si="49"/>
        <v>48.759300443590419</v>
      </c>
      <c r="Z54" s="205">
        <f t="shared" si="50"/>
        <v>-1</v>
      </c>
      <c r="AA54" s="205">
        <f t="shared" si="13"/>
        <v>0</v>
      </c>
      <c r="AB54" s="205">
        <f t="shared" si="31"/>
        <v>0</v>
      </c>
      <c r="AC54" s="205">
        <f t="shared" si="51"/>
        <v>-1</v>
      </c>
      <c r="AD54" s="205">
        <f t="shared" si="14"/>
        <v>0</v>
      </c>
      <c r="AE54" s="205">
        <f t="shared" si="32"/>
        <v>0</v>
      </c>
      <c r="AF54" s="205">
        <f t="shared" si="15"/>
        <v>0</v>
      </c>
      <c r="AG54" s="205">
        <f t="shared" si="33"/>
        <v>0</v>
      </c>
      <c r="AH54" s="205">
        <f t="shared" si="65"/>
        <v>0</v>
      </c>
      <c r="AI54" s="205">
        <f t="shared" si="16"/>
        <v>-0.10384567818280073</v>
      </c>
      <c r="AJ54" s="205">
        <f t="shared" si="52"/>
        <v>1929.730452814121</v>
      </c>
      <c r="AK54" s="205">
        <f t="shared" si="34"/>
        <v>48.64767088904604</v>
      </c>
      <c r="AL54" s="205">
        <f t="shared" si="17"/>
        <v>48.759300443590419</v>
      </c>
      <c r="AM54" s="205" t="e">
        <f t="shared" si="18"/>
        <v>#DIV/0!</v>
      </c>
      <c r="AN54" s="205">
        <f t="shared" si="35"/>
        <v>0</v>
      </c>
      <c r="AO54" s="205">
        <f t="shared" si="36"/>
        <v>0</v>
      </c>
      <c r="AP54" s="205">
        <f t="shared" si="37"/>
        <v>0</v>
      </c>
      <c r="AQ54" s="205">
        <f t="shared" si="53"/>
        <v>0</v>
      </c>
      <c r="AR54" s="215">
        <f t="shared" si="19"/>
        <v>13.181186421934679</v>
      </c>
      <c r="AS54" s="215">
        <f t="shared" si="20"/>
        <v>13.181186421934679</v>
      </c>
      <c r="AT54" s="215">
        <f t="shared" si="21"/>
        <v>0</v>
      </c>
      <c r="AU54" s="215">
        <f t="shared" si="54"/>
        <v>0</v>
      </c>
      <c r="AV54" s="201"/>
      <c r="AW54" s="115">
        <f t="shared" si="55"/>
        <v>42.069000000015862</v>
      </c>
      <c r="AX54" s="115">
        <f t="shared" si="56"/>
        <v>-4.3083164105112361</v>
      </c>
      <c r="AY54" s="115">
        <f t="shared" si="38"/>
        <v>0</v>
      </c>
      <c r="AZ54" s="115">
        <f t="shared" si="57"/>
        <v>-4.2938213460806747</v>
      </c>
      <c r="BA54" s="115">
        <f t="shared" si="39"/>
        <v>0</v>
      </c>
      <c r="BB54" s="115">
        <f t="shared" si="58"/>
        <v>0</v>
      </c>
      <c r="BC54" s="115">
        <f t="shared" si="59"/>
        <v>0</v>
      </c>
      <c r="BD54" s="115">
        <f t="shared" si="60"/>
        <v>0</v>
      </c>
      <c r="BE54" s="115">
        <f t="shared" si="40"/>
        <v>0</v>
      </c>
      <c r="BF54" s="115">
        <f t="shared" si="41"/>
        <v>0</v>
      </c>
      <c r="BG54" s="115">
        <f t="shared" si="61"/>
        <v>1864.539</v>
      </c>
      <c r="BH54" s="115">
        <f t="shared" si="62"/>
        <v>29764.713084476531</v>
      </c>
      <c r="BI54" s="115">
        <f t="shared" si="42"/>
        <v>42.069000000015862</v>
      </c>
      <c r="BJ54" s="115" t="e">
        <f t="shared" si="43"/>
        <v>#DIV/0!</v>
      </c>
      <c r="BK54" s="115">
        <f t="shared" si="44"/>
        <v>0</v>
      </c>
      <c r="BL54" s="115">
        <f t="shared" si="45"/>
        <v>0</v>
      </c>
      <c r="BM54" s="115">
        <f t="shared" si="46"/>
        <v>0</v>
      </c>
      <c r="BN54" s="201">
        <f t="shared" si="22"/>
        <v>0</v>
      </c>
      <c r="BO54" s="216">
        <f t="shared" si="63"/>
        <v>0</v>
      </c>
      <c r="BP54" s="201"/>
      <c r="BQ54" s="110">
        <f t="shared" si="23"/>
        <v>0</v>
      </c>
      <c r="BR54" s="110" t="e">
        <f t="shared" si="24"/>
        <v>#DIV/0!</v>
      </c>
      <c r="BS54" s="110" t="e">
        <f t="shared" si="47"/>
        <v>#DIV/0!</v>
      </c>
      <c r="BT54" s="110">
        <f t="shared" si="48"/>
        <v>0</v>
      </c>
      <c r="CC54" s="110"/>
      <c r="CD54" s="110"/>
      <c r="CE54" s="110"/>
      <c r="CW54" s="110"/>
      <c r="CX54" s="110"/>
    </row>
    <row r="55" spans="1:102">
      <c r="A55" s="110">
        <f t="shared" si="64"/>
        <v>8.8900000000000023</v>
      </c>
      <c r="B55" s="110">
        <f t="shared" si="25"/>
        <v>1567.1807472910218</v>
      </c>
      <c r="C55" s="116">
        <f t="shared" si="26"/>
        <v>1567.1807472910218</v>
      </c>
      <c r="E55" s="205">
        <f t="shared" si="0"/>
        <v>1902.3070716511043</v>
      </c>
      <c r="F55" s="205">
        <f t="shared" si="1"/>
        <v>1643.1548812236197</v>
      </c>
      <c r="G55" s="205">
        <f t="shared" si="27"/>
        <v>-0.10393379998456014</v>
      </c>
      <c r="H55" s="205">
        <f t="shared" si="28"/>
        <v>1929.2417435765551</v>
      </c>
      <c r="I55" s="205">
        <f t="shared" si="2"/>
        <v>0</v>
      </c>
      <c r="K55" s="115">
        <f t="shared" si="3"/>
        <v>1864.1172900000004</v>
      </c>
      <c r="L55" s="115">
        <f t="shared" si="4"/>
        <v>1933.2972800000002</v>
      </c>
      <c r="M55" s="115">
        <f t="shared" si="5"/>
        <v>0.12384412153236457</v>
      </c>
      <c r="N55" s="115">
        <f t="shared" si="6"/>
        <v>1881.3055042896528</v>
      </c>
      <c r="O55" s="115">
        <f t="shared" si="7"/>
        <v>2021.9858000000002</v>
      </c>
      <c r="Q55" s="205">
        <f t="shared" si="29"/>
        <v>-1</v>
      </c>
      <c r="R55" s="204">
        <f t="shared" si="8"/>
        <v>0</v>
      </c>
      <c r="S55" s="204">
        <f t="shared" si="9"/>
        <v>0</v>
      </c>
      <c r="T55" s="115">
        <f t="shared" si="10"/>
        <v>-4.2922316512184979</v>
      </c>
      <c r="U55" s="115">
        <f t="shared" si="11"/>
        <v>0</v>
      </c>
      <c r="V55" s="115">
        <f t="shared" si="12"/>
        <v>0</v>
      </c>
      <c r="W55" s="202">
        <f t="shared" si="30"/>
        <v>0</v>
      </c>
      <c r="Y55" s="205">
        <f t="shared" si="49"/>
        <v>48.87092375659099</v>
      </c>
      <c r="Z55" s="205">
        <f t="shared" si="50"/>
        <v>-1</v>
      </c>
      <c r="AA55" s="205">
        <f t="shared" si="13"/>
        <v>0</v>
      </c>
      <c r="AB55" s="205">
        <f t="shared" si="31"/>
        <v>0</v>
      </c>
      <c r="AC55" s="205">
        <f t="shared" si="51"/>
        <v>-1</v>
      </c>
      <c r="AD55" s="205">
        <f t="shared" si="14"/>
        <v>0</v>
      </c>
      <c r="AE55" s="205">
        <f t="shared" si="32"/>
        <v>0</v>
      </c>
      <c r="AF55" s="205">
        <f t="shared" si="15"/>
        <v>0</v>
      </c>
      <c r="AG55" s="205">
        <f t="shared" si="33"/>
        <v>0</v>
      </c>
      <c r="AH55" s="205">
        <f t="shared" si="65"/>
        <v>0</v>
      </c>
      <c r="AI55" s="205">
        <f t="shared" si="16"/>
        <v>-0.10393379998456014</v>
      </c>
      <c r="AJ55" s="205">
        <f t="shared" si="52"/>
        <v>1929.2417435765551</v>
      </c>
      <c r="AK55" s="205">
        <f t="shared" si="34"/>
        <v>48.759300443590419</v>
      </c>
      <c r="AL55" s="205">
        <f t="shared" si="17"/>
        <v>48.87092375659099</v>
      </c>
      <c r="AM55" s="205" t="e">
        <f t="shared" si="18"/>
        <v>#DIV/0!</v>
      </c>
      <c r="AN55" s="205">
        <f t="shared" si="35"/>
        <v>0</v>
      </c>
      <c r="AO55" s="205">
        <f t="shared" si="36"/>
        <v>0</v>
      </c>
      <c r="AP55" s="205">
        <f t="shared" si="37"/>
        <v>0</v>
      </c>
      <c r="AQ55" s="205">
        <f t="shared" si="53"/>
        <v>0</v>
      </c>
      <c r="AR55" s="215">
        <f t="shared" si="19"/>
        <v>13.181186421934679</v>
      </c>
      <c r="AS55" s="215">
        <f t="shared" si="20"/>
        <v>13.181186421934679</v>
      </c>
      <c r="AT55" s="215">
        <f t="shared" si="21"/>
        <v>0</v>
      </c>
      <c r="AU55" s="215">
        <f t="shared" si="54"/>
        <v>0</v>
      </c>
      <c r="AV55" s="201"/>
      <c r="AW55" s="115">
        <f t="shared" si="55"/>
        <v>42.17099999996298</v>
      </c>
      <c r="AX55" s="115">
        <f t="shared" si="56"/>
        <v>-4.2922316512184979</v>
      </c>
      <c r="AY55" s="115">
        <f t="shared" si="38"/>
        <v>0</v>
      </c>
      <c r="AZ55" s="115">
        <f t="shared" si="57"/>
        <v>-4.2777766043183751</v>
      </c>
      <c r="BA55" s="115">
        <f t="shared" si="39"/>
        <v>0</v>
      </c>
      <c r="BB55" s="115">
        <f t="shared" si="58"/>
        <v>0</v>
      </c>
      <c r="BC55" s="115">
        <f t="shared" si="59"/>
        <v>0</v>
      </c>
      <c r="BD55" s="115">
        <f t="shared" si="60"/>
        <v>0</v>
      </c>
      <c r="BE55" s="115">
        <f t="shared" si="40"/>
        <v>0</v>
      </c>
      <c r="BF55" s="115">
        <f t="shared" si="41"/>
        <v>0</v>
      </c>
      <c r="BG55" s="115">
        <f t="shared" si="61"/>
        <v>1864.1172900000004</v>
      </c>
      <c r="BH55" s="115">
        <f t="shared" si="62"/>
        <v>29735.825270898451</v>
      </c>
      <c r="BI55" s="115">
        <f t="shared" si="42"/>
        <v>42.17099999996298</v>
      </c>
      <c r="BJ55" s="115" t="e">
        <f t="shared" si="43"/>
        <v>#DIV/0!</v>
      </c>
      <c r="BK55" s="115">
        <f t="shared" si="44"/>
        <v>0</v>
      </c>
      <c r="BL55" s="115">
        <f t="shared" si="45"/>
        <v>0</v>
      </c>
      <c r="BM55" s="115">
        <f t="shared" si="46"/>
        <v>0</v>
      </c>
      <c r="BN55" s="201">
        <f t="shared" si="22"/>
        <v>0</v>
      </c>
      <c r="BO55" s="216">
        <f t="shared" si="63"/>
        <v>0</v>
      </c>
      <c r="BP55" s="201"/>
      <c r="BQ55" s="110">
        <f t="shared" si="23"/>
        <v>0</v>
      </c>
      <c r="BR55" s="110" t="e">
        <f t="shared" si="24"/>
        <v>#DIV/0!</v>
      </c>
      <c r="BS55" s="110" t="e">
        <f t="shared" si="47"/>
        <v>#DIV/0!</v>
      </c>
      <c r="BT55" s="110">
        <f t="shared" si="48"/>
        <v>0</v>
      </c>
      <c r="CC55" s="110"/>
      <c r="CD55" s="110"/>
      <c r="CE55" s="110"/>
      <c r="CW55" s="110"/>
      <c r="CX55" s="110"/>
    </row>
    <row r="56" spans="1:102">
      <c r="A56" s="110">
        <f t="shared" si="64"/>
        <v>8.8800000000000026</v>
      </c>
      <c r="B56" s="110">
        <f t="shared" si="25"/>
        <v>1567.0489354268025</v>
      </c>
      <c r="C56" s="116">
        <f t="shared" si="26"/>
        <v>1567.0489354268025</v>
      </c>
      <c r="E56" s="205">
        <f t="shared" si="0"/>
        <v>1901.9103148124464</v>
      </c>
      <c r="F56" s="205">
        <f t="shared" si="1"/>
        <v>1643.87268122362</v>
      </c>
      <c r="G56" s="205">
        <f t="shared" si="27"/>
        <v>-0.1040220489659308</v>
      </c>
      <c r="H56" s="205">
        <f t="shared" si="28"/>
        <v>1928.7519181686762</v>
      </c>
      <c r="I56" s="205">
        <f t="shared" si="2"/>
        <v>0</v>
      </c>
      <c r="K56" s="115">
        <f t="shared" si="3"/>
        <v>1863.6945600000006</v>
      </c>
      <c r="L56" s="115">
        <f t="shared" si="4"/>
        <v>1933.06592</v>
      </c>
      <c r="M56" s="115">
        <f t="shared" si="5"/>
        <v>0.12392597488433571</v>
      </c>
      <c r="N56" s="115">
        <f t="shared" si="6"/>
        <v>1880.9379150821749</v>
      </c>
      <c r="O56" s="115">
        <f t="shared" si="7"/>
        <v>2021.8912000000003</v>
      </c>
      <c r="Q56" s="205">
        <f t="shared" si="29"/>
        <v>-1</v>
      </c>
      <c r="R56" s="204">
        <f t="shared" si="8"/>
        <v>0</v>
      </c>
      <c r="S56" s="204">
        <f t="shared" si="9"/>
        <v>0</v>
      </c>
      <c r="T56" s="115">
        <f t="shared" si="10"/>
        <v>-4.2761973323458067</v>
      </c>
      <c r="U56" s="115">
        <f t="shared" si="11"/>
        <v>0</v>
      </c>
      <c r="V56" s="115">
        <f t="shared" si="12"/>
        <v>0</v>
      </c>
      <c r="W56" s="202">
        <f t="shared" si="30"/>
        <v>0</v>
      </c>
      <c r="Y56" s="205">
        <f t="shared" si="49"/>
        <v>48.982540787893548</v>
      </c>
      <c r="Z56" s="205">
        <f t="shared" si="50"/>
        <v>-1</v>
      </c>
      <c r="AA56" s="205">
        <f t="shared" si="13"/>
        <v>0</v>
      </c>
      <c r="AB56" s="205">
        <f t="shared" si="31"/>
        <v>0</v>
      </c>
      <c r="AC56" s="205">
        <f t="shared" si="51"/>
        <v>-1</v>
      </c>
      <c r="AD56" s="205">
        <f t="shared" si="14"/>
        <v>0</v>
      </c>
      <c r="AE56" s="205">
        <f t="shared" si="32"/>
        <v>0</v>
      </c>
      <c r="AF56" s="205">
        <f t="shared" si="15"/>
        <v>0</v>
      </c>
      <c r="AG56" s="205">
        <f t="shared" si="33"/>
        <v>0</v>
      </c>
      <c r="AH56" s="205">
        <f t="shared" si="65"/>
        <v>0</v>
      </c>
      <c r="AI56" s="205">
        <f t="shared" si="16"/>
        <v>-0.1040220489659308</v>
      </c>
      <c r="AJ56" s="205">
        <f t="shared" si="52"/>
        <v>1928.7519181686762</v>
      </c>
      <c r="AK56" s="205">
        <f t="shared" si="34"/>
        <v>48.87092375659099</v>
      </c>
      <c r="AL56" s="205">
        <f t="shared" si="17"/>
        <v>48.982540787893548</v>
      </c>
      <c r="AM56" s="205" t="e">
        <f t="shared" si="18"/>
        <v>#DIV/0!</v>
      </c>
      <c r="AN56" s="205">
        <f t="shared" si="35"/>
        <v>0</v>
      </c>
      <c r="AO56" s="205">
        <f t="shared" si="36"/>
        <v>0</v>
      </c>
      <c r="AP56" s="205">
        <f t="shared" si="37"/>
        <v>0</v>
      </c>
      <c r="AQ56" s="205">
        <f t="shared" si="53"/>
        <v>0</v>
      </c>
      <c r="AR56" s="215">
        <f t="shared" si="19"/>
        <v>13.181186421957417</v>
      </c>
      <c r="AS56" s="215">
        <f t="shared" si="20"/>
        <v>13.181186421957417</v>
      </c>
      <c r="AT56" s="215">
        <f t="shared" si="21"/>
        <v>0</v>
      </c>
      <c r="AU56" s="215">
        <f t="shared" si="54"/>
        <v>0</v>
      </c>
      <c r="AV56" s="201"/>
      <c r="AW56" s="115">
        <f t="shared" si="55"/>
        <v>42.272999999978303</v>
      </c>
      <c r="AX56" s="115">
        <f t="shared" si="56"/>
        <v>-4.2761973323458067</v>
      </c>
      <c r="AY56" s="115">
        <f t="shared" si="38"/>
        <v>0</v>
      </c>
      <c r="AZ56" s="115">
        <f t="shared" si="57"/>
        <v>-4.2617821615894602</v>
      </c>
      <c r="BA56" s="115">
        <f t="shared" si="39"/>
        <v>0</v>
      </c>
      <c r="BB56" s="115">
        <f t="shared" si="58"/>
        <v>0</v>
      </c>
      <c r="BC56" s="115">
        <f t="shared" si="59"/>
        <v>0</v>
      </c>
      <c r="BD56" s="115">
        <f t="shared" si="60"/>
        <v>0</v>
      </c>
      <c r="BE56" s="115">
        <f t="shared" si="40"/>
        <v>0</v>
      </c>
      <c r="BF56" s="115">
        <f t="shared" si="41"/>
        <v>0</v>
      </c>
      <c r="BG56" s="115">
        <f t="shared" si="61"/>
        <v>1863.6945600000006</v>
      </c>
      <c r="BH56" s="115">
        <f t="shared" si="62"/>
        <v>29706.835457320423</v>
      </c>
      <c r="BI56" s="115">
        <f t="shared" si="42"/>
        <v>42.272999999978303</v>
      </c>
      <c r="BJ56" s="115" t="e">
        <f t="shared" si="43"/>
        <v>#DIV/0!</v>
      </c>
      <c r="BK56" s="115">
        <f t="shared" si="44"/>
        <v>0</v>
      </c>
      <c r="BL56" s="115">
        <f t="shared" si="45"/>
        <v>0</v>
      </c>
      <c r="BM56" s="115">
        <f t="shared" si="46"/>
        <v>0</v>
      </c>
      <c r="BN56" s="201">
        <f t="shared" si="22"/>
        <v>0</v>
      </c>
      <c r="BO56" s="216">
        <f t="shared" si="63"/>
        <v>0</v>
      </c>
      <c r="BP56" s="201"/>
      <c r="BQ56" s="110">
        <f t="shared" si="23"/>
        <v>0</v>
      </c>
      <c r="BR56" s="110" t="e">
        <f t="shared" si="24"/>
        <v>#DIV/0!</v>
      </c>
      <c r="BS56" s="110" t="e">
        <f t="shared" si="47"/>
        <v>#DIV/0!</v>
      </c>
      <c r="BT56" s="110">
        <f t="shared" si="48"/>
        <v>0</v>
      </c>
      <c r="CC56" s="110"/>
      <c r="CD56" s="110"/>
      <c r="CE56" s="110"/>
      <c r="CW56" s="110"/>
      <c r="CX56" s="110"/>
    </row>
    <row r="57" spans="1:102">
      <c r="A57" s="110">
        <f t="shared" si="64"/>
        <v>8.8700000000000028</v>
      </c>
      <c r="B57" s="110">
        <f t="shared" si="25"/>
        <v>1566.9171235625829</v>
      </c>
      <c r="C57" s="116">
        <f t="shared" si="26"/>
        <v>1566.9171235625829</v>
      </c>
      <c r="E57" s="205">
        <f t="shared" si="0"/>
        <v>1901.5124316190368</v>
      </c>
      <c r="F57" s="205">
        <f t="shared" si="1"/>
        <v>1644.5876812236197</v>
      </c>
      <c r="G57" s="205">
        <f t="shared" si="27"/>
        <v>-0.10411042530352148</v>
      </c>
      <c r="H57" s="205">
        <f t="shared" si="28"/>
        <v>1928.2609766537048</v>
      </c>
      <c r="I57" s="205">
        <f t="shared" si="2"/>
        <v>0</v>
      </c>
      <c r="K57" s="115">
        <f t="shared" si="3"/>
        <v>1863.27081</v>
      </c>
      <c r="L57" s="115">
        <f t="shared" si="4"/>
        <v>1932.8339200000003</v>
      </c>
      <c r="M57" s="115">
        <f t="shared" si="5"/>
        <v>0.12400793650793648</v>
      </c>
      <c r="N57" s="115">
        <f t="shared" si="6"/>
        <v>1880.5694506603529</v>
      </c>
      <c r="O57" s="115">
        <f t="shared" si="7"/>
        <v>2021.7962</v>
      </c>
      <c r="Q57" s="205">
        <f t="shared" si="29"/>
        <v>-1</v>
      </c>
      <c r="R57" s="204">
        <f t="shared" si="8"/>
        <v>0</v>
      </c>
      <c r="S57" s="204">
        <f t="shared" si="9"/>
        <v>0</v>
      </c>
      <c r="T57" s="115">
        <f t="shared" si="10"/>
        <v>-4.2602133003745219</v>
      </c>
      <c r="U57" s="115">
        <f t="shared" si="11"/>
        <v>0</v>
      </c>
      <c r="V57" s="115">
        <f t="shared" si="12"/>
        <v>0</v>
      </c>
      <c r="W57" s="202">
        <f t="shared" si="30"/>
        <v>0</v>
      </c>
      <c r="Y57" s="205">
        <f t="shared" si="49"/>
        <v>49.094151497139272</v>
      </c>
      <c r="Z57" s="205">
        <f t="shared" si="50"/>
        <v>-1</v>
      </c>
      <c r="AA57" s="205">
        <f t="shared" si="13"/>
        <v>0</v>
      </c>
      <c r="AB57" s="205">
        <f t="shared" si="31"/>
        <v>0</v>
      </c>
      <c r="AC57" s="205">
        <f t="shared" si="51"/>
        <v>-1</v>
      </c>
      <c r="AD57" s="205">
        <f t="shared" si="14"/>
        <v>0</v>
      </c>
      <c r="AE57" s="205">
        <f t="shared" si="32"/>
        <v>0</v>
      </c>
      <c r="AF57" s="205">
        <f t="shared" si="15"/>
        <v>0</v>
      </c>
      <c r="AG57" s="205">
        <f t="shared" si="33"/>
        <v>0</v>
      </c>
      <c r="AH57" s="205">
        <f t="shared" si="65"/>
        <v>0</v>
      </c>
      <c r="AI57" s="205">
        <f t="shared" si="16"/>
        <v>-0.10411042530352148</v>
      </c>
      <c r="AJ57" s="205">
        <f t="shared" si="52"/>
        <v>1928.2609766537048</v>
      </c>
      <c r="AK57" s="205">
        <f t="shared" si="34"/>
        <v>48.982540787893548</v>
      </c>
      <c r="AL57" s="205">
        <f t="shared" si="17"/>
        <v>49.094151497139272</v>
      </c>
      <c r="AM57" s="205" t="e">
        <f t="shared" si="18"/>
        <v>#DIV/0!</v>
      </c>
      <c r="AN57" s="205">
        <f t="shared" si="35"/>
        <v>0</v>
      </c>
      <c r="AO57" s="205">
        <f t="shared" si="36"/>
        <v>0</v>
      </c>
      <c r="AP57" s="205">
        <f t="shared" si="37"/>
        <v>0</v>
      </c>
      <c r="AQ57" s="205">
        <f t="shared" si="53"/>
        <v>0</v>
      </c>
      <c r="AR57" s="215">
        <f t="shared" si="19"/>
        <v>13.181186421934679</v>
      </c>
      <c r="AS57" s="215">
        <f t="shared" si="20"/>
        <v>13.181186421934679</v>
      </c>
      <c r="AT57" s="215">
        <f t="shared" si="21"/>
        <v>0</v>
      </c>
      <c r="AU57" s="215">
        <f t="shared" si="54"/>
        <v>0</v>
      </c>
      <c r="AV57" s="201"/>
      <c r="AW57" s="115">
        <f t="shared" si="55"/>
        <v>42.375000000061839</v>
      </c>
      <c r="AX57" s="115">
        <f t="shared" si="56"/>
        <v>-4.2602133003745219</v>
      </c>
      <c r="AY57" s="115">
        <f t="shared" si="38"/>
        <v>0</v>
      </c>
      <c r="AZ57" s="115">
        <f t="shared" si="57"/>
        <v>-4.2458378648886734</v>
      </c>
      <c r="BA57" s="115">
        <f t="shared" si="39"/>
        <v>0</v>
      </c>
      <c r="BB57" s="115">
        <f t="shared" si="58"/>
        <v>0</v>
      </c>
      <c r="BC57" s="115">
        <f t="shared" si="59"/>
        <v>0</v>
      </c>
      <c r="BD57" s="115">
        <f t="shared" si="60"/>
        <v>0</v>
      </c>
      <c r="BE57" s="115">
        <f t="shared" si="40"/>
        <v>0</v>
      </c>
      <c r="BF57" s="115">
        <f t="shared" si="41"/>
        <v>0</v>
      </c>
      <c r="BG57" s="115">
        <f t="shared" si="61"/>
        <v>1863.27081</v>
      </c>
      <c r="BH57" s="115">
        <f t="shared" si="62"/>
        <v>29677.7436437424</v>
      </c>
      <c r="BI57" s="115">
        <f t="shared" si="42"/>
        <v>42.375000000061839</v>
      </c>
      <c r="BJ57" s="115" t="e">
        <f t="shared" si="43"/>
        <v>#DIV/0!</v>
      </c>
      <c r="BK57" s="115">
        <f t="shared" si="44"/>
        <v>0</v>
      </c>
      <c r="BL57" s="115">
        <f t="shared" si="45"/>
        <v>0</v>
      </c>
      <c r="BM57" s="115">
        <f t="shared" si="46"/>
        <v>0</v>
      </c>
      <c r="BN57" s="201">
        <f t="shared" si="22"/>
        <v>0</v>
      </c>
      <c r="BO57" s="216">
        <f t="shared" si="63"/>
        <v>0</v>
      </c>
      <c r="BP57" s="201"/>
      <c r="BQ57" s="110">
        <f t="shared" si="23"/>
        <v>0</v>
      </c>
      <c r="BR57" s="110" t="e">
        <f t="shared" si="24"/>
        <v>#DIV/0!</v>
      </c>
      <c r="BS57" s="110" t="e">
        <f t="shared" si="47"/>
        <v>#DIV/0!</v>
      </c>
      <c r="BT57" s="110">
        <f t="shared" si="48"/>
        <v>0</v>
      </c>
      <c r="CC57" s="110"/>
      <c r="CD57" s="110"/>
      <c r="CE57" s="110"/>
      <c r="CW57" s="110"/>
      <c r="CX57" s="110"/>
    </row>
    <row r="58" spans="1:102">
      <c r="A58" s="110">
        <f t="shared" si="64"/>
        <v>8.860000000000003</v>
      </c>
      <c r="B58" s="110">
        <f t="shared" si="25"/>
        <v>1566.7853116983636</v>
      </c>
      <c r="C58" s="116">
        <f t="shared" si="26"/>
        <v>1566.7853116983636</v>
      </c>
      <c r="E58" s="205">
        <f t="shared" si="0"/>
        <v>1901.1134220708757</v>
      </c>
      <c r="F58" s="205">
        <f t="shared" si="1"/>
        <v>1645.2998812236196</v>
      </c>
      <c r="G58" s="205">
        <f t="shared" si="27"/>
        <v>-0.10419892917360837</v>
      </c>
      <c r="H58" s="205">
        <f t="shared" si="28"/>
        <v>1927.768919095269</v>
      </c>
      <c r="I58" s="205">
        <f t="shared" si="2"/>
        <v>0</v>
      </c>
      <c r="K58" s="115">
        <f t="shared" si="3"/>
        <v>1862.8460400000001</v>
      </c>
      <c r="L58" s="115">
        <f t="shared" si="4"/>
        <v>1932.6012800000001</v>
      </c>
      <c r="M58" s="115">
        <f t="shared" si="5"/>
        <v>0.12409000661813367</v>
      </c>
      <c r="N58" s="115">
        <f t="shared" si="6"/>
        <v>1880.2001112333689</v>
      </c>
      <c r="O58" s="115">
        <f t="shared" si="7"/>
        <v>2021.7008000000001</v>
      </c>
      <c r="Q58" s="205">
        <f t="shared" si="29"/>
        <v>-1</v>
      </c>
      <c r="R58" s="204">
        <f t="shared" si="8"/>
        <v>0</v>
      </c>
      <c r="S58" s="204">
        <f t="shared" si="9"/>
        <v>0</v>
      </c>
      <c r="T58" s="115">
        <f t="shared" si="10"/>
        <v>-4.2442794018289769</v>
      </c>
      <c r="U58" s="115">
        <f t="shared" si="11"/>
        <v>0</v>
      </c>
      <c r="V58" s="115">
        <f t="shared" si="12"/>
        <v>0</v>
      </c>
      <c r="W58" s="202">
        <f t="shared" si="30"/>
        <v>0</v>
      </c>
      <c r="Y58" s="205">
        <f t="shared" si="49"/>
        <v>49.205755843582807</v>
      </c>
      <c r="Z58" s="205">
        <f t="shared" si="50"/>
        <v>-1</v>
      </c>
      <c r="AA58" s="205">
        <f t="shared" si="13"/>
        <v>0</v>
      </c>
      <c r="AB58" s="205">
        <f t="shared" si="31"/>
        <v>0</v>
      </c>
      <c r="AC58" s="205">
        <f t="shared" si="51"/>
        <v>-1</v>
      </c>
      <c r="AD58" s="205">
        <f t="shared" si="14"/>
        <v>0</v>
      </c>
      <c r="AE58" s="205">
        <f t="shared" si="32"/>
        <v>0</v>
      </c>
      <c r="AF58" s="205">
        <f t="shared" si="15"/>
        <v>0</v>
      </c>
      <c r="AG58" s="205">
        <f t="shared" si="33"/>
        <v>0</v>
      </c>
      <c r="AH58" s="205">
        <f t="shared" si="65"/>
        <v>0</v>
      </c>
      <c r="AI58" s="205">
        <f t="shared" si="16"/>
        <v>-0.10419892917360837</v>
      </c>
      <c r="AJ58" s="205">
        <f t="shared" si="52"/>
        <v>1927.768919095269</v>
      </c>
      <c r="AK58" s="205">
        <f t="shared" si="34"/>
        <v>49.094151497139272</v>
      </c>
      <c r="AL58" s="205">
        <f t="shared" si="17"/>
        <v>49.205755843582807</v>
      </c>
      <c r="AM58" s="205" t="e">
        <f t="shared" si="18"/>
        <v>#DIV/0!</v>
      </c>
      <c r="AN58" s="205">
        <f t="shared" si="35"/>
        <v>0</v>
      </c>
      <c r="AO58" s="205">
        <f t="shared" si="36"/>
        <v>0</v>
      </c>
      <c r="AP58" s="205">
        <f t="shared" si="37"/>
        <v>0</v>
      </c>
      <c r="AQ58" s="205">
        <f t="shared" si="53"/>
        <v>0</v>
      </c>
      <c r="AR58" s="215">
        <f t="shared" si="19"/>
        <v>13.181186421934679</v>
      </c>
      <c r="AS58" s="215">
        <f t="shared" si="20"/>
        <v>13.181186421934679</v>
      </c>
      <c r="AT58" s="215">
        <f t="shared" si="21"/>
        <v>0</v>
      </c>
      <c r="AU58" s="215">
        <f t="shared" si="54"/>
        <v>0</v>
      </c>
      <c r="AV58" s="201"/>
      <c r="AW58" s="115">
        <f t="shared" si="55"/>
        <v>42.476999999986212</v>
      </c>
      <c r="AX58" s="115">
        <f t="shared" si="56"/>
        <v>-4.2442794018289769</v>
      </c>
      <c r="AY58" s="115">
        <f t="shared" si="38"/>
        <v>0</v>
      </c>
      <c r="AZ58" s="115">
        <f t="shared" si="57"/>
        <v>-4.2299435612526999</v>
      </c>
      <c r="BA58" s="115">
        <f t="shared" si="39"/>
        <v>0</v>
      </c>
      <c r="BB58" s="115">
        <f t="shared" si="58"/>
        <v>0</v>
      </c>
      <c r="BC58" s="115">
        <f t="shared" si="59"/>
        <v>0</v>
      </c>
      <c r="BD58" s="115">
        <f t="shared" si="60"/>
        <v>0</v>
      </c>
      <c r="BE58" s="115">
        <f t="shared" si="40"/>
        <v>0</v>
      </c>
      <c r="BF58" s="115">
        <f t="shared" si="41"/>
        <v>0</v>
      </c>
      <c r="BG58" s="115">
        <f t="shared" si="61"/>
        <v>1862.8460400000001</v>
      </c>
      <c r="BH58" s="115">
        <f t="shared" si="62"/>
        <v>29648.549830164273</v>
      </c>
      <c r="BI58" s="115">
        <f t="shared" si="42"/>
        <v>42.476999999986212</v>
      </c>
      <c r="BJ58" s="115" t="e">
        <f t="shared" si="43"/>
        <v>#DIV/0!</v>
      </c>
      <c r="BK58" s="115">
        <f t="shared" si="44"/>
        <v>0</v>
      </c>
      <c r="BL58" s="115">
        <f t="shared" si="45"/>
        <v>0</v>
      </c>
      <c r="BM58" s="115">
        <f t="shared" si="46"/>
        <v>0</v>
      </c>
      <c r="BN58" s="201">
        <f t="shared" si="22"/>
        <v>0</v>
      </c>
      <c r="BO58" s="216">
        <f t="shared" si="63"/>
        <v>0</v>
      </c>
      <c r="BP58" s="201"/>
      <c r="BQ58" s="110">
        <f t="shared" si="23"/>
        <v>0</v>
      </c>
      <c r="BR58" s="110" t="e">
        <f t="shared" si="24"/>
        <v>#DIV/0!</v>
      </c>
      <c r="BS58" s="110" t="e">
        <f t="shared" si="47"/>
        <v>#DIV/0!</v>
      </c>
      <c r="BT58" s="110">
        <f t="shared" si="48"/>
        <v>0</v>
      </c>
      <c r="CC58" s="110"/>
      <c r="CD58" s="110"/>
      <c r="CE58" s="110"/>
      <c r="CW58" s="110"/>
      <c r="CX58" s="110"/>
    </row>
    <row r="59" spans="1:102">
      <c r="A59" s="110">
        <f t="shared" si="64"/>
        <v>8.8500000000000032</v>
      </c>
      <c r="B59" s="110">
        <f t="shared" si="25"/>
        <v>1566.6534998341442</v>
      </c>
      <c r="C59" s="116">
        <f t="shared" si="26"/>
        <v>1566.6534998341442</v>
      </c>
      <c r="E59" s="205">
        <f t="shared" si="0"/>
        <v>1900.7132861679634</v>
      </c>
      <c r="F59" s="205">
        <f t="shared" si="1"/>
        <v>1646.0092812236198</v>
      </c>
      <c r="G59" s="205">
        <f t="shared" si="27"/>
        <v>-0.10428756075212747</v>
      </c>
      <c r="H59" s="205">
        <f t="shared" si="28"/>
        <v>1927.2757455574067</v>
      </c>
      <c r="I59" s="205">
        <f t="shared" si="2"/>
        <v>0</v>
      </c>
      <c r="K59" s="115">
        <f t="shared" si="3"/>
        <v>1862.4202500000006</v>
      </c>
      <c r="L59" s="115">
        <f t="shared" si="4"/>
        <v>1932.3679999999999</v>
      </c>
      <c r="M59" s="115">
        <f t="shared" si="5"/>
        <v>0.12417218543046356</v>
      </c>
      <c r="N59" s="115">
        <f t="shared" si="6"/>
        <v>1879.8298970108785</v>
      </c>
      <c r="O59" s="115">
        <f t="shared" si="7"/>
        <v>2021.6049999999998</v>
      </c>
      <c r="Q59" s="205">
        <f t="shared" si="29"/>
        <v>-1</v>
      </c>
      <c r="R59" s="204">
        <f t="shared" si="8"/>
        <v>0</v>
      </c>
      <c r="S59" s="204">
        <f t="shared" si="9"/>
        <v>0</v>
      </c>
      <c r="T59" s="115">
        <f t="shared" si="10"/>
        <v>-4.2283954832837232</v>
      </c>
      <c r="U59" s="115">
        <f t="shared" si="11"/>
        <v>0</v>
      </c>
      <c r="V59" s="115">
        <f t="shared" si="12"/>
        <v>0</v>
      </c>
      <c r="W59" s="202">
        <f t="shared" si="30"/>
        <v>0</v>
      </c>
      <c r="Y59" s="205">
        <f t="shared" si="49"/>
        <v>49.317353786228665</v>
      </c>
      <c r="Z59" s="205">
        <f t="shared" si="50"/>
        <v>-1</v>
      </c>
      <c r="AA59" s="205">
        <f t="shared" si="13"/>
        <v>0</v>
      </c>
      <c r="AB59" s="205">
        <f t="shared" si="31"/>
        <v>0</v>
      </c>
      <c r="AC59" s="205">
        <f t="shared" si="51"/>
        <v>-1</v>
      </c>
      <c r="AD59" s="205">
        <f t="shared" si="14"/>
        <v>0</v>
      </c>
      <c r="AE59" s="205">
        <f t="shared" si="32"/>
        <v>0</v>
      </c>
      <c r="AF59" s="205">
        <f t="shared" si="15"/>
        <v>0</v>
      </c>
      <c r="AG59" s="205">
        <f t="shared" si="33"/>
        <v>0</v>
      </c>
      <c r="AH59" s="205">
        <f t="shared" si="65"/>
        <v>0</v>
      </c>
      <c r="AI59" s="205">
        <f t="shared" si="16"/>
        <v>-0.10428756075212747</v>
      </c>
      <c r="AJ59" s="205">
        <f t="shared" si="52"/>
        <v>1927.2757455574067</v>
      </c>
      <c r="AK59" s="205">
        <f t="shared" si="34"/>
        <v>49.205755843582807</v>
      </c>
      <c r="AL59" s="205">
        <f t="shared" si="17"/>
        <v>49.317353786228665</v>
      </c>
      <c r="AM59" s="205" t="e">
        <f t="shared" si="18"/>
        <v>#DIV/0!</v>
      </c>
      <c r="AN59" s="205">
        <f t="shared" si="35"/>
        <v>0</v>
      </c>
      <c r="AO59" s="205">
        <f t="shared" si="36"/>
        <v>0</v>
      </c>
      <c r="AP59" s="205">
        <f t="shared" si="37"/>
        <v>0</v>
      </c>
      <c r="AQ59" s="205">
        <f t="shared" si="53"/>
        <v>0</v>
      </c>
      <c r="AR59" s="215">
        <f t="shared" si="19"/>
        <v>13.181186421934679</v>
      </c>
      <c r="AS59" s="215">
        <f t="shared" si="20"/>
        <v>13.181186421934679</v>
      </c>
      <c r="AT59" s="215">
        <f t="shared" si="21"/>
        <v>0</v>
      </c>
      <c r="AU59" s="215">
        <f t="shared" si="54"/>
        <v>0</v>
      </c>
      <c r="AV59" s="201"/>
      <c r="AW59" s="115">
        <f t="shared" si="55"/>
        <v>42.578999999956068</v>
      </c>
      <c r="AX59" s="115">
        <f t="shared" si="56"/>
        <v>-4.2283954832837232</v>
      </c>
      <c r="AY59" s="115">
        <f t="shared" si="38"/>
        <v>0</v>
      </c>
      <c r="AZ59" s="115">
        <f t="shared" si="57"/>
        <v>-4.2140990977673916</v>
      </c>
      <c r="BA59" s="115">
        <f t="shared" si="39"/>
        <v>0</v>
      </c>
      <c r="BB59" s="115">
        <f t="shared" si="58"/>
        <v>0</v>
      </c>
      <c r="BC59" s="115">
        <f t="shared" si="59"/>
        <v>0</v>
      </c>
      <c r="BD59" s="115">
        <f t="shared" si="60"/>
        <v>0</v>
      </c>
      <c r="BE59" s="115">
        <f t="shared" si="40"/>
        <v>0</v>
      </c>
      <c r="BF59" s="115">
        <f t="shared" si="41"/>
        <v>0</v>
      </c>
      <c r="BG59" s="115">
        <f t="shared" si="61"/>
        <v>1862.4202500000006</v>
      </c>
      <c r="BH59" s="115">
        <f t="shared" si="62"/>
        <v>29619.254016586223</v>
      </c>
      <c r="BI59" s="115">
        <f t="shared" si="42"/>
        <v>42.578999999956068</v>
      </c>
      <c r="BJ59" s="115" t="e">
        <f t="shared" si="43"/>
        <v>#DIV/0!</v>
      </c>
      <c r="BK59" s="115">
        <f t="shared" si="44"/>
        <v>0</v>
      </c>
      <c r="BL59" s="115">
        <f t="shared" si="45"/>
        <v>0</v>
      </c>
      <c r="BM59" s="115">
        <f t="shared" si="46"/>
        <v>0</v>
      </c>
      <c r="BN59" s="201">
        <f t="shared" si="22"/>
        <v>0</v>
      </c>
      <c r="BO59" s="216">
        <f t="shared" si="63"/>
        <v>0</v>
      </c>
      <c r="BP59" s="201"/>
      <c r="BQ59" s="110">
        <f t="shared" si="23"/>
        <v>0</v>
      </c>
      <c r="BR59" s="110" t="e">
        <f t="shared" si="24"/>
        <v>#DIV/0!</v>
      </c>
      <c r="BS59" s="110" t="e">
        <f t="shared" si="47"/>
        <v>#DIV/0!</v>
      </c>
      <c r="BT59" s="110">
        <f t="shared" si="48"/>
        <v>0</v>
      </c>
      <c r="CC59" s="110"/>
      <c r="CD59" s="110"/>
      <c r="CE59" s="110"/>
      <c r="CW59" s="110"/>
      <c r="CX59" s="110"/>
    </row>
    <row r="60" spans="1:102">
      <c r="A60" s="110">
        <f t="shared" si="64"/>
        <v>8.8400000000000034</v>
      </c>
      <c r="B60" s="110">
        <f t="shared" si="25"/>
        <v>1566.5216879699249</v>
      </c>
      <c r="C60" s="116">
        <f t="shared" si="26"/>
        <v>1566.5216879699249</v>
      </c>
      <c r="E60" s="205">
        <f t="shared" si="0"/>
        <v>1900.3120239102993</v>
      </c>
      <c r="F60" s="205">
        <f t="shared" si="1"/>
        <v>1646.7158812236198</v>
      </c>
      <c r="G60" s="205">
        <f t="shared" si="27"/>
        <v>-0.10437632021466678</v>
      </c>
      <c r="H60" s="205">
        <f t="shared" si="28"/>
        <v>1926.7814561045684</v>
      </c>
      <c r="I60" s="205">
        <f t="shared" si="2"/>
        <v>0</v>
      </c>
      <c r="K60" s="115">
        <f t="shared" si="3"/>
        <v>1861.9934400000002</v>
      </c>
      <c r="L60" s="115">
        <f t="shared" si="4"/>
        <v>1932.13408</v>
      </c>
      <c r="M60" s="115">
        <f t="shared" si="5"/>
        <v>0.12425447316103376</v>
      </c>
      <c r="N60" s="115">
        <f t="shared" si="6"/>
        <v>1879.4588082030132</v>
      </c>
      <c r="O60" s="115">
        <f t="shared" si="7"/>
        <v>2021.5088000000001</v>
      </c>
      <c r="Q60" s="205">
        <f t="shared" si="29"/>
        <v>-1</v>
      </c>
      <c r="R60" s="204">
        <f t="shared" si="8"/>
        <v>0</v>
      </c>
      <c r="S60" s="204">
        <f t="shared" si="9"/>
        <v>0</v>
      </c>
      <c r="T60" s="115">
        <f t="shared" si="10"/>
        <v>-4.2125613913713353</v>
      </c>
      <c r="U60" s="115">
        <f t="shared" si="11"/>
        <v>0</v>
      </c>
      <c r="V60" s="115">
        <f t="shared" si="12"/>
        <v>0</v>
      </c>
      <c r="W60" s="202">
        <f t="shared" si="30"/>
        <v>0</v>
      </c>
      <c r="Y60" s="205">
        <f t="shared" si="49"/>
        <v>49.428945283831268</v>
      </c>
      <c r="Z60" s="205">
        <f t="shared" si="50"/>
        <v>-1</v>
      </c>
      <c r="AA60" s="205">
        <f t="shared" si="13"/>
        <v>0</v>
      </c>
      <c r="AB60" s="205">
        <f t="shared" si="31"/>
        <v>0</v>
      </c>
      <c r="AC60" s="205">
        <f t="shared" si="51"/>
        <v>-1</v>
      </c>
      <c r="AD60" s="205">
        <f t="shared" si="14"/>
        <v>0</v>
      </c>
      <c r="AE60" s="205">
        <f t="shared" si="32"/>
        <v>0</v>
      </c>
      <c r="AF60" s="205">
        <f t="shared" si="15"/>
        <v>0</v>
      </c>
      <c r="AG60" s="205">
        <f t="shared" si="33"/>
        <v>0</v>
      </c>
      <c r="AH60" s="205">
        <f t="shared" si="65"/>
        <v>0</v>
      </c>
      <c r="AI60" s="205">
        <f t="shared" si="16"/>
        <v>-0.10437632021466678</v>
      </c>
      <c r="AJ60" s="205">
        <f t="shared" si="52"/>
        <v>1926.7814561045684</v>
      </c>
      <c r="AK60" s="205">
        <f t="shared" si="34"/>
        <v>49.317353786228665</v>
      </c>
      <c r="AL60" s="205">
        <f t="shared" si="17"/>
        <v>49.428945283831268</v>
      </c>
      <c r="AM60" s="205" t="e">
        <f t="shared" si="18"/>
        <v>#DIV/0!</v>
      </c>
      <c r="AN60" s="205">
        <f t="shared" si="35"/>
        <v>0</v>
      </c>
      <c r="AO60" s="205">
        <f t="shared" si="36"/>
        <v>0</v>
      </c>
      <c r="AP60" s="205">
        <f t="shared" si="37"/>
        <v>0</v>
      </c>
      <c r="AQ60" s="205">
        <f t="shared" si="53"/>
        <v>0</v>
      </c>
      <c r="AR60" s="215">
        <f t="shared" si="19"/>
        <v>13.181186421934679</v>
      </c>
      <c r="AS60" s="215">
        <f t="shared" si="20"/>
        <v>13.181186421934679</v>
      </c>
      <c r="AT60" s="215">
        <f t="shared" si="21"/>
        <v>0</v>
      </c>
      <c r="AU60" s="215">
        <f t="shared" si="54"/>
        <v>0</v>
      </c>
      <c r="AV60" s="201"/>
      <c r="AW60" s="115">
        <f t="shared" si="55"/>
        <v>42.681000000039603</v>
      </c>
      <c r="AX60" s="115">
        <f t="shared" si="56"/>
        <v>-4.2125613913713353</v>
      </c>
      <c r="AY60" s="115">
        <f t="shared" si="38"/>
        <v>0</v>
      </c>
      <c r="AZ60" s="115">
        <f t="shared" si="57"/>
        <v>-4.1983043215755655</v>
      </c>
      <c r="BA60" s="115">
        <f t="shared" si="39"/>
        <v>0</v>
      </c>
      <c r="BB60" s="115">
        <f t="shared" si="58"/>
        <v>0</v>
      </c>
      <c r="BC60" s="115">
        <f t="shared" si="59"/>
        <v>0</v>
      </c>
      <c r="BD60" s="115">
        <f t="shared" si="60"/>
        <v>0</v>
      </c>
      <c r="BE60" s="115">
        <f t="shared" si="40"/>
        <v>0</v>
      </c>
      <c r="BF60" s="115">
        <f t="shared" si="41"/>
        <v>0</v>
      </c>
      <c r="BG60" s="115">
        <f t="shared" si="61"/>
        <v>1861.9934400000002</v>
      </c>
      <c r="BH60" s="115">
        <f t="shared" si="62"/>
        <v>29589.856203008203</v>
      </c>
      <c r="BI60" s="115">
        <f t="shared" si="42"/>
        <v>42.681000000039603</v>
      </c>
      <c r="BJ60" s="115" t="e">
        <f t="shared" si="43"/>
        <v>#DIV/0!</v>
      </c>
      <c r="BK60" s="115">
        <f t="shared" si="44"/>
        <v>0</v>
      </c>
      <c r="BL60" s="115">
        <f t="shared" si="45"/>
        <v>0</v>
      </c>
      <c r="BM60" s="115">
        <f t="shared" si="46"/>
        <v>0</v>
      </c>
      <c r="BN60" s="201">
        <f t="shared" si="22"/>
        <v>0</v>
      </c>
      <c r="BO60" s="216">
        <f t="shared" si="63"/>
        <v>0</v>
      </c>
      <c r="BP60" s="201"/>
      <c r="BQ60" s="110">
        <f t="shared" si="23"/>
        <v>0</v>
      </c>
      <c r="BR60" s="110" t="e">
        <f t="shared" si="24"/>
        <v>#DIV/0!</v>
      </c>
      <c r="BS60" s="110" t="e">
        <f t="shared" si="47"/>
        <v>#DIV/0!</v>
      </c>
      <c r="BT60" s="110">
        <f t="shared" si="48"/>
        <v>0</v>
      </c>
      <c r="CC60" s="110"/>
      <c r="CD60" s="110"/>
      <c r="CE60" s="110"/>
      <c r="CW60" s="110"/>
      <c r="CX60" s="110"/>
    </row>
    <row r="61" spans="1:102">
      <c r="A61" s="110">
        <f t="shared" si="64"/>
        <v>8.8300000000000036</v>
      </c>
      <c r="B61" s="110">
        <f t="shared" si="25"/>
        <v>1566.3898761057055</v>
      </c>
      <c r="C61" s="116">
        <f t="shared" si="26"/>
        <v>1566.3898761057055</v>
      </c>
      <c r="E61" s="205">
        <f t="shared" si="0"/>
        <v>1899.9096352978838</v>
      </c>
      <c r="F61" s="205">
        <f t="shared" si="1"/>
        <v>1647.4196812236196</v>
      </c>
      <c r="G61" s="205">
        <f t="shared" si="27"/>
        <v>-0.10446520773645861</v>
      </c>
      <c r="H61" s="205">
        <f t="shared" si="28"/>
        <v>1926.2860508016208</v>
      </c>
      <c r="I61" s="205">
        <f t="shared" si="2"/>
        <v>0</v>
      </c>
      <c r="K61" s="115">
        <f t="shared" si="3"/>
        <v>1861.5656100000001</v>
      </c>
      <c r="L61" s="115">
        <f t="shared" si="4"/>
        <v>1931.8995200000004</v>
      </c>
      <c r="M61" s="115">
        <f t="shared" si="5"/>
        <v>0.12433687002652516</v>
      </c>
      <c r="N61" s="115">
        <f t="shared" si="6"/>
        <v>1879.0868450203843</v>
      </c>
      <c r="O61" s="115">
        <f t="shared" si="7"/>
        <v>2021.4122000000002</v>
      </c>
      <c r="Q61" s="205">
        <f t="shared" si="29"/>
        <v>-1</v>
      </c>
      <c r="R61" s="204">
        <f t="shared" si="8"/>
        <v>0</v>
      </c>
      <c r="S61" s="204">
        <f t="shared" si="9"/>
        <v>0</v>
      </c>
      <c r="T61" s="115">
        <f t="shared" si="10"/>
        <v>-4.1967769727901292</v>
      </c>
      <c r="U61" s="115">
        <f t="shared" si="11"/>
        <v>0</v>
      </c>
      <c r="V61" s="115">
        <f t="shared" si="12"/>
        <v>0</v>
      </c>
      <c r="W61" s="202">
        <f t="shared" si="30"/>
        <v>0</v>
      </c>
      <c r="Y61" s="205">
        <f t="shared" si="49"/>
        <v>49.540530294758504</v>
      </c>
      <c r="Z61" s="205">
        <f t="shared" si="50"/>
        <v>-1</v>
      </c>
      <c r="AA61" s="205">
        <f t="shared" si="13"/>
        <v>0</v>
      </c>
      <c r="AB61" s="205">
        <f t="shared" si="31"/>
        <v>0</v>
      </c>
      <c r="AC61" s="205">
        <f t="shared" si="51"/>
        <v>-1</v>
      </c>
      <c r="AD61" s="205">
        <f t="shared" si="14"/>
        <v>0</v>
      </c>
      <c r="AE61" s="205">
        <f t="shared" si="32"/>
        <v>0</v>
      </c>
      <c r="AF61" s="205">
        <f t="shared" si="15"/>
        <v>0</v>
      </c>
      <c r="AG61" s="205">
        <f t="shared" si="33"/>
        <v>0</v>
      </c>
      <c r="AH61" s="205">
        <f t="shared" si="65"/>
        <v>0</v>
      </c>
      <c r="AI61" s="205">
        <f t="shared" si="16"/>
        <v>-0.10446520773645861</v>
      </c>
      <c r="AJ61" s="205">
        <f t="shared" si="52"/>
        <v>1926.2860508016208</v>
      </c>
      <c r="AK61" s="205">
        <f t="shared" si="34"/>
        <v>49.428945283831268</v>
      </c>
      <c r="AL61" s="205">
        <f t="shared" si="17"/>
        <v>49.540530294758504</v>
      </c>
      <c r="AM61" s="205" t="e">
        <f t="shared" si="18"/>
        <v>#DIV/0!</v>
      </c>
      <c r="AN61" s="205">
        <f t="shared" si="35"/>
        <v>0</v>
      </c>
      <c r="AO61" s="205">
        <f t="shared" si="36"/>
        <v>0</v>
      </c>
      <c r="AP61" s="205">
        <f t="shared" si="37"/>
        <v>0</v>
      </c>
      <c r="AQ61" s="205">
        <f t="shared" si="53"/>
        <v>0</v>
      </c>
      <c r="AR61" s="215">
        <f t="shared" si="19"/>
        <v>13.181186421934679</v>
      </c>
      <c r="AS61" s="215">
        <f t="shared" si="20"/>
        <v>13.181186421934679</v>
      </c>
      <c r="AT61" s="215">
        <f t="shared" si="21"/>
        <v>0</v>
      </c>
      <c r="AU61" s="215">
        <f t="shared" si="54"/>
        <v>0</v>
      </c>
      <c r="AV61" s="201"/>
      <c r="AW61" s="115">
        <f t="shared" si="55"/>
        <v>42.783000000009451</v>
      </c>
      <c r="AX61" s="115">
        <f t="shared" si="56"/>
        <v>-4.1967769727901292</v>
      </c>
      <c r="AY61" s="115">
        <f t="shared" si="38"/>
        <v>0</v>
      </c>
      <c r="AZ61" s="115">
        <f t="shared" si="57"/>
        <v>-4.182559079884701</v>
      </c>
      <c r="BA61" s="115">
        <f t="shared" si="39"/>
        <v>0</v>
      </c>
      <c r="BB61" s="115">
        <f t="shared" si="58"/>
        <v>0</v>
      </c>
      <c r="BC61" s="115">
        <f t="shared" si="59"/>
        <v>0</v>
      </c>
      <c r="BD61" s="115">
        <f t="shared" si="60"/>
        <v>0</v>
      </c>
      <c r="BE61" s="115">
        <f t="shared" si="40"/>
        <v>0</v>
      </c>
      <c r="BF61" s="115">
        <f t="shared" si="41"/>
        <v>0</v>
      </c>
      <c r="BG61" s="115">
        <f t="shared" si="61"/>
        <v>1861.5656100000001</v>
      </c>
      <c r="BH61" s="115">
        <f t="shared" si="62"/>
        <v>29560.356389430097</v>
      </c>
      <c r="BI61" s="115">
        <f t="shared" si="42"/>
        <v>42.783000000009451</v>
      </c>
      <c r="BJ61" s="115" t="e">
        <f t="shared" si="43"/>
        <v>#DIV/0!</v>
      </c>
      <c r="BK61" s="115">
        <f t="shared" si="44"/>
        <v>0</v>
      </c>
      <c r="BL61" s="115">
        <f t="shared" si="45"/>
        <v>0</v>
      </c>
      <c r="BM61" s="115">
        <f t="shared" si="46"/>
        <v>0</v>
      </c>
      <c r="BN61" s="201">
        <f t="shared" si="22"/>
        <v>0</v>
      </c>
      <c r="BO61" s="216">
        <f t="shared" si="63"/>
        <v>0</v>
      </c>
      <c r="BP61" s="201"/>
      <c r="BQ61" s="110">
        <f t="shared" si="23"/>
        <v>0</v>
      </c>
      <c r="BR61" s="110" t="e">
        <f t="shared" si="24"/>
        <v>#DIV/0!</v>
      </c>
      <c r="BS61" s="110" t="e">
        <f t="shared" si="47"/>
        <v>#DIV/0!</v>
      </c>
      <c r="BT61" s="110">
        <f t="shared" si="48"/>
        <v>0</v>
      </c>
      <c r="CC61" s="110"/>
      <c r="CD61" s="110"/>
      <c r="CE61" s="110"/>
      <c r="CW61" s="110"/>
      <c r="CX61" s="110"/>
    </row>
    <row r="62" spans="1:102">
      <c r="A62" s="110">
        <f t="shared" si="64"/>
        <v>8.8200000000000038</v>
      </c>
      <c r="B62" s="110">
        <f t="shared" si="25"/>
        <v>1566.2580642414862</v>
      </c>
      <c r="C62" s="116">
        <f t="shared" si="26"/>
        <v>1566.2580642414862</v>
      </c>
      <c r="E62" s="205">
        <f t="shared" si="0"/>
        <v>1899.5061203307168</v>
      </c>
      <c r="F62" s="205">
        <f t="shared" si="1"/>
        <v>1648.1206812236196</v>
      </c>
      <c r="G62" s="205">
        <f t="shared" si="27"/>
        <v>-0.10455422349237156</v>
      </c>
      <c r="H62" s="205">
        <f t="shared" si="28"/>
        <v>1925.7895297138482</v>
      </c>
      <c r="I62" s="205">
        <f t="shared" si="2"/>
        <v>0</v>
      </c>
      <c r="K62" s="115">
        <f t="shared" si="3"/>
        <v>1861.1367600000003</v>
      </c>
      <c r="L62" s="115">
        <f t="shared" si="4"/>
        <v>1931.6643200000001</v>
      </c>
      <c r="M62" s="115">
        <f t="shared" si="5"/>
        <v>0.12441937624419371</v>
      </c>
      <c r="N62" s="115">
        <f t="shared" si="6"/>
        <v>1878.7140076740816</v>
      </c>
      <c r="O62" s="115">
        <f t="shared" si="7"/>
        <v>2021.3152</v>
      </c>
      <c r="Q62" s="205">
        <f t="shared" si="29"/>
        <v>-1</v>
      </c>
      <c r="R62" s="204">
        <f t="shared" si="8"/>
        <v>0</v>
      </c>
      <c r="S62" s="204">
        <f t="shared" si="9"/>
        <v>0</v>
      </c>
      <c r="T62" s="115">
        <f t="shared" si="10"/>
        <v>-4.1810420743113061</v>
      </c>
      <c r="U62" s="115">
        <f t="shared" si="11"/>
        <v>0</v>
      </c>
      <c r="V62" s="115">
        <f t="shared" si="12"/>
        <v>0</v>
      </c>
      <c r="W62" s="202">
        <f t="shared" si="30"/>
        <v>0</v>
      </c>
      <c r="Y62" s="205">
        <f t="shared" si="49"/>
        <v>49.652108777264552</v>
      </c>
      <c r="Z62" s="205">
        <f t="shared" si="50"/>
        <v>-1</v>
      </c>
      <c r="AA62" s="205">
        <f t="shared" si="13"/>
        <v>0</v>
      </c>
      <c r="AB62" s="205">
        <f t="shared" si="31"/>
        <v>0</v>
      </c>
      <c r="AC62" s="205">
        <f t="shared" si="51"/>
        <v>-1</v>
      </c>
      <c r="AD62" s="205">
        <f t="shared" si="14"/>
        <v>0</v>
      </c>
      <c r="AE62" s="205">
        <f t="shared" si="32"/>
        <v>0</v>
      </c>
      <c r="AF62" s="205">
        <f t="shared" si="15"/>
        <v>0</v>
      </c>
      <c r="AG62" s="205">
        <f t="shared" si="33"/>
        <v>0</v>
      </c>
      <c r="AH62" s="205">
        <f t="shared" si="65"/>
        <v>0</v>
      </c>
      <c r="AI62" s="205">
        <f t="shared" si="16"/>
        <v>-0.10455422349237156</v>
      </c>
      <c r="AJ62" s="205">
        <f t="shared" si="52"/>
        <v>1925.7895297138482</v>
      </c>
      <c r="AK62" s="205">
        <f t="shared" si="34"/>
        <v>49.540530294758504</v>
      </c>
      <c r="AL62" s="205">
        <f t="shared" si="17"/>
        <v>49.652108777264552</v>
      </c>
      <c r="AM62" s="205" t="e">
        <f t="shared" si="18"/>
        <v>#DIV/0!</v>
      </c>
      <c r="AN62" s="205">
        <f t="shared" si="35"/>
        <v>0</v>
      </c>
      <c r="AO62" s="205">
        <f t="shared" si="36"/>
        <v>0</v>
      </c>
      <c r="AP62" s="205">
        <f t="shared" si="37"/>
        <v>0</v>
      </c>
      <c r="AQ62" s="205">
        <f t="shared" si="53"/>
        <v>0</v>
      </c>
      <c r="AR62" s="215">
        <f t="shared" si="19"/>
        <v>13.181186421934679</v>
      </c>
      <c r="AS62" s="215">
        <f t="shared" si="20"/>
        <v>13.181186421934679</v>
      </c>
      <c r="AT62" s="215">
        <f t="shared" si="21"/>
        <v>0</v>
      </c>
      <c r="AU62" s="215">
        <f t="shared" si="54"/>
        <v>0</v>
      </c>
      <c r="AV62" s="201"/>
      <c r="AW62" s="115">
        <f t="shared" si="55"/>
        <v>42.884999999979307</v>
      </c>
      <c r="AX62" s="115">
        <f t="shared" si="56"/>
        <v>-4.1810420743113061</v>
      </c>
      <c r="AY62" s="115">
        <f t="shared" si="38"/>
        <v>0</v>
      </c>
      <c r="AZ62" s="115">
        <f t="shared" si="57"/>
        <v>-4.16686321997408</v>
      </c>
      <c r="BA62" s="115">
        <f t="shared" si="39"/>
        <v>0</v>
      </c>
      <c r="BB62" s="115">
        <f t="shared" si="58"/>
        <v>0</v>
      </c>
      <c r="BC62" s="115">
        <f t="shared" si="59"/>
        <v>0</v>
      </c>
      <c r="BD62" s="115">
        <f t="shared" si="60"/>
        <v>0</v>
      </c>
      <c r="BE62" s="115">
        <f t="shared" si="40"/>
        <v>0</v>
      </c>
      <c r="BF62" s="115">
        <f t="shared" si="41"/>
        <v>0</v>
      </c>
      <c r="BG62" s="115">
        <f t="shared" si="61"/>
        <v>1861.1367600000003</v>
      </c>
      <c r="BH62" s="115">
        <f t="shared" si="62"/>
        <v>29530.754575852021</v>
      </c>
      <c r="BI62" s="115">
        <f t="shared" si="42"/>
        <v>42.884999999979307</v>
      </c>
      <c r="BJ62" s="115" t="e">
        <f t="shared" si="43"/>
        <v>#DIV/0!</v>
      </c>
      <c r="BK62" s="115">
        <f t="shared" si="44"/>
        <v>0</v>
      </c>
      <c r="BL62" s="115">
        <f t="shared" si="45"/>
        <v>0</v>
      </c>
      <c r="BM62" s="115">
        <f t="shared" si="46"/>
        <v>0</v>
      </c>
      <c r="BN62" s="201">
        <f t="shared" si="22"/>
        <v>0</v>
      </c>
      <c r="BO62" s="216">
        <f t="shared" si="63"/>
        <v>0</v>
      </c>
      <c r="BP62" s="201"/>
      <c r="BQ62" s="110">
        <f t="shared" si="23"/>
        <v>0</v>
      </c>
      <c r="BR62" s="110" t="e">
        <f t="shared" si="24"/>
        <v>#DIV/0!</v>
      </c>
      <c r="BS62" s="110" t="e">
        <f t="shared" si="47"/>
        <v>#DIV/0!</v>
      </c>
      <c r="BT62" s="110">
        <f t="shared" si="48"/>
        <v>0</v>
      </c>
      <c r="CC62" s="110"/>
      <c r="CD62" s="110"/>
      <c r="CE62" s="110"/>
      <c r="CW62" s="110"/>
      <c r="CX62" s="110"/>
    </row>
    <row r="63" spans="1:102">
      <c r="A63" s="110">
        <f t="shared" si="64"/>
        <v>8.8100000000000041</v>
      </c>
      <c r="B63" s="110">
        <f t="shared" si="25"/>
        <v>1566.1262523772668</v>
      </c>
      <c r="C63" s="116">
        <f t="shared" si="26"/>
        <v>1566.1262523772668</v>
      </c>
      <c r="E63" s="205">
        <f t="shared" si="0"/>
        <v>1899.1014790087986</v>
      </c>
      <c r="F63" s="205">
        <f t="shared" si="1"/>
        <v>1648.8188812236199</v>
      </c>
      <c r="G63" s="205">
        <f t="shared" si="27"/>
        <v>-0.10464336765690269</v>
      </c>
      <c r="H63" s="205">
        <f t="shared" si="28"/>
        <v>1925.2918929069579</v>
      </c>
      <c r="I63" s="205">
        <f t="shared" si="2"/>
        <v>0</v>
      </c>
      <c r="K63" s="115">
        <f t="shared" si="3"/>
        <v>1860.7068900000006</v>
      </c>
      <c r="L63" s="115">
        <f t="shared" si="4"/>
        <v>1931.42848</v>
      </c>
      <c r="M63" s="115">
        <f t="shared" si="5"/>
        <v>0.12450199203187247</v>
      </c>
      <c r="N63" s="115">
        <f t="shared" si="6"/>
        <v>1878.3402963756762</v>
      </c>
      <c r="O63" s="115">
        <f t="shared" si="7"/>
        <v>2021.2178000000001</v>
      </c>
      <c r="Q63" s="205">
        <f t="shared" si="29"/>
        <v>-1</v>
      </c>
      <c r="R63" s="204">
        <f t="shared" si="8"/>
        <v>0</v>
      </c>
      <c r="S63" s="204">
        <f t="shared" si="9"/>
        <v>0</v>
      </c>
      <c r="T63" s="115">
        <f t="shared" si="10"/>
        <v>-4.1653565427861023</v>
      </c>
      <c r="U63" s="115">
        <f t="shared" si="11"/>
        <v>0</v>
      </c>
      <c r="V63" s="115">
        <f t="shared" si="12"/>
        <v>0</v>
      </c>
      <c r="W63" s="202">
        <f t="shared" si="30"/>
        <v>0</v>
      </c>
      <c r="Y63" s="205">
        <f t="shared" si="49"/>
        <v>49.763680689035176</v>
      </c>
      <c r="Z63" s="205">
        <f t="shared" si="50"/>
        <v>-1</v>
      </c>
      <c r="AA63" s="205">
        <f t="shared" si="13"/>
        <v>0</v>
      </c>
      <c r="AB63" s="205">
        <f t="shared" si="31"/>
        <v>0</v>
      </c>
      <c r="AC63" s="205">
        <f t="shared" si="51"/>
        <v>-1</v>
      </c>
      <c r="AD63" s="205">
        <f t="shared" si="14"/>
        <v>0</v>
      </c>
      <c r="AE63" s="205">
        <f t="shared" si="32"/>
        <v>0</v>
      </c>
      <c r="AF63" s="205">
        <f t="shared" si="15"/>
        <v>0</v>
      </c>
      <c r="AG63" s="205">
        <f t="shared" si="33"/>
        <v>0</v>
      </c>
      <c r="AH63" s="205">
        <f t="shared" si="65"/>
        <v>0</v>
      </c>
      <c r="AI63" s="205">
        <f t="shared" si="16"/>
        <v>-0.10464336765690269</v>
      </c>
      <c r="AJ63" s="205">
        <f t="shared" si="52"/>
        <v>1925.2918929069579</v>
      </c>
      <c r="AK63" s="205">
        <f t="shared" si="34"/>
        <v>49.652108777264552</v>
      </c>
      <c r="AL63" s="205">
        <f t="shared" si="17"/>
        <v>49.763680689035176</v>
      </c>
      <c r="AM63" s="205" t="e">
        <f t="shared" si="18"/>
        <v>#DIV/0!</v>
      </c>
      <c r="AN63" s="205">
        <f t="shared" si="35"/>
        <v>0</v>
      </c>
      <c r="AO63" s="205">
        <f t="shared" si="36"/>
        <v>0</v>
      </c>
      <c r="AP63" s="205">
        <f t="shared" si="37"/>
        <v>0</v>
      </c>
      <c r="AQ63" s="205">
        <f t="shared" si="53"/>
        <v>0</v>
      </c>
      <c r="AR63" s="215">
        <f t="shared" si="19"/>
        <v>13.181186421934679</v>
      </c>
      <c r="AS63" s="215">
        <f t="shared" si="20"/>
        <v>13.181186421934679</v>
      </c>
      <c r="AT63" s="215">
        <f t="shared" si="21"/>
        <v>0</v>
      </c>
      <c r="AU63" s="215">
        <f t="shared" si="54"/>
        <v>0</v>
      </c>
      <c r="AV63" s="201"/>
      <c r="AW63" s="115">
        <f t="shared" si="55"/>
        <v>42.986999999971893</v>
      </c>
      <c r="AX63" s="115">
        <f t="shared" si="56"/>
        <v>-4.1653565427861023</v>
      </c>
      <c r="AY63" s="115">
        <f t="shared" si="38"/>
        <v>0</v>
      </c>
      <c r="AZ63" s="115">
        <f t="shared" si="57"/>
        <v>-4.1512165892019137</v>
      </c>
      <c r="BA63" s="115">
        <f t="shared" si="39"/>
        <v>0</v>
      </c>
      <c r="BB63" s="115">
        <f t="shared" si="58"/>
        <v>0</v>
      </c>
      <c r="BC63" s="115">
        <f t="shared" si="59"/>
        <v>0</v>
      </c>
      <c r="BD63" s="115">
        <f t="shared" si="60"/>
        <v>0</v>
      </c>
      <c r="BE63" s="115">
        <f t="shared" si="40"/>
        <v>0</v>
      </c>
      <c r="BF63" s="115">
        <f t="shared" si="41"/>
        <v>0</v>
      </c>
      <c r="BG63" s="115">
        <f t="shared" si="61"/>
        <v>1860.7068900000006</v>
      </c>
      <c r="BH63" s="115">
        <f t="shared" si="62"/>
        <v>29501.050762273979</v>
      </c>
      <c r="BI63" s="115">
        <f t="shared" si="42"/>
        <v>42.986999999971893</v>
      </c>
      <c r="BJ63" s="115" t="e">
        <f t="shared" si="43"/>
        <v>#DIV/0!</v>
      </c>
      <c r="BK63" s="115">
        <f t="shared" si="44"/>
        <v>0</v>
      </c>
      <c r="BL63" s="115">
        <f t="shared" si="45"/>
        <v>0</v>
      </c>
      <c r="BM63" s="115">
        <f t="shared" si="46"/>
        <v>0</v>
      </c>
      <c r="BN63" s="201">
        <f t="shared" si="22"/>
        <v>0</v>
      </c>
      <c r="BO63" s="216">
        <f t="shared" si="63"/>
        <v>0</v>
      </c>
      <c r="BP63" s="201"/>
      <c r="BQ63" s="110">
        <f t="shared" si="23"/>
        <v>0</v>
      </c>
      <c r="BR63" s="110" t="e">
        <f t="shared" si="24"/>
        <v>#DIV/0!</v>
      </c>
      <c r="BS63" s="110" t="e">
        <f t="shared" si="47"/>
        <v>#DIV/0!</v>
      </c>
      <c r="BT63" s="110">
        <f t="shared" si="48"/>
        <v>0</v>
      </c>
      <c r="CC63" s="110"/>
      <c r="CD63" s="110"/>
      <c r="CE63" s="110"/>
      <c r="CW63" s="110"/>
      <c r="CX63" s="110"/>
    </row>
    <row r="64" spans="1:102">
      <c r="A64" s="110">
        <f t="shared" si="64"/>
        <v>8.8000000000000043</v>
      </c>
      <c r="B64" s="110">
        <f t="shared" si="25"/>
        <v>1565.9944405130475</v>
      </c>
      <c r="C64" s="116">
        <f t="shared" si="26"/>
        <v>1565.9944405130475</v>
      </c>
      <c r="E64" s="205">
        <f t="shared" si="0"/>
        <v>1898.6957113321287</v>
      </c>
      <c r="F64" s="205">
        <f t="shared" si="1"/>
        <v>1649.5142812236199</v>
      </c>
      <c r="G64" s="205">
        <f t="shared" si="27"/>
        <v>-0.10473264040416941</v>
      </c>
      <c r="H64" s="205">
        <f t="shared" si="28"/>
        <v>1924.7931404470798</v>
      </c>
      <c r="I64" s="205">
        <f t="shared" si="2"/>
        <v>0</v>
      </c>
      <c r="K64" s="115">
        <f t="shared" si="3"/>
        <v>1860.2760000000003</v>
      </c>
      <c r="L64" s="115">
        <f t="shared" si="4"/>
        <v>1931.1920000000002</v>
      </c>
      <c r="M64" s="115">
        <f t="shared" si="5"/>
        <v>0.12458471760797338</v>
      </c>
      <c r="N64" s="115">
        <f t="shared" si="6"/>
        <v>1877.9657113372202</v>
      </c>
      <c r="O64" s="115">
        <f t="shared" si="7"/>
        <v>2021.12</v>
      </c>
      <c r="Q64" s="205">
        <f t="shared" si="29"/>
        <v>-1</v>
      </c>
      <c r="R64" s="204">
        <f t="shared" si="8"/>
        <v>0</v>
      </c>
      <c r="S64" s="204">
        <f t="shared" si="9"/>
        <v>0</v>
      </c>
      <c r="T64" s="115">
        <f t="shared" si="10"/>
        <v>-4.1497202251530405</v>
      </c>
      <c r="U64" s="115">
        <f t="shared" si="11"/>
        <v>0</v>
      </c>
      <c r="V64" s="115">
        <f t="shared" si="12"/>
        <v>0</v>
      </c>
      <c r="W64" s="202">
        <f t="shared" si="30"/>
        <v>0</v>
      </c>
      <c r="Y64" s="205">
        <f t="shared" si="49"/>
        <v>49.87524598780162</v>
      </c>
      <c r="Z64" s="205">
        <f t="shared" si="50"/>
        <v>-1</v>
      </c>
      <c r="AA64" s="205">
        <f t="shared" si="13"/>
        <v>0</v>
      </c>
      <c r="AB64" s="205">
        <f t="shared" si="31"/>
        <v>0</v>
      </c>
      <c r="AC64" s="205">
        <f t="shared" si="51"/>
        <v>-1</v>
      </c>
      <c r="AD64" s="205">
        <f t="shared" si="14"/>
        <v>0</v>
      </c>
      <c r="AE64" s="205">
        <f t="shared" si="32"/>
        <v>0</v>
      </c>
      <c r="AF64" s="205">
        <f t="shared" si="15"/>
        <v>0</v>
      </c>
      <c r="AG64" s="205">
        <f t="shared" si="33"/>
        <v>0</v>
      </c>
      <c r="AH64" s="205">
        <f t="shared" si="65"/>
        <v>0</v>
      </c>
      <c r="AI64" s="205">
        <f t="shared" si="16"/>
        <v>-0.10473264040416941</v>
      </c>
      <c r="AJ64" s="205">
        <f t="shared" si="52"/>
        <v>1924.7931404470798</v>
      </c>
      <c r="AK64" s="205">
        <f t="shared" si="34"/>
        <v>49.763680689035176</v>
      </c>
      <c r="AL64" s="205">
        <f t="shared" si="17"/>
        <v>49.87524598780162</v>
      </c>
      <c r="AM64" s="205" t="e">
        <f t="shared" si="18"/>
        <v>#DIV/0!</v>
      </c>
      <c r="AN64" s="205">
        <f t="shared" si="35"/>
        <v>0</v>
      </c>
      <c r="AO64" s="205">
        <f t="shared" si="36"/>
        <v>0</v>
      </c>
      <c r="AP64" s="205">
        <f t="shared" si="37"/>
        <v>0</v>
      </c>
      <c r="AQ64" s="205">
        <f t="shared" si="53"/>
        <v>0</v>
      </c>
      <c r="AR64" s="215">
        <f t="shared" si="19"/>
        <v>13.181186421934679</v>
      </c>
      <c r="AS64" s="215">
        <f t="shared" si="20"/>
        <v>13.181186421934679</v>
      </c>
      <c r="AT64" s="215">
        <f t="shared" si="21"/>
        <v>0</v>
      </c>
      <c r="AU64" s="215">
        <f t="shared" si="54"/>
        <v>0</v>
      </c>
      <c r="AV64" s="201"/>
      <c r="AW64" s="115">
        <f t="shared" si="55"/>
        <v>43.089000000032691</v>
      </c>
      <c r="AX64" s="115">
        <f t="shared" si="56"/>
        <v>-4.1497202251530405</v>
      </c>
      <c r="AY64" s="115">
        <f t="shared" si="38"/>
        <v>0</v>
      </c>
      <c r="AZ64" s="115">
        <f t="shared" si="57"/>
        <v>-4.135619035012593</v>
      </c>
      <c r="BA64" s="115">
        <f t="shared" si="39"/>
        <v>0</v>
      </c>
      <c r="BB64" s="115">
        <f t="shared" si="58"/>
        <v>0</v>
      </c>
      <c r="BC64" s="115">
        <f t="shared" si="59"/>
        <v>0</v>
      </c>
      <c r="BD64" s="115">
        <f t="shared" si="60"/>
        <v>0</v>
      </c>
      <c r="BE64" s="115">
        <f t="shared" si="40"/>
        <v>0</v>
      </c>
      <c r="BF64" s="115">
        <f t="shared" si="41"/>
        <v>0</v>
      </c>
      <c r="BG64" s="115">
        <f t="shared" si="61"/>
        <v>1860.2760000000003</v>
      </c>
      <c r="BH64" s="115">
        <f t="shared" si="62"/>
        <v>29471.244948695941</v>
      </c>
      <c r="BI64" s="115">
        <f t="shared" si="42"/>
        <v>43.089000000032691</v>
      </c>
      <c r="BJ64" s="115" t="e">
        <f t="shared" si="43"/>
        <v>#DIV/0!</v>
      </c>
      <c r="BK64" s="115">
        <f t="shared" si="44"/>
        <v>0</v>
      </c>
      <c r="BL64" s="115">
        <f t="shared" si="45"/>
        <v>0</v>
      </c>
      <c r="BM64" s="115">
        <f t="shared" si="46"/>
        <v>0</v>
      </c>
      <c r="BN64" s="201">
        <f t="shared" si="22"/>
        <v>0</v>
      </c>
      <c r="BO64" s="216">
        <f t="shared" si="63"/>
        <v>0</v>
      </c>
      <c r="BP64" s="201"/>
      <c r="BQ64" s="110">
        <f t="shared" si="23"/>
        <v>0</v>
      </c>
      <c r="BR64" s="110" t="e">
        <f t="shared" si="24"/>
        <v>#DIV/0!</v>
      </c>
      <c r="BS64" s="110" t="e">
        <f t="shared" si="47"/>
        <v>#DIV/0!</v>
      </c>
      <c r="BT64" s="110">
        <f t="shared" si="48"/>
        <v>0</v>
      </c>
      <c r="CC64" s="110"/>
      <c r="CD64" s="110"/>
      <c r="CE64" s="110"/>
      <c r="CW64" s="110"/>
      <c r="CX64" s="110"/>
    </row>
    <row r="65" spans="1:102">
      <c r="A65" s="110">
        <f t="shared" si="64"/>
        <v>8.7900000000000045</v>
      </c>
      <c r="B65" s="110">
        <f t="shared" si="25"/>
        <v>1565.8626286488281</v>
      </c>
      <c r="C65" s="116">
        <f t="shared" si="26"/>
        <v>1565.8626286488281</v>
      </c>
      <c r="E65" s="205">
        <f t="shared" si="0"/>
        <v>1898.2888173007073</v>
      </c>
      <c r="F65" s="205">
        <f t="shared" si="1"/>
        <v>1650.2068812236198</v>
      </c>
      <c r="G65" s="205">
        <f t="shared" si="27"/>
        <v>-0.10482204190790122</v>
      </c>
      <c r="H65" s="205">
        <f t="shared" si="28"/>
        <v>1924.293272400773</v>
      </c>
      <c r="I65" s="205">
        <f t="shared" si="2"/>
        <v>0</v>
      </c>
      <c r="K65" s="115">
        <f t="shared" si="3"/>
        <v>1859.8440900000001</v>
      </c>
      <c r="L65" s="115">
        <f t="shared" si="4"/>
        <v>1930.95488</v>
      </c>
      <c r="M65" s="115">
        <f t="shared" si="5"/>
        <v>0.12466755319148932</v>
      </c>
      <c r="N65" s="115">
        <f t="shared" si="6"/>
        <v>1877.5902527712515</v>
      </c>
      <c r="O65" s="115">
        <f t="shared" si="7"/>
        <v>2021.0218</v>
      </c>
      <c r="Q65" s="205">
        <f t="shared" si="29"/>
        <v>-1</v>
      </c>
      <c r="R65" s="204">
        <f t="shared" si="8"/>
        <v>0</v>
      </c>
      <c r="S65" s="204">
        <f t="shared" si="9"/>
        <v>0</v>
      </c>
      <c r="T65" s="115">
        <f t="shared" si="10"/>
        <v>-4.1341329684450434</v>
      </c>
      <c r="U65" s="115">
        <f t="shared" si="11"/>
        <v>0</v>
      </c>
      <c r="V65" s="115">
        <f t="shared" si="12"/>
        <v>0</v>
      </c>
      <c r="W65" s="202">
        <f t="shared" si="30"/>
        <v>0</v>
      </c>
      <c r="Y65" s="205">
        <f t="shared" si="49"/>
        <v>49.986804630681192</v>
      </c>
      <c r="Z65" s="205">
        <f t="shared" si="50"/>
        <v>-1</v>
      </c>
      <c r="AA65" s="205">
        <f t="shared" si="13"/>
        <v>0</v>
      </c>
      <c r="AB65" s="205">
        <f t="shared" si="31"/>
        <v>0</v>
      </c>
      <c r="AC65" s="205">
        <f t="shared" si="51"/>
        <v>-1</v>
      </c>
      <c r="AD65" s="205">
        <f t="shared" si="14"/>
        <v>0</v>
      </c>
      <c r="AE65" s="205">
        <f t="shared" si="32"/>
        <v>0</v>
      </c>
      <c r="AF65" s="205">
        <f t="shared" si="15"/>
        <v>0</v>
      </c>
      <c r="AG65" s="205">
        <f t="shared" si="33"/>
        <v>0</v>
      </c>
      <c r="AH65" s="205">
        <f t="shared" si="65"/>
        <v>0</v>
      </c>
      <c r="AI65" s="205">
        <f t="shared" si="16"/>
        <v>-0.10482204190790122</v>
      </c>
      <c r="AJ65" s="205">
        <f t="shared" si="52"/>
        <v>1924.293272400773</v>
      </c>
      <c r="AK65" s="205">
        <f t="shared" si="34"/>
        <v>49.87524598780162</v>
      </c>
      <c r="AL65" s="205">
        <f t="shared" si="17"/>
        <v>49.986804630681192</v>
      </c>
      <c r="AM65" s="205" t="e">
        <f t="shared" si="18"/>
        <v>#DIV/0!</v>
      </c>
      <c r="AN65" s="205">
        <f t="shared" si="35"/>
        <v>0</v>
      </c>
      <c r="AO65" s="205">
        <f t="shared" si="36"/>
        <v>0</v>
      </c>
      <c r="AP65" s="205">
        <f t="shared" si="37"/>
        <v>0</v>
      </c>
      <c r="AQ65" s="205">
        <f t="shared" si="53"/>
        <v>0</v>
      </c>
      <c r="AR65" s="215">
        <f t="shared" si="19"/>
        <v>13.181186421957417</v>
      </c>
      <c r="AS65" s="215">
        <f t="shared" si="20"/>
        <v>13.181186421957417</v>
      </c>
      <c r="AT65" s="215">
        <f t="shared" si="21"/>
        <v>0</v>
      </c>
      <c r="AU65" s="215">
        <f t="shared" si="54"/>
        <v>0</v>
      </c>
      <c r="AV65" s="201"/>
      <c r="AW65" s="115">
        <f t="shared" si="55"/>
        <v>43.191000000025284</v>
      </c>
      <c r="AX65" s="115">
        <f t="shared" si="56"/>
        <v>-4.1341329684450434</v>
      </c>
      <c r="AY65" s="115">
        <f t="shared" si="38"/>
        <v>0</v>
      </c>
      <c r="AZ65" s="115">
        <f t="shared" si="57"/>
        <v>-4.12007040494378</v>
      </c>
      <c r="BA65" s="115">
        <f t="shared" si="39"/>
        <v>0</v>
      </c>
      <c r="BB65" s="115">
        <f t="shared" si="58"/>
        <v>0</v>
      </c>
      <c r="BC65" s="115">
        <f t="shared" si="59"/>
        <v>0</v>
      </c>
      <c r="BD65" s="115">
        <f t="shared" si="60"/>
        <v>0</v>
      </c>
      <c r="BE65" s="115">
        <f t="shared" si="40"/>
        <v>0</v>
      </c>
      <c r="BF65" s="115">
        <f t="shared" si="41"/>
        <v>0</v>
      </c>
      <c r="BG65" s="115">
        <f t="shared" si="61"/>
        <v>1859.8440900000001</v>
      </c>
      <c r="BH65" s="115">
        <f t="shared" si="62"/>
        <v>29441.337135117843</v>
      </c>
      <c r="BI65" s="115">
        <f t="shared" si="42"/>
        <v>43.191000000025284</v>
      </c>
      <c r="BJ65" s="115" t="e">
        <f t="shared" si="43"/>
        <v>#DIV/0!</v>
      </c>
      <c r="BK65" s="115">
        <f t="shared" si="44"/>
        <v>0</v>
      </c>
      <c r="BL65" s="115">
        <f t="shared" si="45"/>
        <v>0</v>
      </c>
      <c r="BM65" s="115">
        <f t="shared" si="46"/>
        <v>0</v>
      </c>
      <c r="BN65" s="201">
        <f t="shared" si="22"/>
        <v>0</v>
      </c>
      <c r="BO65" s="216">
        <f t="shared" si="63"/>
        <v>0</v>
      </c>
      <c r="BP65" s="201"/>
      <c r="BQ65" s="110">
        <f t="shared" si="23"/>
        <v>0</v>
      </c>
      <c r="BR65" s="110" t="e">
        <f t="shared" si="24"/>
        <v>#DIV/0!</v>
      </c>
      <c r="BS65" s="110" t="e">
        <f t="shared" si="47"/>
        <v>#DIV/0!</v>
      </c>
      <c r="BT65" s="110">
        <f t="shared" si="48"/>
        <v>0</v>
      </c>
      <c r="CC65" s="110"/>
      <c r="CD65" s="110"/>
      <c r="CE65" s="110"/>
      <c r="CW65" s="110"/>
      <c r="CX65" s="110"/>
    </row>
    <row r="66" spans="1:102">
      <c r="A66" s="110">
        <f t="shared" si="64"/>
        <v>8.7800000000000047</v>
      </c>
      <c r="B66" s="110">
        <f t="shared" si="25"/>
        <v>1565.7308167846086</v>
      </c>
      <c r="C66" s="116">
        <f t="shared" si="26"/>
        <v>1565.7308167846086</v>
      </c>
      <c r="E66" s="205">
        <f t="shared" si="0"/>
        <v>1897.8807969145346</v>
      </c>
      <c r="F66" s="205">
        <f t="shared" si="1"/>
        <v>1650.8966812236199</v>
      </c>
      <c r="G66" s="205">
        <f t="shared" si="27"/>
        <v>-0.1049115723414316</v>
      </c>
      <c r="H66" s="205">
        <f t="shared" si="28"/>
        <v>1923.7922888350265</v>
      </c>
      <c r="I66" s="205">
        <f t="shared" si="2"/>
        <v>0</v>
      </c>
      <c r="K66" s="115">
        <f t="shared" si="3"/>
        <v>1859.4111600000006</v>
      </c>
      <c r="L66" s="115">
        <f t="shared" si="4"/>
        <v>1930.7171200000003</v>
      </c>
      <c r="M66" s="115">
        <f t="shared" si="5"/>
        <v>0.12475049900199596</v>
      </c>
      <c r="N66" s="115">
        <f t="shared" si="6"/>
        <v>1877.2139208907927</v>
      </c>
      <c r="O66" s="115">
        <f t="shared" si="7"/>
        <v>2020.9232000000002</v>
      </c>
      <c r="Q66" s="205">
        <f t="shared" si="29"/>
        <v>-1</v>
      </c>
      <c r="R66" s="204">
        <f t="shared" si="8"/>
        <v>0</v>
      </c>
      <c r="S66" s="204">
        <f t="shared" si="9"/>
        <v>0</v>
      </c>
      <c r="T66" s="115">
        <f t="shared" si="10"/>
        <v>-4.1185946197960632</v>
      </c>
      <c r="U66" s="115">
        <f t="shared" si="11"/>
        <v>0</v>
      </c>
      <c r="V66" s="115">
        <f t="shared" si="12"/>
        <v>0</v>
      </c>
      <c r="W66" s="202">
        <f t="shared" si="30"/>
        <v>0</v>
      </c>
      <c r="Y66" s="205">
        <f t="shared" si="49"/>
        <v>50.098356574654801</v>
      </c>
      <c r="Z66" s="205">
        <f t="shared" si="50"/>
        <v>-1</v>
      </c>
      <c r="AA66" s="205">
        <f t="shared" si="13"/>
        <v>0</v>
      </c>
      <c r="AB66" s="205">
        <f t="shared" si="31"/>
        <v>0</v>
      </c>
      <c r="AC66" s="205">
        <f t="shared" si="51"/>
        <v>-1</v>
      </c>
      <c r="AD66" s="205">
        <f t="shared" si="14"/>
        <v>0</v>
      </c>
      <c r="AE66" s="205">
        <f t="shared" si="32"/>
        <v>0</v>
      </c>
      <c r="AF66" s="205">
        <f t="shared" si="15"/>
        <v>0</v>
      </c>
      <c r="AG66" s="205">
        <f t="shared" si="33"/>
        <v>0</v>
      </c>
      <c r="AH66" s="205">
        <f t="shared" si="65"/>
        <v>0</v>
      </c>
      <c r="AI66" s="205">
        <f t="shared" si="16"/>
        <v>-0.1049115723414316</v>
      </c>
      <c r="AJ66" s="205">
        <f t="shared" si="52"/>
        <v>1923.7922888350265</v>
      </c>
      <c r="AK66" s="205">
        <f t="shared" si="34"/>
        <v>49.986804630681192</v>
      </c>
      <c r="AL66" s="205">
        <f t="shared" si="17"/>
        <v>50.098356574654801</v>
      </c>
      <c r="AM66" s="205" t="e">
        <f t="shared" si="18"/>
        <v>#DIV/0!</v>
      </c>
      <c r="AN66" s="205">
        <f t="shared" si="35"/>
        <v>0</v>
      </c>
      <c r="AO66" s="205">
        <f t="shared" si="36"/>
        <v>0</v>
      </c>
      <c r="AP66" s="205">
        <f t="shared" si="37"/>
        <v>0</v>
      </c>
      <c r="AQ66" s="205">
        <f t="shared" si="53"/>
        <v>0</v>
      </c>
      <c r="AR66" s="215">
        <f t="shared" si="19"/>
        <v>13.181186421934679</v>
      </c>
      <c r="AS66" s="215">
        <f t="shared" si="20"/>
        <v>13.181186421934679</v>
      </c>
      <c r="AT66" s="215">
        <f t="shared" si="21"/>
        <v>0</v>
      </c>
      <c r="AU66" s="215">
        <f t="shared" si="54"/>
        <v>0</v>
      </c>
      <c r="AV66" s="201"/>
      <c r="AW66" s="115">
        <f t="shared" si="55"/>
        <v>43.292999999949657</v>
      </c>
      <c r="AX66" s="115">
        <f t="shared" si="56"/>
        <v>-4.1185946197960632</v>
      </c>
      <c r="AY66" s="115">
        <f t="shared" si="38"/>
        <v>0</v>
      </c>
      <c r="AZ66" s="115">
        <f t="shared" si="57"/>
        <v>-4.1045705466330347</v>
      </c>
      <c r="BA66" s="115">
        <f t="shared" si="39"/>
        <v>0</v>
      </c>
      <c r="BB66" s="115">
        <f t="shared" si="58"/>
        <v>0</v>
      </c>
      <c r="BC66" s="115">
        <f t="shared" si="59"/>
        <v>0</v>
      </c>
      <c r="BD66" s="115">
        <f t="shared" si="60"/>
        <v>0</v>
      </c>
      <c r="BE66" s="115">
        <f t="shared" si="40"/>
        <v>0</v>
      </c>
      <c r="BF66" s="115">
        <f t="shared" si="41"/>
        <v>0</v>
      </c>
      <c r="BG66" s="115">
        <f t="shared" si="61"/>
        <v>1859.4111600000006</v>
      </c>
      <c r="BH66" s="115">
        <f t="shared" si="62"/>
        <v>29411.327321539775</v>
      </c>
      <c r="BI66" s="115">
        <f t="shared" si="42"/>
        <v>43.292999999949657</v>
      </c>
      <c r="BJ66" s="115" t="e">
        <f t="shared" si="43"/>
        <v>#DIV/0!</v>
      </c>
      <c r="BK66" s="115">
        <f t="shared" si="44"/>
        <v>0</v>
      </c>
      <c r="BL66" s="115">
        <f t="shared" si="45"/>
        <v>0</v>
      </c>
      <c r="BM66" s="115">
        <f t="shared" si="46"/>
        <v>0</v>
      </c>
      <c r="BN66" s="201">
        <f t="shared" si="22"/>
        <v>0</v>
      </c>
      <c r="BO66" s="216">
        <f t="shared" si="63"/>
        <v>0</v>
      </c>
      <c r="BP66" s="201"/>
      <c r="BQ66" s="110">
        <f t="shared" si="23"/>
        <v>0</v>
      </c>
      <c r="BR66" s="110" t="e">
        <f t="shared" si="24"/>
        <v>#DIV/0!</v>
      </c>
      <c r="BS66" s="110" t="e">
        <f t="shared" si="47"/>
        <v>#DIV/0!</v>
      </c>
      <c r="BT66" s="110">
        <f t="shared" si="48"/>
        <v>0</v>
      </c>
      <c r="CC66" s="110"/>
      <c r="CD66" s="110"/>
      <c r="CE66" s="110"/>
      <c r="CW66" s="110"/>
      <c r="CX66" s="110"/>
    </row>
    <row r="67" spans="1:102">
      <c r="A67" s="110">
        <f t="shared" si="64"/>
        <v>8.7700000000000049</v>
      </c>
      <c r="B67" s="110">
        <f t="shared" si="25"/>
        <v>1565.5990049203892</v>
      </c>
      <c r="C67" s="116">
        <f t="shared" si="26"/>
        <v>1565.5990049203892</v>
      </c>
      <c r="E67" s="205">
        <f t="shared" si="0"/>
        <v>1897.4716501736102</v>
      </c>
      <c r="F67" s="205">
        <f t="shared" si="1"/>
        <v>1651.5836812236194</v>
      </c>
      <c r="G67" s="205">
        <f t="shared" si="27"/>
        <v>-0.10500123187768971</v>
      </c>
      <c r="H67" s="205">
        <f t="shared" si="28"/>
        <v>1923.2901898172624</v>
      </c>
      <c r="I67" s="205">
        <f t="shared" si="2"/>
        <v>0</v>
      </c>
      <c r="K67" s="115">
        <f t="shared" si="3"/>
        <v>1858.9772100000007</v>
      </c>
      <c r="L67" s="115">
        <f t="shared" si="4"/>
        <v>1930.4787200000001</v>
      </c>
      <c r="M67" s="115">
        <f t="shared" si="5"/>
        <v>0.12483355525965374</v>
      </c>
      <c r="N67" s="115">
        <f t="shared" si="6"/>
        <v>1876.8367159093514</v>
      </c>
      <c r="O67" s="115">
        <f t="shared" si="7"/>
        <v>2020.8242</v>
      </c>
      <c r="Q67" s="205">
        <f t="shared" si="29"/>
        <v>-1</v>
      </c>
      <c r="R67" s="204">
        <f t="shared" si="8"/>
        <v>0</v>
      </c>
      <c r="S67" s="204">
        <f t="shared" si="9"/>
        <v>0</v>
      </c>
      <c r="T67" s="115">
        <f t="shared" si="10"/>
        <v>-4.1031050264478894</v>
      </c>
      <c r="U67" s="115">
        <f t="shared" si="11"/>
        <v>0</v>
      </c>
      <c r="V67" s="115">
        <f t="shared" si="12"/>
        <v>0</v>
      </c>
      <c r="W67" s="202">
        <f t="shared" si="30"/>
        <v>0</v>
      </c>
      <c r="Y67" s="205">
        <f t="shared" si="49"/>
        <v>50.209901776407769</v>
      </c>
      <c r="Z67" s="205">
        <f t="shared" si="50"/>
        <v>-1</v>
      </c>
      <c r="AA67" s="205">
        <f t="shared" si="13"/>
        <v>0</v>
      </c>
      <c r="AB67" s="205">
        <f t="shared" si="31"/>
        <v>0</v>
      </c>
      <c r="AC67" s="205">
        <f t="shared" si="51"/>
        <v>-1</v>
      </c>
      <c r="AD67" s="205">
        <f t="shared" si="14"/>
        <v>0</v>
      </c>
      <c r="AE67" s="205">
        <f t="shared" si="32"/>
        <v>0</v>
      </c>
      <c r="AF67" s="205">
        <f t="shared" si="15"/>
        <v>0</v>
      </c>
      <c r="AG67" s="205">
        <f t="shared" si="33"/>
        <v>0</v>
      </c>
      <c r="AH67" s="205">
        <f t="shared" si="65"/>
        <v>0</v>
      </c>
      <c r="AI67" s="205">
        <f t="shared" si="16"/>
        <v>-0.10500123187768971</v>
      </c>
      <c r="AJ67" s="205">
        <f t="shared" si="52"/>
        <v>1923.2901898172624</v>
      </c>
      <c r="AK67" s="205">
        <f t="shared" si="34"/>
        <v>50.098356574654801</v>
      </c>
      <c r="AL67" s="205">
        <f t="shared" si="17"/>
        <v>50.209901776407769</v>
      </c>
      <c r="AM67" s="205" t="e">
        <f t="shared" si="18"/>
        <v>#DIV/0!</v>
      </c>
      <c r="AN67" s="205">
        <f t="shared" si="35"/>
        <v>0</v>
      </c>
      <c r="AO67" s="205">
        <f t="shared" si="36"/>
        <v>0</v>
      </c>
      <c r="AP67" s="205">
        <f t="shared" si="37"/>
        <v>0</v>
      </c>
      <c r="AQ67" s="205">
        <f t="shared" si="53"/>
        <v>0</v>
      </c>
      <c r="AR67" s="215">
        <f t="shared" si="19"/>
        <v>13.181186421934679</v>
      </c>
      <c r="AS67" s="215">
        <f t="shared" si="20"/>
        <v>13.181186421934679</v>
      </c>
      <c r="AT67" s="215">
        <f t="shared" si="21"/>
        <v>0</v>
      </c>
      <c r="AU67" s="215">
        <f t="shared" si="54"/>
        <v>0</v>
      </c>
      <c r="AV67" s="201"/>
      <c r="AW67" s="115">
        <f t="shared" si="55"/>
        <v>43.394999999987718</v>
      </c>
      <c r="AX67" s="115">
        <f t="shared" si="56"/>
        <v>-4.1031050264478894</v>
      </c>
      <c r="AY67" s="115">
        <f t="shared" si="38"/>
        <v>0</v>
      </c>
      <c r="AZ67" s="115">
        <f t="shared" si="57"/>
        <v>-4.0891193078246042</v>
      </c>
      <c r="BA67" s="115">
        <f t="shared" si="39"/>
        <v>0</v>
      </c>
      <c r="BB67" s="115">
        <f t="shared" si="58"/>
        <v>0</v>
      </c>
      <c r="BC67" s="115">
        <f t="shared" si="59"/>
        <v>0</v>
      </c>
      <c r="BD67" s="115">
        <f t="shared" si="60"/>
        <v>0</v>
      </c>
      <c r="BE67" s="115">
        <f t="shared" si="40"/>
        <v>0</v>
      </c>
      <c r="BF67" s="115">
        <f t="shared" si="41"/>
        <v>0</v>
      </c>
      <c r="BG67" s="115">
        <f t="shared" si="61"/>
        <v>1858.9772100000007</v>
      </c>
      <c r="BH67" s="115">
        <f t="shared" si="62"/>
        <v>29381.215507961759</v>
      </c>
      <c r="BI67" s="115">
        <f t="shared" si="42"/>
        <v>43.394999999987718</v>
      </c>
      <c r="BJ67" s="115" t="e">
        <f t="shared" si="43"/>
        <v>#DIV/0!</v>
      </c>
      <c r="BK67" s="115">
        <f t="shared" si="44"/>
        <v>0</v>
      </c>
      <c r="BL67" s="115">
        <f t="shared" si="45"/>
        <v>0</v>
      </c>
      <c r="BM67" s="115">
        <f t="shared" si="46"/>
        <v>0</v>
      </c>
      <c r="BN67" s="201">
        <f t="shared" si="22"/>
        <v>0</v>
      </c>
      <c r="BO67" s="216">
        <f t="shared" si="63"/>
        <v>0</v>
      </c>
      <c r="BP67" s="201"/>
      <c r="BQ67" s="110">
        <f t="shared" si="23"/>
        <v>0</v>
      </c>
      <c r="BR67" s="110" t="e">
        <f t="shared" si="24"/>
        <v>#DIV/0!</v>
      </c>
      <c r="BS67" s="110" t="e">
        <f t="shared" si="47"/>
        <v>#DIV/0!</v>
      </c>
      <c r="BT67" s="110">
        <f t="shared" si="48"/>
        <v>0</v>
      </c>
      <c r="CC67" s="110"/>
      <c r="CD67" s="110"/>
      <c r="CE67" s="110"/>
      <c r="CW67" s="110"/>
      <c r="CX67" s="110"/>
    </row>
    <row r="68" spans="1:102">
      <c r="A68" s="110">
        <f t="shared" si="64"/>
        <v>8.7600000000000051</v>
      </c>
      <c r="B68" s="110">
        <f t="shared" si="25"/>
        <v>1565.4671930561699</v>
      </c>
      <c r="C68" s="116">
        <f t="shared" si="26"/>
        <v>1565.4671930561699</v>
      </c>
      <c r="E68" s="205">
        <f t="shared" si="0"/>
        <v>1897.0613770779344</v>
      </c>
      <c r="F68" s="205">
        <f t="shared" si="1"/>
        <v>1652.2678812236195</v>
      </c>
      <c r="G68" s="205">
        <f t="shared" si="27"/>
        <v>-0.10509102068919191</v>
      </c>
      <c r="H68" s="205">
        <f t="shared" si="28"/>
        <v>1922.7869754153398</v>
      </c>
      <c r="I68" s="205">
        <f t="shared" si="2"/>
        <v>0</v>
      </c>
      <c r="K68" s="115">
        <f t="shared" si="3"/>
        <v>1858.54224</v>
      </c>
      <c r="L68" s="115">
        <f t="shared" si="4"/>
        <v>1930.2396799999999</v>
      </c>
      <c r="M68" s="115">
        <f t="shared" si="5"/>
        <v>0.1249167221852098</v>
      </c>
      <c r="N68" s="115">
        <f t="shared" si="6"/>
        <v>1876.4586380409246</v>
      </c>
      <c r="O68" s="115">
        <f t="shared" si="7"/>
        <v>2020.7248000000002</v>
      </c>
      <c r="Q68" s="205">
        <f t="shared" si="29"/>
        <v>-1</v>
      </c>
      <c r="R68" s="204">
        <f t="shared" si="8"/>
        <v>0</v>
      </c>
      <c r="S68" s="204">
        <f t="shared" si="9"/>
        <v>0</v>
      </c>
      <c r="T68" s="115">
        <f t="shared" si="10"/>
        <v>-4.0876640357567924</v>
      </c>
      <c r="U68" s="115">
        <f t="shared" si="11"/>
        <v>0</v>
      </c>
      <c r="V68" s="115">
        <f t="shared" si="12"/>
        <v>0</v>
      </c>
      <c r="W68" s="202">
        <f t="shared" si="30"/>
        <v>0</v>
      </c>
      <c r="Y68" s="205">
        <f t="shared" si="49"/>
        <v>50.321440192261598</v>
      </c>
      <c r="Z68" s="205">
        <f t="shared" si="50"/>
        <v>-1</v>
      </c>
      <c r="AA68" s="205">
        <f t="shared" si="13"/>
        <v>0</v>
      </c>
      <c r="AB68" s="205">
        <f t="shared" si="31"/>
        <v>0</v>
      </c>
      <c r="AC68" s="205">
        <f t="shared" si="51"/>
        <v>-1</v>
      </c>
      <c r="AD68" s="205">
        <f t="shared" si="14"/>
        <v>0</v>
      </c>
      <c r="AE68" s="205">
        <f t="shared" si="32"/>
        <v>0</v>
      </c>
      <c r="AF68" s="205">
        <f t="shared" si="15"/>
        <v>0</v>
      </c>
      <c r="AG68" s="205">
        <f t="shared" si="33"/>
        <v>0</v>
      </c>
      <c r="AH68" s="205">
        <f t="shared" si="65"/>
        <v>0</v>
      </c>
      <c r="AI68" s="205">
        <f t="shared" si="16"/>
        <v>-0.10509102068919191</v>
      </c>
      <c r="AJ68" s="205">
        <f t="shared" si="52"/>
        <v>1922.7869754153398</v>
      </c>
      <c r="AK68" s="205">
        <f t="shared" si="34"/>
        <v>50.209901776407769</v>
      </c>
      <c r="AL68" s="205">
        <f t="shared" si="17"/>
        <v>50.321440192261598</v>
      </c>
      <c r="AM68" s="205" t="e">
        <f t="shared" si="18"/>
        <v>#DIV/0!</v>
      </c>
      <c r="AN68" s="205">
        <f t="shared" si="35"/>
        <v>0</v>
      </c>
      <c r="AO68" s="205">
        <f t="shared" si="36"/>
        <v>0</v>
      </c>
      <c r="AP68" s="205">
        <f t="shared" si="37"/>
        <v>0</v>
      </c>
      <c r="AQ68" s="205">
        <f t="shared" si="53"/>
        <v>0</v>
      </c>
      <c r="AR68" s="215">
        <f t="shared" si="19"/>
        <v>13.181186421934679</v>
      </c>
      <c r="AS68" s="215">
        <f t="shared" si="20"/>
        <v>13.181186421934679</v>
      </c>
      <c r="AT68" s="215">
        <f t="shared" si="21"/>
        <v>0</v>
      </c>
      <c r="AU68" s="215">
        <f t="shared" si="54"/>
        <v>0</v>
      </c>
      <c r="AV68" s="201"/>
      <c r="AW68" s="115">
        <f t="shared" si="55"/>
        <v>43.497000000071253</v>
      </c>
      <c r="AX68" s="115">
        <f t="shared" si="56"/>
        <v>-4.0876640357567924</v>
      </c>
      <c r="AY68" s="115">
        <f t="shared" si="38"/>
        <v>0</v>
      </c>
      <c r="AZ68" s="115">
        <f t="shared" si="57"/>
        <v>-4.073716536376061</v>
      </c>
      <c r="BA68" s="115">
        <f t="shared" si="39"/>
        <v>0</v>
      </c>
      <c r="BB68" s="115">
        <f t="shared" si="58"/>
        <v>0</v>
      </c>
      <c r="BC68" s="115">
        <f t="shared" si="59"/>
        <v>0</v>
      </c>
      <c r="BD68" s="115">
        <f t="shared" si="60"/>
        <v>0</v>
      </c>
      <c r="BE68" s="115">
        <f t="shared" si="40"/>
        <v>0</v>
      </c>
      <c r="BF68" s="115">
        <f t="shared" si="41"/>
        <v>0</v>
      </c>
      <c r="BG68" s="115">
        <f t="shared" si="61"/>
        <v>1858.54224</v>
      </c>
      <c r="BH68" s="115">
        <f t="shared" si="62"/>
        <v>29351.001694383707</v>
      </c>
      <c r="BI68" s="115">
        <f t="shared" si="42"/>
        <v>43.497000000071253</v>
      </c>
      <c r="BJ68" s="115" t="e">
        <f t="shared" si="43"/>
        <v>#DIV/0!</v>
      </c>
      <c r="BK68" s="115">
        <f t="shared" si="44"/>
        <v>0</v>
      </c>
      <c r="BL68" s="115">
        <f t="shared" si="45"/>
        <v>0</v>
      </c>
      <c r="BM68" s="115">
        <f t="shared" si="46"/>
        <v>0</v>
      </c>
      <c r="BN68" s="201">
        <f t="shared" si="22"/>
        <v>0</v>
      </c>
      <c r="BO68" s="216">
        <f t="shared" si="63"/>
        <v>0</v>
      </c>
      <c r="BP68" s="201"/>
      <c r="BQ68" s="110">
        <f t="shared" si="23"/>
        <v>0</v>
      </c>
      <c r="BR68" s="110" t="e">
        <f t="shared" si="24"/>
        <v>#DIV/0!</v>
      </c>
      <c r="BS68" s="110" t="e">
        <f t="shared" si="47"/>
        <v>#DIV/0!</v>
      </c>
      <c r="BT68" s="110">
        <f t="shared" si="48"/>
        <v>0</v>
      </c>
      <c r="CC68" s="110"/>
      <c r="CD68" s="110"/>
      <c r="CE68" s="110"/>
      <c r="CW68" s="110"/>
      <c r="CX68" s="110"/>
    </row>
    <row r="69" spans="1:102">
      <c r="A69" s="110">
        <f t="shared" si="64"/>
        <v>8.7500000000000053</v>
      </c>
      <c r="B69" s="110">
        <f t="shared" si="25"/>
        <v>1565.3353811919505</v>
      </c>
      <c r="C69" s="116">
        <f t="shared" si="26"/>
        <v>1565.3353811919505</v>
      </c>
      <c r="E69" s="205">
        <f t="shared" si="0"/>
        <v>1896.649977627507</v>
      </c>
      <c r="F69" s="205">
        <f t="shared" si="1"/>
        <v>1652.9492812236194</v>
      </c>
      <c r="G69" s="205">
        <f t="shared" si="27"/>
        <v>-0.10518093894803317</v>
      </c>
      <c r="H69" s="205">
        <f t="shared" si="28"/>
        <v>1922.2826456975574</v>
      </c>
      <c r="I69" s="205">
        <f t="shared" si="2"/>
        <v>0</v>
      </c>
      <c r="K69" s="115">
        <f t="shared" si="3"/>
        <v>1858.1062500000003</v>
      </c>
      <c r="L69" s="115">
        <f t="shared" si="4"/>
        <v>1930.0000000000002</v>
      </c>
      <c r="M69" s="115">
        <f t="shared" si="5"/>
        <v>0.12499999999999996</v>
      </c>
      <c r="N69" s="115">
        <f t="shared" si="6"/>
        <v>1876.0796875000003</v>
      </c>
      <c r="O69" s="115">
        <f t="shared" si="7"/>
        <v>2020.6249999999998</v>
      </c>
      <c r="Q69" s="205">
        <f t="shared" si="29"/>
        <v>-1</v>
      </c>
      <c r="R69" s="204">
        <f t="shared" si="8"/>
        <v>0</v>
      </c>
      <c r="S69" s="204">
        <f t="shared" si="9"/>
        <v>0</v>
      </c>
      <c r="T69" s="115">
        <f t="shared" si="10"/>
        <v>-4.0722714952002077</v>
      </c>
      <c r="U69" s="115">
        <f t="shared" si="11"/>
        <v>0</v>
      </c>
      <c r="V69" s="115">
        <f t="shared" si="12"/>
        <v>0</v>
      </c>
      <c r="W69" s="202">
        <f t="shared" si="30"/>
        <v>0</v>
      </c>
      <c r="Y69" s="205">
        <f t="shared" si="49"/>
        <v>50.432971778242226</v>
      </c>
      <c r="Z69" s="205">
        <f t="shared" si="50"/>
        <v>-1</v>
      </c>
      <c r="AA69" s="205">
        <f t="shared" si="13"/>
        <v>0</v>
      </c>
      <c r="AB69" s="205">
        <f t="shared" si="31"/>
        <v>0</v>
      </c>
      <c r="AC69" s="205">
        <f t="shared" si="51"/>
        <v>-1</v>
      </c>
      <c r="AD69" s="205">
        <f t="shared" si="14"/>
        <v>0</v>
      </c>
      <c r="AE69" s="205">
        <f t="shared" si="32"/>
        <v>0</v>
      </c>
      <c r="AF69" s="205">
        <f t="shared" si="15"/>
        <v>0</v>
      </c>
      <c r="AG69" s="205">
        <f t="shared" si="33"/>
        <v>0</v>
      </c>
      <c r="AH69" s="205">
        <f t="shared" si="65"/>
        <v>0</v>
      </c>
      <c r="AI69" s="205">
        <f t="shared" si="16"/>
        <v>-0.10518093894803317</v>
      </c>
      <c r="AJ69" s="205">
        <f t="shared" si="52"/>
        <v>1922.2826456975574</v>
      </c>
      <c r="AK69" s="205">
        <f t="shared" si="34"/>
        <v>50.321440192261598</v>
      </c>
      <c r="AL69" s="205">
        <f t="shared" si="17"/>
        <v>50.432971778242226</v>
      </c>
      <c r="AM69" s="205" t="e">
        <f t="shared" si="18"/>
        <v>#DIV/0!</v>
      </c>
      <c r="AN69" s="205">
        <f t="shared" si="35"/>
        <v>0</v>
      </c>
      <c r="AO69" s="205">
        <f t="shared" si="36"/>
        <v>0</v>
      </c>
      <c r="AP69" s="205">
        <f t="shared" si="37"/>
        <v>0</v>
      </c>
      <c r="AQ69" s="205">
        <f t="shared" si="53"/>
        <v>0</v>
      </c>
      <c r="AR69" s="215">
        <f t="shared" si="19"/>
        <v>13.181186421934679</v>
      </c>
      <c r="AS69" s="215">
        <f t="shared" si="20"/>
        <v>13.181186421934679</v>
      </c>
      <c r="AT69" s="215">
        <f t="shared" si="21"/>
        <v>0</v>
      </c>
      <c r="AU69" s="215">
        <f t="shared" si="54"/>
        <v>0</v>
      </c>
      <c r="AV69" s="201"/>
      <c r="AW69" s="115">
        <f t="shared" si="55"/>
        <v>43.598999999972897</v>
      </c>
      <c r="AX69" s="115">
        <f t="shared" si="56"/>
        <v>-4.0722714952002077</v>
      </c>
      <c r="AY69" s="115">
        <f t="shared" si="38"/>
        <v>0</v>
      </c>
      <c r="AZ69" s="115">
        <f t="shared" si="57"/>
        <v>-4.0583620802649731</v>
      </c>
      <c r="BA69" s="115">
        <f t="shared" si="39"/>
        <v>0</v>
      </c>
      <c r="BB69" s="115">
        <f t="shared" si="58"/>
        <v>0</v>
      </c>
      <c r="BC69" s="115">
        <f t="shared" si="59"/>
        <v>0</v>
      </c>
      <c r="BD69" s="115">
        <f t="shared" si="60"/>
        <v>0</v>
      </c>
      <c r="BE69" s="115">
        <f t="shared" si="40"/>
        <v>0</v>
      </c>
      <c r="BF69" s="115">
        <f t="shared" si="41"/>
        <v>0</v>
      </c>
      <c r="BG69" s="115">
        <f t="shared" si="61"/>
        <v>1858.1062500000003</v>
      </c>
      <c r="BH69" s="115">
        <f t="shared" si="62"/>
        <v>29320.685880805569</v>
      </c>
      <c r="BI69" s="115">
        <f t="shared" si="42"/>
        <v>43.598999999972897</v>
      </c>
      <c r="BJ69" s="115" t="e">
        <f t="shared" si="43"/>
        <v>#DIV/0!</v>
      </c>
      <c r="BK69" s="115">
        <f t="shared" si="44"/>
        <v>0</v>
      </c>
      <c r="BL69" s="115">
        <f t="shared" si="45"/>
        <v>0</v>
      </c>
      <c r="BM69" s="115">
        <f t="shared" si="46"/>
        <v>0</v>
      </c>
      <c r="BN69" s="201">
        <f t="shared" si="22"/>
        <v>0</v>
      </c>
      <c r="BO69" s="216">
        <f t="shared" si="63"/>
        <v>0</v>
      </c>
      <c r="BP69" s="201"/>
      <c r="BQ69" s="110">
        <f t="shared" si="23"/>
        <v>0</v>
      </c>
      <c r="BR69" s="110" t="e">
        <f t="shared" si="24"/>
        <v>#DIV/0!</v>
      </c>
      <c r="BS69" s="110" t="e">
        <f t="shared" si="47"/>
        <v>#DIV/0!</v>
      </c>
      <c r="BT69" s="110">
        <f t="shared" si="48"/>
        <v>0</v>
      </c>
      <c r="CC69" s="110"/>
      <c r="CD69" s="110"/>
      <c r="CE69" s="110"/>
      <c r="CW69" s="110"/>
      <c r="CX69" s="110"/>
    </row>
    <row r="70" spans="1:102">
      <c r="A70" s="110">
        <f t="shared" si="64"/>
        <v>8.7400000000000055</v>
      </c>
      <c r="B70" s="110">
        <f t="shared" si="25"/>
        <v>1565.2035693277312</v>
      </c>
      <c r="C70" s="116">
        <f t="shared" si="26"/>
        <v>1565.2035693277312</v>
      </c>
      <c r="E70" s="205">
        <f t="shared" si="0"/>
        <v>1896.2374518223285</v>
      </c>
      <c r="F70" s="205">
        <f t="shared" si="1"/>
        <v>1653.6278812236196</v>
      </c>
      <c r="G70" s="205">
        <f t="shared" si="27"/>
        <v>-0.10527098682587874</v>
      </c>
      <c r="H70" s="205">
        <f t="shared" si="28"/>
        <v>1921.7772007326573</v>
      </c>
      <c r="I70" s="205">
        <f t="shared" si="2"/>
        <v>0</v>
      </c>
      <c r="K70" s="115">
        <f t="shared" si="3"/>
        <v>1857.6692400000006</v>
      </c>
      <c r="L70" s="115">
        <f t="shared" si="4"/>
        <v>1929.7596800000003</v>
      </c>
      <c r="M70" s="115">
        <f t="shared" si="5"/>
        <v>0.12508338892595058</v>
      </c>
      <c r="N70" s="115">
        <f t="shared" si="6"/>
        <v>1875.6998645015553</v>
      </c>
      <c r="O70" s="115">
        <f t="shared" si="7"/>
        <v>2020.5247999999999</v>
      </c>
      <c r="Q70" s="205">
        <f t="shared" si="29"/>
        <v>-1</v>
      </c>
      <c r="R70" s="204">
        <f t="shared" si="8"/>
        <v>0</v>
      </c>
      <c r="S70" s="204">
        <f t="shared" si="9"/>
        <v>0</v>
      </c>
      <c r="T70" s="115">
        <f t="shared" si="10"/>
        <v>-4.0569272523828479</v>
      </c>
      <c r="U70" s="115">
        <f t="shared" si="11"/>
        <v>0</v>
      </c>
      <c r="V70" s="115">
        <f t="shared" si="12"/>
        <v>0</v>
      </c>
      <c r="W70" s="202">
        <f t="shared" si="30"/>
        <v>0</v>
      </c>
      <c r="Y70" s="205">
        <f t="shared" si="49"/>
        <v>50.544496490011795</v>
      </c>
      <c r="Z70" s="205">
        <f t="shared" si="50"/>
        <v>-1</v>
      </c>
      <c r="AA70" s="205">
        <f t="shared" si="13"/>
        <v>0</v>
      </c>
      <c r="AB70" s="205">
        <f t="shared" si="31"/>
        <v>0</v>
      </c>
      <c r="AC70" s="205">
        <f t="shared" si="51"/>
        <v>-1</v>
      </c>
      <c r="AD70" s="205">
        <f t="shared" si="14"/>
        <v>0</v>
      </c>
      <c r="AE70" s="205">
        <f t="shared" si="32"/>
        <v>0</v>
      </c>
      <c r="AF70" s="205">
        <f t="shared" si="15"/>
        <v>0</v>
      </c>
      <c r="AG70" s="205">
        <f t="shared" si="33"/>
        <v>0</v>
      </c>
      <c r="AH70" s="205">
        <f t="shared" si="65"/>
        <v>0</v>
      </c>
      <c r="AI70" s="205">
        <f t="shared" si="16"/>
        <v>-0.10527098682587874</v>
      </c>
      <c r="AJ70" s="205">
        <f t="shared" si="52"/>
        <v>1921.7772007326573</v>
      </c>
      <c r="AK70" s="205">
        <f t="shared" si="34"/>
        <v>50.432971778242226</v>
      </c>
      <c r="AL70" s="205">
        <f t="shared" si="17"/>
        <v>50.544496490011795</v>
      </c>
      <c r="AM70" s="205" t="e">
        <f t="shared" si="18"/>
        <v>#DIV/0!</v>
      </c>
      <c r="AN70" s="205">
        <f t="shared" si="35"/>
        <v>0</v>
      </c>
      <c r="AO70" s="205">
        <f t="shared" si="36"/>
        <v>0</v>
      </c>
      <c r="AP70" s="205">
        <f t="shared" si="37"/>
        <v>0</v>
      </c>
      <c r="AQ70" s="205">
        <f t="shared" si="53"/>
        <v>0</v>
      </c>
      <c r="AR70" s="215">
        <f t="shared" si="19"/>
        <v>13.181186421934679</v>
      </c>
      <c r="AS70" s="215">
        <f t="shared" si="20"/>
        <v>13.181186421934679</v>
      </c>
      <c r="AT70" s="215">
        <f t="shared" si="21"/>
        <v>0</v>
      </c>
      <c r="AU70" s="215">
        <f t="shared" si="54"/>
        <v>0</v>
      </c>
      <c r="AV70" s="201"/>
      <c r="AW70" s="115">
        <f t="shared" si="55"/>
        <v>43.700999999965482</v>
      </c>
      <c r="AX70" s="115">
        <f t="shared" si="56"/>
        <v>-4.0569272523828479</v>
      </c>
      <c r="AY70" s="115">
        <f t="shared" si="38"/>
        <v>0</v>
      </c>
      <c r="AZ70" s="115">
        <f t="shared" si="57"/>
        <v>-4.0430557875950068</v>
      </c>
      <c r="BA70" s="115">
        <f t="shared" si="39"/>
        <v>0</v>
      </c>
      <c r="BB70" s="115">
        <f t="shared" si="58"/>
        <v>0</v>
      </c>
      <c r="BC70" s="115">
        <f t="shared" si="59"/>
        <v>0</v>
      </c>
      <c r="BD70" s="115">
        <f t="shared" si="60"/>
        <v>0</v>
      </c>
      <c r="BE70" s="115">
        <f t="shared" si="40"/>
        <v>0</v>
      </c>
      <c r="BF70" s="115">
        <f t="shared" si="41"/>
        <v>0</v>
      </c>
      <c r="BG70" s="115">
        <f t="shared" si="61"/>
        <v>1857.6692400000006</v>
      </c>
      <c r="BH70" s="115">
        <f t="shared" si="62"/>
        <v>29290.268067227531</v>
      </c>
      <c r="BI70" s="115">
        <f t="shared" si="42"/>
        <v>43.700999999965482</v>
      </c>
      <c r="BJ70" s="115" t="e">
        <f t="shared" si="43"/>
        <v>#DIV/0!</v>
      </c>
      <c r="BK70" s="115">
        <f t="shared" si="44"/>
        <v>0</v>
      </c>
      <c r="BL70" s="115">
        <f t="shared" si="45"/>
        <v>0</v>
      </c>
      <c r="BM70" s="115">
        <f t="shared" si="46"/>
        <v>0</v>
      </c>
      <c r="BN70" s="201">
        <f t="shared" si="22"/>
        <v>0</v>
      </c>
      <c r="BO70" s="216">
        <f t="shared" si="63"/>
        <v>0</v>
      </c>
      <c r="BP70" s="201"/>
      <c r="BQ70" s="110">
        <f t="shared" si="23"/>
        <v>0</v>
      </c>
      <c r="BR70" s="110" t="e">
        <f t="shared" si="24"/>
        <v>#DIV/0!</v>
      </c>
      <c r="BS70" s="110" t="e">
        <f t="shared" si="47"/>
        <v>#DIV/0!</v>
      </c>
      <c r="BT70" s="110">
        <f t="shared" si="48"/>
        <v>0</v>
      </c>
      <c r="CC70" s="110"/>
      <c r="CD70" s="110"/>
      <c r="CE70" s="110"/>
      <c r="CW70" s="110"/>
      <c r="CX70" s="110"/>
    </row>
    <row r="71" spans="1:102">
      <c r="A71" s="110">
        <f t="shared" si="64"/>
        <v>8.7300000000000058</v>
      </c>
      <c r="B71" s="110">
        <f t="shared" si="25"/>
        <v>1565.0717574635119</v>
      </c>
      <c r="C71" s="116">
        <f t="shared" si="26"/>
        <v>1565.0717574635119</v>
      </c>
      <c r="E71" s="205">
        <f t="shared" si="0"/>
        <v>1895.8237996623982</v>
      </c>
      <c r="F71" s="205">
        <f t="shared" si="1"/>
        <v>1654.3036812236196</v>
      </c>
      <c r="G71" s="205">
        <f t="shared" si="27"/>
        <v>-0.10536116449395518</v>
      </c>
      <c r="H71" s="205">
        <f t="shared" si="28"/>
        <v>1921.2706405898259</v>
      </c>
      <c r="I71" s="205">
        <f t="shared" si="2"/>
        <v>0</v>
      </c>
      <c r="K71" s="115">
        <f t="shared" si="3"/>
        <v>1857.2312100000004</v>
      </c>
      <c r="L71" s="115">
        <f t="shared" si="4"/>
        <v>1929.5187200000003</v>
      </c>
      <c r="M71" s="115">
        <f t="shared" si="5"/>
        <v>0.12516688918558072</v>
      </c>
      <c r="N71" s="115">
        <f t="shared" si="6"/>
        <v>1875.3191692610594</v>
      </c>
      <c r="O71" s="115">
        <f t="shared" si="7"/>
        <v>2020.4242000000002</v>
      </c>
      <c r="Q71" s="205">
        <f t="shared" si="29"/>
        <v>-1</v>
      </c>
      <c r="R71" s="204">
        <f t="shared" si="8"/>
        <v>0</v>
      </c>
      <c r="S71" s="204">
        <f t="shared" si="9"/>
        <v>0</v>
      </c>
      <c r="T71" s="115">
        <f t="shared" si="10"/>
        <v>-4.041631155043091</v>
      </c>
      <c r="U71" s="115">
        <f t="shared" si="11"/>
        <v>0</v>
      </c>
      <c r="V71" s="115">
        <f t="shared" si="12"/>
        <v>0</v>
      </c>
      <c r="W71" s="202">
        <f t="shared" si="30"/>
        <v>0</v>
      </c>
      <c r="Y71" s="205">
        <f t="shared" si="49"/>
        <v>50.656014283141474</v>
      </c>
      <c r="Z71" s="205">
        <f t="shared" si="50"/>
        <v>-1</v>
      </c>
      <c r="AA71" s="205">
        <f t="shared" si="13"/>
        <v>0</v>
      </c>
      <c r="AB71" s="205">
        <f t="shared" si="31"/>
        <v>0</v>
      </c>
      <c r="AC71" s="205">
        <f t="shared" si="51"/>
        <v>-1</v>
      </c>
      <c r="AD71" s="205">
        <f t="shared" si="14"/>
        <v>0</v>
      </c>
      <c r="AE71" s="205">
        <f t="shared" si="32"/>
        <v>0</v>
      </c>
      <c r="AF71" s="205">
        <f t="shared" si="15"/>
        <v>0</v>
      </c>
      <c r="AG71" s="205">
        <f t="shared" si="33"/>
        <v>0</v>
      </c>
      <c r="AH71" s="205">
        <f t="shared" si="65"/>
        <v>0</v>
      </c>
      <c r="AI71" s="205">
        <f t="shared" si="16"/>
        <v>-0.10536116449395518</v>
      </c>
      <c r="AJ71" s="205">
        <f t="shared" si="52"/>
        <v>1921.2706405898259</v>
      </c>
      <c r="AK71" s="205">
        <f t="shared" si="34"/>
        <v>50.544496490011795</v>
      </c>
      <c r="AL71" s="205">
        <f t="shared" si="17"/>
        <v>50.656014283141474</v>
      </c>
      <c r="AM71" s="205" t="e">
        <f t="shared" si="18"/>
        <v>#DIV/0!</v>
      </c>
      <c r="AN71" s="205">
        <f t="shared" si="35"/>
        <v>0</v>
      </c>
      <c r="AO71" s="205">
        <f t="shared" si="36"/>
        <v>0</v>
      </c>
      <c r="AP71" s="205">
        <f t="shared" si="37"/>
        <v>0</v>
      </c>
      <c r="AQ71" s="205">
        <f t="shared" si="53"/>
        <v>0</v>
      </c>
      <c r="AR71" s="215">
        <f t="shared" si="19"/>
        <v>13.181186421934679</v>
      </c>
      <c r="AS71" s="215">
        <f t="shared" si="20"/>
        <v>13.181186421934679</v>
      </c>
      <c r="AT71" s="215">
        <f t="shared" si="21"/>
        <v>0</v>
      </c>
      <c r="AU71" s="215">
        <f t="shared" si="54"/>
        <v>0</v>
      </c>
      <c r="AV71" s="201"/>
      <c r="AW71" s="115">
        <f t="shared" si="55"/>
        <v>43.80300000002628</v>
      </c>
      <c r="AX71" s="115">
        <f t="shared" si="56"/>
        <v>-4.041631155043091</v>
      </c>
      <c r="AY71" s="115">
        <f t="shared" si="38"/>
        <v>0</v>
      </c>
      <c r="AZ71" s="115">
        <f t="shared" si="57"/>
        <v>-4.027797506602302</v>
      </c>
      <c r="BA71" s="115">
        <f t="shared" si="39"/>
        <v>0</v>
      </c>
      <c r="BB71" s="115">
        <f t="shared" si="58"/>
        <v>0</v>
      </c>
      <c r="BC71" s="115">
        <f t="shared" si="59"/>
        <v>0</v>
      </c>
      <c r="BD71" s="115">
        <f t="shared" si="60"/>
        <v>0</v>
      </c>
      <c r="BE71" s="115">
        <f t="shared" si="40"/>
        <v>0</v>
      </c>
      <c r="BF71" s="115">
        <f t="shared" si="41"/>
        <v>0</v>
      </c>
      <c r="BG71" s="115">
        <f t="shared" si="61"/>
        <v>1857.2312100000004</v>
      </c>
      <c r="BH71" s="115">
        <f t="shared" si="62"/>
        <v>29259.748253649501</v>
      </c>
      <c r="BI71" s="115">
        <f t="shared" si="42"/>
        <v>43.80300000002628</v>
      </c>
      <c r="BJ71" s="115" t="e">
        <f t="shared" si="43"/>
        <v>#DIV/0!</v>
      </c>
      <c r="BK71" s="115">
        <f t="shared" si="44"/>
        <v>0</v>
      </c>
      <c r="BL71" s="115">
        <f t="shared" si="45"/>
        <v>0</v>
      </c>
      <c r="BM71" s="115">
        <f t="shared" si="46"/>
        <v>0</v>
      </c>
      <c r="BN71" s="201">
        <f t="shared" si="22"/>
        <v>0</v>
      </c>
      <c r="BO71" s="216">
        <f t="shared" si="63"/>
        <v>0</v>
      </c>
      <c r="BP71" s="201"/>
      <c r="BQ71" s="110">
        <f t="shared" si="23"/>
        <v>0</v>
      </c>
      <c r="BR71" s="110" t="e">
        <f t="shared" si="24"/>
        <v>#DIV/0!</v>
      </c>
      <c r="BS71" s="110" t="e">
        <f t="shared" si="47"/>
        <v>#DIV/0!</v>
      </c>
      <c r="BT71" s="110">
        <f t="shared" si="48"/>
        <v>0</v>
      </c>
      <c r="CC71" s="110"/>
      <c r="CD71" s="110"/>
      <c r="CE71" s="110"/>
      <c r="CW71" s="110"/>
      <c r="CX71" s="110"/>
    </row>
    <row r="72" spans="1:102">
      <c r="A72" s="110">
        <f t="shared" si="64"/>
        <v>8.720000000000006</v>
      </c>
      <c r="B72" s="110">
        <f t="shared" si="25"/>
        <v>1564.9399455992925</v>
      </c>
      <c r="C72" s="116">
        <f t="shared" si="26"/>
        <v>1564.9399455992925</v>
      </c>
      <c r="E72" s="205">
        <f t="shared" si="0"/>
        <v>1895.4090211477164</v>
      </c>
      <c r="F72" s="205">
        <f t="shared" si="1"/>
        <v>1654.9766812236194</v>
      </c>
      <c r="G72" s="205">
        <f t="shared" si="27"/>
        <v>-0.10545147212304176</v>
      </c>
      <c r="H72" s="205">
        <f t="shared" si="28"/>
        <v>1920.7629653387</v>
      </c>
      <c r="I72" s="205">
        <f t="shared" si="2"/>
        <v>0</v>
      </c>
      <c r="K72" s="115">
        <f t="shared" si="3"/>
        <v>1856.7921600000002</v>
      </c>
      <c r="L72" s="115">
        <f t="shared" si="4"/>
        <v>1929.27712</v>
      </c>
      <c r="M72" s="115">
        <f t="shared" si="5"/>
        <v>0.12525050100200397</v>
      </c>
      <c r="N72" s="115">
        <f t="shared" si="6"/>
        <v>1874.9376019944773</v>
      </c>
      <c r="O72" s="115">
        <f t="shared" si="7"/>
        <v>2020.3231999999998</v>
      </c>
      <c r="Q72" s="205">
        <f t="shared" si="29"/>
        <v>-1</v>
      </c>
      <c r="R72" s="204">
        <f t="shared" si="8"/>
        <v>0</v>
      </c>
      <c r="S72" s="204">
        <f t="shared" si="9"/>
        <v>0</v>
      </c>
      <c r="T72" s="115">
        <f t="shared" si="10"/>
        <v>-4.0263830510592626</v>
      </c>
      <c r="U72" s="115">
        <f t="shared" si="11"/>
        <v>0</v>
      </c>
      <c r="V72" s="115">
        <f t="shared" si="12"/>
        <v>0</v>
      </c>
      <c r="W72" s="202">
        <f t="shared" si="30"/>
        <v>0</v>
      </c>
      <c r="Y72" s="205">
        <f t="shared" si="49"/>
        <v>50.767525112588544</v>
      </c>
      <c r="Z72" s="205">
        <f t="shared" si="50"/>
        <v>-1</v>
      </c>
      <c r="AA72" s="205">
        <f t="shared" si="13"/>
        <v>0</v>
      </c>
      <c r="AB72" s="205">
        <f t="shared" si="31"/>
        <v>0</v>
      </c>
      <c r="AC72" s="205">
        <f t="shared" si="51"/>
        <v>-1</v>
      </c>
      <c r="AD72" s="205">
        <f t="shared" si="14"/>
        <v>0</v>
      </c>
      <c r="AE72" s="205">
        <f t="shared" si="32"/>
        <v>0</v>
      </c>
      <c r="AF72" s="205">
        <f t="shared" si="15"/>
        <v>0</v>
      </c>
      <c r="AG72" s="205">
        <f t="shared" si="33"/>
        <v>0</v>
      </c>
      <c r="AH72" s="205">
        <f t="shared" si="65"/>
        <v>0</v>
      </c>
      <c r="AI72" s="205">
        <f t="shared" si="16"/>
        <v>-0.10545147212304176</v>
      </c>
      <c r="AJ72" s="205">
        <f t="shared" si="52"/>
        <v>1920.7629653387</v>
      </c>
      <c r="AK72" s="205">
        <f t="shared" si="34"/>
        <v>50.656014283141474</v>
      </c>
      <c r="AL72" s="205">
        <f t="shared" si="17"/>
        <v>50.767525112588544</v>
      </c>
      <c r="AM72" s="205" t="e">
        <f t="shared" si="18"/>
        <v>#DIV/0!</v>
      </c>
      <c r="AN72" s="205">
        <f t="shared" si="35"/>
        <v>0</v>
      </c>
      <c r="AO72" s="205">
        <f t="shared" si="36"/>
        <v>0</v>
      </c>
      <c r="AP72" s="205">
        <f t="shared" si="37"/>
        <v>0</v>
      </c>
      <c r="AQ72" s="205">
        <f t="shared" si="53"/>
        <v>0</v>
      </c>
      <c r="AR72" s="215">
        <f t="shared" si="19"/>
        <v>13.181186421934679</v>
      </c>
      <c r="AS72" s="215">
        <f t="shared" si="20"/>
        <v>13.181186421934679</v>
      </c>
      <c r="AT72" s="215">
        <f t="shared" si="21"/>
        <v>0</v>
      </c>
      <c r="AU72" s="215">
        <f t="shared" si="54"/>
        <v>0</v>
      </c>
      <c r="AV72" s="201"/>
      <c r="AW72" s="115">
        <f t="shared" si="55"/>
        <v>43.905000000018873</v>
      </c>
      <c r="AX72" s="115">
        <f t="shared" si="56"/>
        <v>-4.0263830510592626</v>
      </c>
      <c r="AY72" s="115">
        <f t="shared" si="38"/>
        <v>0</v>
      </c>
      <c r="AZ72" s="115">
        <f t="shared" si="57"/>
        <v>-4.0125870856617505</v>
      </c>
      <c r="BA72" s="115">
        <f t="shared" si="39"/>
        <v>0</v>
      </c>
      <c r="BB72" s="115">
        <f t="shared" si="58"/>
        <v>0</v>
      </c>
      <c r="BC72" s="115">
        <f t="shared" si="59"/>
        <v>0</v>
      </c>
      <c r="BD72" s="115">
        <f t="shared" si="60"/>
        <v>0</v>
      </c>
      <c r="BE72" s="115">
        <f t="shared" si="40"/>
        <v>0</v>
      </c>
      <c r="BF72" s="115">
        <f t="shared" si="41"/>
        <v>0</v>
      </c>
      <c r="BG72" s="115">
        <f t="shared" si="61"/>
        <v>1856.7921600000002</v>
      </c>
      <c r="BH72" s="115">
        <f t="shared" si="62"/>
        <v>29229.12644007141</v>
      </c>
      <c r="BI72" s="115">
        <f t="shared" si="42"/>
        <v>43.905000000018873</v>
      </c>
      <c r="BJ72" s="115" t="e">
        <f t="shared" si="43"/>
        <v>#DIV/0!</v>
      </c>
      <c r="BK72" s="115">
        <f t="shared" si="44"/>
        <v>0</v>
      </c>
      <c r="BL72" s="115">
        <f t="shared" si="45"/>
        <v>0</v>
      </c>
      <c r="BM72" s="115">
        <f t="shared" si="46"/>
        <v>0</v>
      </c>
      <c r="BN72" s="201">
        <f t="shared" si="22"/>
        <v>0</v>
      </c>
      <c r="BO72" s="216">
        <f t="shared" si="63"/>
        <v>0</v>
      </c>
      <c r="BP72" s="201"/>
      <c r="BQ72" s="110">
        <f t="shared" si="23"/>
        <v>0</v>
      </c>
      <c r="BR72" s="110" t="e">
        <f t="shared" si="24"/>
        <v>#DIV/0!</v>
      </c>
      <c r="BS72" s="110" t="e">
        <f t="shared" si="47"/>
        <v>#DIV/0!</v>
      </c>
      <c r="BT72" s="110">
        <f t="shared" si="48"/>
        <v>0</v>
      </c>
      <c r="CC72" s="110"/>
      <c r="CD72" s="110"/>
      <c r="CE72" s="110"/>
      <c r="CW72" s="110"/>
      <c r="CX72" s="110"/>
    </row>
    <row r="73" spans="1:102">
      <c r="A73" s="110">
        <f t="shared" si="64"/>
        <v>8.7100000000000062</v>
      </c>
      <c r="B73" s="110">
        <f t="shared" si="25"/>
        <v>1564.8081337350732</v>
      </c>
      <c r="C73" s="116">
        <f t="shared" si="26"/>
        <v>1564.8081337350732</v>
      </c>
      <c r="E73" s="205">
        <f t="shared" si="0"/>
        <v>1894.9931162782832</v>
      </c>
      <c r="F73" s="205">
        <f t="shared" si="1"/>
        <v>1655.6468812236194</v>
      </c>
      <c r="G73" s="205">
        <f t="shared" si="27"/>
        <v>-0.10554190988346164</v>
      </c>
      <c r="H73" s="205">
        <f t="shared" si="28"/>
        <v>1920.2541750493683</v>
      </c>
      <c r="I73" s="205">
        <f t="shared" si="2"/>
        <v>0</v>
      </c>
      <c r="K73" s="115">
        <f t="shared" si="3"/>
        <v>1856.3520900000003</v>
      </c>
      <c r="L73" s="115">
        <f t="shared" si="4"/>
        <v>1929.0348800000002</v>
      </c>
      <c r="M73" s="115">
        <f t="shared" si="5"/>
        <v>0.12533422459893043</v>
      </c>
      <c r="N73" s="115">
        <f t="shared" si="6"/>
        <v>1874.5551629182692</v>
      </c>
      <c r="O73" s="115">
        <f t="shared" si="7"/>
        <v>2020.2218</v>
      </c>
      <c r="Q73" s="205">
        <f t="shared" si="29"/>
        <v>-1</v>
      </c>
      <c r="R73" s="204">
        <f t="shared" si="8"/>
        <v>0</v>
      </c>
      <c r="S73" s="204">
        <f t="shared" si="9"/>
        <v>0</v>
      </c>
      <c r="T73" s="115">
        <f t="shared" si="10"/>
        <v>-4.0111827884555309</v>
      </c>
      <c r="U73" s="115">
        <f t="shared" si="11"/>
        <v>0</v>
      </c>
      <c r="V73" s="115">
        <f t="shared" si="12"/>
        <v>0</v>
      </c>
      <c r="W73" s="202">
        <f t="shared" si="30"/>
        <v>0</v>
      </c>
      <c r="Y73" s="205">
        <f t="shared" si="49"/>
        <v>50.879028933173863</v>
      </c>
      <c r="Z73" s="205">
        <f t="shared" si="50"/>
        <v>-1</v>
      </c>
      <c r="AA73" s="205">
        <f t="shared" si="13"/>
        <v>0</v>
      </c>
      <c r="AB73" s="205">
        <f t="shared" si="31"/>
        <v>0</v>
      </c>
      <c r="AC73" s="205">
        <f t="shared" si="51"/>
        <v>-1</v>
      </c>
      <c r="AD73" s="205">
        <f t="shared" si="14"/>
        <v>0</v>
      </c>
      <c r="AE73" s="205">
        <f t="shared" si="32"/>
        <v>0</v>
      </c>
      <c r="AF73" s="205">
        <f t="shared" si="15"/>
        <v>0</v>
      </c>
      <c r="AG73" s="205">
        <f t="shared" si="33"/>
        <v>0</v>
      </c>
      <c r="AH73" s="205">
        <f t="shared" si="65"/>
        <v>0</v>
      </c>
      <c r="AI73" s="205">
        <f t="shared" si="16"/>
        <v>-0.10554190988346164</v>
      </c>
      <c r="AJ73" s="205">
        <f t="shared" si="52"/>
        <v>1920.2541750493683</v>
      </c>
      <c r="AK73" s="205">
        <f t="shared" si="34"/>
        <v>50.767525112588544</v>
      </c>
      <c r="AL73" s="205">
        <f t="shared" si="17"/>
        <v>50.879028933173863</v>
      </c>
      <c r="AM73" s="205" t="e">
        <f t="shared" si="18"/>
        <v>#DIV/0!</v>
      </c>
      <c r="AN73" s="205">
        <f t="shared" si="35"/>
        <v>0</v>
      </c>
      <c r="AO73" s="205">
        <f t="shared" si="36"/>
        <v>0</v>
      </c>
      <c r="AP73" s="205">
        <f t="shared" si="37"/>
        <v>0</v>
      </c>
      <c r="AQ73" s="205">
        <f t="shared" si="53"/>
        <v>0</v>
      </c>
      <c r="AR73" s="215">
        <f t="shared" si="19"/>
        <v>13.181186421934679</v>
      </c>
      <c r="AS73" s="215">
        <f t="shared" si="20"/>
        <v>13.181186421934679</v>
      </c>
      <c r="AT73" s="215">
        <f t="shared" si="21"/>
        <v>0</v>
      </c>
      <c r="AU73" s="215">
        <f t="shared" si="54"/>
        <v>0</v>
      </c>
      <c r="AV73" s="201"/>
      <c r="AW73" s="115">
        <f t="shared" si="55"/>
        <v>44.006999999988722</v>
      </c>
      <c r="AX73" s="115">
        <f t="shared" si="56"/>
        <v>-4.0111827884555309</v>
      </c>
      <c r="AY73" s="115">
        <f t="shared" si="38"/>
        <v>0</v>
      </c>
      <c r="AZ73" s="115">
        <f t="shared" si="57"/>
        <v>-3.9974243732928771</v>
      </c>
      <c r="BA73" s="115">
        <f t="shared" si="39"/>
        <v>0</v>
      </c>
      <c r="BB73" s="115">
        <f t="shared" si="58"/>
        <v>0</v>
      </c>
      <c r="BC73" s="115">
        <f t="shared" si="59"/>
        <v>0</v>
      </c>
      <c r="BD73" s="115">
        <f t="shared" si="60"/>
        <v>0</v>
      </c>
      <c r="BE73" s="115">
        <f t="shared" si="40"/>
        <v>0</v>
      </c>
      <c r="BF73" s="115">
        <f t="shared" si="41"/>
        <v>0</v>
      </c>
      <c r="BG73" s="115">
        <f t="shared" si="61"/>
        <v>1856.3520900000003</v>
      </c>
      <c r="BH73" s="115">
        <f t="shared" si="62"/>
        <v>29198.402626493324</v>
      </c>
      <c r="BI73" s="115">
        <f t="shared" si="42"/>
        <v>44.006999999988722</v>
      </c>
      <c r="BJ73" s="115" t="e">
        <f t="shared" si="43"/>
        <v>#DIV/0!</v>
      </c>
      <c r="BK73" s="115">
        <f t="shared" si="44"/>
        <v>0</v>
      </c>
      <c r="BL73" s="115">
        <f t="shared" si="45"/>
        <v>0</v>
      </c>
      <c r="BM73" s="115">
        <f t="shared" si="46"/>
        <v>0</v>
      </c>
      <c r="BN73" s="201">
        <f t="shared" si="22"/>
        <v>0</v>
      </c>
      <c r="BO73" s="216">
        <f t="shared" si="63"/>
        <v>0</v>
      </c>
      <c r="BP73" s="201"/>
      <c r="BQ73" s="110">
        <f t="shared" si="23"/>
        <v>0</v>
      </c>
      <c r="BR73" s="110" t="e">
        <f t="shared" si="24"/>
        <v>#DIV/0!</v>
      </c>
      <c r="BS73" s="110" t="e">
        <f t="shared" si="47"/>
        <v>#DIV/0!</v>
      </c>
      <c r="BT73" s="110">
        <f t="shared" si="48"/>
        <v>0</v>
      </c>
      <c r="CC73" s="110"/>
      <c r="CD73" s="110"/>
      <c r="CE73" s="110"/>
      <c r="CW73" s="110"/>
      <c r="CX73" s="110"/>
    </row>
    <row r="74" spans="1:102">
      <c r="A74" s="110">
        <f t="shared" si="64"/>
        <v>8.7000000000000064</v>
      </c>
      <c r="B74" s="110">
        <f t="shared" si="25"/>
        <v>1564.6763218708538</v>
      </c>
      <c r="C74" s="116">
        <f t="shared" si="26"/>
        <v>1564.6763218708538</v>
      </c>
      <c r="E74" s="205">
        <f t="shared" si="0"/>
        <v>1894.5760850540987</v>
      </c>
      <c r="F74" s="205">
        <f t="shared" si="1"/>
        <v>1656.3142812236197</v>
      </c>
      <c r="G74" s="205">
        <f t="shared" si="27"/>
        <v>-0.10563247794507262</v>
      </c>
      <c r="H74" s="205">
        <f t="shared" si="28"/>
        <v>1919.744269792375</v>
      </c>
      <c r="I74" s="205">
        <f t="shared" si="2"/>
        <v>0</v>
      </c>
      <c r="K74" s="115">
        <f t="shared" si="3"/>
        <v>1855.9110000000005</v>
      </c>
      <c r="L74" s="115">
        <f t="shared" si="4"/>
        <v>1928.7920000000001</v>
      </c>
      <c r="M74" s="115">
        <f t="shared" si="5"/>
        <v>0.12541806020066884</v>
      </c>
      <c r="N74" s="115">
        <f t="shared" si="6"/>
        <v>1874.1718522493918</v>
      </c>
      <c r="O74" s="115">
        <f t="shared" si="7"/>
        <v>2020.1200000000003</v>
      </c>
      <c r="Q74" s="205">
        <f t="shared" si="29"/>
        <v>-1</v>
      </c>
      <c r="R74" s="204">
        <f t="shared" si="8"/>
        <v>0</v>
      </c>
      <c r="S74" s="204">
        <f t="shared" si="9"/>
        <v>0</v>
      </c>
      <c r="T74" s="115">
        <f t="shared" si="10"/>
        <v>-3.9960302154079685</v>
      </c>
      <c r="U74" s="115">
        <f t="shared" si="11"/>
        <v>0</v>
      </c>
      <c r="V74" s="115">
        <f t="shared" si="12"/>
        <v>0</v>
      </c>
      <c r="W74" s="202">
        <f t="shared" si="30"/>
        <v>0</v>
      </c>
      <c r="Y74" s="205">
        <f t="shared" si="49"/>
        <v>50.990525699331734</v>
      </c>
      <c r="Z74" s="205">
        <f t="shared" si="50"/>
        <v>-1</v>
      </c>
      <c r="AA74" s="205">
        <f t="shared" si="13"/>
        <v>0</v>
      </c>
      <c r="AB74" s="205">
        <f t="shared" si="31"/>
        <v>0</v>
      </c>
      <c r="AC74" s="205">
        <f t="shared" si="51"/>
        <v>-1</v>
      </c>
      <c r="AD74" s="205">
        <f t="shared" si="14"/>
        <v>0</v>
      </c>
      <c r="AE74" s="205">
        <f t="shared" si="32"/>
        <v>0</v>
      </c>
      <c r="AF74" s="205">
        <f t="shared" si="15"/>
        <v>0</v>
      </c>
      <c r="AG74" s="205">
        <f t="shared" si="33"/>
        <v>0</v>
      </c>
      <c r="AH74" s="205">
        <f t="shared" si="65"/>
        <v>0</v>
      </c>
      <c r="AI74" s="205">
        <f t="shared" si="16"/>
        <v>-0.10563247794507262</v>
      </c>
      <c r="AJ74" s="205">
        <f t="shared" si="52"/>
        <v>1919.744269792375</v>
      </c>
      <c r="AK74" s="205">
        <f t="shared" si="34"/>
        <v>50.879028933173863</v>
      </c>
      <c r="AL74" s="205">
        <f t="shared" si="17"/>
        <v>50.990525699331734</v>
      </c>
      <c r="AM74" s="205" t="e">
        <f t="shared" si="18"/>
        <v>#DIV/0!</v>
      </c>
      <c r="AN74" s="205">
        <f t="shared" si="35"/>
        <v>0</v>
      </c>
      <c r="AO74" s="205">
        <f t="shared" si="36"/>
        <v>0</v>
      </c>
      <c r="AP74" s="205">
        <f t="shared" si="37"/>
        <v>0</v>
      </c>
      <c r="AQ74" s="205">
        <f t="shared" si="53"/>
        <v>0</v>
      </c>
      <c r="AR74" s="215">
        <f t="shared" si="19"/>
        <v>13.181186421957417</v>
      </c>
      <c r="AS74" s="215">
        <f t="shared" si="20"/>
        <v>13.181186421957417</v>
      </c>
      <c r="AT74" s="215">
        <f t="shared" si="21"/>
        <v>0</v>
      </c>
      <c r="AU74" s="215">
        <f t="shared" si="54"/>
        <v>0</v>
      </c>
      <c r="AV74" s="201"/>
      <c r="AW74" s="115">
        <f t="shared" si="55"/>
        <v>44.108999999981307</v>
      </c>
      <c r="AX74" s="115">
        <f t="shared" si="56"/>
        <v>-3.9960302154079685</v>
      </c>
      <c r="AY74" s="115">
        <f t="shared" si="38"/>
        <v>0</v>
      </c>
      <c r="AZ74" s="115">
        <f t="shared" si="57"/>
        <v>-3.9823092181658892</v>
      </c>
      <c r="BA74" s="115">
        <f t="shared" si="39"/>
        <v>0</v>
      </c>
      <c r="BB74" s="115">
        <f t="shared" si="58"/>
        <v>0</v>
      </c>
      <c r="BC74" s="115">
        <f t="shared" si="59"/>
        <v>0</v>
      </c>
      <c r="BD74" s="115">
        <f t="shared" si="60"/>
        <v>0</v>
      </c>
      <c r="BE74" s="115">
        <f t="shared" si="40"/>
        <v>0</v>
      </c>
      <c r="BF74" s="115">
        <f t="shared" si="41"/>
        <v>0</v>
      </c>
      <c r="BG74" s="115">
        <f t="shared" si="61"/>
        <v>1855.9110000000005</v>
      </c>
      <c r="BH74" s="115">
        <f t="shared" si="62"/>
        <v>29167.576812915271</v>
      </c>
      <c r="BI74" s="115">
        <f t="shared" si="42"/>
        <v>44.108999999981307</v>
      </c>
      <c r="BJ74" s="115" t="e">
        <f t="shared" si="43"/>
        <v>#DIV/0!</v>
      </c>
      <c r="BK74" s="115">
        <f t="shared" si="44"/>
        <v>0</v>
      </c>
      <c r="BL74" s="115">
        <f t="shared" si="45"/>
        <v>0</v>
      </c>
      <c r="BM74" s="115">
        <f t="shared" si="46"/>
        <v>0</v>
      </c>
      <c r="BN74" s="201">
        <f t="shared" si="22"/>
        <v>0</v>
      </c>
      <c r="BO74" s="216">
        <f t="shared" si="63"/>
        <v>0</v>
      </c>
      <c r="BP74" s="201"/>
      <c r="BQ74" s="110">
        <f t="shared" si="23"/>
        <v>0</v>
      </c>
      <c r="BR74" s="110" t="e">
        <f t="shared" si="24"/>
        <v>#DIV/0!</v>
      </c>
      <c r="BS74" s="110" t="e">
        <f t="shared" si="47"/>
        <v>#DIV/0!</v>
      </c>
      <c r="BT74" s="110">
        <f t="shared" si="48"/>
        <v>0</v>
      </c>
      <c r="CC74" s="110"/>
      <c r="CD74" s="110"/>
      <c r="CE74" s="110"/>
      <c r="CW74" s="110"/>
      <c r="CX74" s="110"/>
    </row>
    <row r="75" spans="1:102">
      <c r="A75" s="110">
        <f t="shared" si="64"/>
        <v>8.6900000000000066</v>
      </c>
      <c r="B75" s="110">
        <f t="shared" si="25"/>
        <v>1564.5445100066343</v>
      </c>
      <c r="C75" s="116">
        <f t="shared" si="26"/>
        <v>1564.5445100066343</v>
      </c>
      <c r="E75" s="205">
        <f t="shared" si="0"/>
        <v>1894.1579274751625</v>
      </c>
      <c r="F75" s="205">
        <f t="shared" si="1"/>
        <v>1656.9788812236197</v>
      </c>
      <c r="G75" s="205">
        <f t="shared" si="27"/>
        <v>-0.10572317647725844</v>
      </c>
      <c r="H75" s="205">
        <f t="shared" si="28"/>
        <v>1919.2332496387223</v>
      </c>
      <c r="I75" s="205">
        <f t="shared" si="2"/>
        <v>0</v>
      </c>
      <c r="K75" s="115">
        <f t="shared" si="3"/>
        <v>1855.4688900000006</v>
      </c>
      <c r="L75" s="115">
        <f t="shared" si="4"/>
        <v>1928.5484800000004</v>
      </c>
      <c r="M75" s="115">
        <f t="shared" si="5"/>
        <v>0.12550200803212844</v>
      </c>
      <c r="N75" s="115">
        <f t="shared" si="6"/>
        <v>1873.7876702053002</v>
      </c>
      <c r="O75" s="115">
        <f t="shared" si="7"/>
        <v>2020.0178000000001</v>
      </c>
      <c r="Q75" s="205">
        <f t="shared" si="29"/>
        <v>-1</v>
      </c>
      <c r="R75" s="204">
        <f t="shared" si="8"/>
        <v>0</v>
      </c>
      <c r="S75" s="204">
        <f t="shared" si="9"/>
        <v>0</v>
      </c>
      <c r="T75" s="115">
        <f t="shared" si="10"/>
        <v>-3.9809251802502859</v>
      </c>
      <c r="U75" s="115">
        <f t="shared" si="11"/>
        <v>0</v>
      </c>
      <c r="V75" s="115">
        <f t="shared" si="12"/>
        <v>0</v>
      </c>
      <c r="W75" s="202">
        <f t="shared" si="30"/>
        <v>0</v>
      </c>
      <c r="Y75" s="205">
        <f t="shared" si="49"/>
        <v>51.102015365269104</v>
      </c>
      <c r="Z75" s="205">
        <f t="shared" si="50"/>
        <v>-1</v>
      </c>
      <c r="AA75" s="205">
        <f t="shared" si="13"/>
        <v>0</v>
      </c>
      <c r="AB75" s="205">
        <f t="shared" si="31"/>
        <v>0</v>
      </c>
      <c r="AC75" s="205">
        <f t="shared" si="51"/>
        <v>-1</v>
      </c>
      <c r="AD75" s="205">
        <f t="shared" si="14"/>
        <v>0</v>
      </c>
      <c r="AE75" s="205">
        <f t="shared" si="32"/>
        <v>0</v>
      </c>
      <c r="AF75" s="205">
        <f t="shared" si="15"/>
        <v>0</v>
      </c>
      <c r="AG75" s="205">
        <f t="shared" si="33"/>
        <v>0</v>
      </c>
      <c r="AH75" s="205">
        <f t="shared" si="65"/>
        <v>0</v>
      </c>
      <c r="AI75" s="205">
        <f t="shared" si="16"/>
        <v>-0.10572317647725844</v>
      </c>
      <c r="AJ75" s="205">
        <f t="shared" si="52"/>
        <v>1919.2332496387223</v>
      </c>
      <c r="AK75" s="205">
        <f t="shared" si="34"/>
        <v>50.990525699331734</v>
      </c>
      <c r="AL75" s="205">
        <f t="shared" si="17"/>
        <v>51.102015365269104</v>
      </c>
      <c r="AM75" s="205" t="e">
        <f t="shared" si="18"/>
        <v>#DIV/0!</v>
      </c>
      <c r="AN75" s="205">
        <f t="shared" si="35"/>
        <v>0</v>
      </c>
      <c r="AO75" s="205">
        <f t="shared" si="36"/>
        <v>0</v>
      </c>
      <c r="AP75" s="205">
        <f t="shared" si="37"/>
        <v>0</v>
      </c>
      <c r="AQ75" s="205">
        <f t="shared" si="53"/>
        <v>0</v>
      </c>
      <c r="AR75" s="215">
        <f t="shared" si="19"/>
        <v>13.181186421934679</v>
      </c>
      <c r="AS75" s="215">
        <f t="shared" si="20"/>
        <v>13.181186421934679</v>
      </c>
      <c r="AT75" s="215">
        <f t="shared" si="21"/>
        <v>0</v>
      </c>
      <c r="AU75" s="215">
        <f t="shared" si="54"/>
        <v>0</v>
      </c>
      <c r="AV75" s="201"/>
      <c r="AW75" s="115">
        <f t="shared" si="55"/>
        <v>44.210999999996638</v>
      </c>
      <c r="AX75" s="115">
        <f t="shared" si="56"/>
        <v>-3.9809251802502859</v>
      </c>
      <c r="AY75" s="115">
        <f t="shared" si="38"/>
        <v>0</v>
      </c>
      <c r="AZ75" s="115">
        <f t="shared" si="57"/>
        <v>-3.9672414691074072</v>
      </c>
      <c r="BA75" s="115">
        <f t="shared" si="39"/>
        <v>0</v>
      </c>
      <c r="BB75" s="115">
        <f t="shared" si="58"/>
        <v>0</v>
      </c>
      <c r="BC75" s="115">
        <f t="shared" si="59"/>
        <v>0</v>
      </c>
      <c r="BD75" s="115">
        <f t="shared" si="60"/>
        <v>0</v>
      </c>
      <c r="BE75" s="115">
        <f t="shared" si="40"/>
        <v>0</v>
      </c>
      <c r="BF75" s="115">
        <f t="shared" si="41"/>
        <v>0</v>
      </c>
      <c r="BG75" s="115">
        <f t="shared" si="61"/>
        <v>1855.4688900000006</v>
      </c>
      <c r="BH75" s="115">
        <f t="shared" si="62"/>
        <v>29136.648999337245</v>
      </c>
      <c r="BI75" s="115">
        <f t="shared" si="42"/>
        <v>44.210999999996638</v>
      </c>
      <c r="BJ75" s="115" t="e">
        <f t="shared" si="43"/>
        <v>#DIV/0!</v>
      </c>
      <c r="BK75" s="115">
        <f t="shared" si="44"/>
        <v>0</v>
      </c>
      <c r="BL75" s="115">
        <f t="shared" si="45"/>
        <v>0</v>
      </c>
      <c r="BM75" s="115">
        <f t="shared" si="46"/>
        <v>0</v>
      </c>
      <c r="BN75" s="201">
        <f t="shared" si="22"/>
        <v>0</v>
      </c>
      <c r="BO75" s="216">
        <f t="shared" si="63"/>
        <v>0</v>
      </c>
      <c r="BP75" s="201"/>
      <c r="BQ75" s="110">
        <f t="shared" si="23"/>
        <v>0</v>
      </c>
      <c r="BR75" s="110" t="e">
        <f t="shared" si="24"/>
        <v>#DIV/0!</v>
      </c>
      <c r="BS75" s="110" t="e">
        <f t="shared" si="47"/>
        <v>#DIV/0!</v>
      </c>
      <c r="BT75" s="110">
        <f t="shared" si="48"/>
        <v>0</v>
      </c>
      <c r="CC75" s="110"/>
      <c r="CD75" s="110"/>
      <c r="CE75" s="110"/>
      <c r="CW75" s="110"/>
      <c r="CX75" s="110"/>
    </row>
    <row r="76" spans="1:102">
      <c r="A76" s="110">
        <f t="shared" si="64"/>
        <v>8.6800000000000068</v>
      </c>
      <c r="B76" s="110">
        <f t="shared" si="25"/>
        <v>1564.4126981424149</v>
      </c>
      <c r="C76" s="116">
        <f t="shared" si="26"/>
        <v>1564.4126981424149</v>
      </c>
      <c r="E76" s="205">
        <f t="shared" si="0"/>
        <v>1893.7386435414751</v>
      </c>
      <c r="F76" s="205">
        <f t="shared" si="1"/>
        <v>1657.6406812236196</v>
      </c>
      <c r="G76" s="205">
        <f t="shared" si="27"/>
        <v>-0.10581400564891942</v>
      </c>
      <c r="H76" s="205">
        <f t="shared" si="28"/>
        <v>1918.721114659875</v>
      </c>
      <c r="I76" s="205">
        <f t="shared" si="2"/>
        <v>0</v>
      </c>
      <c r="K76" s="115">
        <f t="shared" si="3"/>
        <v>1855.0257600000002</v>
      </c>
      <c r="L76" s="115">
        <f t="shared" si="4"/>
        <v>1928.3043200000002</v>
      </c>
      <c r="M76" s="115">
        <f t="shared" si="5"/>
        <v>0.1255860683188211</v>
      </c>
      <c r="N76" s="115">
        <f t="shared" si="6"/>
        <v>1873.4026170039497</v>
      </c>
      <c r="O76" s="115">
        <f t="shared" si="7"/>
        <v>2019.9152000000001</v>
      </c>
      <c r="Q76" s="205">
        <f t="shared" si="29"/>
        <v>-1</v>
      </c>
      <c r="R76" s="204">
        <f t="shared" si="8"/>
        <v>0</v>
      </c>
      <c r="S76" s="204">
        <f t="shared" si="9"/>
        <v>0</v>
      </c>
      <c r="T76" s="115">
        <f t="shared" si="10"/>
        <v>-3.9658675314796774</v>
      </c>
      <c r="U76" s="115">
        <f t="shared" si="11"/>
        <v>0</v>
      </c>
      <c r="V76" s="115">
        <f t="shared" si="12"/>
        <v>0</v>
      </c>
      <c r="W76" s="202">
        <f t="shared" si="30"/>
        <v>0</v>
      </c>
      <c r="Y76" s="205">
        <f t="shared" si="49"/>
        <v>51.213497884738175</v>
      </c>
      <c r="Z76" s="205">
        <f t="shared" si="50"/>
        <v>-1</v>
      </c>
      <c r="AA76" s="205">
        <f t="shared" si="13"/>
        <v>0</v>
      </c>
      <c r="AB76" s="205">
        <f t="shared" si="31"/>
        <v>0</v>
      </c>
      <c r="AC76" s="205">
        <f t="shared" si="51"/>
        <v>-1</v>
      </c>
      <c r="AD76" s="205">
        <f t="shared" si="14"/>
        <v>0</v>
      </c>
      <c r="AE76" s="205">
        <f t="shared" si="32"/>
        <v>0</v>
      </c>
      <c r="AF76" s="205">
        <f t="shared" si="15"/>
        <v>0</v>
      </c>
      <c r="AG76" s="205">
        <f t="shared" si="33"/>
        <v>0</v>
      </c>
      <c r="AH76" s="205">
        <f t="shared" si="65"/>
        <v>0</v>
      </c>
      <c r="AI76" s="205">
        <f t="shared" si="16"/>
        <v>-0.10581400564891942</v>
      </c>
      <c r="AJ76" s="205">
        <f t="shared" si="52"/>
        <v>1918.721114659875</v>
      </c>
      <c r="AK76" s="205">
        <f t="shared" si="34"/>
        <v>51.102015365269104</v>
      </c>
      <c r="AL76" s="205">
        <f t="shared" si="17"/>
        <v>51.213497884738175</v>
      </c>
      <c r="AM76" s="205" t="e">
        <f t="shared" si="18"/>
        <v>#DIV/0!</v>
      </c>
      <c r="AN76" s="205">
        <f t="shared" si="35"/>
        <v>0</v>
      </c>
      <c r="AO76" s="205">
        <f t="shared" si="36"/>
        <v>0</v>
      </c>
      <c r="AP76" s="205">
        <f t="shared" si="37"/>
        <v>0</v>
      </c>
      <c r="AQ76" s="205">
        <f t="shared" si="53"/>
        <v>0</v>
      </c>
      <c r="AR76" s="215">
        <f t="shared" si="19"/>
        <v>13.181186421934679</v>
      </c>
      <c r="AS76" s="215">
        <f t="shared" si="20"/>
        <v>13.181186421934679</v>
      </c>
      <c r="AT76" s="215">
        <f t="shared" si="21"/>
        <v>0</v>
      </c>
      <c r="AU76" s="215">
        <f t="shared" si="54"/>
        <v>0</v>
      </c>
      <c r="AV76" s="201"/>
      <c r="AW76" s="115">
        <f t="shared" si="55"/>
        <v>44.313000000034698</v>
      </c>
      <c r="AX76" s="115">
        <f t="shared" si="56"/>
        <v>-3.9658675314796774</v>
      </c>
      <c r="AY76" s="115">
        <f t="shared" si="38"/>
        <v>0</v>
      </c>
      <c r="AZ76" s="115">
        <f t="shared" si="57"/>
        <v>-3.9522209751062989</v>
      </c>
      <c r="BA76" s="115">
        <f t="shared" si="39"/>
        <v>0</v>
      </c>
      <c r="BB76" s="115">
        <f t="shared" si="58"/>
        <v>0</v>
      </c>
      <c r="BC76" s="115">
        <f t="shared" si="59"/>
        <v>0</v>
      </c>
      <c r="BD76" s="115">
        <f t="shared" si="60"/>
        <v>0</v>
      </c>
      <c r="BE76" s="115">
        <f t="shared" si="40"/>
        <v>0</v>
      </c>
      <c r="BF76" s="115">
        <f t="shared" si="41"/>
        <v>0</v>
      </c>
      <c r="BG76" s="115">
        <f t="shared" si="61"/>
        <v>1855.0257600000002</v>
      </c>
      <c r="BH76" s="115">
        <f t="shared" si="62"/>
        <v>29105.619185759184</v>
      </c>
      <c r="BI76" s="115">
        <f t="shared" si="42"/>
        <v>44.313000000034698</v>
      </c>
      <c r="BJ76" s="115" t="e">
        <f t="shared" si="43"/>
        <v>#DIV/0!</v>
      </c>
      <c r="BK76" s="115">
        <f t="shared" si="44"/>
        <v>0</v>
      </c>
      <c r="BL76" s="115">
        <f t="shared" si="45"/>
        <v>0</v>
      </c>
      <c r="BM76" s="115">
        <f t="shared" si="46"/>
        <v>0</v>
      </c>
      <c r="BN76" s="201">
        <f t="shared" si="22"/>
        <v>0</v>
      </c>
      <c r="BO76" s="216">
        <f t="shared" si="63"/>
        <v>0</v>
      </c>
      <c r="BP76" s="201"/>
      <c r="BQ76" s="110">
        <f t="shared" si="23"/>
        <v>0</v>
      </c>
      <c r="BR76" s="110" t="e">
        <f t="shared" si="24"/>
        <v>#DIV/0!</v>
      </c>
      <c r="BS76" s="110" t="e">
        <f t="shared" si="47"/>
        <v>#DIV/0!</v>
      </c>
      <c r="BT76" s="110">
        <f t="shared" si="48"/>
        <v>0</v>
      </c>
      <c r="CC76" s="110"/>
      <c r="CD76" s="110"/>
      <c r="CE76" s="110"/>
      <c r="CW76" s="110"/>
      <c r="CX76" s="110"/>
    </row>
    <row r="77" spans="1:102">
      <c r="A77" s="110">
        <f t="shared" si="64"/>
        <v>8.670000000000007</v>
      </c>
      <c r="B77" s="110">
        <f t="shared" si="25"/>
        <v>1564.2808862781956</v>
      </c>
      <c r="C77" s="116">
        <f t="shared" si="26"/>
        <v>1564.2808862781956</v>
      </c>
      <c r="E77" s="205">
        <f t="shared" si="0"/>
        <v>1893.3182332530359</v>
      </c>
      <c r="F77" s="205">
        <f t="shared" si="1"/>
        <v>1658.2996812236197</v>
      </c>
      <c r="G77" s="205">
        <f t="shared" si="27"/>
        <v>-0.10590496562846323</v>
      </c>
      <c r="H77" s="205">
        <f t="shared" si="28"/>
        <v>1918.2078649277626</v>
      </c>
      <c r="I77" s="205">
        <f t="shared" si="2"/>
        <v>0</v>
      </c>
      <c r="K77" s="115">
        <f t="shared" si="3"/>
        <v>1854.5816100000006</v>
      </c>
      <c r="L77" s="115">
        <f t="shared" si="4"/>
        <v>1928.05952</v>
      </c>
      <c r="M77" s="115">
        <f t="shared" si="5"/>
        <v>0.12567024128686322</v>
      </c>
      <c r="N77" s="115">
        <f t="shared" si="6"/>
        <v>1873.016692863798</v>
      </c>
      <c r="O77" s="115">
        <f t="shared" si="7"/>
        <v>2019.8122000000003</v>
      </c>
      <c r="Q77" s="205">
        <f t="shared" si="29"/>
        <v>-1</v>
      </c>
      <c r="R77" s="204">
        <f t="shared" si="8"/>
        <v>0</v>
      </c>
      <c r="S77" s="204">
        <f t="shared" si="9"/>
        <v>0</v>
      </c>
      <c r="T77" s="115">
        <f t="shared" si="10"/>
        <v>-3.9508571177624336</v>
      </c>
      <c r="U77" s="115">
        <f t="shared" si="11"/>
        <v>0</v>
      </c>
      <c r="V77" s="115">
        <f t="shared" si="12"/>
        <v>0</v>
      </c>
      <c r="W77" s="202">
        <f t="shared" si="30"/>
        <v>0</v>
      </c>
      <c r="Y77" s="205">
        <f t="shared" si="49"/>
        <v>51.324973211241016</v>
      </c>
      <c r="Z77" s="205">
        <f t="shared" si="50"/>
        <v>-1</v>
      </c>
      <c r="AA77" s="205">
        <f t="shared" si="13"/>
        <v>0</v>
      </c>
      <c r="AB77" s="205">
        <f t="shared" si="31"/>
        <v>0</v>
      </c>
      <c r="AC77" s="205">
        <f t="shared" si="51"/>
        <v>-1</v>
      </c>
      <c r="AD77" s="205">
        <f t="shared" si="14"/>
        <v>0</v>
      </c>
      <c r="AE77" s="205">
        <f t="shared" si="32"/>
        <v>0</v>
      </c>
      <c r="AF77" s="205">
        <f t="shared" si="15"/>
        <v>0</v>
      </c>
      <c r="AG77" s="205">
        <f t="shared" si="33"/>
        <v>0</v>
      </c>
      <c r="AH77" s="205">
        <f t="shared" si="65"/>
        <v>0</v>
      </c>
      <c r="AI77" s="205">
        <f t="shared" si="16"/>
        <v>-0.10590496562846323</v>
      </c>
      <c r="AJ77" s="205">
        <f t="shared" si="52"/>
        <v>1918.2078649277626</v>
      </c>
      <c r="AK77" s="205">
        <f t="shared" si="34"/>
        <v>51.213497884738175</v>
      </c>
      <c r="AL77" s="205">
        <f t="shared" si="17"/>
        <v>51.324973211241016</v>
      </c>
      <c r="AM77" s="205" t="e">
        <f t="shared" si="18"/>
        <v>#DIV/0!</v>
      </c>
      <c r="AN77" s="205">
        <f t="shared" si="35"/>
        <v>0</v>
      </c>
      <c r="AO77" s="205">
        <f t="shared" si="36"/>
        <v>0</v>
      </c>
      <c r="AP77" s="205">
        <f t="shared" si="37"/>
        <v>0</v>
      </c>
      <c r="AQ77" s="205">
        <f t="shared" si="53"/>
        <v>0</v>
      </c>
      <c r="AR77" s="215">
        <f t="shared" si="19"/>
        <v>13.181186421934679</v>
      </c>
      <c r="AS77" s="215">
        <f t="shared" si="20"/>
        <v>13.181186421934679</v>
      </c>
      <c r="AT77" s="215">
        <f t="shared" si="21"/>
        <v>0</v>
      </c>
      <c r="AU77" s="215">
        <f t="shared" si="54"/>
        <v>0</v>
      </c>
      <c r="AV77" s="201"/>
      <c r="AW77" s="115">
        <f t="shared" si="55"/>
        <v>44.414999999959072</v>
      </c>
      <c r="AX77" s="115">
        <f t="shared" si="56"/>
        <v>-3.9508571177624336</v>
      </c>
      <c r="AY77" s="115">
        <f t="shared" si="38"/>
        <v>0</v>
      </c>
      <c r="AZ77" s="115">
        <f t="shared" si="57"/>
        <v>-3.9372475853192817</v>
      </c>
      <c r="BA77" s="115">
        <f t="shared" si="39"/>
        <v>0</v>
      </c>
      <c r="BB77" s="115">
        <f t="shared" si="58"/>
        <v>0</v>
      </c>
      <c r="BC77" s="115">
        <f t="shared" si="59"/>
        <v>0</v>
      </c>
      <c r="BD77" s="115">
        <f t="shared" si="60"/>
        <v>0</v>
      </c>
      <c r="BE77" s="115">
        <f t="shared" si="40"/>
        <v>0</v>
      </c>
      <c r="BF77" s="115">
        <f t="shared" si="41"/>
        <v>0</v>
      </c>
      <c r="BG77" s="115">
        <f t="shared" si="61"/>
        <v>1854.5816100000006</v>
      </c>
      <c r="BH77" s="115">
        <f t="shared" si="62"/>
        <v>29074.487372181084</v>
      </c>
      <c r="BI77" s="115">
        <f t="shared" si="42"/>
        <v>44.414999999959072</v>
      </c>
      <c r="BJ77" s="115" t="e">
        <f t="shared" si="43"/>
        <v>#DIV/0!</v>
      </c>
      <c r="BK77" s="115">
        <f t="shared" si="44"/>
        <v>0</v>
      </c>
      <c r="BL77" s="115">
        <f t="shared" si="45"/>
        <v>0</v>
      </c>
      <c r="BM77" s="115">
        <f t="shared" si="46"/>
        <v>0</v>
      </c>
      <c r="BN77" s="201">
        <f t="shared" si="22"/>
        <v>0</v>
      </c>
      <c r="BO77" s="216">
        <f t="shared" si="63"/>
        <v>0</v>
      </c>
      <c r="BP77" s="201"/>
      <c r="BQ77" s="110">
        <f t="shared" si="23"/>
        <v>0</v>
      </c>
      <c r="BR77" s="110" t="e">
        <f t="shared" si="24"/>
        <v>#DIV/0!</v>
      </c>
      <c r="BS77" s="110" t="e">
        <f t="shared" si="47"/>
        <v>#DIV/0!</v>
      </c>
      <c r="BT77" s="110">
        <f t="shared" si="48"/>
        <v>0</v>
      </c>
      <c r="CC77" s="110"/>
      <c r="CD77" s="110"/>
      <c r="CE77" s="110"/>
      <c r="CW77" s="110"/>
      <c r="CX77" s="110"/>
    </row>
    <row r="78" spans="1:102">
      <c r="A78" s="110">
        <f t="shared" si="64"/>
        <v>8.6600000000000072</v>
      </c>
      <c r="B78" s="110">
        <f t="shared" si="25"/>
        <v>1564.1490744139762</v>
      </c>
      <c r="C78" s="116">
        <f t="shared" si="26"/>
        <v>1564.1490744139762</v>
      </c>
      <c r="E78" s="205">
        <f t="shared" si="0"/>
        <v>1892.8966966098453</v>
      </c>
      <c r="F78" s="205">
        <f t="shared" si="1"/>
        <v>1658.9558812236196</v>
      </c>
      <c r="G78" s="205">
        <f t="shared" si="27"/>
        <v>-0.10599605658379556</v>
      </c>
      <c r="H78" s="205">
        <f t="shared" si="28"/>
        <v>1917.693500514783</v>
      </c>
      <c r="I78" s="205">
        <f t="shared" si="2"/>
        <v>0</v>
      </c>
      <c r="K78" s="115">
        <f t="shared" si="3"/>
        <v>1854.1364400000007</v>
      </c>
      <c r="L78" s="115">
        <f t="shared" si="4"/>
        <v>1927.8140800000001</v>
      </c>
      <c r="M78" s="115">
        <f t="shared" si="5"/>
        <v>0.1257545271629778</v>
      </c>
      <c r="N78" s="115">
        <f t="shared" si="6"/>
        <v>1872.6298980038046</v>
      </c>
      <c r="O78" s="115">
        <f t="shared" si="7"/>
        <v>2019.7088000000001</v>
      </c>
      <c r="Q78" s="205">
        <f t="shared" si="29"/>
        <v>-1</v>
      </c>
      <c r="R78" s="204">
        <f t="shared" si="8"/>
        <v>0</v>
      </c>
      <c r="S78" s="204">
        <f t="shared" si="9"/>
        <v>0</v>
      </c>
      <c r="T78" s="115">
        <f t="shared" si="10"/>
        <v>-3.935893787939281</v>
      </c>
      <c r="U78" s="115">
        <f t="shared" si="11"/>
        <v>0</v>
      </c>
      <c r="V78" s="115">
        <f t="shared" si="12"/>
        <v>0</v>
      </c>
      <c r="W78" s="202">
        <f t="shared" si="30"/>
        <v>0</v>
      </c>
      <c r="Y78" s="205">
        <f t="shared" si="49"/>
        <v>51.436441297961395</v>
      </c>
      <c r="Z78" s="205">
        <f t="shared" si="50"/>
        <v>-1</v>
      </c>
      <c r="AA78" s="205">
        <f t="shared" si="13"/>
        <v>0</v>
      </c>
      <c r="AB78" s="205">
        <f t="shared" si="31"/>
        <v>0</v>
      </c>
      <c r="AC78" s="205">
        <f t="shared" si="51"/>
        <v>-1</v>
      </c>
      <c r="AD78" s="205">
        <f t="shared" si="14"/>
        <v>0</v>
      </c>
      <c r="AE78" s="205">
        <f t="shared" si="32"/>
        <v>0</v>
      </c>
      <c r="AF78" s="205">
        <f t="shared" si="15"/>
        <v>0</v>
      </c>
      <c r="AG78" s="205">
        <f t="shared" si="33"/>
        <v>0</v>
      </c>
      <c r="AH78" s="205">
        <f t="shared" si="65"/>
        <v>0</v>
      </c>
      <c r="AI78" s="205">
        <f t="shared" si="16"/>
        <v>-0.10599605658379556</v>
      </c>
      <c r="AJ78" s="205">
        <f t="shared" si="52"/>
        <v>1917.693500514783</v>
      </c>
      <c r="AK78" s="205">
        <f t="shared" si="34"/>
        <v>51.324973211241016</v>
      </c>
      <c r="AL78" s="205">
        <f t="shared" si="17"/>
        <v>51.436441297961395</v>
      </c>
      <c r="AM78" s="205" t="e">
        <f t="shared" si="18"/>
        <v>#DIV/0!</v>
      </c>
      <c r="AN78" s="205">
        <f t="shared" si="35"/>
        <v>0</v>
      </c>
      <c r="AO78" s="205">
        <f t="shared" si="36"/>
        <v>0</v>
      </c>
      <c r="AP78" s="205">
        <f t="shared" si="37"/>
        <v>0</v>
      </c>
      <c r="AQ78" s="205">
        <f t="shared" si="53"/>
        <v>0</v>
      </c>
      <c r="AR78" s="215">
        <f t="shared" si="19"/>
        <v>13.181186421934679</v>
      </c>
      <c r="AS78" s="215">
        <f t="shared" si="20"/>
        <v>13.181186421934679</v>
      </c>
      <c r="AT78" s="215">
        <f t="shared" si="21"/>
        <v>0</v>
      </c>
      <c r="AU78" s="215">
        <f t="shared" si="54"/>
        <v>0</v>
      </c>
      <c r="AV78" s="201"/>
      <c r="AW78" s="115">
        <f t="shared" si="55"/>
        <v>44.51699999999714</v>
      </c>
      <c r="AX78" s="115">
        <f t="shared" si="56"/>
        <v>-3.935893787939281</v>
      </c>
      <c r="AY78" s="115">
        <f t="shared" si="38"/>
        <v>0</v>
      </c>
      <c r="AZ78" s="115">
        <f t="shared" si="57"/>
        <v>-3.9223211490762555</v>
      </c>
      <c r="BA78" s="115">
        <f t="shared" si="39"/>
        <v>0</v>
      </c>
      <c r="BB78" s="115">
        <f t="shared" si="58"/>
        <v>0</v>
      </c>
      <c r="BC78" s="115">
        <f t="shared" si="59"/>
        <v>0</v>
      </c>
      <c r="BD78" s="115">
        <f t="shared" si="60"/>
        <v>0</v>
      </c>
      <c r="BE78" s="115">
        <f t="shared" si="40"/>
        <v>0</v>
      </c>
      <c r="BF78" s="115">
        <f t="shared" si="41"/>
        <v>0</v>
      </c>
      <c r="BG78" s="115">
        <f t="shared" si="61"/>
        <v>1854.1364400000007</v>
      </c>
      <c r="BH78" s="115">
        <f t="shared" si="62"/>
        <v>29043.253558603061</v>
      </c>
      <c r="BI78" s="115">
        <f t="shared" si="42"/>
        <v>44.51699999999714</v>
      </c>
      <c r="BJ78" s="115" t="e">
        <f t="shared" si="43"/>
        <v>#DIV/0!</v>
      </c>
      <c r="BK78" s="115">
        <f t="shared" si="44"/>
        <v>0</v>
      </c>
      <c r="BL78" s="115">
        <f t="shared" si="45"/>
        <v>0</v>
      </c>
      <c r="BM78" s="115">
        <f t="shared" si="46"/>
        <v>0</v>
      </c>
      <c r="BN78" s="201">
        <f t="shared" si="22"/>
        <v>0</v>
      </c>
      <c r="BO78" s="216">
        <f t="shared" si="63"/>
        <v>0</v>
      </c>
      <c r="BP78" s="201"/>
      <c r="BQ78" s="110">
        <f t="shared" si="23"/>
        <v>0</v>
      </c>
      <c r="BR78" s="110" t="e">
        <f t="shared" si="24"/>
        <v>#DIV/0!</v>
      </c>
      <c r="BS78" s="110" t="e">
        <f t="shared" si="47"/>
        <v>#DIV/0!</v>
      </c>
      <c r="BT78" s="110">
        <f t="shared" si="48"/>
        <v>0</v>
      </c>
      <c r="CC78" s="110"/>
      <c r="CD78" s="110"/>
      <c r="CE78" s="110"/>
      <c r="CW78" s="110"/>
      <c r="CX78" s="110"/>
    </row>
    <row r="79" spans="1:102">
      <c r="A79" s="110">
        <f t="shared" si="64"/>
        <v>8.6500000000000075</v>
      </c>
      <c r="B79" s="110">
        <f t="shared" si="25"/>
        <v>1564.0172625497569</v>
      </c>
      <c r="C79" s="116">
        <f t="shared" si="26"/>
        <v>1564.0172625497569</v>
      </c>
      <c r="E79" s="205">
        <f t="shared" si="0"/>
        <v>1892.4740336119035</v>
      </c>
      <c r="F79" s="205">
        <f t="shared" si="1"/>
        <v>1659.6092812236193</v>
      </c>
      <c r="G79" s="205">
        <f t="shared" si="27"/>
        <v>-0.10608727868231074</v>
      </c>
      <c r="H79" s="205">
        <f t="shared" si="28"/>
        <v>1917.1780214938067</v>
      </c>
      <c r="I79" s="205">
        <f t="shared" si="2"/>
        <v>0</v>
      </c>
      <c r="K79" s="115">
        <f t="shared" si="3"/>
        <v>1853.6902500000001</v>
      </c>
      <c r="L79" s="115">
        <f t="shared" si="4"/>
        <v>1927.568</v>
      </c>
      <c r="M79" s="115">
        <f t="shared" si="5"/>
        <v>0.12583892617449657</v>
      </c>
      <c r="N79" s="115">
        <f t="shared" si="6"/>
        <v>1872.2422326434337</v>
      </c>
      <c r="O79" s="115">
        <f t="shared" si="7"/>
        <v>2019.6050000000002</v>
      </c>
      <c r="Q79" s="205">
        <f t="shared" si="29"/>
        <v>-1</v>
      </c>
      <c r="R79" s="204">
        <f t="shared" si="8"/>
        <v>0</v>
      </c>
      <c r="S79" s="204">
        <f t="shared" si="9"/>
        <v>0</v>
      </c>
      <c r="T79" s="115">
        <f t="shared" si="10"/>
        <v>-3.9209773910310437</v>
      </c>
      <c r="U79" s="115">
        <f t="shared" si="11"/>
        <v>0</v>
      </c>
      <c r="V79" s="115">
        <f t="shared" si="12"/>
        <v>0</v>
      </c>
      <c r="W79" s="202">
        <f t="shared" si="30"/>
        <v>0</v>
      </c>
      <c r="Y79" s="205">
        <f t="shared" si="49"/>
        <v>51.547902097628331</v>
      </c>
      <c r="Z79" s="205">
        <f t="shared" si="50"/>
        <v>-1</v>
      </c>
      <c r="AA79" s="205">
        <f t="shared" si="13"/>
        <v>0</v>
      </c>
      <c r="AB79" s="205">
        <f t="shared" si="31"/>
        <v>0</v>
      </c>
      <c r="AC79" s="205">
        <f t="shared" si="51"/>
        <v>-1</v>
      </c>
      <c r="AD79" s="205">
        <f t="shared" si="14"/>
        <v>0</v>
      </c>
      <c r="AE79" s="205">
        <f t="shared" si="32"/>
        <v>0</v>
      </c>
      <c r="AF79" s="205">
        <f t="shared" si="15"/>
        <v>0</v>
      </c>
      <c r="AG79" s="205">
        <f t="shared" si="33"/>
        <v>0</v>
      </c>
      <c r="AH79" s="205">
        <f t="shared" si="65"/>
        <v>0</v>
      </c>
      <c r="AI79" s="205">
        <f t="shared" si="16"/>
        <v>-0.10608727868231074</v>
      </c>
      <c r="AJ79" s="205">
        <f t="shared" si="52"/>
        <v>1917.1780214938067</v>
      </c>
      <c r="AK79" s="205">
        <f t="shared" si="34"/>
        <v>51.436441297961395</v>
      </c>
      <c r="AL79" s="205">
        <f t="shared" si="17"/>
        <v>51.547902097628331</v>
      </c>
      <c r="AM79" s="205" t="e">
        <f t="shared" si="18"/>
        <v>#DIV/0!</v>
      </c>
      <c r="AN79" s="205">
        <f t="shared" si="35"/>
        <v>0</v>
      </c>
      <c r="AO79" s="205">
        <f t="shared" si="36"/>
        <v>0</v>
      </c>
      <c r="AP79" s="205">
        <f t="shared" si="37"/>
        <v>0</v>
      </c>
      <c r="AQ79" s="205">
        <f t="shared" si="53"/>
        <v>0</v>
      </c>
      <c r="AR79" s="215">
        <f t="shared" si="19"/>
        <v>13.181186421934679</v>
      </c>
      <c r="AS79" s="215">
        <f t="shared" si="20"/>
        <v>13.181186421934679</v>
      </c>
      <c r="AT79" s="215">
        <f t="shared" si="21"/>
        <v>0</v>
      </c>
      <c r="AU79" s="215">
        <f t="shared" si="54"/>
        <v>0</v>
      </c>
      <c r="AV79" s="201"/>
      <c r="AW79" s="115">
        <f t="shared" si="55"/>
        <v>44.619000000057937</v>
      </c>
      <c r="AX79" s="115">
        <f t="shared" si="56"/>
        <v>-3.9209773910310437</v>
      </c>
      <c r="AY79" s="115">
        <f t="shared" si="38"/>
        <v>0</v>
      </c>
      <c r="AZ79" s="115">
        <f t="shared" si="57"/>
        <v>-3.9074415158859561</v>
      </c>
      <c r="BA79" s="115">
        <f t="shared" si="39"/>
        <v>0</v>
      </c>
      <c r="BB79" s="115">
        <f t="shared" si="58"/>
        <v>0</v>
      </c>
      <c r="BC79" s="115">
        <f t="shared" si="59"/>
        <v>0</v>
      </c>
      <c r="BD79" s="115">
        <f t="shared" si="60"/>
        <v>0</v>
      </c>
      <c r="BE79" s="115">
        <f t="shared" si="40"/>
        <v>0</v>
      </c>
      <c r="BF79" s="115">
        <f t="shared" si="41"/>
        <v>0</v>
      </c>
      <c r="BG79" s="115">
        <f t="shared" si="61"/>
        <v>1853.6902500000001</v>
      </c>
      <c r="BH79" s="115">
        <f t="shared" si="62"/>
        <v>29011.917745024999</v>
      </c>
      <c r="BI79" s="115">
        <f t="shared" si="42"/>
        <v>44.619000000057937</v>
      </c>
      <c r="BJ79" s="115" t="e">
        <f t="shared" si="43"/>
        <v>#DIV/0!</v>
      </c>
      <c r="BK79" s="115">
        <f t="shared" si="44"/>
        <v>0</v>
      </c>
      <c r="BL79" s="115">
        <f t="shared" si="45"/>
        <v>0</v>
      </c>
      <c r="BM79" s="115">
        <f t="shared" si="46"/>
        <v>0</v>
      </c>
      <c r="BN79" s="201">
        <f t="shared" si="22"/>
        <v>0</v>
      </c>
      <c r="BO79" s="216">
        <f t="shared" si="63"/>
        <v>0</v>
      </c>
      <c r="BP79" s="201"/>
      <c r="BQ79" s="110">
        <f t="shared" si="23"/>
        <v>0</v>
      </c>
      <c r="BR79" s="110" t="e">
        <f t="shared" si="24"/>
        <v>#DIV/0!</v>
      </c>
      <c r="BS79" s="110" t="e">
        <f t="shared" si="47"/>
        <v>#DIV/0!</v>
      </c>
      <c r="BT79" s="110">
        <f t="shared" si="48"/>
        <v>0</v>
      </c>
      <c r="CC79" s="110"/>
      <c r="CD79" s="110"/>
      <c r="CE79" s="110"/>
      <c r="CW79" s="110"/>
      <c r="CX79" s="110"/>
    </row>
    <row r="80" spans="1:102">
      <c r="A80" s="110">
        <f t="shared" si="64"/>
        <v>8.6400000000000077</v>
      </c>
      <c r="B80" s="110">
        <f t="shared" si="25"/>
        <v>1563.8854506855375</v>
      </c>
      <c r="C80" s="116">
        <f t="shared" si="26"/>
        <v>1563.8854506855375</v>
      </c>
      <c r="E80" s="205">
        <f t="shared" si="0"/>
        <v>1892.0502442592096</v>
      </c>
      <c r="F80" s="205">
        <f t="shared" si="1"/>
        <v>1660.2598812236197</v>
      </c>
      <c r="G80" s="205">
        <f t="shared" si="27"/>
        <v>-0.1061786320908821</v>
      </c>
      <c r="H80" s="205">
        <f t="shared" si="28"/>
        <v>1916.6614279381774</v>
      </c>
      <c r="I80" s="205">
        <f t="shared" si="2"/>
        <v>0</v>
      </c>
      <c r="K80" s="115">
        <f t="shared" si="3"/>
        <v>1853.2430400000003</v>
      </c>
      <c r="L80" s="115">
        <f t="shared" si="4"/>
        <v>1927.3212800000003</v>
      </c>
      <c r="M80" s="115">
        <f t="shared" si="5"/>
        <v>0.12592343854936192</v>
      </c>
      <c r="N80" s="115">
        <f t="shared" si="6"/>
        <v>1871.8536970026573</v>
      </c>
      <c r="O80" s="115">
        <f t="shared" si="7"/>
        <v>2019.5007999999998</v>
      </c>
      <c r="Q80" s="205">
        <f t="shared" si="29"/>
        <v>-1</v>
      </c>
      <c r="R80" s="204">
        <f t="shared" si="8"/>
        <v>0</v>
      </c>
      <c r="S80" s="204">
        <f t="shared" si="9"/>
        <v>0</v>
      </c>
      <c r="T80" s="115">
        <f t="shared" si="10"/>
        <v>-3.9061077762439087</v>
      </c>
      <c r="U80" s="115">
        <f t="shared" si="11"/>
        <v>0</v>
      </c>
      <c r="V80" s="115">
        <f t="shared" si="12"/>
        <v>0</v>
      </c>
      <c r="W80" s="202">
        <f t="shared" si="30"/>
        <v>0</v>
      </c>
      <c r="Y80" s="205">
        <f t="shared" si="49"/>
        <v>51.659355562925349</v>
      </c>
      <c r="Z80" s="205">
        <f t="shared" si="50"/>
        <v>-1</v>
      </c>
      <c r="AA80" s="205">
        <f t="shared" si="13"/>
        <v>0</v>
      </c>
      <c r="AB80" s="205">
        <f t="shared" si="31"/>
        <v>0</v>
      </c>
      <c r="AC80" s="205">
        <f t="shared" si="51"/>
        <v>-1</v>
      </c>
      <c r="AD80" s="205">
        <f t="shared" si="14"/>
        <v>0</v>
      </c>
      <c r="AE80" s="205">
        <f t="shared" si="32"/>
        <v>0</v>
      </c>
      <c r="AF80" s="205">
        <f t="shared" si="15"/>
        <v>0</v>
      </c>
      <c r="AG80" s="205">
        <f t="shared" si="33"/>
        <v>0</v>
      </c>
      <c r="AH80" s="205">
        <f t="shared" si="65"/>
        <v>0</v>
      </c>
      <c r="AI80" s="205">
        <f t="shared" si="16"/>
        <v>-0.1061786320908821</v>
      </c>
      <c r="AJ80" s="205">
        <f t="shared" si="52"/>
        <v>1916.6614279381774</v>
      </c>
      <c r="AK80" s="205">
        <f t="shared" si="34"/>
        <v>51.547902097628331</v>
      </c>
      <c r="AL80" s="205">
        <f t="shared" si="17"/>
        <v>51.659355562925349</v>
      </c>
      <c r="AM80" s="205" t="e">
        <f t="shared" si="18"/>
        <v>#DIV/0!</v>
      </c>
      <c r="AN80" s="205">
        <f t="shared" si="35"/>
        <v>0</v>
      </c>
      <c r="AO80" s="205">
        <f t="shared" si="36"/>
        <v>0</v>
      </c>
      <c r="AP80" s="205">
        <f t="shared" si="37"/>
        <v>0</v>
      </c>
      <c r="AQ80" s="205">
        <f>-AP80</f>
        <v>0</v>
      </c>
      <c r="AR80" s="215">
        <f t="shared" si="19"/>
        <v>13.181186421934679</v>
      </c>
      <c r="AS80" s="215">
        <f t="shared" si="20"/>
        <v>13.181186421934679</v>
      </c>
      <c r="AT80" s="215">
        <f t="shared" si="21"/>
        <v>0</v>
      </c>
      <c r="AU80" s="215">
        <f t="shared" si="54"/>
        <v>0</v>
      </c>
      <c r="AV80" s="201"/>
      <c r="AW80" s="115">
        <f t="shared" si="55"/>
        <v>44.720999999982311</v>
      </c>
      <c r="AX80" s="115">
        <f t="shared" si="56"/>
        <v>-3.9061077762439087</v>
      </c>
      <c r="AY80" s="115">
        <f t="shared" si="38"/>
        <v>0</v>
      </c>
      <c r="AZ80" s="115">
        <f t="shared" si="57"/>
        <v>-3.8926085354412114</v>
      </c>
      <c r="BA80" s="115">
        <f t="shared" si="39"/>
        <v>0</v>
      </c>
      <c r="BB80" s="115">
        <f t="shared" si="58"/>
        <v>0</v>
      </c>
      <c r="BC80" s="115">
        <f t="shared" si="59"/>
        <v>0</v>
      </c>
      <c r="BD80" s="115">
        <f t="shared" si="60"/>
        <v>0</v>
      </c>
      <c r="BE80" s="115">
        <f t="shared" si="40"/>
        <v>0</v>
      </c>
      <c r="BF80" s="115">
        <f t="shared" si="41"/>
        <v>0</v>
      </c>
      <c r="BG80" s="115">
        <f t="shared" si="61"/>
        <v>1853.2430400000003</v>
      </c>
      <c r="BH80" s="115">
        <f t="shared" si="62"/>
        <v>28980.479931446876</v>
      </c>
      <c r="BI80" s="115">
        <f t="shared" si="42"/>
        <v>44.720999999982311</v>
      </c>
      <c r="BJ80" s="115" t="e">
        <f t="shared" si="43"/>
        <v>#DIV/0!</v>
      </c>
      <c r="BK80" s="115">
        <f t="shared" si="44"/>
        <v>0</v>
      </c>
      <c r="BL80" s="115">
        <f t="shared" si="45"/>
        <v>0</v>
      </c>
      <c r="BM80" s="115">
        <f t="shared" si="46"/>
        <v>0</v>
      </c>
      <c r="BN80" s="201">
        <f t="shared" si="22"/>
        <v>0</v>
      </c>
      <c r="BO80" s="216">
        <f t="shared" si="63"/>
        <v>0</v>
      </c>
      <c r="BP80" s="201"/>
      <c r="BQ80" s="110">
        <f t="shared" si="23"/>
        <v>0</v>
      </c>
      <c r="BR80" s="110" t="e">
        <f t="shared" si="24"/>
        <v>#DIV/0!</v>
      </c>
      <c r="BS80" s="110" t="e">
        <f t="shared" si="47"/>
        <v>#DIV/0!</v>
      </c>
      <c r="BT80" s="110">
        <f t="shared" si="48"/>
        <v>0</v>
      </c>
      <c r="CC80" s="110"/>
      <c r="CD80" s="110"/>
      <c r="CE80" s="110"/>
      <c r="CW80" s="110"/>
      <c r="CX80" s="110"/>
    </row>
    <row r="81" spans="1:102">
      <c r="A81" s="110">
        <f t="shared" si="64"/>
        <v>8.6300000000000079</v>
      </c>
      <c r="B81" s="110">
        <f t="shared" si="25"/>
        <v>1563.7536388213182</v>
      </c>
      <c r="C81" s="116">
        <f t="shared" si="26"/>
        <v>1563.7536388213182</v>
      </c>
      <c r="E81" s="205">
        <f t="shared" si="0"/>
        <v>1891.6253285517648</v>
      </c>
      <c r="F81" s="205">
        <f t="shared" si="1"/>
        <v>1660.9076812236194</v>
      </c>
      <c r="G81" s="205">
        <f t="shared" si="27"/>
        <v>-0.10627011697585234</v>
      </c>
      <c r="H81" s="205">
        <f t="shared" si="28"/>
        <v>1916.1437199217203</v>
      </c>
      <c r="I81" s="205">
        <f t="shared" si="2"/>
        <v>0</v>
      </c>
      <c r="K81" s="115">
        <f t="shared" si="3"/>
        <v>1852.7948100000008</v>
      </c>
      <c r="L81" s="115">
        <f t="shared" si="4"/>
        <v>1927.07392</v>
      </c>
      <c r="M81" s="115">
        <f t="shared" si="5"/>
        <v>0.12600806451612895</v>
      </c>
      <c r="N81" s="115">
        <f t="shared" si="6"/>
        <v>1871.4642913019532</v>
      </c>
      <c r="O81" s="115">
        <f t="shared" si="7"/>
        <v>2019.3962000000001</v>
      </c>
      <c r="Q81" s="205">
        <f t="shared" si="29"/>
        <v>-1</v>
      </c>
      <c r="R81" s="204">
        <f t="shared" si="8"/>
        <v>0</v>
      </c>
      <c r="S81" s="204">
        <f t="shared" si="9"/>
        <v>0</v>
      </c>
      <c r="T81" s="115">
        <f t="shared" si="10"/>
        <v>-3.891284792974572</v>
      </c>
      <c r="U81" s="115">
        <f t="shared" si="11"/>
        <v>0</v>
      </c>
      <c r="V81" s="115">
        <f t="shared" si="12"/>
        <v>0</v>
      </c>
      <c r="W81" s="202">
        <f t="shared" si="30"/>
        <v>0</v>
      </c>
      <c r="Y81" s="205">
        <f t="shared" si="49"/>
        <v>51.770801645717448</v>
      </c>
      <c r="Z81" s="205">
        <f t="shared" si="50"/>
        <v>-1</v>
      </c>
      <c r="AA81" s="205">
        <f t="shared" si="13"/>
        <v>0</v>
      </c>
      <c r="AB81" s="205">
        <f t="shared" si="31"/>
        <v>0</v>
      </c>
      <c r="AC81" s="205">
        <f t="shared" si="51"/>
        <v>-1</v>
      </c>
      <c r="AD81" s="205">
        <f t="shared" si="14"/>
        <v>0</v>
      </c>
      <c r="AE81" s="205">
        <f t="shared" si="32"/>
        <v>0</v>
      </c>
      <c r="AF81" s="205">
        <f t="shared" si="15"/>
        <v>0</v>
      </c>
      <c r="AG81" s="205">
        <f t="shared" si="33"/>
        <v>0</v>
      </c>
      <c r="AH81" s="205">
        <f t="shared" si="65"/>
        <v>0</v>
      </c>
      <c r="AI81" s="205">
        <f t="shared" si="16"/>
        <v>-0.10627011697585234</v>
      </c>
      <c r="AJ81" s="205">
        <f t="shared" si="52"/>
        <v>1916.1437199217203</v>
      </c>
      <c r="AK81" s="205">
        <f t="shared" si="34"/>
        <v>51.659355562925349</v>
      </c>
      <c r="AL81" s="205">
        <f t="shared" si="17"/>
        <v>51.770801645717448</v>
      </c>
      <c r="AM81" s="205" t="e">
        <f t="shared" si="18"/>
        <v>#DIV/0!</v>
      </c>
      <c r="AN81" s="205">
        <f t="shared" si="35"/>
        <v>0</v>
      </c>
      <c r="AO81" s="205">
        <f t="shared" si="36"/>
        <v>0</v>
      </c>
      <c r="AP81" s="205">
        <f t="shared" si="37"/>
        <v>0</v>
      </c>
      <c r="AQ81" s="205">
        <f t="shared" si="53"/>
        <v>0</v>
      </c>
      <c r="AR81" s="215">
        <f t="shared" si="19"/>
        <v>13.181186421934679</v>
      </c>
      <c r="AS81" s="215">
        <f t="shared" si="20"/>
        <v>13.181186421934679</v>
      </c>
      <c r="AT81" s="215">
        <f t="shared" si="21"/>
        <v>0</v>
      </c>
      <c r="AU81" s="215">
        <f t="shared" si="54"/>
        <v>0</v>
      </c>
      <c r="AV81" s="201"/>
      <c r="AW81" s="115">
        <f t="shared" si="55"/>
        <v>44.82299999995216</v>
      </c>
      <c r="AX81" s="115">
        <f t="shared" si="56"/>
        <v>-3.891284792974572</v>
      </c>
      <c r="AY81" s="115">
        <f t="shared" si="38"/>
        <v>0</v>
      </c>
      <c r="AZ81" s="115">
        <f t="shared" si="57"/>
        <v>-3.8778220576240807</v>
      </c>
      <c r="BA81" s="115">
        <f t="shared" si="39"/>
        <v>0</v>
      </c>
      <c r="BB81" s="115">
        <f t="shared" si="58"/>
        <v>0</v>
      </c>
      <c r="BC81" s="115">
        <f t="shared" si="59"/>
        <v>0</v>
      </c>
      <c r="BD81" s="115">
        <f t="shared" si="60"/>
        <v>0</v>
      </c>
      <c r="BE81" s="115">
        <f t="shared" si="40"/>
        <v>0</v>
      </c>
      <c r="BF81" s="115">
        <f t="shared" si="41"/>
        <v>0</v>
      </c>
      <c r="BG81" s="115">
        <f t="shared" si="61"/>
        <v>1852.7948100000008</v>
      </c>
      <c r="BH81" s="115">
        <f t="shared" si="62"/>
        <v>28948.940117868828</v>
      </c>
      <c r="BI81" s="115">
        <f t="shared" si="42"/>
        <v>44.82299999995216</v>
      </c>
      <c r="BJ81" s="115" t="e">
        <f t="shared" si="43"/>
        <v>#DIV/0!</v>
      </c>
      <c r="BK81" s="115">
        <f t="shared" si="44"/>
        <v>0</v>
      </c>
      <c r="BL81" s="115">
        <f t="shared" si="45"/>
        <v>0</v>
      </c>
      <c r="BM81" s="115">
        <f t="shared" si="46"/>
        <v>0</v>
      </c>
      <c r="BN81" s="201">
        <f t="shared" si="22"/>
        <v>0</v>
      </c>
      <c r="BO81" s="216">
        <f t="shared" si="63"/>
        <v>0</v>
      </c>
      <c r="BP81" s="201"/>
      <c r="BQ81" s="110">
        <f t="shared" si="23"/>
        <v>0</v>
      </c>
      <c r="BR81" s="110" t="e">
        <f t="shared" si="24"/>
        <v>#DIV/0!</v>
      </c>
      <c r="BS81" s="110" t="e">
        <f t="shared" si="47"/>
        <v>#DIV/0!</v>
      </c>
      <c r="BT81" s="110">
        <f t="shared" si="48"/>
        <v>0</v>
      </c>
      <c r="CC81" s="110"/>
      <c r="CD81" s="110"/>
      <c r="CE81" s="110"/>
      <c r="CW81" s="110"/>
      <c r="CX81" s="110"/>
    </row>
    <row r="82" spans="1:102">
      <c r="A82" s="110">
        <f t="shared" si="64"/>
        <v>8.6200000000000081</v>
      </c>
      <c r="B82" s="110">
        <f t="shared" si="25"/>
        <v>1563.6218269570988</v>
      </c>
      <c r="C82" s="116">
        <f t="shared" si="26"/>
        <v>1563.6218269570988</v>
      </c>
      <c r="E82" s="205">
        <f t="shared" si="0"/>
        <v>1891.1992864895683</v>
      </c>
      <c r="F82" s="205">
        <f t="shared" si="1"/>
        <v>1661.5526812236194</v>
      </c>
      <c r="G82" s="205">
        <f t="shared" si="27"/>
        <v>-0.10636173350302387</v>
      </c>
      <c r="H82" s="205">
        <f t="shared" si="28"/>
        <v>1915.6248975187393</v>
      </c>
      <c r="I82" s="205">
        <f t="shared" si="2"/>
        <v>0</v>
      </c>
      <c r="K82" s="115">
        <f t="shared" si="3"/>
        <v>1852.3455600000004</v>
      </c>
      <c r="L82" s="115">
        <f t="shared" si="4"/>
        <v>1926.82592</v>
      </c>
      <c r="M82" s="115">
        <f t="shared" si="5"/>
        <v>0.12609280430396766</v>
      </c>
      <c r="N82" s="115">
        <f t="shared" si="6"/>
        <v>1871.0740157623084</v>
      </c>
      <c r="O82" s="115">
        <f t="shared" si="7"/>
        <v>2019.2912000000003</v>
      </c>
      <c r="Q82" s="205">
        <f t="shared" si="29"/>
        <v>-1</v>
      </c>
      <c r="R82" s="204">
        <f t="shared" si="8"/>
        <v>0</v>
      </c>
      <c r="S82" s="204">
        <f t="shared" si="9"/>
        <v>0</v>
      </c>
      <c r="T82" s="115">
        <f t="shared" si="10"/>
        <v>-3.8765082908152335</v>
      </c>
      <c r="U82" s="115">
        <f t="shared" si="11"/>
        <v>0</v>
      </c>
      <c r="V82" s="115">
        <f t="shared" si="12"/>
        <v>0</v>
      </c>
      <c r="W82" s="202">
        <f t="shared" si="30"/>
        <v>0</v>
      </c>
      <c r="Y82" s="205">
        <f t="shared" si="49"/>
        <v>51.882240298097003</v>
      </c>
      <c r="Z82" s="205">
        <f t="shared" si="50"/>
        <v>-1</v>
      </c>
      <c r="AA82" s="205">
        <f t="shared" si="13"/>
        <v>0</v>
      </c>
      <c r="AB82" s="205">
        <f t="shared" si="31"/>
        <v>0</v>
      </c>
      <c r="AC82" s="205">
        <f t="shared" si="51"/>
        <v>-1</v>
      </c>
      <c r="AD82" s="205">
        <f t="shared" si="14"/>
        <v>0</v>
      </c>
      <c r="AE82" s="205">
        <f t="shared" si="32"/>
        <v>0</v>
      </c>
      <c r="AF82" s="205">
        <f t="shared" si="15"/>
        <v>0</v>
      </c>
      <c r="AG82" s="205">
        <f t="shared" si="33"/>
        <v>0</v>
      </c>
      <c r="AH82" s="205">
        <f t="shared" si="65"/>
        <v>0</v>
      </c>
      <c r="AI82" s="205">
        <f t="shared" si="16"/>
        <v>-0.10636173350302387</v>
      </c>
      <c r="AJ82" s="205">
        <f t="shared" si="52"/>
        <v>1915.6248975187393</v>
      </c>
      <c r="AK82" s="205">
        <f t="shared" si="34"/>
        <v>51.770801645717448</v>
      </c>
      <c r="AL82" s="205">
        <f t="shared" si="17"/>
        <v>51.882240298097003</v>
      </c>
      <c r="AM82" s="205" t="e">
        <f t="shared" si="18"/>
        <v>#DIV/0!</v>
      </c>
      <c r="AN82" s="205">
        <f t="shared" si="35"/>
        <v>0</v>
      </c>
      <c r="AO82" s="205">
        <f t="shared" si="36"/>
        <v>0</v>
      </c>
      <c r="AP82" s="205">
        <f t="shared" si="37"/>
        <v>0</v>
      </c>
      <c r="AQ82" s="205">
        <f t="shared" si="53"/>
        <v>0</v>
      </c>
      <c r="AR82" s="215">
        <f t="shared" si="19"/>
        <v>13.181186421934679</v>
      </c>
      <c r="AS82" s="215">
        <f t="shared" si="20"/>
        <v>13.181186421934679</v>
      </c>
      <c r="AT82" s="215">
        <f t="shared" si="21"/>
        <v>0</v>
      </c>
      <c r="AU82" s="215">
        <f t="shared" si="54"/>
        <v>0</v>
      </c>
      <c r="AV82" s="201"/>
      <c r="AW82" s="115">
        <f t="shared" si="55"/>
        <v>44.925000000035702</v>
      </c>
      <c r="AX82" s="115">
        <f t="shared" si="56"/>
        <v>-3.8765082908152335</v>
      </c>
      <c r="AY82" s="115">
        <f t="shared" si="38"/>
        <v>0</v>
      </c>
      <c r="AZ82" s="115">
        <f t="shared" si="57"/>
        <v>-3.8630819325108425</v>
      </c>
      <c r="BA82" s="115">
        <f t="shared" si="39"/>
        <v>0</v>
      </c>
      <c r="BB82" s="115">
        <f t="shared" si="58"/>
        <v>0</v>
      </c>
      <c r="BC82" s="115">
        <f t="shared" si="59"/>
        <v>0</v>
      </c>
      <c r="BD82" s="115">
        <f t="shared" si="60"/>
        <v>0</v>
      </c>
      <c r="BE82" s="115">
        <f t="shared" si="40"/>
        <v>0</v>
      </c>
      <c r="BF82" s="115">
        <f t="shared" si="41"/>
        <v>0</v>
      </c>
      <c r="BG82" s="115">
        <f t="shared" si="61"/>
        <v>1852.3455600000004</v>
      </c>
      <c r="BH82" s="115">
        <f t="shared" si="62"/>
        <v>28917.298304290809</v>
      </c>
      <c r="BI82" s="115">
        <f t="shared" si="42"/>
        <v>44.925000000035702</v>
      </c>
      <c r="BJ82" s="115" t="e">
        <f t="shared" si="43"/>
        <v>#DIV/0!</v>
      </c>
      <c r="BK82" s="115">
        <f t="shared" si="44"/>
        <v>0</v>
      </c>
      <c r="BL82" s="115">
        <f t="shared" si="45"/>
        <v>0</v>
      </c>
      <c r="BM82" s="115">
        <f t="shared" si="46"/>
        <v>0</v>
      </c>
      <c r="BN82" s="201">
        <f t="shared" si="22"/>
        <v>0</v>
      </c>
      <c r="BO82" s="216">
        <f t="shared" si="63"/>
        <v>0</v>
      </c>
      <c r="BP82" s="201"/>
      <c r="BQ82" s="110">
        <f t="shared" si="23"/>
        <v>0</v>
      </c>
      <c r="BR82" s="110" t="e">
        <f t="shared" si="24"/>
        <v>#DIV/0!</v>
      </c>
      <c r="BS82" s="110" t="e">
        <f t="shared" si="47"/>
        <v>#DIV/0!</v>
      </c>
      <c r="BT82" s="110">
        <f t="shared" si="48"/>
        <v>0</v>
      </c>
      <c r="CC82" s="110"/>
      <c r="CD82" s="110"/>
      <c r="CE82" s="110"/>
      <c r="CW82" s="110"/>
      <c r="CX82" s="110"/>
    </row>
    <row r="83" spans="1:102">
      <c r="A83" s="110">
        <f t="shared" si="64"/>
        <v>8.6100000000000083</v>
      </c>
      <c r="B83" s="110">
        <f t="shared" si="25"/>
        <v>1563.4900150928795</v>
      </c>
      <c r="C83" s="116">
        <f t="shared" si="26"/>
        <v>1563.4900150928795</v>
      </c>
      <c r="E83" s="205">
        <f t="shared" si="0"/>
        <v>1890.7721180726203</v>
      </c>
      <c r="F83" s="205">
        <f t="shared" si="1"/>
        <v>1662.1948812236196</v>
      </c>
      <c r="G83" s="205">
        <f t="shared" si="27"/>
        <v>-0.10645348183764877</v>
      </c>
      <c r="H83" s="205">
        <f t="shared" si="28"/>
        <v>1915.1049608040253</v>
      </c>
      <c r="I83" s="205">
        <f t="shared" si="2"/>
        <v>0</v>
      </c>
      <c r="K83" s="115">
        <f t="shared" si="3"/>
        <v>1851.8952900000004</v>
      </c>
      <c r="L83" s="115">
        <f t="shared" si="4"/>
        <v>1926.5772800000002</v>
      </c>
      <c r="M83" s="115">
        <f t="shared" si="5"/>
        <v>0.12617765814266482</v>
      </c>
      <c r="N83" s="115">
        <f t="shared" si="6"/>
        <v>1870.682870605222</v>
      </c>
      <c r="O83" s="115">
        <f t="shared" si="7"/>
        <v>2019.1858</v>
      </c>
      <c r="Q83" s="205">
        <f t="shared" si="29"/>
        <v>-1</v>
      </c>
      <c r="R83" s="204">
        <f t="shared" si="8"/>
        <v>0</v>
      </c>
      <c r="S83" s="204">
        <f t="shared" si="9"/>
        <v>0</v>
      </c>
      <c r="T83" s="115">
        <f t="shared" si="10"/>
        <v>-3.8617781195589673</v>
      </c>
      <c r="U83" s="115">
        <f t="shared" si="11"/>
        <v>0</v>
      </c>
      <c r="V83" s="115">
        <f t="shared" si="12"/>
        <v>0</v>
      </c>
      <c r="W83" s="202">
        <f t="shared" si="30"/>
        <v>0</v>
      </c>
      <c r="Y83" s="205">
        <f t="shared" si="49"/>
        <v>51.993671471406032</v>
      </c>
      <c r="Z83" s="205">
        <f t="shared" si="50"/>
        <v>-1</v>
      </c>
      <c r="AA83" s="205">
        <f t="shared" si="13"/>
        <v>0</v>
      </c>
      <c r="AB83" s="205">
        <f t="shared" si="31"/>
        <v>0</v>
      </c>
      <c r="AC83" s="205">
        <f t="shared" si="51"/>
        <v>-1</v>
      </c>
      <c r="AD83" s="205">
        <f t="shared" si="14"/>
        <v>0</v>
      </c>
      <c r="AE83" s="205">
        <f t="shared" si="32"/>
        <v>0</v>
      </c>
      <c r="AF83" s="205">
        <f t="shared" si="15"/>
        <v>0</v>
      </c>
      <c r="AG83" s="205">
        <f t="shared" si="33"/>
        <v>0</v>
      </c>
      <c r="AH83" s="205">
        <f t="shared" si="65"/>
        <v>0</v>
      </c>
      <c r="AI83" s="205">
        <f t="shared" si="16"/>
        <v>-0.10645348183764877</v>
      </c>
      <c r="AJ83" s="205">
        <f t="shared" si="52"/>
        <v>1915.1049608040253</v>
      </c>
      <c r="AK83" s="205">
        <f t="shared" si="34"/>
        <v>51.882240298097003</v>
      </c>
      <c r="AL83" s="205">
        <f t="shared" si="17"/>
        <v>51.993671471406032</v>
      </c>
      <c r="AM83" s="205" t="e">
        <f t="shared" si="18"/>
        <v>#DIV/0!</v>
      </c>
      <c r="AN83" s="205">
        <f t="shared" si="35"/>
        <v>0</v>
      </c>
      <c r="AO83" s="205">
        <f t="shared" si="36"/>
        <v>0</v>
      </c>
      <c r="AP83" s="205">
        <f t="shared" si="37"/>
        <v>0</v>
      </c>
      <c r="AQ83" s="205">
        <f t="shared" si="53"/>
        <v>0</v>
      </c>
      <c r="AR83" s="215">
        <f t="shared" si="19"/>
        <v>13.181186421957417</v>
      </c>
      <c r="AS83" s="215">
        <f t="shared" si="20"/>
        <v>13.181186421957417</v>
      </c>
      <c r="AT83" s="215">
        <f t="shared" si="21"/>
        <v>0</v>
      </c>
      <c r="AU83" s="215">
        <f t="shared" si="54"/>
        <v>0</v>
      </c>
      <c r="AV83" s="201"/>
      <c r="AW83" s="115">
        <f t="shared" si="55"/>
        <v>45.02700000000555</v>
      </c>
      <c r="AX83" s="115">
        <f t="shared" si="56"/>
        <v>-3.8617781195589673</v>
      </c>
      <c r="AY83" s="115">
        <f t="shared" si="38"/>
        <v>0</v>
      </c>
      <c r="AZ83" s="115">
        <f t="shared" si="57"/>
        <v>-3.8483880103773562</v>
      </c>
      <c r="BA83" s="115">
        <f t="shared" si="39"/>
        <v>0</v>
      </c>
      <c r="BB83" s="115">
        <f t="shared" si="58"/>
        <v>0</v>
      </c>
      <c r="BC83" s="115">
        <f t="shared" si="59"/>
        <v>0</v>
      </c>
      <c r="BD83" s="115">
        <f t="shared" si="60"/>
        <v>0</v>
      </c>
      <c r="BE83" s="115">
        <f t="shared" si="40"/>
        <v>0</v>
      </c>
      <c r="BF83" s="115">
        <f t="shared" si="41"/>
        <v>0</v>
      </c>
      <c r="BG83" s="115">
        <f t="shared" si="61"/>
        <v>1851.8952900000004</v>
      </c>
      <c r="BH83" s="115">
        <f t="shared" si="62"/>
        <v>28885.554490712708</v>
      </c>
      <c r="BI83" s="115">
        <f t="shared" si="42"/>
        <v>45.02700000000555</v>
      </c>
      <c r="BJ83" s="115" t="e">
        <f t="shared" si="43"/>
        <v>#DIV/0!</v>
      </c>
      <c r="BK83" s="115">
        <f t="shared" si="44"/>
        <v>0</v>
      </c>
      <c r="BL83" s="115">
        <f t="shared" si="45"/>
        <v>0</v>
      </c>
      <c r="BM83" s="115">
        <f t="shared" si="46"/>
        <v>0</v>
      </c>
      <c r="BN83" s="201">
        <f t="shared" si="22"/>
        <v>0</v>
      </c>
      <c r="BO83" s="216">
        <f t="shared" si="63"/>
        <v>0</v>
      </c>
      <c r="BP83" s="201"/>
      <c r="BQ83" s="110">
        <f t="shared" si="23"/>
        <v>0</v>
      </c>
      <c r="BR83" s="110" t="e">
        <f t="shared" si="24"/>
        <v>#DIV/0!</v>
      </c>
      <c r="BS83" s="110" t="e">
        <f t="shared" si="47"/>
        <v>#DIV/0!</v>
      </c>
      <c r="BT83" s="110">
        <f t="shared" si="48"/>
        <v>0</v>
      </c>
      <c r="CC83" s="110"/>
      <c r="CD83" s="110"/>
      <c r="CE83" s="110"/>
      <c r="CW83" s="110"/>
      <c r="CX83" s="110"/>
    </row>
    <row r="84" spans="1:102">
      <c r="A84" s="110">
        <f t="shared" si="64"/>
        <v>8.6000000000000085</v>
      </c>
      <c r="B84" s="110">
        <f t="shared" si="25"/>
        <v>1563.3582032286599</v>
      </c>
      <c r="C84" s="116">
        <f t="shared" si="26"/>
        <v>1563.3582032286599</v>
      </c>
      <c r="E84" s="205">
        <f t="shared" si="0"/>
        <v>1890.343823300921</v>
      </c>
      <c r="F84" s="205">
        <f t="shared" si="1"/>
        <v>1662.8342812236192</v>
      </c>
      <c r="G84" s="205">
        <f t="shared" si="27"/>
        <v>-0.10654536214441915</v>
      </c>
      <c r="H84" s="205">
        <f t="shared" si="28"/>
        <v>1914.5839098528581</v>
      </c>
      <c r="I84" s="205">
        <f t="shared" si="2"/>
        <v>0</v>
      </c>
      <c r="K84" s="115">
        <f t="shared" si="3"/>
        <v>1851.4440000000004</v>
      </c>
      <c r="L84" s="115">
        <f t="shared" si="4"/>
        <v>1926.3280000000004</v>
      </c>
      <c r="M84" s="115">
        <f t="shared" si="5"/>
        <v>0.12626262626262619</v>
      </c>
      <c r="N84" s="115">
        <f t="shared" si="6"/>
        <v>1870.2908560527046</v>
      </c>
      <c r="O84" s="115">
        <f t="shared" si="7"/>
        <v>2019.0800000000002</v>
      </c>
      <c r="Q84" s="205">
        <f t="shared" si="29"/>
        <v>-1</v>
      </c>
      <c r="R84" s="204">
        <f t="shared" si="8"/>
        <v>0</v>
      </c>
      <c r="S84" s="204">
        <f t="shared" si="9"/>
        <v>0</v>
      </c>
      <c r="T84" s="115">
        <f t="shared" si="10"/>
        <v>-3.847094129204375</v>
      </c>
      <c r="U84" s="115">
        <f t="shared" si="11"/>
        <v>0</v>
      </c>
      <c r="V84" s="115">
        <f t="shared" si="12"/>
        <v>0</v>
      </c>
      <c r="W84" s="202">
        <f t="shared" si="30"/>
        <v>0</v>
      </c>
      <c r="Y84" s="205">
        <f t="shared" si="49"/>
        <v>52.105095116713727</v>
      </c>
      <c r="Z84" s="205">
        <f t="shared" si="50"/>
        <v>-1</v>
      </c>
      <c r="AA84" s="205">
        <f t="shared" si="13"/>
        <v>0</v>
      </c>
      <c r="AB84" s="205">
        <f t="shared" si="31"/>
        <v>0</v>
      </c>
      <c r="AC84" s="205">
        <f t="shared" si="51"/>
        <v>-1</v>
      </c>
      <c r="AD84" s="205">
        <f t="shared" si="14"/>
        <v>0</v>
      </c>
      <c r="AE84" s="205">
        <f t="shared" si="32"/>
        <v>0</v>
      </c>
      <c r="AF84" s="205">
        <f t="shared" si="15"/>
        <v>0</v>
      </c>
      <c r="AG84" s="205">
        <f t="shared" si="33"/>
        <v>0</v>
      </c>
      <c r="AH84" s="205">
        <f t="shared" si="65"/>
        <v>0</v>
      </c>
      <c r="AI84" s="205">
        <f t="shared" si="16"/>
        <v>-0.10654536214441915</v>
      </c>
      <c r="AJ84" s="205">
        <f t="shared" si="52"/>
        <v>1914.5839098528581</v>
      </c>
      <c r="AK84" s="205">
        <f t="shared" si="34"/>
        <v>51.993671471406032</v>
      </c>
      <c r="AL84" s="205">
        <f t="shared" si="17"/>
        <v>52.105095116713727</v>
      </c>
      <c r="AM84" s="205" t="e">
        <f t="shared" si="18"/>
        <v>#DIV/0!</v>
      </c>
      <c r="AN84" s="205">
        <f t="shared" si="35"/>
        <v>0</v>
      </c>
      <c r="AO84" s="205">
        <f t="shared" si="36"/>
        <v>0</v>
      </c>
      <c r="AP84" s="205">
        <f t="shared" si="37"/>
        <v>0</v>
      </c>
      <c r="AQ84" s="205">
        <f t="shared" si="53"/>
        <v>0</v>
      </c>
      <c r="AR84" s="215">
        <f t="shared" si="19"/>
        <v>13.181186421934679</v>
      </c>
      <c r="AS84" s="215">
        <f t="shared" si="20"/>
        <v>13.181186421934679</v>
      </c>
      <c r="AT84" s="215">
        <f t="shared" si="21"/>
        <v>0</v>
      </c>
      <c r="AU84" s="215">
        <f t="shared" si="54"/>
        <v>0</v>
      </c>
      <c r="AV84" s="201"/>
      <c r="AW84" s="115">
        <f t="shared" si="55"/>
        <v>45.128999999998136</v>
      </c>
      <c r="AX84" s="115">
        <f t="shared" si="56"/>
        <v>-3.847094129204375</v>
      </c>
      <c r="AY84" s="115">
        <f t="shared" si="38"/>
        <v>0</v>
      </c>
      <c r="AZ84" s="115">
        <f t="shared" si="57"/>
        <v>-3.8337401417037076</v>
      </c>
      <c r="BA84" s="115">
        <f t="shared" si="39"/>
        <v>0</v>
      </c>
      <c r="BB84" s="115">
        <f t="shared" si="58"/>
        <v>0</v>
      </c>
      <c r="BC84" s="115">
        <f t="shared" si="59"/>
        <v>0</v>
      </c>
      <c r="BD84" s="115">
        <f t="shared" si="60"/>
        <v>0</v>
      </c>
      <c r="BE84" s="115">
        <f t="shared" si="40"/>
        <v>0</v>
      </c>
      <c r="BF84" s="115">
        <f t="shared" si="41"/>
        <v>0</v>
      </c>
      <c r="BG84" s="115">
        <f t="shared" si="61"/>
        <v>1851.4440000000004</v>
      </c>
      <c r="BH84" s="115">
        <f t="shared" si="62"/>
        <v>28853.708677134662</v>
      </c>
      <c r="BI84" s="115">
        <f t="shared" si="42"/>
        <v>45.128999999998136</v>
      </c>
      <c r="BJ84" s="115" t="e">
        <f t="shared" si="43"/>
        <v>#DIV/0!</v>
      </c>
      <c r="BK84" s="115">
        <f t="shared" si="44"/>
        <v>0</v>
      </c>
      <c r="BL84" s="115">
        <f t="shared" si="45"/>
        <v>0</v>
      </c>
      <c r="BM84" s="115">
        <f t="shared" si="46"/>
        <v>0</v>
      </c>
      <c r="BN84" s="201">
        <f t="shared" si="22"/>
        <v>0</v>
      </c>
      <c r="BO84" s="216">
        <f t="shared" si="63"/>
        <v>0</v>
      </c>
      <c r="BP84" s="201"/>
      <c r="BQ84" s="110">
        <f t="shared" si="23"/>
        <v>0</v>
      </c>
      <c r="BR84" s="110" t="e">
        <f t="shared" si="24"/>
        <v>#DIV/0!</v>
      </c>
      <c r="BS84" s="110" t="e">
        <f t="shared" si="47"/>
        <v>#DIV/0!</v>
      </c>
      <c r="BT84" s="110">
        <f t="shared" si="48"/>
        <v>0</v>
      </c>
      <c r="CC84" s="110"/>
      <c r="CD84" s="110"/>
      <c r="CE84" s="110"/>
      <c r="CW84" s="110"/>
      <c r="CX84" s="110"/>
    </row>
    <row r="85" spans="1:102">
      <c r="A85" s="110">
        <f t="shared" si="64"/>
        <v>8.5900000000000087</v>
      </c>
      <c r="B85" s="110">
        <f t="shared" si="25"/>
        <v>1563.2263913644406</v>
      </c>
      <c r="C85" s="116">
        <f t="shared" si="26"/>
        <v>1563.2263913644406</v>
      </c>
      <c r="E85" s="205">
        <f t="shared" si="0"/>
        <v>1889.9144021744701</v>
      </c>
      <c r="F85" s="205">
        <f t="shared" si="1"/>
        <v>1663.4708812236195</v>
      </c>
      <c r="G85" s="205">
        <f t="shared" si="27"/>
        <v>-0.1066373745874567</v>
      </c>
      <c r="H85" s="205">
        <f t="shared" si="28"/>
        <v>1914.0617447410086</v>
      </c>
      <c r="I85" s="205">
        <f t="shared" si="2"/>
        <v>0</v>
      </c>
      <c r="K85" s="115">
        <f t="shared" si="3"/>
        <v>1850.9916900000007</v>
      </c>
      <c r="L85" s="115">
        <f t="shared" si="4"/>
        <v>1926.0780800000002</v>
      </c>
      <c r="M85" s="115">
        <f t="shared" si="5"/>
        <v>0.12634770889487862</v>
      </c>
      <c r="N85" s="115">
        <f t="shared" si="6"/>
        <v>1869.8979723272807</v>
      </c>
      <c r="O85" s="115">
        <f t="shared" si="7"/>
        <v>2018.9737999999998</v>
      </c>
      <c r="Q85" s="205">
        <f t="shared" si="29"/>
        <v>-1</v>
      </c>
      <c r="R85" s="204">
        <f t="shared" si="8"/>
        <v>0</v>
      </c>
      <c r="S85" s="204">
        <f t="shared" si="9"/>
        <v>0</v>
      </c>
      <c r="T85" s="115">
        <f t="shared" si="10"/>
        <v>-3.8324561699605235</v>
      </c>
      <c r="U85" s="115">
        <f t="shared" si="11"/>
        <v>0</v>
      </c>
      <c r="V85" s="115">
        <f t="shared" si="12"/>
        <v>0</v>
      </c>
      <c r="W85" s="202">
        <f t="shared" si="30"/>
        <v>0</v>
      </c>
      <c r="Y85" s="205">
        <f t="shared" si="49"/>
        <v>52.216511184952857</v>
      </c>
      <c r="Z85" s="205">
        <f t="shared" si="50"/>
        <v>-1</v>
      </c>
      <c r="AA85" s="205">
        <f t="shared" si="13"/>
        <v>0</v>
      </c>
      <c r="AB85" s="205">
        <f t="shared" si="31"/>
        <v>0</v>
      </c>
      <c r="AC85" s="205">
        <f t="shared" si="51"/>
        <v>-1</v>
      </c>
      <c r="AD85" s="205">
        <f t="shared" si="14"/>
        <v>0</v>
      </c>
      <c r="AE85" s="205">
        <f t="shared" si="32"/>
        <v>0</v>
      </c>
      <c r="AF85" s="205">
        <f t="shared" si="15"/>
        <v>0</v>
      </c>
      <c r="AG85" s="205">
        <f t="shared" si="33"/>
        <v>0</v>
      </c>
      <c r="AH85" s="205">
        <f t="shared" si="65"/>
        <v>0</v>
      </c>
      <c r="AI85" s="205">
        <f t="shared" si="16"/>
        <v>-0.1066373745874567</v>
      </c>
      <c r="AJ85" s="205">
        <f t="shared" si="52"/>
        <v>1914.0617447410086</v>
      </c>
      <c r="AK85" s="205">
        <f t="shared" si="34"/>
        <v>52.105095116713727</v>
      </c>
      <c r="AL85" s="205">
        <f t="shared" si="17"/>
        <v>52.216511184952857</v>
      </c>
      <c r="AM85" s="205" t="e">
        <f t="shared" si="18"/>
        <v>#DIV/0!</v>
      </c>
      <c r="AN85" s="205">
        <f t="shared" si="35"/>
        <v>0</v>
      </c>
      <c r="AO85" s="205">
        <f t="shared" si="36"/>
        <v>0</v>
      </c>
      <c r="AP85" s="205">
        <f t="shared" si="37"/>
        <v>0</v>
      </c>
      <c r="AQ85" s="205">
        <f t="shared" si="53"/>
        <v>0</v>
      </c>
      <c r="AR85" s="215">
        <f t="shared" si="19"/>
        <v>13.181186421934679</v>
      </c>
      <c r="AS85" s="215">
        <f t="shared" si="20"/>
        <v>13.181186421934679</v>
      </c>
      <c r="AT85" s="215">
        <f t="shared" si="21"/>
        <v>0</v>
      </c>
      <c r="AU85" s="215">
        <f t="shared" si="54"/>
        <v>0</v>
      </c>
      <c r="AV85" s="201"/>
      <c r="AW85" s="115">
        <f t="shared" si="55"/>
        <v>45.230999999967992</v>
      </c>
      <c r="AX85" s="115">
        <f t="shared" si="56"/>
        <v>-3.8324561699605235</v>
      </c>
      <c r="AY85" s="115">
        <f t="shared" si="38"/>
        <v>0</v>
      </c>
      <c r="AZ85" s="115">
        <f t="shared" si="57"/>
        <v>-3.8191381771791417</v>
      </c>
      <c r="BA85" s="115">
        <f t="shared" si="39"/>
        <v>0</v>
      </c>
      <c r="BB85" s="115">
        <f t="shared" si="58"/>
        <v>0</v>
      </c>
      <c r="BC85" s="115">
        <f t="shared" si="59"/>
        <v>0</v>
      </c>
      <c r="BD85" s="115">
        <f t="shared" si="60"/>
        <v>0</v>
      </c>
      <c r="BE85" s="115">
        <f t="shared" si="40"/>
        <v>0</v>
      </c>
      <c r="BF85" s="115">
        <f t="shared" si="41"/>
        <v>0</v>
      </c>
      <c r="BG85" s="115">
        <f t="shared" si="61"/>
        <v>1850.9916900000007</v>
      </c>
      <c r="BH85" s="115">
        <f t="shared" si="62"/>
        <v>28821.760863556596</v>
      </c>
      <c r="BI85" s="115">
        <f t="shared" si="42"/>
        <v>45.230999999967992</v>
      </c>
      <c r="BJ85" s="115" t="e">
        <f t="shared" si="43"/>
        <v>#DIV/0!</v>
      </c>
      <c r="BK85" s="115">
        <f t="shared" si="44"/>
        <v>0</v>
      </c>
      <c r="BL85" s="115">
        <f t="shared" si="45"/>
        <v>0</v>
      </c>
      <c r="BM85" s="115">
        <f t="shared" si="46"/>
        <v>0</v>
      </c>
      <c r="BN85" s="201">
        <f t="shared" si="22"/>
        <v>0</v>
      </c>
      <c r="BO85" s="216">
        <f t="shared" si="63"/>
        <v>0</v>
      </c>
      <c r="BP85" s="201"/>
      <c r="BQ85" s="110">
        <f t="shared" si="23"/>
        <v>0</v>
      </c>
      <c r="BR85" s="110" t="e">
        <f t="shared" si="24"/>
        <v>#DIV/0!</v>
      </c>
      <c r="BS85" s="110" t="e">
        <f t="shared" si="47"/>
        <v>#DIV/0!</v>
      </c>
      <c r="BT85" s="110">
        <f t="shared" si="48"/>
        <v>0</v>
      </c>
      <c r="CC85" s="110"/>
      <c r="CD85" s="110"/>
      <c r="CE85" s="110"/>
      <c r="CW85" s="110"/>
      <c r="CX85" s="110"/>
    </row>
    <row r="86" spans="1:102">
      <c r="A86" s="110">
        <f t="shared" si="64"/>
        <v>8.580000000000009</v>
      </c>
      <c r="B86" s="110">
        <f t="shared" si="25"/>
        <v>1563.0945795002212</v>
      </c>
      <c r="C86" s="116">
        <f t="shared" si="26"/>
        <v>1563.0945795002212</v>
      </c>
      <c r="E86" s="205">
        <f t="shared" si="0"/>
        <v>1889.4838546932679</v>
      </c>
      <c r="F86" s="205">
        <f t="shared" si="1"/>
        <v>1664.1046812236195</v>
      </c>
      <c r="G86" s="205">
        <f t="shared" si="27"/>
        <v>-0.1067295193303029</v>
      </c>
      <c r="H86" s="205">
        <f t="shared" si="28"/>
        <v>1913.5384655447444</v>
      </c>
      <c r="I86" s="205">
        <f t="shared" si="2"/>
        <v>0</v>
      </c>
      <c r="K86" s="115">
        <f t="shared" si="3"/>
        <v>1850.5383600000005</v>
      </c>
      <c r="L86" s="115">
        <f t="shared" si="4"/>
        <v>1925.82752</v>
      </c>
      <c r="M86" s="115">
        <f t="shared" si="5"/>
        <v>0.12643290627107207</v>
      </c>
      <c r="N86" s="115">
        <f t="shared" si="6"/>
        <v>1869.5042196519896</v>
      </c>
      <c r="O86" s="115">
        <f t="shared" si="7"/>
        <v>2018.8672000000001</v>
      </c>
      <c r="Q86" s="205">
        <f t="shared" si="29"/>
        <v>-1</v>
      </c>
      <c r="R86" s="204">
        <f t="shared" si="8"/>
        <v>0</v>
      </c>
      <c r="S86" s="204">
        <f t="shared" si="9"/>
        <v>0</v>
      </c>
      <c r="T86" s="115">
        <f t="shared" si="10"/>
        <v>-3.8178640922515381</v>
      </c>
      <c r="U86" s="115">
        <f t="shared" si="11"/>
        <v>0</v>
      </c>
      <c r="V86" s="115">
        <f t="shared" si="12"/>
        <v>0</v>
      </c>
      <c r="W86" s="202">
        <f t="shared" si="30"/>
        <v>0</v>
      </c>
      <c r="Y86" s="205">
        <f t="shared" si="49"/>
        <v>52.327919626419522</v>
      </c>
      <c r="Z86" s="205">
        <f t="shared" si="50"/>
        <v>-1</v>
      </c>
      <c r="AA86" s="205">
        <f t="shared" si="13"/>
        <v>0</v>
      </c>
      <c r="AB86" s="205">
        <f t="shared" si="31"/>
        <v>0</v>
      </c>
      <c r="AC86" s="205">
        <f t="shared" si="51"/>
        <v>-1</v>
      </c>
      <c r="AD86" s="205">
        <f t="shared" si="14"/>
        <v>0</v>
      </c>
      <c r="AE86" s="205">
        <f t="shared" si="32"/>
        <v>0</v>
      </c>
      <c r="AF86" s="205">
        <f t="shared" si="15"/>
        <v>0</v>
      </c>
      <c r="AG86" s="205">
        <f t="shared" si="33"/>
        <v>0</v>
      </c>
      <c r="AH86" s="205">
        <f t="shared" si="65"/>
        <v>0</v>
      </c>
      <c r="AI86" s="205">
        <f t="shared" si="16"/>
        <v>-0.1067295193303029</v>
      </c>
      <c r="AJ86" s="205">
        <f t="shared" si="52"/>
        <v>1913.5384655447444</v>
      </c>
      <c r="AK86" s="205">
        <f t="shared" si="34"/>
        <v>52.216511184952857</v>
      </c>
      <c r="AL86" s="205">
        <f t="shared" si="17"/>
        <v>52.327919626419522</v>
      </c>
      <c r="AM86" s="205" t="e">
        <f t="shared" si="18"/>
        <v>#DIV/0!</v>
      </c>
      <c r="AN86" s="205">
        <f t="shared" si="35"/>
        <v>0</v>
      </c>
      <c r="AO86" s="205">
        <f t="shared" si="36"/>
        <v>0</v>
      </c>
      <c r="AP86" s="205">
        <f t="shared" si="37"/>
        <v>0</v>
      </c>
      <c r="AQ86" s="205">
        <f t="shared" si="53"/>
        <v>0</v>
      </c>
      <c r="AR86" s="215">
        <f t="shared" si="19"/>
        <v>13.181186421934679</v>
      </c>
      <c r="AS86" s="215">
        <f t="shared" si="20"/>
        <v>13.181186421934679</v>
      </c>
      <c r="AT86" s="215">
        <f t="shared" si="21"/>
        <v>0</v>
      </c>
      <c r="AU86" s="215">
        <f t="shared" si="54"/>
        <v>0</v>
      </c>
      <c r="AV86" s="201"/>
      <c r="AW86" s="115">
        <f t="shared" si="55"/>
        <v>45.33300000002879</v>
      </c>
      <c r="AX86" s="115">
        <f t="shared" si="56"/>
        <v>-3.8178640922515381</v>
      </c>
      <c r="AY86" s="115">
        <f t="shared" si="38"/>
        <v>0</v>
      </c>
      <c r="AZ86" s="115">
        <f t="shared" si="57"/>
        <v>-3.8045819677066501</v>
      </c>
      <c r="BA86" s="115">
        <f t="shared" si="39"/>
        <v>0</v>
      </c>
      <c r="BB86" s="115">
        <f t="shared" si="58"/>
        <v>0</v>
      </c>
      <c r="BC86" s="115">
        <f t="shared" si="59"/>
        <v>0</v>
      </c>
      <c r="BD86" s="115">
        <f t="shared" si="60"/>
        <v>0</v>
      </c>
      <c r="BE86" s="115">
        <f t="shared" si="40"/>
        <v>0</v>
      </c>
      <c r="BF86" s="115">
        <f t="shared" si="41"/>
        <v>0</v>
      </c>
      <c r="BG86" s="115">
        <f t="shared" si="61"/>
        <v>1850.5383600000005</v>
      </c>
      <c r="BH86" s="115">
        <f t="shared" si="62"/>
        <v>28789.711049978563</v>
      </c>
      <c r="BI86" s="115">
        <f t="shared" si="42"/>
        <v>45.33300000002879</v>
      </c>
      <c r="BJ86" s="115" t="e">
        <f t="shared" si="43"/>
        <v>#DIV/0!</v>
      </c>
      <c r="BK86" s="115">
        <f t="shared" si="44"/>
        <v>0</v>
      </c>
      <c r="BL86" s="115">
        <f t="shared" si="45"/>
        <v>0</v>
      </c>
      <c r="BM86" s="115">
        <f t="shared" si="46"/>
        <v>0</v>
      </c>
      <c r="BN86" s="201">
        <f t="shared" si="22"/>
        <v>0</v>
      </c>
      <c r="BO86" s="216">
        <f t="shared" si="63"/>
        <v>0</v>
      </c>
      <c r="BP86" s="201"/>
      <c r="BQ86" s="110">
        <f t="shared" si="23"/>
        <v>0</v>
      </c>
      <c r="BR86" s="110" t="e">
        <f t="shared" si="24"/>
        <v>#DIV/0!</v>
      </c>
      <c r="BS86" s="110" t="e">
        <f t="shared" si="47"/>
        <v>#DIV/0!</v>
      </c>
      <c r="BT86" s="110">
        <f t="shared" si="48"/>
        <v>0</v>
      </c>
      <c r="CC86" s="110"/>
      <c r="CD86" s="110"/>
      <c r="CE86" s="110"/>
      <c r="CW86" s="110"/>
      <c r="CX86" s="110"/>
    </row>
    <row r="87" spans="1:102">
      <c r="A87" s="110">
        <f t="shared" si="64"/>
        <v>8.5700000000000092</v>
      </c>
      <c r="B87" s="110">
        <f t="shared" si="25"/>
        <v>1562.9627676360019</v>
      </c>
      <c r="C87" s="116">
        <f t="shared" si="26"/>
        <v>1562.9627676360019</v>
      </c>
      <c r="E87" s="205">
        <f t="shared" si="0"/>
        <v>1889.0521808573139</v>
      </c>
      <c r="F87" s="205">
        <f t="shared" si="1"/>
        <v>1664.7356812236194</v>
      </c>
      <c r="G87" s="205">
        <f t="shared" si="27"/>
        <v>-0.10682179653590847</v>
      </c>
      <c r="H87" s="205">
        <f t="shared" si="28"/>
        <v>1913.0140723408317</v>
      </c>
      <c r="I87" s="205">
        <f t="shared" si="2"/>
        <v>0</v>
      </c>
      <c r="K87" s="115">
        <f t="shared" si="3"/>
        <v>1850.0840100000005</v>
      </c>
      <c r="L87" s="115">
        <f t="shared" si="4"/>
        <v>1925.5763200000004</v>
      </c>
      <c r="M87" s="115">
        <f t="shared" si="5"/>
        <v>0.12651821862348167</v>
      </c>
      <c r="N87" s="115">
        <f t="shared" si="6"/>
        <v>1869.1095982503887</v>
      </c>
      <c r="O87" s="115">
        <f t="shared" si="7"/>
        <v>2018.7602000000002</v>
      </c>
      <c r="Q87" s="205">
        <f t="shared" si="29"/>
        <v>-1</v>
      </c>
      <c r="R87" s="204">
        <f t="shared" si="8"/>
        <v>0</v>
      </c>
      <c r="S87" s="204">
        <f t="shared" si="9"/>
        <v>0</v>
      </c>
      <c r="T87" s="115">
        <f t="shared" si="10"/>
        <v>-3.8033177467214756</v>
      </c>
      <c r="U87" s="115">
        <f t="shared" si="11"/>
        <v>0</v>
      </c>
      <c r="V87" s="115">
        <f t="shared" si="12"/>
        <v>0</v>
      </c>
      <c r="W87" s="202">
        <f t="shared" si="30"/>
        <v>0</v>
      </c>
      <c r="Y87" s="205">
        <f t="shared" si="49"/>
        <v>52.439320391273419</v>
      </c>
      <c r="Z87" s="205">
        <f t="shared" si="50"/>
        <v>-1</v>
      </c>
      <c r="AA87" s="205">
        <f t="shared" si="13"/>
        <v>0</v>
      </c>
      <c r="AB87" s="205">
        <f t="shared" si="31"/>
        <v>0</v>
      </c>
      <c r="AC87" s="205">
        <f t="shared" si="51"/>
        <v>-1</v>
      </c>
      <c r="AD87" s="205">
        <f t="shared" si="14"/>
        <v>0</v>
      </c>
      <c r="AE87" s="205">
        <f t="shared" si="32"/>
        <v>0</v>
      </c>
      <c r="AF87" s="205">
        <f t="shared" si="15"/>
        <v>0</v>
      </c>
      <c r="AG87" s="205">
        <f t="shared" si="33"/>
        <v>0</v>
      </c>
      <c r="AH87" s="205">
        <f t="shared" si="65"/>
        <v>0</v>
      </c>
      <c r="AI87" s="205">
        <f t="shared" si="16"/>
        <v>-0.10682179653590847</v>
      </c>
      <c r="AJ87" s="205">
        <f t="shared" si="52"/>
        <v>1913.0140723408317</v>
      </c>
      <c r="AK87" s="205">
        <f t="shared" si="34"/>
        <v>52.327919626419522</v>
      </c>
      <c r="AL87" s="205">
        <f t="shared" si="17"/>
        <v>52.439320391273419</v>
      </c>
      <c r="AM87" s="205" t="e">
        <f t="shared" si="18"/>
        <v>#DIV/0!</v>
      </c>
      <c r="AN87" s="205">
        <f t="shared" si="35"/>
        <v>0</v>
      </c>
      <c r="AO87" s="205">
        <f t="shared" si="36"/>
        <v>0</v>
      </c>
      <c r="AP87" s="205">
        <f t="shared" si="37"/>
        <v>0</v>
      </c>
      <c r="AQ87" s="205">
        <f t="shared" si="53"/>
        <v>0</v>
      </c>
      <c r="AR87" s="215">
        <f t="shared" si="19"/>
        <v>13.181186421934679</v>
      </c>
      <c r="AS87" s="215">
        <f t="shared" si="20"/>
        <v>13.181186421934679</v>
      </c>
      <c r="AT87" s="215">
        <f t="shared" si="21"/>
        <v>0</v>
      </c>
      <c r="AU87" s="215">
        <f t="shared" si="54"/>
        <v>0</v>
      </c>
      <c r="AV87" s="201"/>
      <c r="AW87" s="115">
        <f t="shared" si="55"/>
        <v>45.434999999998638</v>
      </c>
      <c r="AX87" s="115">
        <f t="shared" si="56"/>
        <v>-3.8033177467214756</v>
      </c>
      <c r="AY87" s="115">
        <f t="shared" si="38"/>
        <v>0</v>
      </c>
      <c r="AZ87" s="115">
        <f t="shared" si="57"/>
        <v>-3.7900713644078334</v>
      </c>
      <c r="BA87" s="115">
        <f t="shared" si="39"/>
        <v>0</v>
      </c>
      <c r="BB87" s="115">
        <f t="shared" si="58"/>
        <v>0</v>
      </c>
      <c r="BC87" s="115">
        <f t="shared" si="59"/>
        <v>0</v>
      </c>
      <c r="BD87" s="115">
        <f t="shared" si="60"/>
        <v>0</v>
      </c>
      <c r="BE87" s="115">
        <f t="shared" si="40"/>
        <v>0</v>
      </c>
      <c r="BF87" s="115">
        <f t="shared" si="41"/>
        <v>0</v>
      </c>
      <c r="BG87" s="115">
        <f t="shared" si="61"/>
        <v>1850.0840100000005</v>
      </c>
      <c r="BH87" s="115">
        <f t="shared" si="62"/>
        <v>28757.55923640047</v>
      </c>
      <c r="BI87" s="115">
        <f t="shared" si="42"/>
        <v>45.434999999998638</v>
      </c>
      <c r="BJ87" s="115" t="e">
        <f t="shared" si="43"/>
        <v>#DIV/0!</v>
      </c>
      <c r="BK87" s="115">
        <f t="shared" si="44"/>
        <v>0</v>
      </c>
      <c r="BL87" s="115">
        <f t="shared" si="45"/>
        <v>0</v>
      </c>
      <c r="BM87" s="115">
        <f t="shared" si="46"/>
        <v>0</v>
      </c>
      <c r="BN87" s="201">
        <f t="shared" si="22"/>
        <v>0</v>
      </c>
      <c r="BO87" s="216">
        <f t="shared" si="63"/>
        <v>0</v>
      </c>
      <c r="BP87" s="201"/>
      <c r="BQ87" s="110">
        <f t="shared" si="23"/>
        <v>0</v>
      </c>
      <c r="BR87" s="110" t="e">
        <f t="shared" si="24"/>
        <v>#DIV/0!</v>
      </c>
      <c r="BS87" s="110" t="e">
        <f t="shared" si="47"/>
        <v>#DIV/0!</v>
      </c>
      <c r="BT87" s="110">
        <f t="shared" si="48"/>
        <v>0</v>
      </c>
      <c r="CC87" s="110"/>
      <c r="CD87" s="110"/>
      <c r="CE87" s="110"/>
      <c r="CW87" s="110"/>
      <c r="CX87" s="110"/>
    </row>
    <row r="88" spans="1:102">
      <c r="A88" s="110">
        <f t="shared" si="64"/>
        <v>8.5600000000000094</v>
      </c>
      <c r="B88" s="110">
        <f t="shared" si="25"/>
        <v>1562.8309557717826</v>
      </c>
      <c r="C88" s="116">
        <f t="shared" si="26"/>
        <v>1562.8309557717826</v>
      </c>
      <c r="E88" s="205">
        <f t="shared" si="0"/>
        <v>1888.6193806666085</v>
      </c>
      <c r="F88" s="205">
        <f t="shared" si="1"/>
        <v>1665.3638812236195</v>
      </c>
      <c r="G88" s="205">
        <f t="shared" si="27"/>
        <v>-0.10691420636662319</v>
      </c>
      <c r="H88" s="205">
        <f t="shared" si="28"/>
        <v>1912.4885652065398</v>
      </c>
      <c r="I88" s="205">
        <f t="shared" si="2"/>
        <v>0</v>
      </c>
      <c r="K88" s="115">
        <f t="shared" si="3"/>
        <v>1849.6286400000006</v>
      </c>
      <c r="L88" s="115">
        <f t="shared" si="4"/>
        <v>1925.3244800000002</v>
      </c>
      <c r="M88" s="115">
        <f t="shared" si="5"/>
        <v>0.12660364618501005</v>
      </c>
      <c r="N88" s="115">
        <f t="shared" si="6"/>
        <v>1868.7141083465535</v>
      </c>
      <c r="O88" s="115">
        <f t="shared" si="7"/>
        <v>2018.6527999999998</v>
      </c>
      <c r="Q88" s="205">
        <f t="shared" si="29"/>
        <v>-1</v>
      </c>
      <c r="R88" s="204">
        <f t="shared" si="8"/>
        <v>0</v>
      </c>
      <c r="S88" s="204">
        <f t="shared" si="9"/>
        <v>0</v>
      </c>
      <c r="T88" s="115">
        <f t="shared" si="10"/>
        <v>-3.7888169842387565</v>
      </c>
      <c r="U88" s="115">
        <f t="shared" si="11"/>
        <v>0</v>
      </c>
      <c r="V88" s="115">
        <f t="shared" si="12"/>
        <v>0</v>
      </c>
      <c r="W88" s="202">
        <f t="shared" si="30"/>
        <v>0</v>
      </c>
      <c r="Y88" s="205">
        <f t="shared" si="49"/>
        <v>52.550713429196762</v>
      </c>
      <c r="Z88" s="205">
        <f t="shared" si="50"/>
        <v>-1</v>
      </c>
      <c r="AA88" s="205">
        <f t="shared" si="13"/>
        <v>0</v>
      </c>
      <c r="AB88" s="205">
        <f t="shared" si="31"/>
        <v>0</v>
      </c>
      <c r="AC88" s="205">
        <f t="shared" si="51"/>
        <v>-1</v>
      </c>
      <c r="AD88" s="205">
        <f t="shared" si="14"/>
        <v>0</v>
      </c>
      <c r="AE88" s="205">
        <f t="shared" si="32"/>
        <v>0</v>
      </c>
      <c r="AF88" s="205">
        <f t="shared" si="15"/>
        <v>0</v>
      </c>
      <c r="AG88" s="205">
        <f t="shared" si="33"/>
        <v>0</v>
      </c>
      <c r="AH88" s="205">
        <f t="shared" si="65"/>
        <v>0</v>
      </c>
      <c r="AI88" s="205">
        <f t="shared" si="16"/>
        <v>-0.10691420636662319</v>
      </c>
      <c r="AJ88" s="205">
        <f t="shared" si="52"/>
        <v>1912.4885652065398</v>
      </c>
      <c r="AK88" s="205">
        <f t="shared" si="34"/>
        <v>52.439320391273419</v>
      </c>
      <c r="AL88" s="205">
        <f t="shared" si="17"/>
        <v>52.550713429196762</v>
      </c>
      <c r="AM88" s="205" t="e">
        <f t="shared" si="18"/>
        <v>#DIV/0!</v>
      </c>
      <c r="AN88" s="205">
        <f t="shared" si="35"/>
        <v>0</v>
      </c>
      <c r="AO88" s="205">
        <f t="shared" si="36"/>
        <v>0</v>
      </c>
      <c r="AP88" s="205">
        <f t="shared" si="37"/>
        <v>0</v>
      </c>
      <c r="AQ88" s="205">
        <f t="shared" si="53"/>
        <v>0</v>
      </c>
      <c r="AR88" s="215">
        <f t="shared" si="19"/>
        <v>13.181186421934679</v>
      </c>
      <c r="AS88" s="215">
        <f t="shared" si="20"/>
        <v>13.181186421934679</v>
      </c>
      <c r="AT88" s="215">
        <f t="shared" si="21"/>
        <v>0</v>
      </c>
      <c r="AU88" s="215">
        <f t="shared" si="54"/>
        <v>0</v>
      </c>
      <c r="AV88" s="201"/>
      <c r="AW88" s="115">
        <f t="shared" si="55"/>
        <v>45.536999999991231</v>
      </c>
      <c r="AX88" s="115">
        <f t="shared" si="56"/>
        <v>-3.7888169842387565</v>
      </c>
      <c r="AY88" s="115">
        <f t="shared" si="38"/>
        <v>0</v>
      </c>
      <c r="AZ88" s="115">
        <f t="shared" si="57"/>
        <v>-3.7756062186273303</v>
      </c>
      <c r="BA88" s="115">
        <f t="shared" si="39"/>
        <v>0</v>
      </c>
      <c r="BB88" s="115">
        <f t="shared" si="58"/>
        <v>0</v>
      </c>
      <c r="BC88" s="115">
        <f t="shared" si="59"/>
        <v>0</v>
      </c>
      <c r="BD88" s="115">
        <f t="shared" si="60"/>
        <v>0</v>
      </c>
      <c r="BE88" s="115">
        <f t="shared" si="40"/>
        <v>0</v>
      </c>
      <c r="BF88" s="115">
        <f t="shared" si="41"/>
        <v>0</v>
      </c>
      <c r="BG88" s="115">
        <f t="shared" si="61"/>
        <v>1849.6286400000006</v>
      </c>
      <c r="BH88" s="115">
        <f t="shared" si="62"/>
        <v>28725.305422822406</v>
      </c>
      <c r="BI88" s="115">
        <f t="shared" si="42"/>
        <v>45.536999999991231</v>
      </c>
      <c r="BJ88" s="115" t="e">
        <f t="shared" si="43"/>
        <v>#DIV/0!</v>
      </c>
      <c r="BK88" s="115">
        <f t="shared" si="44"/>
        <v>0</v>
      </c>
      <c r="BL88" s="115">
        <f t="shared" si="45"/>
        <v>0</v>
      </c>
      <c r="BM88" s="115">
        <f t="shared" si="46"/>
        <v>0</v>
      </c>
      <c r="BN88" s="201">
        <f t="shared" si="22"/>
        <v>0</v>
      </c>
      <c r="BO88" s="216">
        <f t="shared" si="63"/>
        <v>0</v>
      </c>
      <c r="BP88" s="201"/>
      <c r="BQ88" s="110">
        <f t="shared" si="23"/>
        <v>0</v>
      </c>
      <c r="BR88" s="110" t="e">
        <f t="shared" si="24"/>
        <v>#DIV/0!</v>
      </c>
      <c r="BS88" s="110" t="e">
        <f t="shared" si="47"/>
        <v>#DIV/0!</v>
      </c>
      <c r="BT88" s="110">
        <f t="shared" si="48"/>
        <v>0</v>
      </c>
      <c r="CC88" s="110"/>
      <c r="CD88" s="110"/>
      <c r="CE88" s="110"/>
      <c r="CW88" s="110"/>
      <c r="CX88" s="110"/>
    </row>
    <row r="89" spans="1:102">
      <c r="A89" s="110">
        <f t="shared" si="64"/>
        <v>8.5500000000000096</v>
      </c>
      <c r="B89" s="110">
        <f t="shared" si="25"/>
        <v>1562.6991439075632</v>
      </c>
      <c r="C89" s="116">
        <f t="shared" si="26"/>
        <v>1562.6991439075632</v>
      </c>
      <c r="E89" s="205">
        <f t="shared" si="0"/>
        <v>1888.1854541211517</v>
      </c>
      <c r="F89" s="205">
        <f t="shared" si="1"/>
        <v>1665.9892812236194</v>
      </c>
      <c r="G89" s="205">
        <f t="shared" si="27"/>
        <v>-0.10700674898418523</v>
      </c>
      <c r="H89" s="205">
        <f t="shared" si="28"/>
        <v>1911.9619442196445</v>
      </c>
      <c r="I89" s="205">
        <f t="shared" si="2"/>
        <v>0</v>
      </c>
      <c r="K89" s="115">
        <f t="shared" si="3"/>
        <v>1849.172250000001</v>
      </c>
      <c r="L89" s="115">
        <f t="shared" si="4"/>
        <v>1925.0720000000003</v>
      </c>
      <c r="M89" s="115">
        <f t="shared" si="5"/>
        <v>0.12668918918918909</v>
      </c>
      <c r="N89" s="115">
        <f t="shared" si="6"/>
        <v>1868.3177501650796</v>
      </c>
      <c r="O89" s="115">
        <f t="shared" si="7"/>
        <v>2018.5450000000001</v>
      </c>
      <c r="Q89" s="205">
        <f t="shared" si="29"/>
        <v>-1</v>
      </c>
      <c r="R89" s="204">
        <f t="shared" si="8"/>
        <v>0</v>
      </c>
      <c r="S89" s="204">
        <f t="shared" si="9"/>
        <v>0</v>
      </c>
      <c r="T89" s="115">
        <f t="shared" si="10"/>
        <v>-3.7743616559005821</v>
      </c>
      <c r="U89" s="115">
        <f t="shared" si="11"/>
        <v>0</v>
      </c>
      <c r="V89" s="115">
        <f t="shared" si="12"/>
        <v>0</v>
      </c>
      <c r="W89" s="202">
        <f t="shared" si="30"/>
        <v>0</v>
      </c>
      <c r="Y89" s="205">
        <f t="shared" si="49"/>
        <v>52.66209868953068</v>
      </c>
      <c r="Z89" s="205">
        <f t="shared" si="50"/>
        <v>-1</v>
      </c>
      <c r="AA89" s="205">
        <f t="shared" si="13"/>
        <v>0</v>
      </c>
      <c r="AB89" s="205">
        <f t="shared" si="31"/>
        <v>0</v>
      </c>
      <c r="AC89" s="205">
        <f t="shared" si="51"/>
        <v>-1</v>
      </c>
      <c r="AD89" s="205">
        <f t="shared" si="14"/>
        <v>0</v>
      </c>
      <c r="AE89" s="205">
        <f t="shared" si="32"/>
        <v>0</v>
      </c>
      <c r="AF89" s="205">
        <f t="shared" si="15"/>
        <v>0</v>
      </c>
      <c r="AG89" s="205">
        <f t="shared" si="33"/>
        <v>0</v>
      </c>
      <c r="AH89" s="205">
        <f t="shared" si="65"/>
        <v>0</v>
      </c>
      <c r="AI89" s="205">
        <f t="shared" si="16"/>
        <v>-0.10700674898418523</v>
      </c>
      <c r="AJ89" s="205">
        <f t="shared" si="52"/>
        <v>1911.9619442196445</v>
      </c>
      <c r="AK89" s="205">
        <f t="shared" si="34"/>
        <v>52.550713429196762</v>
      </c>
      <c r="AL89" s="205">
        <f t="shared" si="17"/>
        <v>52.66209868953068</v>
      </c>
      <c r="AM89" s="205" t="e">
        <f t="shared" si="18"/>
        <v>#DIV/0!</v>
      </c>
      <c r="AN89" s="205">
        <f t="shared" si="35"/>
        <v>0</v>
      </c>
      <c r="AO89" s="205">
        <f t="shared" si="36"/>
        <v>0</v>
      </c>
      <c r="AP89" s="205">
        <f t="shared" si="37"/>
        <v>0</v>
      </c>
      <c r="AQ89" s="205">
        <f t="shared" si="53"/>
        <v>0</v>
      </c>
      <c r="AR89" s="215">
        <f t="shared" si="19"/>
        <v>13.181186421934679</v>
      </c>
      <c r="AS89" s="215">
        <f t="shared" si="20"/>
        <v>13.181186421934679</v>
      </c>
      <c r="AT89" s="215">
        <f t="shared" si="21"/>
        <v>0</v>
      </c>
      <c r="AU89" s="215">
        <f t="shared" si="54"/>
        <v>0</v>
      </c>
      <c r="AV89" s="201"/>
      <c r="AW89" s="115">
        <f t="shared" si="55"/>
        <v>45.638999999961079</v>
      </c>
      <c r="AX89" s="115">
        <f t="shared" si="56"/>
        <v>-3.7743616559005821</v>
      </c>
      <c r="AY89" s="115">
        <f t="shared" si="38"/>
        <v>0</v>
      </c>
      <c r="AZ89" s="115">
        <f t="shared" si="57"/>
        <v>-3.7611863819372289</v>
      </c>
      <c r="BA89" s="115">
        <f t="shared" si="39"/>
        <v>0</v>
      </c>
      <c r="BB89" s="115">
        <f t="shared" si="58"/>
        <v>0</v>
      </c>
      <c r="BC89" s="115">
        <f t="shared" si="59"/>
        <v>0</v>
      </c>
      <c r="BD89" s="115">
        <f t="shared" si="60"/>
        <v>0</v>
      </c>
      <c r="BE89" s="115">
        <f t="shared" si="40"/>
        <v>0</v>
      </c>
      <c r="BF89" s="115">
        <f t="shared" si="41"/>
        <v>0</v>
      </c>
      <c r="BG89" s="115">
        <f t="shared" si="61"/>
        <v>1849.172250000001</v>
      </c>
      <c r="BH89" s="115">
        <f t="shared" si="62"/>
        <v>28692.949609244348</v>
      </c>
      <c r="BI89" s="115">
        <f t="shared" si="42"/>
        <v>45.638999999961079</v>
      </c>
      <c r="BJ89" s="115" t="e">
        <f t="shared" si="43"/>
        <v>#DIV/0!</v>
      </c>
      <c r="BK89" s="115">
        <f t="shared" si="44"/>
        <v>0</v>
      </c>
      <c r="BL89" s="115">
        <f t="shared" si="45"/>
        <v>0</v>
      </c>
      <c r="BM89" s="115">
        <f t="shared" si="46"/>
        <v>0</v>
      </c>
      <c r="BN89" s="201">
        <f t="shared" si="22"/>
        <v>0</v>
      </c>
      <c r="BO89" s="216">
        <f t="shared" si="63"/>
        <v>0</v>
      </c>
      <c r="BP89" s="201"/>
      <c r="BQ89" s="110">
        <f t="shared" si="23"/>
        <v>0</v>
      </c>
      <c r="BR89" s="110" t="e">
        <f t="shared" si="24"/>
        <v>#DIV/0!</v>
      </c>
      <c r="BS89" s="110" t="e">
        <f t="shared" si="47"/>
        <v>#DIV/0!</v>
      </c>
      <c r="BT89" s="110">
        <f t="shared" si="48"/>
        <v>0</v>
      </c>
      <c r="CC89" s="110"/>
      <c r="CD89" s="110"/>
      <c r="CE89" s="110"/>
      <c r="CW89" s="110"/>
      <c r="CX89" s="110"/>
    </row>
    <row r="90" spans="1:102">
      <c r="A90" s="110">
        <f t="shared" si="64"/>
        <v>8.5400000000000098</v>
      </c>
      <c r="B90" s="110">
        <f t="shared" si="25"/>
        <v>1562.5673320433439</v>
      </c>
      <c r="C90" s="116">
        <f t="shared" si="26"/>
        <v>1562.5673320433439</v>
      </c>
      <c r="E90" s="205">
        <f t="shared" si="0"/>
        <v>1887.7504012209433</v>
      </c>
      <c r="F90" s="205">
        <f t="shared" si="1"/>
        <v>1666.6118812236193</v>
      </c>
      <c r="G90" s="205">
        <f t="shared" si="27"/>
        <v>-0.10709942454971073</v>
      </c>
      <c r="H90" s="205">
        <f t="shared" si="28"/>
        <v>1911.4342094584315</v>
      </c>
      <c r="I90" s="205">
        <f t="shared" si="2"/>
        <v>0</v>
      </c>
      <c r="K90" s="115">
        <f t="shared" si="3"/>
        <v>1848.7148400000003</v>
      </c>
      <c r="L90" s="115">
        <f t="shared" si="4"/>
        <v>1924.8188800000003</v>
      </c>
      <c r="M90" s="115">
        <f t="shared" si="5"/>
        <v>0.12677484787018248</v>
      </c>
      <c r="N90" s="115">
        <f t="shared" si="6"/>
        <v>1867.9205239310832</v>
      </c>
      <c r="O90" s="115">
        <f t="shared" si="7"/>
        <v>2018.4368000000004</v>
      </c>
      <c r="Q90" s="205">
        <f t="shared" si="29"/>
        <v>-1</v>
      </c>
      <c r="R90" s="204">
        <f t="shared" si="8"/>
        <v>0</v>
      </c>
      <c r="S90" s="204">
        <f t="shared" si="9"/>
        <v>0</v>
      </c>
      <c r="T90" s="115">
        <f t="shared" si="10"/>
        <v>-3.7599516130373196</v>
      </c>
      <c r="U90" s="115">
        <f t="shared" si="11"/>
        <v>0</v>
      </c>
      <c r="V90" s="115">
        <f t="shared" si="12"/>
        <v>0</v>
      </c>
      <c r="W90" s="202">
        <f t="shared" si="30"/>
        <v>0</v>
      </c>
      <c r="Y90" s="205">
        <f t="shared" si="49"/>
        <v>52.773476121298003</v>
      </c>
      <c r="Z90" s="205">
        <f t="shared" si="50"/>
        <v>-1</v>
      </c>
      <c r="AA90" s="205">
        <f t="shared" si="13"/>
        <v>0</v>
      </c>
      <c r="AB90" s="205">
        <f t="shared" si="31"/>
        <v>0</v>
      </c>
      <c r="AC90" s="205">
        <f t="shared" si="51"/>
        <v>-1</v>
      </c>
      <c r="AD90" s="205">
        <f t="shared" si="14"/>
        <v>0</v>
      </c>
      <c r="AE90" s="205">
        <f t="shared" si="32"/>
        <v>0</v>
      </c>
      <c r="AF90" s="205">
        <f t="shared" si="15"/>
        <v>0</v>
      </c>
      <c r="AG90" s="205">
        <f t="shared" si="33"/>
        <v>0</v>
      </c>
      <c r="AH90" s="205">
        <f t="shared" si="65"/>
        <v>0</v>
      </c>
      <c r="AI90" s="205">
        <f t="shared" si="16"/>
        <v>-0.10709942454971073</v>
      </c>
      <c r="AJ90" s="205">
        <f t="shared" si="52"/>
        <v>1911.4342094584315</v>
      </c>
      <c r="AK90" s="205">
        <f t="shared" si="34"/>
        <v>52.66209868953068</v>
      </c>
      <c r="AL90" s="205">
        <f t="shared" si="17"/>
        <v>52.773476121298003</v>
      </c>
      <c r="AM90" s="205" t="e">
        <f t="shared" si="18"/>
        <v>#DIV/0!</v>
      </c>
      <c r="AN90" s="205">
        <f t="shared" si="35"/>
        <v>0</v>
      </c>
      <c r="AO90" s="205">
        <f t="shared" si="36"/>
        <v>0</v>
      </c>
      <c r="AP90" s="205">
        <f t="shared" si="37"/>
        <v>0</v>
      </c>
      <c r="AQ90" s="205">
        <f t="shared" si="53"/>
        <v>0</v>
      </c>
      <c r="AR90" s="215">
        <f t="shared" si="19"/>
        <v>13.181186421934679</v>
      </c>
      <c r="AS90" s="215">
        <f t="shared" si="20"/>
        <v>13.181186421934679</v>
      </c>
      <c r="AT90" s="215">
        <f t="shared" si="21"/>
        <v>0</v>
      </c>
      <c r="AU90" s="215">
        <f t="shared" si="54"/>
        <v>0</v>
      </c>
      <c r="AV90" s="201"/>
      <c r="AW90" s="115">
        <f t="shared" si="55"/>
        <v>45.741000000067352</v>
      </c>
      <c r="AX90" s="115">
        <f t="shared" si="56"/>
        <v>-3.7599516130373196</v>
      </c>
      <c r="AY90" s="115">
        <f t="shared" si="38"/>
        <v>0</v>
      </c>
      <c r="AZ90" s="115">
        <f t="shared" si="57"/>
        <v>-3.7468117061414437</v>
      </c>
      <c r="BA90" s="115">
        <f t="shared" si="39"/>
        <v>0</v>
      </c>
      <c r="BB90" s="115">
        <f t="shared" si="58"/>
        <v>0</v>
      </c>
      <c r="BC90" s="115">
        <f t="shared" si="59"/>
        <v>0</v>
      </c>
      <c r="BD90" s="115">
        <f t="shared" si="60"/>
        <v>0</v>
      </c>
      <c r="BE90" s="115">
        <f t="shared" si="40"/>
        <v>0</v>
      </c>
      <c r="BF90" s="115">
        <f t="shared" si="41"/>
        <v>0</v>
      </c>
      <c r="BG90" s="115">
        <f t="shared" si="61"/>
        <v>1848.7148400000003</v>
      </c>
      <c r="BH90" s="115">
        <f t="shared" si="62"/>
        <v>28660.491795666323</v>
      </c>
      <c r="BI90" s="115">
        <f t="shared" si="42"/>
        <v>45.741000000067352</v>
      </c>
      <c r="BJ90" s="115" t="e">
        <f t="shared" si="43"/>
        <v>#DIV/0!</v>
      </c>
      <c r="BK90" s="115">
        <f t="shared" si="44"/>
        <v>0</v>
      </c>
      <c r="BL90" s="115">
        <f t="shared" si="45"/>
        <v>0</v>
      </c>
      <c r="BM90" s="115">
        <f t="shared" si="46"/>
        <v>0</v>
      </c>
      <c r="BN90" s="201">
        <f t="shared" si="22"/>
        <v>0</v>
      </c>
      <c r="BO90" s="216">
        <f t="shared" si="63"/>
        <v>0</v>
      </c>
      <c r="BP90" s="201"/>
      <c r="BQ90" s="110">
        <f t="shared" si="23"/>
        <v>0</v>
      </c>
      <c r="BR90" s="110" t="e">
        <f t="shared" si="24"/>
        <v>#DIV/0!</v>
      </c>
      <c r="BS90" s="110" t="e">
        <f t="shared" si="47"/>
        <v>#DIV/0!</v>
      </c>
      <c r="BT90" s="110">
        <f t="shared" si="48"/>
        <v>0</v>
      </c>
      <c r="CC90" s="110"/>
      <c r="CD90" s="110"/>
      <c r="CE90" s="110"/>
      <c r="CW90" s="110"/>
      <c r="CX90" s="110"/>
    </row>
    <row r="91" spans="1:102">
      <c r="A91" s="110">
        <f t="shared" si="64"/>
        <v>8.53000000000001</v>
      </c>
      <c r="B91" s="110">
        <f t="shared" si="25"/>
        <v>1562.4355201791245</v>
      </c>
      <c r="C91" s="116">
        <f t="shared" si="26"/>
        <v>1562.4355201791245</v>
      </c>
      <c r="E91" s="205">
        <f t="shared" si="0"/>
        <v>1887.3142219659837</v>
      </c>
      <c r="F91" s="205">
        <f t="shared" si="1"/>
        <v>1667.2316812236193</v>
      </c>
      <c r="G91" s="205">
        <f t="shared" si="27"/>
        <v>-0.10719223322368303</v>
      </c>
      <c r="H91" s="205">
        <f t="shared" si="28"/>
        <v>1910.9053610016999</v>
      </c>
      <c r="I91" s="205">
        <f t="shared" si="2"/>
        <v>0</v>
      </c>
      <c r="K91" s="115">
        <f t="shared" si="3"/>
        <v>1848.2564100000004</v>
      </c>
      <c r="L91" s="115">
        <f t="shared" si="4"/>
        <v>1924.56512</v>
      </c>
      <c r="M91" s="115">
        <f t="shared" si="5"/>
        <v>0.12686062246278745</v>
      </c>
      <c r="N91" s="115">
        <f t="shared" si="6"/>
        <v>1867.5224298702065</v>
      </c>
      <c r="O91" s="115">
        <f t="shared" si="7"/>
        <v>2018.3281999999999</v>
      </c>
      <c r="Q91" s="205">
        <f t="shared" si="29"/>
        <v>-1</v>
      </c>
      <c r="R91" s="204">
        <f t="shared" si="8"/>
        <v>0</v>
      </c>
      <c r="S91" s="204">
        <f t="shared" si="9"/>
        <v>0</v>
      </c>
      <c r="T91" s="115">
        <f t="shared" si="10"/>
        <v>-3.7455867072170075</v>
      </c>
      <c r="U91" s="115">
        <f t="shared" si="11"/>
        <v>0</v>
      </c>
      <c r="V91" s="115">
        <f t="shared" si="12"/>
        <v>0</v>
      </c>
      <c r="W91" s="202">
        <f t="shared" si="30"/>
        <v>0</v>
      </c>
      <c r="Y91" s="205">
        <f t="shared" si="49"/>
        <v>52.884845673157763</v>
      </c>
      <c r="Z91" s="205">
        <f t="shared" si="50"/>
        <v>-1</v>
      </c>
      <c r="AA91" s="205">
        <f t="shared" si="13"/>
        <v>0</v>
      </c>
      <c r="AB91" s="205">
        <f t="shared" si="31"/>
        <v>0</v>
      </c>
      <c r="AC91" s="205">
        <f t="shared" si="51"/>
        <v>-1</v>
      </c>
      <c r="AD91" s="205">
        <f t="shared" si="14"/>
        <v>0</v>
      </c>
      <c r="AE91" s="205">
        <f t="shared" si="32"/>
        <v>0</v>
      </c>
      <c r="AF91" s="205">
        <f t="shared" si="15"/>
        <v>0</v>
      </c>
      <c r="AG91" s="205">
        <f t="shared" si="33"/>
        <v>0</v>
      </c>
      <c r="AH91" s="205">
        <f t="shared" si="65"/>
        <v>0</v>
      </c>
      <c r="AI91" s="205">
        <f t="shared" si="16"/>
        <v>-0.10719223322368303</v>
      </c>
      <c r="AJ91" s="205">
        <f t="shared" si="52"/>
        <v>1910.9053610016999</v>
      </c>
      <c r="AK91" s="205">
        <f t="shared" si="34"/>
        <v>52.773476121298003</v>
      </c>
      <c r="AL91" s="205">
        <f t="shared" si="17"/>
        <v>52.884845673157763</v>
      </c>
      <c r="AM91" s="205" t="e">
        <f t="shared" si="18"/>
        <v>#DIV/0!</v>
      </c>
      <c r="AN91" s="205">
        <f t="shared" si="35"/>
        <v>0</v>
      </c>
      <c r="AO91" s="205">
        <f t="shared" si="36"/>
        <v>0</v>
      </c>
      <c r="AP91" s="205">
        <f t="shared" si="37"/>
        <v>0</v>
      </c>
      <c r="AQ91" s="205">
        <f t="shared" si="53"/>
        <v>0</v>
      </c>
      <c r="AR91" s="215">
        <f t="shared" si="19"/>
        <v>13.181186421934679</v>
      </c>
      <c r="AS91" s="215">
        <f t="shared" si="20"/>
        <v>13.181186421934679</v>
      </c>
      <c r="AT91" s="215">
        <f t="shared" si="21"/>
        <v>0</v>
      </c>
      <c r="AU91" s="215">
        <f t="shared" si="54"/>
        <v>0</v>
      </c>
      <c r="AV91" s="201"/>
      <c r="AW91" s="115">
        <f t="shared" si="55"/>
        <v>45.842999999991733</v>
      </c>
      <c r="AX91" s="115">
        <f t="shared" si="56"/>
        <v>-3.7455867072170075</v>
      </c>
      <c r="AY91" s="115">
        <f t="shared" si="38"/>
        <v>0</v>
      </c>
      <c r="AZ91" s="115">
        <f t="shared" si="57"/>
        <v>-3.7324820432802168</v>
      </c>
      <c r="BA91" s="115">
        <f t="shared" si="39"/>
        <v>0</v>
      </c>
      <c r="BB91" s="115">
        <f t="shared" si="58"/>
        <v>0</v>
      </c>
      <c r="BC91" s="115">
        <f t="shared" si="59"/>
        <v>0</v>
      </c>
      <c r="BD91" s="115">
        <f t="shared" si="60"/>
        <v>0</v>
      </c>
      <c r="BE91" s="115">
        <f t="shared" si="40"/>
        <v>0</v>
      </c>
      <c r="BF91" s="115">
        <f t="shared" si="41"/>
        <v>0</v>
      </c>
      <c r="BG91" s="115">
        <f t="shared" si="61"/>
        <v>1848.2564100000004</v>
      </c>
      <c r="BH91" s="115">
        <f t="shared" si="62"/>
        <v>28627.93198208819</v>
      </c>
      <c r="BI91" s="115">
        <f t="shared" si="42"/>
        <v>45.842999999991733</v>
      </c>
      <c r="BJ91" s="115" t="e">
        <f t="shared" si="43"/>
        <v>#DIV/0!</v>
      </c>
      <c r="BK91" s="115">
        <f t="shared" si="44"/>
        <v>0</v>
      </c>
      <c r="BL91" s="115">
        <f t="shared" si="45"/>
        <v>0</v>
      </c>
      <c r="BM91" s="115">
        <f t="shared" si="46"/>
        <v>0</v>
      </c>
      <c r="BN91" s="201">
        <f t="shared" si="22"/>
        <v>0</v>
      </c>
      <c r="BO91" s="216">
        <f t="shared" si="63"/>
        <v>0</v>
      </c>
      <c r="BP91" s="201"/>
      <c r="BQ91" s="110">
        <f t="shared" si="23"/>
        <v>0</v>
      </c>
      <c r="BR91" s="110" t="e">
        <f t="shared" si="24"/>
        <v>#DIV/0!</v>
      </c>
      <c r="BS91" s="110" t="e">
        <f t="shared" si="47"/>
        <v>#DIV/0!</v>
      </c>
      <c r="BT91" s="110">
        <f t="shared" si="48"/>
        <v>0</v>
      </c>
      <c r="CC91" s="110"/>
      <c r="CD91" s="110"/>
      <c r="CE91" s="110"/>
      <c r="CW91" s="110"/>
      <c r="CX91" s="110"/>
    </row>
    <row r="92" spans="1:102">
      <c r="A92" s="110">
        <f t="shared" si="64"/>
        <v>8.5200000000000102</v>
      </c>
      <c r="B92" s="110">
        <f t="shared" si="25"/>
        <v>1562.3037083149052</v>
      </c>
      <c r="C92" s="116">
        <f t="shared" si="26"/>
        <v>1562.3037083149052</v>
      </c>
      <c r="E92" s="205">
        <f t="shared" si="0"/>
        <v>1886.8769163562724</v>
      </c>
      <c r="F92" s="205">
        <f t="shared" si="1"/>
        <v>1667.8486812236192</v>
      </c>
      <c r="G92" s="205">
        <f t="shared" si="27"/>
        <v>-0.1072851751659418</v>
      </c>
      <c r="H92" s="205">
        <f t="shared" si="28"/>
        <v>1910.3753989287661</v>
      </c>
      <c r="I92" s="205">
        <f t="shared" si="2"/>
        <v>0</v>
      </c>
      <c r="K92" s="115">
        <f t="shared" si="3"/>
        <v>1847.7969600000008</v>
      </c>
      <c r="L92" s="115">
        <f t="shared" si="4"/>
        <v>1924.3107200000002</v>
      </c>
      <c r="M92" s="115">
        <f t="shared" si="5"/>
        <v>0.12694651320243727</v>
      </c>
      <c r="N92" s="115">
        <f t="shared" si="6"/>
        <v>1867.1234682086144</v>
      </c>
      <c r="O92" s="115">
        <f t="shared" si="7"/>
        <v>2018.2192000000002</v>
      </c>
      <c r="Q92" s="205">
        <f t="shared" si="29"/>
        <v>-1</v>
      </c>
      <c r="R92" s="204">
        <f t="shared" si="8"/>
        <v>0</v>
      </c>
      <c r="S92" s="204">
        <f t="shared" si="9"/>
        <v>0</v>
      </c>
      <c r="T92" s="115">
        <f t="shared" si="10"/>
        <v>-3.7312667902492049</v>
      </c>
      <c r="U92" s="115">
        <f t="shared" si="11"/>
        <v>0</v>
      </c>
      <c r="V92" s="115">
        <f t="shared" si="12"/>
        <v>0</v>
      </c>
      <c r="W92" s="202">
        <f t="shared" si="30"/>
        <v>0</v>
      </c>
      <c r="Y92" s="205">
        <f t="shared" si="49"/>
        <v>52.996207293382433</v>
      </c>
      <c r="Z92" s="205">
        <f t="shared" si="50"/>
        <v>-1</v>
      </c>
      <c r="AA92" s="205">
        <f t="shared" si="13"/>
        <v>0</v>
      </c>
      <c r="AB92" s="205">
        <f t="shared" si="31"/>
        <v>0</v>
      </c>
      <c r="AC92" s="205">
        <f t="shared" si="51"/>
        <v>-1</v>
      </c>
      <c r="AD92" s="205">
        <f t="shared" si="14"/>
        <v>0</v>
      </c>
      <c r="AE92" s="205">
        <f t="shared" si="32"/>
        <v>0</v>
      </c>
      <c r="AF92" s="205">
        <f t="shared" si="15"/>
        <v>0</v>
      </c>
      <c r="AG92" s="205">
        <f t="shared" si="33"/>
        <v>0</v>
      </c>
      <c r="AH92" s="205">
        <f t="shared" si="65"/>
        <v>0</v>
      </c>
      <c r="AI92" s="205">
        <f t="shared" si="16"/>
        <v>-0.1072851751659418</v>
      </c>
      <c r="AJ92" s="205">
        <f t="shared" si="52"/>
        <v>1910.3753989287661</v>
      </c>
      <c r="AK92" s="205">
        <f t="shared" si="34"/>
        <v>52.884845673157763</v>
      </c>
      <c r="AL92" s="205">
        <f t="shared" si="17"/>
        <v>52.996207293382433</v>
      </c>
      <c r="AM92" s="205" t="e">
        <f t="shared" si="18"/>
        <v>#DIV/0!</v>
      </c>
      <c r="AN92" s="205">
        <f t="shared" si="35"/>
        <v>0</v>
      </c>
      <c r="AO92" s="205">
        <f t="shared" si="36"/>
        <v>0</v>
      </c>
      <c r="AP92" s="205">
        <f t="shared" si="37"/>
        <v>0</v>
      </c>
      <c r="AQ92" s="205">
        <f t="shared" si="53"/>
        <v>0</v>
      </c>
      <c r="AR92" s="215">
        <f t="shared" si="19"/>
        <v>13.181186421957417</v>
      </c>
      <c r="AS92" s="215">
        <f t="shared" si="20"/>
        <v>13.181186421957417</v>
      </c>
      <c r="AT92" s="215">
        <f t="shared" si="21"/>
        <v>0</v>
      </c>
      <c r="AU92" s="215">
        <f t="shared" si="54"/>
        <v>0</v>
      </c>
      <c r="AV92" s="201"/>
      <c r="AW92" s="115">
        <f t="shared" si="55"/>
        <v>45.944999999961581</v>
      </c>
      <c r="AX92" s="115">
        <f t="shared" si="56"/>
        <v>-3.7312667902492049</v>
      </c>
      <c r="AY92" s="115">
        <f t="shared" si="38"/>
        <v>0</v>
      </c>
      <c r="AZ92" s="115">
        <f t="shared" si="57"/>
        <v>-3.7181972456339616</v>
      </c>
      <c r="BA92" s="115">
        <f t="shared" si="39"/>
        <v>0</v>
      </c>
      <c r="BB92" s="115">
        <f t="shared" si="58"/>
        <v>0</v>
      </c>
      <c r="BC92" s="115">
        <f t="shared" si="59"/>
        <v>0</v>
      </c>
      <c r="BD92" s="115">
        <f t="shared" si="60"/>
        <v>0</v>
      </c>
      <c r="BE92" s="115">
        <f t="shared" si="40"/>
        <v>0</v>
      </c>
      <c r="BF92" s="115">
        <f t="shared" si="41"/>
        <v>0</v>
      </c>
      <c r="BG92" s="115">
        <f t="shared" si="61"/>
        <v>1847.7969600000008</v>
      </c>
      <c r="BH92" s="115">
        <f t="shared" si="62"/>
        <v>28595.270168510135</v>
      </c>
      <c r="BI92" s="115">
        <f t="shared" si="42"/>
        <v>45.944999999961581</v>
      </c>
      <c r="BJ92" s="115" t="e">
        <f t="shared" si="43"/>
        <v>#DIV/0!</v>
      </c>
      <c r="BK92" s="115">
        <f t="shared" si="44"/>
        <v>0</v>
      </c>
      <c r="BL92" s="115">
        <f t="shared" si="45"/>
        <v>0</v>
      </c>
      <c r="BM92" s="115">
        <f t="shared" si="46"/>
        <v>0</v>
      </c>
      <c r="BN92" s="201">
        <f t="shared" si="22"/>
        <v>0</v>
      </c>
      <c r="BO92" s="216">
        <f t="shared" si="63"/>
        <v>0</v>
      </c>
      <c r="BP92" s="201"/>
      <c r="BQ92" s="110">
        <f t="shared" si="23"/>
        <v>0</v>
      </c>
      <c r="BR92" s="110" t="e">
        <f t="shared" si="24"/>
        <v>#DIV/0!</v>
      </c>
      <c r="BS92" s="110" t="e">
        <f t="shared" si="47"/>
        <v>#DIV/0!</v>
      </c>
      <c r="BT92" s="110">
        <f t="shared" si="48"/>
        <v>0</v>
      </c>
      <c r="CC92" s="110"/>
      <c r="CD92" s="110"/>
      <c r="CE92" s="110"/>
      <c r="CW92" s="110"/>
      <c r="CX92" s="110"/>
    </row>
    <row r="93" spans="1:102">
      <c r="A93" s="110">
        <f t="shared" si="64"/>
        <v>8.5100000000000104</v>
      </c>
      <c r="B93" s="110">
        <f t="shared" si="25"/>
        <v>1562.1718964506856</v>
      </c>
      <c r="C93" s="116">
        <f t="shared" si="26"/>
        <v>1562.1718964506856</v>
      </c>
      <c r="E93" s="205">
        <f t="shared" si="0"/>
        <v>1886.4384843918097</v>
      </c>
      <c r="F93" s="205">
        <f t="shared" si="1"/>
        <v>1668.4628812236192</v>
      </c>
      <c r="G93" s="205">
        <f t="shared" si="27"/>
        <v>-0.10737825053567224</v>
      </c>
      <c r="H93" s="205">
        <f t="shared" si="28"/>
        <v>1909.8443233194678</v>
      </c>
      <c r="I93" s="205">
        <f t="shared" si="2"/>
        <v>0</v>
      </c>
      <c r="K93" s="115">
        <f t="shared" si="3"/>
        <v>1847.3364900000006</v>
      </c>
      <c r="L93" s="115">
        <f t="shared" si="4"/>
        <v>1924.0556800000004</v>
      </c>
      <c r="M93" s="115">
        <f t="shared" si="5"/>
        <v>0.12703252032520315</v>
      </c>
      <c r="N93" s="115">
        <f t="shared" si="6"/>
        <v>1866.7236391729987</v>
      </c>
      <c r="O93" s="115">
        <f t="shared" si="7"/>
        <v>2018.1098</v>
      </c>
      <c r="Q93" s="205">
        <f t="shared" si="29"/>
        <v>-1</v>
      </c>
      <c r="R93" s="204">
        <f t="shared" si="8"/>
        <v>0</v>
      </c>
      <c r="S93" s="204">
        <f t="shared" si="9"/>
        <v>0</v>
      </c>
      <c r="T93" s="115">
        <f t="shared" si="10"/>
        <v>-3.716991714189315</v>
      </c>
      <c r="U93" s="115">
        <f t="shared" si="11"/>
        <v>0</v>
      </c>
      <c r="V93" s="115">
        <f t="shared" si="12"/>
        <v>0</v>
      </c>
      <c r="W93" s="202">
        <f t="shared" si="30"/>
        <v>0</v>
      </c>
      <c r="Y93" s="205">
        <f t="shared" si="49"/>
        <v>53.107560929835238</v>
      </c>
      <c r="Z93" s="205">
        <f t="shared" si="50"/>
        <v>-1</v>
      </c>
      <c r="AA93" s="205">
        <f t="shared" si="13"/>
        <v>0</v>
      </c>
      <c r="AB93" s="205">
        <f t="shared" si="31"/>
        <v>0</v>
      </c>
      <c r="AC93" s="205">
        <f t="shared" si="51"/>
        <v>-1</v>
      </c>
      <c r="AD93" s="205">
        <f t="shared" si="14"/>
        <v>0</v>
      </c>
      <c r="AE93" s="205">
        <f t="shared" si="32"/>
        <v>0</v>
      </c>
      <c r="AF93" s="205">
        <f t="shared" si="15"/>
        <v>0</v>
      </c>
      <c r="AG93" s="205">
        <f t="shared" si="33"/>
        <v>0</v>
      </c>
      <c r="AH93" s="205">
        <f t="shared" si="65"/>
        <v>0</v>
      </c>
      <c r="AI93" s="205">
        <f t="shared" si="16"/>
        <v>-0.10737825053567224</v>
      </c>
      <c r="AJ93" s="205">
        <f t="shared" si="52"/>
        <v>1909.8443233194678</v>
      </c>
      <c r="AK93" s="205">
        <f t="shared" si="34"/>
        <v>52.996207293382433</v>
      </c>
      <c r="AL93" s="205">
        <f t="shared" si="17"/>
        <v>53.107560929835238</v>
      </c>
      <c r="AM93" s="205" t="e">
        <f t="shared" si="18"/>
        <v>#DIV/0!</v>
      </c>
      <c r="AN93" s="205">
        <f t="shared" si="35"/>
        <v>0</v>
      </c>
      <c r="AO93" s="205">
        <f t="shared" si="36"/>
        <v>0</v>
      </c>
      <c r="AP93" s="205">
        <f t="shared" si="37"/>
        <v>0</v>
      </c>
      <c r="AQ93" s="205">
        <f t="shared" si="53"/>
        <v>0</v>
      </c>
      <c r="AR93" s="215">
        <f t="shared" si="19"/>
        <v>13.181186421934679</v>
      </c>
      <c r="AS93" s="215">
        <f t="shared" si="20"/>
        <v>13.181186421934679</v>
      </c>
      <c r="AT93" s="215">
        <f t="shared" si="21"/>
        <v>0</v>
      </c>
      <c r="AU93" s="215">
        <f t="shared" si="54"/>
        <v>0</v>
      </c>
      <c r="AV93" s="201"/>
      <c r="AW93" s="115">
        <f t="shared" si="55"/>
        <v>46.047000000022379</v>
      </c>
      <c r="AX93" s="115">
        <f t="shared" si="56"/>
        <v>-3.716991714189315</v>
      </c>
      <c r="AY93" s="115">
        <f t="shared" si="38"/>
        <v>0</v>
      </c>
      <c r="AZ93" s="115">
        <f t="shared" si="57"/>
        <v>-3.7039571657275805</v>
      </c>
      <c r="BA93" s="115">
        <f t="shared" si="39"/>
        <v>0</v>
      </c>
      <c r="BB93" s="115">
        <f t="shared" si="58"/>
        <v>0</v>
      </c>
      <c r="BC93" s="115">
        <f t="shared" si="59"/>
        <v>0</v>
      </c>
      <c r="BD93" s="115">
        <f t="shared" si="60"/>
        <v>0</v>
      </c>
      <c r="BE93" s="115">
        <f t="shared" si="40"/>
        <v>0</v>
      </c>
      <c r="BF93" s="115">
        <f t="shared" si="41"/>
        <v>0</v>
      </c>
      <c r="BG93" s="115">
        <f t="shared" si="61"/>
        <v>1847.3364900000006</v>
      </c>
      <c r="BH93" s="115">
        <f t="shared" si="62"/>
        <v>28562.506354932128</v>
      </c>
      <c r="BI93" s="115">
        <f t="shared" si="42"/>
        <v>46.047000000022379</v>
      </c>
      <c r="BJ93" s="115" t="e">
        <f t="shared" si="43"/>
        <v>#DIV/0!</v>
      </c>
      <c r="BK93" s="115">
        <f t="shared" si="44"/>
        <v>0</v>
      </c>
      <c r="BL93" s="115">
        <f t="shared" si="45"/>
        <v>0</v>
      </c>
      <c r="BM93" s="115">
        <f t="shared" si="46"/>
        <v>0</v>
      </c>
      <c r="BN93" s="201">
        <f t="shared" si="22"/>
        <v>0</v>
      </c>
      <c r="BO93" s="216">
        <f t="shared" si="63"/>
        <v>0</v>
      </c>
      <c r="BP93" s="201"/>
      <c r="BQ93" s="110">
        <f t="shared" si="23"/>
        <v>0</v>
      </c>
      <c r="BR93" s="110" t="e">
        <f t="shared" si="24"/>
        <v>#DIV/0!</v>
      </c>
      <c r="BS93" s="110" t="e">
        <f t="shared" si="47"/>
        <v>#DIV/0!</v>
      </c>
      <c r="BT93" s="110">
        <f t="shared" si="48"/>
        <v>0</v>
      </c>
      <c r="CC93" s="110"/>
      <c r="CD93" s="110"/>
      <c r="CE93" s="110"/>
      <c r="CW93" s="110"/>
      <c r="CX93" s="110"/>
    </row>
    <row r="94" spans="1:102">
      <c r="A94" s="110">
        <f t="shared" si="64"/>
        <v>8.5000000000000107</v>
      </c>
      <c r="B94" s="110">
        <f t="shared" si="25"/>
        <v>1562.0400845864663</v>
      </c>
      <c r="C94" s="116">
        <f t="shared" si="26"/>
        <v>1562.0400845864663</v>
      </c>
      <c r="E94" s="205">
        <f t="shared" si="0"/>
        <v>1885.9989260725956</v>
      </c>
      <c r="F94" s="205">
        <f t="shared" si="1"/>
        <v>1669.0742812236192</v>
      </c>
      <c r="G94" s="205">
        <f t="shared" si="27"/>
        <v>-0.10747145949139385</v>
      </c>
      <c r="H94" s="205">
        <f>G94*(F94-E94)+E94</f>
        <v>1909.3121342541674</v>
      </c>
      <c r="I94" s="205">
        <f t="shared" si="2"/>
        <v>0</v>
      </c>
      <c r="K94" s="115">
        <f t="shared" si="3"/>
        <v>1846.8750000000005</v>
      </c>
      <c r="L94" s="115">
        <f t="shared" si="4"/>
        <v>1923.8000000000004</v>
      </c>
      <c r="M94" s="115">
        <f t="shared" si="5"/>
        <v>0.12711864406779652</v>
      </c>
      <c r="N94" s="115">
        <f t="shared" si="6"/>
        <v>1866.3229429905793</v>
      </c>
      <c r="O94" s="115">
        <f t="shared" si="7"/>
        <v>2018</v>
      </c>
      <c r="Q94" s="205">
        <f t="shared" si="29"/>
        <v>-1</v>
      </c>
      <c r="R94" s="204">
        <f t="shared" si="8"/>
        <v>0</v>
      </c>
      <c r="S94" s="204">
        <f t="shared" si="9"/>
        <v>0</v>
      </c>
      <c r="T94" s="115">
        <f t="shared" si="10"/>
        <v>-3.7027613313426633</v>
      </c>
      <c r="U94" s="115">
        <f t="shared" si="11"/>
        <v>0</v>
      </c>
      <c r="V94" s="115">
        <f t="shared" si="12"/>
        <v>0</v>
      </c>
      <c r="W94" s="202">
        <f t="shared" si="30"/>
        <v>0</v>
      </c>
      <c r="Y94" s="205">
        <f t="shared" si="49"/>
        <v>53.218906530038339</v>
      </c>
      <c r="Z94" s="205">
        <f t="shared" si="50"/>
        <v>-1</v>
      </c>
      <c r="AA94" s="205">
        <f t="shared" si="13"/>
        <v>0</v>
      </c>
      <c r="AB94" s="205">
        <f t="shared" si="31"/>
        <v>0</v>
      </c>
      <c r="AC94" s="205">
        <f t="shared" si="51"/>
        <v>-1</v>
      </c>
      <c r="AD94" s="205">
        <f t="shared" si="14"/>
        <v>0</v>
      </c>
      <c r="AE94" s="205">
        <f t="shared" si="32"/>
        <v>0</v>
      </c>
      <c r="AF94" s="205">
        <f t="shared" si="15"/>
        <v>0</v>
      </c>
      <c r="AG94" s="205">
        <f t="shared" si="33"/>
        <v>0</v>
      </c>
      <c r="AH94" s="205">
        <f t="shared" si="65"/>
        <v>0</v>
      </c>
      <c r="AI94" s="205">
        <f t="shared" si="16"/>
        <v>-0.10747145949139385</v>
      </c>
      <c r="AJ94" s="205">
        <f t="shared" si="52"/>
        <v>1909.3121342541674</v>
      </c>
      <c r="AK94" s="205">
        <f t="shared" si="34"/>
        <v>53.107560929835238</v>
      </c>
      <c r="AL94" s="205">
        <f t="shared" si="17"/>
        <v>53.218906530038339</v>
      </c>
      <c r="AM94" s="205" t="e">
        <f t="shared" si="18"/>
        <v>#DIV/0!</v>
      </c>
      <c r="AN94" s="205">
        <f t="shared" si="35"/>
        <v>0</v>
      </c>
      <c r="AO94" s="205">
        <f t="shared" si="36"/>
        <v>0</v>
      </c>
      <c r="AP94" s="205">
        <f t="shared" si="37"/>
        <v>0</v>
      </c>
      <c r="AQ94" s="205">
        <f t="shared" si="53"/>
        <v>0</v>
      </c>
      <c r="AR94" s="215">
        <f t="shared" si="19"/>
        <v>13.181186421934679</v>
      </c>
      <c r="AS94" s="215">
        <f t="shared" si="20"/>
        <v>13.181186421934679</v>
      </c>
      <c r="AT94" s="215">
        <f t="shared" si="21"/>
        <v>0</v>
      </c>
      <c r="AU94" s="215">
        <f t="shared" si="54"/>
        <v>0</v>
      </c>
      <c r="AV94" s="201"/>
      <c r="AW94" s="115">
        <f t="shared" si="55"/>
        <v>46.149000000014965</v>
      </c>
      <c r="AX94" s="115">
        <f t="shared" si="56"/>
        <v>-3.7027613313426633</v>
      </c>
      <c r="AY94" s="115">
        <f t="shared" si="38"/>
        <v>0</v>
      </c>
      <c r="AZ94" s="115">
        <f t="shared" si="57"/>
        <v>-3.6897616563345381</v>
      </c>
      <c r="BA94" s="115">
        <f t="shared" si="39"/>
        <v>0</v>
      </c>
      <c r="BB94" s="115">
        <f t="shared" si="58"/>
        <v>0</v>
      </c>
      <c r="BC94" s="115">
        <f t="shared" si="59"/>
        <v>0</v>
      </c>
      <c r="BD94" s="115">
        <f t="shared" si="60"/>
        <v>0</v>
      </c>
      <c r="BE94" s="115">
        <f t="shared" si="40"/>
        <v>0</v>
      </c>
      <c r="BF94" s="115">
        <f t="shared" si="41"/>
        <v>0</v>
      </c>
      <c r="BG94" s="115">
        <f t="shared" si="61"/>
        <v>1846.8750000000005</v>
      </c>
      <c r="BH94" s="115">
        <f t="shared" si="62"/>
        <v>28529.640541354041</v>
      </c>
      <c r="BI94" s="115">
        <f t="shared" si="42"/>
        <v>46.149000000014965</v>
      </c>
      <c r="BJ94" s="115" t="e">
        <f t="shared" si="43"/>
        <v>#DIV/0!</v>
      </c>
      <c r="BK94" s="115">
        <f t="shared" si="44"/>
        <v>0</v>
      </c>
      <c r="BL94" s="115">
        <f t="shared" si="45"/>
        <v>0</v>
      </c>
      <c r="BM94" s="115">
        <f t="shared" si="46"/>
        <v>0</v>
      </c>
      <c r="BN94" s="201">
        <f t="shared" si="22"/>
        <v>0</v>
      </c>
      <c r="BO94" s="216">
        <f t="shared" si="63"/>
        <v>0</v>
      </c>
      <c r="BP94" s="201"/>
      <c r="BQ94" s="110">
        <f t="shared" si="23"/>
        <v>0</v>
      </c>
      <c r="BR94" s="110" t="e">
        <f t="shared" si="24"/>
        <v>#DIV/0!</v>
      </c>
      <c r="BS94" s="110" t="e">
        <f t="shared" si="47"/>
        <v>#DIV/0!</v>
      </c>
      <c r="BT94" s="110">
        <f t="shared" si="48"/>
        <v>0</v>
      </c>
      <c r="CC94" s="110"/>
      <c r="CD94" s="110"/>
      <c r="CE94" s="110"/>
      <c r="CW94" s="110"/>
      <c r="CX94" s="110"/>
    </row>
    <row r="95" spans="1:102">
      <c r="A95" s="110">
        <f t="shared" si="64"/>
        <v>8.4900000000000109</v>
      </c>
      <c r="B95" s="110">
        <f t="shared" si="25"/>
        <v>1561.9082727222469</v>
      </c>
      <c r="C95" s="116">
        <f t="shared" si="26"/>
        <v>1561.9082727222469</v>
      </c>
      <c r="E95" s="205">
        <f t="shared" si="0"/>
        <v>1885.5582413986299</v>
      </c>
      <c r="F95" s="205">
        <f t="shared" si="1"/>
        <v>1669.6828812236192</v>
      </c>
      <c r="G95" s="205">
        <f t="shared" si="27"/>
        <v>-0.10756480219094949</v>
      </c>
      <c r="H95" s="205">
        <f t="shared" si="28"/>
        <v>1908.7788318137548</v>
      </c>
      <c r="I95" s="205">
        <f t="shared" si="2"/>
        <v>0</v>
      </c>
      <c r="K95" s="115">
        <f t="shared" si="3"/>
        <v>1846.4124900000006</v>
      </c>
      <c r="L95" s="115">
        <f t="shared" si="4"/>
        <v>1923.5436800000002</v>
      </c>
      <c r="M95" s="115">
        <f t="shared" si="5"/>
        <v>0.12720488466757113</v>
      </c>
      <c r="N95" s="115">
        <f t="shared" si="6"/>
        <v>1865.9213798891071</v>
      </c>
      <c r="O95" s="115">
        <f t="shared" si="7"/>
        <v>2017.8898000000004</v>
      </c>
      <c r="Q95" s="205">
        <f t="shared" si="29"/>
        <v>-1</v>
      </c>
      <c r="R95" s="204">
        <f t="shared" si="8"/>
        <v>0</v>
      </c>
      <c r="S95" s="204">
        <f t="shared" si="9"/>
        <v>0</v>
      </c>
      <c r="T95" s="115">
        <f t="shared" si="10"/>
        <v>-3.6885754942683389</v>
      </c>
      <c r="U95" s="115">
        <f t="shared" si="11"/>
        <v>0</v>
      </c>
      <c r="V95" s="115">
        <f t="shared" si="12"/>
        <v>0</v>
      </c>
      <c r="W95" s="202">
        <f t="shared" si="30"/>
        <v>0</v>
      </c>
      <c r="Y95" s="205">
        <f t="shared" si="49"/>
        <v>53.330244041263768</v>
      </c>
      <c r="Z95" s="205">
        <f t="shared" si="50"/>
        <v>-1</v>
      </c>
      <c r="AA95" s="205">
        <f t="shared" si="13"/>
        <v>0</v>
      </c>
      <c r="AB95" s="205">
        <f t="shared" si="31"/>
        <v>0</v>
      </c>
      <c r="AC95" s="205">
        <f t="shared" si="51"/>
        <v>-1</v>
      </c>
      <c r="AD95" s="205">
        <f t="shared" si="14"/>
        <v>0</v>
      </c>
      <c r="AE95" s="205">
        <f t="shared" si="32"/>
        <v>0</v>
      </c>
      <c r="AF95" s="205">
        <f t="shared" si="15"/>
        <v>0</v>
      </c>
      <c r="AG95" s="205">
        <f t="shared" si="33"/>
        <v>0</v>
      </c>
      <c r="AH95" s="205">
        <f t="shared" si="65"/>
        <v>0</v>
      </c>
      <c r="AI95" s="205">
        <f t="shared" si="16"/>
        <v>-0.10756480219094949</v>
      </c>
      <c r="AJ95" s="205">
        <f t="shared" si="52"/>
        <v>1908.7788318137548</v>
      </c>
      <c r="AK95" s="205">
        <f t="shared" si="34"/>
        <v>53.218906530038339</v>
      </c>
      <c r="AL95" s="205">
        <f t="shared" si="17"/>
        <v>53.330244041263768</v>
      </c>
      <c r="AM95" s="205" t="e">
        <f t="shared" si="18"/>
        <v>#DIV/0!</v>
      </c>
      <c r="AN95" s="205">
        <f t="shared" si="35"/>
        <v>0</v>
      </c>
      <c r="AO95" s="205">
        <f t="shared" si="36"/>
        <v>0</v>
      </c>
      <c r="AP95" s="205">
        <f t="shared" si="37"/>
        <v>0</v>
      </c>
      <c r="AQ95" s="205">
        <f t="shared" si="53"/>
        <v>0</v>
      </c>
      <c r="AR95" s="215">
        <f t="shared" si="19"/>
        <v>13.181186421934679</v>
      </c>
      <c r="AS95" s="215">
        <f t="shared" si="20"/>
        <v>13.181186421934679</v>
      </c>
      <c r="AT95" s="215">
        <f t="shared" si="21"/>
        <v>0</v>
      </c>
      <c r="AU95" s="215">
        <f t="shared" si="54"/>
        <v>0</v>
      </c>
      <c r="AV95" s="201"/>
      <c r="AW95" s="115">
        <f t="shared" si="55"/>
        <v>46.25099999998482</v>
      </c>
      <c r="AX95" s="115">
        <f t="shared" si="56"/>
        <v>-3.6885754942683389</v>
      </c>
      <c r="AY95" s="115">
        <f t="shared" si="38"/>
        <v>0</v>
      </c>
      <c r="AZ95" s="115">
        <f t="shared" si="57"/>
        <v>-3.6756105704806985</v>
      </c>
      <c r="BA95" s="115">
        <f t="shared" si="39"/>
        <v>0</v>
      </c>
      <c r="BB95" s="115">
        <f t="shared" si="58"/>
        <v>0</v>
      </c>
      <c r="BC95" s="115">
        <f t="shared" si="59"/>
        <v>0</v>
      </c>
      <c r="BD95" s="115">
        <f t="shared" si="60"/>
        <v>0</v>
      </c>
      <c r="BE95" s="115">
        <f t="shared" si="40"/>
        <v>0</v>
      </c>
      <c r="BF95" s="115">
        <f t="shared" si="41"/>
        <v>0</v>
      </c>
      <c r="BG95" s="115">
        <f t="shared" si="61"/>
        <v>1846.4124900000006</v>
      </c>
      <c r="BH95" s="115">
        <f t="shared" si="62"/>
        <v>28496.67272777596</v>
      </c>
      <c r="BI95" s="115">
        <f t="shared" si="42"/>
        <v>46.25099999998482</v>
      </c>
      <c r="BJ95" s="115" t="e">
        <f t="shared" si="43"/>
        <v>#DIV/0!</v>
      </c>
      <c r="BK95" s="115">
        <f t="shared" si="44"/>
        <v>0</v>
      </c>
      <c r="BL95" s="115">
        <f t="shared" si="45"/>
        <v>0</v>
      </c>
      <c r="BM95" s="115">
        <f t="shared" si="46"/>
        <v>0</v>
      </c>
      <c r="BN95" s="201">
        <f t="shared" si="22"/>
        <v>0</v>
      </c>
      <c r="BO95" s="216">
        <f t="shared" si="63"/>
        <v>0</v>
      </c>
      <c r="BP95" s="201"/>
      <c r="BQ95" s="110">
        <f t="shared" si="23"/>
        <v>0</v>
      </c>
      <c r="BR95" s="110" t="e">
        <f t="shared" si="24"/>
        <v>#DIV/0!</v>
      </c>
      <c r="BS95" s="110" t="e">
        <f t="shared" si="47"/>
        <v>#DIV/0!</v>
      </c>
      <c r="BT95" s="110">
        <f t="shared" si="48"/>
        <v>0</v>
      </c>
      <c r="CC95" s="110"/>
      <c r="CD95" s="110"/>
      <c r="CE95" s="110"/>
      <c r="CW95" s="110"/>
      <c r="CX95" s="110"/>
    </row>
    <row r="96" spans="1:102">
      <c r="A96" s="110">
        <f t="shared" si="64"/>
        <v>8.4800000000000111</v>
      </c>
      <c r="B96" s="110">
        <f t="shared" si="25"/>
        <v>1561.7764608580276</v>
      </c>
      <c r="C96" s="116">
        <f t="shared" si="26"/>
        <v>1561.7764608580276</v>
      </c>
      <c r="E96" s="205">
        <f t="shared" si="0"/>
        <v>1885.1164303699127</v>
      </c>
      <c r="F96" s="205">
        <f t="shared" si="1"/>
        <v>1670.2886812236193</v>
      </c>
      <c r="G96" s="205">
        <f t="shared" si="27"/>
        <v>-0.10765827879149389</v>
      </c>
      <c r="H96" s="205">
        <f t="shared" si="28"/>
        <v>1908.2444160796535</v>
      </c>
      <c r="I96" s="205">
        <f t="shared" si="2"/>
        <v>0</v>
      </c>
      <c r="K96" s="115">
        <f t="shared" si="3"/>
        <v>1845.9489600000009</v>
      </c>
      <c r="L96" s="115">
        <f t="shared" si="4"/>
        <v>1923.2867200000003</v>
      </c>
      <c r="M96" s="115">
        <f t="shared" si="5"/>
        <v>0.12729124236252537</v>
      </c>
      <c r="N96" s="115">
        <f t="shared" si="6"/>
        <v>1865.5189500968629</v>
      </c>
      <c r="O96" s="115">
        <f t="shared" si="7"/>
        <v>2017.7791999999999</v>
      </c>
      <c r="Q96" s="205">
        <f t="shared" si="29"/>
        <v>-1</v>
      </c>
      <c r="R96" s="204">
        <f t="shared" si="8"/>
        <v>0</v>
      </c>
      <c r="S96" s="204">
        <f t="shared" si="9"/>
        <v>0</v>
      </c>
      <c r="T96" s="115">
        <f t="shared" si="10"/>
        <v>-3.6744340557830397</v>
      </c>
      <c r="U96" s="115">
        <f t="shared" si="11"/>
        <v>0</v>
      </c>
      <c r="V96" s="115">
        <f t="shared" si="12"/>
        <v>0</v>
      </c>
      <c r="W96" s="202">
        <f t="shared" si="30"/>
        <v>0</v>
      </c>
      <c r="Y96" s="205">
        <f t="shared" si="49"/>
        <v>53.441573410124192</v>
      </c>
      <c r="Z96" s="205">
        <f t="shared" si="50"/>
        <v>-1</v>
      </c>
      <c r="AA96" s="205">
        <f t="shared" si="13"/>
        <v>0</v>
      </c>
      <c r="AB96" s="205">
        <f t="shared" si="31"/>
        <v>0</v>
      </c>
      <c r="AC96" s="205">
        <f t="shared" si="51"/>
        <v>-1</v>
      </c>
      <c r="AD96" s="205">
        <f t="shared" si="14"/>
        <v>0</v>
      </c>
      <c r="AE96" s="205">
        <f t="shared" si="32"/>
        <v>0</v>
      </c>
      <c r="AF96" s="205">
        <f t="shared" si="15"/>
        <v>0</v>
      </c>
      <c r="AG96" s="205">
        <f t="shared" si="33"/>
        <v>0</v>
      </c>
      <c r="AH96" s="205">
        <f t="shared" si="65"/>
        <v>0</v>
      </c>
      <c r="AI96" s="205">
        <f t="shared" si="16"/>
        <v>-0.10765827879149389</v>
      </c>
      <c r="AJ96" s="205">
        <f t="shared" si="52"/>
        <v>1908.2444160796535</v>
      </c>
      <c r="AK96" s="205">
        <f t="shared" si="34"/>
        <v>53.330244041263768</v>
      </c>
      <c r="AL96" s="205">
        <f t="shared" si="17"/>
        <v>53.441573410124192</v>
      </c>
      <c r="AM96" s="205" t="e">
        <f t="shared" si="18"/>
        <v>#DIV/0!</v>
      </c>
      <c r="AN96" s="205">
        <f t="shared" si="35"/>
        <v>0</v>
      </c>
      <c r="AO96" s="205">
        <f t="shared" si="36"/>
        <v>0</v>
      </c>
      <c r="AP96" s="205">
        <f t="shared" si="37"/>
        <v>0</v>
      </c>
      <c r="AQ96" s="205">
        <f t="shared" si="53"/>
        <v>0</v>
      </c>
      <c r="AR96" s="215">
        <f t="shared" si="19"/>
        <v>13.181186421934679</v>
      </c>
      <c r="AS96" s="215">
        <f t="shared" si="20"/>
        <v>13.181186421934679</v>
      </c>
      <c r="AT96" s="215">
        <f t="shared" si="21"/>
        <v>0</v>
      </c>
      <c r="AU96" s="215">
        <f t="shared" si="54"/>
        <v>0</v>
      </c>
      <c r="AV96" s="201"/>
      <c r="AW96" s="115">
        <f t="shared" si="55"/>
        <v>46.352999999977406</v>
      </c>
      <c r="AX96" s="115">
        <f t="shared" si="56"/>
        <v>-3.6744340557830397</v>
      </c>
      <c r="AY96" s="115">
        <f t="shared" si="38"/>
        <v>0</v>
      </c>
      <c r="AZ96" s="115">
        <f t="shared" si="57"/>
        <v>-3.6615037614481638</v>
      </c>
      <c r="BA96" s="115">
        <f t="shared" si="39"/>
        <v>0</v>
      </c>
      <c r="BB96" s="115">
        <f t="shared" si="58"/>
        <v>0</v>
      </c>
      <c r="BC96" s="115">
        <f t="shared" si="59"/>
        <v>0</v>
      </c>
      <c r="BD96" s="115">
        <f t="shared" si="60"/>
        <v>0</v>
      </c>
      <c r="BE96" s="115">
        <f t="shared" si="40"/>
        <v>0</v>
      </c>
      <c r="BF96" s="115">
        <f t="shared" si="41"/>
        <v>0</v>
      </c>
      <c r="BG96" s="115">
        <f t="shared" si="61"/>
        <v>1845.9489600000009</v>
      </c>
      <c r="BH96" s="115">
        <f t="shared" si="62"/>
        <v>28463.602914197912</v>
      </c>
      <c r="BI96" s="115">
        <f t="shared" si="42"/>
        <v>46.352999999977406</v>
      </c>
      <c r="BJ96" s="115" t="e">
        <f t="shared" si="43"/>
        <v>#DIV/0!</v>
      </c>
      <c r="BK96" s="115">
        <f t="shared" si="44"/>
        <v>0</v>
      </c>
      <c r="BL96" s="115">
        <f t="shared" si="45"/>
        <v>0</v>
      </c>
      <c r="BM96" s="115">
        <f t="shared" si="46"/>
        <v>0</v>
      </c>
      <c r="BN96" s="201">
        <f t="shared" si="22"/>
        <v>0</v>
      </c>
      <c r="BO96" s="216">
        <f t="shared" si="63"/>
        <v>0</v>
      </c>
      <c r="BP96" s="201"/>
      <c r="BQ96" s="110">
        <f t="shared" si="23"/>
        <v>0</v>
      </c>
      <c r="BR96" s="110" t="e">
        <f t="shared" si="24"/>
        <v>#DIV/0!</v>
      </c>
      <c r="BS96" s="110" t="e">
        <f t="shared" si="47"/>
        <v>#DIV/0!</v>
      </c>
      <c r="BT96" s="110">
        <f t="shared" si="48"/>
        <v>0</v>
      </c>
      <c r="CC96" s="110"/>
      <c r="CD96" s="110"/>
      <c r="CE96" s="110"/>
      <c r="CW96" s="110"/>
      <c r="CX96" s="110"/>
    </row>
    <row r="97" spans="1:102">
      <c r="A97" s="110">
        <f t="shared" si="64"/>
        <v>8.4700000000000113</v>
      </c>
      <c r="B97" s="110">
        <f t="shared" si="25"/>
        <v>1561.6446489938082</v>
      </c>
      <c r="C97" s="116">
        <f t="shared" si="26"/>
        <v>1561.6446489938082</v>
      </c>
      <c r="E97" s="205">
        <f t="shared" si="0"/>
        <v>1884.6734929864442</v>
      </c>
      <c r="F97" s="205">
        <f t="shared" si="1"/>
        <v>1670.8916812236193</v>
      </c>
      <c r="G97" s="205">
        <f t="shared" si="27"/>
        <v>-0.10775188944948257</v>
      </c>
      <c r="H97" s="205">
        <f t="shared" si="28"/>
        <v>1907.7088871338221</v>
      </c>
      <c r="I97" s="205">
        <f t="shared" si="2"/>
        <v>0</v>
      </c>
      <c r="K97" s="115">
        <f t="shared" si="3"/>
        <v>1845.4844100000007</v>
      </c>
      <c r="L97" s="115">
        <f t="shared" si="4"/>
        <v>1923.0291200000001</v>
      </c>
      <c r="M97" s="115">
        <f t="shared" si="5"/>
        <v>0.12737771739130424</v>
      </c>
      <c r="N97" s="115">
        <f t="shared" si="6"/>
        <v>1865.1156538426605</v>
      </c>
      <c r="O97" s="115">
        <f t="shared" si="7"/>
        <v>2017.6682000000001</v>
      </c>
      <c r="Q97" s="205">
        <f t="shared" si="29"/>
        <v>-1</v>
      </c>
      <c r="R97" s="204">
        <f t="shared" si="8"/>
        <v>0</v>
      </c>
      <c r="S97" s="204">
        <f t="shared" si="9"/>
        <v>0</v>
      </c>
      <c r="T97" s="115">
        <f t="shared" si="10"/>
        <v>-3.6603368689649431</v>
      </c>
      <c r="U97" s="115">
        <f t="shared" si="11"/>
        <v>0</v>
      </c>
      <c r="V97" s="115">
        <f t="shared" si="12"/>
        <v>0</v>
      </c>
      <c r="W97" s="202">
        <f t="shared" si="30"/>
        <v>0</v>
      </c>
      <c r="Y97" s="205">
        <f t="shared" si="49"/>
        <v>53.552894583141331</v>
      </c>
      <c r="Z97" s="205">
        <f t="shared" si="50"/>
        <v>-1</v>
      </c>
      <c r="AA97" s="205">
        <f t="shared" si="13"/>
        <v>0</v>
      </c>
      <c r="AB97" s="205">
        <f t="shared" si="31"/>
        <v>0</v>
      </c>
      <c r="AC97" s="205">
        <f t="shared" si="51"/>
        <v>-1</v>
      </c>
      <c r="AD97" s="205">
        <f t="shared" si="14"/>
        <v>0</v>
      </c>
      <c r="AE97" s="205">
        <f t="shared" si="32"/>
        <v>0</v>
      </c>
      <c r="AF97" s="205">
        <f t="shared" si="15"/>
        <v>0</v>
      </c>
      <c r="AG97" s="205">
        <f t="shared" si="33"/>
        <v>0</v>
      </c>
      <c r="AH97" s="205">
        <f t="shared" si="65"/>
        <v>0</v>
      </c>
      <c r="AI97" s="205">
        <f t="shared" si="16"/>
        <v>-0.10775188944948257</v>
      </c>
      <c r="AJ97" s="205">
        <f t="shared" si="52"/>
        <v>1907.7088871338221</v>
      </c>
      <c r="AK97" s="205">
        <f t="shared" si="34"/>
        <v>53.441573410124192</v>
      </c>
      <c r="AL97" s="205">
        <f t="shared" si="17"/>
        <v>53.552894583141331</v>
      </c>
      <c r="AM97" s="205" t="e">
        <f t="shared" si="18"/>
        <v>#DIV/0!</v>
      </c>
      <c r="AN97" s="205">
        <f t="shared" si="35"/>
        <v>0</v>
      </c>
      <c r="AO97" s="205">
        <f t="shared" si="36"/>
        <v>0</v>
      </c>
      <c r="AP97" s="205">
        <f t="shared" si="37"/>
        <v>0</v>
      </c>
      <c r="AQ97" s="205">
        <f t="shared" si="53"/>
        <v>0</v>
      </c>
      <c r="AR97" s="215">
        <f t="shared" si="19"/>
        <v>13.181186421934679</v>
      </c>
      <c r="AS97" s="215">
        <f t="shared" si="20"/>
        <v>13.181186421934679</v>
      </c>
      <c r="AT97" s="215">
        <f t="shared" si="21"/>
        <v>0</v>
      </c>
      <c r="AU97" s="215">
        <f t="shared" si="54"/>
        <v>0</v>
      </c>
      <c r="AV97" s="201"/>
      <c r="AW97" s="115">
        <f t="shared" si="55"/>
        <v>46.455000000015467</v>
      </c>
      <c r="AX97" s="115">
        <f t="shared" si="56"/>
        <v>-3.6603368689649431</v>
      </c>
      <c r="AY97" s="115">
        <f t="shared" si="38"/>
        <v>0</v>
      </c>
      <c r="AZ97" s="115">
        <f t="shared" si="57"/>
        <v>-3.6474410827791415</v>
      </c>
      <c r="BA97" s="115">
        <f t="shared" si="39"/>
        <v>0</v>
      </c>
      <c r="BB97" s="115">
        <f t="shared" si="58"/>
        <v>0</v>
      </c>
      <c r="BC97" s="115">
        <f t="shared" si="59"/>
        <v>0</v>
      </c>
      <c r="BD97" s="115">
        <f t="shared" si="60"/>
        <v>0</v>
      </c>
      <c r="BE97" s="115">
        <f t="shared" si="40"/>
        <v>0</v>
      </c>
      <c r="BF97" s="115">
        <f t="shared" si="41"/>
        <v>0</v>
      </c>
      <c r="BG97" s="115">
        <f t="shared" si="61"/>
        <v>1845.4844100000007</v>
      </c>
      <c r="BH97" s="115">
        <f t="shared" si="62"/>
        <v>28430.43110061987</v>
      </c>
      <c r="BI97" s="115">
        <f t="shared" si="42"/>
        <v>46.455000000015467</v>
      </c>
      <c r="BJ97" s="115" t="e">
        <f t="shared" si="43"/>
        <v>#DIV/0!</v>
      </c>
      <c r="BK97" s="115">
        <f t="shared" si="44"/>
        <v>0</v>
      </c>
      <c r="BL97" s="115">
        <f t="shared" si="45"/>
        <v>0</v>
      </c>
      <c r="BM97" s="115">
        <f t="shared" si="46"/>
        <v>0</v>
      </c>
      <c r="BN97" s="201">
        <f t="shared" si="22"/>
        <v>0</v>
      </c>
      <c r="BO97" s="216">
        <f t="shared" si="63"/>
        <v>0</v>
      </c>
      <c r="BP97" s="201"/>
      <c r="BQ97" s="110">
        <f t="shared" si="23"/>
        <v>0</v>
      </c>
      <c r="BR97" s="110" t="e">
        <f t="shared" si="24"/>
        <v>#DIV/0!</v>
      </c>
      <c r="BS97" s="110" t="e">
        <f t="shared" si="47"/>
        <v>#DIV/0!</v>
      </c>
      <c r="BT97" s="110">
        <f t="shared" si="48"/>
        <v>0</v>
      </c>
      <c r="CC97" s="110"/>
      <c r="CD97" s="110"/>
      <c r="CE97" s="110"/>
      <c r="CW97" s="110"/>
      <c r="CX97" s="110"/>
    </row>
    <row r="98" spans="1:102">
      <c r="A98" s="110">
        <f t="shared" si="64"/>
        <v>8.4600000000000115</v>
      </c>
      <c r="B98" s="110">
        <f t="shared" si="25"/>
        <v>1561.5128371295889</v>
      </c>
      <c r="C98" s="116">
        <f t="shared" si="26"/>
        <v>1561.5128371295889</v>
      </c>
      <c r="E98" s="205">
        <f t="shared" si="0"/>
        <v>1884.2294292482241</v>
      </c>
      <c r="F98" s="205">
        <f t="shared" si="1"/>
        <v>1671.4918812236197</v>
      </c>
      <c r="G98" s="205">
        <f t="shared" si="27"/>
        <v>-0.10784563432065987</v>
      </c>
      <c r="H98" s="205">
        <f t="shared" si="28"/>
        <v>1907.1722450587592</v>
      </c>
      <c r="I98" s="205">
        <f t="shared" si="2"/>
        <v>0</v>
      </c>
      <c r="K98" s="115">
        <f t="shared" si="3"/>
        <v>1845.0188400000004</v>
      </c>
      <c r="L98" s="115">
        <f t="shared" si="4"/>
        <v>1922.7708800000005</v>
      </c>
      <c r="M98" s="115">
        <f t="shared" si="5"/>
        <v>0.1274643099932018</v>
      </c>
      <c r="N98" s="115">
        <f t="shared" si="6"/>
        <v>1864.7114913558491</v>
      </c>
      <c r="O98" s="115">
        <f t="shared" si="7"/>
        <v>2017.5568000000003</v>
      </c>
      <c r="Q98" s="205">
        <f t="shared" si="29"/>
        <v>-1</v>
      </c>
      <c r="R98" s="204">
        <f t="shared" si="8"/>
        <v>0</v>
      </c>
      <c r="S98" s="204">
        <f t="shared" si="9"/>
        <v>0</v>
      </c>
      <c r="T98" s="115">
        <f t="shared" si="10"/>
        <v>-3.646283787157369</v>
      </c>
      <c r="U98" s="115">
        <f t="shared" si="11"/>
        <v>0</v>
      </c>
      <c r="V98" s="115">
        <f t="shared" si="12"/>
        <v>0</v>
      </c>
      <c r="W98" s="202">
        <f t="shared" si="30"/>
        <v>0</v>
      </c>
      <c r="Y98" s="205">
        <f t="shared" si="49"/>
        <v>53.664207506291184</v>
      </c>
      <c r="Z98" s="205">
        <f t="shared" si="50"/>
        <v>-1</v>
      </c>
      <c r="AA98" s="205">
        <f t="shared" si="13"/>
        <v>0</v>
      </c>
      <c r="AB98" s="205">
        <f t="shared" si="31"/>
        <v>0</v>
      </c>
      <c r="AC98" s="205">
        <f t="shared" si="51"/>
        <v>-1</v>
      </c>
      <c r="AD98" s="205">
        <f t="shared" si="14"/>
        <v>0</v>
      </c>
      <c r="AE98" s="205">
        <f t="shared" si="32"/>
        <v>0</v>
      </c>
      <c r="AF98" s="205">
        <f t="shared" si="15"/>
        <v>0</v>
      </c>
      <c r="AG98" s="205">
        <f t="shared" si="33"/>
        <v>0</v>
      </c>
      <c r="AH98" s="205">
        <f t="shared" si="65"/>
        <v>0</v>
      </c>
      <c r="AI98" s="205">
        <f t="shared" si="16"/>
        <v>-0.10784563432065987</v>
      </c>
      <c r="AJ98" s="205">
        <f t="shared" si="52"/>
        <v>1907.1722450587592</v>
      </c>
      <c r="AK98" s="205">
        <f t="shared" si="34"/>
        <v>53.552894583141331</v>
      </c>
      <c r="AL98" s="205">
        <f t="shared" si="17"/>
        <v>53.664207506291184</v>
      </c>
      <c r="AM98" s="205" t="e">
        <f t="shared" si="18"/>
        <v>#DIV/0!</v>
      </c>
      <c r="AN98" s="205">
        <f t="shared" si="35"/>
        <v>0</v>
      </c>
      <c r="AO98" s="205">
        <f t="shared" si="36"/>
        <v>0</v>
      </c>
      <c r="AP98" s="205">
        <f t="shared" si="37"/>
        <v>0</v>
      </c>
      <c r="AQ98" s="205">
        <f t="shared" si="53"/>
        <v>0</v>
      </c>
      <c r="AR98" s="215">
        <f t="shared" si="19"/>
        <v>13.181186421934679</v>
      </c>
      <c r="AS98" s="215">
        <f t="shared" si="20"/>
        <v>13.181186421934679</v>
      </c>
      <c r="AT98" s="215">
        <f t="shared" si="21"/>
        <v>0</v>
      </c>
      <c r="AU98" s="215">
        <f t="shared" si="54"/>
        <v>0</v>
      </c>
      <c r="AV98" s="201"/>
      <c r="AW98" s="115">
        <f t="shared" si="55"/>
        <v>46.557000000030797</v>
      </c>
      <c r="AX98" s="115">
        <f t="shared" si="56"/>
        <v>-3.646283787157369</v>
      </c>
      <c r="AY98" s="115">
        <f t="shared" si="38"/>
        <v>0</v>
      </c>
      <c r="AZ98" s="115">
        <f t="shared" si="57"/>
        <v>-3.6334223882796031</v>
      </c>
      <c r="BA98" s="115">
        <f t="shared" si="39"/>
        <v>0</v>
      </c>
      <c r="BB98" s="115">
        <f t="shared" si="58"/>
        <v>0</v>
      </c>
      <c r="BC98" s="115">
        <f t="shared" si="59"/>
        <v>0</v>
      </c>
      <c r="BD98" s="115">
        <f t="shared" si="60"/>
        <v>0</v>
      </c>
      <c r="BE98" s="115">
        <f t="shared" si="40"/>
        <v>0</v>
      </c>
      <c r="BF98" s="115">
        <f t="shared" si="41"/>
        <v>0</v>
      </c>
      <c r="BG98" s="115">
        <f t="shared" si="61"/>
        <v>1845.0188400000004</v>
      </c>
      <c r="BH98" s="115">
        <f t="shared" si="62"/>
        <v>28397.157287041788</v>
      </c>
      <c r="BI98" s="115">
        <f t="shared" si="42"/>
        <v>46.557000000030797</v>
      </c>
      <c r="BJ98" s="115" t="e">
        <f t="shared" si="43"/>
        <v>#DIV/0!</v>
      </c>
      <c r="BK98" s="115">
        <f t="shared" si="44"/>
        <v>0</v>
      </c>
      <c r="BL98" s="115">
        <f t="shared" si="45"/>
        <v>0</v>
      </c>
      <c r="BM98" s="115">
        <f t="shared" si="46"/>
        <v>0</v>
      </c>
      <c r="BN98" s="201">
        <f t="shared" si="22"/>
        <v>0</v>
      </c>
      <c r="BO98" s="216">
        <f t="shared" si="63"/>
        <v>0</v>
      </c>
      <c r="BP98" s="201"/>
      <c r="BQ98" s="110">
        <f t="shared" si="23"/>
        <v>0</v>
      </c>
      <c r="BR98" s="110" t="e">
        <f t="shared" si="24"/>
        <v>#DIV/0!</v>
      </c>
      <c r="BS98" s="110" t="e">
        <f t="shared" si="47"/>
        <v>#DIV/0!</v>
      </c>
      <c r="BT98" s="110">
        <f t="shared" si="48"/>
        <v>0</v>
      </c>
      <c r="CC98" s="110"/>
      <c r="CD98" s="110"/>
      <c r="CE98" s="110"/>
      <c r="CW98" s="110"/>
      <c r="CX98" s="110"/>
    </row>
    <row r="99" spans="1:102">
      <c r="A99" s="110">
        <f t="shared" si="64"/>
        <v>8.4500000000000117</v>
      </c>
      <c r="B99" s="110">
        <f t="shared" si="25"/>
        <v>1561.3810252653695</v>
      </c>
      <c r="C99" s="116">
        <f t="shared" si="26"/>
        <v>1561.3810252653695</v>
      </c>
      <c r="E99" s="205">
        <f t="shared" si="0"/>
        <v>1883.7842391552524</v>
      </c>
      <c r="F99" s="205">
        <f t="shared" si="1"/>
        <v>1672.0892812236193</v>
      </c>
      <c r="G99" s="205">
        <f t="shared" si="27"/>
        <v>-0.1079395135600478</v>
      </c>
      <c r="H99" s="205">
        <f t="shared" si="28"/>
        <v>1906.6344899375076</v>
      </c>
      <c r="I99" s="205">
        <f t="shared" si="2"/>
        <v>0</v>
      </c>
      <c r="K99" s="115">
        <f t="shared" si="3"/>
        <v>1844.5522500000006</v>
      </c>
      <c r="L99" s="115">
        <f t="shared" si="4"/>
        <v>1922.5120000000002</v>
      </c>
      <c r="M99" s="115">
        <f t="shared" si="5"/>
        <v>0.12755102040816316</v>
      </c>
      <c r="N99" s="115">
        <f t="shared" si="6"/>
        <v>1864.3064628663144</v>
      </c>
      <c r="O99" s="115">
        <f t="shared" si="7"/>
        <v>2017.4450000000002</v>
      </c>
      <c r="Q99" s="205">
        <f t="shared" si="29"/>
        <v>-1</v>
      </c>
      <c r="R99" s="204">
        <f t="shared" si="8"/>
        <v>0</v>
      </c>
      <c r="S99" s="204">
        <f t="shared" si="9"/>
        <v>0</v>
      </c>
      <c r="T99" s="115">
        <f t="shared" si="10"/>
        <v>-3.6322746639725345</v>
      </c>
      <c r="U99" s="115">
        <f t="shared" si="11"/>
        <v>0</v>
      </c>
      <c r="V99" s="115">
        <f t="shared" si="12"/>
        <v>0</v>
      </c>
      <c r="W99" s="202">
        <f t="shared" si="30"/>
        <v>0</v>
      </c>
      <c r="Y99" s="205">
        <f t="shared" si="49"/>
        <v>53.775512125163239</v>
      </c>
      <c r="Z99" s="205">
        <f t="shared" si="50"/>
        <v>-1</v>
      </c>
      <c r="AA99" s="205">
        <f t="shared" si="13"/>
        <v>0</v>
      </c>
      <c r="AB99" s="205">
        <f t="shared" si="31"/>
        <v>0</v>
      </c>
      <c r="AC99" s="205">
        <f t="shared" si="51"/>
        <v>-1</v>
      </c>
      <c r="AD99" s="205">
        <f t="shared" si="14"/>
        <v>0</v>
      </c>
      <c r="AE99" s="205">
        <f t="shared" si="32"/>
        <v>0</v>
      </c>
      <c r="AF99" s="205">
        <f t="shared" si="15"/>
        <v>0</v>
      </c>
      <c r="AG99" s="205">
        <f t="shared" si="33"/>
        <v>0</v>
      </c>
      <c r="AH99" s="205">
        <f t="shared" si="65"/>
        <v>0</v>
      </c>
      <c r="AI99" s="205">
        <f t="shared" si="16"/>
        <v>-0.1079395135600478</v>
      </c>
      <c r="AJ99" s="205">
        <f t="shared" si="52"/>
        <v>1906.6344899375076</v>
      </c>
      <c r="AK99" s="205">
        <f t="shared" si="34"/>
        <v>53.664207506291184</v>
      </c>
      <c r="AL99" s="205">
        <f t="shared" si="17"/>
        <v>53.775512125163239</v>
      </c>
      <c r="AM99" s="205" t="e">
        <f t="shared" si="18"/>
        <v>#DIV/0!</v>
      </c>
      <c r="AN99" s="205">
        <f t="shared" si="35"/>
        <v>0</v>
      </c>
      <c r="AO99" s="205">
        <f t="shared" si="36"/>
        <v>0</v>
      </c>
      <c r="AP99" s="205">
        <f t="shared" si="37"/>
        <v>0</v>
      </c>
      <c r="AQ99" s="205">
        <f t="shared" si="53"/>
        <v>0</v>
      </c>
      <c r="AR99" s="215">
        <f t="shared" si="19"/>
        <v>13.181186421934679</v>
      </c>
      <c r="AS99" s="215">
        <f t="shared" si="20"/>
        <v>13.181186421934679</v>
      </c>
      <c r="AT99" s="215">
        <f t="shared" si="21"/>
        <v>0</v>
      </c>
      <c r="AU99" s="215">
        <f t="shared" si="54"/>
        <v>0</v>
      </c>
      <c r="AV99" s="201"/>
      <c r="AW99" s="115">
        <f t="shared" si="55"/>
        <v>46.658999999977908</v>
      </c>
      <c r="AX99" s="115">
        <f t="shared" si="56"/>
        <v>-3.6322746639725345</v>
      </c>
      <c r="AY99" s="115">
        <f t="shared" si="38"/>
        <v>0</v>
      </c>
      <c r="AZ99" s="115">
        <f t="shared" si="57"/>
        <v>-3.619447532023035</v>
      </c>
      <c r="BA99" s="115">
        <f t="shared" si="39"/>
        <v>0</v>
      </c>
      <c r="BB99" s="115">
        <f t="shared" si="58"/>
        <v>0</v>
      </c>
      <c r="BC99" s="115">
        <f t="shared" si="59"/>
        <v>0</v>
      </c>
      <c r="BD99" s="115">
        <f t="shared" si="60"/>
        <v>0</v>
      </c>
      <c r="BE99" s="115">
        <f t="shared" si="40"/>
        <v>0</v>
      </c>
      <c r="BF99" s="115">
        <f t="shared" si="41"/>
        <v>0</v>
      </c>
      <c r="BG99" s="115">
        <f t="shared" si="61"/>
        <v>1844.5522500000006</v>
      </c>
      <c r="BH99" s="115">
        <f t="shared" si="62"/>
        <v>28363.781473463692</v>
      </c>
      <c r="BI99" s="115">
        <f t="shared" si="42"/>
        <v>46.658999999977908</v>
      </c>
      <c r="BJ99" s="115" t="e">
        <f t="shared" si="43"/>
        <v>#DIV/0!</v>
      </c>
      <c r="BK99" s="115">
        <f t="shared" si="44"/>
        <v>0</v>
      </c>
      <c r="BL99" s="115">
        <f t="shared" si="45"/>
        <v>0</v>
      </c>
      <c r="BM99" s="115">
        <f t="shared" si="46"/>
        <v>0</v>
      </c>
      <c r="BN99" s="201">
        <f t="shared" si="22"/>
        <v>0</v>
      </c>
      <c r="BO99" s="216">
        <f t="shared" si="63"/>
        <v>0</v>
      </c>
      <c r="BP99" s="201"/>
      <c r="BQ99" s="110">
        <f t="shared" si="23"/>
        <v>0</v>
      </c>
      <c r="BR99" s="110" t="e">
        <f t="shared" si="24"/>
        <v>#DIV/0!</v>
      </c>
      <c r="BS99" s="110" t="e">
        <f t="shared" si="47"/>
        <v>#DIV/0!</v>
      </c>
      <c r="BT99" s="110">
        <f t="shared" si="48"/>
        <v>0</v>
      </c>
      <c r="CC99" s="110"/>
      <c r="CD99" s="110"/>
      <c r="CE99" s="110"/>
      <c r="CW99" s="110"/>
      <c r="CX99" s="110"/>
    </row>
    <row r="100" spans="1:102">
      <c r="A100" s="110">
        <f t="shared" si="64"/>
        <v>8.4400000000000119</v>
      </c>
      <c r="B100" s="110">
        <f t="shared" si="25"/>
        <v>1561.2492134011502</v>
      </c>
      <c r="C100" s="116">
        <f t="shared" si="26"/>
        <v>1561.2492134011502</v>
      </c>
      <c r="E100" s="205">
        <f t="shared" si="0"/>
        <v>1883.3379227075293</v>
      </c>
      <c r="F100" s="205">
        <f t="shared" si="1"/>
        <v>1672.6838812236194</v>
      </c>
      <c r="G100" s="205">
        <f t="shared" si="27"/>
        <v>-0.10803352732193397</v>
      </c>
      <c r="H100" s="205">
        <f t="shared" si="28"/>
        <v>1906.0956218536571</v>
      </c>
      <c r="I100" s="205">
        <f t="shared" si="2"/>
        <v>0</v>
      </c>
      <c r="K100" s="115">
        <f t="shared" si="3"/>
        <v>1844.0846400000005</v>
      </c>
      <c r="L100" s="115">
        <f t="shared" si="4"/>
        <v>1922.2524800000001</v>
      </c>
      <c r="M100" s="115">
        <f t="shared" si="5"/>
        <v>0.12763784887678681</v>
      </c>
      <c r="N100" s="115">
        <f t="shared" si="6"/>
        <v>1863.9005686044788</v>
      </c>
      <c r="O100" s="115">
        <f t="shared" si="7"/>
        <v>2017.3328000000001</v>
      </c>
      <c r="Q100" s="205">
        <f t="shared" si="29"/>
        <v>-1</v>
      </c>
      <c r="R100" s="204">
        <f t="shared" si="8"/>
        <v>0</v>
      </c>
      <c r="S100" s="204">
        <f t="shared" si="9"/>
        <v>0</v>
      </c>
      <c r="T100" s="115">
        <f t="shared" si="10"/>
        <v>-3.6183093532948036</v>
      </c>
      <c r="U100" s="115">
        <f t="shared" si="11"/>
        <v>0</v>
      </c>
      <c r="V100" s="115">
        <f t="shared" si="12"/>
        <v>0</v>
      </c>
      <c r="W100" s="202">
        <f t="shared" si="30"/>
        <v>0</v>
      </c>
      <c r="Y100" s="205">
        <f t="shared" si="49"/>
        <v>53.886808385051395</v>
      </c>
      <c r="Z100" s="205">
        <f t="shared" si="50"/>
        <v>-1</v>
      </c>
      <c r="AA100" s="205">
        <f t="shared" si="13"/>
        <v>0</v>
      </c>
      <c r="AB100" s="205">
        <f t="shared" si="31"/>
        <v>0</v>
      </c>
      <c r="AC100" s="205">
        <f t="shared" si="51"/>
        <v>-1</v>
      </c>
      <c r="AD100" s="205">
        <f t="shared" si="14"/>
        <v>0</v>
      </c>
      <c r="AE100" s="205">
        <f t="shared" si="32"/>
        <v>0</v>
      </c>
      <c r="AF100" s="205">
        <f t="shared" si="15"/>
        <v>0</v>
      </c>
      <c r="AG100" s="205">
        <f t="shared" si="33"/>
        <v>0</v>
      </c>
      <c r="AH100" s="205">
        <f t="shared" si="65"/>
        <v>0</v>
      </c>
      <c r="AI100" s="205">
        <f t="shared" si="16"/>
        <v>-0.10803352732193397</v>
      </c>
      <c r="AJ100" s="205">
        <f t="shared" si="52"/>
        <v>1906.0956218536571</v>
      </c>
      <c r="AK100" s="205">
        <f t="shared" si="34"/>
        <v>53.775512125163239</v>
      </c>
      <c r="AL100" s="205">
        <f t="shared" si="17"/>
        <v>53.886808385051395</v>
      </c>
      <c r="AM100" s="205" t="e">
        <f t="shared" si="18"/>
        <v>#DIV/0!</v>
      </c>
      <c r="AN100" s="205">
        <f t="shared" si="35"/>
        <v>0</v>
      </c>
      <c r="AO100" s="205">
        <f t="shared" si="36"/>
        <v>0</v>
      </c>
      <c r="AP100" s="205">
        <f t="shared" si="37"/>
        <v>0</v>
      </c>
      <c r="AQ100" s="205">
        <f t="shared" si="53"/>
        <v>0</v>
      </c>
      <c r="AR100" s="215">
        <f t="shared" si="19"/>
        <v>13.181186421934679</v>
      </c>
      <c r="AS100" s="215">
        <f t="shared" si="20"/>
        <v>13.181186421934679</v>
      </c>
      <c r="AT100" s="215">
        <f t="shared" si="21"/>
        <v>0</v>
      </c>
      <c r="AU100" s="215">
        <f t="shared" si="54"/>
        <v>0</v>
      </c>
      <c r="AV100" s="201"/>
      <c r="AW100" s="115">
        <f t="shared" si="55"/>
        <v>46.761000000015969</v>
      </c>
      <c r="AX100" s="115">
        <f t="shared" si="56"/>
        <v>-3.6183093532948036</v>
      </c>
      <c r="AY100" s="115">
        <f t="shared" si="38"/>
        <v>0</v>
      </c>
      <c r="AZ100" s="115">
        <f t="shared" si="57"/>
        <v>-3.6055163683536819</v>
      </c>
      <c r="BA100" s="115">
        <f t="shared" si="39"/>
        <v>0</v>
      </c>
      <c r="BB100" s="115">
        <f t="shared" si="58"/>
        <v>0</v>
      </c>
      <c r="BC100" s="115">
        <f t="shared" si="59"/>
        <v>0</v>
      </c>
      <c r="BD100" s="115">
        <f t="shared" si="60"/>
        <v>0</v>
      </c>
      <c r="BE100" s="115">
        <f t="shared" si="40"/>
        <v>0</v>
      </c>
      <c r="BF100" s="115">
        <f t="shared" si="41"/>
        <v>0</v>
      </c>
      <c r="BG100" s="115">
        <f t="shared" si="61"/>
        <v>1844.0846400000005</v>
      </c>
      <c r="BH100" s="115">
        <f t="shared" si="62"/>
        <v>28330.303659885649</v>
      </c>
      <c r="BI100" s="115">
        <f t="shared" si="42"/>
        <v>46.761000000015969</v>
      </c>
      <c r="BJ100" s="115" t="e">
        <f t="shared" si="43"/>
        <v>#DIV/0!</v>
      </c>
      <c r="BK100" s="115">
        <f t="shared" si="44"/>
        <v>0</v>
      </c>
      <c r="BL100" s="115">
        <f t="shared" si="45"/>
        <v>0</v>
      </c>
      <c r="BM100" s="115">
        <f t="shared" si="46"/>
        <v>0</v>
      </c>
      <c r="BN100" s="201">
        <f t="shared" si="22"/>
        <v>0</v>
      </c>
      <c r="BO100" s="216">
        <f t="shared" si="63"/>
        <v>0</v>
      </c>
      <c r="BP100" s="201"/>
      <c r="BQ100" s="110">
        <f t="shared" si="23"/>
        <v>0</v>
      </c>
      <c r="BR100" s="110" t="e">
        <f t="shared" si="24"/>
        <v>#DIV/0!</v>
      </c>
      <c r="BS100" s="110" t="e">
        <f t="shared" si="47"/>
        <v>#DIV/0!</v>
      </c>
      <c r="BT100" s="110">
        <f t="shared" si="48"/>
        <v>0</v>
      </c>
      <c r="CC100" s="110"/>
      <c r="CD100" s="110"/>
      <c r="CE100" s="110"/>
      <c r="CW100" s="110"/>
      <c r="CX100" s="110"/>
    </row>
    <row r="101" spans="1:102">
      <c r="A101" s="110">
        <f t="shared" si="64"/>
        <v>8.4300000000000122</v>
      </c>
      <c r="B101" s="110">
        <f t="shared" si="25"/>
        <v>1561.1174015369309</v>
      </c>
      <c r="C101" s="116">
        <f t="shared" si="26"/>
        <v>1561.1174015369309</v>
      </c>
      <c r="E101" s="205">
        <f t="shared" si="0"/>
        <v>1882.8904799050549</v>
      </c>
      <c r="F101" s="205">
        <f t="shared" si="1"/>
        <v>1673.2756812236194</v>
      </c>
      <c r="G101" s="205">
        <f t="shared" si="27"/>
        <v>-0.10812767575985993</v>
      </c>
      <c r="H101" s="205">
        <f t="shared" si="28"/>
        <v>1905.5556408913494</v>
      </c>
      <c r="I101" s="205">
        <f t="shared" si="2"/>
        <v>0</v>
      </c>
      <c r="K101" s="115">
        <f t="shared" si="3"/>
        <v>1843.6160100000004</v>
      </c>
      <c r="L101" s="115">
        <f t="shared" si="4"/>
        <v>1921.9923200000003</v>
      </c>
      <c r="M101" s="115">
        <f t="shared" si="5"/>
        <v>0.12772479564032685</v>
      </c>
      <c r="N101" s="115">
        <f t="shared" si="6"/>
        <v>1863.4938088013057</v>
      </c>
      <c r="O101" s="115">
        <f t="shared" si="7"/>
        <v>2017.2202</v>
      </c>
      <c r="Q101" s="205">
        <f t="shared" si="29"/>
        <v>-1</v>
      </c>
      <c r="R101" s="204">
        <f t="shared" si="8"/>
        <v>0</v>
      </c>
      <c r="S101" s="204">
        <f t="shared" si="9"/>
        <v>0</v>
      </c>
      <c r="T101" s="115">
        <f t="shared" si="10"/>
        <v>-3.6043877092844765</v>
      </c>
      <c r="U101" s="115">
        <f t="shared" si="11"/>
        <v>0</v>
      </c>
      <c r="V101" s="115">
        <f t="shared" si="12"/>
        <v>0</v>
      </c>
      <c r="W101" s="202">
        <f t="shared" si="30"/>
        <v>0</v>
      </c>
      <c r="Y101" s="205">
        <f t="shared" si="49"/>
        <v>53.998096230772049</v>
      </c>
      <c r="Z101" s="205">
        <f t="shared" si="50"/>
        <v>-1</v>
      </c>
      <c r="AA101" s="205">
        <f t="shared" si="13"/>
        <v>0</v>
      </c>
      <c r="AB101" s="205">
        <f t="shared" si="31"/>
        <v>0</v>
      </c>
      <c r="AC101" s="205">
        <f t="shared" si="51"/>
        <v>-1</v>
      </c>
      <c r="AD101" s="205">
        <f t="shared" si="14"/>
        <v>0</v>
      </c>
      <c r="AE101" s="205">
        <f t="shared" si="32"/>
        <v>0</v>
      </c>
      <c r="AF101" s="205">
        <f t="shared" si="15"/>
        <v>0</v>
      </c>
      <c r="AG101" s="205">
        <f t="shared" si="33"/>
        <v>0</v>
      </c>
      <c r="AH101" s="205">
        <f t="shared" si="65"/>
        <v>0</v>
      </c>
      <c r="AI101" s="205">
        <f t="shared" si="16"/>
        <v>-0.10812767575985993</v>
      </c>
      <c r="AJ101" s="205">
        <f t="shared" si="52"/>
        <v>1905.5556408913494</v>
      </c>
      <c r="AK101" s="205">
        <f t="shared" si="34"/>
        <v>53.886808385051395</v>
      </c>
      <c r="AL101" s="205">
        <f t="shared" si="17"/>
        <v>53.998096230772049</v>
      </c>
      <c r="AM101" s="205" t="e">
        <f t="shared" si="18"/>
        <v>#DIV/0!</v>
      </c>
      <c r="AN101" s="205">
        <f t="shared" si="35"/>
        <v>0</v>
      </c>
      <c r="AO101" s="205">
        <f t="shared" si="36"/>
        <v>0</v>
      </c>
      <c r="AP101" s="205">
        <f t="shared" si="37"/>
        <v>0</v>
      </c>
      <c r="AQ101" s="205">
        <f t="shared" si="53"/>
        <v>0</v>
      </c>
      <c r="AR101" s="215">
        <f t="shared" si="19"/>
        <v>13.181186421957417</v>
      </c>
      <c r="AS101" s="215">
        <f t="shared" si="20"/>
        <v>13.181186421957417</v>
      </c>
      <c r="AT101" s="215">
        <f t="shared" si="21"/>
        <v>0</v>
      </c>
      <c r="AU101" s="215">
        <f t="shared" si="54"/>
        <v>0</v>
      </c>
      <c r="AV101" s="201"/>
      <c r="AW101" s="115">
        <f t="shared" si="55"/>
        <v>46.863000000008562</v>
      </c>
      <c r="AX101" s="115">
        <f t="shared" si="56"/>
        <v>-3.6043877092844765</v>
      </c>
      <c r="AY101" s="115">
        <f t="shared" si="38"/>
        <v>0</v>
      </c>
      <c r="AZ101" s="115">
        <f t="shared" si="57"/>
        <v>-3.5916287518903354</v>
      </c>
      <c r="BA101" s="115">
        <f t="shared" si="39"/>
        <v>0</v>
      </c>
      <c r="BB101" s="115">
        <f t="shared" si="58"/>
        <v>0</v>
      </c>
      <c r="BC101" s="115">
        <f t="shared" si="59"/>
        <v>0</v>
      </c>
      <c r="BD101" s="115">
        <f t="shared" si="60"/>
        <v>0</v>
      </c>
      <c r="BE101" s="115">
        <f t="shared" si="40"/>
        <v>0</v>
      </c>
      <c r="BF101" s="115">
        <f t="shared" si="41"/>
        <v>0</v>
      </c>
      <c r="BG101" s="115">
        <f t="shared" si="61"/>
        <v>1843.6160100000004</v>
      </c>
      <c r="BH101" s="115">
        <f t="shared" si="62"/>
        <v>28296.723846307566</v>
      </c>
      <c r="BI101" s="115">
        <f t="shared" si="42"/>
        <v>46.863000000008562</v>
      </c>
      <c r="BJ101" s="115" t="e">
        <f t="shared" si="43"/>
        <v>#DIV/0!</v>
      </c>
      <c r="BK101" s="115">
        <f t="shared" si="44"/>
        <v>0</v>
      </c>
      <c r="BL101" s="115">
        <f t="shared" si="45"/>
        <v>0</v>
      </c>
      <c r="BM101" s="115">
        <f t="shared" si="46"/>
        <v>0</v>
      </c>
      <c r="BN101" s="201">
        <f t="shared" si="22"/>
        <v>0</v>
      </c>
      <c r="BO101" s="216">
        <f t="shared" si="63"/>
        <v>0</v>
      </c>
      <c r="BP101" s="201"/>
      <c r="BQ101" s="110">
        <f t="shared" si="23"/>
        <v>0</v>
      </c>
      <c r="BR101" s="110" t="e">
        <f t="shared" si="24"/>
        <v>#DIV/0!</v>
      </c>
      <c r="BS101" s="110" t="e">
        <f t="shared" si="47"/>
        <v>#DIV/0!</v>
      </c>
      <c r="BT101" s="110">
        <f t="shared" si="48"/>
        <v>0</v>
      </c>
      <c r="CC101" s="110"/>
      <c r="CD101" s="110"/>
      <c r="CE101" s="110"/>
      <c r="CW101" s="110"/>
      <c r="CX101" s="110"/>
    </row>
    <row r="102" spans="1:102">
      <c r="A102" s="110">
        <f t="shared" si="64"/>
        <v>8.4200000000000124</v>
      </c>
      <c r="B102" s="110">
        <f t="shared" si="25"/>
        <v>1560.9855896727113</v>
      </c>
      <c r="C102" s="116">
        <f t="shared" si="26"/>
        <v>1560.9855896727113</v>
      </c>
      <c r="E102" s="205">
        <f t="shared" si="0"/>
        <v>1882.4419107478288</v>
      </c>
      <c r="F102" s="205">
        <f t="shared" si="1"/>
        <v>1673.8646812236193</v>
      </c>
      <c r="G102" s="205">
        <f t="shared" si="27"/>
        <v>-0.10822195902660911</v>
      </c>
      <c r="H102" s="205">
        <f t="shared" si="28"/>
        <v>1905.0145471352814</v>
      </c>
      <c r="I102" s="205">
        <f t="shared" si="2"/>
        <v>0</v>
      </c>
      <c r="K102" s="115">
        <f t="shared" si="3"/>
        <v>1843.1463600000006</v>
      </c>
      <c r="L102" s="115">
        <f t="shared" si="4"/>
        <v>1921.7315200000005</v>
      </c>
      <c r="M102" s="115">
        <f t="shared" si="5"/>
        <v>0.12781186094069519</v>
      </c>
      <c r="N102" s="115">
        <f t="shared" si="6"/>
        <v>1863.0861836882987</v>
      </c>
      <c r="O102" s="115">
        <f t="shared" si="7"/>
        <v>2017.1072000000001</v>
      </c>
      <c r="Q102" s="205">
        <f t="shared" si="29"/>
        <v>-1</v>
      </c>
      <c r="R102" s="204">
        <f t="shared" si="8"/>
        <v>0</v>
      </c>
      <c r="S102" s="204">
        <f t="shared" si="9"/>
        <v>0</v>
      </c>
      <c r="T102" s="115">
        <f t="shared" si="10"/>
        <v>-3.5905095863810654</v>
      </c>
      <c r="U102" s="115">
        <f t="shared" si="11"/>
        <v>0</v>
      </c>
      <c r="V102" s="115">
        <f t="shared" si="12"/>
        <v>0</v>
      </c>
      <c r="W102" s="202">
        <f t="shared" si="30"/>
        <v>0</v>
      </c>
      <c r="Y102" s="205">
        <f t="shared" si="49"/>
        <v>54.109375606800555</v>
      </c>
      <c r="Z102" s="205">
        <f t="shared" si="50"/>
        <v>-1</v>
      </c>
      <c r="AA102" s="205">
        <f t="shared" si="13"/>
        <v>0</v>
      </c>
      <c r="AB102" s="205">
        <f t="shared" si="31"/>
        <v>0</v>
      </c>
      <c r="AC102" s="205">
        <f t="shared" si="51"/>
        <v>-1</v>
      </c>
      <c r="AD102" s="205">
        <f t="shared" si="14"/>
        <v>0</v>
      </c>
      <c r="AE102" s="205">
        <f t="shared" si="32"/>
        <v>0</v>
      </c>
      <c r="AF102" s="205">
        <f t="shared" si="15"/>
        <v>0</v>
      </c>
      <c r="AG102" s="205">
        <f t="shared" si="33"/>
        <v>0</v>
      </c>
      <c r="AH102" s="205">
        <f t="shared" si="65"/>
        <v>0</v>
      </c>
      <c r="AI102" s="205">
        <f t="shared" si="16"/>
        <v>-0.10822195902660911</v>
      </c>
      <c r="AJ102" s="205">
        <f t="shared" si="52"/>
        <v>1905.0145471352814</v>
      </c>
      <c r="AK102" s="205">
        <f t="shared" si="34"/>
        <v>53.998096230772049</v>
      </c>
      <c r="AL102" s="205">
        <f t="shared" si="17"/>
        <v>54.109375606800555</v>
      </c>
      <c r="AM102" s="205" t="e">
        <f t="shared" si="18"/>
        <v>#DIV/0!</v>
      </c>
      <c r="AN102" s="205">
        <f t="shared" si="35"/>
        <v>0</v>
      </c>
      <c r="AO102" s="205">
        <f t="shared" si="36"/>
        <v>0</v>
      </c>
      <c r="AP102" s="205">
        <f t="shared" si="37"/>
        <v>0</v>
      </c>
      <c r="AQ102" s="205">
        <f t="shared" si="53"/>
        <v>0</v>
      </c>
      <c r="AR102" s="215">
        <f t="shared" si="19"/>
        <v>13.181186421934679</v>
      </c>
      <c r="AS102" s="215">
        <f t="shared" si="20"/>
        <v>13.181186421934679</v>
      </c>
      <c r="AT102" s="215">
        <f t="shared" si="21"/>
        <v>0</v>
      </c>
      <c r="AU102" s="215">
        <f t="shared" si="54"/>
        <v>0</v>
      </c>
      <c r="AV102" s="201"/>
      <c r="AW102" s="115">
        <f t="shared" si="55"/>
        <v>46.96499999997841</v>
      </c>
      <c r="AX102" s="115">
        <f t="shared" si="56"/>
        <v>-3.5905095863810654</v>
      </c>
      <c r="AY102" s="115">
        <f t="shared" si="38"/>
        <v>0</v>
      </c>
      <c r="AZ102" s="115">
        <f t="shared" si="57"/>
        <v>-3.5777845375296029</v>
      </c>
      <c r="BA102" s="115">
        <f t="shared" si="39"/>
        <v>0</v>
      </c>
      <c r="BB102" s="115">
        <f t="shared" si="58"/>
        <v>0</v>
      </c>
      <c r="BC102" s="115">
        <f t="shared" si="59"/>
        <v>0</v>
      </c>
      <c r="BD102" s="115">
        <f t="shared" si="60"/>
        <v>0</v>
      </c>
      <c r="BE102" s="115">
        <f t="shared" si="40"/>
        <v>0</v>
      </c>
      <c r="BF102" s="115">
        <f t="shared" si="41"/>
        <v>0</v>
      </c>
      <c r="BG102" s="115">
        <f t="shared" si="61"/>
        <v>1843.1463600000006</v>
      </c>
      <c r="BH102" s="115">
        <f t="shared" si="62"/>
        <v>28263.042032729514</v>
      </c>
      <c r="BI102" s="115">
        <f t="shared" si="42"/>
        <v>46.96499999997841</v>
      </c>
      <c r="BJ102" s="115" t="e">
        <f t="shared" si="43"/>
        <v>#DIV/0!</v>
      </c>
      <c r="BK102" s="115">
        <f t="shared" si="44"/>
        <v>0</v>
      </c>
      <c r="BL102" s="115">
        <f t="shared" si="45"/>
        <v>0</v>
      </c>
      <c r="BM102" s="115">
        <f t="shared" si="46"/>
        <v>0</v>
      </c>
      <c r="BN102" s="201">
        <f t="shared" si="22"/>
        <v>0</v>
      </c>
      <c r="BO102" s="216">
        <f t="shared" si="63"/>
        <v>0</v>
      </c>
      <c r="BP102" s="201"/>
      <c r="BQ102" s="110">
        <f t="shared" si="23"/>
        <v>0</v>
      </c>
      <c r="BR102" s="110" t="e">
        <f t="shared" si="24"/>
        <v>#DIV/0!</v>
      </c>
      <c r="BS102" s="110" t="e">
        <f t="shared" si="47"/>
        <v>#DIV/0!</v>
      </c>
      <c r="BT102" s="110">
        <f t="shared" si="48"/>
        <v>0</v>
      </c>
      <c r="CC102" s="110"/>
      <c r="CD102" s="110"/>
      <c r="CE102" s="110"/>
      <c r="CW102" s="110"/>
      <c r="CX102" s="110"/>
    </row>
    <row r="103" spans="1:102">
      <c r="A103" s="110">
        <f t="shared" si="64"/>
        <v>8.4100000000000126</v>
      </c>
      <c r="B103" s="110">
        <f t="shared" si="25"/>
        <v>1560.8537778084919</v>
      </c>
      <c r="C103" s="116">
        <f t="shared" si="26"/>
        <v>1560.8537778084919</v>
      </c>
      <c r="E103" s="205">
        <f t="shared" si="0"/>
        <v>1881.9922152358513</v>
      </c>
      <c r="F103" s="205">
        <f t="shared" si="1"/>
        <v>1674.4508812236193</v>
      </c>
      <c r="G103" s="205">
        <f t="shared" si="27"/>
        <v>-0.10831637727419451</v>
      </c>
      <c r="H103" s="205">
        <f t="shared" si="28"/>
        <v>1904.4723406707099</v>
      </c>
      <c r="I103" s="205">
        <f t="shared" si="2"/>
        <v>0</v>
      </c>
      <c r="K103" s="115">
        <f t="shared" si="3"/>
        <v>1842.6756900000009</v>
      </c>
      <c r="L103" s="115">
        <f t="shared" si="4"/>
        <v>1921.4700800000005</v>
      </c>
      <c r="M103" s="115">
        <f t="shared" si="5"/>
        <v>0.12789904502046373</v>
      </c>
      <c r="N103" s="115">
        <f t="shared" si="6"/>
        <v>1862.6776934975046</v>
      </c>
      <c r="O103" s="115">
        <f t="shared" si="7"/>
        <v>2016.9938000000002</v>
      </c>
      <c r="Q103" s="205">
        <f t="shared" si="29"/>
        <v>-1</v>
      </c>
      <c r="R103" s="204">
        <f t="shared" si="8"/>
        <v>0</v>
      </c>
      <c r="S103" s="204">
        <f t="shared" si="9"/>
        <v>0</v>
      </c>
      <c r="T103" s="115">
        <f t="shared" si="10"/>
        <v>-3.576674839306587</v>
      </c>
      <c r="U103" s="115">
        <f t="shared" si="11"/>
        <v>0</v>
      </c>
      <c r="V103" s="115">
        <f t="shared" si="12"/>
        <v>0</v>
      </c>
      <c r="W103" s="202">
        <f t="shared" si="30"/>
        <v>0</v>
      </c>
      <c r="Y103" s="205">
        <f t="shared" si="49"/>
        <v>54.220646457157521</v>
      </c>
      <c r="Z103" s="205">
        <f t="shared" si="50"/>
        <v>-1</v>
      </c>
      <c r="AA103" s="205">
        <f t="shared" si="13"/>
        <v>0</v>
      </c>
      <c r="AB103" s="205">
        <f t="shared" si="31"/>
        <v>0</v>
      </c>
      <c r="AC103" s="205">
        <f t="shared" si="51"/>
        <v>-1</v>
      </c>
      <c r="AD103" s="205">
        <f t="shared" si="14"/>
        <v>0</v>
      </c>
      <c r="AE103" s="205">
        <f t="shared" si="32"/>
        <v>0</v>
      </c>
      <c r="AF103" s="205">
        <f t="shared" si="15"/>
        <v>0</v>
      </c>
      <c r="AG103" s="205">
        <f t="shared" si="33"/>
        <v>0</v>
      </c>
      <c r="AH103" s="205">
        <f t="shared" si="65"/>
        <v>0</v>
      </c>
      <c r="AI103" s="205">
        <f t="shared" si="16"/>
        <v>-0.10831637727419451</v>
      </c>
      <c r="AJ103" s="205">
        <f t="shared" si="52"/>
        <v>1904.4723406707099</v>
      </c>
      <c r="AK103" s="205">
        <f t="shared" si="34"/>
        <v>54.109375606800555</v>
      </c>
      <c r="AL103" s="205">
        <f t="shared" si="17"/>
        <v>54.220646457157521</v>
      </c>
      <c r="AM103" s="205" t="e">
        <f t="shared" si="18"/>
        <v>#DIV/0!</v>
      </c>
      <c r="AN103" s="205">
        <f t="shared" si="35"/>
        <v>0</v>
      </c>
      <c r="AO103" s="205">
        <f t="shared" si="36"/>
        <v>0</v>
      </c>
      <c r="AP103" s="205">
        <f t="shared" si="37"/>
        <v>0</v>
      </c>
      <c r="AQ103" s="205">
        <f t="shared" si="53"/>
        <v>0</v>
      </c>
      <c r="AR103" s="215">
        <f t="shared" si="19"/>
        <v>13.181186421934679</v>
      </c>
      <c r="AS103" s="215">
        <f t="shared" si="20"/>
        <v>13.181186421934679</v>
      </c>
      <c r="AT103" s="215">
        <f t="shared" si="21"/>
        <v>0</v>
      </c>
      <c r="AU103" s="215">
        <f t="shared" si="54"/>
        <v>0</v>
      </c>
      <c r="AV103" s="201"/>
      <c r="AW103" s="115">
        <f t="shared" si="55"/>
        <v>47.066999999970996</v>
      </c>
      <c r="AX103" s="115">
        <f t="shared" si="56"/>
        <v>-3.576674839306587</v>
      </c>
      <c r="AY103" s="115">
        <f t="shared" si="38"/>
        <v>0</v>
      </c>
      <c r="AZ103" s="115">
        <f t="shared" si="57"/>
        <v>-3.5639835804491988</v>
      </c>
      <c r="BA103" s="115">
        <f t="shared" si="39"/>
        <v>0</v>
      </c>
      <c r="BB103" s="115">
        <f t="shared" si="58"/>
        <v>0</v>
      </c>
      <c r="BC103" s="115">
        <f t="shared" si="59"/>
        <v>0</v>
      </c>
      <c r="BD103" s="115">
        <f t="shared" si="60"/>
        <v>0</v>
      </c>
      <c r="BE103" s="115">
        <f t="shared" si="40"/>
        <v>0</v>
      </c>
      <c r="BF103" s="115">
        <f t="shared" si="41"/>
        <v>0</v>
      </c>
      <c r="BG103" s="115">
        <f t="shared" si="61"/>
        <v>1842.6756900000009</v>
      </c>
      <c r="BH103" s="115">
        <f t="shared" si="62"/>
        <v>28229.25821915147</v>
      </c>
      <c r="BI103" s="115">
        <f t="shared" si="42"/>
        <v>47.066999999970996</v>
      </c>
      <c r="BJ103" s="115" t="e">
        <f t="shared" si="43"/>
        <v>#DIV/0!</v>
      </c>
      <c r="BK103" s="115">
        <f t="shared" si="44"/>
        <v>0</v>
      </c>
      <c r="BL103" s="115">
        <f t="shared" si="45"/>
        <v>0</v>
      </c>
      <c r="BM103" s="115">
        <f t="shared" si="46"/>
        <v>0</v>
      </c>
      <c r="BN103" s="201">
        <f t="shared" si="22"/>
        <v>0</v>
      </c>
      <c r="BO103" s="216">
        <f t="shared" si="63"/>
        <v>0</v>
      </c>
      <c r="BP103" s="201"/>
      <c r="BQ103" s="110">
        <f t="shared" si="23"/>
        <v>0</v>
      </c>
      <c r="BR103" s="110" t="e">
        <f t="shared" si="24"/>
        <v>#DIV/0!</v>
      </c>
      <c r="BS103" s="110" t="e">
        <f t="shared" si="47"/>
        <v>#DIV/0!</v>
      </c>
      <c r="BT103" s="110">
        <f t="shared" si="48"/>
        <v>0</v>
      </c>
      <c r="CC103" s="110"/>
      <c r="CD103" s="110"/>
      <c r="CE103" s="110"/>
      <c r="CW103" s="110"/>
      <c r="CX103" s="110"/>
    </row>
    <row r="104" spans="1:102">
      <c r="A104" s="110">
        <f t="shared" si="64"/>
        <v>8.4000000000000128</v>
      </c>
      <c r="B104" s="110">
        <f t="shared" si="25"/>
        <v>1560.7219659442726</v>
      </c>
      <c r="C104" s="116">
        <f t="shared" si="26"/>
        <v>1560.7219659442726</v>
      </c>
      <c r="E104" s="205">
        <f t="shared" si="0"/>
        <v>1881.5413933691225</v>
      </c>
      <c r="F104" s="205">
        <f t="shared" si="1"/>
        <v>1675.0342812236192</v>
      </c>
      <c r="G104" s="205">
        <f t="shared" si="27"/>
        <v>-0.10841093065384692</v>
      </c>
      <c r="H104" s="205">
        <f t="shared" si="28"/>
        <v>1903.9290215834549</v>
      </c>
      <c r="I104" s="205">
        <f t="shared" si="2"/>
        <v>0</v>
      </c>
      <c r="K104" s="115">
        <f t="shared" si="3"/>
        <v>1842.2040000000006</v>
      </c>
      <c r="L104" s="115">
        <f t="shared" si="4"/>
        <v>1921.2080000000003</v>
      </c>
      <c r="M104" s="115">
        <f t="shared" si="5"/>
        <v>0.12798634812286677</v>
      </c>
      <c r="N104" s="115">
        <f t="shared" si="6"/>
        <v>1862.2683384615143</v>
      </c>
      <c r="O104" s="115">
        <f t="shared" si="7"/>
        <v>2016.88</v>
      </c>
      <c r="Q104" s="205">
        <f t="shared" si="29"/>
        <v>-1</v>
      </c>
      <c r="R104" s="204">
        <f t="shared" si="8"/>
        <v>0</v>
      </c>
      <c r="S104" s="204">
        <f t="shared" si="9"/>
        <v>0</v>
      </c>
      <c r="T104" s="115">
        <f t="shared" si="10"/>
        <v>-3.5628833230688217</v>
      </c>
      <c r="U104" s="115">
        <f t="shared" si="11"/>
        <v>0</v>
      </c>
      <c r="V104" s="115">
        <f t="shared" si="12"/>
        <v>0</v>
      </c>
      <c r="W104" s="202">
        <f t="shared" si="30"/>
        <v>0</v>
      </c>
      <c r="Y104" s="205">
        <f t="shared" si="49"/>
        <v>54.331908725499737</v>
      </c>
      <c r="Z104" s="205">
        <f t="shared" si="50"/>
        <v>-1</v>
      </c>
      <c r="AA104" s="205">
        <f t="shared" si="13"/>
        <v>0</v>
      </c>
      <c r="AB104" s="205">
        <f t="shared" si="31"/>
        <v>0</v>
      </c>
      <c r="AC104" s="205">
        <f t="shared" si="51"/>
        <v>-1</v>
      </c>
      <c r="AD104" s="205">
        <f t="shared" si="14"/>
        <v>0</v>
      </c>
      <c r="AE104" s="205">
        <f t="shared" si="32"/>
        <v>0</v>
      </c>
      <c r="AF104" s="205">
        <f t="shared" si="15"/>
        <v>0</v>
      </c>
      <c r="AG104" s="205">
        <f t="shared" si="33"/>
        <v>0</v>
      </c>
      <c r="AH104" s="205">
        <f t="shared" si="65"/>
        <v>0</v>
      </c>
      <c r="AI104" s="205">
        <f t="shared" si="16"/>
        <v>-0.10841093065384692</v>
      </c>
      <c r="AJ104" s="205">
        <f t="shared" si="52"/>
        <v>1903.9290215834549</v>
      </c>
      <c r="AK104" s="205">
        <f t="shared" si="34"/>
        <v>54.220646457157521</v>
      </c>
      <c r="AL104" s="205">
        <f t="shared" si="17"/>
        <v>54.331908725499737</v>
      </c>
      <c r="AM104" s="205" t="e">
        <f t="shared" si="18"/>
        <v>#DIV/0!</v>
      </c>
      <c r="AN104" s="205">
        <f t="shared" si="35"/>
        <v>0</v>
      </c>
      <c r="AO104" s="205">
        <f t="shared" si="36"/>
        <v>0</v>
      </c>
      <c r="AP104" s="205">
        <f t="shared" si="37"/>
        <v>0</v>
      </c>
      <c r="AQ104" s="205">
        <f t="shared" si="53"/>
        <v>0</v>
      </c>
      <c r="AR104" s="215">
        <f t="shared" si="19"/>
        <v>13.181186421934679</v>
      </c>
      <c r="AS104" s="215">
        <f t="shared" si="20"/>
        <v>13.181186421934679</v>
      </c>
      <c r="AT104" s="215">
        <f t="shared" si="21"/>
        <v>0</v>
      </c>
      <c r="AU104" s="215">
        <f t="shared" si="54"/>
        <v>0</v>
      </c>
      <c r="AV104" s="201"/>
      <c r="AW104" s="115">
        <f t="shared" si="55"/>
        <v>47.169000000031801</v>
      </c>
      <c r="AX104" s="115">
        <f t="shared" si="56"/>
        <v>-3.5628833230688217</v>
      </c>
      <c r="AY104" s="115">
        <f t="shared" si="38"/>
        <v>0</v>
      </c>
      <c r="AZ104" s="115">
        <f t="shared" si="57"/>
        <v>-3.5502257361111993</v>
      </c>
      <c r="BA104" s="115">
        <f t="shared" si="39"/>
        <v>0</v>
      </c>
      <c r="BB104" s="115">
        <f t="shared" si="58"/>
        <v>0</v>
      </c>
      <c r="BC104" s="115">
        <f t="shared" si="59"/>
        <v>0</v>
      </c>
      <c r="BD104" s="115">
        <f t="shared" si="60"/>
        <v>0</v>
      </c>
      <c r="BE104" s="115">
        <f t="shared" si="40"/>
        <v>0</v>
      </c>
      <c r="BF104" s="115">
        <f t="shared" si="41"/>
        <v>0</v>
      </c>
      <c r="BG104" s="115">
        <f t="shared" si="61"/>
        <v>1842.2040000000006</v>
      </c>
      <c r="BH104" s="115">
        <f t="shared" si="62"/>
        <v>28195.372405573435</v>
      </c>
      <c r="BI104" s="115">
        <f t="shared" si="42"/>
        <v>47.169000000031801</v>
      </c>
      <c r="BJ104" s="115" t="e">
        <f t="shared" si="43"/>
        <v>#DIV/0!</v>
      </c>
      <c r="BK104" s="115">
        <f t="shared" si="44"/>
        <v>0</v>
      </c>
      <c r="BL104" s="115">
        <f t="shared" si="45"/>
        <v>0</v>
      </c>
      <c r="BM104" s="115">
        <f t="shared" si="46"/>
        <v>0</v>
      </c>
      <c r="BN104" s="201">
        <f t="shared" si="22"/>
        <v>0</v>
      </c>
      <c r="BO104" s="216">
        <f t="shared" si="63"/>
        <v>0</v>
      </c>
      <c r="BP104" s="201"/>
      <c r="BQ104" s="110">
        <f t="shared" si="23"/>
        <v>0</v>
      </c>
      <c r="BR104" s="110" t="e">
        <f t="shared" si="24"/>
        <v>#DIV/0!</v>
      </c>
      <c r="BS104" s="110" t="e">
        <f t="shared" si="47"/>
        <v>#DIV/0!</v>
      </c>
      <c r="BT104" s="110">
        <f t="shared" si="48"/>
        <v>0</v>
      </c>
      <c r="CC104" s="110"/>
      <c r="CD104" s="110"/>
      <c r="CE104" s="110"/>
      <c r="CW104" s="110"/>
      <c r="CX104" s="110"/>
    </row>
    <row r="105" spans="1:102">
      <c r="A105" s="110">
        <f t="shared" si="64"/>
        <v>8.390000000000013</v>
      </c>
      <c r="B105" s="110">
        <f t="shared" si="25"/>
        <v>1560.5901540800533</v>
      </c>
      <c r="C105" s="116">
        <f t="shared" si="26"/>
        <v>1560.5901540800533</v>
      </c>
      <c r="E105" s="205">
        <f t="shared" si="0"/>
        <v>1881.089445147642</v>
      </c>
      <c r="F105" s="205">
        <f t="shared" si="1"/>
        <v>1675.6148812236192</v>
      </c>
      <c r="G105" s="205">
        <f t="shared" si="27"/>
        <v>-0.10850561931600203</v>
      </c>
      <c r="H105" s="205">
        <f t="shared" si="28"/>
        <v>1903.3845899599035</v>
      </c>
      <c r="I105" s="205">
        <f t="shared" si="2"/>
        <v>0</v>
      </c>
      <c r="K105" s="115">
        <f t="shared" si="3"/>
        <v>1841.7312900000004</v>
      </c>
      <c r="L105" s="115">
        <f t="shared" si="4"/>
        <v>1920.9452800000004</v>
      </c>
      <c r="M105" s="115">
        <f t="shared" si="5"/>
        <v>0.12807377049180316</v>
      </c>
      <c r="N105" s="115">
        <f t="shared" si="6"/>
        <v>1861.8581188134658</v>
      </c>
      <c r="O105" s="115">
        <f t="shared" si="7"/>
        <v>2016.7658000000001</v>
      </c>
      <c r="Q105" s="205">
        <f t="shared" si="29"/>
        <v>-1</v>
      </c>
      <c r="R105" s="204">
        <f t="shared" si="8"/>
        <v>0</v>
      </c>
      <c r="S105" s="204">
        <f t="shared" si="9"/>
        <v>0</v>
      </c>
      <c r="T105" s="115">
        <f t="shared" si="10"/>
        <v>-3.5491348929645796</v>
      </c>
      <c r="U105" s="115">
        <f t="shared" si="11"/>
        <v>0</v>
      </c>
      <c r="V105" s="115">
        <f t="shared" si="12"/>
        <v>0</v>
      </c>
      <c r="W105" s="202">
        <f t="shared" si="30"/>
        <v>0</v>
      </c>
      <c r="Y105" s="205">
        <f t="shared" si="49"/>
        <v>54.443162355142952</v>
      </c>
      <c r="Z105" s="205">
        <f t="shared" si="50"/>
        <v>-1</v>
      </c>
      <c r="AA105" s="205">
        <f t="shared" si="13"/>
        <v>0</v>
      </c>
      <c r="AB105" s="205">
        <f t="shared" si="31"/>
        <v>0</v>
      </c>
      <c r="AC105" s="205">
        <f t="shared" si="51"/>
        <v>-1</v>
      </c>
      <c r="AD105" s="205">
        <f t="shared" si="14"/>
        <v>0</v>
      </c>
      <c r="AE105" s="205">
        <f t="shared" si="32"/>
        <v>0</v>
      </c>
      <c r="AF105" s="205">
        <f t="shared" si="15"/>
        <v>0</v>
      </c>
      <c r="AG105" s="205">
        <f t="shared" si="33"/>
        <v>0</v>
      </c>
      <c r="AH105" s="205">
        <f t="shared" si="65"/>
        <v>0</v>
      </c>
      <c r="AI105" s="205">
        <f t="shared" si="16"/>
        <v>-0.10850561931600203</v>
      </c>
      <c r="AJ105" s="205">
        <f t="shared" si="52"/>
        <v>1903.3845899599035</v>
      </c>
      <c r="AK105" s="205">
        <f t="shared" si="34"/>
        <v>54.331908725499737</v>
      </c>
      <c r="AL105" s="205">
        <f t="shared" si="17"/>
        <v>54.443162355142952</v>
      </c>
      <c r="AM105" s="205" t="e">
        <f t="shared" si="18"/>
        <v>#DIV/0!</v>
      </c>
      <c r="AN105" s="205">
        <f t="shared" si="35"/>
        <v>0</v>
      </c>
      <c r="AO105" s="205">
        <f t="shared" si="36"/>
        <v>0</v>
      </c>
      <c r="AP105" s="205">
        <f t="shared" si="37"/>
        <v>0</v>
      </c>
      <c r="AQ105" s="205">
        <f t="shared" si="53"/>
        <v>0</v>
      </c>
      <c r="AR105" s="215">
        <f t="shared" si="19"/>
        <v>13.181186421934679</v>
      </c>
      <c r="AS105" s="215">
        <f t="shared" si="20"/>
        <v>13.181186421934679</v>
      </c>
      <c r="AT105" s="215">
        <f t="shared" si="21"/>
        <v>0</v>
      </c>
      <c r="AU105" s="215">
        <f t="shared" si="54"/>
        <v>0</v>
      </c>
      <c r="AV105" s="201"/>
      <c r="AW105" s="115">
        <f t="shared" si="55"/>
        <v>47.271000000024387</v>
      </c>
      <c r="AX105" s="115">
        <f t="shared" si="56"/>
        <v>-3.5491348929645796</v>
      </c>
      <c r="AY105" s="115">
        <f t="shared" si="38"/>
        <v>0</v>
      </c>
      <c r="AZ105" s="115">
        <f t="shared" si="57"/>
        <v>-3.536510860265305</v>
      </c>
      <c r="BA105" s="115">
        <f t="shared" si="39"/>
        <v>0</v>
      </c>
      <c r="BB105" s="115">
        <f t="shared" si="58"/>
        <v>0</v>
      </c>
      <c r="BC105" s="115">
        <f t="shared" si="59"/>
        <v>0</v>
      </c>
      <c r="BD105" s="115">
        <f t="shared" si="60"/>
        <v>0</v>
      </c>
      <c r="BE105" s="115">
        <f t="shared" si="40"/>
        <v>0</v>
      </c>
      <c r="BF105" s="115">
        <f t="shared" si="41"/>
        <v>0</v>
      </c>
      <c r="BG105" s="115">
        <f t="shared" si="61"/>
        <v>1841.7312900000004</v>
      </c>
      <c r="BH105" s="115">
        <f t="shared" si="62"/>
        <v>28161.384591995338</v>
      </c>
      <c r="BI105" s="115">
        <f t="shared" si="42"/>
        <v>47.271000000024387</v>
      </c>
      <c r="BJ105" s="115" t="e">
        <f t="shared" si="43"/>
        <v>#DIV/0!</v>
      </c>
      <c r="BK105" s="115">
        <f t="shared" si="44"/>
        <v>0</v>
      </c>
      <c r="BL105" s="115">
        <f t="shared" si="45"/>
        <v>0</v>
      </c>
      <c r="BM105" s="115">
        <f t="shared" si="46"/>
        <v>0</v>
      </c>
      <c r="BN105" s="201">
        <f t="shared" si="22"/>
        <v>0</v>
      </c>
      <c r="BO105" s="216">
        <f t="shared" si="63"/>
        <v>0</v>
      </c>
      <c r="BP105" s="201"/>
      <c r="BQ105" s="110">
        <f t="shared" si="23"/>
        <v>0</v>
      </c>
      <c r="BR105" s="110" t="e">
        <f t="shared" si="24"/>
        <v>#DIV/0!</v>
      </c>
      <c r="BS105" s="110" t="e">
        <f t="shared" si="47"/>
        <v>#DIV/0!</v>
      </c>
      <c r="BT105" s="110">
        <f t="shared" si="48"/>
        <v>0</v>
      </c>
      <c r="CC105" s="110"/>
      <c r="CD105" s="110"/>
      <c r="CE105" s="110"/>
      <c r="CW105" s="110"/>
      <c r="CX105" s="110"/>
    </row>
    <row r="106" spans="1:102">
      <c r="A106" s="110">
        <f t="shared" si="64"/>
        <v>8.3800000000000132</v>
      </c>
      <c r="B106" s="110">
        <f t="shared" si="25"/>
        <v>1560.4583422158339</v>
      </c>
      <c r="C106" s="116">
        <f t="shared" si="26"/>
        <v>1560.4583422158339</v>
      </c>
      <c r="E106" s="205">
        <f t="shared" si="0"/>
        <v>1880.63637057141</v>
      </c>
      <c r="F106" s="205">
        <f t="shared" si="1"/>
        <v>1676.1926812236193</v>
      </c>
      <c r="G106" s="205">
        <f t="shared" si="27"/>
        <v>-0.10860044341028832</v>
      </c>
      <c r="H106" s="205">
        <f t="shared" si="28"/>
        <v>1902.8390458870153</v>
      </c>
      <c r="I106" s="205">
        <f t="shared" si="2"/>
        <v>0</v>
      </c>
      <c r="K106" s="115">
        <f t="shared" si="3"/>
        <v>1841.2575600000007</v>
      </c>
      <c r="L106" s="115">
        <f t="shared" si="4"/>
        <v>1920.6819200000002</v>
      </c>
      <c r="M106" s="115">
        <f t="shared" si="5"/>
        <v>0.12816131237183856</v>
      </c>
      <c r="N106" s="115">
        <f t="shared" si="6"/>
        <v>1861.4470347870456</v>
      </c>
      <c r="O106" s="115">
        <f t="shared" si="7"/>
        <v>2016.6512</v>
      </c>
      <c r="Q106" s="205">
        <f t="shared" si="29"/>
        <v>-1</v>
      </c>
      <c r="R106" s="204">
        <f t="shared" si="8"/>
        <v>0</v>
      </c>
      <c r="S106" s="204">
        <f t="shared" si="9"/>
        <v>0</v>
      </c>
      <c r="T106" s="115">
        <f t="shared" si="10"/>
        <v>-3.5354294045827812</v>
      </c>
      <c r="U106" s="115">
        <f t="shared" si="11"/>
        <v>0</v>
      </c>
      <c r="V106" s="115">
        <f t="shared" si="12"/>
        <v>0</v>
      </c>
      <c r="W106" s="202">
        <f t="shared" si="30"/>
        <v>0</v>
      </c>
      <c r="Y106" s="205">
        <f t="shared" si="49"/>
        <v>54.554407288811746</v>
      </c>
      <c r="Z106" s="205">
        <f t="shared" si="50"/>
        <v>-1</v>
      </c>
      <c r="AA106" s="205">
        <f t="shared" si="13"/>
        <v>0</v>
      </c>
      <c r="AB106" s="205">
        <f t="shared" si="31"/>
        <v>0</v>
      </c>
      <c r="AC106" s="205">
        <f t="shared" si="51"/>
        <v>-1</v>
      </c>
      <c r="AD106" s="205">
        <f t="shared" si="14"/>
        <v>0</v>
      </c>
      <c r="AE106" s="205">
        <f t="shared" si="32"/>
        <v>0</v>
      </c>
      <c r="AF106" s="205">
        <f t="shared" si="15"/>
        <v>0</v>
      </c>
      <c r="AG106" s="205">
        <f t="shared" si="33"/>
        <v>0</v>
      </c>
      <c r="AH106" s="205">
        <f t="shared" si="65"/>
        <v>0</v>
      </c>
      <c r="AI106" s="205">
        <f t="shared" si="16"/>
        <v>-0.10860044341028832</v>
      </c>
      <c r="AJ106" s="205">
        <f t="shared" si="52"/>
        <v>1902.8390458870153</v>
      </c>
      <c r="AK106" s="205">
        <f t="shared" si="34"/>
        <v>54.443162355142952</v>
      </c>
      <c r="AL106" s="205">
        <f t="shared" si="17"/>
        <v>54.554407288811746</v>
      </c>
      <c r="AM106" s="205" t="e">
        <f t="shared" si="18"/>
        <v>#DIV/0!</v>
      </c>
      <c r="AN106" s="205">
        <f t="shared" si="35"/>
        <v>0</v>
      </c>
      <c r="AO106" s="205">
        <f t="shared" si="36"/>
        <v>0</v>
      </c>
      <c r="AP106" s="205">
        <f t="shared" si="37"/>
        <v>0</v>
      </c>
      <c r="AQ106" s="205">
        <f t="shared" si="53"/>
        <v>0</v>
      </c>
      <c r="AR106" s="215">
        <f t="shared" si="19"/>
        <v>13.181186421934679</v>
      </c>
      <c r="AS106" s="215">
        <f t="shared" si="20"/>
        <v>13.181186421934679</v>
      </c>
      <c r="AT106" s="215">
        <f t="shared" si="21"/>
        <v>0</v>
      </c>
      <c r="AU106" s="215">
        <f t="shared" si="54"/>
        <v>0</v>
      </c>
      <c r="AV106" s="201"/>
      <c r="AW106" s="115">
        <f t="shared" si="55"/>
        <v>47.372999999971498</v>
      </c>
      <c r="AX106" s="115">
        <f t="shared" si="56"/>
        <v>-3.5354294045827812</v>
      </c>
      <c r="AY106" s="115">
        <f t="shared" si="38"/>
        <v>0</v>
      </c>
      <c r="AZ106" s="115">
        <f t="shared" si="57"/>
        <v>-3.5228388089519194</v>
      </c>
      <c r="BA106" s="115">
        <f t="shared" si="39"/>
        <v>0</v>
      </c>
      <c r="BB106" s="115">
        <f t="shared" si="58"/>
        <v>0</v>
      </c>
      <c r="BC106" s="115">
        <f t="shared" si="59"/>
        <v>0</v>
      </c>
      <c r="BD106" s="115">
        <f t="shared" si="60"/>
        <v>0</v>
      </c>
      <c r="BE106" s="115">
        <f t="shared" si="40"/>
        <v>0</v>
      </c>
      <c r="BF106" s="115">
        <f t="shared" si="41"/>
        <v>0</v>
      </c>
      <c r="BG106" s="115">
        <f t="shared" si="61"/>
        <v>1841.2575600000007</v>
      </c>
      <c r="BH106" s="115">
        <f t="shared" si="62"/>
        <v>28127.29477841725</v>
      </c>
      <c r="BI106" s="115">
        <f t="shared" si="42"/>
        <v>47.372999999971498</v>
      </c>
      <c r="BJ106" s="115" t="e">
        <f t="shared" si="43"/>
        <v>#DIV/0!</v>
      </c>
      <c r="BK106" s="115">
        <f t="shared" si="44"/>
        <v>0</v>
      </c>
      <c r="BL106" s="115">
        <f t="shared" si="45"/>
        <v>0</v>
      </c>
      <c r="BM106" s="115">
        <f t="shared" si="46"/>
        <v>0</v>
      </c>
      <c r="BN106" s="201">
        <f t="shared" si="22"/>
        <v>0</v>
      </c>
      <c r="BO106" s="216">
        <f t="shared" si="63"/>
        <v>0</v>
      </c>
      <c r="BP106" s="201"/>
      <c r="BQ106" s="110">
        <f t="shared" si="23"/>
        <v>0</v>
      </c>
      <c r="BR106" s="110" t="e">
        <f t="shared" si="24"/>
        <v>#DIV/0!</v>
      </c>
      <c r="BS106" s="110" t="e">
        <f t="shared" si="47"/>
        <v>#DIV/0!</v>
      </c>
      <c r="BT106" s="110">
        <f t="shared" si="48"/>
        <v>0</v>
      </c>
      <c r="CC106" s="110"/>
      <c r="CD106" s="110"/>
      <c r="CE106" s="110"/>
      <c r="CW106" s="110"/>
      <c r="CX106" s="110"/>
    </row>
    <row r="107" spans="1:102">
      <c r="A107" s="110">
        <f t="shared" si="64"/>
        <v>8.3700000000000134</v>
      </c>
      <c r="B107" s="110">
        <f t="shared" si="25"/>
        <v>1560.3265303516146</v>
      </c>
      <c r="C107" s="116">
        <f t="shared" si="26"/>
        <v>1560.3265303516146</v>
      </c>
      <c r="E107" s="205">
        <f t="shared" ref="E107:E170" si="66">(($P$19*($B$28+$B$27)+$P$20)*A107*A107+($P$21*($B$27+$B$28)+$P$22*($B$25/($B$25+$B$23))+$P$23)*A107+$P$24)</f>
        <v>1880.182169640427</v>
      </c>
      <c r="F107" s="205">
        <f t="shared" ref="F107:F170" si="67">$P$25*A107^2+$P$26*A107+$P$27*($B$25/($B$25+$B$23))+$P$28*$B$21+$P$29*$B$26+$P$30</f>
        <v>1676.7676812236191</v>
      </c>
      <c r="G107" s="205">
        <f t="shared" ref="G107:G170" si="68">(-($P$36*$B$26+$P$37)+(($P$36*$B$26+$P$37)^2-4*5*(($P$31+$P$32*$B$25/($B$25+$B$23))*$A107^2+($P$33+$P$34*$B$25/($B$25+$B$23))*$A107+$P$35))^0.5)/(2*(($P$31+$P$32*$B$25/($B$23+$B$25))*$A107^2+($P$33+$P$34*$B$25/($B$25+$B$23))*$A107+$P$35))</f>
        <v>-0.10869540308551437</v>
      </c>
      <c r="H107" s="205">
        <f t="shared" ref="H107:H170" si="69">G107*(F107-E107)+E107</f>
        <v>1902.2923894523256</v>
      </c>
      <c r="I107" s="205">
        <f t="shared" ref="I107:I170" si="70">(($P$31+$P$32*$B$25/($B$25+$B$23))*$A107^2+($P$33+$P$34*$B$25/($B$25+$B$23))*$A107+$P$35)*G107^2+($P$36*$B$26+$P$37)*G107+5</f>
        <v>0</v>
      </c>
      <c r="K107" s="115">
        <f t="shared" ref="K107:K170" si="71">1085.7+132.9*A107-5.1*A107*A107</f>
        <v>1840.7828100000011</v>
      </c>
      <c r="L107" s="115">
        <f t="shared" ref="L107:L170" si="72">1475+80*A107-3.2*A107*A107</f>
        <v>1920.4179200000005</v>
      </c>
      <c r="M107" s="115">
        <f t="shared" ref="M107:M170" si="73">$G$14/(0.5+0.08*A107)</f>
        <v>0.12824897400820781</v>
      </c>
      <c r="N107" s="115">
        <f t="shared" ref="N107:N170" si="74">M107^(1/1.5)*(L107-K107)+K107</f>
        <v>1861.0350866164881</v>
      </c>
      <c r="O107" s="115">
        <f t="shared" ref="O107:O170" si="75">1780+45*A107-2*A107*A107</f>
        <v>2016.5362</v>
      </c>
      <c r="Q107" s="205">
        <f t="shared" ref="Q107:Q170" si="76">IF(F107&lt;E107,-1,(B107-E107)/(F107-E107))</f>
        <v>-1</v>
      </c>
      <c r="R107" s="204">
        <f t="shared" ref="R107:R170" si="77">IF(Q107&lt;G107,0,(($P$31+$P$32*($B$25/($B$25+$B$23)))*A107^2+($P$33+$P$34*($B$25/($B$25+$B$23)))*A107+$P$35)*Q107^2+($P$36*$B$26+$P$37)*Q107+5)</f>
        <v>0</v>
      </c>
      <c r="S107" s="204">
        <f t="shared" ref="S107:S170" si="78">IF(R107&lt;0,0,R107)</f>
        <v>0</v>
      </c>
      <c r="T107" s="115">
        <f t="shared" ref="T107:T170" si="79">(B107-K107)/(L107-K107)</f>
        <v>-3.5217667138073687</v>
      </c>
      <c r="U107" s="115">
        <f t="shared" ref="U107:U170" si="80">IF(T107&lt;0,0,T107^1.5*100)</f>
        <v>0</v>
      </c>
      <c r="V107" s="115">
        <f t="shared" ref="V107:V170" si="81">IF(B107&lt;N107,0,(M107+(1-M107)*(B107-N107)/(O107-N107))^1.5*100)</f>
        <v>0</v>
      </c>
      <c r="W107" s="202">
        <f t="shared" si="30"/>
        <v>0</v>
      </c>
      <c r="Y107" s="205">
        <f t="shared" si="49"/>
        <v>54.665643468980562</v>
      </c>
      <c r="Z107" s="205">
        <f t="shared" si="50"/>
        <v>-1</v>
      </c>
      <c r="AA107" s="205">
        <f t="shared" ref="AA107:AA170" si="82">IF(Z107&lt;$G107,0,IF(((($P$31+$P$32*($B$25/($B$25+$B$23)))*$A107^2+($P$33+$P$34*($B$25/($B$25+$B$23)))*$A107+$P$35)*Z107^2+($P$36*$B$26+$P$37)*Z107+5)&lt;0,0,((($P$31+$P$32*($B$25/($B$25+$B$23)))*$A107^2+($P$33+$P$34*($B$25/($B$25+$B$23)))*$A107+$P$35)*Z107^2+($P$36*$B$26+$P$37)*Z107+5)))</f>
        <v>0</v>
      </c>
      <c r="AB107" s="205">
        <f t="shared" si="31"/>
        <v>0</v>
      </c>
      <c r="AC107" s="205">
        <f t="shared" si="51"/>
        <v>-1</v>
      </c>
      <c r="AD107" s="205">
        <f t="shared" ref="AD107:AD170" si="83">IF(AC107&lt;$G107,0,IF(((($P$31+$P$32*($B$25/($B$25+$B$23)))*$A107^2+($P$33+$P$34*($B$25/($B$25+$B$23)))*$A107+$P$35)*AC107^2+($P$36*$B$26+$P$37)*AC107+5)&lt;0,0,((($P$31+$P$32*($B$25/($B$25+$B$23)))*$A107^2+($P$33+$P$34*($B$25/($B$25+$B$23)))*$A107+$P$35)*AC107^2+($P$36*$B$26+$P$37)*AC107+5)))</f>
        <v>0</v>
      </c>
      <c r="AE107" s="205">
        <f t="shared" si="32"/>
        <v>0</v>
      </c>
      <c r="AF107" s="205">
        <f t="shared" ref="AF107:AF170" si="84">IF(C107&gt;$F107,0.3,AD107-AB107)</f>
        <v>0</v>
      </c>
      <c r="AG107" s="205">
        <f t="shared" si="33"/>
        <v>0</v>
      </c>
      <c r="AH107" s="205">
        <f t="shared" si="65"/>
        <v>0</v>
      </c>
      <c r="AI107" s="205">
        <f t="shared" ref="AI107:AI170" si="85">(-($P$36*$B$26+$P$37)+(($P$36*$B$26+$P$37)^2-4*(5-AA108)*(($P$31+$P$32*$B$25/($B$25+$B$23))*$A107^2+($P$33+$P$34*$B$25/($B$25+$B$23))*$A107+$P$35))^0.5)/(2*(($P$31+$P$32*$B$25/($B$23+$B$25))*$A107^2+($P$33+$P$34*$B$25/($B$25+$B$23))*$A107+$P$35))</f>
        <v>-0.10869540308551437</v>
      </c>
      <c r="AJ107" s="205">
        <f t="shared" si="52"/>
        <v>1902.2923894523256</v>
      </c>
      <c r="AK107" s="205">
        <f t="shared" si="34"/>
        <v>54.554407288811746</v>
      </c>
      <c r="AL107" s="205">
        <f t="shared" ref="AL107:AL170" si="86">IF(AB107=0,Y107,AK107)</f>
        <v>54.665643468980562</v>
      </c>
      <c r="AM107" s="205" t="e">
        <f t="shared" ref="AM107:AM170" si="87">IF(BM107&lt;=0,((AL107-($O$13*($G$11+273.15)/($G$12*$O$14*$O$12+(1-$G$12)*$R$14*$R$12)*10^9))/($G$12*($G$11+273.15)*$O$15/($G$12*$O$12+(1-$G$12)*$R$12)+100/AH107))*-100,(AL107-($G$12*$O$13+(1-$G$12)*$R$13)*($G$11+273.15)/($G$12*$O$14*$O$12+(1-$G$12)*$R$14*$R$12)*10^9+(1-$G$12)*($G$11+273.15)*$R$15/$R$12*(AL107-BI107)/(100/BE107))/($G$12*($G$11+273.15)*$O$15/$O$12+(1-$G$12)*($G$11+273.15)*$R$15/$R$12*(100/AH107)/(100/BE107)+100/AH107)*-100)</f>
        <v>#DIV/0!</v>
      </c>
      <c r="AN107" s="205">
        <f t="shared" si="35"/>
        <v>0</v>
      </c>
      <c r="AO107" s="205">
        <f t="shared" ref="AO107:AO170" si="88">IF(AN107&gt;=0,0,AN107)</f>
        <v>0</v>
      </c>
      <c r="AP107" s="205">
        <f t="shared" si="37"/>
        <v>0</v>
      </c>
      <c r="AQ107" s="205">
        <f t="shared" si="53"/>
        <v>0</v>
      </c>
      <c r="AR107" s="215">
        <f t="shared" ref="AR107:AR170" si="89">IF(AND(AB107=0,BC107=0),(B108-B107)/(A108-A107),IF(AB107=0,BI107+1/BE107*BL107,AL107+1/AH107*AP107))</f>
        <v>13.181186421934679</v>
      </c>
      <c r="AS107" s="215">
        <f t="shared" ref="AS107:AS170" si="90">IF(AA107&gt;=100,BI107+1/BE107*BL107,AR107)</f>
        <v>13.181186421934679</v>
      </c>
      <c r="AT107" s="215">
        <f t="shared" ref="AT107:AT170" si="91">IF(AB107=AB106,0,(AB107/100)/(1-($G$12*AB107/100+(1-$G$12)*BC107/100))*($A107-$A108)*10^9/($R$16*9.8))</f>
        <v>0</v>
      </c>
      <c r="AU107" s="215">
        <f t="shared" si="54"/>
        <v>0</v>
      </c>
      <c r="AV107" s="201"/>
      <c r="AW107" s="115">
        <f t="shared" si="55"/>
        <v>47.474999999964083</v>
      </c>
      <c r="AX107" s="115">
        <f t="shared" si="56"/>
        <v>-3.5217667138073687</v>
      </c>
      <c r="AY107" s="115">
        <f t="shared" si="38"/>
        <v>0</v>
      </c>
      <c r="AZ107" s="115">
        <f t="shared" si="57"/>
        <v>-3.5092094385050552</v>
      </c>
      <c r="BA107" s="115">
        <f t="shared" si="39"/>
        <v>0</v>
      </c>
      <c r="BB107" s="115">
        <f t="shared" si="58"/>
        <v>0</v>
      </c>
      <c r="BC107" s="115">
        <f t="shared" si="59"/>
        <v>0</v>
      </c>
      <c r="BD107" s="115">
        <f t="shared" si="60"/>
        <v>0</v>
      </c>
      <c r="BE107" s="115">
        <f t="shared" si="40"/>
        <v>0</v>
      </c>
      <c r="BF107" s="115">
        <f t="shared" si="41"/>
        <v>0</v>
      </c>
      <c r="BG107" s="115">
        <f t="shared" si="61"/>
        <v>1840.7828100000011</v>
      </c>
      <c r="BH107" s="115">
        <f t="shared" si="62"/>
        <v>28093.10296483921</v>
      </c>
      <c r="BI107" s="115">
        <f t="shared" si="42"/>
        <v>47.474999999964083</v>
      </c>
      <c r="BJ107" s="115" t="e">
        <f t="shared" si="43"/>
        <v>#DIV/0!</v>
      </c>
      <c r="BK107" s="115">
        <f t="shared" ref="BK107:BK170" si="92">IF(BC107&lt;=0,0,BJ107)</f>
        <v>0</v>
      </c>
      <c r="BL107" s="115">
        <f t="shared" ref="BL107:BL170" si="93">IF(OR(BE107&lt;0,BK107&gt;=0),0,BK107)</f>
        <v>0</v>
      </c>
      <c r="BM107" s="115">
        <f t="shared" si="46"/>
        <v>0</v>
      </c>
      <c r="BN107" s="201">
        <f t="shared" ref="BN107:BN170" si="94">IF(BC107=BC106,0,(BC107/100)/(1-($G$12*AB107/100+(1-$G$12)*BC107/100))*($A107-$A108)*10^9/($R$16*9.8))</f>
        <v>0</v>
      </c>
      <c r="BO107" s="216">
        <f t="shared" si="63"/>
        <v>0</v>
      </c>
      <c r="BP107" s="201"/>
      <c r="BQ107" s="110">
        <f t="shared" ref="BQ107:BQ170" si="95">$G$12*AU107+(1-$G$12)*BO107</f>
        <v>0</v>
      </c>
      <c r="BR107" s="110" t="e">
        <f t="shared" ref="BR107:BR170" si="96">$G$12*AU107/BQ107</f>
        <v>#DIV/0!</v>
      </c>
      <c r="BS107" s="110" t="e">
        <f t="shared" si="47"/>
        <v>#DIV/0!</v>
      </c>
      <c r="BT107" s="110">
        <f t="shared" si="48"/>
        <v>0</v>
      </c>
      <c r="CC107" s="110"/>
      <c r="CD107" s="110"/>
      <c r="CE107" s="110"/>
      <c r="CW107" s="110"/>
      <c r="CX107" s="110"/>
    </row>
    <row r="108" spans="1:102">
      <c r="A108" s="110">
        <f t="shared" si="64"/>
        <v>8.3600000000000136</v>
      </c>
      <c r="B108" s="110">
        <f t="shared" ref="B108:B171" si="97">G$11+((1-G$12)*(($R$13*($G$11+273.15))/($R$12*$R$14)*10^9)*A108+G$12*(($O$13*($G$11+273.15))/($O$12*$O$14)*10^9)*A108)</f>
        <v>1560.1947184873952</v>
      </c>
      <c r="C108" s="116">
        <f t="shared" ref="C108:C171" si="98">IF(AND($H108&gt;$B108,$K108&gt;$B108),$B108,C107+AS107*($A108-$A107))</f>
        <v>1560.1947184873952</v>
      </c>
      <c r="E108" s="205">
        <f t="shared" si="66"/>
        <v>1879.7268423546921</v>
      </c>
      <c r="F108" s="205">
        <f t="shared" si="67"/>
        <v>1677.3398812236192</v>
      </c>
      <c r="G108" s="205">
        <f t="shared" si="68"/>
        <v>-0.10879049848965597</v>
      </c>
      <c r="H108" s="205">
        <f t="shared" si="69"/>
        <v>1901.7446207439482</v>
      </c>
      <c r="I108" s="205">
        <f t="shared" si="70"/>
        <v>0</v>
      </c>
      <c r="K108" s="115">
        <f t="shared" si="71"/>
        <v>1840.3070400000008</v>
      </c>
      <c r="L108" s="115">
        <f t="shared" si="72"/>
        <v>1920.1532800000004</v>
      </c>
      <c r="M108" s="115">
        <f t="shared" si="73"/>
        <v>0.12833675564681715</v>
      </c>
      <c r="N108" s="115">
        <f t="shared" si="74"/>
        <v>1860.6222745365792</v>
      </c>
      <c r="O108" s="115">
        <f t="shared" si="75"/>
        <v>2016.4208000000003</v>
      </c>
      <c r="Q108" s="205">
        <f t="shared" si="76"/>
        <v>-1</v>
      </c>
      <c r="R108" s="204">
        <f t="shared" si="77"/>
        <v>0</v>
      </c>
      <c r="S108" s="204">
        <f t="shared" si="78"/>
        <v>0</v>
      </c>
      <c r="T108" s="115">
        <f t="shared" si="79"/>
        <v>-3.5081466768204352</v>
      </c>
      <c r="U108" s="115">
        <f t="shared" si="80"/>
        <v>0</v>
      </c>
      <c r="V108" s="115">
        <f t="shared" si="81"/>
        <v>0</v>
      </c>
      <c r="W108" s="202">
        <f t="shared" ref="W108:W171" si="99">IF(V108&gt;0,V108,U108)</f>
        <v>0</v>
      </c>
      <c r="Y108" s="205">
        <f t="shared" si="49"/>
        <v>54.776870837737334</v>
      </c>
      <c r="Z108" s="205">
        <f t="shared" si="50"/>
        <v>-1</v>
      </c>
      <c r="AA108" s="205">
        <f t="shared" si="82"/>
        <v>0</v>
      </c>
      <c r="AB108" s="205">
        <f t="shared" ref="AB108:AB171" si="100">IF(AA107&gt;0,AB107+AP107*($A108-$A107),AA108)</f>
        <v>0</v>
      </c>
      <c r="AC108" s="205">
        <f t="shared" si="51"/>
        <v>-1</v>
      </c>
      <c r="AD108" s="205">
        <f t="shared" si="83"/>
        <v>0</v>
      </c>
      <c r="AE108" s="205">
        <f t="shared" ref="AE108:AE171" si="101">AD108-AB108</f>
        <v>0</v>
      </c>
      <c r="AF108" s="205">
        <f t="shared" si="84"/>
        <v>0</v>
      </c>
      <c r="AG108" s="205">
        <f t="shared" ref="AG108:AG171" si="102">IF($G$15=0,AE108,AF108)</f>
        <v>0</v>
      </c>
      <c r="AH108" s="205">
        <f t="shared" ref="AH108:AH171" si="103">IF(AG108&lt;0,0.0001,AG108)</f>
        <v>0</v>
      </c>
      <c r="AI108" s="205">
        <f t="shared" si="85"/>
        <v>-0.10879049848965597</v>
      </c>
      <c r="AJ108" s="205">
        <f t="shared" si="52"/>
        <v>1901.7446207439482</v>
      </c>
      <c r="AK108" s="205">
        <f t="shared" ref="AK108:AK171" si="104">IF((($P$36*$B$26+$P$37)^2-4*(5-AA108)*(($P$31+$P$32*$B$25/($B$25+$B$23))*$A107^2+($P$33+$P$34*$B$25/($B$25+$B$23))*$A107+$P$35)),Y107,IF(AI107&lt;Z107,AK107,(C108-AJ107)/(A108-A107)))</f>
        <v>54.665643468980562</v>
      </c>
      <c r="AL108" s="205">
        <f t="shared" si="86"/>
        <v>54.776870837737334</v>
      </c>
      <c r="AM108" s="205" t="e">
        <f t="shared" si="87"/>
        <v>#DIV/0!</v>
      </c>
      <c r="AN108" s="205">
        <f t="shared" ref="AN108:AN171" si="105">IF(AH108=0,0,IF(S109=0,0,AM108))</f>
        <v>0</v>
      </c>
      <c r="AO108" s="205">
        <f t="shared" si="88"/>
        <v>0</v>
      </c>
      <c r="AP108" s="205">
        <f t="shared" ref="AP108:AP171" si="106">IF(AB108&gt;100,0,AO108)</f>
        <v>0</v>
      </c>
      <c r="AQ108" s="205">
        <f t="shared" ref="AQ108:AQ171" si="107">-AP108</f>
        <v>0</v>
      </c>
      <c r="AR108" s="215">
        <f t="shared" si="89"/>
        <v>13.181186421934679</v>
      </c>
      <c r="AS108" s="215">
        <f t="shared" si="90"/>
        <v>13.181186421934679</v>
      </c>
      <c r="AT108" s="215">
        <f t="shared" si="91"/>
        <v>0</v>
      </c>
      <c r="AU108" s="215">
        <f t="shared" si="54"/>
        <v>0</v>
      </c>
      <c r="AV108" s="201"/>
      <c r="AW108" s="115">
        <f t="shared" si="55"/>
        <v>47.577000000024888</v>
      </c>
      <c r="AX108" s="115">
        <f t="shared" si="56"/>
        <v>-3.5081466768204352</v>
      </c>
      <c r="AY108" s="115">
        <f t="shared" ref="AY108:AY171" si="108">IF(AX108&lt;0,0,(AX108^1.5)*100)</f>
        <v>0</v>
      </c>
      <c r="AZ108" s="115">
        <f t="shared" si="57"/>
        <v>-3.495622605555464</v>
      </c>
      <c r="BA108" s="115">
        <f t="shared" ref="BA108:BA171" si="109">IF(AZ108&lt;0,0,(AZ108^1.5)*100)</f>
        <v>0</v>
      </c>
      <c r="BB108" s="115">
        <f t="shared" si="58"/>
        <v>0</v>
      </c>
      <c r="BC108" s="115">
        <f t="shared" si="59"/>
        <v>0</v>
      </c>
      <c r="BD108" s="115">
        <f t="shared" si="60"/>
        <v>0</v>
      </c>
      <c r="BE108" s="115">
        <f t="shared" ref="BE108:BE171" si="110">BD108-BC108</f>
        <v>0</v>
      </c>
      <c r="BF108" s="115">
        <f t="shared" ref="BF108:BF171" si="111">(BB109/100)^(1/1.5)</f>
        <v>0</v>
      </c>
      <c r="BG108" s="115">
        <f t="shared" si="61"/>
        <v>1840.3070400000008</v>
      </c>
      <c r="BH108" s="115">
        <f t="shared" si="62"/>
        <v>28058.809151261183</v>
      </c>
      <c r="BI108" s="115">
        <f t="shared" ref="BI108:BI171" si="112">IF(BC108&lt;=0,AW108,BH108)</f>
        <v>47.577000000024888</v>
      </c>
      <c r="BJ108" s="115" t="e">
        <f t="shared" ref="BJ108:BJ171" si="113">IF(OR(AA108&lt;=0, AB108&gt;=100),((BI108-($R$13*($G$11+273.15)/($G$12*$O$14*$O$12+(1-$G$12)*$R$14*$R$12)*10^9))/((1-$G$12)*($G$11+273.15)*$R$15/($G$12*$O$12+(1-$G$12)*$R$12)+100/BE108))*-100,(BI108-((1-$G$12)*$R$13+$G$12*$O$13)*($G$11+273.15)/($G$12*$O$14*$O$12+(1-$G$12)*$R$14*$R$12)*10^9+$G$12*($G$11+273.15)*$O$15/$O$12*(BI108-AL108)/(100/AH108))/((1-$G$12)*($G$11+273.15)*$R$15/$R$12+$G$12*($G$11+273.15)*$O$15/$O$12*(100/BE108)/(100/AH108)+100/BE108)*-100)</f>
        <v>#DIV/0!</v>
      </c>
      <c r="BK108" s="115">
        <f t="shared" si="92"/>
        <v>0</v>
      </c>
      <c r="BL108" s="115">
        <f t="shared" si="93"/>
        <v>0</v>
      </c>
      <c r="BM108" s="115">
        <f t="shared" ref="BM108:BM171" si="114">-BL108</f>
        <v>0</v>
      </c>
      <c r="BN108" s="201">
        <f t="shared" si="94"/>
        <v>0</v>
      </c>
      <c r="BO108" s="216">
        <f t="shared" si="63"/>
        <v>0</v>
      </c>
      <c r="BP108" s="201"/>
      <c r="BQ108" s="110">
        <f t="shared" si="95"/>
        <v>0</v>
      </c>
      <c r="BR108" s="110" t="e">
        <f t="shared" si="96"/>
        <v>#DIV/0!</v>
      </c>
      <c r="BS108" s="110" t="e">
        <f t="shared" ref="BS108:BS171" si="115">(1-$G$12)*BO108/BQ108</f>
        <v>#DIV/0!</v>
      </c>
      <c r="BT108" s="110">
        <f t="shared" ref="BT108:BT171" si="116">BQ108*$R$16*9.8/10^9</f>
        <v>0</v>
      </c>
      <c r="CC108" s="110"/>
      <c r="CD108" s="110"/>
      <c r="CE108" s="110"/>
      <c r="CW108" s="110"/>
      <c r="CX108" s="110"/>
    </row>
    <row r="109" spans="1:102">
      <c r="A109" s="110">
        <f t="shared" si="64"/>
        <v>8.3500000000000139</v>
      </c>
      <c r="B109" s="110">
        <f t="shared" si="97"/>
        <v>1560.0629066231759</v>
      </c>
      <c r="C109" s="116">
        <f t="shared" si="98"/>
        <v>1560.0629066231759</v>
      </c>
      <c r="E109" s="205">
        <f t="shared" si="66"/>
        <v>1879.2703887142056</v>
      </c>
      <c r="F109" s="205">
        <f t="shared" si="67"/>
        <v>1677.9092812236192</v>
      </c>
      <c r="G109" s="205">
        <f t="shared" si="68"/>
        <v>-0.10888572976984337</v>
      </c>
      <c r="H109" s="205">
        <f t="shared" si="69"/>
        <v>1901.195739850582</v>
      </c>
      <c r="I109" s="205">
        <f t="shared" si="70"/>
        <v>0</v>
      </c>
      <c r="K109" s="115">
        <f t="shared" si="71"/>
        <v>1839.8302500000007</v>
      </c>
      <c r="L109" s="115">
        <f t="shared" si="72"/>
        <v>1919.8880000000001</v>
      </c>
      <c r="M109" s="115">
        <f t="shared" si="73"/>
        <v>0.12842465753424645</v>
      </c>
      <c r="N109" s="115">
        <f t="shared" si="74"/>
        <v>1860.2085987826595</v>
      </c>
      <c r="O109" s="115">
        <f t="shared" si="75"/>
        <v>2016.3050000000001</v>
      </c>
      <c r="Q109" s="205">
        <f t="shared" si="76"/>
        <v>-1</v>
      </c>
      <c r="R109" s="204">
        <f t="shared" si="77"/>
        <v>0</v>
      </c>
      <c r="S109" s="204">
        <f t="shared" si="78"/>
        <v>0</v>
      </c>
      <c r="T109" s="115">
        <f t="shared" si="79"/>
        <v>-3.4945691501051002</v>
      </c>
      <c r="U109" s="115">
        <f t="shared" si="80"/>
        <v>0</v>
      </c>
      <c r="V109" s="115">
        <f t="shared" si="81"/>
        <v>0</v>
      </c>
      <c r="W109" s="202">
        <f t="shared" si="99"/>
        <v>0</v>
      </c>
      <c r="Y109" s="205">
        <f t="shared" ref="Y109:Y172" si="117">(H109-H108)/(A109-A108)</f>
        <v>54.888089336624297</v>
      </c>
      <c r="Z109" s="205">
        <f t="shared" ref="Z109:Z172" si="118">IF(E109&gt;F109,-1,(C109-E109)/(F109-E109))</f>
        <v>-1</v>
      </c>
      <c r="AA109" s="205">
        <f t="shared" si="82"/>
        <v>0</v>
      </c>
      <c r="AB109" s="205">
        <f t="shared" si="100"/>
        <v>0</v>
      </c>
      <c r="AC109" s="205">
        <f t="shared" ref="AC109:AC172" si="119">IF(E109&gt;F109,-1,Z109+1/(F109-E109))</f>
        <v>-1</v>
      </c>
      <c r="AD109" s="205">
        <f t="shared" si="83"/>
        <v>0</v>
      </c>
      <c r="AE109" s="205">
        <f t="shared" si="101"/>
        <v>0</v>
      </c>
      <c r="AF109" s="205">
        <f t="shared" si="84"/>
        <v>0</v>
      </c>
      <c r="AG109" s="205">
        <f t="shared" si="102"/>
        <v>0</v>
      </c>
      <c r="AH109" s="205">
        <f t="shared" si="103"/>
        <v>0</v>
      </c>
      <c r="AI109" s="205">
        <f t="shared" si="85"/>
        <v>-0.10888572976984337</v>
      </c>
      <c r="AJ109" s="205">
        <f t="shared" ref="AJ109:AJ172" si="120">AI109*(F109-E109)+E109</f>
        <v>1901.195739850582</v>
      </c>
      <c r="AK109" s="205">
        <f t="shared" si="104"/>
        <v>54.776870837737334</v>
      </c>
      <c r="AL109" s="205">
        <f t="shared" si="86"/>
        <v>54.888089336624297</v>
      </c>
      <c r="AM109" s="205" t="e">
        <f t="shared" si="87"/>
        <v>#DIV/0!</v>
      </c>
      <c r="AN109" s="205">
        <f t="shared" si="105"/>
        <v>0</v>
      </c>
      <c r="AO109" s="205">
        <f t="shared" si="88"/>
        <v>0</v>
      </c>
      <c r="AP109" s="205">
        <f t="shared" si="106"/>
        <v>0</v>
      </c>
      <c r="AQ109" s="205">
        <f t="shared" si="107"/>
        <v>0</v>
      </c>
      <c r="AR109" s="215">
        <f t="shared" si="89"/>
        <v>13.181186421934679</v>
      </c>
      <c r="AS109" s="215">
        <f t="shared" si="90"/>
        <v>13.181186421934679</v>
      </c>
      <c r="AT109" s="215">
        <f t="shared" si="91"/>
        <v>0</v>
      </c>
      <c r="AU109" s="215">
        <f t="shared" ref="AU109:AU172" si="121">AU108+AT109</f>
        <v>0</v>
      </c>
      <c r="AV109" s="201"/>
      <c r="AW109" s="115">
        <f t="shared" ref="AW109:AW172" si="122">(K109-K108)/(A109-A108)</f>
        <v>47.679000000017474</v>
      </c>
      <c r="AX109" s="115">
        <f t="shared" ref="AX109:AX172" si="123">(C109-K109)/(L109-K109)</f>
        <v>-3.4945691501051002</v>
      </c>
      <c r="AY109" s="115">
        <f t="shared" si="108"/>
        <v>0</v>
      </c>
      <c r="AZ109" s="115">
        <f t="shared" ref="AZ109:AZ172" si="124">(C109+1-K109)/(L109-K109)</f>
        <v>-3.4820781670335048</v>
      </c>
      <c r="BA109" s="115">
        <f t="shared" si="109"/>
        <v>0</v>
      </c>
      <c r="BB109" s="115">
        <f t="shared" ref="BB109:BB172" si="125">IF(AY109&lt;M109*100,AY109,(M109+(1-M109)*((C109-N109)/(O109-N109))^1.5)*100)</f>
        <v>0</v>
      </c>
      <c r="BC109" s="115">
        <f t="shared" ref="BC109:BC172" si="126">IF(BB108&lt;=0,BB109,BC108+BL108*(A109-A108))</f>
        <v>0</v>
      </c>
      <c r="BD109" s="115">
        <f t="shared" ref="BD109:BD172" si="127">IF(BA109&lt;M109*100,BA109,(M109+(1-M109)*((C109+1-N109)/(O109-N109))^1.5)*100)</f>
        <v>0</v>
      </c>
      <c r="BE109" s="115">
        <f t="shared" si="110"/>
        <v>0</v>
      </c>
      <c r="BF109" s="115">
        <f t="shared" si="111"/>
        <v>0</v>
      </c>
      <c r="BG109" s="115">
        <f t="shared" ref="BG109:BG172" si="128">IF(BC109&lt;M109*100,BF109*(L109-K109)+K109,BF109*(O109-N109)+N109)</f>
        <v>1839.8302500000007</v>
      </c>
      <c r="BH109" s="115">
        <f t="shared" ref="BH109:BH172" si="129">IF(BF108&lt;AX108,BH108,(C109-BG108)/(A109-A108))</f>
        <v>28024.413337683091</v>
      </c>
      <c r="BI109" s="115">
        <f t="shared" si="112"/>
        <v>47.679000000017474</v>
      </c>
      <c r="BJ109" s="115" t="e">
        <f t="shared" si="113"/>
        <v>#DIV/0!</v>
      </c>
      <c r="BK109" s="115">
        <f t="shared" si="92"/>
        <v>0</v>
      </c>
      <c r="BL109" s="115">
        <f t="shared" si="93"/>
        <v>0</v>
      </c>
      <c r="BM109" s="115">
        <f t="shared" si="114"/>
        <v>0</v>
      </c>
      <c r="BN109" s="201">
        <f t="shared" si="94"/>
        <v>0</v>
      </c>
      <c r="BO109" s="216">
        <f t="shared" ref="BO109:BO172" si="130">BO108+BN109</f>
        <v>0</v>
      </c>
      <c r="BP109" s="201"/>
      <c r="BQ109" s="110">
        <f t="shared" si="95"/>
        <v>0</v>
      </c>
      <c r="BR109" s="110" t="e">
        <f t="shared" si="96"/>
        <v>#DIV/0!</v>
      </c>
      <c r="BS109" s="110" t="e">
        <f t="shared" si="115"/>
        <v>#DIV/0!</v>
      </c>
      <c r="BT109" s="110">
        <f t="shared" si="116"/>
        <v>0</v>
      </c>
      <c r="CC109" s="110"/>
      <c r="CD109" s="110"/>
      <c r="CE109" s="110"/>
      <c r="CW109" s="110"/>
      <c r="CX109" s="110"/>
    </row>
    <row r="110" spans="1:102">
      <c r="A110" s="110">
        <f t="shared" ref="A110:A173" si="131">A109-0.01</f>
        <v>8.3400000000000141</v>
      </c>
      <c r="B110" s="110">
        <f t="shared" si="97"/>
        <v>1559.9310947589565</v>
      </c>
      <c r="C110" s="116">
        <f t="shared" si="98"/>
        <v>1559.9310947589565</v>
      </c>
      <c r="E110" s="205">
        <f t="shared" si="66"/>
        <v>1878.812808718968</v>
      </c>
      <c r="F110" s="205">
        <f t="shared" si="67"/>
        <v>1678.4758812236191</v>
      </c>
      <c r="G110" s="205">
        <f t="shared" si="68"/>
        <v>-0.10898109707234828</v>
      </c>
      <c r="H110" s="205">
        <f t="shared" si="69"/>
        <v>1900.6457468615147</v>
      </c>
      <c r="I110" s="205">
        <f t="shared" si="70"/>
        <v>0</v>
      </c>
      <c r="K110" s="115">
        <f t="shared" si="71"/>
        <v>1839.3524400000008</v>
      </c>
      <c r="L110" s="115">
        <f t="shared" si="72"/>
        <v>1919.6220800000006</v>
      </c>
      <c r="M110" s="115">
        <f t="shared" si="73"/>
        <v>0.12851267991775175</v>
      </c>
      <c r="N110" s="115">
        <f t="shared" si="74"/>
        <v>1859.7940595906232</v>
      </c>
      <c r="O110" s="115">
        <f t="shared" si="75"/>
        <v>2016.1888000000001</v>
      </c>
      <c r="Q110" s="205">
        <f t="shared" si="76"/>
        <v>-1</v>
      </c>
      <c r="R110" s="204">
        <f t="shared" si="77"/>
        <v>0</v>
      </c>
      <c r="S110" s="204">
        <f t="shared" si="78"/>
        <v>0</v>
      </c>
      <c r="T110" s="115">
        <f t="shared" si="79"/>
        <v>-3.4810339904482581</v>
      </c>
      <c r="U110" s="115">
        <f t="shared" si="80"/>
        <v>0</v>
      </c>
      <c r="V110" s="115">
        <f t="shared" si="81"/>
        <v>0</v>
      </c>
      <c r="W110" s="202">
        <f t="shared" si="99"/>
        <v>0</v>
      </c>
      <c r="Y110" s="205">
        <f t="shared" si="117"/>
        <v>54.999298906728917</v>
      </c>
      <c r="Z110" s="205">
        <f t="shared" si="118"/>
        <v>-1</v>
      </c>
      <c r="AA110" s="205">
        <f t="shared" si="82"/>
        <v>0</v>
      </c>
      <c r="AB110" s="205">
        <f t="shared" si="100"/>
        <v>0</v>
      </c>
      <c r="AC110" s="205">
        <f t="shared" si="119"/>
        <v>-1</v>
      </c>
      <c r="AD110" s="205">
        <f t="shared" si="83"/>
        <v>0</v>
      </c>
      <c r="AE110" s="205">
        <f t="shared" si="101"/>
        <v>0</v>
      </c>
      <c r="AF110" s="205">
        <f t="shared" si="84"/>
        <v>0</v>
      </c>
      <c r="AG110" s="205">
        <f t="shared" si="102"/>
        <v>0</v>
      </c>
      <c r="AH110" s="205">
        <f t="shared" si="103"/>
        <v>0</v>
      </c>
      <c r="AI110" s="205">
        <f t="shared" si="85"/>
        <v>-0.10898109707234828</v>
      </c>
      <c r="AJ110" s="205">
        <f t="shared" si="120"/>
        <v>1900.6457468615147</v>
      </c>
      <c r="AK110" s="205">
        <f t="shared" si="104"/>
        <v>54.888089336624297</v>
      </c>
      <c r="AL110" s="205">
        <f t="shared" si="86"/>
        <v>54.999298906728917</v>
      </c>
      <c r="AM110" s="205" t="e">
        <f t="shared" si="87"/>
        <v>#DIV/0!</v>
      </c>
      <c r="AN110" s="205">
        <f t="shared" si="105"/>
        <v>0</v>
      </c>
      <c r="AO110" s="205">
        <f t="shared" si="88"/>
        <v>0</v>
      </c>
      <c r="AP110" s="205">
        <f t="shared" si="106"/>
        <v>0</v>
      </c>
      <c r="AQ110" s="205">
        <f t="shared" si="107"/>
        <v>0</v>
      </c>
      <c r="AR110" s="215">
        <f t="shared" si="89"/>
        <v>13.181186421957417</v>
      </c>
      <c r="AS110" s="215">
        <f t="shared" si="90"/>
        <v>13.181186421957417</v>
      </c>
      <c r="AT110" s="215">
        <f t="shared" si="91"/>
        <v>0</v>
      </c>
      <c r="AU110" s="215">
        <f t="shared" si="121"/>
        <v>0</v>
      </c>
      <c r="AV110" s="201"/>
      <c r="AW110" s="115">
        <f t="shared" si="122"/>
        <v>47.780999999987323</v>
      </c>
      <c r="AX110" s="115">
        <f t="shared" si="123"/>
        <v>-3.4810339904482581</v>
      </c>
      <c r="AY110" s="115">
        <f t="shared" si="108"/>
        <v>0</v>
      </c>
      <c r="AZ110" s="115">
        <f t="shared" si="124"/>
        <v>-3.4685759801718947</v>
      </c>
      <c r="BA110" s="115">
        <f t="shared" si="109"/>
        <v>0</v>
      </c>
      <c r="BB110" s="115">
        <f t="shared" si="125"/>
        <v>0</v>
      </c>
      <c r="BC110" s="115">
        <f t="shared" si="126"/>
        <v>0</v>
      </c>
      <c r="BD110" s="115">
        <f t="shared" si="127"/>
        <v>0</v>
      </c>
      <c r="BE110" s="115">
        <f t="shared" si="110"/>
        <v>0</v>
      </c>
      <c r="BF110" s="115">
        <f t="shared" si="111"/>
        <v>0</v>
      </c>
      <c r="BG110" s="115">
        <f t="shared" si="128"/>
        <v>1839.3524400000008</v>
      </c>
      <c r="BH110" s="115">
        <f t="shared" si="129"/>
        <v>27989.91552410501</v>
      </c>
      <c r="BI110" s="115">
        <f t="shared" si="112"/>
        <v>47.780999999987323</v>
      </c>
      <c r="BJ110" s="115" t="e">
        <f t="shared" si="113"/>
        <v>#DIV/0!</v>
      </c>
      <c r="BK110" s="115">
        <f t="shared" si="92"/>
        <v>0</v>
      </c>
      <c r="BL110" s="115">
        <f t="shared" si="93"/>
        <v>0</v>
      </c>
      <c r="BM110" s="115">
        <f t="shared" si="114"/>
        <v>0</v>
      </c>
      <c r="BN110" s="201">
        <f t="shared" si="94"/>
        <v>0</v>
      </c>
      <c r="BO110" s="216">
        <f t="shared" si="130"/>
        <v>0</v>
      </c>
      <c r="BP110" s="201"/>
      <c r="BQ110" s="110">
        <f t="shared" si="95"/>
        <v>0</v>
      </c>
      <c r="BR110" s="110" t="e">
        <f t="shared" si="96"/>
        <v>#DIV/0!</v>
      </c>
      <c r="BS110" s="110" t="e">
        <f t="shared" si="115"/>
        <v>#DIV/0!</v>
      </c>
      <c r="BT110" s="110">
        <f t="shared" si="116"/>
        <v>0</v>
      </c>
      <c r="CC110" s="110"/>
      <c r="CD110" s="110"/>
      <c r="CE110" s="110"/>
      <c r="CW110" s="110"/>
      <c r="CX110" s="110"/>
    </row>
    <row r="111" spans="1:102">
      <c r="A111" s="110">
        <f t="shared" si="131"/>
        <v>8.3300000000000143</v>
      </c>
      <c r="B111" s="110">
        <f t="shared" si="97"/>
        <v>1559.799282894737</v>
      </c>
      <c r="C111" s="116">
        <f t="shared" si="98"/>
        <v>1559.799282894737</v>
      </c>
      <c r="E111" s="205">
        <f t="shared" si="66"/>
        <v>1878.3541023689786</v>
      </c>
      <c r="F111" s="205">
        <f t="shared" si="67"/>
        <v>1679.0396812236195</v>
      </c>
      <c r="G111" s="205">
        <f t="shared" si="68"/>
        <v>-0.10907660054257061</v>
      </c>
      <c r="H111" s="205">
        <f t="shared" si="69"/>
        <v>1900.0946418666247</v>
      </c>
      <c r="I111" s="205">
        <f t="shared" si="70"/>
        <v>0</v>
      </c>
      <c r="K111" s="115">
        <f t="shared" si="71"/>
        <v>1838.8736100000008</v>
      </c>
      <c r="L111" s="115">
        <f t="shared" si="72"/>
        <v>1919.3555200000003</v>
      </c>
      <c r="M111" s="115">
        <f t="shared" si="73"/>
        <v>0.12860082304526735</v>
      </c>
      <c r="N111" s="115">
        <f t="shared" si="74"/>
        <v>1859.3786571969208</v>
      </c>
      <c r="O111" s="115">
        <f t="shared" si="75"/>
        <v>2016.0722000000003</v>
      </c>
      <c r="Q111" s="205">
        <f t="shared" si="76"/>
        <v>-1</v>
      </c>
      <c r="R111" s="204">
        <f t="shared" si="77"/>
        <v>0</v>
      </c>
      <c r="S111" s="204">
        <f t="shared" si="78"/>
        <v>0</v>
      </c>
      <c r="T111" s="115">
        <f t="shared" si="79"/>
        <v>-3.4675410549434713</v>
      </c>
      <c r="U111" s="115">
        <f t="shared" si="80"/>
        <v>0</v>
      </c>
      <c r="V111" s="115">
        <f t="shared" si="81"/>
        <v>0</v>
      </c>
      <c r="W111" s="202">
        <f t="shared" si="99"/>
        <v>0</v>
      </c>
      <c r="Y111" s="205">
        <f t="shared" si="117"/>
        <v>55.110499489002258</v>
      </c>
      <c r="Z111" s="205">
        <f t="shared" si="118"/>
        <v>-1</v>
      </c>
      <c r="AA111" s="205">
        <f t="shared" si="82"/>
        <v>0</v>
      </c>
      <c r="AB111" s="205">
        <f t="shared" si="100"/>
        <v>0</v>
      </c>
      <c r="AC111" s="205">
        <f t="shared" si="119"/>
        <v>-1</v>
      </c>
      <c r="AD111" s="205">
        <f t="shared" si="83"/>
        <v>0</v>
      </c>
      <c r="AE111" s="205">
        <f t="shared" si="101"/>
        <v>0</v>
      </c>
      <c r="AF111" s="205">
        <f t="shared" si="84"/>
        <v>0</v>
      </c>
      <c r="AG111" s="205">
        <f t="shared" si="102"/>
        <v>0</v>
      </c>
      <c r="AH111" s="205">
        <f t="shared" si="103"/>
        <v>0</v>
      </c>
      <c r="AI111" s="205">
        <f t="shared" si="85"/>
        <v>-0.10907660054257061</v>
      </c>
      <c r="AJ111" s="205">
        <f t="shared" si="120"/>
        <v>1900.0946418666247</v>
      </c>
      <c r="AK111" s="205">
        <f t="shared" si="104"/>
        <v>54.999298906728917</v>
      </c>
      <c r="AL111" s="205">
        <f t="shared" si="86"/>
        <v>55.110499489002258</v>
      </c>
      <c r="AM111" s="205" t="e">
        <f t="shared" si="87"/>
        <v>#DIV/0!</v>
      </c>
      <c r="AN111" s="205">
        <f t="shared" si="105"/>
        <v>0</v>
      </c>
      <c r="AO111" s="205">
        <f t="shared" si="88"/>
        <v>0</v>
      </c>
      <c r="AP111" s="205">
        <f t="shared" si="106"/>
        <v>0</v>
      </c>
      <c r="AQ111" s="205">
        <f t="shared" si="107"/>
        <v>0</v>
      </c>
      <c r="AR111" s="215">
        <f t="shared" si="89"/>
        <v>13.181186421934679</v>
      </c>
      <c r="AS111" s="215">
        <f t="shared" si="90"/>
        <v>13.181186421934679</v>
      </c>
      <c r="AT111" s="215">
        <f t="shared" si="91"/>
        <v>0</v>
      </c>
      <c r="AU111" s="215">
        <f t="shared" si="121"/>
        <v>0</v>
      </c>
      <c r="AV111" s="201"/>
      <c r="AW111" s="115">
        <f t="shared" si="122"/>
        <v>47.883000000002653</v>
      </c>
      <c r="AX111" s="115">
        <f t="shared" si="123"/>
        <v>-3.4675410549434713</v>
      </c>
      <c r="AY111" s="115">
        <f t="shared" si="108"/>
        <v>0</v>
      </c>
      <c r="AZ111" s="115">
        <f t="shared" si="124"/>
        <v>-3.4551159025085947</v>
      </c>
      <c r="BA111" s="115">
        <f t="shared" si="109"/>
        <v>0</v>
      </c>
      <c r="BB111" s="115">
        <f t="shared" si="125"/>
        <v>0</v>
      </c>
      <c r="BC111" s="115">
        <f t="shared" si="126"/>
        <v>0</v>
      </c>
      <c r="BD111" s="115">
        <f t="shared" si="127"/>
        <v>0</v>
      </c>
      <c r="BE111" s="115">
        <f t="shared" si="110"/>
        <v>0</v>
      </c>
      <c r="BF111" s="115">
        <f t="shared" si="111"/>
        <v>0</v>
      </c>
      <c r="BG111" s="115">
        <f t="shared" si="128"/>
        <v>1838.8736100000008</v>
      </c>
      <c r="BH111" s="115">
        <f t="shared" si="129"/>
        <v>27955.315710526978</v>
      </c>
      <c r="BI111" s="115">
        <f t="shared" si="112"/>
        <v>47.883000000002653</v>
      </c>
      <c r="BJ111" s="115" t="e">
        <f t="shared" si="113"/>
        <v>#DIV/0!</v>
      </c>
      <c r="BK111" s="115">
        <f t="shared" si="92"/>
        <v>0</v>
      </c>
      <c r="BL111" s="115">
        <f t="shared" si="93"/>
        <v>0</v>
      </c>
      <c r="BM111" s="115">
        <f t="shared" si="114"/>
        <v>0</v>
      </c>
      <c r="BN111" s="201">
        <f t="shared" si="94"/>
        <v>0</v>
      </c>
      <c r="BO111" s="216">
        <f t="shared" si="130"/>
        <v>0</v>
      </c>
      <c r="BP111" s="201"/>
      <c r="BQ111" s="110">
        <f t="shared" si="95"/>
        <v>0</v>
      </c>
      <c r="BR111" s="110" t="e">
        <f t="shared" si="96"/>
        <v>#DIV/0!</v>
      </c>
      <c r="BS111" s="110" t="e">
        <f t="shared" si="115"/>
        <v>#DIV/0!</v>
      </c>
      <c r="BT111" s="110">
        <f t="shared" si="116"/>
        <v>0</v>
      </c>
      <c r="CC111" s="110"/>
      <c r="CD111" s="110"/>
      <c r="CE111" s="110"/>
      <c r="CW111" s="110"/>
      <c r="CX111" s="110"/>
    </row>
    <row r="112" spans="1:102">
      <c r="A112" s="110">
        <f t="shared" si="131"/>
        <v>8.3200000000000145</v>
      </c>
      <c r="B112" s="110">
        <f t="shared" si="97"/>
        <v>1559.6674710305176</v>
      </c>
      <c r="C112" s="116">
        <f t="shared" si="98"/>
        <v>1559.6674710305176</v>
      </c>
      <c r="E112" s="205">
        <f t="shared" si="66"/>
        <v>1877.8942696642378</v>
      </c>
      <c r="F112" s="205">
        <f t="shared" si="67"/>
        <v>1679.6006812236192</v>
      </c>
      <c r="G112" s="205">
        <f t="shared" si="68"/>
        <v>-0.10917224032502534</v>
      </c>
      <c r="H112" s="205">
        <f t="shared" si="69"/>
        <v>1899.5424249563887</v>
      </c>
      <c r="I112" s="205">
        <f t="shared" si="70"/>
        <v>0</v>
      </c>
      <c r="K112" s="115">
        <f t="shared" si="71"/>
        <v>1838.3937600000004</v>
      </c>
      <c r="L112" s="115">
        <f t="shared" si="72"/>
        <v>1919.0883200000005</v>
      </c>
      <c r="M112" s="115">
        <f t="shared" si="73"/>
        <v>0.12868908716540822</v>
      </c>
      <c r="N112" s="115">
        <f t="shared" si="74"/>
        <v>1858.9623918385612</v>
      </c>
      <c r="O112" s="115">
        <f t="shared" si="75"/>
        <v>2015.9552000000001</v>
      </c>
      <c r="Q112" s="205">
        <f t="shared" si="76"/>
        <v>-1</v>
      </c>
      <c r="R112" s="204">
        <f t="shared" si="77"/>
        <v>0</v>
      </c>
      <c r="S112" s="204">
        <f t="shared" si="78"/>
        <v>0</v>
      </c>
      <c r="T112" s="115">
        <f t="shared" si="79"/>
        <v>-3.4540902009935031</v>
      </c>
      <c r="U112" s="115">
        <f t="shared" si="80"/>
        <v>0</v>
      </c>
      <c r="V112" s="115">
        <f t="shared" si="81"/>
        <v>0</v>
      </c>
      <c r="W112" s="202">
        <f t="shared" si="99"/>
        <v>0</v>
      </c>
      <c r="Y112" s="205">
        <f t="shared" si="117"/>
        <v>55.221691023599575</v>
      </c>
      <c r="Z112" s="205">
        <f t="shared" si="118"/>
        <v>-1</v>
      </c>
      <c r="AA112" s="205">
        <f t="shared" si="82"/>
        <v>0</v>
      </c>
      <c r="AB112" s="205">
        <f t="shared" si="100"/>
        <v>0</v>
      </c>
      <c r="AC112" s="205">
        <f t="shared" si="119"/>
        <v>-1</v>
      </c>
      <c r="AD112" s="205">
        <f t="shared" si="83"/>
        <v>0</v>
      </c>
      <c r="AE112" s="205">
        <f t="shared" si="101"/>
        <v>0</v>
      </c>
      <c r="AF112" s="205">
        <f t="shared" si="84"/>
        <v>0</v>
      </c>
      <c r="AG112" s="205">
        <f t="shared" si="102"/>
        <v>0</v>
      </c>
      <c r="AH112" s="205">
        <f t="shared" si="103"/>
        <v>0</v>
      </c>
      <c r="AI112" s="205">
        <f t="shared" si="85"/>
        <v>-0.10917224032502534</v>
      </c>
      <c r="AJ112" s="205">
        <f t="shared" si="120"/>
        <v>1899.5424249563887</v>
      </c>
      <c r="AK112" s="205">
        <f t="shared" si="104"/>
        <v>55.110499489002258</v>
      </c>
      <c r="AL112" s="205">
        <f t="shared" si="86"/>
        <v>55.221691023599575</v>
      </c>
      <c r="AM112" s="205" t="e">
        <f t="shared" si="87"/>
        <v>#DIV/0!</v>
      </c>
      <c r="AN112" s="205">
        <f t="shared" si="105"/>
        <v>0</v>
      </c>
      <c r="AO112" s="205">
        <f t="shared" si="88"/>
        <v>0</v>
      </c>
      <c r="AP112" s="205">
        <f t="shared" si="106"/>
        <v>0</v>
      </c>
      <c r="AQ112" s="205">
        <f t="shared" si="107"/>
        <v>0</v>
      </c>
      <c r="AR112" s="215">
        <f t="shared" si="89"/>
        <v>13.181186421934679</v>
      </c>
      <c r="AS112" s="215">
        <f t="shared" si="90"/>
        <v>13.181186421934679</v>
      </c>
      <c r="AT112" s="215">
        <f t="shared" si="91"/>
        <v>0</v>
      </c>
      <c r="AU112" s="215">
        <f t="shared" si="121"/>
        <v>0</v>
      </c>
      <c r="AV112" s="201"/>
      <c r="AW112" s="115">
        <f t="shared" si="122"/>
        <v>47.985000000040714</v>
      </c>
      <c r="AX112" s="115">
        <f t="shared" si="123"/>
        <v>-3.4540902009935031</v>
      </c>
      <c r="AY112" s="115">
        <f t="shared" si="108"/>
        <v>0</v>
      </c>
      <c r="AZ112" s="115">
        <f t="shared" si="124"/>
        <v>-3.4416977918893452</v>
      </c>
      <c r="BA112" s="115">
        <f t="shared" si="109"/>
        <v>0</v>
      </c>
      <c r="BB112" s="115">
        <f t="shared" si="125"/>
        <v>0</v>
      </c>
      <c r="BC112" s="115">
        <f t="shared" si="126"/>
        <v>0</v>
      </c>
      <c r="BD112" s="115">
        <f t="shared" si="127"/>
        <v>0</v>
      </c>
      <c r="BE112" s="115">
        <f t="shared" si="110"/>
        <v>0</v>
      </c>
      <c r="BF112" s="115">
        <f t="shared" si="111"/>
        <v>0</v>
      </c>
      <c r="BG112" s="115">
        <f t="shared" si="128"/>
        <v>1838.3937600000004</v>
      </c>
      <c r="BH112" s="115">
        <f t="shared" si="129"/>
        <v>27920.613896948911</v>
      </c>
      <c r="BI112" s="115">
        <f t="shared" si="112"/>
        <v>47.985000000040714</v>
      </c>
      <c r="BJ112" s="115" t="e">
        <f t="shared" si="113"/>
        <v>#DIV/0!</v>
      </c>
      <c r="BK112" s="115">
        <f t="shared" si="92"/>
        <v>0</v>
      </c>
      <c r="BL112" s="115">
        <f t="shared" si="93"/>
        <v>0</v>
      </c>
      <c r="BM112" s="115">
        <f t="shared" si="114"/>
        <v>0</v>
      </c>
      <c r="BN112" s="201">
        <f t="shared" si="94"/>
        <v>0</v>
      </c>
      <c r="BO112" s="216">
        <f t="shared" si="130"/>
        <v>0</v>
      </c>
      <c r="BP112" s="201"/>
      <c r="BQ112" s="110">
        <f t="shared" si="95"/>
        <v>0</v>
      </c>
      <c r="BR112" s="110" t="e">
        <f t="shared" si="96"/>
        <v>#DIV/0!</v>
      </c>
      <c r="BS112" s="110" t="e">
        <f t="shared" si="115"/>
        <v>#DIV/0!</v>
      </c>
      <c r="BT112" s="110">
        <f t="shared" si="116"/>
        <v>0</v>
      </c>
      <c r="CC112" s="110"/>
      <c r="CD112" s="110"/>
      <c r="CE112" s="110"/>
      <c r="CW112" s="110"/>
      <c r="CX112" s="110"/>
    </row>
    <row r="113" spans="1:102">
      <c r="A113" s="110">
        <f t="shared" si="131"/>
        <v>8.3100000000000147</v>
      </c>
      <c r="B113" s="110">
        <f t="shared" si="97"/>
        <v>1559.5356591662983</v>
      </c>
      <c r="C113" s="116">
        <f t="shared" si="98"/>
        <v>1559.5356591662983</v>
      </c>
      <c r="E113" s="205">
        <f t="shared" si="66"/>
        <v>1877.4333106047457</v>
      </c>
      <c r="F113" s="205">
        <f t="shared" si="67"/>
        <v>1680.1588812236191</v>
      </c>
      <c r="G113" s="205">
        <f t="shared" si="68"/>
        <v>-0.10926801656332902</v>
      </c>
      <c r="H113" s="205">
        <f t="shared" si="69"/>
        <v>1898.989096221884</v>
      </c>
      <c r="I113" s="205">
        <f t="shared" si="70"/>
        <v>0</v>
      </c>
      <c r="K113" s="115">
        <f t="shared" si="71"/>
        <v>1837.9128900000007</v>
      </c>
      <c r="L113" s="115">
        <f t="shared" si="72"/>
        <v>1918.8204800000003</v>
      </c>
      <c r="M113" s="115">
        <f t="shared" si="73"/>
        <v>0.1287774725274724</v>
      </c>
      <c r="N113" s="115">
        <f t="shared" si="74"/>
        <v>1858.5452637531139</v>
      </c>
      <c r="O113" s="115">
        <f t="shared" si="75"/>
        <v>2015.8378000000002</v>
      </c>
      <c r="Q113" s="205">
        <f t="shared" si="76"/>
        <v>-1</v>
      </c>
      <c r="R113" s="204">
        <f t="shared" si="77"/>
        <v>0</v>
      </c>
      <c r="S113" s="204">
        <f t="shared" si="78"/>
        <v>0</v>
      </c>
      <c r="T113" s="115">
        <f t="shared" si="79"/>
        <v>-3.4406812863132363</v>
      </c>
      <c r="U113" s="115">
        <f t="shared" si="80"/>
        <v>0</v>
      </c>
      <c r="V113" s="115">
        <f t="shared" si="81"/>
        <v>0</v>
      </c>
      <c r="W113" s="202">
        <f t="shared" si="99"/>
        <v>0</v>
      </c>
      <c r="Y113" s="205">
        <f t="shared" si="117"/>
        <v>55.332873450471467</v>
      </c>
      <c r="Z113" s="205">
        <f t="shared" si="118"/>
        <v>-1</v>
      </c>
      <c r="AA113" s="205">
        <f t="shared" si="82"/>
        <v>0</v>
      </c>
      <c r="AB113" s="205">
        <f t="shared" si="100"/>
        <v>0</v>
      </c>
      <c r="AC113" s="205">
        <f t="shared" si="119"/>
        <v>-1</v>
      </c>
      <c r="AD113" s="205">
        <f t="shared" si="83"/>
        <v>0</v>
      </c>
      <c r="AE113" s="205">
        <f t="shared" si="101"/>
        <v>0</v>
      </c>
      <c r="AF113" s="205">
        <f t="shared" si="84"/>
        <v>0</v>
      </c>
      <c r="AG113" s="205">
        <f t="shared" si="102"/>
        <v>0</v>
      </c>
      <c r="AH113" s="205">
        <f t="shared" si="103"/>
        <v>0</v>
      </c>
      <c r="AI113" s="205">
        <f t="shared" si="85"/>
        <v>-0.10926801656332902</v>
      </c>
      <c r="AJ113" s="205">
        <f t="shared" si="120"/>
        <v>1898.989096221884</v>
      </c>
      <c r="AK113" s="205">
        <f t="shared" si="104"/>
        <v>55.221691023599575</v>
      </c>
      <c r="AL113" s="205">
        <f t="shared" si="86"/>
        <v>55.332873450471467</v>
      </c>
      <c r="AM113" s="205" t="e">
        <f t="shared" si="87"/>
        <v>#DIV/0!</v>
      </c>
      <c r="AN113" s="205">
        <f t="shared" si="105"/>
        <v>0</v>
      </c>
      <c r="AO113" s="205">
        <f t="shared" si="88"/>
        <v>0</v>
      </c>
      <c r="AP113" s="205">
        <f t="shared" si="106"/>
        <v>0</v>
      </c>
      <c r="AQ113" s="205">
        <f t="shared" si="107"/>
        <v>0</v>
      </c>
      <c r="AR113" s="215">
        <f t="shared" si="89"/>
        <v>13.181186421934679</v>
      </c>
      <c r="AS113" s="215">
        <f t="shared" si="90"/>
        <v>13.181186421934679</v>
      </c>
      <c r="AT113" s="215">
        <f t="shared" si="91"/>
        <v>0</v>
      </c>
      <c r="AU113" s="215">
        <f t="shared" si="121"/>
        <v>0</v>
      </c>
      <c r="AV113" s="201"/>
      <c r="AW113" s="115">
        <f t="shared" si="122"/>
        <v>48.086999999965087</v>
      </c>
      <c r="AX113" s="115">
        <f t="shared" si="123"/>
        <v>-3.4406812863132363</v>
      </c>
      <c r="AY113" s="115">
        <f t="shared" si="108"/>
        <v>0</v>
      </c>
      <c r="AZ113" s="115">
        <f t="shared" si="124"/>
        <v>-3.4283215064705788</v>
      </c>
      <c r="BA113" s="115">
        <f t="shared" si="109"/>
        <v>0</v>
      </c>
      <c r="BB113" s="115">
        <f t="shared" si="125"/>
        <v>0</v>
      </c>
      <c r="BC113" s="115">
        <f t="shared" si="126"/>
        <v>0</v>
      </c>
      <c r="BD113" s="115">
        <f t="shared" si="127"/>
        <v>0</v>
      </c>
      <c r="BE113" s="115">
        <f t="shared" si="110"/>
        <v>0</v>
      </c>
      <c r="BF113" s="115">
        <f t="shared" si="111"/>
        <v>0</v>
      </c>
      <c r="BG113" s="115">
        <f t="shared" si="128"/>
        <v>1837.9128900000007</v>
      </c>
      <c r="BH113" s="115">
        <f t="shared" si="129"/>
        <v>27885.810083370805</v>
      </c>
      <c r="BI113" s="115">
        <f t="shared" si="112"/>
        <v>48.086999999965087</v>
      </c>
      <c r="BJ113" s="115" t="e">
        <f t="shared" si="113"/>
        <v>#DIV/0!</v>
      </c>
      <c r="BK113" s="115">
        <f t="shared" si="92"/>
        <v>0</v>
      </c>
      <c r="BL113" s="115">
        <f t="shared" si="93"/>
        <v>0</v>
      </c>
      <c r="BM113" s="115">
        <f t="shared" si="114"/>
        <v>0</v>
      </c>
      <c r="BN113" s="201">
        <f t="shared" si="94"/>
        <v>0</v>
      </c>
      <c r="BO113" s="216">
        <f t="shared" si="130"/>
        <v>0</v>
      </c>
      <c r="BP113" s="201"/>
      <c r="BQ113" s="110">
        <f t="shared" si="95"/>
        <v>0</v>
      </c>
      <c r="BR113" s="110" t="e">
        <f t="shared" si="96"/>
        <v>#DIV/0!</v>
      </c>
      <c r="BS113" s="110" t="e">
        <f t="shared" si="115"/>
        <v>#DIV/0!</v>
      </c>
      <c r="BT113" s="110">
        <f t="shared" si="116"/>
        <v>0</v>
      </c>
      <c r="CC113" s="110"/>
      <c r="CD113" s="110"/>
      <c r="CE113" s="110"/>
      <c r="CW113" s="110"/>
      <c r="CX113" s="110"/>
    </row>
    <row r="114" spans="1:102">
      <c r="A114" s="110">
        <f t="shared" si="131"/>
        <v>8.3000000000000149</v>
      </c>
      <c r="B114" s="110">
        <f t="shared" si="97"/>
        <v>1559.4038473020789</v>
      </c>
      <c r="C114" s="116">
        <f t="shared" si="98"/>
        <v>1559.4038473020789</v>
      </c>
      <c r="E114" s="205">
        <f t="shared" si="66"/>
        <v>1876.9712251905019</v>
      </c>
      <c r="F114" s="205">
        <f t="shared" si="67"/>
        <v>1680.7142812236193</v>
      </c>
      <c r="G114" s="205">
        <f t="shared" si="68"/>
        <v>-0.10936392940018629</v>
      </c>
      <c r="H114" s="205">
        <f t="shared" si="69"/>
        <v>1898.4346557547924</v>
      </c>
      <c r="I114" s="205">
        <f t="shared" si="70"/>
        <v>0</v>
      </c>
      <c r="K114" s="115">
        <f t="shared" si="71"/>
        <v>1837.4310000000009</v>
      </c>
      <c r="L114" s="115">
        <f t="shared" si="72"/>
        <v>1918.5520000000001</v>
      </c>
      <c r="M114" s="115">
        <f t="shared" si="73"/>
        <v>0.12886597938144315</v>
      </c>
      <c r="N114" s="115">
        <f t="shared" si="74"/>
        <v>1858.1272731787092</v>
      </c>
      <c r="O114" s="115">
        <f t="shared" si="75"/>
        <v>2015.7200000000005</v>
      </c>
      <c r="Q114" s="205">
        <f t="shared" si="76"/>
        <v>-1</v>
      </c>
      <c r="R114" s="204">
        <f t="shared" si="77"/>
        <v>0</v>
      </c>
      <c r="S114" s="204">
        <f t="shared" si="78"/>
        <v>0</v>
      </c>
      <c r="T114" s="115">
        <f t="shared" si="79"/>
        <v>-3.4273141689319018</v>
      </c>
      <c r="U114" s="115">
        <f t="shared" si="80"/>
        <v>0</v>
      </c>
      <c r="V114" s="115">
        <f t="shared" si="81"/>
        <v>0</v>
      </c>
      <c r="W114" s="202">
        <f t="shared" si="99"/>
        <v>0</v>
      </c>
      <c r="Y114" s="205">
        <f t="shared" si="117"/>
        <v>55.444046709159281</v>
      </c>
      <c r="Z114" s="205">
        <f t="shared" si="118"/>
        <v>-1</v>
      </c>
      <c r="AA114" s="205">
        <f t="shared" si="82"/>
        <v>0</v>
      </c>
      <c r="AB114" s="205">
        <f t="shared" si="100"/>
        <v>0</v>
      </c>
      <c r="AC114" s="205">
        <f t="shared" si="119"/>
        <v>-1</v>
      </c>
      <c r="AD114" s="205">
        <f t="shared" si="83"/>
        <v>0</v>
      </c>
      <c r="AE114" s="205">
        <f t="shared" si="101"/>
        <v>0</v>
      </c>
      <c r="AF114" s="205">
        <f t="shared" si="84"/>
        <v>0</v>
      </c>
      <c r="AG114" s="205">
        <f t="shared" si="102"/>
        <v>0</v>
      </c>
      <c r="AH114" s="205">
        <f t="shared" si="103"/>
        <v>0</v>
      </c>
      <c r="AI114" s="205">
        <f t="shared" si="85"/>
        <v>-0.10936392940018629</v>
      </c>
      <c r="AJ114" s="205">
        <f t="shared" si="120"/>
        <v>1898.4346557547924</v>
      </c>
      <c r="AK114" s="205">
        <f t="shared" si="104"/>
        <v>55.332873450471467</v>
      </c>
      <c r="AL114" s="205">
        <f t="shared" si="86"/>
        <v>55.444046709159281</v>
      </c>
      <c r="AM114" s="205" t="e">
        <f t="shared" si="87"/>
        <v>#DIV/0!</v>
      </c>
      <c r="AN114" s="205">
        <f t="shared" si="105"/>
        <v>0</v>
      </c>
      <c r="AO114" s="205">
        <f t="shared" si="88"/>
        <v>0</v>
      </c>
      <c r="AP114" s="205">
        <f t="shared" si="106"/>
        <v>0</v>
      </c>
      <c r="AQ114" s="205">
        <f t="shared" si="107"/>
        <v>0</v>
      </c>
      <c r="AR114" s="215">
        <f t="shared" si="89"/>
        <v>13.181186421934679</v>
      </c>
      <c r="AS114" s="215">
        <f t="shared" si="90"/>
        <v>13.181186421934679</v>
      </c>
      <c r="AT114" s="215">
        <f t="shared" si="91"/>
        <v>0</v>
      </c>
      <c r="AU114" s="215">
        <f t="shared" si="121"/>
        <v>0</v>
      </c>
      <c r="AV114" s="201"/>
      <c r="AW114" s="115">
        <f t="shared" si="122"/>
        <v>48.188999999980417</v>
      </c>
      <c r="AX114" s="115">
        <f t="shared" si="123"/>
        <v>-3.4273141689319018</v>
      </c>
      <c r="AY114" s="115">
        <f t="shared" si="108"/>
        <v>0</v>
      </c>
      <c r="AZ114" s="115">
        <f t="shared" si="124"/>
        <v>-3.4149869047216481</v>
      </c>
      <c r="BA114" s="115">
        <f t="shared" si="109"/>
        <v>0</v>
      </c>
      <c r="BB114" s="115">
        <f t="shared" si="125"/>
        <v>0</v>
      </c>
      <c r="BC114" s="115">
        <f t="shared" si="126"/>
        <v>0</v>
      </c>
      <c r="BD114" s="115">
        <f t="shared" si="127"/>
        <v>0</v>
      </c>
      <c r="BE114" s="115">
        <f t="shared" si="110"/>
        <v>0</v>
      </c>
      <c r="BF114" s="115">
        <f t="shared" si="111"/>
        <v>0</v>
      </c>
      <c r="BG114" s="115">
        <f t="shared" si="128"/>
        <v>1837.4310000000009</v>
      </c>
      <c r="BH114" s="115">
        <f t="shared" si="129"/>
        <v>27850.904269792776</v>
      </c>
      <c r="BI114" s="115">
        <f t="shared" si="112"/>
        <v>48.188999999980417</v>
      </c>
      <c r="BJ114" s="115" t="e">
        <f t="shared" si="113"/>
        <v>#DIV/0!</v>
      </c>
      <c r="BK114" s="115">
        <f t="shared" si="92"/>
        <v>0</v>
      </c>
      <c r="BL114" s="115">
        <f t="shared" si="93"/>
        <v>0</v>
      </c>
      <c r="BM114" s="115">
        <f t="shared" si="114"/>
        <v>0</v>
      </c>
      <c r="BN114" s="201">
        <f t="shared" si="94"/>
        <v>0</v>
      </c>
      <c r="BO114" s="216">
        <f t="shared" si="130"/>
        <v>0</v>
      </c>
      <c r="BP114" s="201"/>
      <c r="BQ114" s="110">
        <f t="shared" si="95"/>
        <v>0</v>
      </c>
      <c r="BR114" s="110" t="e">
        <f t="shared" si="96"/>
        <v>#DIV/0!</v>
      </c>
      <c r="BS114" s="110" t="e">
        <f t="shared" si="115"/>
        <v>#DIV/0!</v>
      </c>
      <c r="BT114" s="110">
        <f t="shared" si="116"/>
        <v>0</v>
      </c>
      <c r="CC114" s="110"/>
      <c r="CD114" s="110"/>
      <c r="CE114" s="110"/>
      <c r="CW114" s="110"/>
      <c r="CX114" s="110"/>
    </row>
    <row r="115" spans="1:102">
      <c r="A115" s="110">
        <f t="shared" si="131"/>
        <v>8.2900000000000151</v>
      </c>
      <c r="B115" s="110">
        <f t="shared" si="97"/>
        <v>1559.2720354378596</v>
      </c>
      <c r="C115" s="116">
        <f t="shared" si="98"/>
        <v>1559.2720354378596</v>
      </c>
      <c r="E115" s="205">
        <f t="shared" si="66"/>
        <v>1876.5080134215066</v>
      </c>
      <c r="F115" s="205">
        <f t="shared" si="67"/>
        <v>1681.2668812236193</v>
      </c>
      <c r="G115" s="205">
        <f t="shared" si="68"/>
        <v>-0.10945997897737603</v>
      </c>
      <c r="H115" s="205">
        <f t="shared" si="69"/>
        <v>1897.8791036474065</v>
      </c>
      <c r="I115" s="205">
        <f t="shared" si="70"/>
        <v>0</v>
      </c>
      <c r="K115" s="115">
        <f t="shared" si="71"/>
        <v>1836.9480900000008</v>
      </c>
      <c r="L115" s="115">
        <f t="shared" si="72"/>
        <v>1918.2828800000004</v>
      </c>
      <c r="M115" s="115">
        <f t="shared" si="73"/>
        <v>0.12895460797799163</v>
      </c>
      <c r="N115" s="115">
        <f t="shared" si="74"/>
        <v>1857.7084203540405</v>
      </c>
      <c r="O115" s="115">
        <f t="shared" si="75"/>
        <v>2015.6018000000001</v>
      </c>
      <c r="Q115" s="205">
        <f t="shared" si="76"/>
        <v>-1</v>
      </c>
      <c r="R115" s="204">
        <f t="shared" si="77"/>
        <v>0</v>
      </c>
      <c r="S115" s="204">
        <f t="shared" si="78"/>
        <v>0</v>
      </c>
      <c r="T115" s="115">
        <f t="shared" si="79"/>
        <v>-3.4139887071958057</v>
      </c>
      <c r="U115" s="115">
        <f t="shared" si="80"/>
        <v>0</v>
      </c>
      <c r="V115" s="115">
        <f t="shared" si="81"/>
        <v>0</v>
      </c>
      <c r="W115" s="202">
        <f t="shared" si="99"/>
        <v>0</v>
      </c>
      <c r="Y115" s="205">
        <f t="shared" si="117"/>
        <v>55.555210738590453</v>
      </c>
      <c r="Z115" s="205">
        <f t="shared" si="118"/>
        <v>-1</v>
      </c>
      <c r="AA115" s="205">
        <f t="shared" si="82"/>
        <v>0</v>
      </c>
      <c r="AB115" s="205">
        <f t="shared" si="100"/>
        <v>0</v>
      </c>
      <c r="AC115" s="205">
        <f t="shared" si="119"/>
        <v>-1</v>
      </c>
      <c r="AD115" s="205">
        <f t="shared" si="83"/>
        <v>0</v>
      </c>
      <c r="AE115" s="205">
        <f t="shared" si="101"/>
        <v>0</v>
      </c>
      <c r="AF115" s="205">
        <f t="shared" si="84"/>
        <v>0</v>
      </c>
      <c r="AG115" s="205">
        <f t="shared" si="102"/>
        <v>0</v>
      </c>
      <c r="AH115" s="205">
        <f t="shared" si="103"/>
        <v>0</v>
      </c>
      <c r="AI115" s="205">
        <f t="shared" si="85"/>
        <v>-0.10945997897737603</v>
      </c>
      <c r="AJ115" s="205">
        <f t="shared" si="120"/>
        <v>1897.8791036474065</v>
      </c>
      <c r="AK115" s="205">
        <f t="shared" si="104"/>
        <v>55.444046709159281</v>
      </c>
      <c r="AL115" s="205">
        <f t="shared" si="86"/>
        <v>55.555210738590453</v>
      </c>
      <c r="AM115" s="205" t="e">
        <f t="shared" si="87"/>
        <v>#DIV/0!</v>
      </c>
      <c r="AN115" s="205">
        <f t="shared" si="105"/>
        <v>0</v>
      </c>
      <c r="AO115" s="205">
        <f t="shared" si="88"/>
        <v>0</v>
      </c>
      <c r="AP115" s="205">
        <f t="shared" si="106"/>
        <v>0</v>
      </c>
      <c r="AQ115" s="205">
        <f t="shared" si="107"/>
        <v>0</v>
      </c>
      <c r="AR115" s="215">
        <f t="shared" si="89"/>
        <v>13.181186421934679</v>
      </c>
      <c r="AS115" s="215">
        <f t="shared" si="90"/>
        <v>13.181186421934679</v>
      </c>
      <c r="AT115" s="215">
        <f t="shared" si="91"/>
        <v>0</v>
      </c>
      <c r="AU115" s="215">
        <f t="shared" si="121"/>
        <v>0</v>
      </c>
      <c r="AV115" s="201"/>
      <c r="AW115" s="115">
        <f t="shared" si="122"/>
        <v>48.291000000018478</v>
      </c>
      <c r="AX115" s="115">
        <f t="shared" si="123"/>
        <v>-3.4139887071958057</v>
      </c>
      <c r="AY115" s="115">
        <f t="shared" si="108"/>
        <v>0</v>
      </c>
      <c r="AZ115" s="115">
        <f t="shared" si="124"/>
        <v>-3.4016938454275514</v>
      </c>
      <c r="BA115" s="115">
        <f t="shared" si="109"/>
        <v>0</v>
      </c>
      <c r="BB115" s="115">
        <f t="shared" si="125"/>
        <v>0</v>
      </c>
      <c r="BC115" s="115">
        <f t="shared" si="126"/>
        <v>0</v>
      </c>
      <c r="BD115" s="115">
        <f t="shared" si="127"/>
        <v>0</v>
      </c>
      <c r="BE115" s="115">
        <f t="shared" si="110"/>
        <v>0</v>
      </c>
      <c r="BF115" s="115">
        <f t="shared" si="111"/>
        <v>0</v>
      </c>
      <c r="BG115" s="115">
        <f t="shared" si="128"/>
        <v>1836.9480900000008</v>
      </c>
      <c r="BH115" s="115">
        <f t="shared" si="129"/>
        <v>27815.89645621473</v>
      </c>
      <c r="BI115" s="115">
        <f t="shared" si="112"/>
        <v>48.291000000018478</v>
      </c>
      <c r="BJ115" s="115" t="e">
        <f t="shared" si="113"/>
        <v>#DIV/0!</v>
      </c>
      <c r="BK115" s="115">
        <f t="shared" si="92"/>
        <v>0</v>
      </c>
      <c r="BL115" s="115">
        <f t="shared" si="93"/>
        <v>0</v>
      </c>
      <c r="BM115" s="115">
        <f t="shared" si="114"/>
        <v>0</v>
      </c>
      <c r="BN115" s="201">
        <f t="shared" si="94"/>
        <v>0</v>
      </c>
      <c r="BO115" s="216">
        <f t="shared" si="130"/>
        <v>0</v>
      </c>
      <c r="BP115" s="201"/>
      <c r="BQ115" s="110">
        <f t="shared" si="95"/>
        <v>0</v>
      </c>
      <c r="BR115" s="110" t="e">
        <f t="shared" si="96"/>
        <v>#DIV/0!</v>
      </c>
      <c r="BS115" s="110" t="e">
        <f t="shared" si="115"/>
        <v>#DIV/0!</v>
      </c>
      <c r="BT115" s="110">
        <f t="shared" si="116"/>
        <v>0</v>
      </c>
      <c r="CC115" s="110"/>
      <c r="CD115" s="110"/>
      <c r="CE115" s="110"/>
      <c r="CW115" s="110"/>
      <c r="CX115" s="110"/>
    </row>
    <row r="116" spans="1:102">
      <c r="A116" s="110">
        <f t="shared" si="131"/>
        <v>8.2800000000000153</v>
      </c>
      <c r="B116" s="110">
        <f t="shared" si="97"/>
        <v>1559.1402235736402</v>
      </c>
      <c r="C116" s="116">
        <f t="shared" si="98"/>
        <v>1559.1402235736402</v>
      </c>
      <c r="E116" s="205">
        <f t="shared" si="66"/>
        <v>1876.0436752977598</v>
      </c>
      <c r="F116" s="205">
        <f t="shared" si="67"/>
        <v>1681.8166812236191</v>
      </c>
      <c r="G116" s="205">
        <f t="shared" si="68"/>
        <v>-0.10955616543573786</v>
      </c>
      <c r="H116" s="205">
        <f t="shared" si="69"/>
        <v>1897.3224399926326</v>
      </c>
      <c r="I116" s="205">
        <f t="shared" si="70"/>
        <v>0</v>
      </c>
      <c r="K116" s="115">
        <f t="shared" si="71"/>
        <v>1836.4641600000007</v>
      </c>
      <c r="L116" s="115">
        <f t="shared" si="72"/>
        <v>1918.0131200000005</v>
      </c>
      <c r="M116" s="115">
        <f t="shared" si="73"/>
        <v>0.12904335856847887</v>
      </c>
      <c r="N116" s="115">
        <f t="shared" si="74"/>
        <v>1857.2887055183676</v>
      </c>
      <c r="O116" s="115">
        <f t="shared" si="75"/>
        <v>2015.4832000000004</v>
      </c>
      <c r="Q116" s="205">
        <f t="shared" si="76"/>
        <v>-1</v>
      </c>
      <c r="R116" s="204">
        <f t="shared" si="77"/>
        <v>0</v>
      </c>
      <c r="S116" s="204">
        <f t="shared" si="78"/>
        <v>0</v>
      </c>
      <c r="T116" s="115">
        <f t="shared" si="79"/>
        <v>-3.4007047597708291</v>
      </c>
      <c r="U116" s="115">
        <f t="shared" si="80"/>
        <v>0</v>
      </c>
      <c r="V116" s="115">
        <f t="shared" si="81"/>
        <v>0</v>
      </c>
      <c r="W116" s="202">
        <f t="shared" si="99"/>
        <v>0</v>
      </c>
      <c r="Y116" s="205">
        <f t="shared" si="117"/>
        <v>55.666365477396816</v>
      </c>
      <c r="Z116" s="205">
        <f t="shared" si="118"/>
        <v>-1</v>
      </c>
      <c r="AA116" s="205">
        <f t="shared" si="82"/>
        <v>0</v>
      </c>
      <c r="AB116" s="205">
        <f t="shared" si="100"/>
        <v>0</v>
      </c>
      <c r="AC116" s="205">
        <f t="shared" si="119"/>
        <v>-1</v>
      </c>
      <c r="AD116" s="205">
        <f t="shared" si="83"/>
        <v>0</v>
      </c>
      <c r="AE116" s="205">
        <f t="shared" si="101"/>
        <v>0</v>
      </c>
      <c r="AF116" s="205">
        <f t="shared" si="84"/>
        <v>0</v>
      </c>
      <c r="AG116" s="205">
        <f t="shared" si="102"/>
        <v>0</v>
      </c>
      <c r="AH116" s="205">
        <f t="shared" si="103"/>
        <v>0</v>
      </c>
      <c r="AI116" s="205">
        <f t="shared" si="85"/>
        <v>-0.10955616543573786</v>
      </c>
      <c r="AJ116" s="205">
        <f t="shared" si="120"/>
        <v>1897.3224399926326</v>
      </c>
      <c r="AK116" s="205">
        <f t="shared" si="104"/>
        <v>55.555210738590453</v>
      </c>
      <c r="AL116" s="205">
        <f t="shared" si="86"/>
        <v>55.666365477396816</v>
      </c>
      <c r="AM116" s="205" t="e">
        <f t="shared" si="87"/>
        <v>#DIV/0!</v>
      </c>
      <c r="AN116" s="205">
        <f t="shared" si="105"/>
        <v>0</v>
      </c>
      <c r="AO116" s="205">
        <f t="shared" si="88"/>
        <v>0</v>
      </c>
      <c r="AP116" s="205">
        <f t="shared" si="106"/>
        <v>0</v>
      </c>
      <c r="AQ116" s="205">
        <f t="shared" si="107"/>
        <v>0</v>
      </c>
      <c r="AR116" s="215">
        <f t="shared" si="89"/>
        <v>13.181186421934679</v>
      </c>
      <c r="AS116" s="215">
        <f t="shared" si="90"/>
        <v>13.181186421934679</v>
      </c>
      <c r="AT116" s="215">
        <f t="shared" si="91"/>
        <v>0</v>
      </c>
      <c r="AU116" s="215">
        <f t="shared" si="121"/>
        <v>0</v>
      </c>
      <c r="AV116" s="201"/>
      <c r="AW116" s="115">
        <f t="shared" si="122"/>
        <v>48.393000000011064</v>
      </c>
      <c r="AX116" s="115">
        <f t="shared" si="123"/>
        <v>-3.4007047597708291</v>
      </c>
      <c r="AY116" s="115">
        <f t="shared" si="108"/>
        <v>0</v>
      </c>
      <c r="AZ116" s="115">
        <f t="shared" si="124"/>
        <v>-3.3884421876914304</v>
      </c>
      <c r="BA116" s="115">
        <f t="shared" si="109"/>
        <v>0</v>
      </c>
      <c r="BB116" s="115">
        <f t="shared" si="125"/>
        <v>0</v>
      </c>
      <c r="BC116" s="115">
        <f t="shared" si="126"/>
        <v>0</v>
      </c>
      <c r="BD116" s="115">
        <f t="shared" si="127"/>
        <v>0</v>
      </c>
      <c r="BE116" s="115">
        <f t="shared" si="110"/>
        <v>0</v>
      </c>
      <c r="BF116" s="115">
        <f t="shared" si="111"/>
        <v>0</v>
      </c>
      <c r="BG116" s="115">
        <f t="shared" si="128"/>
        <v>1836.4641600000007</v>
      </c>
      <c r="BH116" s="115">
        <f t="shared" si="129"/>
        <v>27780.786642636645</v>
      </c>
      <c r="BI116" s="115">
        <f t="shared" si="112"/>
        <v>48.393000000011064</v>
      </c>
      <c r="BJ116" s="115" t="e">
        <f t="shared" si="113"/>
        <v>#DIV/0!</v>
      </c>
      <c r="BK116" s="115">
        <f t="shared" si="92"/>
        <v>0</v>
      </c>
      <c r="BL116" s="115">
        <f t="shared" si="93"/>
        <v>0</v>
      </c>
      <c r="BM116" s="115">
        <f t="shared" si="114"/>
        <v>0</v>
      </c>
      <c r="BN116" s="201">
        <f t="shared" si="94"/>
        <v>0</v>
      </c>
      <c r="BO116" s="216">
        <f t="shared" si="130"/>
        <v>0</v>
      </c>
      <c r="BP116" s="201"/>
      <c r="BQ116" s="110">
        <f t="shared" si="95"/>
        <v>0</v>
      </c>
      <c r="BR116" s="110" t="e">
        <f t="shared" si="96"/>
        <v>#DIV/0!</v>
      </c>
      <c r="BS116" s="110" t="e">
        <f t="shared" si="115"/>
        <v>#DIV/0!</v>
      </c>
      <c r="BT116" s="110">
        <f t="shared" si="116"/>
        <v>0</v>
      </c>
      <c r="CC116" s="110"/>
      <c r="CD116" s="110"/>
      <c r="CE116" s="110"/>
      <c r="CW116" s="110"/>
      <c r="CX116" s="110"/>
    </row>
    <row r="117" spans="1:102">
      <c r="A117" s="110">
        <f t="shared" si="131"/>
        <v>8.2700000000000156</v>
      </c>
      <c r="B117" s="110">
        <f t="shared" si="97"/>
        <v>1559.0084117094209</v>
      </c>
      <c r="C117" s="116">
        <f t="shared" si="98"/>
        <v>1559.0084117094209</v>
      </c>
      <c r="E117" s="205">
        <f t="shared" si="66"/>
        <v>1875.5782108192618</v>
      </c>
      <c r="F117" s="205">
        <f t="shared" si="67"/>
        <v>1682.3636812236191</v>
      </c>
      <c r="G117" s="205">
        <f t="shared" si="68"/>
        <v>-0.1096524889151578</v>
      </c>
      <c r="H117" s="205">
        <f t="shared" si="69"/>
        <v>1896.7646648839955</v>
      </c>
      <c r="I117" s="205">
        <f t="shared" si="70"/>
        <v>0</v>
      </c>
      <c r="K117" s="115">
        <f t="shared" si="71"/>
        <v>1835.9792100000009</v>
      </c>
      <c r="L117" s="115">
        <f t="shared" si="72"/>
        <v>1917.7427200000004</v>
      </c>
      <c r="M117" s="115">
        <f t="shared" si="73"/>
        <v>0.12913223140495853</v>
      </c>
      <c r="N117" s="115">
        <f t="shared" si="74"/>
        <v>1856.8681289115161</v>
      </c>
      <c r="O117" s="115">
        <f t="shared" si="75"/>
        <v>2015.3642</v>
      </c>
      <c r="Q117" s="205">
        <f t="shared" si="76"/>
        <v>-1</v>
      </c>
      <c r="R117" s="204">
        <f t="shared" si="77"/>
        <v>0</v>
      </c>
      <c r="S117" s="204">
        <f t="shared" si="78"/>
        <v>0</v>
      </c>
      <c r="T117" s="115">
        <f t="shared" si="79"/>
        <v>-3.3874621856446909</v>
      </c>
      <c r="U117" s="115">
        <f t="shared" si="80"/>
        <v>0</v>
      </c>
      <c r="V117" s="115">
        <f t="shared" si="81"/>
        <v>0</v>
      </c>
      <c r="W117" s="202">
        <f t="shared" si="99"/>
        <v>0</v>
      </c>
      <c r="Y117" s="205">
        <f t="shared" si="117"/>
        <v>55.777510863709999</v>
      </c>
      <c r="Z117" s="205">
        <f t="shared" si="118"/>
        <v>-1</v>
      </c>
      <c r="AA117" s="205">
        <f t="shared" si="82"/>
        <v>0</v>
      </c>
      <c r="AB117" s="205">
        <f t="shared" si="100"/>
        <v>0</v>
      </c>
      <c r="AC117" s="205">
        <f t="shared" si="119"/>
        <v>-1</v>
      </c>
      <c r="AD117" s="205">
        <f t="shared" si="83"/>
        <v>0</v>
      </c>
      <c r="AE117" s="205">
        <f t="shared" si="101"/>
        <v>0</v>
      </c>
      <c r="AF117" s="205">
        <f t="shared" si="84"/>
        <v>0</v>
      </c>
      <c r="AG117" s="205">
        <f t="shared" si="102"/>
        <v>0</v>
      </c>
      <c r="AH117" s="205">
        <f t="shared" si="103"/>
        <v>0</v>
      </c>
      <c r="AI117" s="205">
        <f t="shared" si="85"/>
        <v>-0.1096524889151578</v>
      </c>
      <c r="AJ117" s="205">
        <f t="shared" si="120"/>
        <v>1896.7646648839955</v>
      </c>
      <c r="AK117" s="205">
        <f t="shared" si="104"/>
        <v>55.666365477396816</v>
      </c>
      <c r="AL117" s="205">
        <f t="shared" si="86"/>
        <v>55.777510863709999</v>
      </c>
      <c r="AM117" s="205" t="e">
        <f t="shared" si="87"/>
        <v>#DIV/0!</v>
      </c>
      <c r="AN117" s="205">
        <f t="shared" si="105"/>
        <v>0</v>
      </c>
      <c r="AO117" s="205">
        <f t="shared" si="88"/>
        <v>0</v>
      </c>
      <c r="AP117" s="205">
        <f t="shared" si="106"/>
        <v>0</v>
      </c>
      <c r="AQ117" s="205">
        <f t="shared" si="107"/>
        <v>0</v>
      </c>
      <c r="AR117" s="215">
        <f t="shared" si="89"/>
        <v>13.181186421934679</v>
      </c>
      <c r="AS117" s="215">
        <f t="shared" si="90"/>
        <v>13.181186421934679</v>
      </c>
      <c r="AT117" s="215">
        <f t="shared" si="91"/>
        <v>0</v>
      </c>
      <c r="AU117" s="215">
        <f t="shared" si="121"/>
        <v>0</v>
      </c>
      <c r="AV117" s="201"/>
      <c r="AW117" s="115">
        <f t="shared" si="122"/>
        <v>48.494999999980912</v>
      </c>
      <c r="AX117" s="115">
        <f t="shared" si="123"/>
        <v>-3.3874621856446909</v>
      </c>
      <c r="AY117" s="115">
        <f t="shared" si="108"/>
        <v>0</v>
      </c>
      <c r="AZ117" s="115">
        <f t="shared" si="124"/>
        <v>-3.3752317909368315</v>
      </c>
      <c r="BA117" s="115">
        <f t="shared" si="109"/>
        <v>0</v>
      </c>
      <c r="BB117" s="115">
        <f t="shared" si="125"/>
        <v>0</v>
      </c>
      <c r="BC117" s="115">
        <f t="shared" si="126"/>
        <v>0</v>
      </c>
      <c r="BD117" s="115">
        <f t="shared" si="127"/>
        <v>0</v>
      </c>
      <c r="BE117" s="115">
        <f t="shared" si="110"/>
        <v>0</v>
      </c>
      <c r="BF117" s="115">
        <f t="shared" si="111"/>
        <v>0</v>
      </c>
      <c r="BG117" s="115">
        <f t="shared" si="128"/>
        <v>1835.9792100000009</v>
      </c>
      <c r="BH117" s="115">
        <f t="shared" si="129"/>
        <v>27745.574829058569</v>
      </c>
      <c r="BI117" s="115">
        <f t="shared" si="112"/>
        <v>48.494999999980912</v>
      </c>
      <c r="BJ117" s="115" t="e">
        <f t="shared" si="113"/>
        <v>#DIV/0!</v>
      </c>
      <c r="BK117" s="115">
        <f t="shared" si="92"/>
        <v>0</v>
      </c>
      <c r="BL117" s="115">
        <f t="shared" si="93"/>
        <v>0</v>
      </c>
      <c r="BM117" s="115">
        <f t="shared" si="114"/>
        <v>0</v>
      </c>
      <c r="BN117" s="201">
        <f t="shared" si="94"/>
        <v>0</v>
      </c>
      <c r="BO117" s="216">
        <f t="shared" si="130"/>
        <v>0</v>
      </c>
      <c r="BP117" s="201"/>
      <c r="BQ117" s="110">
        <f t="shared" si="95"/>
        <v>0</v>
      </c>
      <c r="BR117" s="110" t="e">
        <f t="shared" si="96"/>
        <v>#DIV/0!</v>
      </c>
      <c r="BS117" s="110" t="e">
        <f t="shared" si="115"/>
        <v>#DIV/0!</v>
      </c>
      <c r="BT117" s="110">
        <f t="shared" si="116"/>
        <v>0</v>
      </c>
      <c r="CC117" s="110"/>
      <c r="CD117" s="110"/>
      <c r="CE117" s="110"/>
      <c r="CW117" s="110"/>
      <c r="CX117" s="110"/>
    </row>
    <row r="118" spans="1:102">
      <c r="A118" s="110">
        <f t="shared" si="131"/>
        <v>8.2600000000000158</v>
      </c>
      <c r="B118" s="110">
        <f t="shared" si="97"/>
        <v>1558.8765998452016</v>
      </c>
      <c r="C118" s="116">
        <f t="shared" si="98"/>
        <v>1558.8765998452016</v>
      </c>
      <c r="E118" s="205">
        <f t="shared" si="66"/>
        <v>1875.1116199860121</v>
      </c>
      <c r="F118" s="205">
        <f t="shared" si="67"/>
        <v>1682.9078812236189</v>
      </c>
      <c r="G118" s="205">
        <f t="shared" si="68"/>
        <v>-0.10974894955455444</v>
      </c>
      <c r="H118" s="205">
        <f t="shared" si="69"/>
        <v>1896.2057784156427</v>
      </c>
      <c r="I118" s="205">
        <f t="shared" si="70"/>
        <v>0</v>
      </c>
      <c r="K118" s="115">
        <f t="shared" si="71"/>
        <v>1835.4932400000012</v>
      </c>
      <c r="L118" s="115">
        <f t="shared" si="72"/>
        <v>1917.4716800000003</v>
      </c>
      <c r="M118" s="115">
        <f t="shared" si="73"/>
        <v>0.12922122674017902</v>
      </c>
      <c r="N118" s="115">
        <f t="shared" si="74"/>
        <v>1856.4466907738813</v>
      </c>
      <c r="O118" s="115">
        <f t="shared" si="75"/>
        <v>2015.2448000000002</v>
      </c>
      <c r="Q118" s="205">
        <f t="shared" si="76"/>
        <v>-1</v>
      </c>
      <c r="R118" s="204">
        <f t="shared" si="77"/>
        <v>0</v>
      </c>
      <c r="S118" s="204">
        <f t="shared" si="78"/>
        <v>0</v>
      </c>
      <c r="T118" s="115">
        <f t="shared" si="79"/>
        <v>-3.3742608441292901</v>
      </c>
      <c r="U118" s="115">
        <f t="shared" si="80"/>
        <v>0</v>
      </c>
      <c r="V118" s="115">
        <f t="shared" si="81"/>
        <v>0</v>
      </c>
      <c r="W118" s="202">
        <f t="shared" si="99"/>
        <v>0</v>
      </c>
      <c r="Y118" s="205">
        <f t="shared" si="117"/>
        <v>55.888646835275097</v>
      </c>
      <c r="Z118" s="205">
        <f t="shared" si="118"/>
        <v>-1</v>
      </c>
      <c r="AA118" s="205">
        <f t="shared" si="82"/>
        <v>0</v>
      </c>
      <c r="AB118" s="205">
        <f t="shared" si="100"/>
        <v>0</v>
      </c>
      <c r="AC118" s="205">
        <f t="shared" si="119"/>
        <v>-1</v>
      </c>
      <c r="AD118" s="205">
        <f t="shared" si="83"/>
        <v>0</v>
      </c>
      <c r="AE118" s="205">
        <f t="shared" si="101"/>
        <v>0</v>
      </c>
      <c r="AF118" s="205">
        <f t="shared" si="84"/>
        <v>0</v>
      </c>
      <c r="AG118" s="205">
        <f t="shared" si="102"/>
        <v>0</v>
      </c>
      <c r="AH118" s="205">
        <f t="shared" si="103"/>
        <v>0</v>
      </c>
      <c r="AI118" s="205">
        <f t="shared" si="85"/>
        <v>-0.10974894955455444</v>
      </c>
      <c r="AJ118" s="205">
        <f t="shared" si="120"/>
        <v>1896.2057784156427</v>
      </c>
      <c r="AK118" s="205">
        <f t="shared" si="104"/>
        <v>55.777510863709999</v>
      </c>
      <c r="AL118" s="205">
        <f t="shared" si="86"/>
        <v>55.888646835275097</v>
      </c>
      <c r="AM118" s="205" t="e">
        <f t="shared" si="87"/>
        <v>#DIV/0!</v>
      </c>
      <c r="AN118" s="205">
        <f t="shared" si="105"/>
        <v>0</v>
      </c>
      <c r="AO118" s="205">
        <f t="shared" si="88"/>
        <v>0</v>
      </c>
      <c r="AP118" s="205">
        <f t="shared" si="106"/>
        <v>0</v>
      </c>
      <c r="AQ118" s="205">
        <f t="shared" si="107"/>
        <v>0</v>
      </c>
      <c r="AR118" s="215">
        <f t="shared" si="89"/>
        <v>13.181186421934679</v>
      </c>
      <c r="AS118" s="215">
        <f t="shared" si="90"/>
        <v>13.181186421934679</v>
      </c>
      <c r="AT118" s="215">
        <f t="shared" si="91"/>
        <v>0</v>
      </c>
      <c r="AU118" s="215">
        <f t="shared" si="121"/>
        <v>0</v>
      </c>
      <c r="AV118" s="201"/>
      <c r="AW118" s="115">
        <f t="shared" si="122"/>
        <v>48.596999999973505</v>
      </c>
      <c r="AX118" s="115">
        <f t="shared" si="123"/>
        <v>-3.3742608441292901</v>
      </c>
      <c r="AY118" s="115">
        <f t="shared" si="108"/>
        <v>0</v>
      </c>
      <c r="AZ118" s="115">
        <f t="shared" si="124"/>
        <v>-3.3620625149100465</v>
      </c>
      <c r="BA118" s="115">
        <f t="shared" si="109"/>
        <v>0</v>
      </c>
      <c r="BB118" s="115">
        <f t="shared" si="125"/>
        <v>0</v>
      </c>
      <c r="BC118" s="115">
        <f t="shared" si="126"/>
        <v>0</v>
      </c>
      <c r="BD118" s="115">
        <f t="shared" si="127"/>
        <v>0</v>
      </c>
      <c r="BE118" s="115">
        <f t="shared" si="110"/>
        <v>0</v>
      </c>
      <c r="BF118" s="115">
        <f t="shared" si="111"/>
        <v>0</v>
      </c>
      <c r="BG118" s="115">
        <f t="shared" si="128"/>
        <v>1835.4932400000012</v>
      </c>
      <c r="BH118" s="115">
        <f t="shared" si="129"/>
        <v>27710.261015480522</v>
      </c>
      <c r="BI118" s="115">
        <f t="shared" si="112"/>
        <v>48.596999999973505</v>
      </c>
      <c r="BJ118" s="115" t="e">
        <f t="shared" si="113"/>
        <v>#DIV/0!</v>
      </c>
      <c r="BK118" s="115">
        <f t="shared" si="92"/>
        <v>0</v>
      </c>
      <c r="BL118" s="115">
        <f t="shared" si="93"/>
        <v>0</v>
      </c>
      <c r="BM118" s="115">
        <f t="shared" si="114"/>
        <v>0</v>
      </c>
      <c r="BN118" s="201">
        <f t="shared" si="94"/>
        <v>0</v>
      </c>
      <c r="BO118" s="216">
        <f t="shared" si="130"/>
        <v>0</v>
      </c>
      <c r="BP118" s="201"/>
      <c r="BQ118" s="110">
        <f t="shared" si="95"/>
        <v>0</v>
      </c>
      <c r="BR118" s="110" t="e">
        <f t="shared" si="96"/>
        <v>#DIV/0!</v>
      </c>
      <c r="BS118" s="110" t="e">
        <f t="shared" si="115"/>
        <v>#DIV/0!</v>
      </c>
      <c r="BT118" s="110">
        <f t="shared" si="116"/>
        <v>0</v>
      </c>
      <c r="CC118" s="110"/>
      <c r="CD118" s="110"/>
      <c r="CE118" s="110"/>
      <c r="CW118" s="110"/>
      <c r="CX118" s="110"/>
    </row>
    <row r="119" spans="1:102" s="111" customFormat="1">
      <c r="A119" s="110">
        <f t="shared" si="131"/>
        <v>8.250000000000016</v>
      </c>
      <c r="B119" s="110">
        <f t="shared" si="97"/>
        <v>1558.7447879809822</v>
      </c>
      <c r="C119" s="116">
        <f t="shared" si="98"/>
        <v>1558.7447879809822</v>
      </c>
      <c r="D119" s="110"/>
      <c r="E119" s="205">
        <f t="shared" si="66"/>
        <v>1874.6439027980109</v>
      </c>
      <c r="F119" s="205">
        <f t="shared" si="67"/>
        <v>1683.449281223619</v>
      </c>
      <c r="G119" s="205">
        <f t="shared" si="68"/>
        <v>-0.10984554749186462</v>
      </c>
      <c r="H119" s="205">
        <f t="shared" si="69"/>
        <v>1895.6457806823498</v>
      </c>
      <c r="I119" s="205">
        <f t="shared" si="70"/>
        <v>0</v>
      </c>
      <c r="J119" s="110"/>
      <c r="K119" s="115">
        <f t="shared" si="71"/>
        <v>1835.0062500000008</v>
      </c>
      <c r="L119" s="115">
        <f t="shared" si="72"/>
        <v>1917.2000000000005</v>
      </c>
      <c r="M119" s="115">
        <f t="shared" si="73"/>
        <v>0.12931034482758605</v>
      </c>
      <c r="N119" s="115">
        <f t="shared" si="74"/>
        <v>1856.0243913464271</v>
      </c>
      <c r="O119" s="115">
        <f t="shared" si="75"/>
        <v>2015.1250000000005</v>
      </c>
      <c r="P119" s="110"/>
      <c r="Q119" s="205">
        <f t="shared" si="76"/>
        <v>-1</v>
      </c>
      <c r="R119" s="204">
        <f t="shared" si="77"/>
        <v>0</v>
      </c>
      <c r="S119" s="204">
        <f t="shared" si="78"/>
        <v>0</v>
      </c>
      <c r="T119" s="115">
        <f t="shared" si="79"/>
        <v>-3.3611005948629873</v>
      </c>
      <c r="U119" s="115">
        <f t="shared" si="80"/>
        <v>0</v>
      </c>
      <c r="V119" s="115">
        <f t="shared" si="81"/>
        <v>0</v>
      </c>
      <c r="W119" s="202">
        <f t="shared" si="99"/>
        <v>0</v>
      </c>
      <c r="X119" s="110"/>
      <c r="Y119" s="205">
        <f t="shared" si="117"/>
        <v>55.999773329291486</v>
      </c>
      <c r="Z119" s="205">
        <f t="shared" si="118"/>
        <v>-1</v>
      </c>
      <c r="AA119" s="205">
        <f t="shared" si="82"/>
        <v>0</v>
      </c>
      <c r="AB119" s="205">
        <f t="shared" si="100"/>
        <v>0</v>
      </c>
      <c r="AC119" s="205">
        <f t="shared" si="119"/>
        <v>-1</v>
      </c>
      <c r="AD119" s="205">
        <f t="shared" si="83"/>
        <v>0</v>
      </c>
      <c r="AE119" s="205">
        <f t="shared" si="101"/>
        <v>0</v>
      </c>
      <c r="AF119" s="205">
        <f t="shared" si="84"/>
        <v>0</v>
      </c>
      <c r="AG119" s="205">
        <f t="shared" si="102"/>
        <v>0</v>
      </c>
      <c r="AH119" s="205">
        <f t="shared" si="103"/>
        <v>0</v>
      </c>
      <c r="AI119" s="205">
        <f t="shared" si="85"/>
        <v>-0.10984554749186462</v>
      </c>
      <c r="AJ119" s="205">
        <f t="shared" si="120"/>
        <v>1895.6457806823498</v>
      </c>
      <c r="AK119" s="205">
        <f t="shared" si="104"/>
        <v>55.888646835275097</v>
      </c>
      <c r="AL119" s="205">
        <f t="shared" si="86"/>
        <v>55.999773329291486</v>
      </c>
      <c r="AM119" s="205" t="e">
        <f t="shared" si="87"/>
        <v>#DIV/0!</v>
      </c>
      <c r="AN119" s="205">
        <f t="shared" si="105"/>
        <v>0</v>
      </c>
      <c r="AO119" s="205">
        <f t="shared" si="88"/>
        <v>0</v>
      </c>
      <c r="AP119" s="205">
        <f t="shared" si="106"/>
        <v>0</v>
      </c>
      <c r="AQ119" s="205">
        <f t="shared" si="107"/>
        <v>0</v>
      </c>
      <c r="AR119" s="215">
        <f t="shared" si="89"/>
        <v>13.181186421957417</v>
      </c>
      <c r="AS119" s="215">
        <f t="shared" si="90"/>
        <v>13.181186421957417</v>
      </c>
      <c r="AT119" s="215">
        <f t="shared" si="91"/>
        <v>0</v>
      </c>
      <c r="AU119" s="215">
        <f t="shared" si="121"/>
        <v>0</v>
      </c>
      <c r="AV119" s="201"/>
      <c r="AW119" s="115">
        <f t="shared" si="122"/>
        <v>48.699000000034303</v>
      </c>
      <c r="AX119" s="115">
        <f t="shared" si="123"/>
        <v>-3.3611005948629873</v>
      </c>
      <c r="AY119" s="115">
        <f t="shared" si="108"/>
        <v>0</v>
      </c>
      <c r="AZ119" s="115">
        <f t="shared" si="124"/>
        <v>-3.348934219682393</v>
      </c>
      <c r="BA119" s="115">
        <f t="shared" si="109"/>
        <v>0</v>
      </c>
      <c r="BB119" s="115">
        <f t="shared" si="125"/>
        <v>0</v>
      </c>
      <c r="BC119" s="115">
        <f t="shared" si="126"/>
        <v>0</v>
      </c>
      <c r="BD119" s="115">
        <f t="shared" si="127"/>
        <v>0</v>
      </c>
      <c r="BE119" s="115">
        <f t="shared" si="110"/>
        <v>0</v>
      </c>
      <c r="BF119" s="115">
        <f t="shared" si="111"/>
        <v>0</v>
      </c>
      <c r="BG119" s="115">
        <f t="shared" si="128"/>
        <v>1835.0062500000008</v>
      </c>
      <c r="BH119" s="115">
        <f t="shared" si="129"/>
        <v>27674.845201902484</v>
      </c>
      <c r="BI119" s="115">
        <f t="shared" si="112"/>
        <v>48.699000000034303</v>
      </c>
      <c r="BJ119" s="115" t="e">
        <f t="shared" si="113"/>
        <v>#DIV/0!</v>
      </c>
      <c r="BK119" s="115">
        <f t="shared" si="92"/>
        <v>0</v>
      </c>
      <c r="BL119" s="115">
        <f t="shared" si="93"/>
        <v>0</v>
      </c>
      <c r="BM119" s="115">
        <f t="shared" si="114"/>
        <v>0</v>
      </c>
      <c r="BN119" s="201">
        <f t="shared" si="94"/>
        <v>0</v>
      </c>
      <c r="BO119" s="216">
        <f t="shared" si="130"/>
        <v>0</v>
      </c>
      <c r="BP119" s="201"/>
      <c r="BQ119" s="110">
        <f t="shared" si="95"/>
        <v>0</v>
      </c>
      <c r="BR119" s="110" t="e">
        <f t="shared" si="96"/>
        <v>#DIV/0!</v>
      </c>
      <c r="BS119" s="110" t="e">
        <f t="shared" si="115"/>
        <v>#DIV/0!</v>
      </c>
      <c r="BT119" s="110">
        <f t="shared" si="116"/>
        <v>0</v>
      </c>
    </row>
    <row r="120" spans="1:102">
      <c r="A120" s="110">
        <f t="shared" si="131"/>
        <v>8.2400000000000162</v>
      </c>
      <c r="B120" s="110">
        <f t="shared" si="97"/>
        <v>1558.6129761167626</v>
      </c>
      <c r="C120" s="116">
        <f t="shared" si="98"/>
        <v>1558.6129761167626</v>
      </c>
      <c r="E120" s="205">
        <f t="shared" si="66"/>
        <v>1874.1750592552585</v>
      </c>
      <c r="F120" s="205">
        <f t="shared" si="67"/>
        <v>1683.9878812236193</v>
      </c>
      <c r="G120" s="205">
        <f t="shared" si="68"/>
        <v>-0.10994228286402882</v>
      </c>
      <c r="H120" s="205">
        <f t="shared" si="69"/>
        <v>1895.0846717795243</v>
      </c>
      <c r="I120" s="205">
        <f t="shared" si="70"/>
        <v>0</v>
      </c>
      <c r="K120" s="115">
        <f t="shared" si="71"/>
        <v>1834.5182400000008</v>
      </c>
      <c r="L120" s="115">
        <f t="shared" si="72"/>
        <v>1916.9276800000002</v>
      </c>
      <c r="M120" s="115">
        <f t="shared" si="73"/>
        <v>0.12939958592132489</v>
      </c>
      <c r="N120" s="115">
        <f t="shared" si="74"/>
        <v>1855.601230870692</v>
      </c>
      <c r="O120" s="115">
        <f t="shared" si="75"/>
        <v>2015.0048000000002</v>
      </c>
      <c r="Q120" s="205">
        <f t="shared" si="76"/>
        <v>-1</v>
      </c>
      <c r="R120" s="204">
        <f t="shared" si="77"/>
        <v>0</v>
      </c>
      <c r="S120" s="204">
        <f t="shared" si="78"/>
        <v>0</v>
      </c>
      <c r="T120" s="115">
        <f t="shared" si="79"/>
        <v>-3.3479812978129688</v>
      </c>
      <c r="U120" s="115">
        <f t="shared" si="80"/>
        <v>0</v>
      </c>
      <c r="V120" s="115">
        <f t="shared" si="81"/>
        <v>0</v>
      </c>
      <c r="W120" s="202">
        <f t="shared" si="99"/>
        <v>0</v>
      </c>
      <c r="Y120" s="205">
        <f t="shared" si="117"/>
        <v>56.110890282549292</v>
      </c>
      <c r="Z120" s="205">
        <f t="shared" si="118"/>
        <v>-1</v>
      </c>
      <c r="AA120" s="205">
        <f t="shared" si="82"/>
        <v>0</v>
      </c>
      <c r="AB120" s="205">
        <f t="shared" si="100"/>
        <v>0</v>
      </c>
      <c r="AC120" s="205">
        <f t="shared" si="119"/>
        <v>-1</v>
      </c>
      <c r="AD120" s="205">
        <f t="shared" si="83"/>
        <v>0</v>
      </c>
      <c r="AE120" s="205">
        <f t="shared" si="101"/>
        <v>0</v>
      </c>
      <c r="AF120" s="205">
        <f t="shared" si="84"/>
        <v>0</v>
      </c>
      <c r="AG120" s="205">
        <f t="shared" si="102"/>
        <v>0</v>
      </c>
      <c r="AH120" s="205">
        <f t="shared" si="103"/>
        <v>0</v>
      </c>
      <c r="AI120" s="205">
        <f t="shared" si="85"/>
        <v>-0.10994228286402882</v>
      </c>
      <c r="AJ120" s="205">
        <f t="shared" si="120"/>
        <v>1895.0846717795243</v>
      </c>
      <c r="AK120" s="205">
        <f t="shared" si="104"/>
        <v>55.999773329291486</v>
      </c>
      <c r="AL120" s="205">
        <f t="shared" si="86"/>
        <v>56.110890282549292</v>
      </c>
      <c r="AM120" s="205" t="e">
        <f t="shared" si="87"/>
        <v>#DIV/0!</v>
      </c>
      <c r="AN120" s="205">
        <f t="shared" si="105"/>
        <v>0</v>
      </c>
      <c r="AO120" s="205">
        <f t="shared" si="88"/>
        <v>0</v>
      </c>
      <c r="AP120" s="205">
        <f t="shared" si="106"/>
        <v>0</v>
      </c>
      <c r="AQ120" s="205">
        <f t="shared" si="107"/>
        <v>0</v>
      </c>
      <c r="AR120" s="215">
        <f t="shared" si="89"/>
        <v>13.181186421934679</v>
      </c>
      <c r="AS120" s="215">
        <f t="shared" si="90"/>
        <v>13.181186421934679</v>
      </c>
      <c r="AT120" s="215">
        <f t="shared" si="91"/>
        <v>0</v>
      </c>
      <c r="AU120" s="215">
        <f t="shared" si="121"/>
        <v>0</v>
      </c>
      <c r="AV120" s="201"/>
      <c r="AW120" s="115">
        <f t="shared" si="122"/>
        <v>48.801000000004152</v>
      </c>
      <c r="AX120" s="115">
        <f t="shared" si="123"/>
        <v>-3.3479812978129688</v>
      </c>
      <c r="AY120" s="115">
        <f t="shared" si="108"/>
        <v>0</v>
      </c>
      <c r="AZ120" s="115">
        <f t="shared" si="124"/>
        <v>-3.3358467656525757</v>
      </c>
      <c r="BA120" s="115">
        <f t="shared" si="109"/>
        <v>0</v>
      </c>
      <c r="BB120" s="115">
        <f t="shared" si="125"/>
        <v>0</v>
      </c>
      <c r="BC120" s="115">
        <f t="shared" si="126"/>
        <v>0</v>
      </c>
      <c r="BD120" s="115">
        <f t="shared" si="127"/>
        <v>0</v>
      </c>
      <c r="BE120" s="115">
        <f t="shared" si="110"/>
        <v>0</v>
      </c>
      <c r="BF120" s="115">
        <f t="shared" si="111"/>
        <v>0</v>
      </c>
      <c r="BG120" s="115">
        <f t="shared" si="128"/>
        <v>1834.5182400000008</v>
      </c>
      <c r="BH120" s="115">
        <f t="shared" si="129"/>
        <v>27639.327388324407</v>
      </c>
      <c r="BI120" s="115">
        <f t="shared" si="112"/>
        <v>48.801000000004152</v>
      </c>
      <c r="BJ120" s="115" t="e">
        <f t="shared" si="113"/>
        <v>#DIV/0!</v>
      </c>
      <c r="BK120" s="115">
        <f t="shared" si="92"/>
        <v>0</v>
      </c>
      <c r="BL120" s="115">
        <f t="shared" si="93"/>
        <v>0</v>
      </c>
      <c r="BM120" s="115">
        <f t="shared" si="114"/>
        <v>0</v>
      </c>
      <c r="BN120" s="201">
        <f t="shared" si="94"/>
        <v>0</v>
      </c>
      <c r="BO120" s="216">
        <f t="shared" si="130"/>
        <v>0</v>
      </c>
      <c r="BP120" s="201"/>
      <c r="BQ120" s="110">
        <f t="shared" si="95"/>
        <v>0</v>
      </c>
      <c r="BR120" s="110" t="e">
        <f t="shared" si="96"/>
        <v>#DIV/0!</v>
      </c>
      <c r="BS120" s="110" t="e">
        <f t="shared" si="115"/>
        <v>#DIV/0!</v>
      </c>
      <c r="BT120" s="110">
        <f t="shared" si="116"/>
        <v>0</v>
      </c>
      <c r="CC120" s="110"/>
      <c r="CD120" s="110"/>
      <c r="CE120" s="110"/>
      <c r="CW120" s="110"/>
      <c r="CX120" s="110"/>
    </row>
    <row r="121" spans="1:102">
      <c r="A121" s="110">
        <f t="shared" si="131"/>
        <v>8.2300000000000164</v>
      </c>
      <c r="B121" s="110">
        <f t="shared" si="97"/>
        <v>1558.4811642525433</v>
      </c>
      <c r="C121" s="116">
        <f t="shared" si="98"/>
        <v>1558.4811642525433</v>
      </c>
      <c r="E121" s="205">
        <f t="shared" si="66"/>
        <v>1873.7050893577543</v>
      </c>
      <c r="F121" s="205">
        <f t="shared" si="67"/>
        <v>1684.5236812236192</v>
      </c>
      <c r="G121" s="205">
        <f t="shared" si="68"/>
        <v>-0.11003915580697712</v>
      </c>
      <c r="H121" s="205">
        <f t="shared" si="69"/>
        <v>1894.5224518032098</v>
      </c>
      <c r="I121" s="205">
        <f t="shared" si="70"/>
        <v>0</v>
      </c>
      <c r="K121" s="115">
        <f t="shared" si="71"/>
        <v>1834.0292100000011</v>
      </c>
      <c r="L121" s="115">
        <f t="shared" si="72"/>
        <v>1916.6547200000005</v>
      </c>
      <c r="M121" s="115">
        <f t="shared" si="73"/>
        <v>0.12948895027624296</v>
      </c>
      <c r="N121" s="115">
        <f t="shared" si="74"/>
        <v>1855.177209588787</v>
      </c>
      <c r="O121" s="115">
        <f t="shared" si="75"/>
        <v>2014.8842000000002</v>
      </c>
      <c r="Q121" s="205">
        <f t="shared" si="76"/>
        <v>-1</v>
      </c>
      <c r="R121" s="204">
        <f t="shared" si="77"/>
        <v>0</v>
      </c>
      <c r="S121" s="204">
        <f t="shared" si="78"/>
        <v>0</v>
      </c>
      <c r="T121" s="115">
        <f t="shared" si="79"/>
        <v>-3.3349028132771559</v>
      </c>
      <c r="U121" s="115">
        <f t="shared" si="80"/>
        <v>0</v>
      </c>
      <c r="V121" s="115">
        <f t="shared" si="81"/>
        <v>0</v>
      </c>
      <c r="W121" s="202">
        <f t="shared" si="99"/>
        <v>0</v>
      </c>
      <c r="Y121" s="205">
        <f t="shared" si="117"/>
        <v>56.221997631452105</v>
      </c>
      <c r="Z121" s="205">
        <f t="shared" si="118"/>
        <v>-1</v>
      </c>
      <c r="AA121" s="205">
        <f t="shared" si="82"/>
        <v>0</v>
      </c>
      <c r="AB121" s="205">
        <f t="shared" si="100"/>
        <v>0</v>
      </c>
      <c r="AC121" s="205">
        <f t="shared" si="119"/>
        <v>-1</v>
      </c>
      <c r="AD121" s="205">
        <f t="shared" si="83"/>
        <v>0</v>
      </c>
      <c r="AE121" s="205">
        <f t="shared" si="101"/>
        <v>0</v>
      </c>
      <c r="AF121" s="205">
        <f t="shared" si="84"/>
        <v>0</v>
      </c>
      <c r="AG121" s="205">
        <f t="shared" si="102"/>
        <v>0</v>
      </c>
      <c r="AH121" s="205">
        <f t="shared" si="103"/>
        <v>0</v>
      </c>
      <c r="AI121" s="205">
        <f t="shared" si="85"/>
        <v>-0.11003915580697712</v>
      </c>
      <c r="AJ121" s="205">
        <f t="shared" si="120"/>
        <v>1894.5224518032098</v>
      </c>
      <c r="AK121" s="205">
        <f t="shared" si="104"/>
        <v>56.110890282549292</v>
      </c>
      <c r="AL121" s="205">
        <f t="shared" si="86"/>
        <v>56.221997631452105</v>
      </c>
      <c r="AM121" s="205" t="e">
        <f t="shared" si="87"/>
        <v>#DIV/0!</v>
      </c>
      <c r="AN121" s="205">
        <f t="shared" si="105"/>
        <v>0</v>
      </c>
      <c r="AO121" s="205">
        <f t="shared" si="88"/>
        <v>0</v>
      </c>
      <c r="AP121" s="205">
        <f t="shared" si="106"/>
        <v>0</v>
      </c>
      <c r="AQ121" s="205">
        <f t="shared" si="107"/>
        <v>0</v>
      </c>
      <c r="AR121" s="215">
        <f t="shared" si="89"/>
        <v>13.181186421934679</v>
      </c>
      <c r="AS121" s="215">
        <f t="shared" si="90"/>
        <v>13.181186421934679</v>
      </c>
      <c r="AT121" s="215">
        <f t="shared" si="91"/>
        <v>0</v>
      </c>
      <c r="AU121" s="215">
        <f t="shared" si="121"/>
        <v>0</v>
      </c>
      <c r="AV121" s="201"/>
      <c r="AW121" s="115">
        <f t="shared" si="122"/>
        <v>48.902999999974007</v>
      </c>
      <c r="AX121" s="115">
        <f t="shared" si="123"/>
        <v>-3.3349028132771559</v>
      </c>
      <c r="AY121" s="115">
        <f t="shared" si="108"/>
        <v>0</v>
      </c>
      <c r="AZ121" s="115">
        <f t="shared" si="124"/>
        <v>-3.3228000135485973</v>
      </c>
      <c r="BA121" s="115">
        <f t="shared" si="109"/>
        <v>0</v>
      </c>
      <c r="BB121" s="115">
        <f t="shared" si="125"/>
        <v>0</v>
      </c>
      <c r="BC121" s="115">
        <f t="shared" si="126"/>
        <v>0</v>
      </c>
      <c r="BD121" s="115">
        <f t="shared" si="127"/>
        <v>0</v>
      </c>
      <c r="BE121" s="115">
        <f t="shared" si="110"/>
        <v>0</v>
      </c>
      <c r="BF121" s="115">
        <f t="shared" si="111"/>
        <v>0</v>
      </c>
      <c r="BG121" s="115">
        <f t="shared" si="128"/>
        <v>1834.0292100000011</v>
      </c>
      <c r="BH121" s="115">
        <f t="shared" si="129"/>
        <v>27603.707574746339</v>
      </c>
      <c r="BI121" s="115">
        <f t="shared" si="112"/>
        <v>48.902999999974007</v>
      </c>
      <c r="BJ121" s="115" t="e">
        <f t="shared" si="113"/>
        <v>#DIV/0!</v>
      </c>
      <c r="BK121" s="115">
        <f t="shared" si="92"/>
        <v>0</v>
      </c>
      <c r="BL121" s="115">
        <f t="shared" si="93"/>
        <v>0</v>
      </c>
      <c r="BM121" s="115">
        <f t="shared" si="114"/>
        <v>0</v>
      </c>
      <c r="BN121" s="201">
        <f t="shared" si="94"/>
        <v>0</v>
      </c>
      <c r="BO121" s="216">
        <f t="shared" si="130"/>
        <v>0</v>
      </c>
      <c r="BP121" s="201"/>
      <c r="BQ121" s="110">
        <f t="shared" si="95"/>
        <v>0</v>
      </c>
      <c r="BR121" s="110" t="e">
        <f t="shared" si="96"/>
        <v>#DIV/0!</v>
      </c>
      <c r="BS121" s="110" t="e">
        <f t="shared" si="115"/>
        <v>#DIV/0!</v>
      </c>
      <c r="BT121" s="110">
        <f t="shared" si="116"/>
        <v>0</v>
      </c>
      <c r="CC121" s="110"/>
      <c r="CD121" s="110"/>
      <c r="CE121" s="110"/>
      <c r="CW121" s="110"/>
      <c r="CX121" s="110"/>
    </row>
    <row r="122" spans="1:102">
      <c r="A122" s="110">
        <f t="shared" si="131"/>
        <v>8.2200000000000166</v>
      </c>
      <c r="B122" s="110">
        <f t="shared" si="97"/>
        <v>1558.349352388324</v>
      </c>
      <c r="C122" s="116">
        <f t="shared" si="98"/>
        <v>1558.349352388324</v>
      </c>
      <c r="E122" s="205">
        <f t="shared" si="66"/>
        <v>1873.2339931054987</v>
      </c>
      <c r="F122" s="205">
        <f t="shared" si="67"/>
        <v>1685.0566812236193</v>
      </c>
      <c r="G122" s="205">
        <f t="shared" si="68"/>
        <v>-0.11013616645561393</v>
      </c>
      <c r="H122" s="205">
        <f t="shared" si="69"/>
        <v>1893.9591208500913</v>
      </c>
      <c r="I122" s="205">
        <f t="shared" si="70"/>
        <v>0</v>
      </c>
      <c r="K122" s="115">
        <f t="shared" si="71"/>
        <v>1833.5391600000007</v>
      </c>
      <c r="L122" s="115">
        <f t="shared" si="72"/>
        <v>1916.3811200000005</v>
      </c>
      <c r="M122" s="115">
        <f t="shared" si="73"/>
        <v>0.12957843814789205</v>
      </c>
      <c r="N122" s="115">
        <f t="shared" si="74"/>
        <v>1854.7523277433988</v>
      </c>
      <c r="O122" s="115">
        <f t="shared" si="75"/>
        <v>2014.7632000000001</v>
      </c>
      <c r="Q122" s="205">
        <f t="shared" si="76"/>
        <v>-1</v>
      </c>
      <c r="R122" s="204">
        <f t="shared" si="77"/>
        <v>0</v>
      </c>
      <c r="S122" s="204">
        <f t="shared" si="78"/>
        <v>0</v>
      </c>
      <c r="T122" s="115">
        <f t="shared" si="79"/>
        <v>-3.3218650018864548</v>
      </c>
      <c r="U122" s="115">
        <f t="shared" si="80"/>
        <v>0</v>
      </c>
      <c r="V122" s="115">
        <f t="shared" si="81"/>
        <v>0</v>
      </c>
      <c r="W122" s="202">
        <f t="shared" si="99"/>
        <v>0</v>
      </c>
      <c r="Y122" s="205">
        <f t="shared" si="117"/>
        <v>56.333095311857797</v>
      </c>
      <c r="Z122" s="205">
        <f t="shared" si="118"/>
        <v>-1</v>
      </c>
      <c r="AA122" s="205">
        <f t="shared" si="82"/>
        <v>0</v>
      </c>
      <c r="AB122" s="205">
        <f t="shared" si="100"/>
        <v>0</v>
      </c>
      <c r="AC122" s="205">
        <f t="shared" si="119"/>
        <v>-1</v>
      </c>
      <c r="AD122" s="205">
        <f t="shared" si="83"/>
        <v>0</v>
      </c>
      <c r="AE122" s="205">
        <f t="shared" si="101"/>
        <v>0</v>
      </c>
      <c r="AF122" s="205">
        <f t="shared" si="84"/>
        <v>0</v>
      </c>
      <c r="AG122" s="205">
        <f t="shared" si="102"/>
        <v>0</v>
      </c>
      <c r="AH122" s="205">
        <f t="shared" si="103"/>
        <v>0</v>
      </c>
      <c r="AI122" s="205">
        <f t="shared" si="85"/>
        <v>-0.11013616645561393</v>
      </c>
      <c r="AJ122" s="205">
        <f t="shared" si="120"/>
        <v>1893.9591208500913</v>
      </c>
      <c r="AK122" s="205">
        <f t="shared" si="104"/>
        <v>56.221997631452105</v>
      </c>
      <c r="AL122" s="205">
        <f t="shared" si="86"/>
        <v>56.333095311857797</v>
      </c>
      <c r="AM122" s="205" t="e">
        <f t="shared" si="87"/>
        <v>#DIV/0!</v>
      </c>
      <c r="AN122" s="205">
        <f t="shared" si="105"/>
        <v>0</v>
      </c>
      <c r="AO122" s="205">
        <f t="shared" si="88"/>
        <v>0</v>
      </c>
      <c r="AP122" s="205">
        <f t="shared" si="106"/>
        <v>0</v>
      </c>
      <c r="AQ122" s="205">
        <f t="shared" si="107"/>
        <v>0</v>
      </c>
      <c r="AR122" s="215">
        <f t="shared" si="89"/>
        <v>13.181186421934679</v>
      </c>
      <c r="AS122" s="215">
        <f t="shared" si="90"/>
        <v>13.181186421934679</v>
      </c>
      <c r="AT122" s="215">
        <f t="shared" si="91"/>
        <v>0</v>
      </c>
      <c r="AU122" s="215">
        <f t="shared" si="121"/>
        <v>0</v>
      </c>
      <c r="AV122" s="201"/>
      <c r="AW122" s="115">
        <f t="shared" si="122"/>
        <v>49.005000000034805</v>
      </c>
      <c r="AX122" s="115">
        <f t="shared" si="123"/>
        <v>-3.3218650018864548</v>
      </c>
      <c r="AY122" s="115">
        <f t="shared" si="108"/>
        <v>0</v>
      </c>
      <c r="AZ122" s="115">
        <f t="shared" si="124"/>
        <v>-3.3097938244300065</v>
      </c>
      <c r="BA122" s="115">
        <f t="shared" si="109"/>
        <v>0</v>
      </c>
      <c r="BB122" s="115">
        <f t="shared" si="125"/>
        <v>0</v>
      </c>
      <c r="BC122" s="115">
        <f t="shared" si="126"/>
        <v>0</v>
      </c>
      <c r="BD122" s="115">
        <f t="shared" si="127"/>
        <v>0</v>
      </c>
      <c r="BE122" s="115">
        <f t="shared" si="110"/>
        <v>0</v>
      </c>
      <c r="BF122" s="115">
        <f t="shared" si="111"/>
        <v>0</v>
      </c>
      <c r="BG122" s="115">
        <f t="shared" si="128"/>
        <v>1833.5391600000007</v>
      </c>
      <c r="BH122" s="115">
        <f t="shared" si="129"/>
        <v>27567.9857611683</v>
      </c>
      <c r="BI122" s="115">
        <f t="shared" si="112"/>
        <v>49.005000000034805</v>
      </c>
      <c r="BJ122" s="115" t="e">
        <f t="shared" si="113"/>
        <v>#DIV/0!</v>
      </c>
      <c r="BK122" s="115">
        <f t="shared" si="92"/>
        <v>0</v>
      </c>
      <c r="BL122" s="115">
        <f t="shared" si="93"/>
        <v>0</v>
      </c>
      <c r="BM122" s="115">
        <f t="shared" si="114"/>
        <v>0</v>
      </c>
      <c r="BN122" s="201">
        <f t="shared" si="94"/>
        <v>0</v>
      </c>
      <c r="BO122" s="216">
        <f t="shared" si="130"/>
        <v>0</v>
      </c>
      <c r="BP122" s="201"/>
      <c r="BQ122" s="110">
        <f t="shared" si="95"/>
        <v>0</v>
      </c>
      <c r="BR122" s="110" t="e">
        <f t="shared" si="96"/>
        <v>#DIV/0!</v>
      </c>
      <c r="BS122" s="110" t="e">
        <f t="shared" si="115"/>
        <v>#DIV/0!</v>
      </c>
      <c r="BT122" s="110">
        <f t="shared" si="116"/>
        <v>0</v>
      </c>
      <c r="CC122" s="110"/>
      <c r="CD122" s="110"/>
      <c r="CE122" s="110"/>
      <c r="CW122" s="110"/>
      <c r="CX122" s="110"/>
    </row>
    <row r="123" spans="1:102">
      <c r="A123" s="110">
        <f t="shared" si="131"/>
        <v>8.2100000000000168</v>
      </c>
      <c r="B123" s="110">
        <f t="shared" si="97"/>
        <v>1558.2175405241046</v>
      </c>
      <c r="C123" s="116">
        <f t="shared" si="98"/>
        <v>1558.2175405241046</v>
      </c>
      <c r="E123" s="205">
        <f t="shared" si="66"/>
        <v>1872.7617704984918</v>
      </c>
      <c r="F123" s="205">
        <f t="shared" si="67"/>
        <v>1685.5868812236192</v>
      </c>
      <c r="G123" s="205">
        <f t="shared" si="68"/>
        <v>-0.11023331494380362</v>
      </c>
      <c r="H123" s="205">
        <f t="shared" si="69"/>
        <v>1893.3946790175005</v>
      </c>
      <c r="I123" s="205">
        <f t="shared" si="70"/>
        <v>0</v>
      </c>
      <c r="K123" s="115">
        <f t="shared" si="71"/>
        <v>1833.0480900000007</v>
      </c>
      <c r="L123" s="115">
        <f t="shared" si="72"/>
        <v>1916.1068800000003</v>
      </c>
      <c r="M123" s="115">
        <f t="shared" si="73"/>
        <v>0.12966804979253096</v>
      </c>
      <c r="N123" s="115">
        <f t="shared" si="74"/>
        <v>1854.3265855777929</v>
      </c>
      <c r="O123" s="115">
        <f t="shared" si="75"/>
        <v>2014.6418000000001</v>
      </c>
      <c r="Q123" s="205">
        <f t="shared" si="76"/>
        <v>-1</v>
      </c>
      <c r="R123" s="204">
        <f t="shared" si="77"/>
        <v>0</v>
      </c>
      <c r="S123" s="204">
        <f t="shared" si="78"/>
        <v>0</v>
      </c>
      <c r="T123" s="115">
        <f t="shared" si="79"/>
        <v>-3.308867724606841</v>
      </c>
      <c r="U123" s="115">
        <f t="shared" si="80"/>
        <v>0</v>
      </c>
      <c r="V123" s="115">
        <f t="shared" si="81"/>
        <v>0</v>
      </c>
      <c r="W123" s="202">
        <f t="shared" si="99"/>
        <v>0</v>
      </c>
      <c r="Y123" s="205">
        <f t="shared" si="117"/>
        <v>56.444183259078564</v>
      </c>
      <c r="Z123" s="205">
        <f t="shared" si="118"/>
        <v>-1</v>
      </c>
      <c r="AA123" s="205">
        <f t="shared" si="82"/>
        <v>0</v>
      </c>
      <c r="AB123" s="205">
        <f t="shared" si="100"/>
        <v>0</v>
      </c>
      <c r="AC123" s="205">
        <f t="shared" si="119"/>
        <v>-1</v>
      </c>
      <c r="AD123" s="205">
        <f t="shared" si="83"/>
        <v>0</v>
      </c>
      <c r="AE123" s="205">
        <f t="shared" si="101"/>
        <v>0</v>
      </c>
      <c r="AF123" s="205">
        <f t="shared" si="84"/>
        <v>0</v>
      </c>
      <c r="AG123" s="205">
        <f t="shared" si="102"/>
        <v>0</v>
      </c>
      <c r="AH123" s="205">
        <f t="shared" si="103"/>
        <v>0</v>
      </c>
      <c r="AI123" s="205">
        <f t="shared" si="85"/>
        <v>-0.11023331494380362</v>
      </c>
      <c r="AJ123" s="205">
        <f t="shared" si="120"/>
        <v>1893.3946790175005</v>
      </c>
      <c r="AK123" s="205">
        <f t="shared" si="104"/>
        <v>56.333095311857797</v>
      </c>
      <c r="AL123" s="205">
        <f t="shared" si="86"/>
        <v>56.444183259078564</v>
      </c>
      <c r="AM123" s="205" t="e">
        <f t="shared" si="87"/>
        <v>#DIV/0!</v>
      </c>
      <c r="AN123" s="205">
        <f t="shared" si="105"/>
        <v>0</v>
      </c>
      <c r="AO123" s="205">
        <f t="shared" si="88"/>
        <v>0</v>
      </c>
      <c r="AP123" s="205">
        <f t="shared" si="106"/>
        <v>0</v>
      </c>
      <c r="AQ123" s="205">
        <f t="shared" si="107"/>
        <v>0</v>
      </c>
      <c r="AR123" s="215">
        <f t="shared" si="89"/>
        <v>13.181186421934679</v>
      </c>
      <c r="AS123" s="215">
        <f t="shared" si="90"/>
        <v>13.181186421934679</v>
      </c>
      <c r="AT123" s="215">
        <f t="shared" si="91"/>
        <v>0</v>
      </c>
      <c r="AU123" s="215">
        <f t="shared" si="121"/>
        <v>0</v>
      </c>
      <c r="AV123" s="201"/>
      <c r="AW123" s="115">
        <f t="shared" si="122"/>
        <v>49.107000000004653</v>
      </c>
      <c r="AX123" s="115">
        <f t="shared" si="123"/>
        <v>-3.308867724606841</v>
      </c>
      <c r="AY123" s="115">
        <f t="shared" si="108"/>
        <v>0</v>
      </c>
      <c r="AZ123" s="115">
        <f t="shared" si="124"/>
        <v>-3.2968280596899788</v>
      </c>
      <c r="BA123" s="115">
        <f t="shared" si="109"/>
        <v>0</v>
      </c>
      <c r="BB123" s="115">
        <f t="shared" si="125"/>
        <v>0</v>
      </c>
      <c r="BC123" s="115">
        <f t="shared" si="126"/>
        <v>0</v>
      </c>
      <c r="BD123" s="115">
        <f t="shared" si="127"/>
        <v>0</v>
      </c>
      <c r="BE123" s="115">
        <f t="shared" si="110"/>
        <v>0</v>
      </c>
      <c r="BF123" s="115">
        <f t="shared" si="111"/>
        <v>0</v>
      </c>
      <c r="BG123" s="115">
        <f t="shared" si="128"/>
        <v>1833.0480900000007</v>
      </c>
      <c r="BH123" s="115">
        <f t="shared" si="129"/>
        <v>27532.161947590197</v>
      </c>
      <c r="BI123" s="115">
        <f t="shared" si="112"/>
        <v>49.107000000004653</v>
      </c>
      <c r="BJ123" s="115" t="e">
        <f t="shared" si="113"/>
        <v>#DIV/0!</v>
      </c>
      <c r="BK123" s="115">
        <f t="shared" si="92"/>
        <v>0</v>
      </c>
      <c r="BL123" s="115">
        <f t="shared" si="93"/>
        <v>0</v>
      </c>
      <c r="BM123" s="115">
        <f t="shared" si="114"/>
        <v>0</v>
      </c>
      <c r="BN123" s="201">
        <f t="shared" si="94"/>
        <v>0</v>
      </c>
      <c r="BO123" s="216">
        <f t="shared" si="130"/>
        <v>0</v>
      </c>
      <c r="BP123" s="201"/>
      <c r="BQ123" s="110">
        <f t="shared" si="95"/>
        <v>0</v>
      </c>
      <c r="BR123" s="110" t="e">
        <f t="shared" si="96"/>
        <v>#DIV/0!</v>
      </c>
      <c r="BS123" s="110" t="e">
        <f t="shared" si="115"/>
        <v>#DIV/0!</v>
      </c>
      <c r="BT123" s="110">
        <f t="shared" si="116"/>
        <v>0</v>
      </c>
      <c r="CC123" s="110"/>
      <c r="CD123" s="110"/>
      <c r="CE123" s="110"/>
      <c r="CW123" s="110"/>
      <c r="CX123" s="110"/>
    </row>
    <row r="124" spans="1:102">
      <c r="A124" s="110">
        <f t="shared" si="131"/>
        <v>8.2000000000000171</v>
      </c>
      <c r="B124" s="110">
        <f t="shared" si="97"/>
        <v>1558.0857286598853</v>
      </c>
      <c r="C124" s="116">
        <f t="shared" si="98"/>
        <v>1558.0857286598853</v>
      </c>
      <c r="E124" s="205">
        <f t="shared" si="66"/>
        <v>1872.2884215367333</v>
      </c>
      <c r="F124" s="205">
        <f t="shared" si="67"/>
        <v>1686.1142812236192</v>
      </c>
      <c r="G124" s="205">
        <f t="shared" si="68"/>
        <v>-0.11033060140435527</v>
      </c>
      <c r="H124" s="205">
        <f t="shared" si="69"/>
        <v>1892.8291264034181</v>
      </c>
      <c r="I124" s="205">
        <f t="shared" si="70"/>
        <v>0</v>
      </c>
      <c r="K124" s="115">
        <f t="shared" si="71"/>
        <v>1832.5560000000009</v>
      </c>
      <c r="L124" s="115">
        <f t="shared" si="72"/>
        <v>1915.8320000000006</v>
      </c>
      <c r="M124" s="115">
        <f t="shared" si="73"/>
        <v>0.12975778546712785</v>
      </c>
      <c r="N124" s="115">
        <f t="shared" si="74"/>
        <v>1853.8999833358132</v>
      </c>
      <c r="O124" s="115">
        <f t="shared" si="75"/>
        <v>2014.5200000000004</v>
      </c>
      <c r="Q124" s="205">
        <f t="shared" si="76"/>
        <v>-1</v>
      </c>
      <c r="R124" s="204">
        <f t="shared" si="77"/>
        <v>0</v>
      </c>
      <c r="S124" s="204">
        <f t="shared" si="78"/>
        <v>0</v>
      </c>
      <c r="T124" s="115">
        <f t="shared" si="79"/>
        <v>-3.2959108427412094</v>
      </c>
      <c r="U124" s="115">
        <f t="shared" si="80"/>
        <v>0</v>
      </c>
      <c r="V124" s="115">
        <f t="shared" si="81"/>
        <v>0</v>
      </c>
      <c r="W124" s="202">
        <f t="shared" si="99"/>
        <v>0</v>
      </c>
      <c r="Y124" s="205">
        <f t="shared" si="117"/>
        <v>56.555261408244704</v>
      </c>
      <c r="Z124" s="205">
        <f t="shared" si="118"/>
        <v>-1</v>
      </c>
      <c r="AA124" s="205">
        <f t="shared" si="82"/>
        <v>0</v>
      </c>
      <c r="AB124" s="205">
        <f t="shared" si="100"/>
        <v>0</v>
      </c>
      <c r="AC124" s="205">
        <f t="shared" si="119"/>
        <v>-1</v>
      </c>
      <c r="AD124" s="205">
        <f t="shared" si="83"/>
        <v>0</v>
      </c>
      <c r="AE124" s="205">
        <f t="shared" si="101"/>
        <v>0</v>
      </c>
      <c r="AF124" s="205">
        <f t="shared" si="84"/>
        <v>0</v>
      </c>
      <c r="AG124" s="205">
        <f t="shared" si="102"/>
        <v>0</v>
      </c>
      <c r="AH124" s="205">
        <f t="shared" si="103"/>
        <v>0</v>
      </c>
      <c r="AI124" s="205">
        <f t="shared" si="85"/>
        <v>-0.11033060140435527</v>
      </c>
      <c r="AJ124" s="205">
        <f t="shared" si="120"/>
        <v>1892.8291264034181</v>
      </c>
      <c r="AK124" s="205">
        <f t="shared" si="104"/>
        <v>56.444183259078564</v>
      </c>
      <c r="AL124" s="205">
        <f t="shared" si="86"/>
        <v>56.555261408244704</v>
      </c>
      <c r="AM124" s="205" t="e">
        <f t="shared" si="87"/>
        <v>#DIV/0!</v>
      </c>
      <c r="AN124" s="205">
        <f t="shared" si="105"/>
        <v>0</v>
      </c>
      <c r="AO124" s="205">
        <f t="shared" si="88"/>
        <v>0</v>
      </c>
      <c r="AP124" s="205">
        <f t="shared" si="106"/>
        <v>0</v>
      </c>
      <c r="AQ124" s="205">
        <f t="shared" si="107"/>
        <v>0</v>
      </c>
      <c r="AR124" s="215">
        <f t="shared" si="89"/>
        <v>13.181186421934679</v>
      </c>
      <c r="AS124" s="215">
        <f t="shared" si="90"/>
        <v>13.181186421934679</v>
      </c>
      <c r="AT124" s="215">
        <f t="shared" si="91"/>
        <v>0</v>
      </c>
      <c r="AU124" s="215">
        <f t="shared" si="121"/>
        <v>0</v>
      </c>
      <c r="AV124" s="201"/>
      <c r="AW124" s="115">
        <f t="shared" si="122"/>
        <v>49.208999999974509</v>
      </c>
      <c r="AX124" s="115">
        <f t="shared" si="123"/>
        <v>-3.2959108427412094</v>
      </c>
      <c r="AY124" s="115">
        <f t="shared" si="108"/>
        <v>0</v>
      </c>
      <c r="AZ124" s="115">
        <f t="shared" si="124"/>
        <v>-3.2839025810571707</v>
      </c>
      <c r="BA124" s="115">
        <f t="shared" si="109"/>
        <v>0</v>
      </c>
      <c r="BB124" s="115">
        <f t="shared" si="125"/>
        <v>0</v>
      </c>
      <c r="BC124" s="115">
        <f t="shared" si="126"/>
        <v>0</v>
      </c>
      <c r="BD124" s="115">
        <f t="shared" si="127"/>
        <v>0</v>
      </c>
      <c r="BE124" s="115">
        <f t="shared" si="110"/>
        <v>0</v>
      </c>
      <c r="BF124" s="115">
        <f t="shared" si="111"/>
        <v>0</v>
      </c>
      <c r="BG124" s="115">
        <f t="shared" si="128"/>
        <v>1832.5560000000009</v>
      </c>
      <c r="BH124" s="115">
        <f t="shared" si="129"/>
        <v>27496.236134012128</v>
      </c>
      <c r="BI124" s="115">
        <f t="shared" si="112"/>
        <v>49.208999999974509</v>
      </c>
      <c r="BJ124" s="115" t="e">
        <f t="shared" si="113"/>
        <v>#DIV/0!</v>
      </c>
      <c r="BK124" s="115">
        <f t="shared" si="92"/>
        <v>0</v>
      </c>
      <c r="BL124" s="115">
        <f t="shared" si="93"/>
        <v>0</v>
      </c>
      <c r="BM124" s="115">
        <f t="shared" si="114"/>
        <v>0</v>
      </c>
      <c r="BN124" s="201">
        <f t="shared" si="94"/>
        <v>0</v>
      </c>
      <c r="BO124" s="216">
        <f t="shared" si="130"/>
        <v>0</v>
      </c>
      <c r="BP124" s="201"/>
      <c r="BQ124" s="110">
        <f t="shared" si="95"/>
        <v>0</v>
      </c>
      <c r="BR124" s="110" t="e">
        <f t="shared" si="96"/>
        <v>#DIV/0!</v>
      </c>
      <c r="BS124" s="110" t="e">
        <f t="shared" si="115"/>
        <v>#DIV/0!</v>
      </c>
      <c r="BT124" s="110">
        <f t="shared" si="116"/>
        <v>0</v>
      </c>
      <c r="CC124" s="110"/>
      <c r="CD124" s="110"/>
      <c r="CE124" s="110"/>
      <c r="CW124" s="110"/>
      <c r="CX124" s="110"/>
    </row>
    <row r="125" spans="1:102">
      <c r="A125" s="110">
        <f t="shared" si="131"/>
        <v>8.1900000000000173</v>
      </c>
      <c r="B125" s="110">
        <f t="shared" si="97"/>
        <v>1557.9539167956659</v>
      </c>
      <c r="C125" s="116">
        <f t="shared" si="98"/>
        <v>1557.9539167956659</v>
      </c>
      <c r="E125" s="205">
        <f t="shared" si="66"/>
        <v>1871.8139462202232</v>
      </c>
      <c r="F125" s="205">
        <f t="shared" si="67"/>
        <v>1686.6388812236191</v>
      </c>
      <c r="G125" s="205">
        <f t="shared" si="68"/>
        <v>-0.11042802596900762</v>
      </c>
      <c r="H125" s="205">
        <f t="shared" si="69"/>
        <v>1892.2624631064809</v>
      </c>
      <c r="I125" s="205">
        <f t="shared" si="70"/>
        <v>0</v>
      </c>
      <c r="K125" s="115">
        <f t="shared" si="71"/>
        <v>1832.0628900000011</v>
      </c>
      <c r="L125" s="115">
        <f t="shared" si="72"/>
        <v>1915.5564800000006</v>
      </c>
      <c r="M125" s="115">
        <f t="shared" si="73"/>
        <v>0.1298476454293627</v>
      </c>
      <c r="N125" s="115">
        <f t="shared" si="74"/>
        <v>1853.4725212618846</v>
      </c>
      <c r="O125" s="115">
        <f t="shared" si="75"/>
        <v>2014.3978000000002</v>
      </c>
      <c r="Q125" s="205">
        <f t="shared" si="76"/>
        <v>-1</v>
      </c>
      <c r="R125" s="204">
        <f t="shared" si="77"/>
        <v>0</v>
      </c>
      <c r="S125" s="204">
        <f t="shared" si="78"/>
        <v>0</v>
      </c>
      <c r="T125" s="115">
        <f t="shared" si="79"/>
        <v>-3.2829942179314187</v>
      </c>
      <c r="U125" s="115">
        <f t="shared" si="80"/>
        <v>0</v>
      </c>
      <c r="V125" s="115">
        <f t="shared" si="81"/>
        <v>0</v>
      </c>
      <c r="W125" s="202">
        <f t="shared" si="99"/>
        <v>0</v>
      </c>
      <c r="Y125" s="205">
        <f t="shared" si="117"/>
        <v>56.666329693713422</v>
      </c>
      <c r="Z125" s="205">
        <f t="shared" si="118"/>
        <v>-1</v>
      </c>
      <c r="AA125" s="205">
        <f t="shared" si="82"/>
        <v>0</v>
      </c>
      <c r="AB125" s="205">
        <f t="shared" si="100"/>
        <v>0</v>
      </c>
      <c r="AC125" s="205">
        <f t="shared" si="119"/>
        <v>-1</v>
      </c>
      <c r="AD125" s="205">
        <f t="shared" si="83"/>
        <v>0</v>
      </c>
      <c r="AE125" s="205">
        <f t="shared" si="101"/>
        <v>0</v>
      </c>
      <c r="AF125" s="205">
        <f t="shared" si="84"/>
        <v>0</v>
      </c>
      <c r="AG125" s="205">
        <f t="shared" si="102"/>
        <v>0</v>
      </c>
      <c r="AH125" s="205">
        <f t="shared" si="103"/>
        <v>0</v>
      </c>
      <c r="AI125" s="205">
        <f t="shared" si="85"/>
        <v>-0.11042802596900762</v>
      </c>
      <c r="AJ125" s="205">
        <f t="shared" si="120"/>
        <v>1892.2624631064809</v>
      </c>
      <c r="AK125" s="205">
        <f t="shared" si="104"/>
        <v>56.555261408244704</v>
      </c>
      <c r="AL125" s="205">
        <f t="shared" si="86"/>
        <v>56.666329693713422</v>
      </c>
      <c r="AM125" s="205" t="e">
        <f t="shared" si="87"/>
        <v>#DIV/0!</v>
      </c>
      <c r="AN125" s="205">
        <f t="shared" si="105"/>
        <v>0</v>
      </c>
      <c r="AO125" s="205">
        <f t="shared" si="88"/>
        <v>0</v>
      </c>
      <c r="AP125" s="205">
        <f t="shared" si="106"/>
        <v>0</v>
      </c>
      <c r="AQ125" s="205">
        <f t="shared" si="107"/>
        <v>0</v>
      </c>
      <c r="AR125" s="215">
        <f t="shared" si="89"/>
        <v>13.181186421934679</v>
      </c>
      <c r="AS125" s="215">
        <f t="shared" si="90"/>
        <v>13.181186421934679</v>
      </c>
      <c r="AT125" s="215">
        <f t="shared" si="91"/>
        <v>0</v>
      </c>
      <c r="AU125" s="215">
        <f t="shared" si="121"/>
        <v>0</v>
      </c>
      <c r="AV125" s="201"/>
      <c r="AW125" s="115">
        <f t="shared" si="122"/>
        <v>49.310999999989832</v>
      </c>
      <c r="AX125" s="115">
        <f t="shared" si="123"/>
        <v>-3.2829942179314187</v>
      </c>
      <c r="AY125" s="115">
        <f t="shared" si="108"/>
        <v>0</v>
      </c>
      <c r="AZ125" s="115">
        <f t="shared" si="124"/>
        <v>-3.2710172505977586</v>
      </c>
      <c r="BA125" s="115">
        <f t="shared" si="109"/>
        <v>0</v>
      </c>
      <c r="BB125" s="115">
        <f t="shared" si="125"/>
        <v>0</v>
      </c>
      <c r="BC125" s="115">
        <f t="shared" si="126"/>
        <v>0</v>
      </c>
      <c r="BD125" s="115">
        <f t="shared" si="127"/>
        <v>0</v>
      </c>
      <c r="BE125" s="115">
        <f t="shared" si="110"/>
        <v>0</v>
      </c>
      <c r="BF125" s="115">
        <f t="shared" si="111"/>
        <v>0</v>
      </c>
      <c r="BG125" s="115">
        <f t="shared" si="128"/>
        <v>1832.0628900000011</v>
      </c>
      <c r="BH125" s="115">
        <f t="shared" si="129"/>
        <v>27460.208320434089</v>
      </c>
      <c r="BI125" s="115">
        <f t="shared" si="112"/>
        <v>49.310999999989832</v>
      </c>
      <c r="BJ125" s="115" t="e">
        <f t="shared" si="113"/>
        <v>#DIV/0!</v>
      </c>
      <c r="BK125" s="115">
        <f t="shared" si="92"/>
        <v>0</v>
      </c>
      <c r="BL125" s="115">
        <f t="shared" si="93"/>
        <v>0</v>
      </c>
      <c r="BM125" s="115">
        <f t="shared" si="114"/>
        <v>0</v>
      </c>
      <c r="BN125" s="201">
        <f t="shared" si="94"/>
        <v>0</v>
      </c>
      <c r="BO125" s="216">
        <f t="shared" si="130"/>
        <v>0</v>
      </c>
      <c r="BP125" s="201"/>
      <c r="BQ125" s="110">
        <f t="shared" si="95"/>
        <v>0</v>
      </c>
      <c r="BR125" s="110" t="e">
        <f t="shared" si="96"/>
        <v>#DIV/0!</v>
      </c>
      <c r="BS125" s="110" t="e">
        <f t="shared" si="115"/>
        <v>#DIV/0!</v>
      </c>
      <c r="BT125" s="110">
        <f t="shared" si="116"/>
        <v>0</v>
      </c>
      <c r="CC125" s="110"/>
      <c r="CD125" s="110"/>
      <c r="CE125" s="110"/>
      <c r="CW125" s="110"/>
      <c r="CX125" s="110"/>
    </row>
    <row r="126" spans="1:102">
      <c r="A126" s="110">
        <f t="shared" si="131"/>
        <v>8.1800000000000175</v>
      </c>
      <c r="B126" s="110">
        <f t="shared" si="97"/>
        <v>1557.8221049314466</v>
      </c>
      <c r="C126" s="116">
        <f t="shared" si="98"/>
        <v>1557.8221049314466</v>
      </c>
      <c r="E126" s="205">
        <f t="shared" si="66"/>
        <v>1871.3383445489617</v>
      </c>
      <c r="F126" s="205">
        <f t="shared" si="67"/>
        <v>1687.1606812236191</v>
      </c>
      <c r="G126" s="205">
        <f t="shared" si="68"/>
        <v>-0.11052558876841378</v>
      </c>
      <c r="H126" s="205">
        <f t="shared" si="69"/>
        <v>1891.6946892259859</v>
      </c>
      <c r="I126" s="205">
        <f t="shared" si="70"/>
        <v>0</v>
      </c>
      <c r="K126" s="115">
        <f t="shared" si="71"/>
        <v>1831.568760000001</v>
      </c>
      <c r="L126" s="115">
        <f t="shared" si="72"/>
        <v>1915.2803200000005</v>
      </c>
      <c r="M126" s="115">
        <f t="shared" si="73"/>
        <v>0.12993762993762978</v>
      </c>
      <c r="N126" s="115">
        <f t="shared" si="74"/>
        <v>1853.0441996010159</v>
      </c>
      <c r="O126" s="115">
        <f t="shared" si="75"/>
        <v>2014.2752000000003</v>
      </c>
      <c r="Q126" s="205">
        <f t="shared" si="76"/>
        <v>-1</v>
      </c>
      <c r="R126" s="204">
        <f t="shared" si="77"/>
        <v>0</v>
      </c>
      <c r="S126" s="204">
        <f t="shared" si="78"/>
        <v>0</v>
      </c>
      <c r="T126" s="115">
        <f t="shared" si="79"/>
        <v>-3.270117712160137</v>
      </c>
      <c r="U126" s="115">
        <f t="shared" si="80"/>
        <v>0</v>
      </c>
      <c r="V126" s="115">
        <f t="shared" si="81"/>
        <v>0</v>
      </c>
      <c r="W126" s="202">
        <f t="shared" si="99"/>
        <v>0</v>
      </c>
      <c r="Y126" s="205">
        <f t="shared" si="117"/>
        <v>56.777388049500885</v>
      </c>
      <c r="Z126" s="205">
        <f t="shared" si="118"/>
        <v>-1</v>
      </c>
      <c r="AA126" s="205">
        <f t="shared" si="82"/>
        <v>0</v>
      </c>
      <c r="AB126" s="205">
        <f t="shared" si="100"/>
        <v>0</v>
      </c>
      <c r="AC126" s="205">
        <f t="shared" si="119"/>
        <v>-1</v>
      </c>
      <c r="AD126" s="205">
        <f t="shared" si="83"/>
        <v>0</v>
      </c>
      <c r="AE126" s="205">
        <f t="shared" si="101"/>
        <v>0</v>
      </c>
      <c r="AF126" s="205">
        <f t="shared" si="84"/>
        <v>0</v>
      </c>
      <c r="AG126" s="205">
        <f t="shared" si="102"/>
        <v>0</v>
      </c>
      <c r="AH126" s="205">
        <f t="shared" si="103"/>
        <v>0</v>
      </c>
      <c r="AI126" s="205">
        <f t="shared" si="85"/>
        <v>-0.11052558876841378</v>
      </c>
      <c r="AJ126" s="205">
        <f t="shared" si="120"/>
        <v>1891.6946892259859</v>
      </c>
      <c r="AK126" s="205">
        <f t="shared" si="104"/>
        <v>56.666329693713422</v>
      </c>
      <c r="AL126" s="205">
        <f t="shared" si="86"/>
        <v>56.777388049500885</v>
      </c>
      <c r="AM126" s="205" t="e">
        <f t="shared" si="87"/>
        <v>#DIV/0!</v>
      </c>
      <c r="AN126" s="205">
        <f t="shared" si="105"/>
        <v>0</v>
      </c>
      <c r="AO126" s="205">
        <f t="shared" si="88"/>
        <v>0</v>
      </c>
      <c r="AP126" s="205">
        <f t="shared" si="106"/>
        <v>0</v>
      </c>
      <c r="AQ126" s="205">
        <f t="shared" si="107"/>
        <v>0</v>
      </c>
      <c r="AR126" s="215">
        <f t="shared" si="89"/>
        <v>13.181186421934679</v>
      </c>
      <c r="AS126" s="215">
        <f t="shared" si="90"/>
        <v>13.181186421934679</v>
      </c>
      <c r="AT126" s="215">
        <f t="shared" si="91"/>
        <v>0</v>
      </c>
      <c r="AU126" s="215">
        <f t="shared" si="121"/>
        <v>0</v>
      </c>
      <c r="AV126" s="201"/>
      <c r="AW126" s="115">
        <f t="shared" si="122"/>
        <v>49.413000000005155</v>
      </c>
      <c r="AX126" s="115">
        <f t="shared" si="123"/>
        <v>-3.270117712160137</v>
      </c>
      <c r="AY126" s="115">
        <f t="shared" si="108"/>
        <v>0</v>
      </c>
      <c r="AZ126" s="115">
        <f t="shared" si="124"/>
        <v>-3.2581719307172876</v>
      </c>
      <c r="BA126" s="115">
        <f t="shared" si="109"/>
        <v>0</v>
      </c>
      <c r="BB126" s="115">
        <f t="shared" si="125"/>
        <v>0</v>
      </c>
      <c r="BC126" s="115">
        <f t="shared" si="126"/>
        <v>0</v>
      </c>
      <c r="BD126" s="115">
        <f t="shared" si="127"/>
        <v>0</v>
      </c>
      <c r="BE126" s="115">
        <f t="shared" si="110"/>
        <v>0</v>
      </c>
      <c r="BF126" s="115">
        <f t="shared" si="111"/>
        <v>0</v>
      </c>
      <c r="BG126" s="115">
        <f t="shared" si="128"/>
        <v>1831.568760000001</v>
      </c>
      <c r="BH126" s="115">
        <f t="shared" si="129"/>
        <v>27424.078506856033</v>
      </c>
      <c r="BI126" s="115">
        <f t="shared" si="112"/>
        <v>49.413000000005155</v>
      </c>
      <c r="BJ126" s="115" t="e">
        <f t="shared" si="113"/>
        <v>#DIV/0!</v>
      </c>
      <c r="BK126" s="115">
        <f t="shared" si="92"/>
        <v>0</v>
      </c>
      <c r="BL126" s="115">
        <f t="shared" si="93"/>
        <v>0</v>
      </c>
      <c r="BM126" s="115">
        <f t="shared" si="114"/>
        <v>0</v>
      </c>
      <c r="BN126" s="201">
        <f t="shared" si="94"/>
        <v>0</v>
      </c>
      <c r="BO126" s="216">
        <f t="shared" si="130"/>
        <v>0</v>
      </c>
      <c r="BP126" s="201"/>
      <c r="BQ126" s="110">
        <f t="shared" si="95"/>
        <v>0</v>
      </c>
      <c r="BR126" s="110" t="e">
        <f t="shared" si="96"/>
        <v>#DIV/0!</v>
      </c>
      <c r="BS126" s="110" t="e">
        <f t="shared" si="115"/>
        <v>#DIV/0!</v>
      </c>
      <c r="BT126" s="110">
        <f t="shared" si="116"/>
        <v>0</v>
      </c>
      <c r="CC126" s="110"/>
      <c r="CD126" s="110"/>
      <c r="CE126" s="110"/>
      <c r="CW126" s="110"/>
      <c r="CX126" s="110"/>
    </row>
    <row r="127" spans="1:102">
      <c r="A127" s="110">
        <f t="shared" si="131"/>
        <v>8.1700000000000177</v>
      </c>
      <c r="B127" s="110">
        <f t="shared" si="97"/>
        <v>1557.6902930672272</v>
      </c>
      <c r="C127" s="116">
        <f t="shared" si="98"/>
        <v>1557.6902930672272</v>
      </c>
      <c r="E127" s="205">
        <f t="shared" si="66"/>
        <v>1870.8616165229489</v>
      </c>
      <c r="F127" s="205">
        <f t="shared" si="67"/>
        <v>1687.6796812236189</v>
      </c>
      <c r="G127" s="205">
        <f t="shared" si="68"/>
        <v>-0.11062328993212589</v>
      </c>
      <c r="H127" s="205">
        <f t="shared" si="69"/>
        <v>1891.1258048618947</v>
      </c>
      <c r="I127" s="205">
        <f t="shared" si="70"/>
        <v>0</v>
      </c>
      <c r="K127" s="115">
        <f t="shared" si="71"/>
        <v>1831.0736100000008</v>
      </c>
      <c r="L127" s="115">
        <f t="shared" si="72"/>
        <v>1915.0035200000002</v>
      </c>
      <c r="M127" s="115">
        <f t="shared" si="73"/>
        <v>0.13002773925104008</v>
      </c>
      <c r="N127" s="115">
        <f t="shared" si="74"/>
        <v>1852.6150185987999</v>
      </c>
      <c r="O127" s="115">
        <f t="shared" si="75"/>
        <v>2014.1522</v>
      </c>
      <c r="Q127" s="205">
        <f t="shared" si="76"/>
        <v>-1</v>
      </c>
      <c r="R127" s="204">
        <f t="shared" si="77"/>
        <v>0</v>
      </c>
      <c r="S127" s="204">
        <f t="shared" si="78"/>
        <v>0</v>
      </c>
      <c r="T127" s="115">
        <f t="shared" si="79"/>
        <v>-3.2572811877526808</v>
      </c>
      <c r="U127" s="115">
        <f t="shared" si="80"/>
        <v>0</v>
      </c>
      <c r="V127" s="115">
        <f t="shared" si="81"/>
        <v>0</v>
      </c>
      <c r="W127" s="202">
        <f t="shared" si="99"/>
        <v>0</v>
      </c>
      <c r="Y127" s="205">
        <f t="shared" si="117"/>
        <v>56.888436409123038</v>
      </c>
      <c r="Z127" s="205">
        <f t="shared" si="118"/>
        <v>-1</v>
      </c>
      <c r="AA127" s="205">
        <f t="shared" si="82"/>
        <v>0</v>
      </c>
      <c r="AB127" s="205">
        <f t="shared" si="100"/>
        <v>0</v>
      </c>
      <c r="AC127" s="205">
        <f t="shared" si="119"/>
        <v>-1</v>
      </c>
      <c r="AD127" s="205">
        <f t="shared" si="83"/>
        <v>0</v>
      </c>
      <c r="AE127" s="205">
        <f t="shared" si="101"/>
        <v>0</v>
      </c>
      <c r="AF127" s="205">
        <f t="shared" si="84"/>
        <v>0</v>
      </c>
      <c r="AG127" s="205">
        <f t="shared" si="102"/>
        <v>0</v>
      </c>
      <c r="AH127" s="205">
        <f t="shared" si="103"/>
        <v>0</v>
      </c>
      <c r="AI127" s="205">
        <f t="shared" si="85"/>
        <v>-0.11062328993212589</v>
      </c>
      <c r="AJ127" s="205">
        <f t="shared" si="120"/>
        <v>1891.1258048618947</v>
      </c>
      <c r="AK127" s="205">
        <f t="shared" si="104"/>
        <v>56.777388049500885</v>
      </c>
      <c r="AL127" s="205">
        <f t="shared" si="86"/>
        <v>56.888436409123038</v>
      </c>
      <c r="AM127" s="205" t="e">
        <f t="shared" si="87"/>
        <v>#DIV/0!</v>
      </c>
      <c r="AN127" s="205">
        <f t="shared" si="105"/>
        <v>0</v>
      </c>
      <c r="AO127" s="205">
        <f>IF(AN127&gt;=0,0,AN127)</f>
        <v>0</v>
      </c>
      <c r="AP127" s="205">
        <f t="shared" si="106"/>
        <v>0</v>
      </c>
      <c r="AQ127" s="205">
        <f t="shared" si="107"/>
        <v>0</v>
      </c>
      <c r="AR127" s="215">
        <f t="shared" si="89"/>
        <v>13.181186421934679</v>
      </c>
      <c r="AS127" s="215">
        <f t="shared" si="90"/>
        <v>13.181186421934679</v>
      </c>
      <c r="AT127" s="215">
        <f t="shared" si="91"/>
        <v>0</v>
      </c>
      <c r="AU127" s="215">
        <f t="shared" si="121"/>
        <v>0</v>
      </c>
      <c r="AV127" s="201"/>
      <c r="AW127" s="115">
        <f t="shared" si="122"/>
        <v>49.515000000020486</v>
      </c>
      <c r="AX127" s="115">
        <f t="shared" si="123"/>
        <v>-3.2572811877526808</v>
      </c>
      <c r="AY127" s="115">
        <f t="shared" si="108"/>
        <v>0</v>
      </c>
      <c r="AZ127" s="115">
        <f t="shared" si="124"/>
        <v>-3.2453664841625067</v>
      </c>
      <c r="BA127" s="115">
        <f t="shared" si="109"/>
        <v>0</v>
      </c>
      <c r="BB127" s="115">
        <f t="shared" si="125"/>
        <v>0</v>
      </c>
      <c r="BC127" s="115">
        <f t="shared" si="126"/>
        <v>0</v>
      </c>
      <c r="BD127" s="115">
        <f t="shared" si="127"/>
        <v>0</v>
      </c>
      <c r="BE127" s="115">
        <f t="shared" si="110"/>
        <v>0</v>
      </c>
      <c r="BF127" s="115">
        <f t="shared" si="111"/>
        <v>0</v>
      </c>
      <c r="BG127" s="115">
        <f t="shared" si="128"/>
        <v>1831.0736100000008</v>
      </c>
      <c r="BH127" s="115">
        <f t="shared" si="129"/>
        <v>27387.846693277963</v>
      </c>
      <c r="BI127" s="115">
        <f t="shared" si="112"/>
        <v>49.515000000020486</v>
      </c>
      <c r="BJ127" s="115" t="e">
        <f t="shared" si="113"/>
        <v>#DIV/0!</v>
      </c>
      <c r="BK127" s="115">
        <f t="shared" si="92"/>
        <v>0</v>
      </c>
      <c r="BL127" s="115">
        <f t="shared" si="93"/>
        <v>0</v>
      </c>
      <c r="BM127" s="115">
        <f t="shared" si="114"/>
        <v>0</v>
      </c>
      <c r="BN127" s="201">
        <f t="shared" si="94"/>
        <v>0</v>
      </c>
      <c r="BO127" s="216">
        <f t="shared" si="130"/>
        <v>0</v>
      </c>
      <c r="BP127" s="201"/>
      <c r="BQ127" s="110">
        <f t="shared" si="95"/>
        <v>0</v>
      </c>
      <c r="BR127" s="110" t="e">
        <f t="shared" si="96"/>
        <v>#DIV/0!</v>
      </c>
      <c r="BS127" s="110" t="e">
        <f t="shared" si="115"/>
        <v>#DIV/0!</v>
      </c>
      <c r="BT127" s="110">
        <f t="shared" si="116"/>
        <v>0</v>
      </c>
      <c r="CC127" s="110"/>
      <c r="CD127" s="110"/>
      <c r="CE127" s="110"/>
      <c r="CW127" s="110"/>
      <c r="CX127" s="110"/>
    </row>
    <row r="128" spans="1:102">
      <c r="A128" s="110">
        <f t="shared" si="131"/>
        <v>8.1600000000000179</v>
      </c>
      <c r="B128" s="110">
        <f t="shared" si="97"/>
        <v>1557.5584812030079</v>
      </c>
      <c r="C128" s="116">
        <f t="shared" si="98"/>
        <v>1557.5584812030079</v>
      </c>
      <c r="E128" s="205">
        <f t="shared" si="66"/>
        <v>1870.3837621421844</v>
      </c>
      <c r="F128" s="205">
        <f t="shared" si="67"/>
        <v>1688.1958812236189</v>
      </c>
      <c r="G128" s="205">
        <f t="shared" si="68"/>
        <v>-0.11072112958857928</v>
      </c>
      <c r="H128" s="205">
        <f t="shared" si="69"/>
        <v>1890.5558101148376</v>
      </c>
      <c r="I128" s="205">
        <f t="shared" si="70"/>
        <v>0</v>
      </c>
      <c r="K128" s="115">
        <f t="shared" si="71"/>
        <v>1830.5774400000009</v>
      </c>
      <c r="L128" s="115">
        <f t="shared" si="72"/>
        <v>1914.7260800000006</v>
      </c>
      <c r="M128" s="115">
        <f t="shared" si="73"/>
        <v>0.13011797362942384</v>
      </c>
      <c r="N128" s="115">
        <f t="shared" si="74"/>
        <v>1852.1849785014172</v>
      </c>
      <c r="O128" s="115">
        <f t="shared" si="75"/>
        <v>2014.0288</v>
      </c>
      <c r="Q128" s="205">
        <f t="shared" si="76"/>
        <v>-1</v>
      </c>
      <c r="R128" s="204">
        <f t="shared" si="77"/>
        <v>0</v>
      </c>
      <c r="S128" s="204">
        <f t="shared" si="78"/>
        <v>0</v>
      </c>
      <c r="T128" s="115">
        <f t="shared" si="79"/>
        <v>-3.244484507378778</v>
      </c>
      <c r="U128" s="115">
        <f t="shared" si="80"/>
        <v>0</v>
      </c>
      <c r="V128" s="115">
        <f t="shared" si="81"/>
        <v>0</v>
      </c>
      <c r="W128" s="202">
        <f t="shared" si="99"/>
        <v>0</v>
      </c>
      <c r="Y128" s="205">
        <f t="shared" si="117"/>
        <v>56.999474705709268</v>
      </c>
      <c r="Z128" s="205">
        <f t="shared" si="118"/>
        <v>-1</v>
      </c>
      <c r="AA128" s="205">
        <f t="shared" si="82"/>
        <v>0</v>
      </c>
      <c r="AB128" s="205">
        <f t="shared" si="100"/>
        <v>0</v>
      </c>
      <c r="AC128" s="205">
        <f t="shared" si="119"/>
        <v>-1</v>
      </c>
      <c r="AD128" s="205">
        <f t="shared" si="83"/>
        <v>0</v>
      </c>
      <c r="AE128" s="205">
        <f t="shared" si="101"/>
        <v>0</v>
      </c>
      <c r="AF128" s="205">
        <f t="shared" si="84"/>
        <v>0</v>
      </c>
      <c r="AG128" s="205">
        <f t="shared" si="102"/>
        <v>0</v>
      </c>
      <c r="AH128" s="205">
        <f t="shared" si="103"/>
        <v>0</v>
      </c>
      <c r="AI128" s="205">
        <f t="shared" si="85"/>
        <v>-0.11072112958857928</v>
      </c>
      <c r="AJ128" s="205">
        <f t="shared" si="120"/>
        <v>1890.5558101148376</v>
      </c>
      <c r="AK128" s="205">
        <f t="shared" si="104"/>
        <v>56.888436409123038</v>
      </c>
      <c r="AL128" s="205">
        <f t="shared" si="86"/>
        <v>56.999474705709268</v>
      </c>
      <c r="AM128" s="205" t="e">
        <f t="shared" si="87"/>
        <v>#DIV/0!</v>
      </c>
      <c r="AN128" s="205">
        <f t="shared" si="105"/>
        <v>0</v>
      </c>
      <c r="AO128" s="205">
        <f t="shared" si="88"/>
        <v>0</v>
      </c>
      <c r="AP128" s="205">
        <f t="shared" si="106"/>
        <v>0</v>
      </c>
      <c r="AQ128" s="205">
        <f t="shared" si="107"/>
        <v>0</v>
      </c>
      <c r="AR128" s="215">
        <f t="shared" si="89"/>
        <v>13.181186421957417</v>
      </c>
      <c r="AS128" s="215">
        <f t="shared" si="90"/>
        <v>13.181186421957417</v>
      </c>
      <c r="AT128" s="215">
        <f t="shared" si="91"/>
        <v>0</v>
      </c>
      <c r="AU128" s="215">
        <f t="shared" si="121"/>
        <v>0</v>
      </c>
      <c r="AV128" s="201"/>
      <c r="AW128" s="115">
        <f t="shared" si="122"/>
        <v>49.616999999990334</v>
      </c>
      <c r="AX128" s="115">
        <f t="shared" si="123"/>
        <v>-3.244484507378778</v>
      </c>
      <c r="AY128" s="115">
        <f t="shared" si="108"/>
        <v>0</v>
      </c>
      <c r="AZ128" s="115">
        <f t="shared" si="124"/>
        <v>-3.2326007740231351</v>
      </c>
      <c r="BA128" s="115">
        <f t="shared" si="109"/>
        <v>0</v>
      </c>
      <c r="BB128" s="115">
        <f t="shared" si="125"/>
        <v>0</v>
      </c>
      <c r="BC128" s="115">
        <f t="shared" si="126"/>
        <v>0</v>
      </c>
      <c r="BD128" s="115">
        <f t="shared" si="127"/>
        <v>0</v>
      </c>
      <c r="BE128" s="115">
        <f t="shared" si="110"/>
        <v>0</v>
      </c>
      <c r="BF128" s="115">
        <f t="shared" si="111"/>
        <v>0</v>
      </c>
      <c r="BG128" s="115">
        <f t="shared" si="128"/>
        <v>1830.5774400000009</v>
      </c>
      <c r="BH128" s="115">
        <f t="shared" si="129"/>
        <v>27351.512879699876</v>
      </c>
      <c r="BI128" s="115">
        <f t="shared" si="112"/>
        <v>49.616999999990334</v>
      </c>
      <c r="BJ128" s="115" t="e">
        <f t="shared" si="113"/>
        <v>#DIV/0!</v>
      </c>
      <c r="BK128" s="115">
        <f t="shared" si="92"/>
        <v>0</v>
      </c>
      <c r="BL128" s="115">
        <f t="shared" si="93"/>
        <v>0</v>
      </c>
      <c r="BM128" s="115">
        <f t="shared" si="114"/>
        <v>0</v>
      </c>
      <c r="BN128" s="201">
        <f t="shared" si="94"/>
        <v>0</v>
      </c>
      <c r="BO128" s="216">
        <f t="shared" si="130"/>
        <v>0</v>
      </c>
      <c r="BP128" s="201"/>
      <c r="BQ128" s="110">
        <f t="shared" si="95"/>
        <v>0</v>
      </c>
      <c r="BR128" s="110" t="e">
        <f t="shared" si="96"/>
        <v>#DIV/0!</v>
      </c>
      <c r="BS128" s="110" t="e">
        <f t="shared" si="115"/>
        <v>#DIV/0!</v>
      </c>
      <c r="BT128" s="110">
        <f t="shared" si="116"/>
        <v>0</v>
      </c>
      <c r="CC128" s="110"/>
      <c r="CD128" s="110"/>
      <c r="CE128" s="110"/>
      <c r="CW128" s="110"/>
      <c r="CX128" s="110"/>
    </row>
    <row r="129" spans="1:102">
      <c r="A129" s="110">
        <f t="shared" si="131"/>
        <v>8.1500000000000181</v>
      </c>
      <c r="B129" s="110">
        <f t="shared" si="97"/>
        <v>1557.4266693387883</v>
      </c>
      <c r="C129" s="116">
        <f t="shared" si="98"/>
        <v>1557.4266693387883</v>
      </c>
      <c r="E129" s="205">
        <f t="shared" si="66"/>
        <v>1869.9047814066685</v>
      </c>
      <c r="F129" s="205">
        <f t="shared" si="67"/>
        <v>1688.709281223619</v>
      </c>
      <c r="G129" s="205">
        <f t="shared" si="68"/>
        <v>-0.11081910786507704</v>
      </c>
      <c r="H129" s="205">
        <f t="shared" si="69"/>
        <v>1889.9847050861204</v>
      </c>
      <c r="I129" s="205">
        <f t="shared" si="70"/>
        <v>0</v>
      </c>
      <c r="K129" s="115">
        <f t="shared" si="71"/>
        <v>1830.0802500000013</v>
      </c>
      <c r="L129" s="115">
        <f t="shared" si="72"/>
        <v>1914.4480000000003</v>
      </c>
      <c r="M129" s="115">
        <f t="shared" si="73"/>
        <v>0.13020833333333318</v>
      </c>
      <c r="N129" s="115">
        <f t="shared" si="74"/>
        <v>1851.7540795556358</v>
      </c>
      <c r="O129" s="115">
        <f t="shared" si="75"/>
        <v>2013.9050000000002</v>
      </c>
      <c r="Q129" s="205">
        <f t="shared" si="76"/>
        <v>-1</v>
      </c>
      <c r="R129" s="204">
        <f t="shared" si="77"/>
        <v>0</v>
      </c>
      <c r="S129" s="204">
        <f t="shared" si="78"/>
        <v>0</v>
      </c>
      <c r="T129" s="115">
        <f t="shared" si="79"/>
        <v>-3.2317275340543792</v>
      </c>
      <c r="U129" s="115">
        <f t="shared" si="80"/>
        <v>0</v>
      </c>
      <c r="V129" s="115">
        <f t="shared" si="81"/>
        <v>0</v>
      </c>
      <c r="W129" s="202">
        <f t="shared" si="99"/>
        <v>0</v>
      </c>
      <c r="Y129" s="205">
        <f t="shared" si="117"/>
        <v>57.110502871729601</v>
      </c>
      <c r="Z129" s="205">
        <f t="shared" si="118"/>
        <v>-1</v>
      </c>
      <c r="AA129" s="205">
        <f t="shared" si="82"/>
        <v>0</v>
      </c>
      <c r="AB129" s="205">
        <f t="shared" si="100"/>
        <v>0</v>
      </c>
      <c r="AC129" s="205">
        <f t="shared" si="119"/>
        <v>-1</v>
      </c>
      <c r="AD129" s="205">
        <f t="shared" si="83"/>
        <v>0</v>
      </c>
      <c r="AE129" s="205">
        <f t="shared" si="101"/>
        <v>0</v>
      </c>
      <c r="AF129" s="205">
        <f t="shared" si="84"/>
        <v>0</v>
      </c>
      <c r="AG129" s="205">
        <f t="shared" si="102"/>
        <v>0</v>
      </c>
      <c r="AH129" s="205">
        <f t="shared" si="103"/>
        <v>0</v>
      </c>
      <c r="AI129" s="205">
        <f t="shared" si="85"/>
        <v>-0.11081910786507704</v>
      </c>
      <c r="AJ129" s="205">
        <f t="shared" si="120"/>
        <v>1889.9847050861204</v>
      </c>
      <c r="AK129" s="205">
        <f t="shared" si="104"/>
        <v>56.999474705709268</v>
      </c>
      <c r="AL129" s="205">
        <f t="shared" si="86"/>
        <v>57.110502871729601</v>
      </c>
      <c r="AM129" s="205" t="e">
        <f t="shared" si="87"/>
        <v>#DIV/0!</v>
      </c>
      <c r="AN129" s="205">
        <f t="shared" si="105"/>
        <v>0</v>
      </c>
      <c r="AO129" s="205">
        <f t="shared" si="88"/>
        <v>0</v>
      </c>
      <c r="AP129" s="205">
        <f t="shared" si="106"/>
        <v>0</v>
      </c>
      <c r="AQ129" s="205">
        <f t="shared" si="107"/>
        <v>0</v>
      </c>
      <c r="AR129" s="215">
        <f t="shared" si="89"/>
        <v>13.181186421934679</v>
      </c>
      <c r="AS129" s="215">
        <f t="shared" si="90"/>
        <v>13.181186421934679</v>
      </c>
      <c r="AT129" s="215">
        <f t="shared" si="91"/>
        <v>0</v>
      </c>
      <c r="AU129" s="215">
        <f t="shared" si="121"/>
        <v>0</v>
      </c>
      <c r="AV129" s="201"/>
      <c r="AW129" s="115">
        <f t="shared" si="122"/>
        <v>49.718999999960182</v>
      </c>
      <c r="AX129" s="115">
        <f t="shared" si="123"/>
        <v>-3.2317275340543792</v>
      </c>
      <c r="AY129" s="115">
        <f t="shared" si="108"/>
        <v>0</v>
      </c>
      <c r="AZ129" s="115">
        <f t="shared" si="124"/>
        <v>-3.2198746637336697</v>
      </c>
      <c r="BA129" s="115">
        <f t="shared" si="109"/>
        <v>0</v>
      </c>
      <c r="BB129" s="115">
        <f t="shared" si="125"/>
        <v>0</v>
      </c>
      <c r="BC129" s="115">
        <f t="shared" si="126"/>
        <v>0</v>
      </c>
      <c r="BD129" s="115">
        <f t="shared" si="127"/>
        <v>0</v>
      </c>
      <c r="BE129" s="115">
        <f t="shared" si="110"/>
        <v>0</v>
      </c>
      <c r="BF129" s="115">
        <f t="shared" si="111"/>
        <v>0</v>
      </c>
      <c r="BG129" s="115">
        <f t="shared" si="128"/>
        <v>1830.0802500000013</v>
      </c>
      <c r="BH129" s="115">
        <f t="shared" si="129"/>
        <v>27315.077066121845</v>
      </c>
      <c r="BI129" s="115">
        <f t="shared" si="112"/>
        <v>49.718999999960182</v>
      </c>
      <c r="BJ129" s="115" t="e">
        <f t="shared" si="113"/>
        <v>#DIV/0!</v>
      </c>
      <c r="BK129" s="115">
        <f t="shared" si="92"/>
        <v>0</v>
      </c>
      <c r="BL129" s="115">
        <f t="shared" si="93"/>
        <v>0</v>
      </c>
      <c r="BM129" s="115">
        <f t="shared" si="114"/>
        <v>0</v>
      </c>
      <c r="BN129" s="201">
        <f t="shared" si="94"/>
        <v>0</v>
      </c>
      <c r="BO129" s="216">
        <f t="shared" si="130"/>
        <v>0</v>
      </c>
      <c r="BP129" s="201"/>
      <c r="BQ129" s="110">
        <f t="shared" si="95"/>
        <v>0</v>
      </c>
      <c r="BR129" s="110" t="e">
        <f t="shared" si="96"/>
        <v>#DIV/0!</v>
      </c>
      <c r="BS129" s="110" t="e">
        <f t="shared" si="115"/>
        <v>#DIV/0!</v>
      </c>
      <c r="BT129" s="110">
        <f t="shared" si="116"/>
        <v>0</v>
      </c>
      <c r="CC129" s="110"/>
      <c r="CD129" s="110"/>
      <c r="CE129" s="110"/>
      <c r="CW129" s="110"/>
      <c r="CX129" s="110"/>
    </row>
    <row r="130" spans="1:102">
      <c r="A130" s="110">
        <f t="shared" si="131"/>
        <v>8.1400000000000183</v>
      </c>
      <c r="B130" s="110">
        <f t="shared" si="97"/>
        <v>1557.294857474569</v>
      </c>
      <c r="C130" s="116">
        <f t="shared" si="98"/>
        <v>1557.294857474569</v>
      </c>
      <c r="E130" s="205">
        <f t="shared" si="66"/>
        <v>1869.4246743164013</v>
      </c>
      <c r="F130" s="205">
        <f t="shared" si="67"/>
        <v>1689.2198812236188</v>
      </c>
      <c r="G130" s="205">
        <f t="shared" si="68"/>
        <v>-0.11091722488777371</v>
      </c>
      <c r="H130" s="205">
        <f t="shared" si="69"/>
        <v>1889.4124898777281</v>
      </c>
      <c r="I130" s="205">
        <f t="shared" si="70"/>
        <v>0</v>
      </c>
      <c r="K130" s="115">
        <f t="shared" si="71"/>
        <v>1829.5820400000011</v>
      </c>
      <c r="L130" s="115">
        <f t="shared" si="72"/>
        <v>1914.1692800000008</v>
      </c>
      <c r="M130" s="115">
        <f t="shared" si="73"/>
        <v>0.1302988186240443</v>
      </c>
      <c r="N130" s="115">
        <f t="shared" si="74"/>
        <v>1851.3223220088146</v>
      </c>
      <c r="O130" s="115">
        <f t="shared" si="75"/>
        <v>2013.7808</v>
      </c>
      <c r="Q130" s="205">
        <f t="shared" si="76"/>
        <v>-1</v>
      </c>
      <c r="R130" s="204">
        <f t="shared" si="77"/>
        <v>0</v>
      </c>
      <c r="S130" s="204">
        <f t="shared" si="78"/>
        <v>0</v>
      </c>
      <c r="T130" s="115">
        <f t="shared" si="79"/>
        <v>-3.2190101311431065</v>
      </c>
      <c r="U130" s="115">
        <f t="shared" si="80"/>
        <v>0</v>
      </c>
      <c r="V130" s="115">
        <f t="shared" si="81"/>
        <v>0</v>
      </c>
      <c r="W130" s="202">
        <f t="shared" si="99"/>
        <v>0</v>
      </c>
      <c r="Y130" s="205">
        <f t="shared" si="117"/>
        <v>57.221520839222052</v>
      </c>
      <c r="Z130" s="205">
        <f t="shared" si="118"/>
        <v>-1</v>
      </c>
      <c r="AA130" s="205">
        <f t="shared" si="82"/>
        <v>0</v>
      </c>
      <c r="AB130" s="205">
        <f t="shared" si="100"/>
        <v>0</v>
      </c>
      <c r="AC130" s="205">
        <f t="shared" si="119"/>
        <v>-1</v>
      </c>
      <c r="AD130" s="205">
        <f t="shared" si="83"/>
        <v>0</v>
      </c>
      <c r="AE130" s="205">
        <f t="shared" si="101"/>
        <v>0</v>
      </c>
      <c r="AF130" s="205">
        <f t="shared" si="84"/>
        <v>0</v>
      </c>
      <c r="AG130" s="205">
        <f t="shared" si="102"/>
        <v>0</v>
      </c>
      <c r="AH130" s="205">
        <f t="shared" si="103"/>
        <v>0</v>
      </c>
      <c r="AI130" s="205">
        <f t="shared" si="85"/>
        <v>-0.11091722488777371</v>
      </c>
      <c r="AJ130" s="205">
        <f t="shared" si="120"/>
        <v>1889.4124898777281</v>
      </c>
      <c r="AK130" s="205">
        <f t="shared" si="104"/>
        <v>57.110502871729601</v>
      </c>
      <c r="AL130" s="205">
        <f t="shared" si="86"/>
        <v>57.221520839222052</v>
      </c>
      <c r="AM130" s="205" t="e">
        <f t="shared" si="87"/>
        <v>#DIV/0!</v>
      </c>
      <c r="AN130" s="205">
        <f t="shared" si="105"/>
        <v>0</v>
      </c>
      <c r="AO130" s="205">
        <f t="shared" si="88"/>
        <v>0</v>
      </c>
      <c r="AP130" s="205">
        <f t="shared" si="106"/>
        <v>0</v>
      </c>
      <c r="AQ130" s="205">
        <f t="shared" si="107"/>
        <v>0</v>
      </c>
      <c r="AR130" s="215">
        <f t="shared" si="89"/>
        <v>13.181186421934679</v>
      </c>
      <c r="AS130" s="215">
        <f t="shared" si="90"/>
        <v>13.181186421934679</v>
      </c>
      <c r="AT130" s="215">
        <f t="shared" si="91"/>
        <v>0</v>
      </c>
      <c r="AU130" s="215">
        <f t="shared" si="121"/>
        <v>0</v>
      </c>
      <c r="AV130" s="201"/>
      <c r="AW130" s="115">
        <f t="shared" si="122"/>
        <v>49.82100000002098</v>
      </c>
      <c r="AX130" s="115">
        <f t="shared" si="123"/>
        <v>-3.2190101311431065</v>
      </c>
      <c r="AY130" s="115">
        <f t="shared" si="108"/>
        <v>0</v>
      </c>
      <c r="AZ130" s="115">
        <f t="shared" si="124"/>
        <v>-3.2071880170748379</v>
      </c>
      <c r="BA130" s="115">
        <f t="shared" si="109"/>
        <v>0</v>
      </c>
      <c r="BB130" s="115">
        <f t="shared" si="125"/>
        <v>0</v>
      </c>
      <c r="BC130" s="115">
        <f t="shared" si="126"/>
        <v>0</v>
      </c>
      <c r="BD130" s="115">
        <f t="shared" si="127"/>
        <v>0</v>
      </c>
      <c r="BE130" s="115">
        <f t="shared" si="110"/>
        <v>0</v>
      </c>
      <c r="BF130" s="115">
        <f t="shared" si="111"/>
        <v>0</v>
      </c>
      <c r="BG130" s="115">
        <f t="shared" si="128"/>
        <v>1829.5820400000011</v>
      </c>
      <c r="BH130" s="115">
        <f t="shared" si="129"/>
        <v>27278.539252543818</v>
      </c>
      <c r="BI130" s="115">
        <f t="shared" si="112"/>
        <v>49.82100000002098</v>
      </c>
      <c r="BJ130" s="115" t="e">
        <f t="shared" si="113"/>
        <v>#DIV/0!</v>
      </c>
      <c r="BK130" s="115">
        <f t="shared" si="92"/>
        <v>0</v>
      </c>
      <c r="BL130" s="115">
        <f t="shared" si="93"/>
        <v>0</v>
      </c>
      <c r="BM130" s="115">
        <f t="shared" si="114"/>
        <v>0</v>
      </c>
      <c r="BN130" s="201">
        <f t="shared" si="94"/>
        <v>0</v>
      </c>
      <c r="BO130" s="216">
        <f t="shared" si="130"/>
        <v>0</v>
      </c>
      <c r="BP130" s="201"/>
      <c r="BQ130" s="110">
        <f t="shared" si="95"/>
        <v>0</v>
      </c>
      <c r="BR130" s="110" t="e">
        <f t="shared" si="96"/>
        <v>#DIV/0!</v>
      </c>
      <c r="BS130" s="110" t="e">
        <f t="shared" si="115"/>
        <v>#DIV/0!</v>
      </c>
      <c r="BT130" s="110">
        <f t="shared" si="116"/>
        <v>0</v>
      </c>
      <c r="CC130" s="110"/>
      <c r="CD130" s="110"/>
      <c r="CE130" s="110"/>
      <c r="CW130" s="110"/>
      <c r="CX130" s="110"/>
    </row>
    <row r="131" spans="1:102">
      <c r="A131" s="110">
        <f t="shared" si="131"/>
        <v>8.1300000000000185</v>
      </c>
      <c r="B131" s="110">
        <f t="shared" si="97"/>
        <v>1557.1630456103496</v>
      </c>
      <c r="C131" s="116">
        <f t="shared" si="98"/>
        <v>1557.1630456103496</v>
      </c>
      <c r="E131" s="205">
        <f t="shared" si="66"/>
        <v>1868.9434408713823</v>
      </c>
      <c r="F131" s="205">
        <f t="shared" si="67"/>
        <v>1689.7276812236189</v>
      </c>
      <c r="G131" s="205">
        <f t="shared" si="68"/>
        <v>-0.11101548078165971</v>
      </c>
      <c r="H131" s="205">
        <f t="shared" si="69"/>
        <v>1888.8391645923291</v>
      </c>
      <c r="I131" s="205">
        <f t="shared" si="70"/>
        <v>0</v>
      </c>
      <c r="K131" s="115">
        <f t="shared" si="71"/>
        <v>1829.0828100000008</v>
      </c>
      <c r="L131" s="115">
        <f t="shared" si="72"/>
        <v>1913.8899200000005</v>
      </c>
      <c r="M131" s="115">
        <f t="shared" si="73"/>
        <v>0.1303894297635603</v>
      </c>
      <c r="N131" s="115">
        <f t="shared" si="74"/>
        <v>1850.8897061089042</v>
      </c>
      <c r="O131" s="115">
        <f t="shared" si="75"/>
        <v>2013.6562000000001</v>
      </c>
      <c r="Q131" s="205">
        <f t="shared" si="76"/>
        <v>-1</v>
      </c>
      <c r="R131" s="204">
        <f t="shared" si="77"/>
        <v>0</v>
      </c>
      <c r="S131" s="204">
        <f t="shared" si="78"/>
        <v>0</v>
      </c>
      <c r="T131" s="115">
        <f t="shared" si="79"/>
        <v>-3.206332162358227</v>
      </c>
      <c r="U131" s="115">
        <f t="shared" si="80"/>
        <v>0</v>
      </c>
      <c r="V131" s="115">
        <f t="shared" si="81"/>
        <v>0</v>
      </c>
      <c r="W131" s="202">
        <f t="shared" si="99"/>
        <v>0</v>
      </c>
      <c r="Y131" s="205">
        <f t="shared" si="117"/>
        <v>57.332528539906292</v>
      </c>
      <c r="Z131" s="205">
        <f t="shared" si="118"/>
        <v>-1</v>
      </c>
      <c r="AA131" s="205">
        <f t="shared" si="82"/>
        <v>0</v>
      </c>
      <c r="AB131" s="205">
        <f t="shared" si="100"/>
        <v>0</v>
      </c>
      <c r="AC131" s="205">
        <f t="shared" si="119"/>
        <v>-1</v>
      </c>
      <c r="AD131" s="205">
        <f t="shared" si="83"/>
        <v>0</v>
      </c>
      <c r="AE131" s="205">
        <f t="shared" si="101"/>
        <v>0</v>
      </c>
      <c r="AF131" s="205">
        <f t="shared" si="84"/>
        <v>0</v>
      </c>
      <c r="AG131" s="205">
        <f t="shared" si="102"/>
        <v>0</v>
      </c>
      <c r="AH131" s="205">
        <f t="shared" si="103"/>
        <v>0</v>
      </c>
      <c r="AI131" s="205">
        <f t="shared" si="85"/>
        <v>-0.11101548078165971</v>
      </c>
      <c r="AJ131" s="205">
        <f t="shared" si="120"/>
        <v>1888.8391645923291</v>
      </c>
      <c r="AK131" s="205">
        <f t="shared" si="104"/>
        <v>57.221520839222052</v>
      </c>
      <c r="AL131" s="205">
        <f t="shared" si="86"/>
        <v>57.332528539906292</v>
      </c>
      <c r="AM131" s="205" t="e">
        <f t="shared" si="87"/>
        <v>#DIV/0!</v>
      </c>
      <c r="AN131" s="205">
        <f t="shared" si="105"/>
        <v>0</v>
      </c>
      <c r="AO131" s="205">
        <f t="shared" si="88"/>
        <v>0</v>
      </c>
      <c r="AP131" s="205">
        <f t="shared" si="106"/>
        <v>0</v>
      </c>
      <c r="AQ131" s="205">
        <f t="shared" si="107"/>
        <v>0</v>
      </c>
      <c r="AR131" s="215">
        <f t="shared" si="89"/>
        <v>13.181186421934679</v>
      </c>
      <c r="AS131" s="215">
        <f t="shared" si="90"/>
        <v>13.181186421934679</v>
      </c>
      <c r="AT131" s="215">
        <f t="shared" si="91"/>
        <v>0</v>
      </c>
      <c r="AU131" s="215">
        <f t="shared" si="121"/>
        <v>0</v>
      </c>
      <c r="AV131" s="201"/>
      <c r="AW131" s="115">
        <f t="shared" si="122"/>
        <v>49.923000000036311</v>
      </c>
      <c r="AX131" s="115">
        <f t="shared" si="123"/>
        <v>-3.206332162358227</v>
      </c>
      <c r="AY131" s="115">
        <f t="shared" si="108"/>
        <v>0</v>
      </c>
      <c r="AZ131" s="115">
        <f t="shared" si="124"/>
        <v>-3.1945406981755657</v>
      </c>
      <c r="BA131" s="115">
        <f t="shared" si="109"/>
        <v>0</v>
      </c>
      <c r="BB131" s="115">
        <f t="shared" si="125"/>
        <v>0</v>
      </c>
      <c r="BC131" s="115">
        <f t="shared" si="126"/>
        <v>0</v>
      </c>
      <c r="BD131" s="115">
        <f t="shared" si="127"/>
        <v>0</v>
      </c>
      <c r="BE131" s="115">
        <f t="shared" si="110"/>
        <v>0</v>
      </c>
      <c r="BF131" s="115">
        <f t="shared" si="111"/>
        <v>0</v>
      </c>
      <c r="BG131" s="115">
        <f t="shared" si="128"/>
        <v>1829.0828100000008</v>
      </c>
      <c r="BH131" s="115">
        <f t="shared" si="129"/>
        <v>27241.899438965731</v>
      </c>
      <c r="BI131" s="115">
        <f t="shared" si="112"/>
        <v>49.923000000036311</v>
      </c>
      <c r="BJ131" s="115" t="e">
        <f t="shared" si="113"/>
        <v>#DIV/0!</v>
      </c>
      <c r="BK131" s="115">
        <f t="shared" si="92"/>
        <v>0</v>
      </c>
      <c r="BL131" s="115">
        <f t="shared" si="93"/>
        <v>0</v>
      </c>
      <c r="BM131" s="115">
        <f t="shared" si="114"/>
        <v>0</v>
      </c>
      <c r="BN131" s="201">
        <f t="shared" si="94"/>
        <v>0</v>
      </c>
      <c r="BO131" s="216">
        <f t="shared" si="130"/>
        <v>0</v>
      </c>
      <c r="BP131" s="201"/>
      <c r="BQ131" s="110">
        <f t="shared" si="95"/>
        <v>0</v>
      </c>
      <c r="BR131" s="110" t="e">
        <f t="shared" si="96"/>
        <v>#DIV/0!</v>
      </c>
      <c r="BS131" s="110" t="e">
        <f t="shared" si="115"/>
        <v>#DIV/0!</v>
      </c>
      <c r="BT131" s="110">
        <f t="shared" si="116"/>
        <v>0</v>
      </c>
      <c r="CC131" s="110"/>
      <c r="CD131" s="110"/>
      <c r="CE131" s="110"/>
      <c r="CW131" s="110"/>
      <c r="CX131" s="110"/>
    </row>
    <row r="132" spans="1:102">
      <c r="A132" s="110">
        <f t="shared" si="131"/>
        <v>8.1200000000000188</v>
      </c>
      <c r="B132" s="110">
        <f t="shared" si="97"/>
        <v>1557.0312337461303</v>
      </c>
      <c r="C132" s="116">
        <f t="shared" si="98"/>
        <v>1557.0312337461303</v>
      </c>
      <c r="E132" s="205">
        <f t="shared" si="66"/>
        <v>1868.4610810716119</v>
      </c>
      <c r="F132" s="205">
        <f t="shared" si="67"/>
        <v>1690.2326812236192</v>
      </c>
      <c r="G132" s="205">
        <f t="shared" si="68"/>
        <v>-0.11111387567054465</v>
      </c>
      <c r="H132" s="205">
        <f t="shared" si="69"/>
        <v>1888.2647293332818</v>
      </c>
      <c r="I132" s="205">
        <f t="shared" si="70"/>
        <v>0</v>
      </c>
      <c r="K132" s="115">
        <f t="shared" si="71"/>
        <v>1828.5825600000012</v>
      </c>
      <c r="L132" s="115">
        <f t="shared" si="72"/>
        <v>1913.6099200000003</v>
      </c>
      <c r="M132" s="115">
        <f t="shared" si="73"/>
        <v>0.1304801670146136</v>
      </c>
      <c r="N132" s="115">
        <f t="shared" si="74"/>
        <v>1850.4562321044507</v>
      </c>
      <c r="O132" s="115">
        <f t="shared" si="75"/>
        <v>2013.5312000000004</v>
      </c>
      <c r="Q132" s="205">
        <f t="shared" si="76"/>
        <v>-1</v>
      </c>
      <c r="R132" s="204">
        <f t="shared" si="77"/>
        <v>0</v>
      </c>
      <c r="S132" s="204">
        <f t="shared" si="78"/>
        <v>0</v>
      </c>
      <c r="T132" s="115">
        <f t="shared" si="79"/>
        <v>-3.1936934917639883</v>
      </c>
      <c r="U132" s="115">
        <f t="shared" si="80"/>
        <v>0</v>
      </c>
      <c r="V132" s="115">
        <f t="shared" si="81"/>
        <v>0</v>
      </c>
      <c r="W132" s="202">
        <f t="shared" si="99"/>
        <v>0</v>
      </c>
      <c r="Y132" s="205">
        <f t="shared" si="117"/>
        <v>57.443525904728943</v>
      </c>
      <c r="Z132" s="205">
        <f t="shared" si="118"/>
        <v>-1</v>
      </c>
      <c r="AA132" s="205">
        <f t="shared" si="82"/>
        <v>0</v>
      </c>
      <c r="AB132" s="205">
        <f t="shared" si="100"/>
        <v>0</v>
      </c>
      <c r="AC132" s="205">
        <f t="shared" si="119"/>
        <v>-1</v>
      </c>
      <c r="AD132" s="205">
        <f t="shared" si="83"/>
        <v>0</v>
      </c>
      <c r="AE132" s="205">
        <f t="shared" si="101"/>
        <v>0</v>
      </c>
      <c r="AF132" s="205">
        <f t="shared" si="84"/>
        <v>0</v>
      </c>
      <c r="AG132" s="205">
        <f t="shared" si="102"/>
        <v>0</v>
      </c>
      <c r="AH132" s="205">
        <f t="shared" si="103"/>
        <v>0</v>
      </c>
      <c r="AI132" s="205">
        <f t="shared" si="85"/>
        <v>-0.11111387567054465</v>
      </c>
      <c r="AJ132" s="205">
        <f t="shared" si="120"/>
        <v>1888.2647293332818</v>
      </c>
      <c r="AK132" s="205">
        <f t="shared" si="104"/>
        <v>57.332528539906292</v>
      </c>
      <c r="AL132" s="205">
        <f t="shared" si="86"/>
        <v>57.443525904728943</v>
      </c>
      <c r="AM132" s="205" t="e">
        <f t="shared" si="87"/>
        <v>#DIV/0!</v>
      </c>
      <c r="AN132" s="205">
        <f t="shared" si="105"/>
        <v>0</v>
      </c>
      <c r="AO132" s="205">
        <f t="shared" si="88"/>
        <v>0</v>
      </c>
      <c r="AP132" s="205">
        <f t="shared" si="106"/>
        <v>0</v>
      </c>
      <c r="AQ132" s="205">
        <f t="shared" si="107"/>
        <v>0</v>
      </c>
      <c r="AR132" s="215">
        <f t="shared" si="89"/>
        <v>13.181186421934679</v>
      </c>
      <c r="AS132" s="215">
        <f t="shared" si="90"/>
        <v>13.181186421934679</v>
      </c>
      <c r="AT132" s="215">
        <f t="shared" si="91"/>
        <v>0</v>
      </c>
      <c r="AU132" s="215">
        <f t="shared" si="121"/>
        <v>0</v>
      </c>
      <c r="AV132" s="201"/>
      <c r="AW132" s="115">
        <f t="shared" si="122"/>
        <v>50.024999999960684</v>
      </c>
      <c r="AX132" s="115">
        <f t="shared" si="123"/>
        <v>-3.1936934917639883</v>
      </c>
      <c r="AY132" s="115">
        <f t="shared" si="108"/>
        <v>0</v>
      </c>
      <c r="AZ132" s="115">
        <f t="shared" si="124"/>
        <v>-3.1819325715143179</v>
      </c>
      <c r="BA132" s="115">
        <f t="shared" si="109"/>
        <v>0</v>
      </c>
      <c r="BB132" s="115">
        <f t="shared" si="125"/>
        <v>0</v>
      </c>
      <c r="BC132" s="115">
        <f t="shared" si="126"/>
        <v>0</v>
      </c>
      <c r="BD132" s="115">
        <f t="shared" si="127"/>
        <v>0</v>
      </c>
      <c r="BE132" s="115">
        <f t="shared" si="110"/>
        <v>0</v>
      </c>
      <c r="BF132" s="115">
        <f t="shared" si="111"/>
        <v>0</v>
      </c>
      <c r="BG132" s="115">
        <f t="shared" si="128"/>
        <v>1828.5825600000012</v>
      </c>
      <c r="BH132" s="115">
        <f t="shared" si="129"/>
        <v>27205.15762538763</v>
      </c>
      <c r="BI132" s="115">
        <f t="shared" si="112"/>
        <v>50.024999999960684</v>
      </c>
      <c r="BJ132" s="115" t="e">
        <f t="shared" si="113"/>
        <v>#DIV/0!</v>
      </c>
      <c r="BK132" s="115">
        <f t="shared" si="92"/>
        <v>0</v>
      </c>
      <c r="BL132" s="115">
        <f t="shared" si="93"/>
        <v>0</v>
      </c>
      <c r="BM132" s="115">
        <f t="shared" si="114"/>
        <v>0</v>
      </c>
      <c r="BN132" s="201">
        <f t="shared" si="94"/>
        <v>0</v>
      </c>
      <c r="BO132" s="216">
        <f t="shared" si="130"/>
        <v>0</v>
      </c>
      <c r="BP132" s="201"/>
      <c r="BQ132" s="110">
        <f t="shared" si="95"/>
        <v>0</v>
      </c>
      <c r="BR132" s="110" t="e">
        <f t="shared" si="96"/>
        <v>#DIV/0!</v>
      </c>
      <c r="BS132" s="110" t="e">
        <f t="shared" si="115"/>
        <v>#DIV/0!</v>
      </c>
      <c r="BT132" s="110">
        <f t="shared" si="116"/>
        <v>0</v>
      </c>
      <c r="CC132" s="110"/>
      <c r="CD132" s="110"/>
      <c r="CE132" s="110"/>
      <c r="CW132" s="110"/>
      <c r="CX132" s="110"/>
    </row>
    <row r="133" spans="1:102">
      <c r="A133" s="110">
        <f t="shared" si="131"/>
        <v>8.110000000000019</v>
      </c>
      <c r="B133" s="110">
        <f t="shared" si="97"/>
        <v>1556.8994218819109</v>
      </c>
      <c r="C133" s="116">
        <f t="shared" si="98"/>
        <v>1556.8994218819109</v>
      </c>
      <c r="E133" s="205">
        <f t="shared" si="66"/>
        <v>1867.9775949170903</v>
      </c>
      <c r="F133" s="205">
        <f t="shared" si="67"/>
        <v>1690.7348812236191</v>
      </c>
      <c r="G133" s="205">
        <f t="shared" si="68"/>
        <v>-0.11121240967704121</v>
      </c>
      <c r="H133" s="205">
        <f t="shared" si="69"/>
        <v>1887.6891842046391</v>
      </c>
      <c r="I133" s="205">
        <f t="shared" si="70"/>
        <v>0</v>
      </c>
      <c r="K133" s="115">
        <f t="shared" si="71"/>
        <v>1828.081290000001</v>
      </c>
      <c r="L133" s="115">
        <f t="shared" si="72"/>
        <v>1913.3292800000006</v>
      </c>
      <c r="M133" s="115">
        <f t="shared" si="73"/>
        <v>0.13057103064066836</v>
      </c>
      <c r="N133" s="115">
        <f t="shared" si="74"/>
        <v>1850.0219002445942</v>
      </c>
      <c r="O133" s="115">
        <f t="shared" si="75"/>
        <v>2013.4058</v>
      </c>
      <c r="Q133" s="205">
        <f t="shared" si="76"/>
        <v>-1</v>
      </c>
      <c r="R133" s="204">
        <f t="shared" si="77"/>
        <v>0</v>
      </c>
      <c r="S133" s="204">
        <f t="shared" si="78"/>
        <v>0</v>
      </c>
      <c r="T133" s="115">
        <f t="shared" si="79"/>
        <v>-3.1810939837771102</v>
      </c>
      <c r="U133" s="115">
        <f t="shared" si="80"/>
        <v>0</v>
      </c>
      <c r="V133" s="115">
        <f t="shared" si="81"/>
        <v>0</v>
      </c>
      <c r="W133" s="202">
        <f t="shared" si="99"/>
        <v>0</v>
      </c>
      <c r="Y133" s="205">
        <f t="shared" si="117"/>
        <v>57.55451286427283</v>
      </c>
      <c r="Z133" s="205">
        <f t="shared" si="118"/>
        <v>-1</v>
      </c>
      <c r="AA133" s="205">
        <f t="shared" si="82"/>
        <v>0</v>
      </c>
      <c r="AB133" s="205">
        <f t="shared" si="100"/>
        <v>0</v>
      </c>
      <c r="AC133" s="205">
        <f t="shared" si="119"/>
        <v>-1</v>
      </c>
      <c r="AD133" s="205">
        <f t="shared" si="83"/>
        <v>0</v>
      </c>
      <c r="AE133" s="205">
        <f t="shared" si="101"/>
        <v>0</v>
      </c>
      <c r="AF133" s="205">
        <f t="shared" si="84"/>
        <v>0</v>
      </c>
      <c r="AG133" s="205">
        <f t="shared" si="102"/>
        <v>0</v>
      </c>
      <c r="AH133" s="205">
        <f t="shared" si="103"/>
        <v>0</v>
      </c>
      <c r="AI133" s="205">
        <f t="shared" si="85"/>
        <v>-0.11121240967704121</v>
      </c>
      <c r="AJ133" s="205">
        <f t="shared" si="120"/>
        <v>1887.6891842046391</v>
      </c>
      <c r="AK133" s="205">
        <f t="shared" si="104"/>
        <v>57.443525904728943</v>
      </c>
      <c r="AL133" s="205">
        <f t="shared" si="86"/>
        <v>57.55451286427283</v>
      </c>
      <c r="AM133" s="205" t="e">
        <f t="shared" si="87"/>
        <v>#DIV/0!</v>
      </c>
      <c r="AN133" s="205">
        <f t="shared" si="105"/>
        <v>0</v>
      </c>
      <c r="AO133" s="205">
        <f t="shared" si="88"/>
        <v>0</v>
      </c>
      <c r="AP133" s="205">
        <f t="shared" si="106"/>
        <v>0</v>
      </c>
      <c r="AQ133" s="205">
        <f t="shared" si="107"/>
        <v>0</v>
      </c>
      <c r="AR133" s="215">
        <f t="shared" si="89"/>
        <v>13.181186421934679</v>
      </c>
      <c r="AS133" s="215">
        <f t="shared" si="90"/>
        <v>13.181186421934679</v>
      </c>
      <c r="AT133" s="215">
        <f t="shared" si="91"/>
        <v>0</v>
      </c>
      <c r="AU133" s="215">
        <f t="shared" si="121"/>
        <v>0</v>
      </c>
      <c r="AV133" s="201"/>
      <c r="AW133" s="115">
        <f t="shared" si="122"/>
        <v>50.127000000021482</v>
      </c>
      <c r="AX133" s="115">
        <f t="shared" si="123"/>
        <v>-3.1810939837771102</v>
      </c>
      <c r="AY133" s="115">
        <f t="shared" si="108"/>
        <v>0</v>
      </c>
      <c r="AZ133" s="115">
        <f t="shared" si="124"/>
        <v>-3.1693635019205879</v>
      </c>
      <c r="BA133" s="115">
        <f t="shared" si="109"/>
        <v>0</v>
      </c>
      <c r="BB133" s="115">
        <f t="shared" si="125"/>
        <v>0</v>
      </c>
      <c r="BC133" s="115">
        <f t="shared" si="126"/>
        <v>0</v>
      </c>
      <c r="BD133" s="115">
        <f t="shared" si="127"/>
        <v>0</v>
      </c>
      <c r="BE133" s="115">
        <f t="shared" si="110"/>
        <v>0</v>
      </c>
      <c r="BF133" s="115">
        <f t="shared" si="111"/>
        <v>0</v>
      </c>
      <c r="BG133" s="115">
        <f t="shared" si="128"/>
        <v>1828.081290000001</v>
      </c>
      <c r="BH133" s="115">
        <f t="shared" si="129"/>
        <v>27168.313811809603</v>
      </c>
      <c r="BI133" s="115">
        <f t="shared" si="112"/>
        <v>50.127000000021482</v>
      </c>
      <c r="BJ133" s="115" t="e">
        <f t="shared" si="113"/>
        <v>#DIV/0!</v>
      </c>
      <c r="BK133" s="115">
        <f t="shared" si="92"/>
        <v>0</v>
      </c>
      <c r="BL133" s="115">
        <f t="shared" si="93"/>
        <v>0</v>
      </c>
      <c r="BM133" s="115">
        <f t="shared" si="114"/>
        <v>0</v>
      </c>
      <c r="BN133" s="201">
        <f t="shared" si="94"/>
        <v>0</v>
      </c>
      <c r="BO133" s="216">
        <f t="shared" si="130"/>
        <v>0</v>
      </c>
      <c r="BP133" s="201"/>
      <c r="BQ133" s="110">
        <f t="shared" si="95"/>
        <v>0</v>
      </c>
      <c r="BR133" s="110" t="e">
        <f t="shared" si="96"/>
        <v>#DIV/0!</v>
      </c>
      <c r="BS133" s="110" t="e">
        <f t="shared" si="115"/>
        <v>#DIV/0!</v>
      </c>
      <c r="BT133" s="110">
        <f t="shared" si="116"/>
        <v>0</v>
      </c>
      <c r="CC133" s="110"/>
      <c r="CD133" s="110"/>
      <c r="CE133" s="110"/>
      <c r="CW133" s="110"/>
      <c r="CX133" s="110"/>
    </row>
    <row r="134" spans="1:102">
      <c r="A134" s="110">
        <f t="shared" si="131"/>
        <v>8.1000000000000192</v>
      </c>
      <c r="B134" s="110">
        <f t="shared" si="97"/>
        <v>1556.7676100176916</v>
      </c>
      <c r="C134" s="116">
        <f t="shared" si="98"/>
        <v>1556.7676100176916</v>
      </c>
      <c r="E134" s="205">
        <f t="shared" si="66"/>
        <v>1867.492982407817</v>
      </c>
      <c r="F134" s="205">
        <f t="shared" si="67"/>
        <v>1691.2342812236191</v>
      </c>
      <c r="G134" s="205">
        <f t="shared" si="68"/>
        <v>-0.11131108292254847</v>
      </c>
      <c r="H134" s="205">
        <f t="shared" si="69"/>
        <v>1887.112529311152</v>
      </c>
      <c r="I134" s="205">
        <f t="shared" si="70"/>
        <v>0</v>
      </c>
      <c r="K134" s="115">
        <f t="shared" si="71"/>
        <v>1827.5790000000006</v>
      </c>
      <c r="L134" s="115">
        <f t="shared" si="72"/>
        <v>1913.0480000000009</v>
      </c>
      <c r="M134" s="115">
        <f t="shared" si="73"/>
        <v>0.13066202090592316</v>
      </c>
      <c r="N134" s="115">
        <f t="shared" si="74"/>
        <v>1849.5867107790741</v>
      </c>
      <c r="O134" s="115">
        <f t="shared" si="75"/>
        <v>2013.2800000000002</v>
      </c>
      <c r="Q134" s="205">
        <f t="shared" si="76"/>
        <v>-1</v>
      </c>
      <c r="R134" s="204">
        <f t="shared" si="77"/>
        <v>0</v>
      </c>
      <c r="S134" s="204">
        <f t="shared" si="78"/>
        <v>0</v>
      </c>
      <c r="T134" s="115">
        <f t="shared" si="79"/>
        <v>-3.1685335031684958</v>
      </c>
      <c r="U134" s="115">
        <f t="shared" si="80"/>
        <v>0</v>
      </c>
      <c r="V134" s="115">
        <f t="shared" si="81"/>
        <v>0</v>
      </c>
      <c r="W134" s="202">
        <f t="shared" si="99"/>
        <v>0</v>
      </c>
      <c r="Y134" s="205">
        <f t="shared" si="117"/>
        <v>57.665489348711482</v>
      </c>
      <c r="Z134" s="205">
        <f t="shared" si="118"/>
        <v>-1</v>
      </c>
      <c r="AA134" s="205">
        <f t="shared" si="82"/>
        <v>0</v>
      </c>
      <c r="AB134" s="205">
        <f t="shared" si="100"/>
        <v>0</v>
      </c>
      <c r="AC134" s="205">
        <f t="shared" si="119"/>
        <v>-1</v>
      </c>
      <c r="AD134" s="205">
        <f t="shared" si="83"/>
        <v>0</v>
      </c>
      <c r="AE134" s="205">
        <f t="shared" si="101"/>
        <v>0</v>
      </c>
      <c r="AF134" s="205">
        <f t="shared" si="84"/>
        <v>0</v>
      </c>
      <c r="AG134" s="205">
        <f t="shared" si="102"/>
        <v>0</v>
      </c>
      <c r="AH134" s="205">
        <f t="shared" si="103"/>
        <v>0</v>
      </c>
      <c r="AI134" s="205">
        <f t="shared" si="85"/>
        <v>-0.11131108292254847</v>
      </c>
      <c r="AJ134" s="205">
        <f t="shared" si="120"/>
        <v>1887.112529311152</v>
      </c>
      <c r="AK134" s="205">
        <f t="shared" si="104"/>
        <v>57.55451286427283</v>
      </c>
      <c r="AL134" s="205">
        <f t="shared" si="86"/>
        <v>57.665489348711482</v>
      </c>
      <c r="AM134" s="205" t="e">
        <f t="shared" si="87"/>
        <v>#DIV/0!</v>
      </c>
      <c r="AN134" s="205">
        <f t="shared" si="105"/>
        <v>0</v>
      </c>
      <c r="AO134" s="205">
        <f t="shared" si="88"/>
        <v>0</v>
      </c>
      <c r="AP134" s="205">
        <f t="shared" si="106"/>
        <v>0</v>
      </c>
      <c r="AQ134" s="205">
        <f t="shared" si="107"/>
        <v>0</v>
      </c>
      <c r="AR134" s="215">
        <f t="shared" si="89"/>
        <v>13.181186421934679</v>
      </c>
      <c r="AS134" s="215">
        <f t="shared" si="90"/>
        <v>13.181186421934679</v>
      </c>
      <c r="AT134" s="215">
        <f t="shared" si="91"/>
        <v>0</v>
      </c>
      <c r="AU134" s="215">
        <f t="shared" si="121"/>
        <v>0</v>
      </c>
      <c r="AV134" s="201"/>
      <c r="AW134" s="115">
        <f t="shared" si="122"/>
        <v>50.229000000036812</v>
      </c>
      <c r="AX134" s="115">
        <f t="shared" si="123"/>
        <v>-3.1685335031684958</v>
      </c>
      <c r="AY134" s="115">
        <f t="shared" si="108"/>
        <v>0</v>
      </c>
      <c r="AZ134" s="115">
        <f t="shared" si="124"/>
        <v>-3.1568333545766087</v>
      </c>
      <c r="BA134" s="115">
        <f t="shared" si="109"/>
        <v>0</v>
      </c>
      <c r="BB134" s="115">
        <f t="shared" si="125"/>
        <v>0</v>
      </c>
      <c r="BC134" s="115">
        <f t="shared" si="126"/>
        <v>0</v>
      </c>
      <c r="BD134" s="115">
        <f t="shared" si="127"/>
        <v>0</v>
      </c>
      <c r="BE134" s="115">
        <f t="shared" si="110"/>
        <v>0</v>
      </c>
      <c r="BF134" s="115">
        <f t="shared" si="111"/>
        <v>0</v>
      </c>
      <c r="BG134" s="115">
        <f t="shared" si="128"/>
        <v>1827.5790000000006</v>
      </c>
      <c r="BH134" s="115">
        <f t="shared" si="129"/>
        <v>27131.367998231519</v>
      </c>
      <c r="BI134" s="115">
        <f t="shared" si="112"/>
        <v>50.229000000036812</v>
      </c>
      <c r="BJ134" s="115" t="e">
        <f t="shared" si="113"/>
        <v>#DIV/0!</v>
      </c>
      <c r="BK134" s="115">
        <f t="shared" si="92"/>
        <v>0</v>
      </c>
      <c r="BL134" s="115">
        <f t="shared" si="93"/>
        <v>0</v>
      </c>
      <c r="BM134" s="115">
        <f t="shared" si="114"/>
        <v>0</v>
      </c>
      <c r="BN134" s="201">
        <f t="shared" si="94"/>
        <v>0</v>
      </c>
      <c r="BO134" s="216">
        <f t="shared" si="130"/>
        <v>0</v>
      </c>
      <c r="BP134" s="201"/>
      <c r="BQ134" s="110">
        <f t="shared" si="95"/>
        <v>0</v>
      </c>
      <c r="BR134" s="110" t="e">
        <f t="shared" si="96"/>
        <v>#DIV/0!</v>
      </c>
      <c r="BS134" s="110" t="e">
        <f t="shared" si="115"/>
        <v>#DIV/0!</v>
      </c>
      <c r="BT134" s="110">
        <f t="shared" si="116"/>
        <v>0</v>
      </c>
      <c r="CC134" s="110"/>
      <c r="CD134" s="110"/>
      <c r="CE134" s="110"/>
      <c r="CW134" s="110"/>
      <c r="CX134" s="110"/>
    </row>
    <row r="135" spans="1:102">
      <c r="A135" s="110">
        <f t="shared" si="131"/>
        <v>8.0900000000000194</v>
      </c>
      <c r="B135" s="110">
        <f t="shared" si="97"/>
        <v>1556.6357981534723</v>
      </c>
      <c r="C135" s="116">
        <f t="shared" si="98"/>
        <v>1556.6357981534723</v>
      </c>
      <c r="E135" s="205">
        <f t="shared" si="66"/>
        <v>1867.0072435437921</v>
      </c>
      <c r="F135" s="205">
        <f t="shared" si="67"/>
        <v>1691.7308812236192</v>
      </c>
      <c r="G135" s="205">
        <f t="shared" si="68"/>
        <v>-0.11140989552723521</v>
      </c>
      <c r="H135" s="205">
        <f t="shared" si="69"/>
        <v>1886.5347647582764</v>
      </c>
      <c r="I135" s="205">
        <f t="shared" si="70"/>
        <v>0</v>
      </c>
      <c r="K135" s="115">
        <f t="shared" si="71"/>
        <v>1827.075690000001</v>
      </c>
      <c r="L135" s="115">
        <f t="shared" si="72"/>
        <v>1912.7660800000006</v>
      </c>
      <c r="M135" s="115">
        <f t="shared" si="73"/>
        <v>0.13075313807531364</v>
      </c>
      <c r="N135" s="115">
        <f t="shared" si="74"/>
        <v>1849.1506639582294</v>
      </c>
      <c r="O135" s="115">
        <f t="shared" si="75"/>
        <v>2013.1538000000005</v>
      </c>
      <c r="Q135" s="205">
        <f t="shared" si="76"/>
        <v>-1</v>
      </c>
      <c r="R135" s="204">
        <f t="shared" si="77"/>
        <v>0</v>
      </c>
      <c r="S135" s="204">
        <f t="shared" si="78"/>
        <v>0</v>
      </c>
      <c r="T135" s="115">
        <f t="shared" si="79"/>
        <v>-3.1560119150645747</v>
      </c>
      <c r="U135" s="115">
        <f t="shared" si="80"/>
        <v>0</v>
      </c>
      <c r="V135" s="115">
        <f t="shared" si="81"/>
        <v>0</v>
      </c>
      <c r="W135" s="202">
        <f t="shared" si="99"/>
        <v>0</v>
      </c>
      <c r="Y135" s="205">
        <f t="shared" si="117"/>
        <v>57.776455287559067</v>
      </c>
      <c r="Z135" s="205">
        <f t="shared" si="118"/>
        <v>-1</v>
      </c>
      <c r="AA135" s="205">
        <f t="shared" si="82"/>
        <v>0</v>
      </c>
      <c r="AB135" s="205">
        <f t="shared" si="100"/>
        <v>0</v>
      </c>
      <c r="AC135" s="205">
        <f t="shared" si="119"/>
        <v>-1</v>
      </c>
      <c r="AD135" s="205">
        <f t="shared" si="83"/>
        <v>0</v>
      </c>
      <c r="AE135" s="205">
        <f t="shared" si="101"/>
        <v>0</v>
      </c>
      <c r="AF135" s="205">
        <f t="shared" si="84"/>
        <v>0</v>
      </c>
      <c r="AG135" s="205">
        <f t="shared" si="102"/>
        <v>0</v>
      </c>
      <c r="AH135" s="205">
        <f t="shared" si="103"/>
        <v>0</v>
      </c>
      <c r="AI135" s="205">
        <f t="shared" si="85"/>
        <v>-0.11140989552723521</v>
      </c>
      <c r="AJ135" s="205">
        <f t="shared" si="120"/>
        <v>1886.5347647582764</v>
      </c>
      <c r="AK135" s="205">
        <f t="shared" si="104"/>
        <v>57.665489348711482</v>
      </c>
      <c r="AL135" s="205">
        <f t="shared" si="86"/>
        <v>57.776455287559067</v>
      </c>
      <c r="AM135" s="205" t="e">
        <f t="shared" si="87"/>
        <v>#DIV/0!</v>
      </c>
      <c r="AN135" s="205">
        <f t="shared" si="105"/>
        <v>0</v>
      </c>
      <c r="AO135" s="205">
        <f t="shared" si="88"/>
        <v>0</v>
      </c>
      <c r="AP135" s="205">
        <f t="shared" si="106"/>
        <v>0</v>
      </c>
      <c r="AQ135" s="205">
        <f t="shared" si="107"/>
        <v>0</v>
      </c>
      <c r="AR135" s="215">
        <f t="shared" si="89"/>
        <v>13.181186421934679</v>
      </c>
      <c r="AS135" s="215">
        <f t="shared" si="90"/>
        <v>13.181186421934679</v>
      </c>
      <c r="AT135" s="215">
        <f t="shared" si="91"/>
        <v>0</v>
      </c>
      <c r="AU135" s="215">
        <f t="shared" si="121"/>
        <v>0</v>
      </c>
      <c r="AV135" s="201"/>
      <c r="AW135" s="115">
        <f t="shared" si="122"/>
        <v>50.330999999961186</v>
      </c>
      <c r="AX135" s="115">
        <f t="shared" si="123"/>
        <v>-3.1560119150645747</v>
      </c>
      <c r="AY135" s="115">
        <f t="shared" si="108"/>
        <v>0</v>
      </c>
      <c r="AZ135" s="115">
        <f t="shared" si="124"/>
        <v>-3.1443419950186979</v>
      </c>
      <c r="BA135" s="115">
        <f t="shared" si="109"/>
        <v>0</v>
      </c>
      <c r="BB135" s="115">
        <f t="shared" si="125"/>
        <v>0</v>
      </c>
      <c r="BC135" s="115">
        <f t="shared" si="126"/>
        <v>0</v>
      </c>
      <c r="BD135" s="115">
        <f t="shared" si="127"/>
        <v>0</v>
      </c>
      <c r="BE135" s="115">
        <f t="shared" si="110"/>
        <v>0</v>
      </c>
      <c r="BF135" s="115">
        <f t="shared" si="111"/>
        <v>0</v>
      </c>
      <c r="BG135" s="115">
        <f t="shared" si="128"/>
        <v>1827.075690000001</v>
      </c>
      <c r="BH135" s="115">
        <f t="shared" si="129"/>
        <v>27094.320184653418</v>
      </c>
      <c r="BI135" s="115">
        <f t="shared" si="112"/>
        <v>50.330999999961186</v>
      </c>
      <c r="BJ135" s="115" t="e">
        <f t="shared" si="113"/>
        <v>#DIV/0!</v>
      </c>
      <c r="BK135" s="115">
        <f t="shared" si="92"/>
        <v>0</v>
      </c>
      <c r="BL135" s="115">
        <f t="shared" si="93"/>
        <v>0</v>
      </c>
      <c r="BM135" s="115">
        <f t="shared" si="114"/>
        <v>0</v>
      </c>
      <c r="BN135" s="201">
        <f t="shared" si="94"/>
        <v>0</v>
      </c>
      <c r="BO135" s="216">
        <f t="shared" si="130"/>
        <v>0</v>
      </c>
      <c r="BP135" s="201"/>
      <c r="BQ135" s="110">
        <f t="shared" si="95"/>
        <v>0</v>
      </c>
      <c r="BR135" s="110" t="e">
        <f t="shared" si="96"/>
        <v>#DIV/0!</v>
      </c>
      <c r="BS135" s="110" t="e">
        <f t="shared" si="115"/>
        <v>#DIV/0!</v>
      </c>
      <c r="BT135" s="110">
        <f t="shared" si="116"/>
        <v>0</v>
      </c>
      <c r="CC135" s="110"/>
      <c r="CD135" s="110"/>
      <c r="CE135" s="110"/>
      <c r="CW135" s="110"/>
      <c r="CX135" s="110"/>
    </row>
    <row r="136" spans="1:102">
      <c r="A136" s="110">
        <f t="shared" si="131"/>
        <v>8.0800000000000196</v>
      </c>
      <c r="B136" s="110">
        <f t="shared" si="97"/>
        <v>1556.5039862892529</v>
      </c>
      <c r="C136" s="116">
        <f t="shared" si="98"/>
        <v>1556.5039862892529</v>
      </c>
      <c r="E136" s="205">
        <f t="shared" si="66"/>
        <v>1866.5203783250158</v>
      </c>
      <c r="F136" s="205">
        <f t="shared" si="67"/>
        <v>1692.224681223619</v>
      </c>
      <c r="G136" s="205">
        <f t="shared" si="68"/>
        <v>-0.11150884761002311</v>
      </c>
      <c r="H136" s="205">
        <f t="shared" si="69"/>
        <v>1885.9558906521781</v>
      </c>
      <c r="I136" s="205">
        <f t="shared" si="70"/>
        <v>0</v>
      </c>
      <c r="K136" s="115">
        <f t="shared" si="71"/>
        <v>1826.5713600000013</v>
      </c>
      <c r="L136" s="115">
        <f t="shared" si="72"/>
        <v>1912.4835200000005</v>
      </c>
      <c r="M136" s="115">
        <f t="shared" si="73"/>
        <v>0.13084438241451482</v>
      </c>
      <c r="N136" s="115">
        <f t="shared" si="74"/>
        <v>1848.7137600330002</v>
      </c>
      <c r="O136" s="115">
        <f t="shared" si="75"/>
        <v>2013.0272000000002</v>
      </c>
      <c r="Q136" s="205">
        <f t="shared" si="76"/>
        <v>-1</v>
      </c>
      <c r="R136" s="204">
        <f t="shared" si="77"/>
        <v>0</v>
      </c>
      <c r="S136" s="204">
        <f t="shared" si="78"/>
        <v>0</v>
      </c>
      <c r="T136" s="115">
        <f t="shared" si="79"/>
        <v>-3.1435290849485216</v>
      </c>
      <c r="U136" s="115">
        <f t="shared" si="80"/>
        <v>0</v>
      </c>
      <c r="V136" s="115">
        <f t="shared" si="81"/>
        <v>0</v>
      </c>
      <c r="W136" s="202">
        <f t="shared" si="99"/>
        <v>0</v>
      </c>
      <c r="Y136" s="205">
        <f t="shared" si="117"/>
        <v>57.88741060982953</v>
      </c>
      <c r="Z136" s="205">
        <f t="shared" si="118"/>
        <v>-1</v>
      </c>
      <c r="AA136" s="205">
        <f t="shared" si="82"/>
        <v>0</v>
      </c>
      <c r="AB136" s="205">
        <f t="shared" si="100"/>
        <v>0</v>
      </c>
      <c r="AC136" s="205">
        <f t="shared" si="119"/>
        <v>-1</v>
      </c>
      <c r="AD136" s="205">
        <f t="shared" si="83"/>
        <v>0</v>
      </c>
      <c r="AE136" s="205">
        <f t="shared" si="101"/>
        <v>0</v>
      </c>
      <c r="AF136" s="205">
        <f t="shared" si="84"/>
        <v>0</v>
      </c>
      <c r="AG136" s="205">
        <f t="shared" si="102"/>
        <v>0</v>
      </c>
      <c r="AH136" s="205">
        <f t="shared" si="103"/>
        <v>0</v>
      </c>
      <c r="AI136" s="205">
        <f t="shared" si="85"/>
        <v>-0.11150884761002311</v>
      </c>
      <c r="AJ136" s="205">
        <f t="shared" si="120"/>
        <v>1885.9558906521781</v>
      </c>
      <c r="AK136" s="205">
        <f t="shared" si="104"/>
        <v>57.776455287559067</v>
      </c>
      <c r="AL136" s="205">
        <f t="shared" si="86"/>
        <v>57.88741060982953</v>
      </c>
      <c r="AM136" s="205" t="e">
        <f t="shared" si="87"/>
        <v>#DIV/0!</v>
      </c>
      <c r="AN136" s="205">
        <f t="shared" si="105"/>
        <v>0</v>
      </c>
      <c r="AO136" s="205">
        <f t="shared" si="88"/>
        <v>0</v>
      </c>
      <c r="AP136" s="205">
        <f t="shared" si="106"/>
        <v>0</v>
      </c>
      <c r="AQ136" s="205">
        <f t="shared" si="107"/>
        <v>0</v>
      </c>
      <c r="AR136" s="215">
        <f t="shared" si="89"/>
        <v>13.181186421957417</v>
      </c>
      <c r="AS136" s="215">
        <f t="shared" si="90"/>
        <v>13.181186421957417</v>
      </c>
      <c r="AT136" s="215">
        <f t="shared" si="91"/>
        <v>0</v>
      </c>
      <c r="AU136" s="215">
        <f t="shared" si="121"/>
        <v>0</v>
      </c>
      <c r="AV136" s="201"/>
      <c r="AW136" s="115">
        <f t="shared" si="122"/>
        <v>50.432999999976509</v>
      </c>
      <c r="AX136" s="115">
        <f t="shared" si="123"/>
        <v>-3.1435290849485216</v>
      </c>
      <c r="AY136" s="115">
        <f t="shared" si="108"/>
        <v>0</v>
      </c>
      <c r="AZ136" s="115">
        <f t="shared" si="124"/>
        <v>-3.1318892891384751</v>
      </c>
      <c r="BA136" s="115">
        <f t="shared" si="109"/>
        <v>0</v>
      </c>
      <c r="BB136" s="115">
        <f t="shared" si="125"/>
        <v>0</v>
      </c>
      <c r="BC136" s="115">
        <f t="shared" si="126"/>
        <v>0</v>
      </c>
      <c r="BD136" s="115">
        <f t="shared" si="127"/>
        <v>0</v>
      </c>
      <c r="BE136" s="115">
        <f t="shared" si="110"/>
        <v>0</v>
      </c>
      <c r="BF136" s="115">
        <f t="shared" si="111"/>
        <v>0</v>
      </c>
      <c r="BG136" s="115">
        <f t="shared" si="128"/>
        <v>1826.5713600000013</v>
      </c>
      <c r="BH136" s="115">
        <f t="shared" si="129"/>
        <v>27057.17037107539</v>
      </c>
      <c r="BI136" s="115">
        <f t="shared" si="112"/>
        <v>50.432999999976509</v>
      </c>
      <c r="BJ136" s="115" t="e">
        <f t="shared" si="113"/>
        <v>#DIV/0!</v>
      </c>
      <c r="BK136" s="115">
        <f t="shared" si="92"/>
        <v>0</v>
      </c>
      <c r="BL136" s="115">
        <f t="shared" si="93"/>
        <v>0</v>
      </c>
      <c r="BM136" s="115">
        <f t="shared" si="114"/>
        <v>0</v>
      </c>
      <c r="BN136" s="201">
        <f t="shared" si="94"/>
        <v>0</v>
      </c>
      <c r="BO136" s="216">
        <f t="shared" si="130"/>
        <v>0</v>
      </c>
      <c r="BP136" s="201"/>
      <c r="BQ136" s="110">
        <f t="shared" si="95"/>
        <v>0</v>
      </c>
      <c r="BR136" s="110" t="e">
        <f t="shared" si="96"/>
        <v>#DIV/0!</v>
      </c>
      <c r="BS136" s="110" t="e">
        <f t="shared" si="115"/>
        <v>#DIV/0!</v>
      </c>
      <c r="BT136" s="110">
        <f t="shared" si="116"/>
        <v>0</v>
      </c>
      <c r="CC136" s="110"/>
      <c r="CD136" s="110"/>
      <c r="CE136" s="110"/>
      <c r="CW136" s="110"/>
      <c r="CX136" s="110"/>
    </row>
    <row r="137" spans="1:102">
      <c r="A137" s="110">
        <f t="shared" si="131"/>
        <v>8.0700000000000198</v>
      </c>
      <c r="B137" s="110">
        <f t="shared" si="97"/>
        <v>1556.3721744250333</v>
      </c>
      <c r="C137" s="116">
        <f t="shared" si="98"/>
        <v>1556.3721744250333</v>
      </c>
      <c r="E137" s="205">
        <f t="shared" si="66"/>
        <v>1866.0323867514883</v>
      </c>
      <c r="F137" s="205">
        <f t="shared" si="67"/>
        <v>1692.715681223619</v>
      </c>
      <c r="G137" s="205">
        <f t="shared" si="68"/>
        <v>-0.11160793928856955</v>
      </c>
      <c r="H137" s="205">
        <f t="shared" si="69"/>
        <v>1885.3759070997376</v>
      </c>
      <c r="I137" s="205">
        <f t="shared" si="70"/>
        <v>0</v>
      </c>
      <c r="K137" s="115">
        <f t="shared" si="71"/>
        <v>1826.0660100000011</v>
      </c>
      <c r="L137" s="115">
        <f t="shared" si="72"/>
        <v>1912.2003200000006</v>
      </c>
      <c r="M137" s="115">
        <f t="shared" si="73"/>
        <v>0.13093575418994394</v>
      </c>
      <c r="N137" s="115">
        <f t="shared" si="74"/>
        <v>1848.2759992549297</v>
      </c>
      <c r="O137" s="115">
        <f t="shared" si="75"/>
        <v>2012.9002000000003</v>
      </c>
      <c r="Q137" s="205">
        <f t="shared" si="76"/>
        <v>-1</v>
      </c>
      <c r="R137" s="204">
        <f t="shared" si="77"/>
        <v>0</v>
      </c>
      <c r="S137" s="204">
        <f t="shared" si="78"/>
        <v>0</v>
      </c>
      <c r="T137" s="115">
        <f t="shared" si="79"/>
        <v>-3.1310848786618188</v>
      </c>
      <c r="U137" s="115">
        <f t="shared" si="80"/>
        <v>0</v>
      </c>
      <c r="V137" s="115">
        <f t="shared" si="81"/>
        <v>0</v>
      </c>
      <c r="W137" s="202">
        <f t="shared" si="99"/>
        <v>0</v>
      </c>
      <c r="Y137" s="205">
        <f t="shared" si="117"/>
        <v>57.998355244059312</v>
      </c>
      <c r="Z137" s="205">
        <f t="shared" si="118"/>
        <v>-1</v>
      </c>
      <c r="AA137" s="205">
        <f t="shared" si="82"/>
        <v>0</v>
      </c>
      <c r="AB137" s="205">
        <f t="shared" si="100"/>
        <v>0</v>
      </c>
      <c r="AC137" s="205">
        <f t="shared" si="119"/>
        <v>-1</v>
      </c>
      <c r="AD137" s="205">
        <f t="shared" si="83"/>
        <v>0</v>
      </c>
      <c r="AE137" s="205">
        <f t="shared" si="101"/>
        <v>0</v>
      </c>
      <c r="AF137" s="205">
        <f t="shared" si="84"/>
        <v>0</v>
      </c>
      <c r="AG137" s="205">
        <f t="shared" si="102"/>
        <v>0</v>
      </c>
      <c r="AH137" s="205">
        <f t="shared" si="103"/>
        <v>0</v>
      </c>
      <c r="AI137" s="205">
        <f t="shared" si="85"/>
        <v>-0.11160793928856955</v>
      </c>
      <c r="AJ137" s="205">
        <f t="shared" si="120"/>
        <v>1885.3759070997376</v>
      </c>
      <c r="AK137" s="205">
        <f t="shared" si="104"/>
        <v>57.88741060982953</v>
      </c>
      <c r="AL137" s="205">
        <f t="shared" si="86"/>
        <v>57.998355244059312</v>
      </c>
      <c r="AM137" s="205" t="e">
        <f t="shared" si="87"/>
        <v>#DIV/0!</v>
      </c>
      <c r="AN137" s="205">
        <f t="shared" si="105"/>
        <v>0</v>
      </c>
      <c r="AO137" s="205">
        <f t="shared" si="88"/>
        <v>0</v>
      </c>
      <c r="AP137" s="205">
        <f t="shared" si="106"/>
        <v>0</v>
      </c>
      <c r="AQ137" s="205">
        <f t="shared" si="107"/>
        <v>0</v>
      </c>
      <c r="AR137" s="215">
        <f t="shared" si="89"/>
        <v>13.181186421934679</v>
      </c>
      <c r="AS137" s="215">
        <f t="shared" si="90"/>
        <v>13.181186421934679</v>
      </c>
      <c r="AT137" s="215">
        <f t="shared" si="91"/>
        <v>0</v>
      </c>
      <c r="AU137" s="215">
        <f t="shared" si="121"/>
        <v>0</v>
      </c>
      <c r="AV137" s="201"/>
      <c r="AW137" s="115">
        <f t="shared" si="122"/>
        <v>50.535000000014577</v>
      </c>
      <c r="AX137" s="115">
        <f t="shared" si="123"/>
        <v>-3.1310848786618188</v>
      </c>
      <c r="AY137" s="115">
        <f t="shared" si="108"/>
        <v>0</v>
      </c>
      <c r="AZ137" s="115">
        <f t="shared" si="124"/>
        <v>-3.1194751031844277</v>
      </c>
      <c r="BA137" s="115">
        <f t="shared" si="109"/>
        <v>0</v>
      </c>
      <c r="BB137" s="115">
        <f t="shared" si="125"/>
        <v>0</v>
      </c>
      <c r="BC137" s="115">
        <f t="shared" si="126"/>
        <v>0</v>
      </c>
      <c r="BD137" s="115">
        <f t="shared" si="127"/>
        <v>0</v>
      </c>
      <c r="BE137" s="115">
        <f t="shared" si="110"/>
        <v>0</v>
      </c>
      <c r="BF137" s="115">
        <f t="shared" si="111"/>
        <v>0</v>
      </c>
      <c r="BG137" s="115">
        <f t="shared" si="128"/>
        <v>1826.0660100000011</v>
      </c>
      <c r="BH137" s="115">
        <f t="shared" si="129"/>
        <v>27019.918557497371</v>
      </c>
      <c r="BI137" s="115">
        <f t="shared" si="112"/>
        <v>50.535000000014577</v>
      </c>
      <c r="BJ137" s="115" t="e">
        <f t="shared" si="113"/>
        <v>#DIV/0!</v>
      </c>
      <c r="BK137" s="115">
        <f t="shared" si="92"/>
        <v>0</v>
      </c>
      <c r="BL137" s="115">
        <f t="shared" si="93"/>
        <v>0</v>
      </c>
      <c r="BM137" s="115">
        <f t="shared" si="114"/>
        <v>0</v>
      </c>
      <c r="BN137" s="201">
        <f t="shared" si="94"/>
        <v>0</v>
      </c>
      <c r="BO137" s="216">
        <f t="shared" si="130"/>
        <v>0</v>
      </c>
      <c r="BP137" s="201"/>
      <c r="BQ137" s="110">
        <f t="shared" si="95"/>
        <v>0</v>
      </c>
      <c r="BR137" s="110" t="e">
        <f t="shared" si="96"/>
        <v>#DIV/0!</v>
      </c>
      <c r="BS137" s="110" t="e">
        <f t="shared" si="115"/>
        <v>#DIV/0!</v>
      </c>
      <c r="BT137" s="110">
        <f t="shared" si="116"/>
        <v>0</v>
      </c>
      <c r="CC137" s="110"/>
      <c r="CD137" s="110"/>
      <c r="CE137" s="110"/>
      <c r="CW137" s="110"/>
      <c r="CX137" s="110"/>
    </row>
    <row r="138" spans="1:102" s="111" customFormat="1">
      <c r="A138" s="110">
        <f t="shared" si="131"/>
        <v>8.06000000000002</v>
      </c>
      <c r="B138" s="110">
        <f t="shared" si="97"/>
        <v>1556.240362560814</v>
      </c>
      <c r="C138" s="116">
        <f t="shared" si="98"/>
        <v>1556.240362560814</v>
      </c>
      <c r="D138" s="110"/>
      <c r="E138" s="205">
        <f t="shared" si="66"/>
        <v>1865.543268823209</v>
      </c>
      <c r="F138" s="205">
        <f t="shared" si="67"/>
        <v>1693.203881223619</v>
      </c>
      <c r="G138" s="205">
        <f t="shared" si="68"/>
        <v>-0.11170717067925051</v>
      </c>
      <c r="H138" s="205">
        <f t="shared" si="69"/>
        <v>1884.794814208554</v>
      </c>
      <c r="I138" s="205">
        <f t="shared" si="70"/>
        <v>0</v>
      </c>
      <c r="J138" s="110"/>
      <c r="K138" s="115">
        <f t="shared" si="71"/>
        <v>1825.5596400000009</v>
      </c>
      <c r="L138" s="115">
        <f t="shared" si="72"/>
        <v>1911.9164800000005</v>
      </c>
      <c r="M138" s="115">
        <f t="shared" si="73"/>
        <v>0.13102725366876292</v>
      </c>
      <c r="N138" s="115">
        <f t="shared" si="74"/>
        <v>1847.8373818761672</v>
      </c>
      <c r="O138" s="115">
        <f t="shared" si="75"/>
        <v>2012.7728000000002</v>
      </c>
      <c r="P138" s="110"/>
      <c r="Q138" s="205">
        <f t="shared" si="76"/>
        <v>-1</v>
      </c>
      <c r="R138" s="204">
        <f t="shared" si="77"/>
        <v>0</v>
      </c>
      <c r="S138" s="204">
        <f t="shared" si="78"/>
        <v>0</v>
      </c>
      <c r="T138" s="115">
        <f t="shared" si="79"/>
        <v>-3.1186791624055235</v>
      </c>
      <c r="U138" s="115">
        <f t="shared" si="80"/>
        <v>0</v>
      </c>
      <c r="V138" s="115">
        <f t="shared" si="81"/>
        <v>0</v>
      </c>
      <c r="W138" s="202">
        <f t="shared" si="99"/>
        <v>0</v>
      </c>
      <c r="X138" s="110"/>
      <c r="Y138" s="205">
        <f t="shared" si="117"/>
        <v>58.109289118352862</v>
      </c>
      <c r="Z138" s="205">
        <f t="shared" si="118"/>
        <v>-1</v>
      </c>
      <c r="AA138" s="205">
        <f t="shared" si="82"/>
        <v>0</v>
      </c>
      <c r="AB138" s="205">
        <f t="shared" si="100"/>
        <v>0</v>
      </c>
      <c r="AC138" s="205">
        <f t="shared" si="119"/>
        <v>-1</v>
      </c>
      <c r="AD138" s="205">
        <f t="shared" si="83"/>
        <v>0</v>
      </c>
      <c r="AE138" s="205">
        <f t="shared" si="101"/>
        <v>0</v>
      </c>
      <c r="AF138" s="205">
        <f t="shared" si="84"/>
        <v>0</v>
      </c>
      <c r="AG138" s="205">
        <f t="shared" si="102"/>
        <v>0</v>
      </c>
      <c r="AH138" s="205">
        <f t="shared" si="103"/>
        <v>0</v>
      </c>
      <c r="AI138" s="205">
        <f t="shared" si="85"/>
        <v>-0.11170717067925051</v>
      </c>
      <c r="AJ138" s="205">
        <f t="shared" si="120"/>
        <v>1884.794814208554</v>
      </c>
      <c r="AK138" s="205">
        <f t="shared" si="104"/>
        <v>57.998355244059312</v>
      </c>
      <c r="AL138" s="205">
        <f t="shared" si="86"/>
        <v>58.109289118352862</v>
      </c>
      <c r="AM138" s="205" t="e">
        <f t="shared" si="87"/>
        <v>#DIV/0!</v>
      </c>
      <c r="AN138" s="205">
        <f t="shared" si="105"/>
        <v>0</v>
      </c>
      <c r="AO138" s="205">
        <f t="shared" si="88"/>
        <v>0</v>
      </c>
      <c r="AP138" s="205">
        <f t="shared" si="106"/>
        <v>0</v>
      </c>
      <c r="AQ138" s="205">
        <f t="shared" si="107"/>
        <v>0</v>
      </c>
      <c r="AR138" s="215">
        <f t="shared" si="89"/>
        <v>13.181186421934679</v>
      </c>
      <c r="AS138" s="215">
        <f t="shared" si="90"/>
        <v>13.181186421934679</v>
      </c>
      <c r="AT138" s="215">
        <f t="shared" si="91"/>
        <v>0</v>
      </c>
      <c r="AU138" s="215">
        <f t="shared" si="121"/>
        <v>0</v>
      </c>
      <c r="AV138" s="201"/>
      <c r="AW138" s="115">
        <f t="shared" si="122"/>
        <v>50.6370000000299</v>
      </c>
      <c r="AX138" s="115">
        <f t="shared" si="123"/>
        <v>-3.1186791624055235</v>
      </c>
      <c r="AY138" s="115">
        <f t="shared" si="108"/>
        <v>0</v>
      </c>
      <c r="AZ138" s="115">
        <f t="shared" si="124"/>
        <v>-3.107099303763174</v>
      </c>
      <c r="BA138" s="115">
        <f t="shared" si="109"/>
        <v>0</v>
      </c>
      <c r="BB138" s="115">
        <f t="shared" si="125"/>
        <v>0</v>
      </c>
      <c r="BC138" s="115">
        <f t="shared" si="126"/>
        <v>0</v>
      </c>
      <c r="BD138" s="115">
        <f t="shared" si="127"/>
        <v>0</v>
      </c>
      <c r="BE138" s="115">
        <f t="shared" si="110"/>
        <v>0</v>
      </c>
      <c r="BF138" s="115">
        <f t="shared" si="111"/>
        <v>0</v>
      </c>
      <c r="BG138" s="115">
        <f t="shared" si="128"/>
        <v>1825.5596400000009</v>
      </c>
      <c r="BH138" s="115">
        <f t="shared" si="129"/>
        <v>26982.564743919291</v>
      </c>
      <c r="BI138" s="115">
        <f t="shared" si="112"/>
        <v>50.6370000000299</v>
      </c>
      <c r="BJ138" s="115" t="e">
        <f t="shared" si="113"/>
        <v>#DIV/0!</v>
      </c>
      <c r="BK138" s="115">
        <f t="shared" si="92"/>
        <v>0</v>
      </c>
      <c r="BL138" s="115">
        <f t="shared" si="93"/>
        <v>0</v>
      </c>
      <c r="BM138" s="115">
        <f t="shared" si="114"/>
        <v>0</v>
      </c>
      <c r="BN138" s="201">
        <f t="shared" si="94"/>
        <v>0</v>
      </c>
      <c r="BO138" s="216">
        <f t="shared" si="130"/>
        <v>0</v>
      </c>
      <c r="BP138" s="201"/>
      <c r="BQ138" s="110">
        <f t="shared" si="95"/>
        <v>0</v>
      </c>
      <c r="BR138" s="110" t="e">
        <f t="shared" si="96"/>
        <v>#DIV/0!</v>
      </c>
      <c r="BS138" s="110" t="e">
        <f t="shared" si="115"/>
        <v>#DIV/0!</v>
      </c>
      <c r="BT138" s="110">
        <f t="shared" si="116"/>
        <v>0</v>
      </c>
    </row>
    <row r="139" spans="1:102">
      <c r="A139" s="110">
        <f t="shared" si="131"/>
        <v>8.0500000000000203</v>
      </c>
      <c r="B139" s="110">
        <f t="shared" si="97"/>
        <v>1556.1085506965946</v>
      </c>
      <c r="C139" s="116">
        <f t="shared" si="98"/>
        <v>1556.1085506965946</v>
      </c>
      <c r="E139" s="205">
        <f t="shared" si="66"/>
        <v>1865.0530245401783</v>
      </c>
      <c r="F139" s="205">
        <f t="shared" si="67"/>
        <v>1693.6892812236192</v>
      </c>
      <c r="G139" s="205">
        <f t="shared" si="68"/>
        <v>-0.11180654189714308</v>
      </c>
      <c r="H139" s="205">
        <f t="shared" si="69"/>
        <v>1884.2126120869525</v>
      </c>
      <c r="I139" s="205">
        <f t="shared" si="70"/>
        <v>0</v>
      </c>
      <c r="K139" s="115">
        <f t="shared" si="71"/>
        <v>1825.0522500000011</v>
      </c>
      <c r="L139" s="115">
        <f t="shared" si="72"/>
        <v>1911.6320000000007</v>
      </c>
      <c r="M139" s="115">
        <f t="shared" si="73"/>
        <v>0.13111888111888093</v>
      </c>
      <c r="N139" s="115">
        <f t="shared" si="74"/>
        <v>1847.3979081494701</v>
      </c>
      <c r="O139" s="115">
        <f t="shared" si="75"/>
        <v>2012.6450000000002</v>
      </c>
      <c r="Q139" s="205">
        <f t="shared" si="76"/>
        <v>-1</v>
      </c>
      <c r="R139" s="204">
        <f t="shared" si="77"/>
        <v>0</v>
      </c>
      <c r="S139" s="204">
        <f t="shared" si="78"/>
        <v>0</v>
      </c>
      <c r="T139" s="115">
        <f t="shared" si="79"/>
        <v>-3.1063118027414904</v>
      </c>
      <c r="U139" s="115">
        <f t="shared" si="80"/>
        <v>0</v>
      </c>
      <c r="V139" s="115">
        <f t="shared" si="81"/>
        <v>0</v>
      </c>
      <c r="W139" s="202">
        <f t="shared" si="99"/>
        <v>0</v>
      </c>
      <c r="Y139" s="205">
        <f t="shared" si="117"/>
        <v>58.220212160155249</v>
      </c>
      <c r="Z139" s="205">
        <f t="shared" si="118"/>
        <v>-1</v>
      </c>
      <c r="AA139" s="205">
        <f t="shared" si="82"/>
        <v>0</v>
      </c>
      <c r="AB139" s="205">
        <f t="shared" si="100"/>
        <v>0</v>
      </c>
      <c r="AC139" s="205">
        <f t="shared" si="119"/>
        <v>-1</v>
      </c>
      <c r="AD139" s="205">
        <f t="shared" si="83"/>
        <v>0</v>
      </c>
      <c r="AE139" s="205">
        <f t="shared" si="101"/>
        <v>0</v>
      </c>
      <c r="AF139" s="205">
        <f t="shared" si="84"/>
        <v>0</v>
      </c>
      <c r="AG139" s="205">
        <f t="shared" si="102"/>
        <v>0</v>
      </c>
      <c r="AH139" s="205">
        <f t="shared" si="103"/>
        <v>0</v>
      </c>
      <c r="AI139" s="205">
        <f t="shared" si="85"/>
        <v>-0.11180654189714308</v>
      </c>
      <c r="AJ139" s="205">
        <f t="shared" si="120"/>
        <v>1884.2126120869525</v>
      </c>
      <c r="AK139" s="205">
        <f t="shared" si="104"/>
        <v>58.109289118352862</v>
      </c>
      <c r="AL139" s="205">
        <f t="shared" si="86"/>
        <v>58.220212160155249</v>
      </c>
      <c r="AM139" s="205" t="e">
        <f t="shared" si="87"/>
        <v>#DIV/0!</v>
      </c>
      <c r="AN139" s="205">
        <f t="shared" si="105"/>
        <v>0</v>
      </c>
      <c r="AO139" s="205">
        <f t="shared" si="88"/>
        <v>0</v>
      </c>
      <c r="AP139" s="205">
        <f t="shared" si="106"/>
        <v>0</v>
      </c>
      <c r="AQ139" s="205">
        <f t="shared" si="107"/>
        <v>0</v>
      </c>
      <c r="AR139" s="215">
        <f t="shared" si="89"/>
        <v>13.181186421934679</v>
      </c>
      <c r="AS139" s="215">
        <f t="shared" si="90"/>
        <v>13.181186421934679</v>
      </c>
      <c r="AT139" s="215">
        <f t="shared" si="91"/>
        <v>0</v>
      </c>
      <c r="AU139" s="215">
        <f t="shared" si="121"/>
        <v>0</v>
      </c>
      <c r="AV139" s="201"/>
      <c r="AW139" s="115">
        <f t="shared" si="122"/>
        <v>50.738999999977011</v>
      </c>
      <c r="AX139" s="115">
        <f t="shared" si="123"/>
        <v>-3.1063118027414904</v>
      </c>
      <c r="AY139" s="115">
        <f t="shared" si="108"/>
        <v>0</v>
      </c>
      <c r="AZ139" s="115">
        <f t="shared" si="124"/>
        <v>-3.0947617578406907</v>
      </c>
      <c r="BA139" s="115">
        <f t="shared" si="109"/>
        <v>0</v>
      </c>
      <c r="BB139" s="115">
        <f t="shared" si="125"/>
        <v>0</v>
      </c>
      <c r="BC139" s="115">
        <f t="shared" si="126"/>
        <v>0</v>
      </c>
      <c r="BD139" s="115">
        <f t="shared" si="127"/>
        <v>0</v>
      </c>
      <c r="BE139" s="115">
        <f t="shared" si="110"/>
        <v>0</v>
      </c>
      <c r="BF139" s="115">
        <f t="shared" si="111"/>
        <v>0</v>
      </c>
      <c r="BG139" s="115">
        <f t="shared" si="128"/>
        <v>1825.0522500000011</v>
      </c>
      <c r="BH139" s="115">
        <f t="shared" si="129"/>
        <v>26945.108930341194</v>
      </c>
      <c r="BI139" s="115">
        <f t="shared" si="112"/>
        <v>50.738999999977011</v>
      </c>
      <c r="BJ139" s="115" t="e">
        <f t="shared" si="113"/>
        <v>#DIV/0!</v>
      </c>
      <c r="BK139" s="115">
        <f t="shared" si="92"/>
        <v>0</v>
      </c>
      <c r="BL139" s="115">
        <f t="shared" si="93"/>
        <v>0</v>
      </c>
      <c r="BM139" s="115">
        <f t="shared" si="114"/>
        <v>0</v>
      </c>
      <c r="BN139" s="201">
        <f t="shared" si="94"/>
        <v>0</v>
      </c>
      <c r="BO139" s="216">
        <f t="shared" si="130"/>
        <v>0</v>
      </c>
      <c r="BP139" s="201"/>
      <c r="BQ139" s="110">
        <f t="shared" si="95"/>
        <v>0</v>
      </c>
      <c r="BR139" s="110" t="e">
        <f t="shared" si="96"/>
        <v>#DIV/0!</v>
      </c>
      <c r="BS139" s="110" t="e">
        <f t="shared" si="115"/>
        <v>#DIV/0!</v>
      </c>
      <c r="BT139" s="110">
        <f t="shared" si="116"/>
        <v>0</v>
      </c>
      <c r="CC139" s="110"/>
      <c r="CD139" s="110"/>
      <c r="CE139" s="110"/>
      <c r="CW139" s="110"/>
      <c r="CX139" s="110"/>
    </row>
    <row r="140" spans="1:102">
      <c r="A140" s="110">
        <f t="shared" si="131"/>
        <v>8.0400000000000205</v>
      </c>
      <c r="B140" s="110">
        <f t="shared" si="97"/>
        <v>1555.9767388323753</v>
      </c>
      <c r="C140" s="116">
        <f t="shared" si="98"/>
        <v>1555.9767388323753</v>
      </c>
      <c r="E140" s="205">
        <f t="shared" si="66"/>
        <v>1864.5616539023963</v>
      </c>
      <c r="F140" s="205">
        <f t="shared" si="67"/>
        <v>1694.171881223619</v>
      </c>
      <c r="G140" s="205">
        <f t="shared" si="68"/>
        <v>-0.11190605305600793</v>
      </c>
      <c r="H140" s="205">
        <f t="shared" si="69"/>
        <v>1883.6293008439886</v>
      </c>
      <c r="I140" s="205">
        <f t="shared" si="70"/>
        <v>0</v>
      </c>
      <c r="K140" s="115">
        <f t="shared" si="71"/>
        <v>1824.5438400000014</v>
      </c>
      <c r="L140" s="115">
        <f t="shared" si="72"/>
        <v>1911.3468800000005</v>
      </c>
      <c r="M140" s="115">
        <f t="shared" si="73"/>
        <v>0.13121063680895714</v>
      </c>
      <c r="N140" s="115">
        <f t="shared" si="74"/>
        <v>1846.9575783282035</v>
      </c>
      <c r="O140" s="115">
        <f t="shared" si="75"/>
        <v>2012.5168000000003</v>
      </c>
      <c r="Q140" s="205">
        <f t="shared" si="76"/>
        <v>-1</v>
      </c>
      <c r="R140" s="204">
        <f t="shared" si="77"/>
        <v>0</v>
      </c>
      <c r="S140" s="204">
        <f t="shared" si="78"/>
        <v>0</v>
      </c>
      <c r="T140" s="115">
        <f t="shared" si="79"/>
        <v>-3.0939826665935763</v>
      </c>
      <c r="U140" s="115">
        <f t="shared" si="80"/>
        <v>0</v>
      </c>
      <c r="V140" s="115">
        <f t="shared" si="81"/>
        <v>0</v>
      </c>
      <c r="W140" s="202">
        <f t="shared" si="99"/>
        <v>0</v>
      </c>
      <c r="Y140" s="205">
        <f t="shared" si="117"/>
        <v>58.331124296388559</v>
      </c>
      <c r="Z140" s="205">
        <f t="shared" si="118"/>
        <v>-1</v>
      </c>
      <c r="AA140" s="205">
        <f t="shared" si="82"/>
        <v>0</v>
      </c>
      <c r="AB140" s="205">
        <f t="shared" si="100"/>
        <v>0</v>
      </c>
      <c r="AC140" s="205">
        <f t="shared" si="119"/>
        <v>-1</v>
      </c>
      <c r="AD140" s="205">
        <f t="shared" si="83"/>
        <v>0</v>
      </c>
      <c r="AE140" s="205">
        <f t="shared" si="101"/>
        <v>0</v>
      </c>
      <c r="AF140" s="205">
        <f t="shared" si="84"/>
        <v>0</v>
      </c>
      <c r="AG140" s="205">
        <f t="shared" si="102"/>
        <v>0</v>
      </c>
      <c r="AH140" s="205">
        <f t="shared" si="103"/>
        <v>0</v>
      </c>
      <c r="AI140" s="205">
        <f t="shared" si="85"/>
        <v>-0.11190605305600793</v>
      </c>
      <c r="AJ140" s="205">
        <f t="shared" si="120"/>
        <v>1883.6293008439886</v>
      </c>
      <c r="AK140" s="205">
        <f t="shared" si="104"/>
        <v>58.220212160155249</v>
      </c>
      <c r="AL140" s="205">
        <f t="shared" si="86"/>
        <v>58.331124296388559</v>
      </c>
      <c r="AM140" s="205" t="e">
        <f t="shared" si="87"/>
        <v>#DIV/0!</v>
      </c>
      <c r="AN140" s="205">
        <f t="shared" si="105"/>
        <v>0</v>
      </c>
      <c r="AO140" s="205">
        <f t="shared" si="88"/>
        <v>0</v>
      </c>
      <c r="AP140" s="205">
        <f t="shared" si="106"/>
        <v>0</v>
      </c>
      <c r="AQ140" s="205">
        <f t="shared" si="107"/>
        <v>0</v>
      </c>
      <c r="AR140" s="215">
        <f t="shared" si="89"/>
        <v>13.181186421934679</v>
      </c>
      <c r="AS140" s="215">
        <f t="shared" si="90"/>
        <v>13.181186421934679</v>
      </c>
      <c r="AT140" s="215">
        <f t="shared" si="91"/>
        <v>0</v>
      </c>
      <c r="AU140" s="215">
        <f t="shared" si="121"/>
        <v>0</v>
      </c>
      <c r="AV140" s="201"/>
      <c r="AW140" s="115">
        <f t="shared" si="122"/>
        <v>50.840999999969604</v>
      </c>
      <c r="AX140" s="115">
        <f t="shared" si="123"/>
        <v>-3.0939826665935763</v>
      </c>
      <c r="AY140" s="115">
        <f t="shared" si="108"/>
        <v>0</v>
      </c>
      <c r="AZ140" s="115">
        <f t="shared" si="124"/>
        <v>-3.0824623327435177</v>
      </c>
      <c r="BA140" s="115">
        <f t="shared" si="109"/>
        <v>0</v>
      </c>
      <c r="BB140" s="115">
        <f t="shared" si="125"/>
        <v>0</v>
      </c>
      <c r="BC140" s="115">
        <f t="shared" si="126"/>
        <v>0</v>
      </c>
      <c r="BD140" s="115">
        <f t="shared" si="127"/>
        <v>0</v>
      </c>
      <c r="BE140" s="115">
        <f t="shared" si="110"/>
        <v>0</v>
      </c>
      <c r="BF140" s="115">
        <f t="shared" si="111"/>
        <v>0</v>
      </c>
      <c r="BG140" s="115">
        <f t="shared" si="128"/>
        <v>1824.5438400000014</v>
      </c>
      <c r="BH140" s="115">
        <f t="shared" si="129"/>
        <v>26907.551116763152</v>
      </c>
      <c r="BI140" s="115">
        <f t="shared" si="112"/>
        <v>50.840999999969604</v>
      </c>
      <c r="BJ140" s="115" t="e">
        <f t="shared" si="113"/>
        <v>#DIV/0!</v>
      </c>
      <c r="BK140" s="115">
        <f t="shared" si="92"/>
        <v>0</v>
      </c>
      <c r="BL140" s="115">
        <f t="shared" si="93"/>
        <v>0</v>
      </c>
      <c r="BM140" s="115">
        <f t="shared" si="114"/>
        <v>0</v>
      </c>
      <c r="BN140" s="201">
        <f t="shared" si="94"/>
        <v>0</v>
      </c>
      <c r="BO140" s="216">
        <f t="shared" si="130"/>
        <v>0</v>
      </c>
      <c r="BP140" s="201"/>
      <c r="BQ140" s="110">
        <f t="shared" si="95"/>
        <v>0</v>
      </c>
      <c r="BR140" s="110" t="e">
        <f t="shared" si="96"/>
        <v>#DIV/0!</v>
      </c>
      <c r="BS140" s="110" t="e">
        <f t="shared" si="115"/>
        <v>#DIV/0!</v>
      </c>
      <c r="BT140" s="110">
        <f t="shared" si="116"/>
        <v>0</v>
      </c>
      <c r="CC140" s="110"/>
      <c r="CD140" s="110"/>
      <c r="CE140" s="110"/>
      <c r="CW140" s="110"/>
      <c r="CX140" s="110"/>
    </row>
    <row r="141" spans="1:102">
      <c r="A141" s="110">
        <f t="shared" si="131"/>
        <v>8.0300000000000207</v>
      </c>
      <c r="B141" s="110">
        <f t="shared" si="97"/>
        <v>1555.844926968156</v>
      </c>
      <c r="C141" s="116">
        <f t="shared" si="98"/>
        <v>1555.844926968156</v>
      </c>
      <c r="E141" s="205">
        <f t="shared" si="66"/>
        <v>1864.0691569098626</v>
      </c>
      <c r="F141" s="205">
        <f t="shared" si="67"/>
        <v>1694.6516812236191</v>
      </c>
      <c r="G141" s="205">
        <f t="shared" si="68"/>
        <v>-0.11200570426827154</v>
      </c>
      <c r="H141" s="205">
        <f t="shared" si="69"/>
        <v>1883.044880589453</v>
      </c>
      <c r="I141" s="205">
        <f t="shared" si="70"/>
        <v>0</v>
      </c>
      <c r="K141" s="115">
        <f t="shared" si="71"/>
        <v>1824.0344100000011</v>
      </c>
      <c r="L141" s="115">
        <f t="shared" si="72"/>
        <v>1911.0611200000003</v>
      </c>
      <c r="M141" s="115">
        <f t="shared" si="73"/>
        <v>0.13130252100840317</v>
      </c>
      <c r="N141" s="115">
        <f t="shared" si="74"/>
        <v>1846.5163926663438</v>
      </c>
      <c r="O141" s="115">
        <f t="shared" si="75"/>
        <v>2012.3882000000001</v>
      </c>
      <c r="Q141" s="205">
        <f t="shared" si="76"/>
        <v>-1</v>
      </c>
      <c r="R141" s="204">
        <f t="shared" si="77"/>
        <v>0</v>
      </c>
      <c r="S141" s="204">
        <f t="shared" si="78"/>
        <v>0</v>
      </c>
      <c r="T141" s="115">
        <f t="shared" si="79"/>
        <v>-3.0816916212487828</v>
      </c>
      <c r="U141" s="115">
        <f t="shared" si="80"/>
        <v>0</v>
      </c>
      <c r="V141" s="115">
        <f t="shared" si="81"/>
        <v>0</v>
      </c>
      <c r="W141" s="202">
        <f t="shared" si="99"/>
        <v>0</v>
      </c>
      <c r="Y141" s="205">
        <f t="shared" si="117"/>
        <v>58.442025453565627</v>
      </c>
      <c r="Z141" s="205">
        <f t="shared" si="118"/>
        <v>-1</v>
      </c>
      <c r="AA141" s="205">
        <f t="shared" si="82"/>
        <v>0</v>
      </c>
      <c r="AB141" s="205">
        <f t="shared" si="100"/>
        <v>0</v>
      </c>
      <c r="AC141" s="205">
        <f t="shared" si="119"/>
        <v>-1</v>
      </c>
      <c r="AD141" s="205">
        <f t="shared" si="83"/>
        <v>0</v>
      </c>
      <c r="AE141" s="205">
        <f t="shared" si="101"/>
        <v>0</v>
      </c>
      <c r="AF141" s="205">
        <f t="shared" si="84"/>
        <v>0</v>
      </c>
      <c r="AG141" s="205">
        <f t="shared" si="102"/>
        <v>0</v>
      </c>
      <c r="AH141" s="205">
        <f t="shared" si="103"/>
        <v>0</v>
      </c>
      <c r="AI141" s="205">
        <f t="shared" si="85"/>
        <v>-0.11200570426827154</v>
      </c>
      <c r="AJ141" s="205">
        <f t="shared" si="120"/>
        <v>1883.044880589453</v>
      </c>
      <c r="AK141" s="205">
        <f t="shared" si="104"/>
        <v>58.331124296388559</v>
      </c>
      <c r="AL141" s="205">
        <f t="shared" si="86"/>
        <v>58.442025453565627</v>
      </c>
      <c r="AM141" s="205" t="e">
        <f t="shared" si="87"/>
        <v>#DIV/0!</v>
      </c>
      <c r="AN141" s="205">
        <f t="shared" si="105"/>
        <v>0</v>
      </c>
      <c r="AO141" s="205">
        <f t="shared" si="88"/>
        <v>0</v>
      </c>
      <c r="AP141" s="205">
        <f t="shared" si="106"/>
        <v>0</v>
      </c>
      <c r="AQ141" s="205">
        <f t="shared" si="107"/>
        <v>0</v>
      </c>
      <c r="AR141" s="215">
        <f t="shared" si="89"/>
        <v>13.181186421934679</v>
      </c>
      <c r="AS141" s="215">
        <f t="shared" si="90"/>
        <v>13.181186421934679</v>
      </c>
      <c r="AT141" s="215">
        <f t="shared" si="91"/>
        <v>0</v>
      </c>
      <c r="AU141" s="215">
        <f t="shared" si="121"/>
        <v>0</v>
      </c>
      <c r="AV141" s="201"/>
      <c r="AW141" s="115">
        <f t="shared" si="122"/>
        <v>50.943000000030402</v>
      </c>
      <c r="AX141" s="115">
        <f t="shared" si="123"/>
        <v>-3.0816916212487828</v>
      </c>
      <c r="AY141" s="115">
        <f t="shared" si="108"/>
        <v>0</v>
      </c>
      <c r="AZ141" s="115">
        <f t="shared" si="124"/>
        <v>-3.070200896159899</v>
      </c>
      <c r="BA141" s="115">
        <f t="shared" si="109"/>
        <v>0</v>
      </c>
      <c r="BB141" s="115">
        <f t="shared" si="125"/>
        <v>0</v>
      </c>
      <c r="BC141" s="115">
        <f t="shared" si="126"/>
        <v>0</v>
      </c>
      <c r="BD141" s="115">
        <f t="shared" si="127"/>
        <v>0</v>
      </c>
      <c r="BE141" s="115">
        <f t="shared" si="110"/>
        <v>0</v>
      </c>
      <c r="BF141" s="115">
        <f t="shared" si="111"/>
        <v>0</v>
      </c>
      <c r="BG141" s="115">
        <f t="shared" si="128"/>
        <v>1824.0344100000011</v>
      </c>
      <c r="BH141" s="115">
        <f t="shared" si="129"/>
        <v>26869.891303185119</v>
      </c>
      <c r="BI141" s="115">
        <f t="shared" si="112"/>
        <v>50.943000000030402</v>
      </c>
      <c r="BJ141" s="115" t="e">
        <f t="shared" si="113"/>
        <v>#DIV/0!</v>
      </c>
      <c r="BK141" s="115">
        <f t="shared" si="92"/>
        <v>0</v>
      </c>
      <c r="BL141" s="115">
        <f t="shared" si="93"/>
        <v>0</v>
      </c>
      <c r="BM141" s="115">
        <f t="shared" si="114"/>
        <v>0</v>
      </c>
      <c r="BN141" s="201">
        <f t="shared" si="94"/>
        <v>0</v>
      </c>
      <c r="BO141" s="216">
        <f t="shared" si="130"/>
        <v>0</v>
      </c>
      <c r="BP141" s="201"/>
      <c r="BQ141" s="110">
        <f t="shared" si="95"/>
        <v>0</v>
      </c>
      <c r="BR141" s="110" t="e">
        <f t="shared" si="96"/>
        <v>#DIV/0!</v>
      </c>
      <c r="BS141" s="110" t="e">
        <f t="shared" si="115"/>
        <v>#DIV/0!</v>
      </c>
      <c r="BT141" s="110">
        <f t="shared" si="116"/>
        <v>0</v>
      </c>
      <c r="CC141" s="110"/>
      <c r="CD141" s="110"/>
      <c r="CE141" s="110"/>
      <c r="CW141" s="110"/>
      <c r="CX141" s="110"/>
    </row>
    <row r="142" spans="1:102">
      <c r="A142" s="110">
        <f t="shared" si="131"/>
        <v>8.0200000000000209</v>
      </c>
      <c r="B142" s="110">
        <f t="shared" si="97"/>
        <v>1555.7131151039366</v>
      </c>
      <c r="C142" s="116">
        <f t="shared" si="98"/>
        <v>1555.7131151039366</v>
      </c>
      <c r="E142" s="205">
        <f t="shared" si="66"/>
        <v>1863.5755335625777</v>
      </c>
      <c r="F142" s="205">
        <f t="shared" si="67"/>
        <v>1695.128681223619</v>
      </c>
      <c r="G142" s="205">
        <f t="shared" si="68"/>
        <v>-0.11210549564500844</v>
      </c>
      <c r="H142" s="205">
        <f t="shared" si="69"/>
        <v>1882.4593514338783</v>
      </c>
      <c r="I142" s="205">
        <f t="shared" si="70"/>
        <v>0</v>
      </c>
      <c r="K142" s="115">
        <f t="shared" si="71"/>
        <v>1823.5239600000011</v>
      </c>
      <c r="L142" s="115">
        <f t="shared" si="72"/>
        <v>1910.7747200000006</v>
      </c>
      <c r="M142" s="115">
        <f t="shared" si="73"/>
        <v>0.13139453398738593</v>
      </c>
      <c r="N142" s="115">
        <f t="shared" si="74"/>
        <v>1846.0743514184819</v>
      </c>
      <c r="O142" s="115">
        <f t="shared" si="75"/>
        <v>2012.2592000000004</v>
      </c>
      <c r="Q142" s="205">
        <f t="shared" si="76"/>
        <v>-1</v>
      </c>
      <c r="R142" s="204">
        <f t="shared" si="77"/>
        <v>0</v>
      </c>
      <c r="S142" s="204">
        <f t="shared" si="78"/>
        <v>0</v>
      </c>
      <c r="T142" s="115">
        <f t="shared" si="79"/>
        <v>-3.0694385343585111</v>
      </c>
      <c r="U142" s="115">
        <f t="shared" si="80"/>
        <v>0</v>
      </c>
      <c r="V142" s="115">
        <f t="shared" si="81"/>
        <v>0</v>
      </c>
      <c r="W142" s="202">
        <f t="shared" si="99"/>
        <v>0</v>
      </c>
      <c r="Y142" s="205">
        <f t="shared" si="117"/>
        <v>58.552915557471692</v>
      </c>
      <c r="Z142" s="205">
        <f t="shared" si="118"/>
        <v>-1</v>
      </c>
      <c r="AA142" s="205">
        <f t="shared" si="82"/>
        <v>0</v>
      </c>
      <c r="AB142" s="205">
        <f t="shared" si="100"/>
        <v>0</v>
      </c>
      <c r="AC142" s="205">
        <f t="shared" si="119"/>
        <v>-1</v>
      </c>
      <c r="AD142" s="205">
        <f t="shared" si="83"/>
        <v>0</v>
      </c>
      <c r="AE142" s="205">
        <f t="shared" si="101"/>
        <v>0</v>
      </c>
      <c r="AF142" s="205">
        <f t="shared" si="84"/>
        <v>0</v>
      </c>
      <c r="AG142" s="205">
        <f t="shared" si="102"/>
        <v>0</v>
      </c>
      <c r="AH142" s="205">
        <f t="shared" si="103"/>
        <v>0</v>
      </c>
      <c r="AI142" s="205">
        <f t="shared" si="85"/>
        <v>-0.11210549564500844</v>
      </c>
      <c r="AJ142" s="205">
        <f t="shared" si="120"/>
        <v>1882.4593514338783</v>
      </c>
      <c r="AK142" s="205">
        <f t="shared" si="104"/>
        <v>58.442025453565627</v>
      </c>
      <c r="AL142" s="205">
        <f t="shared" si="86"/>
        <v>58.552915557471692</v>
      </c>
      <c r="AM142" s="205" t="e">
        <f t="shared" si="87"/>
        <v>#DIV/0!</v>
      </c>
      <c r="AN142" s="205">
        <f t="shared" si="105"/>
        <v>0</v>
      </c>
      <c r="AO142" s="205">
        <f t="shared" si="88"/>
        <v>0</v>
      </c>
      <c r="AP142" s="205">
        <f t="shared" si="106"/>
        <v>0</v>
      </c>
      <c r="AQ142" s="205">
        <f t="shared" si="107"/>
        <v>0</v>
      </c>
      <c r="AR142" s="215">
        <f t="shared" si="89"/>
        <v>13.181186421934679</v>
      </c>
      <c r="AS142" s="215">
        <f t="shared" si="90"/>
        <v>13.181186421934679</v>
      </c>
      <c r="AT142" s="215">
        <f t="shared" si="91"/>
        <v>0</v>
      </c>
      <c r="AU142" s="215">
        <f t="shared" si="121"/>
        <v>0</v>
      </c>
      <c r="AV142" s="201"/>
      <c r="AW142" s="115">
        <f t="shared" si="122"/>
        <v>51.04500000000025</v>
      </c>
      <c r="AX142" s="115">
        <f t="shared" si="123"/>
        <v>-3.0694385343585111</v>
      </c>
      <c r="AY142" s="115">
        <f t="shared" si="108"/>
        <v>0</v>
      </c>
      <c r="AZ142" s="115">
        <f t="shared" si="124"/>
        <v>-3.0579773161410424</v>
      </c>
      <c r="BA142" s="115">
        <f t="shared" si="109"/>
        <v>0</v>
      </c>
      <c r="BB142" s="115">
        <f t="shared" si="125"/>
        <v>0</v>
      </c>
      <c r="BC142" s="115">
        <f t="shared" si="126"/>
        <v>0</v>
      </c>
      <c r="BD142" s="115">
        <f t="shared" si="127"/>
        <v>0</v>
      </c>
      <c r="BE142" s="115">
        <f t="shared" si="110"/>
        <v>0</v>
      </c>
      <c r="BF142" s="115">
        <f t="shared" si="111"/>
        <v>0</v>
      </c>
      <c r="BG142" s="115">
        <f t="shared" si="128"/>
        <v>1823.5239600000011</v>
      </c>
      <c r="BH142" s="115">
        <f t="shared" si="129"/>
        <v>26832.129489607021</v>
      </c>
      <c r="BI142" s="115">
        <f t="shared" si="112"/>
        <v>51.04500000000025</v>
      </c>
      <c r="BJ142" s="115" t="e">
        <f t="shared" si="113"/>
        <v>#DIV/0!</v>
      </c>
      <c r="BK142" s="115">
        <f t="shared" si="92"/>
        <v>0</v>
      </c>
      <c r="BL142" s="115">
        <f t="shared" si="93"/>
        <v>0</v>
      </c>
      <c r="BM142" s="115">
        <f t="shared" si="114"/>
        <v>0</v>
      </c>
      <c r="BN142" s="201">
        <f t="shared" si="94"/>
        <v>0</v>
      </c>
      <c r="BO142" s="216">
        <f t="shared" si="130"/>
        <v>0</v>
      </c>
      <c r="BP142" s="201"/>
      <c r="BQ142" s="110">
        <f t="shared" si="95"/>
        <v>0</v>
      </c>
      <c r="BR142" s="110" t="e">
        <f t="shared" si="96"/>
        <v>#DIV/0!</v>
      </c>
      <c r="BS142" s="110" t="e">
        <f t="shared" si="115"/>
        <v>#DIV/0!</v>
      </c>
      <c r="BT142" s="110">
        <f t="shared" si="116"/>
        <v>0</v>
      </c>
      <c r="CC142" s="110"/>
      <c r="CD142" s="110"/>
      <c r="CE142" s="110"/>
      <c r="CW142" s="110"/>
      <c r="CX142" s="110"/>
    </row>
    <row r="143" spans="1:102">
      <c r="A143" s="110">
        <f t="shared" si="131"/>
        <v>8.0100000000000211</v>
      </c>
      <c r="B143" s="110">
        <f t="shared" si="97"/>
        <v>1555.5813032397173</v>
      </c>
      <c r="C143" s="116">
        <f t="shared" si="98"/>
        <v>1555.5813032397173</v>
      </c>
      <c r="E143" s="205">
        <f t="shared" si="66"/>
        <v>1863.080783860541</v>
      </c>
      <c r="F143" s="205">
        <f t="shared" si="67"/>
        <v>1695.6028812236191</v>
      </c>
      <c r="G143" s="205">
        <f t="shared" si="68"/>
        <v>-0.11220542729592287</v>
      </c>
      <c r="H143" s="205">
        <f t="shared" si="69"/>
        <v>1881.8727134885419</v>
      </c>
      <c r="I143" s="205">
        <f t="shared" si="70"/>
        <v>0</v>
      </c>
      <c r="K143" s="115">
        <f t="shared" si="71"/>
        <v>1823.0124900000012</v>
      </c>
      <c r="L143" s="115">
        <f t="shared" si="72"/>
        <v>1910.4876800000004</v>
      </c>
      <c r="M143" s="115">
        <f t="shared" si="73"/>
        <v>0.13148667601683009</v>
      </c>
      <c r="N143" s="115">
        <f t="shared" si="74"/>
        <v>1845.6314548398225</v>
      </c>
      <c r="O143" s="115">
        <f t="shared" si="75"/>
        <v>2012.1298000000002</v>
      </c>
      <c r="Q143" s="205">
        <f t="shared" si="76"/>
        <v>-1</v>
      </c>
      <c r="R143" s="204">
        <f t="shared" si="77"/>
        <v>0</v>
      </c>
      <c r="S143" s="204">
        <f t="shared" si="78"/>
        <v>0</v>
      </c>
      <c r="T143" s="115">
        <f t="shared" si="79"/>
        <v>-3.057223273939575</v>
      </c>
      <c r="U143" s="115">
        <f t="shared" si="80"/>
        <v>0</v>
      </c>
      <c r="V143" s="115">
        <f t="shared" si="81"/>
        <v>0</v>
      </c>
      <c r="W143" s="202">
        <f t="shared" si="99"/>
        <v>0</v>
      </c>
      <c r="Y143" s="205">
        <f t="shared" si="117"/>
        <v>58.663794533641862</v>
      </c>
      <c r="Z143" s="205">
        <f t="shared" si="118"/>
        <v>-1</v>
      </c>
      <c r="AA143" s="205">
        <f t="shared" si="82"/>
        <v>0</v>
      </c>
      <c r="AB143" s="205">
        <f t="shared" si="100"/>
        <v>0</v>
      </c>
      <c r="AC143" s="205">
        <f t="shared" si="119"/>
        <v>-1</v>
      </c>
      <c r="AD143" s="205">
        <f t="shared" si="83"/>
        <v>0</v>
      </c>
      <c r="AE143" s="205">
        <f t="shared" si="101"/>
        <v>0</v>
      </c>
      <c r="AF143" s="205">
        <f t="shared" si="84"/>
        <v>0</v>
      </c>
      <c r="AG143" s="205">
        <f t="shared" si="102"/>
        <v>0</v>
      </c>
      <c r="AH143" s="205">
        <f t="shared" si="103"/>
        <v>0</v>
      </c>
      <c r="AI143" s="205">
        <f t="shared" si="85"/>
        <v>-0.11220542729592287</v>
      </c>
      <c r="AJ143" s="205">
        <f t="shared" si="120"/>
        <v>1881.8727134885419</v>
      </c>
      <c r="AK143" s="205">
        <f t="shared" si="104"/>
        <v>58.552915557471692</v>
      </c>
      <c r="AL143" s="205">
        <f t="shared" si="86"/>
        <v>58.663794533641862</v>
      </c>
      <c r="AM143" s="205" t="e">
        <f t="shared" si="87"/>
        <v>#DIV/0!</v>
      </c>
      <c r="AN143" s="205">
        <f t="shared" si="105"/>
        <v>0</v>
      </c>
      <c r="AO143" s="205">
        <f t="shared" si="88"/>
        <v>0</v>
      </c>
      <c r="AP143" s="205">
        <f t="shared" si="106"/>
        <v>0</v>
      </c>
      <c r="AQ143" s="205">
        <f t="shared" si="107"/>
        <v>0</v>
      </c>
      <c r="AR143" s="215">
        <f t="shared" si="89"/>
        <v>13.181186421934679</v>
      </c>
      <c r="AS143" s="215">
        <f t="shared" si="90"/>
        <v>13.181186421934679</v>
      </c>
      <c r="AT143" s="215">
        <f t="shared" si="91"/>
        <v>0</v>
      </c>
      <c r="AU143" s="215">
        <f t="shared" si="121"/>
        <v>0</v>
      </c>
      <c r="AV143" s="201"/>
      <c r="AW143" s="115">
        <f t="shared" si="122"/>
        <v>51.146999999992836</v>
      </c>
      <c r="AX143" s="115">
        <f t="shared" si="123"/>
        <v>-3.057223273939575</v>
      </c>
      <c r="AY143" s="115">
        <f t="shared" si="108"/>
        <v>0</v>
      </c>
      <c r="AZ143" s="115">
        <f t="shared" si="124"/>
        <v>-3.0457914611021293</v>
      </c>
      <c r="BA143" s="115">
        <f t="shared" si="109"/>
        <v>0</v>
      </c>
      <c r="BB143" s="115">
        <f t="shared" si="125"/>
        <v>0</v>
      </c>
      <c r="BC143" s="115">
        <f t="shared" si="126"/>
        <v>0</v>
      </c>
      <c r="BD143" s="115">
        <f t="shared" si="127"/>
        <v>0</v>
      </c>
      <c r="BE143" s="115">
        <f t="shared" si="110"/>
        <v>0</v>
      </c>
      <c r="BF143" s="115">
        <f t="shared" si="111"/>
        <v>0</v>
      </c>
      <c r="BG143" s="115">
        <f t="shared" si="128"/>
        <v>1823.0124900000012</v>
      </c>
      <c r="BH143" s="115">
        <f t="shared" si="129"/>
        <v>26794.265676028957</v>
      </c>
      <c r="BI143" s="115">
        <f t="shared" si="112"/>
        <v>51.146999999992836</v>
      </c>
      <c r="BJ143" s="115" t="e">
        <f t="shared" si="113"/>
        <v>#DIV/0!</v>
      </c>
      <c r="BK143" s="115">
        <f t="shared" si="92"/>
        <v>0</v>
      </c>
      <c r="BL143" s="115">
        <f t="shared" si="93"/>
        <v>0</v>
      </c>
      <c r="BM143" s="115">
        <f t="shared" si="114"/>
        <v>0</v>
      </c>
      <c r="BN143" s="201">
        <f t="shared" si="94"/>
        <v>0</v>
      </c>
      <c r="BO143" s="216">
        <f t="shared" si="130"/>
        <v>0</v>
      </c>
      <c r="BP143" s="201"/>
      <c r="BQ143" s="110">
        <f t="shared" si="95"/>
        <v>0</v>
      </c>
      <c r="BR143" s="110" t="e">
        <f t="shared" si="96"/>
        <v>#DIV/0!</v>
      </c>
      <c r="BS143" s="110" t="e">
        <f t="shared" si="115"/>
        <v>#DIV/0!</v>
      </c>
      <c r="BT143" s="110">
        <f t="shared" si="116"/>
        <v>0</v>
      </c>
      <c r="CC143" s="110"/>
      <c r="CD143" s="110"/>
      <c r="CE143" s="110"/>
      <c r="CW143" s="110"/>
      <c r="CX143" s="110"/>
    </row>
    <row r="144" spans="1:102">
      <c r="A144" s="110">
        <f t="shared" si="131"/>
        <v>8.0000000000000213</v>
      </c>
      <c r="B144" s="110">
        <f t="shared" si="97"/>
        <v>1555.4494913754979</v>
      </c>
      <c r="C144" s="116">
        <f t="shared" si="98"/>
        <v>1555.4494913754979</v>
      </c>
      <c r="E144" s="205">
        <f t="shared" si="66"/>
        <v>1862.5849078037529</v>
      </c>
      <c r="F144" s="205">
        <f t="shared" si="67"/>
        <v>1696.074281223619</v>
      </c>
      <c r="G144" s="205">
        <f t="shared" si="68"/>
        <v>-0.11230549932933064</v>
      </c>
      <c r="H144" s="205">
        <f t="shared" si="69"/>
        <v>1881.2849668654746</v>
      </c>
      <c r="I144" s="205">
        <f t="shared" si="70"/>
        <v>0</v>
      </c>
      <c r="K144" s="115">
        <f t="shared" si="71"/>
        <v>1822.5000000000011</v>
      </c>
      <c r="L144" s="115">
        <f t="shared" si="72"/>
        <v>1910.2000000000007</v>
      </c>
      <c r="M144" s="115">
        <f t="shared" si="73"/>
        <v>0.13157894736842085</v>
      </c>
      <c r="N144" s="115">
        <f t="shared" si="74"/>
        <v>1845.1877031861877</v>
      </c>
      <c r="O144" s="115">
        <f t="shared" si="75"/>
        <v>2012.0000000000002</v>
      </c>
      <c r="Q144" s="205">
        <f t="shared" si="76"/>
        <v>-1</v>
      </c>
      <c r="R144" s="204">
        <f t="shared" si="77"/>
        <v>0</v>
      </c>
      <c r="S144" s="204">
        <f t="shared" si="78"/>
        <v>0</v>
      </c>
      <c r="T144" s="115">
        <f t="shared" si="79"/>
        <v>-3.0450457083751932</v>
      </c>
      <c r="U144" s="115">
        <f t="shared" si="80"/>
        <v>0</v>
      </c>
      <c r="V144" s="115">
        <f t="shared" si="81"/>
        <v>0</v>
      </c>
      <c r="W144" s="202">
        <f t="shared" si="99"/>
        <v>0</v>
      </c>
      <c r="Y144" s="205">
        <f t="shared" si="117"/>
        <v>58.774662306724508</v>
      </c>
      <c r="Z144" s="205">
        <f t="shared" si="118"/>
        <v>-1</v>
      </c>
      <c r="AA144" s="205">
        <f t="shared" si="82"/>
        <v>0</v>
      </c>
      <c r="AB144" s="205">
        <f t="shared" si="100"/>
        <v>0</v>
      </c>
      <c r="AC144" s="205">
        <f t="shared" si="119"/>
        <v>-1</v>
      </c>
      <c r="AD144" s="205">
        <f t="shared" si="83"/>
        <v>0</v>
      </c>
      <c r="AE144" s="205">
        <f t="shared" si="101"/>
        <v>0</v>
      </c>
      <c r="AF144" s="205">
        <f t="shared" si="84"/>
        <v>0</v>
      </c>
      <c r="AG144" s="205">
        <f t="shared" si="102"/>
        <v>0</v>
      </c>
      <c r="AH144" s="205">
        <f t="shared" si="103"/>
        <v>0</v>
      </c>
      <c r="AI144" s="205">
        <f t="shared" si="85"/>
        <v>-0.11230549932933064</v>
      </c>
      <c r="AJ144" s="205">
        <f t="shared" si="120"/>
        <v>1881.2849668654746</v>
      </c>
      <c r="AK144" s="205">
        <f t="shared" si="104"/>
        <v>58.663794533641862</v>
      </c>
      <c r="AL144" s="205">
        <f t="shared" si="86"/>
        <v>58.774662306724508</v>
      </c>
      <c r="AM144" s="205" t="e">
        <f t="shared" si="87"/>
        <v>#DIV/0!</v>
      </c>
      <c r="AN144" s="205">
        <f t="shared" si="105"/>
        <v>0</v>
      </c>
      <c r="AO144" s="205">
        <f t="shared" si="88"/>
        <v>0</v>
      </c>
      <c r="AP144" s="205">
        <f t="shared" si="106"/>
        <v>0</v>
      </c>
      <c r="AQ144" s="205">
        <f t="shared" si="107"/>
        <v>0</v>
      </c>
      <c r="AR144" s="215">
        <f t="shared" si="89"/>
        <v>13.181186421934679</v>
      </c>
      <c r="AS144" s="215">
        <f t="shared" si="90"/>
        <v>13.181186421934679</v>
      </c>
      <c r="AT144" s="215">
        <f t="shared" si="91"/>
        <v>0</v>
      </c>
      <c r="AU144" s="215">
        <f t="shared" si="121"/>
        <v>0</v>
      </c>
      <c r="AV144" s="201"/>
      <c r="AW144" s="115">
        <f t="shared" si="122"/>
        <v>51.249000000008166</v>
      </c>
      <c r="AX144" s="115">
        <f t="shared" si="123"/>
        <v>-3.0450457083751932</v>
      </c>
      <c r="AY144" s="115">
        <f t="shared" si="108"/>
        <v>0</v>
      </c>
      <c r="AZ144" s="115">
        <f t="shared" si="124"/>
        <v>-3.0336431998233118</v>
      </c>
      <c r="BA144" s="115">
        <f t="shared" si="109"/>
        <v>0</v>
      </c>
      <c r="BB144" s="115">
        <f t="shared" si="125"/>
        <v>0</v>
      </c>
      <c r="BC144" s="115">
        <f t="shared" si="126"/>
        <v>0</v>
      </c>
      <c r="BD144" s="115">
        <f t="shared" si="127"/>
        <v>0</v>
      </c>
      <c r="BE144" s="115">
        <f t="shared" si="110"/>
        <v>0</v>
      </c>
      <c r="BF144" s="115">
        <f t="shared" si="111"/>
        <v>0</v>
      </c>
      <c r="BG144" s="115">
        <f t="shared" si="128"/>
        <v>1822.5000000000011</v>
      </c>
      <c r="BH144" s="115">
        <f t="shared" si="129"/>
        <v>26756.299862450898</v>
      </c>
      <c r="BI144" s="115">
        <f t="shared" si="112"/>
        <v>51.249000000008166</v>
      </c>
      <c r="BJ144" s="115" t="e">
        <f t="shared" si="113"/>
        <v>#DIV/0!</v>
      </c>
      <c r="BK144" s="115">
        <f t="shared" si="92"/>
        <v>0</v>
      </c>
      <c r="BL144" s="115">
        <f t="shared" si="93"/>
        <v>0</v>
      </c>
      <c r="BM144" s="115">
        <f t="shared" si="114"/>
        <v>0</v>
      </c>
      <c r="BN144" s="201">
        <f t="shared" si="94"/>
        <v>0</v>
      </c>
      <c r="BO144" s="216">
        <f t="shared" si="130"/>
        <v>0</v>
      </c>
      <c r="BP144" s="201"/>
      <c r="BQ144" s="110">
        <f t="shared" si="95"/>
        <v>0</v>
      </c>
      <c r="BR144" s="110" t="e">
        <f t="shared" si="96"/>
        <v>#DIV/0!</v>
      </c>
      <c r="BS144" s="110" t="e">
        <f t="shared" si="115"/>
        <v>#DIV/0!</v>
      </c>
      <c r="BT144" s="110">
        <f t="shared" si="116"/>
        <v>0</v>
      </c>
      <c r="CC144" s="110"/>
      <c r="CD144" s="110"/>
      <c r="CE144" s="110"/>
      <c r="CW144" s="110"/>
      <c r="CX144" s="110"/>
    </row>
    <row r="145" spans="1:102">
      <c r="A145" s="110">
        <f t="shared" si="131"/>
        <v>7.9900000000000215</v>
      </c>
      <c r="B145" s="110">
        <f t="shared" si="97"/>
        <v>1555.3176795112786</v>
      </c>
      <c r="C145" s="116">
        <f t="shared" si="98"/>
        <v>1555.3176795112786</v>
      </c>
      <c r="E145" s="205">
        <f t="shared" si="66"/>
        <v>1862.0879053922135</v>
      </c>
      <c r="F145" s="205">
        <f t="shared" si="67"/>
        <v>1696.5428812236191</v>
      </c>
      <c r="G145" s="205">
        <f t="shared" si="68"/>
        <v>-0.11240571185214052</v>
      </c>
      <c r="H145" s="205">
        <f t="shared" si="69"/>
        <v>1880.6961116774642</v>
      </c>
      <c r="I145" s="205">
        <f t="shared" si="70"/>
        <v>0</v>
      </c>
      <c r="K145" s="115">
        <f t="shared" si="71"/>
        <v>1821.9864900000009</v>
      </c>
      <c r="L145" s="115">
        <f t="shared" si="72"/>
        <v>1909.9116800000006</v>
      </c>
      <c r="M145" s="115">
        <f t="shared" si="73"/>
        <v>0.13167134831460653</v>
      </c>
      <c r="N145" s="115">
        <f t="shared" si="74"/>
        <v>1844.7430967140185</v>
      </c>
      <c r="O145" s="115">
        <f t="shared" si="75"/>
        <v>2011.8698000000004</v>
      </c>
      <c r="Q145" s="205">
        <f t="shared" si="76"/>
        <v>-1</v>
      </c>
      <c r="R145" s="204">
        <f t="shared" si="77"/>
        <v>0</v>
      </c>
      <c r="S145" s="204">
        <f t="shared" si="78"/>
        <v>0</v>
      </c>
      <c r="T145" s="115">
        <f t="shared" si="79"/>
        <v>-3.0329057064161389</v>
      </c>
      <c r="U145" s="115">
        <f t="shared" si="80"/>
        <v>0</v>
      </c>
      <c r="V145" s="115">
        <f t="shared" si="81"/>
        <v>0</v>
      </c>
      <c r="W145" s="202">
        <f t="shared" si="99"/>
        <v>0</v>
      </c>
      <c r="Y145" s="205">
        <f t="shared" si="117"/>
        <v>58.885518801049678</v>
      </c>
      <c r="Z145" s="205">
        <f t="shared" si="118"/>
        <v>-1</v>
      </c>
      <c r="AA145" s="205">
        <f t="shared" si="82"/>
        <v>0</v>
      </c>
      <c r="AB145" s="205">
        <f t="shared" si="100"/>
        <v>0</v>
      </c>
      <c r="AC145" s="205">
        <f t="shared" si="119"/>
        <v>-1</v>
      </c>
      <c r="AD145" s="205">
        <f t="shared" si="83"/>
        <v>0</v>
      </c>
      <c r="AE145" s="205">
        <f t="shared" si="101"/>
        <v>0</v>
      </c>
      <c r="AF145" s="205">
        <f t="shared" si="84"/>
        <v>0</v>
      </c>
      <c r="AG145" s="205">
        <f t="shared" si="102"/>
        <v>0</v>
      </c>
      <c r="AH145" s="205">
        <f t="shared" si="103"/>
        <v>0</v>
      </c>
      <c r="AI145" s="205">
        <f t="shared" si="85"/>
        <v>-0.11240571185214052</v>
      </c>
      <c r="AJ145" s="205">
        <f t="shared" si="120"/>
        <v>1880.6961116774642</v>
      </c>
      <c r="AK145" s="205">
        <f t="shared" si="104"/>
        <v>58.774662306724508</v>
      </c>
      <c r="AL145" s="205">
        <f t="shared" si="86"/>
        <v>58.885518801049678</v>
      </c>
      <c r="AM145" s="205" t="e">
        <f t="shared" si="87"/>
        <v>#DIV/0!</v>
      </c>
      <c r="AN145" s="205">
        <f t="shared" si="105"/>
        <v>0</v>
      </c>
      <c r="AO145" s="205">
        <f t="shared" si="88"/>
        <v>0</v>
      </c>
      <c r="AP145" s="205">
        <f t="shared" si="106"/>
        <v>0</v>
      </c>
      <c r="AQ145" s="205">
        <f t="shared" si="107"/>
        <v>0</v>
      </c>
      <c r="AR145" s="215">
        <f t="shared" si="89"/>
        <v>13.181186421934679</v>
      </c>
      <c r="AS145" s="215">
        <f t="shared" si="90"/>
        <v>13.181186421934679</v>
      </c>
      <c r="AT145" s="215">
        <f t="shared" si="91"/>
        <v>0</v>
      </c>
      <c r="AU145" s="215">
        <f t="shared" si="121"/>
        <v>0</v>
      </c>
      <c r="AV145" s="201"/>
      <c r="AW145" s="115">
        <f t="shared" si="122"/>
        <v>51.35100000002349</v>
      </c>
      <c r="AX145" s="115">
        <f t="shared" si="123"/>
        <v>-3.0329057064161389</v>
      </c>
      <c r="AY145" s="115">
        <f t="shared" si="108"/>
        <v>0</v>
      </c>
      <c r="AZ145" s="115">
        <f t="shared" si="124"/>
        <v>-3.0215324014508611</v>
      </c>
      <c r="BA145" s="115">
        <f t="shared" si="109"/>
        <v>0</v>
      </c>
      <c r="BB145" s="115">
        <f t="shared" si="125"/>
        <v>0</v>
      </c>
      <c r="BC145" s="115">
        <f t="shared" si="126"/>
        <v>0</v>
      </c>
      <c r="BD145" s="115">
        <f t="shared" si="127"/>
        <v>0</v>
      </c>
      <c r="BE145" s="115">
        <f t="shared" si="110"/>
        <v>0</v>
      </c>
      <c r="BF145" s="115">
        <f t="shared" si="111"/>
        <v>0</v>
      </c>
      <c r="BG145" s="115">
        <f t="shared" si="128"/>
        <v>1821.9864900000009</v>
      </c>
      <c r="BH145" s="115">
        <f t="shared" si="129"/>
        <v>26718.232048872826</v>
      </c>
      <c r="BI145" s="115">
        <f t="shared" si="112"/>
        <v>51.35100000002349</v>
      </c>
      <c r="BJ145" s="115" t="e">
        <f t="shared" si="113"/>
        <v>#DIV/0!</v>
      </c>
      <c r="BK145" s="115">
        <f t="shared" si="92"/>
        <v>0</v>
      </c>
      <c r="BL145" s="115">
        <f t="shared" si="93"/>
        <v>0</v>
      </c>
      <c r="BM145" s="115">
        <f t="shared" si="114"/>
        <v>0</v>
      </c>
      <c r="BN145" s="201">
        <f t="shared" si="94"/>
        <v>0</v>
      </c>
      <c r="BO145" s="216">
        <f t="shared" si="130"/>
        <v>0</v>
      </c>
      <c r="BP145" s="201"/>
      <c r="BQ145" s="110">
        <f t="shared" si="95"/>
        <v>0</v>
      </c>
      <c r="BR145" s="110" t="e">
        <f t="shared" si="96"/>
        <v>#DIV/0!</v>
      </c>
      <c r="BS145" s="110" t="e">
        <f t="shared" si="115"/>
        <v>#DIV/0!</v>
      </c>
      <c r="BT145" s="110">
        <f t="shared" si="116"/>
        <v>0</v>
      </c>
      <c r="CC145" s="110"/>
      <c r="CD145" s="110"/>
      <c r="CE145" s="110"/>
      <c r="CW145" s="110"/>
      <c r="CX145" s="110"/>
    </row>
    <row r="146" spans="1:102">
      <c r="A146" s="110">
        <f t="shared" si="131"/>
        <v>7.9800000000000217</v>
      </c>
      <c r="B146" s="110">
        <f t="shared" si="97"/>
        <v>1555.1858676470592</v>
      </c>
      <c r="C146" s="116">
        <f t="shared" si="98"/>
        <v>1555.1858676470592</v>
      </c>
      <c r="E146" s="205">
        <f t="shared" si="66"/>
        <v>1861.5897766259222</v>
      </c>
      <c r="F146" s="205">
        <f t="shared" si="67"/>
        <v>1697.0086812236191</v>
      </c>
      <c r="G146" s="205">
        <f t="shared" si="68"/>
        <v>-0.11250606496983603</v>
      </c>
      <c r="H146" s="205">
        <f t="shared" si="69"/>
        <v>1880.1061480380606</v>
      </c>
      <c r="I146" s="205">
        <f t="shared" si="70"/>
        <v>0</v>
      </c>
      <c r="K146" s="115">
        <f t="shared" si="71"/>
        <v>1821.4719600000012</v>
      </c>
      <c r="L146" s="115">
        <f t="shared" si="72"/>
        <v>1909.6227200000003</v>
      </c>
      <c r="M146" s="115">
        <f t="shared" si="73"/>
        <v>0.13176387912860135</v>
      </c>
      <c r="N146" s="115">
        <f t="shared" si="74"/>
        <v>1844.2976356803772</v>
      </c>
      <c r="O146" s="115">
        <f t="shared" si="75"/>
        <v>2011.7392000000002</v>
      </c>
      <c r="Q146" s="205">
        <f t="shared" si="76"/>
        <v>-1</v>
      </c>
      <c r="R146" s="204">
        <f t="shared" si="77"/>
        <v>0</v>
      </c>
      <c r="S146" s="204">
        <f t="shared" si="78"/>
        <v>0</v>
      </c>
      <c r="T146" s="115">
        <f t="shared" si="79"/>
        <v>-3.0208031371816277</v>
      </c>
      <c r="U146" s="115">
        <f t="shared" si="80"/>
        <v>0</v>
      </c>
      <c r="V146" s="115">
        <f t="shared" si="81"/>
        <v>0</v>
      </c>
      <c r="W146" s="202">
        <f t="shared" si="99"/>
        <v>0</v>
      </c>
      <c r="Y146" s="205">
        <f t="shared" si="117"/>
        <v>58.996363940356225</v>
      </c>
      <c r="Z146" s="205">
        <f t="shared" si="118"/>
        <v>-1</v>
      </c>
      <c r="AA146" s="205">
        <f t="shared" si="82"/>
        <v>0</v>
      </c>
      <c r="AB146" s="205">
        <f t="shared" si="100"/>
        <v>0</v>
      </c>
      <c r="AC146" s="205">
        <f t="shared" si="119"/>
        <v>-1</v>
      </c>
      <c r="AD146" s="205">
        <f t="shared" si="83"/>
        <v>0</v>
      </c>
      <c r="AE146" s="205">
        <f t="shared" si="101"/>
        <v>0</v>
      </c>
      <c r="AF146" s="205">
        <f t="shared" si="84"/>
        <v>0</v>
      </c>
      <c r="AG146" s="205">
        <f t="shared" si="102"/>
        <v>0</v>
      </c>
      <c r="AH146" s="205">
        <f t="shared" si="103"/>
        <v>0</v>
      </c>
      <c r="AI146" s="205">
        <f t="shared" si="85"/>
        <v>-0.11250606496983603</v>
      </c>
      <c r="AJ146" s="205">
        <f t="shared" si="120"/>
        <v>1880.1061480380606</v>
      </c>
      <c r="AK146" s="205">
        <f t="shared" si="104"/>
        <v>58.885518801049678</v>
      </c>
      <c r="AL146" s="205">
        <f t="shared" si="86"/>
        <v>58.996363940356225</v>
      </c>
      <c r="AM146" s="205" t="e">
        <f t="shared" si="87"/>
        <v>#DIV/0!</v>
      </c>
      <c r="AN146" s="205">
        <f t="shared" si="105"/>
        <v>0</v>
      </c>
      <c r="AO146" s="205">
        <f t="shared" si="88"/>
        <v>0</v>
      </c>
      <c r="AP146" s="205">
        <f t="shared" si="106"/>
        <v>0</v>
      </c>
      <c r="AQ146" s="205">
        <f t="shared" si="107"/>
        <v>0</v>
      </c>
      <c r="AR146" s="215">
        <f t="shared" si="89"/>
        <v>13.181186421957417</v>
      </c>
      <c r="AS146" s="215">
        <f t="shared" si="90"/>
        <v>13.181186421957417</v>
      </c>
      <c r="AT146" s="215">
        <f t="shared" si="91"/>
        <v>0</v>
      </c>
      <c r="AU146" s="215">
        <f t="shared" si="121"/>
        <v>0</v>
      </c>
      <c r="AV146" s="201"/>
      <c r="AW146" s="115">
        <f t="shared" si="122"/>
        <v>51.452999999970601</v>
      </c>
      <c r="AX146" s="115">
        <f t="shared" si="123"/>
        <v>-3.0208031371816277</v>
      </c>
      <c r="AY146" s="115">
        <f t="shared" si="108"/>
        <v>0</v>
      </c>
      <c r="AZ146" s="115">
        <f t="shared" si="124"/>
        <v>-3.0094589354980577</v>
      </c>
      <c r="BA146" s="115">
        <f t="shared" si="109"/>
        <v>0</v>
      </c>
      <c r="BB146" s="115">
        <f t="shared" si="125"/>
        <v>0</v>
      </c>
      <c r="BC146" s="115">
        <f t="shared" si="126"/>
        <v>0</v>
      </c>
      <c r="BD146" s="115">
        <f t="shared" si="127"/>
        <v>0</v>
      </c>
      <c r="BE146" s="115">
        <f t="shared" si="110"/>
        <v>0</v>
      </c>
      <c r="BF146" s="115">
        <f t="shared" si="111"/>
        <v>0</v>
      </c>
      <c r="BG146" s="115">
        <f t="shared" si="128"/>
        <v>1821.4719600000012</v>
      </c>
      <c r="BH146" s="115">
        <f t="shared" si="129"/>
        <v>26680.062235294736</v>
      </c>
      <c r="BI146" s="115">
        <f t="shared" si="112"/>
        <v>51.452999999970601</v>
      </c>
      <c r="BJ146" s="115" t="e">
        <f t="shared" si="113"/>
        <v>#DIV/0!</v>
      </c>
      <c r="BK146" s="115">
        <f t="shared" si="92"/>
        <v>0</v>
      </c>
      <c r="BL146" s="115">
        <f t="shared" si="93"/>
        <v>0</v>
      </c>
      <c r="BM146" s="115">
        <f t="shared" si="114"/>
        <v>0</v>
      </c>
      <c r="BN146" s="201">
        <f t="shared" si="94"/>
        <v>0</v>
      </c>
      <c r="BO146" s="216">
        <f t="shared" si="130"/>
        <v>0</v>
      </c>
      <c r="BP146" s="201"/>
      <c r="BQ146" s="110">
        <f t="shared" si="95"/>
        <v>0</v>
      </c>
      <c r="BR146" s="110" t="e">
        <f t="shared" si="96"/>
        <v>#DIV/0!</v>
      </c>
      <c r="BS146" s="110" t="e">
        <f t="shared" si="115"/>
        <v>#DIV/0!</v>
      </c>
      <c r="BT146" s="110">
        <f t="shared" si="116"/>
        <v>0</v>
      </c>
      <c r="CC146" s="110"/>
      <c r="CD146" s="110"/>
      <c r="CE146" s="110"/>
      <c r="CW146" s="110"/>
      <c r="CX146" s="110"/>
    </row>
    <row r="147" spans="1:102">
      <c r="A147" s="110">
        <f t="shared" si="131"/>
        <v>7.970000000000022</v>
      </c>
      <c r="B147" s="110">
        <f t="shared" si="97"/>
        <v>1555.0540557828397</v>
      </c>
      <c r="C147" s="116">
        <f t="shared" si="98"/>
        <v>1555.0540557828397</v>
      </c>
      <c r="E147" s="205">
        <f t="shared" si="66"/>
        <v>1861.0905215048799</v>
      </c>
      <c r="F147" s="205">
        <f t="shared" si="67"/>
        <v>1697.4716812236188</v>
      </c>
      <c r="G147" s="205">
        <f t="shared" si="68"/>
        <v>-0.11260655878645606</v>
      </c>
      <c r="H147" s="205">
        <f t="shared" si="69"/>
        <v>1879.5150760615836</v>
      </c>
      <c r="I147" s="205">
        <f t="shared" si="70"/>
        <v>0</v>
      </c>
      <c r="K147" s="115">
        <f t="shared" si="71"/>
        <v>1820.9564100000014</v>
      </c>
      <c r="L147" s="115">
        <f t="shared" si="72"/>
        <v>1909.3331200000007</v>
      </c>
      <c r="M147" s="115">
        <f t="shared" si="73"/>
        <v>0.13185654008438799</v>
      </c>
      <c r="N147" s="115">
        <f t="shared" si="74"/>
        <v>1843.8513203429486</v>
      </c>
      <c r="O147" s="115">
        <f t="shared" si="75"/>
        <v>2011.6082000000004</v>
      </c>
      <c r="Q147" s="205">
        <f t="shared" si="76"/>
        <v>-1</v>
      </c>
      <c r="R147" s="204">
        <f t="shared" si="77"/>
        <v>0</v>
      </c>
      <c r="S147" s="204">
        <f t="shared" si="78"/>
        <v>0</v>
      </c>
      <c r="T147" s="115">
        <f t="shared" si="79"/>
        <v>-3.0087378701601786</v>
      </c>
      <c r="U147" s="115">
        <f t="shared" si="80"/>
        <v>0</v>
      </c>
      <c r="V147" s="115">
        <f t="shared" si="81"/>
        <v>0</v>
      </c>
      <c r="W147" s="202">
        <f t="shared" si="99"/>
        <v>0</v>
      </c>
      <c r="Y147" s="205">
        <f t="shared" si="117"/>
        <v>59.107197647700907</v>
      </c>
      <c r="Z147" s="205">
        <f t="shared" si="118"/>
        <v>-1</v>
      </c>
      <c r="AA147" s="205">
        <f t="shared" si="82"/>
        <v>0</v>
      </c>
      <c r="AB147" s="205">
        <f t="shared" si="100"/>
        <v>0</v>
      </c>
      <c r="AC147" s="205">
        <f t="shared" si="119"/>
        <v>-1</v>
      </c>
      <c r="AD147" s="205">
        <f t="shared" si="83"/>
        <v>0</v>
      </c>
      <c r="AE147" s="205">
        <f t="shared" si="101"/>
        <v>0</v>
      </c>
      <c r="AF147" s="205">
        <f t="shared" si="84"/>
        <v>0</v>
      </c>
      <c r="AG147" s="205">
        <f t="shared" si="102"/>
        <v>0</v>
      </c>
      <c r="AH147" s="205">
        <f t="shared" si="103"/>
        <v>0</v>
      </c>
      <c r="AI147" s="205">
        <f t="shared" si="85"/>
        <v>-0.11260655878645606</v>
      </c>
      <c r="AJ147" s="205">
        <f t="shared" si="120"/>
        <v>1879.5150760615836</v>
      </c>
      <c r="AK147" s="205">
        <f t="shared" si="104"/>
        <v>58.996363940356225</v>
      </c>
      <c r="AL147" s="205">
        <f t="shared" si="86"/>
        <v>59.107197647700907</v>
      </c>
      <c r="AM147" s="205" t="e">
        <f t="shared" si="87"/>
        <v>#DIV/0!</v>
      </c>
      <c r="AN147" s="205">
        <f t="shared" si="105"/>
        <v>0</v>
      </c>
      <c r="AO147" s="205">
        <f t="shared" si="88"/>
        <v>0</v>
      </c>
      <c r="AP147" s="205">
        <f t="shared" si="106"/>
        <v>0</v>
      </c>
      <c r="AQ147" s="205">
        <f t="shared" si="107"/>
        <v>0</v>
      </c>
      <c r="AR147" s="215">
        <f t="shared" si="89"/>
        <v>13.181186421934679</v>
      </c>
      <c r="AS147" s="215">
        <f t="shared" si="90"/>
        <v>13.181186421934679</v>
      </c>
      <c r="AT147" s="215">
        <f t="shared" si="91"/>
        <v>0</v>
      </c>
      <c r="AU147" s="215">
        <f t="shared" si="121"/>
        <v>0</v>
      </c>
      <c r="AV147" s="201"/>
      <c r="AW147" s="115">
        <f t="shared" si="122"/>
        <v>51.554999999985931</v>
      </c>
      <c r="AX147" s="115">
        <f t="shared" si="123"/>
        <v>-3.0087378701601786</v>
      </c>
      <c r="AY147" s="115">
        <f t="shared" si="108"/>
        <v>0</v>
      </c>
      <c r="AZ147" s="115">
        <f t="shared" si="124"/>
        <v>-2.9974226718460524</v>
      </c>
      <c r="BA147" s="115">
        <f t="shared" si="109"/>
        <v>0</v>
      </c>
      <c r="BB147" s="115">
        <f t="shared" si="125"/>
        <v>0</v>
      </c>
      <c r="BC147" s="115">
        <f t="shared" si="126"/>
        <v>0</v>
      </c>
      <c r="BD147" s="115">
        <f t="shared" si="127"/>
        <v>0</v>
      </c>
      <c r="BE147" s="115">
        <f t="shared" si="110"/>
        <v>0</v>
      </c>
      <c r="BF147" s="115">
        <f t="shared" si="111"/>
        <v>0</v>
      </c>
      <c r="BG147" s="115">
        <f t="shared" si="128"/>
        <v>1820.9564100000014</v>
      </c>
      <c r="BH147" s="115">
        <f t="shared" si="129"/>
        <v>26641.790421716723</v>
      </c>
      <c r="BI147" s="115">
        <f t="shared" si="112"/>
        <v>51.554999999985931</v>
      </c>
      <c r="BJ147" s="115" t="e">
        <f t="shared" si="113"/>
        <v>#DIV/0!</v>
      </c>
      <c r="BK147" s="115">
        <f t="shared" si="92"/>
        <v>0</v>
      </c>
      <c r="BL147" s="115">
        <f t="shared" si="93"/>
        <v>0</v>
      </c>
      <c r="BM147" s="115">
        <f t="shared" si="114"/>
        <v>0</v>
      </c>
      <c r="BN147" s="201">
        <f t="shared" si="94"/>
        <v>0</v>
      </c>
      <c r="BO147" s="216">
        <f t="shared" si="130"/>
        <v>0</v>
      </c>
      <c r="BP147" s="201"/>
      <c r="BQ147" s="110">
        <f t="shared" si="95"/>
        <v>0</v>
      </c>
      <c r="BR147" s="110" t="e">
        <f t="shared" si="96"/>
        <v>#DIV/0!</v>
      </c>
      <c r="BS147" s="110" t="e">
        <f t="shared" si="115"/>
        <v>#DIV/0!</v>
      </c>
      <c r="BT147" s="110">
        <f t="shared" si="116"/>
        <v>0</v>
      </c>
      <c r="CC147" s="110"/>
      <c r="CD147" s="110"/>
      <c r="CE147" s="110"/>
      <c r="CW147" s="110"/>
      <c r="CX147" s="110"/>
    </row>
    <row r="148" spans="1:102">
      <c r="A148" s="110">
        <f t="shared" si="131"/>
        <v>7.9600000000000222</v>
      </c>
      <c r="B148" s="110">
        <f t="shared" si="97"/>
        <v>1554.9222439186203</v>
      </c>
      <c r="C148" s="116">
        <f t="shared" si="98"/>
        <v>1554.9222439186203</v>
      </c>
      <c r="E148" s="205">
        <f t="shared" si="66"/>
        <v>1860.5901400290859</v>
      </c>
      <c r="F148" s="205">
        <f t="shared" si="67"/>
        <v>1697.931881223619</v>
      </c>
      <c r="G148" s="205">
        <f t="shared" si="68"/>
        <v>-0.11270719340457619</v>
      </c>
      <c r="H148" s="205">
        <f t="shared" si="69"/>
        <v>1878.9228958631252</v>
      </c>
      <c r="I148" s="205">
        <f t="shared" si="70"/>
        <v>0</v>
      </c>
      <c r="K148" s="115">
        <f t="shared" si="71"/>
        <v>1820.4398400000014</v>
      </c>
      <c r="L148" s="115">
        <f t="shared" si="72"/>
        <v>1909.0428800000009</v>
      </c>
      <c r="M148" s="115">
        <f t="shared" si="73"/>
        <v>0.13194933145672041</v>
      </c>
      <c r="N148" s="115">
        <f t="shared" si="74"/>
        <v>1843.404150960042</v>
      </c>
      <c r="O148" s="115">
        <f t="shared" si="75"/>
        <v>2011.4768000000004</v>
      </c>
      <c r="Q148" s="205">
        <f t="shared" si="76"/>
        <v>-1</v>
      </c>
      <c r="R148" s="204">
        <f t="shared" si="77"/>
        <v>0</v>
      </c>
      <c r="S148" s="204">
        <f t="shared" si="78"/>
        <v>0</v>
      </c>
      <c r="T148" s="115">
        <f t="shared" si="79"/>
        <v>-2.9967097752106757</v>
      </c>
      <c r="U148" s="115">
        <f t="shared" si="80"/>
        <v>0</v>
      </c>
      <c r="V148" s="115">
        <f t="shared" si="81"/>
        <v>0</v>
      </c>
      <c r="W148" s="202">
        <f t="shared" si="99"/>
        <v>0</v>
      </c>
      <c r="Y148" s="205">
        <f t="shared" si="117"/>
        <v>59.218019845844893</v>
      </c>
      <c r="Z148" s="205">
        <f t="shared" si="118"/>
        <v>-1</v>
      </c>
      <c r="AA148" s="205">
        <f t="shared" si="82"/>
        <v>0</v>
      </c>
      <c r="AB148" s="205">
        <f t="shared" si="100"/>
        <v>0</v>
      </c>
      <c r="AC148" s="205">
        <f t="shared" si="119"/>
        <v>-1</v>
      </c>
      <c r="AD148" s="205">
        <f t="shared" si="83"/>
        <v>0</v>
      </c>
      <c r="AE148" s="205">
        <f t="shared" si="101"/>
        <v>0</v>
      </c>
      <c r="AF148" s="205">
        <f t="shared" si="84"/>
        <v>0</v>
      </c>
      <c r="AG148" s="205">
        <f t="shared" si="102"/>
        <v>0</v>
      </c>
      <c r="AH148" s="205">
        <f t="shared" si="103"/>
        <v>0</v>
      </c>
      <c r="AI148" s="205">
        <f t="shared" si="85"/>
        <v>-0.11270719340457619</v>
      </c>
      <c r="AJ148" s="205">
        <f t="shared" si="120"/>
        <v>1878.9228958631252</v>
      </c>
      <c r="AK148" s="205">
        <f t="shared" si="104"/>
        <v>59.107197647700907</v>
      </c>
      <c r="AL148" s="205">
        <f t="shared" si="86"/>
        <v>59.218019845844893</v>
      </c>
      <c r="AM148" s="205" t="e">
        <f t="shared" si="87"/>
        <v>#DIV/0!</v>
      </c>
      <c r="AN148" s="205">
        <f t="shared" si="105"/>
        <v>0</v>
      </c>
      <c r="AO148" s="205">
        <f t="shared" si="88"/>
        <v>0</v>
      </c>
      <c r="AP148" s="205">
        <f t="shared" si="106"/>
        <v>0</v>
      </c>
      <c r="AQ148" s="205">
        <f t="shared" si="107"/>
        <v>0</v>
      </c>
      <c r="AR148" s="215">
        <f t="shared" si="89"/>
        <v>13.181186421934679</v>
      </c>
      <c r="AS148" s="215">
        <f t="shared" si="90"/>
        <v>13.181186421934679</v>
      </c>
      <c r="AT148" s="215">
        <f t="shared" si="91"/>
        <v>0</v>
      </c>
      <c r="AU148" s="215">
        <f t="shared" si="121"/>
        <v>0</v>
      </c>
      <c r="AV148" s="201"/>
      <c r="AW148" s="115">
        <f t="shared" si="122"/>
        <v>51.657000000001254</v>
      </c>
      <c r="AX148" s="115">
        <f t="shared" si="123"/>
        <v>-2.9967097752106757</v>
      </c>
      <c r="AY148" s="115">
        <f t="shared" si="108"/>
        <v>0</v>
      </c>
      <c r="AZ148" s="115">
        <f t="shared" si="124"/>
        <v>-2.9854234807449327</v>
      </c>
      <c r="BA148" s="115">
        <f t="shared" si="109"/>
        <v>0</v>
      </c>
      <c r="BB148" s="115">
        <f t="shared" si="125"/>
        <v>0</v>
      </c>
      <c r="BC148" s="115">
        <f t="shared" si="126"/>
        <v>0</v>
      </c>
      <c r="BD148" s="115">
        <f t="shared" si="127"/>
        <v>0</v>
      </c>
      <c r="BE148" s="115">
        <f t="shared" si="110"/>
        <v>0</v>
      </c>
      <c r="BF148" s="115">
        <f t="shared" si="111"/>
        <v>0</v>
      </c>
      <c r="BG148" s="115">
        <f t="shared" si="128"/>
        <v>1820.4398400000014</v>
      </c>
      <c r="BH148" s="115">
        <f t="shared" si="129"/>
        <v>26603.416608138672</v>
      </c>
      <c r="BI148" s="115">
        <f t="shared" si="112"/>
        <v>51.657000000001254</v>
      </c>
      <c r="BJ148" s="115" t="e">
        <f t="shared" si="113"/>
        <v>#DIV/0!</v>
      </c>
      <c r="BK148" s="115">
        <f t="shared" si="92"/>
        <v>0</v>
      </c>
      <c r="BL148" s="115">
        <f t="shared" si="93"/>
        <v>0</v>
      </c>
      <c r="BM148" s="115">
        <f t="shared" si="114"/>
        <v>0</v>
      </c>
      <c r="BN148" s="201">
        <f t="shared" si="94"/>
        <v>0</v>
      </c>
      <c r="BO148" s="216">
        <f t="shared" si="130"/>
        <v>0</v>
      </c>
      <c r="BP148" s="201"/>
      <c r="BQ148" s="110">
        <f t="shared" si="95"/>
        <v>0</v>
      </c>
      <c r="BR148" s="110" t="e">
        <f t="shared" si="96"/>
        <v>#DIV/0!</v>
      </c>
      <c r="BS148" s="110" t="e">
        <f t="shared" si="115"/>
        <v>#DIV/0!</v>
      </c>
      <c r="BT148" s="110">
        <f t="shared" si="116"/>
        <v>0</v>
      </c>
      <c r="CC148" s="110"/>
      <c r="CD148" s="110"/>
      <c r="CE148" s="110"/>
      <c r="CW148" s="110"/>
      <c r="CX148" s="110"/>
    </row>
    <row r="149" spans="1:102">
      <c r="A149" s="110">
        <f t="shared" si="131"/>
        <v>7.9500000000000224</v>
      </c>
      <c r="B149" s="110">
        <f t="shared" si="97"/>
        <v>1554.790432054401</v>
      </c>
      <c r="C149" s="116">
        <f t="shared" si="98"/>
        <v>1554.790432054401</v>
      </c>
      <c r="E149" s="205">
        <f t="shared" si="66"/>
        <v>1860.0886321985404</v>
      </c>
      <c r="F149" s="205">
        <f t="shared" si="67"/>
        <v>1698.389281223619</v>
      </c>
      <c r="G149" s="205">
        <f t="shared" si="68"/>
        <v>-0.11280796892528951</v>
      </c>
      <c r="H149" s="205">
        <f t="shared" si="69"/>
        <v>1878.3296075585588</v>
      </c>
      <c r="I149" s="205">
        <f t="shared" si="70"/>
        <v>0</v>
      </c>
      <c r="K149" s="115">
        <f t="shared" si="71"/>
        <v>1819.922250000001</v>
      </c>
      <c r="L149" s="115">
        <f t="shared" si="72"/>
        <v>1908.7520000000006</v>
      </c>
      <c r="M149" s="115">
        <f t="shared" si="73"/>
        <v>0.13204225352112653</v>
      </c>
      <c r="N149" s="115">
        <f t="shared" si="74"/>
        <v>1842.9561277905939</v>
      </c>
      <c r="O149" s="115">
        <f t="shared" si="75"/>
        <v>2011.3450000000003</v>
      </c>
      <c r="Q149" s="205">
        <f t="shared" si="76"/>
        <v>-1</v>
      </c>
      <c r="R149" s="204">
        <f t="shared" si="77"/>
        <v>0</v>
      </c>
      <c r="S149" s="204">
        <f t="shared" si="78"/>
        <v>0</v>
      </c>
      <c r="T149" s="115">
        <f t="shared" si="79"/>
        <v>-2.9847187225631173</v>
      </c>
      <c r="U149" s="115">
        <f t="shared" si="80"/>
        <v>0</v>
      </c>
      <c r="V149" s="115">
        <f t="shared" si="81"/>
        <v>0</v>
      </c>
      <c r="W149" s="202">
        <f t="shared" si="99"/>
        <v>0</v>
      </c>
      <c r="Y149" s="205">
        <f t="shared" si="117"/>
        <v>59.328830456639835</v>
      </c>
      <c r="Z149" s="205">
        <f t="shared" si="118"/>
        <v>-1</v>
      </c>
      <c r="AA149" s="205">
        <f t="shared" si="82"/>
        <v>0</v>
      </c>
      <c r="AB149" s="205">
        <f t="shared" si="100"/>
        <v>0</v>
      </c>
      <c r="AC149" s="205">
        <f t="shared" si="119"/>
        <v>-1</v>
      </c>
      <c r="AD149" s="205">
        <f t="shared" si="83"/>
        <v>0</v>
      </c>
      <c r="AE149" s="205">
        <f t="shared" si="101"/>
        <v>0</v>
      </c>
      <c r="AF149" s="205">
        <f t="shared" si="84"/>
        <v>0</v>
      </c>
      <c r="AG149" s="205">
        <f t="shared" si="102"/>
        <v>0</v>
      </c>
      <c r="AH149" s="205">
        <f t="shared" si="103"/>
        <v>0</v>
      </c>
      <c r="AI149" s="205">
        <f t="shared" si="85"/>
        <v>-0.11280796892528951</v>
      </c>
      <c r="AJ149" s="205">
        <f t="shared" si="120"/>
        <v>1878.3296075585588</v>
      </c>
      <c r="AK149" s="205">
        <f t="shared" si="104"/>
        <v>59.218019845844893</v>
      </c>
      <c r="AL149" s="205">
        <f t="shared" si="86"/>
        <v>59.328830456639835</v>
      </c>
      <c r="AM149" s="205" t="e">
        <f t="shared" si="87"/>
        <v>#DIV/0!</v>
      </c>
      <c r="AN149" s="205">
        <f t="shared" si="105"/>
        <v>0</v>
      </c>
      <c r="AO149" s="205">
        <f t="shared" si="88"/>
        <v>0</v>
      </c>
      <c r="AP149" s="205">
        <f t="shared" si="106"/>
        <v>0</v>
      </c>
      <c r="AQ149" s="205">
        <f t="shared" si="107"/>
        <v>0</v>
      </c>
      <c r="AR149" s="215">
        <f t="shared" si="89"/>
        <v>13.181186421934679</v>
      </c>
      <c r="AS149" s="215">
        <f t="shared" si="90"/>
        <v>13.181186421934679</v>
      </c>
      <c r="AT149" s="215">
        <f t="shared" si="91"/>
        <v>0</v>
      </c>
      <c r="AU149" s="215">
        <f t="shared" si="121"/>
        <v>0</v>
      </c>
      <c r="AV149" s="201"/>
      <c r="AW149" s="115">
        <f t="shared" si="122"/>
        <v>51.759000000039315</v>
      </c>
      <c r="AX149" s="115">
        <f t="shared" si="123"/>
        <v>-2.9847187225631173</v>
      </c>
      <c r="AY149" s="115">
        <f t="shared" si="108"/>
        <v>0</v>
      </c>
      <c r="AZ149" s="115">
        <f t="shared" si="124"/>
        <v>-2.9734612328144685</v>
      </c>
      <c r="BA149" s="115">
        <f t="shared" si="109"/>
        <v>0</v>
      </c>
      <c r="BB149" s="115">
        <f t="shared" si="125"/>
        <v>0</v>
      </c>
      <c r="BC149" s="115">
        <f t="shared" si="126"/>
        <v>0</v>
      </c>
      <c r="BD149" s="115">
        <f t="shared" si="127"/>
        <v>0</v>
      </c>
      <c r="BE149" s="115">
        <f t="shared" si="110"/>
        <v>0</v>
      </c>
      <c r="BF149" s="115">
        <f t="shared" si="111"/>
        <v>0</v>
      </c>
      <c r="BG149" s="115">
        <f t="shared" si="128"/>
        <v>1819.922250000001</v>
      </c>
      <c r="BH149" s="115">
        <f t="shared" si="129"/>
        <v>26564.940794560604</v>
      </c>
      <c r="BI149" s="115">
        <f t="shared" si="112"/>
        <v>51.759000000039315</v>
      </c>
      <c r="BJ149" s="115" t="e">
        <f t="shared" si="113"/>
        <v>#DIV/0!</v>
      </c>
      <c r="BK149" s="115">
        <f t="shared" si="92"/>
        <v>0</v>
      </c>
      <c r="BL149" s="115">
        <f t="shared" si="93"/>
        <v>0</v>
      </c>
      <c r="BM149" s="115">
        <f t="shared" si="114"/>
        <v>0</v>
      </c>
      <c r="BN149" s="201">
        <f t="shared" si="94"/>
        <v>0</v>
      </c>
      <c r="BO149" s="216">
        <f t="shared" si="130"/>
        <v>0</v>
      </c>
      <c r="BP149" s="201"/>
      <c r="BQ149" s="110">
        <f t="shared" si="95"/>
        <v>0</v>
      </c>
      <c r="BR149" s="110" t="e">
        <f t="shared" si="96"/>
        <v>#DIV/0!</v>
      </c>
      <c r="BS149" s="110" t="e">
        <f t="shared" si="115"/>
        <v>#DIV/0!</v>
      </c>
      <c r="BT149" s="110">
        <f t="shared" si="116"/>
        <v>0</v>
      </c>
      <c r="CC149" s="110"/>
      <c r="CD149" s="110"/>
      <c r="CE149" s="110"/>
      <c r="CW149" s="110"/>
      <c r="CX149" s="110"/>
    </row>
    <row r="150" spans="1:102">
      <c r="A150" s="110">
        <f t="shared" si="131"/>
        <v>7.9400000000000226</v>
      </c>
      <c r="B150" s="110">
        <f t="shared" si="97"/>
        <v>1554.6586201901816</v>
      </c>
      <c r="C150" s="116">
        <f t="shared" si="98"/>
        <v>1554.6586201901816</v>
      </c>
      <c r="E150" s="205">
        <f t="shared" si="66"/>
        <v>1859.5859980132436</v>
      </c>
      <c r="F150" s="205">
        <f t="shared" si="67"/>
        <v>1698.8438812236191</v>
      </c>
      <c r="G150" s="205">
        <f t="shared" si="68"/>
        <v>-0.11290888544818699</v>
      </c>
      <c r="H150" s="205">
        <f t="shared" si="69"/>
        <v>1877.7352112645424</v>
      </c>
      <c r="I150" s="205">
        <f t="shared" si="70"/>
        <v>0</v>
      </c>
      <c r="K150" s="115">
        <f t="shared" si="71"/>
        <v>1819.4036400000014</v>
      </c>
      <c r="L150" s="115">
        <f t="shared" si="72"/>
        <v>1908.4604800000004</v>
      </c>
      <c r="M150" s="115">
        <f t="shared" si="73"/>
        <v>0.13213530655391098</v>
      </c>
      <c r="N150" s="115">
        <f t="shared" si="74"/>
        <v>1842.5072510941707</v>
      </c>
      <c r="O150" s="115">
        <f t="shared" si="75"/>
        <v>2011.2128000000005</v>
      </c>
      <c r="Q150" s="205">
        <f t="shared" si="76"/>
        <v>-1</v>
      </c>
      <c r="R150" s="204">
        <f t="shared" si="77"/>
        <v>0</v>
      </c>
      <c r="S150" s="204">
        <f t="shared" si="78"/>
        <v>0</v>
      </c>
      <c r="T150" s="115">
        <f t="shared" si="79"/>
        <v>-2.9727645828194951</v>
      </c>
      <c r="U150" s="115">
        <f t="shared" si="80"/>
        <v>0</v>
      </c>
      <c r="V150" s="115">
        <f t="shared" si="81"/>
        <v>0</v>
      </c>
      <c r="W150" s="202">
        <f t="shared" si="99"/>
        <v>0</v>
      </c>
      <c r="Y150" s="205">
        <f t="shared" si="117"/>
        <v>59.439629401641824</v>
      </c>
      <c r="Z150" s="205">
        <f t="shared" si="118"/>
        <v>-1</v>
      </c>
      <c r="AA150" s="205">
        <f t="shared" si="82"/>
        <v>0</v>
      </c>
      <c r="AB150" s="205">
        <f t="shared" si="100"/>
        <v>0</v>
      </c>
      <c r="AC150" s="205">
        <f t="shared" si="119"/>
        <v>-1</v>
      </c>
      <c r="AD150" s="205">
        <f t="shared" si="83"/>
        <v>0</v>
      </c>
      <c r="AE150" s="205">
        <f t="shared" si="101"/>
        <v>0</v>
      </c>
      <c r="AF150" s="205">
        <f t="shared" si="84"/>
        <v>0</v>
      </c>
      <c r="AG150" s="205">
        <f t="shared" si="102"/>
        <v>0</v>
      </c>
      <c r="AH150" s="205">
        <f t="shared" si="103"/>
        <v>0</v>
      </c>
      <c r="AI150" s="205">
        <f t="shared" si="85"/>
        <v>-0.11290888544818699</v>
      </c>
      <c r="AJ150" s="205">
        <f t="shared" si="120"/>
        <v>1877.7352112645424</v>
      </c>
      <c r="AK150" s="205">
        <f t="shared" si="104"/>
        <v>59.328830456639835</v>
      </c>
      <c r="AL150" s="205">
        <f t="shared" si="86"/>
        <v>59.439629401641824</v>
      </c>
      <c r="AM150" s="205" t="e">
        <f t="shared" si="87"/>
        <v>#DIV/0!</v>
      </c>
      <c r="AN150" s="205">
        <f t="shared" si="105"/>
        <v>0</v>
      </c>
      <c r="AO150" s="205">
        <f t="shared" si="88"/>
        <v>0</v>
      </c>
      <c r="AP150" s="205">
        <f t="shared" si="106"/>
        <v>0</v>
      </c>
      <c r="AQ150" s="205">
        <f t="shared" si="107"/>
        <v>0</v>
      </c>
      <c r="AR150" s="215">
        <f t="shared" si="89"/>
        <v>13.181186421934679</v>
      </c>
      <c r="AS150" s="215">
        <f t="shared" si="90"/>
        <v>13.181186421934679</v>
      </c>
      <c r="AT150" s="215">
        <f t="shared" si="91"/>
        <v>0</v>
      </c>
      <c r="AU150" s="215">
        <f t="shared" si="121"/>
        <v>0</v>
      </c>
      <c r="AV150" s="201"/>
      <c r="AW150" s="115">
        <f t="shared" si="122"/>
        <v>51.860999999963695</v>
      </c>
      <c r="AX150" s="115">
        <f t="shared" si="123"/>
        <v>-2.9727645828194951</v>
      </c>
      <c r="AY150" s="115">
        <f t="shared" si="108"/>
        <v>0</v>
      </c>
      <c r="AZ150" s="115">
        <f t="shared" si="124"/>
        <v>-2.9615357990449978</v>
      </c>
      <c r="BA150" s="115">
        <f t="shared" si="109"/>
        <v>0</v>
      </c>
      <c r="BB150" s="115">
        <f t="shared" si="125"/>
        <v>0</v>
      </c>
      <c r="BC150" s="115">
        <f t="shared" si="126"/>
        <v>0</v>
      </c>
      <c r="BD150" s="115">
        <f t="shared" si="127"/>
        <v>0</v>
      </c>
      <c r="BE150" s="115">
        <f t="shared" si="110"/>
        <v>0</v>
      </c>
      <c r="BF150" s="115">
        <f t="shared" si="111"/>
        <v>0</v>
      </c>
      <c r="BG150" s="115">
        <f t="shared" si="128"/>
        <v>1819.4036400000014</v>
      </c>
      <c r="BH150" s="115">
        <f t="shared" si="129"/>
        <v>26526.3629809825</v>
      </c>
      <c r="BI150" s="115">
        <f t="shared" si="112"/>
        <v>51.860999999963695</v>
      </c>
      <c r="BJ150" s="115" t="e">
        <f t="shared" si="113"/>
        <v>#DIV/0!</v>
      </c>
      <c r="BK150" s="115">
        <f t="shared" si="92"/>
        <v>0</v>
      </c>
      <c r="BL150" s="115">
        <f t="shared" si="93"/>
        <v>0</v>
      </c>
      <c r="BM150" s="115">
        <f t="shared" si="114"/>
        <v>0</v>
      </c>
      <c r="BN150" s="201">
        <f t="shared" si="94"/>
        <v>0</v>
      </c>
      <c r="BO150" s="216">
        <f t="shared" si="130"/>
        <v>0</v>
      </c>
      <c r="BP150" s="201"/>
      <c r="BQ150" s="110">
        <f t="shared" si="95"/>
        <v>0</v>
      </c>
      <c r="BR150" s="110" t="e">
        <f t="shared" si="96"/>
        <v>#DIV/0!</v>
      </c>
      <c r="BS150" s="110" t="e">
        <f t="shared" si="115"/>
        <v>#DIV/0!</v>
      </c>
      <c r="BT150" s="110">
        <f t="shared" si="116"/>
        <v>0</v>
      </c>
      <c r="CC150" s="110"/>
      <c r="CD150" s="110"/>
      <c r="CE150" s="110"/>
      <c r="CW150" s="110"/>
      <c r="CX150" s="110"/>
    </row>
    <row r="151" spans="1:102">
      <c r="A151" s="110">
        <f t="shared" si="131"/>
        <v>7.9300000000000228</v>
      </c>
      <c r="B151" s="110">
        <f t="shared" si="97"/>
        <v>1554.5268083259623</v>
      </c>
      <c r="C151" s="116">
        <f t="shared" si="98"/>
        <v>1554.5268083259623</v>
      </c>
      <c r="E151" s="205">
        <f t="shared" si="66"/>
        <v>1859.0822374731952</v>
      </c>
      <c r="F151" s="205">
        <f t="shared" si="67"/>
        <v>1699.2956812236189</v>
      </c>
      <c r="G151" s="205">
        <f t="shared" si="68"/>
        <v>-0.11300994307133815</v>
      </c>
      <c r="H151" s="205">
        <f t="shared" si="69"/>
        <v>1877.1397070985249</v>
      </c>
      <c r="I151" s="205">
        <f t="shared" si="70"/>
        <v>0</v>
      </c>
      <c r="K151" s="115">
        <f t="shared" si="71"/>
        <v>1818.8840100000016</v>
      </c>
      <c r="L151" s="115">
        <f t="shared" si="72"/>
        <v>1908.1683200000007</v>
      </c>
      <c r="M151" s="115">
        <f t="shared" si="73"/>
        <v>0.13222849083215774</v>
      </c>
      <c r="N151" s="115">
        <f t="shared" si="74"/>
        <v>1842.0575211309681</v>
      </c>
      <c r="O151" s="115">
        <f t="shared" si="75"/>
        <v>2011.0802000000006</v>
      </c>
      <c r="Q151" s="205">
        <f t="shared" si="76"/>
        <v>-1</v>
      </c>
      <c r="R151" s="204">
        <f t="shared" si="77"/>
        <v>0</v>
      </c>
      <c r="S151" s="204">
        <f t="shared" si="78"/>
        <v>0</v>
      </c>
      <c r="T151" s="115">
        <f t="shared" si="79"/>
        <v>-2.9608472269544555</v>
      </c>
      <c r="U151" s="115">
        <f t="shared" si="80"/>
        <v>0</v>
      </c>
      <c r="V151" s="115">
        <f t="shared" si="81"/>
        <v>0</v>
      </c>
      <c r="W151" s="202">
        <f t="shared" si="99"/>
        <v>0</v>
      </c>
      <c r="Y151" s="205">
        <f t="shared" si="117"/>
        <v>59.550416601747564</v>
      </c>
      <c r="Z151" s="205">
        <f t="shared" si="118"/>
        <v>-1</v>
      </c>
      <c r="AA151" s="205">
        <f t="shared" si="82"/>
        <v>0</v>
      </c>
      <c r="AB151" s="205">
        <f t="shared" si="100"/>
        <v>0</v>
      </c>
      <c r="AC151" s="205">
        <f t="shared" si="119"/>
        <v>-1</v>
      </c>
      <c r="AD151" s="205">
        <f t="shared" si="83"/>
        <v>0</v>
      </c>
      <c r="AE151" s="205">
        <f t="shared" si="101"/>
        <v>0</v>
      </c>
      <c r="AF151" s="205">
        <f t="shared" si="84"/>
        <v>0</v>
      </c>
      <c r="AG151" s="205">
        <f t="shared" si="102"/>
        <v>0</v>
      </c>
      <c r="AH151" s="205">
        <f t="shared" si="103"/>
        <v>0</v>
      </c>
      <c r="AI151" s="205">
        <f t="shared" si="85"/>
        <v>-0.11300994307133815</v>
      </c>
      <c r="AJ151" s="205">
        <f t="shared" si="120"/>
        <v>1877.1397070985249</v>
      </c>
      <c r="AK151" s="205">
        <f t="shared" si="104"/>
        <v>59.439629401641824</v>
      </c>
      <c r="AL151" s="205">
        <f t="shared" si="86"/>
        <v>59.550416601747564</v>
      </c>
      <c r="AM151" s="205" t="e">
        <f t="shared" si="87"/>
        <v>#DIV/0!</v>
      </c>
      <c r="AN151" s="205">
        <f t="shared" si="105"/>
        <v>0</v>
      </c>
      <c r="AO151" s="205">
        <f t="shared" si="88"/>
        <v>0</v>
      </c>
      <c r="AP151" s="205">
        <f t="shared" si="106"/>
        <v>0</v>
      </c>
      <c r="AQ151" s="205">
        <f t="shared" si="107"/>
        <v>0</v>
      </c>
      <c r="AR151" s="215">
        <f t="shared" si="89"/>
        <v>13.181186421934679</v>
      </c>
      <c r="AS151" s="215">
        <f t="shared" si="90"/>
        <v>13.181186421934679</v>
      </c>
      <c r="AT151" s="215">
        <f t="shared" si="91"/>
        <v>0</v>
      </c>
      <c r="AU151" s="215">
        <f t="shared" si="121"/>
        <v>0</v>
      </c>
      <c r="AV151" s="201"/>
      <c r="AW151" s="115">
        <f t="shared" si="122"/>
        <v>51.962999999979019</v>
      </c>
      <c r="AX151" s="115">
        <f t="shared" si="123"/>
        <v>-2.9608472269544555</v>
      </c>
      <c r="AY151" s="115">
        <f t="shared" si="108"/>
        <v>0</v>
      </c>
      <c r="AZ151" s="115">
        <f t="shared" si="124"/>
        <v>-2.949647050798085</v>
      </c>
      <c r="BA151" s="115">
        <f t="shared" si="109"/>
        <v>0</v>
      </c>
      <c r="BB151" s="115">
        <f t="shared" si="125"/>
        <v>0</v>
      </c>
      <c r="BC151" s="115">
        <f t="shared" si="126"/>
        <v>0</v>
      </c>
      <c r="BD151" s="115">
        <f t="shared" si="127"/>
        <v>0</v>
      </c>
      <c r="BE151" s="115">
        <f t="shared" si="110"/>
        <v>0</v>
      </c>
      <c r="BF151" s="115">
        <f t="shared" si="111"/>
        <v>0</v>
      </c>
      <c r="BG151" s="115">
        <f t="shared" si="128"/>
        <v>1818.8840100000016</v>
      </c>
      <c r="BH151" s="115">
        <f t="shared" si="129"/>
        <v>26487.68316740447</v>
      </c>
      <c r="BI151" s="115">
        <f t="shared" si="112"/>
        <v>51.962999999979019</v>
      </c>
      <c r="BJ151" s="115" t="e">
        <f t="shared" si="113"/>
        <v>#DIV/0!</v>
      </c>
      <c r="BK151" s="115">
        <f t="shared" si="92"/>
        <v>0</v>
      </c>
      <c r="BL151" s="115">
        <f t="shared" si="93"/>
        <v>0</v>
      </c>
      <c r="BM151" s="115">
        <f t="shared" si="114"/>
        <v>0</v>
      </c>
      <c r="BN151" s="201">
        <f t="shared" si="94"/>
        <v>0</v>
      </c>
      <c r="BO151" s="216">
        <f t="shared" si="130"/>
        <v>0</v>
      </c>
      <c r="BP151" s="201"/>
      <c r="BQ151" s="110">
        <f t="shared" si="95"/>
        <v>0</v>
      </c>
      <c r="BR151" s="110" t="e">
        <f t="shared" si="96"/>
        <v>#DIV/0!</v>
      </c>
      <c r="BS151" s="110" t="e">
        <f t="shared" si="115"/>
        <v>#DIV/0!</v>
      </c>
      <c r="BT151" s="110">
        <f t="shared" si="116"/>
        <v>0</v>
      </c>
      <c r="CC151" s="110"/>
      <c r="CD151" s="110"/>
      <c r="CE151" s="110"/>
      <c r="CW151" s="110"/>
      <c r="CX151" s="110"/>
    </row>
    <row r="152" spans="1:102">
      <c r="A152" s="110">
        <f t="shared" si="131"/>
        <v>7.920000000000023</v>
      </c>
      <c r="B152" s="110">
        <f t="shared" si="97"/>
        <v>1554.3949964617429</v>
      </c>
      <c r="C152" s="116">
        <f t="shared" si="98"/>
        <v>1554.3949964617429</v>
      </c>
      <c r="E152" s="205">
        <f t="shared" si="66"/>
        <v>1858.5773505783955</v>
      </c>
      <c r="F152" s="205">
        <f t="shared" si="67"/>
        <v>1699.744681223619</v>
      </c>
      <c r="G152" s="205">
        <f t="shared" si="68"/>
        <v>-0.11311114189127128</v>
      </c>
      <c r="H152" s="205">
        <f t="shared" si="69"/>
        <v>1876.543095178753</v>
      </c>
      <c r="I152" s="205">
        <f t="shared" si="70"/>
        <v>0</v>
      </c>
      <c r="K152" s="115">
        <f t="shared" si="71"/>
        <v>1818.3633600000014</v>
      </c>
      <c r="L152" s="115">
        <f t="shared" si="72"/>
        <v>1907.8755200000005</v>
      </c>
      <c r="M152" s="115">
        <f t="shared" si="73"/>
        <v>0.13232180663373302</v>
      </c>
      <c r="N152" s="115">
        <f t="shared" si="74"/>
        <v>1841.6069381618149</v>
      </c>
      <c r="O152" s="115">
        <f t="shared" si="75"/>
        <v>2010.9472000000003</v>
      </c>
      <c r="Q152" s="205">
        <f t="shared" si="76"/>
        <v>-1</v>
      </c>
      <c r="R152" s="204">
        <f t="shared" si="77"/>
        <v>0</v>
      </c>
      <c r="S152" s="204">
        <f t="shared" si="78"/>
        <v>0</v>
      </c>
      <c r="T152" s="115">
        <f t="shared" si="79"/>
        <v>-2.9489665263162141</v>
      </c>
      <c r="U152" s="115">
        <f t="shared" si="80"/>
        <v>0</v>
      </c>
      <c r="V152" s="115">
        <f t="shared" si="81"/>
        <v>0</v>
      </c>
      <c r="W152" s="202">
        <f t="shared" si="99"/>
        <v>0</v>
      </c>
      <c r="Y152" s="205">
        <f t="shared" si="117"/>
        <v>59.661191977194356</v>
      </c>
      <c r="Z152" s="205">
        <f t="shared" si="118"/>
        <v>-1</v>
      </c>
      <c r="AA152" s="205">
        <f t="shared" si="82"/>
        <v>0</v>
      </c>
      <c r="AB152" s="205">
        <f t="shared" si="100"/>
        <v>0</v>
      </c>
      <c r="AC152" s="205">
        <f t="shared" si="119"/>
        <v>-1</v>
      </c>
      <c r="AD152" s="205">
        <f t="shared" si="83"/>
        <v>0</v>
      </c>
      <c r="AE152" s="205">
        <f t="shared" si="101"/>
        <v>0</v>
      </c>
      <c r="AF152" s="205">
        <f t="shared" si="84"/>
        <v>0</v>
      </c>
      <c r="AG152" s="205">
        <f t="shared" si="102"/>
        <v>0</v>
      </c>
      <c r="AH152" s="205">
        <f t="shared" si="103"/>
        <v>0</v>
      </c>
      <c r="AI152" s="205">
        <f t="shared" si="85"/>
        <v>-0.11311114189127128</v>
      </c>
      <c r="AJ152" s="205">
        <f t="shared" si="120"/>
        <v>1876.543095178753</v>
      </c>
      <c r="AK152" s="205">
        <f t="shared" si="104"/>
        <v>59.550416601747564</v>
      </c>
      <c r="AL152" s="205">
        <f t="shared" si="86"/>
        <v>59.661191977194356</v>
      </c>
      <c r="AM152" s="205" t="e">
        <f t="shared" si="87"/>
        <v>#DIV/0!</v>
      </c>
      <c r="AN152" s="205">
        <f t="shared" si="105"/>
        <v>0</v>
      </c>
      <c r="AO152" s="205">
        <f t="shared" si="88"/>
        <v>0</v>
      </c>
      <c r="AP152" s="205">
        <f t="shared" si="106"/>
        <v>0</v>
      </c>
      <c r="AQ152" s="205">
        <f t="shared" si="107"/>
        <v>0</v>
      </c>
      <c r="AR152" s="215">
        <f t="shared" si="89"/>
        <v>13.181186421934679</v>
      </c>
      <c r="AS152" s="215">
        <f t="shared" si="90"/>
        <v>13.181186421934679</v>
      </c>
      <c r="AT152" s="215">
        <f t="shared" si="91"/>
        <v>0</v>
      </c>
      <c r="AU152" s="215">
        <f t="shared" si="121"/>
        <v>0</v>
      </c>
      <c r="AV152" s="201"/>
      <c r="AW152" s="115">
        <f t="shared" si="122"/>
        <v>52.065000000017079</v>
      </c>
      <c r="AX152" s="115">
        <f t="shared" si="123"/>
        <v>-2.9489665263162141</v>
      </c>
      <c r="AY152" s="115">
        <f t="shared" si="108"/>
        <v>0</v>
      </c>
      <c r="AZ152" s="115">
        <f t="shared" si="124"/>
        <v>-2.9377948598074402</v>
      </c>
      <c r="BA152" s="115">
        <f t="shared" si="109"/>
        <v>0</v>
      </c>
      <c r="BB152" s="115">
        <f t="shared" si="125"/>
        <v>0</v>
      </c>
      <c r="BC152" s="115">
        <f t="shared" si="126"/>
        <v>0</v>
      </c>
      <c r="BD152" s="115">
        <f t="shared" si="127"/>
        <v>0</v>
      </c>
      <c r="BE152" s="115">
        <f t="shared" si="110"/>
        <v>0</v>
      </c>
      <c r="BF152" s="115">
        <f t="shared" si="111"/>
        <v>0</v>
      </c>
      <c r="BG152" s="115">
        <f t="shared" si="128"/>
        <v>1818.3633600000014</v>
      </c>
      <c r="BH152" s="115">
        <f t="shared" si="129"/>
        <v>26448.901353826426</v>
      </c>
      <c r="BI152" s="115">
        <f t="shared" si="112"/>
        <v>52.065000000017079</v>
      </c>
      <c r="BJ152" s="115" t="e">
        <f t="shared" si="113"/>
        <v>#DIV/0!</v>
      </c>
      <c r="BK152" s="115">
        <f t="shared" si="92"/>
        <v>0</v>
      </c>
      <c r="BL152" s="115">
        <f t="shared" si="93"/>
        <v>0</v>
      </c>
      <c r="BM152" s="115">
        <f t="shared" si="114"/>
        <v>0</v>
      </c>
      <c r="BN152" s="201">
        <f t="shared" si="94"/>
        <v>0</v>
      </c>
      <c r="BO152" s="216">
        <f t="shared" si="130"/>
        <v>0</v>
      </c>
      <c r="BP152" s="201"/>
      <c r="BQ152" s="110">
        <f t="shared" si="95"/>
        <v>0</v>
      </c>
      <c r="BR152" s="110" t="e">
        <f t="shared" si="96"/>
        <v>#DIV/0!</v>
      </c>
      <c r="BS152" s="110" t="e">
        <f t="shared" si="115"/>
        <v>#DIV/0!</v>
      </c>
      <c r="BT152" s="110">
        <f t="shared" si="116"/>
        <v>0</v>
      </c>
      <c r="CC152" s="110"/>
      <c r="CD152" s="110"/>
      <c r="CE152" s="110"/>
      <c r="CW152" s="110"/>
      <c r="CX152" s="110"/>
    </row>
    <row r="153" spans="1:102">
      <c r="A153" s="110">
        <f t="shared" si="131"/>
        <v>7.9100000000000232</v>
      </c>
      <c r="B153" s="110">
        <f t="shared" si="97"/>
        <v>1554.2631845975236</v>
      </c>
      <c r="C153" s="116">
        <f t="shared" si="98"/>
        <v>1554.2631845975236</v>
      </c>
      <c r="E153" s="205">
        <f t="shared" si="66"/>
        <v>1858.071337328844</v>
      </c>
      <c r="F153" s="205">
        <f t="shared" si="67"/>
        <v>1700.1908812236188</v>
      </c>
      <c r="G153" s="205">
        <f t="shared" si="68"/>
        <v>-0.11321248200295334</v>
      </c>
      <c r="H153" s="205">
        <f t="shared" si="69"/>
        <v>1875.9453756242749</v>
      </c>
      <c r="I153" s="205">
        <f t="shared" si="70"/>
        <v>0</v>
      </c>
      <c r="K153" s="115">
        <f t="shared" si="71"/>
        <v>1817.8416900000011</v>
      </c>
      <c r="L153" s="115">
        <f t="shared" si="72"/>
        <v>1907.5820800000008</v>
      </c>
      <c r="M153" s="115">
        <f t="shared" si="73"/>
        <v>0.13241525423728792</v>
      </c>
      <c r="N153" s="115">
        <f t="shared" si="74"/>
        <v>1841.1555024481756</v>
      </c>
      <c r="O153" s="115">
        <f t="shared" si="75"/>
        <v>2010.8138000000004</v>
      </c>
      <c r="Q153" s="205">
        <f t="shared" si="76"/>
        <v>-1</v>
      </c>
      <c r="R153" s="204">
        <f t="shared" si="77"/>
        <v>0</v>
      </c>
      <c r="S153" s="204">
        <f t="shared" si="78"/>
        <v>0</v>
      </c>
      <c r="T153" s="115">
        <f t="shared" si="79"/>
        <v>-2.9371223526271546</v>
      </c>
      <c r="U153" s="115">
        <f t="shared" si="80"/>
        <v>0</v>
      </c>
      <c r="V153" s="115">
        <f t="shared" si="81"/>
        <v>0</v>
      </c>
      <c r="W153" s="202">
        <f t="shared" si="99"/>
        <v>0</v>
      </c>
      <c r="Y153" s="205">
        <f t="shared" si="117"/>
        <v>59.771955447810249</v>
      </c>
      <c r="Z153" s="205">
        <f t="shared" si="118"/>
        <v>-1</v>
      </c>
      <c r="AA153" s="205">
        <f t="shared" si="82"/>
        <v>0</v>
      </c>
      <c r="AB153" s="205">
        <f t="shared" si="100"/>
        <v>0</v>
      </c>
      <c r="AC153" s="205">
        <f t="shared" si="119"/>
        <v>-1</v>
      </c>
      <c r="AD153" s="205">
        <f t="shared" si="83"/>
        <v>0</v>
      </c>
      <c r="AE153" s="205">
        <f t="shared" si="101"/>
        <v>0</v>
      </c>
      <c r="AF153" s="205">
        <f t="shared" si="84"/>
        <v>0</v>
      </c>
      <c r="AG153" s="205">
        <f t="shared" si="102"/>
        <v>0</v>
      </c>
      <c r="AH153" s="205">
        <f t="shared" si="103"/>
        <v>0</v>
      </c>
      <c r="AI153" s="205">
        <f t="shared" si="85"/>
        <v>-0.11321248200295334</v>
      </c>
      <c r="AJ153" s="205">
        <f t="shared" si="120"/>
        <v>1875.9453756242749</v>
      </c>
      <c r="AK153" s="205">
        <f t="shared" si="104"/>
        <v>59.661191977194356</v>
      </c>
      <c r="AL153" s="205">
        <f t="shared" si="86"/>
        <v>59.771955447810249</v>
      </c>
      <c r="AM153" s="205" t="e">
        <f t="shared" si="87"/>
        <v>#DIV/0!</v>
      </c>
      <c r="AN153" s="205">
        <f t="shared" si="105"/>
        <v>0</v>
      </c>
      <c r="AO153" s="205">
        <f t="shared" si="88"/>
        <v>0</v>
      </c>
      <c r="AP153" s="205">
        <f t="shared" si="106"/>
        <v>0</v>
      </c>
      <c r="AQ153" s="205">
        <f t="shared" si="107"/>
        <v>0</v>
      </c>
      <c r="AR153" s="215">
        <f t="shared" si="89"/>
        <v>13.181186421934679</v>
      </c>
      <c r="AS153" s="215">
        <f t="shared" si="90"/>
        <v>13.181186421934679</v>
      </c>
      <c r="AT153" s="215">
        <f t="shared" si="91"/>
        <v>0</v>
      </c>
      <c r="AU153" s="215">
        <f t="shared" si="121"/>
        <v>0</v>
      </c>
      <c r="AV153" s="201"/>
      <c r="AW153" s="115">
        <f t="shared" si="122"/>
        <v>52.167000000032409</v>
      </c>
      <c r="AX153" s="115">
        <f t="shared" si="123"/>
        <v>-2.9371223526271546</v>
      </c>
      <c r="AY153" s="115">
        <f t="shared" si="108"/>
        <v>0</v>
      </c>
      <c r="AZ153" s="115">
        <f t="shared" si="124"/>
        <v>-2.9259790981795195</v>
      </c>
      <c r="BA153" s="115">
        <f t="shared" si="109"/>
        <v>0</v>
      </c>
      <c r="BB153" s="115">
        <f t="shared" si="125"/>
        <v>0</v>
      </c>
      <c r="BC153" s="115">
        <f t="shared" si="126"/>
        <v>0</v>
      </c>
      <c r="BD153" s="115">
        <f t="shared" si="127"/>
        <v>0</v>
      </c>
      <c r="BE153" s="115">
        <f t="shared" si="110"/>
        <v>0</v>
      </c>
      <c r="BF153" s="115">
        <f t="shared" si="111"/>
        <v>0</v>
      </c>
      <c r="BG153" s="115">
        <f t="shared" si="128"/>
        <v>1817.8416900000011</v>
      </c>
      <c r="BH153" s="115">
        <f t="shared" si="129"/>
        <v>26410.017540248344</v>
      </c>
      <c r="BI153" s="115">
        <f t="shared" si="112"/>
        <v>52.167000000032409</v>
      </c>
      <c r="BJ153" s="115" t="e">
        <f t="shared" si="113"/>
        <v>#DIV/0!</v>
      </c>
      <c r="BK153" s="115">
        <f t="shared" si="92"/>
        <v>0</v>
      </c>
      <c r="BL153" s="115">
        <f t="shared" si="93"/>
        <v>0</v>
      </c>
      <c r="BM153" s="115">
        <f t="shared" si="114"/>
        <v>0</v>
      </c>
      <c r="BN153" s="201">
        <f t="shared" si="94"/>
        <v>0</v>
      </c>
      <c r="BO153" s="216">
        <f t="shared" si="130"/>
        <v>0</v>
      </c>
      <c r="BP153" s="201"/>
      <c r="BQ153" s="110">
        <f t="shared" si="95"/>
        <v>0</v>
      </c>
      <c r="BR153" s="110" t="e">
        <f t="shared" si="96"/>
        <v>#DIV/0!</v>
      </c>
      <c r="BS153" s="110" t="e">
        <f t="shared" si="115"/>
        <v>#DIV/0!</v>
      </c>
      <c r="BT153" s="110">
        <f t="shared" si="116"/>
        <v>0</v>
      </c>
      <c r="CC153" s="110"/>
      <c r="CD153" s="110"/>
      <c r="CE153" s="110"/>
      <c r="CW153" s="110"/>
      <c r="CX153" s="110"/>
    </row>
    <row r="154" spans="1:102">
      <c r="A154" s="110">
        <f t="shared" si="131"/>
        <v>7.9000000000000234</v>
      </c>
      <c r="B154" s="110">
        <f t="shared" si="97"/>
        <v>1554.1313727333043</v>
      </c>
      <c r="C154" s="116">
        <f t="shared" si="98"/>
        <v>1554.1313727333043</v>
      </c>
      <c r="E154" s="205">
        <f t="shared" si="66"/>
        <v>1857.5641977245411</v>
      </c>
      <c r="F154" s="205">
        <f t="shared" si="67"/>
        <v>1700.6342812236189</v>
      </c>
      <c r="G154" s="205">
        <f t="shared" si="68"/>
        <v>-0.11331396349976985</v>
      </c>
      <c r="H154" s="205">
        <f t="shared" si="69"/>
        <v>1875.3465485549486</v>
      </c>
      <c r="I154" s="205">
        <f t="shared" si="70"/>
        <v>0</v>
      </c>
      <c r="K154" s="115">
        <f t="shared" si="71"/>
        <v>1817.3190000000013</v>
      </c>
      <c r="L154" s="115">
        <f t="shared" si="72"/>
        <v>1907.2880000000007</v>
      </c>
      <c r="M154" s="115">
        <f t="shared" si="73"/>
        <v>0.13250883392226126</v>
      </c>
      <c r="N154" s="115">
        <f t="shared" si="74"/>
        <v>1840.7032142521516</v>
      </c>
      <c r="O154" s="115">
        <f t="shared" si="75"/>
        <v>2010.68</v>
      </c>
      <c r="Q154" s="205">
        <f t="shared" si="76"/>
        <v>-1</v>
      </c>
      <c r="R154" s="204">
        <f t="shared" si="77"/>
        <v>0</v>
      </c>
      <c r="S154" s="204">
        <f t="shared" si="78"/>
        <v>0</v>
      </c>
      <c r="T154" s="115">
        <f t="shared" si="79"/>
        <v>-2.925314577984627</v>
      </c>
      <c r="U154" s="115">
        <f t="shared" si="80"/>
        <v>0</v>
      </c>
      <c r="V154" s="115">
        <f t="shared" si="81"/>
        <v>0</v>
      </c>
      <c r="W154" s="202">
        <f t="shared" si="99"/>
        <v>0</v>
      </c>
      <c r="Y154" s="205">
        <f t="shared" si="117"/>
        <v>59.882706932627485</v>
      </c>
      <c r="Z154" s="205">
        <f t="shared" si="118"/>
        <v>-1</v>
      </c>
      <c r="AA154" s="205">
        <f t="shared" si="82"/>
        <v>0</v>
      </c>
      <c r="AB154" s="205">
        <f t="shared" si="100"/>
        <v>0</v>
      </c>
      <c r="AC154" s="205">
        <f t="shared" si="119"/>
        <v>-1</v>
      </c>
      <c r="AD154" s="205">
        <f t="shared" si="83"/>
        <v>0</v>
      </c>
      <c r="AE154" s="205">
        <f t="shared" si="101"/>
        <v>0</v>
      </c>
      <c r="AF154" s="205">
        <f t="shared" si="84"/>
        <v>0</v>
      </c>
      <c r="AG154" s="205">
        <f t="shared" si="102"/>
        <v>0</v>
      </c>
      <c r="AH154" s="205">
        <f t="shared" si="103"/>
        <v>0</v>
      </c>
      <c r="AI154" s="205">
        <f t="shared" si="85"/>
        <v>-0.11331396349976985</v>
      </c>
      <c r="AJ154" s="205">
        <f t="shared" si="120"/>
        <v>1875.3465485549486</v>
      </c>
      <c r="AK154" s="205">
        <f t="shared" si="104"/>
        <v>59.771955447810249</v>
      </c>
      <c r="AL154" s="205">
        <f t="shared" si="86"/>
        <v>59.882706932627485</v>
      </c>
      <c r="AM154" s="205" t="e">
        <f t="shared" si="87"/>
        <v>#DIV/0!</v>
      </c>
      <c r="AN154" s="205">
        <f t="shared" si="105"/>
        <v>0</v>
      </c>
      <c r="AO154" s="205">
        <f t="shared" si="88"/>
        <v>0</v>
      </c>
      <c r="AP154" s="205">
        <f t="shared" si="106"/>
        <v>0</v>
      </c>
      <c r="AQ154" s="205">
        <f t="shared" si="107"/>
        <v>0</v>
      </c>
      <c r="AR154" s="215">
        <f t="shared" si="89"/>
        <v>13.181186421934679</v>
      </c>
      <c r="AS154" s="215">
        <f t="shared" si="90"/>
        <v>13.181186421934679</v>
      </c>
      <c r="AT154" s="215">
        <f t="shared" si="91"/>
        <v>0</v>
      </c>
      <c r="AU154" s="215">
        <f t="shared" si="121"/>
        <v>0</v>
      </c>
      <c r="AV154" s="201"/>
      <c r="AW154" s="115">
        <f t="shared" si="122"/>
        <v>52.268999999979521</v>
      </c>
      <c r="AX154" s="115">
        <f t="shared" si="123"/>
        <v>-2.925314577984627</v>
      </c>
      <c r="AY154" s="115">
        <f t="shared" si="108"/>
        <v>0</v>
      </c>
      <c r="AZ154" s="115">
        <f t="shared" si="124"/>
        <v>-2.9141996383943236</v>
      </c>
      <c r="BA154" s="115">
        <f t="shared" si="109"/>
        <v>0</v>
      </c>
      <c r="BB154" s="115">
        <f t="shared" si="125"/>
        <v>0</v>
      </c>
      <c r="BC154" s="115">
        <f t="shared" si="126"/>
        <v>0</v>
      </c>
      <c r="BD154" s="115">
        <f t="shared" si="127"/>
        <v>0</v>
      </c>
      <c r="BE154" s="115">
        <f t="shared" si="110"/>
        <v>0</v>
      </c>
      <c r="BF154" s="115">
        <f t="shared" si="111"/>
        <v>0</v>
      </c>
      <c r="BG154" s="115">
        <f t="shared" si="128"/>
        <v>1817.3190000000013</v>
      </c>
      <c r="BH154" s="115">
        <f t="shared" si="129"/>
        <v>26371.031726670248</v>
      </c>
      <c r="BI154" s="115">
        <f t="shared" si="112"/>
        <v>52.268999999979521</v>
      </c>
      <c r="BJ154" s="115" t="e">
        <f t="shared" si="113"/>
        <v>#DIV/0!</v>
      </c>
      <c r="BK154" s="115">
        <f t="shared" si="92"/>
        <v>0</v>
      </c>
      <c r="BL154" s="115">
        <f t="shared" si="93"/>
        <v>0</v>
      </c>
      <c r="BM154" s="115">
        <f t="shared" si="114"/>
        <v>0</v>
      </c>
      <c r="BN154" s="201">
        <f t="shared" si="94"/>
        <v>0</v>
      </c>
      <c r="BO154" s="216">
        <f t="shared" si="130"/>
        <v>0</v>
      </c>
      <c r="BP154" s="201"/>
      <c r="BQ154" s="110">
        <f t="shared" si="95"/>
        <v>0</v>
      </c>
      <c r="BR154" s="110" t="e">
        <f t="shared" si="96"/>
        <v>#DIV/0!</v>
      </c>
      <c r="BS154" s="110" t="e">
        <f t="shared" si="115"/>
        <v>#DIV/0!</v>
      </c>
      <c r="BT154" s="110">
        <f t="shared" si="116"/>
        <v>0</v>
      </c>
      <c r="CC154" s="110"/>
      <c r="CD154" s="110"/>
      <c r="CE154" s="110"/>
      <c r="CW154" s="110"/>
      <c r="CX154" s="110"/>
    </row>
    <row r="155" spans="1:102">
      <c r="A155" s="110">
        <f t="shared" si="131"/>
        <v>7.8900000000000237</v>
      </c>
      <c r="B155" s="110">
        <f t="shared" si="97"/>
        <v>1553.9995608690849</v>
      </c>
      <c r="C155" s="116">
        <f t="shared" si="98"/>
        <v>1553.9995608690849</v>
      </c>
      <c r="E155" s="205">
        <f t="shared" si="66"/>
        <v>1857.055931765487</v>
      </c>
      <c r="F155" s="205">
        <f t="shared" si="67"/>
        <v>1701.0748812236191</v>
      </c>
      <c r="G155" s="205">
        <f t="shared" si="68"/>
        <v>-0.11341558647350455</v>
      </c>
      <c r="H155" s="205">
        <f t="shared" si="69"/>
        <v>1874.7466140914464</v>
      </c>
      <c r="I155" s="205">
        <f t="shared" si="70"/>
        <v>0</v>
      </c>
      <c r="K155" s="115">
        <f t="shared" si="71"/>
        <v>1816.7952900000014</v>
      </c>
      <c r="L155" s="115">
        <f t="shared" si="72"/>
        <v>1906.9932800000004</v>
      </c>
      <c r="M155" s="115">
        <f t="shared" si="73"/>
        <v>0.13260254596888235</v>
      </c>
      <c r="N155" s="115">
        <f t="shared" si="74"/>
        <v>1840.2500738364824</v>
      </c>
      <c r="O155" s="115">
        <f t="shared" si="75"/>
        <v>2010.5458000000003</v>
      </c>
      <c r="Q155" s="205">
        <f t="shared" si="76"/>
        <v>-1</v>
      </c>
      <c r="R155" s="204">
        <f t="shared" si="77"/>
        <v>0</v>
      </c>
      <c r="S155" s="204">
        <f t="shared" si="78"/>
        <v>0</v>
      </c>
      <c r="T155" s="115">
        <f t="shared" si="79"/>
        <v>-2.9135430748614182</v>
      </c>
      <c r="U155" s="115">
        <f t="shared" si="80"/>
        <v>0</v>
      </c>
      <c r="V155" s="115">
        <f t="shared" si="81"/>
        <v>0</v>
      </c>
      <c r="W155" s="202">
        <f t="shared" si="99"/>
        <v>0</v>
      </c>
      <c r="Y155" s="205">
        <f t="shared" si="117"/>
        <v>59.993446350223536</v>
      </c>
      <c r="Z155" s="205">
        <f t="shared" si="118"/>
        <v>-1</v>
      </c>
      <c r="AA155" s="205">
        <f t="shared" si="82"/>
        <v>0</v>
      </c>
      <c r="AB155" s="205">
        <f t="shared" si="100"/>
        <v>0</v>
      </c>
      <c r="AC155" s="205">
        <f t="shared" si="119"/>
        <v>-1</v>
      </c>
      <c r="AD155" s="205">
        <f t="shared" si="83"/>
        <v>0</v>
      </c>
      <c r="AE155" s="205">
        <f t="shared" si="101"/>
        <v>0</v>
      </c>
      <c r="AF155" s="205">
        <f t="shared" si="84"/>
        <v>0</v>
      </c>
      <c r="AG155" s="205">
        <f t="shared" si="102"/>
        <v>0</v>
      </c>
      <c r="AH155" s="205">
        <f t="shared" si="103"/>
        <v>0</v>
      </c>
      <c r="AI155" s="205">
        <f t="shared" si="85"/>
        <v>-0.11341558647350455</v>
      </c>
      <c r="AJ155" s="205">
        <f t="shared" si="120"/>
        <v>1874.7466140914464</v>
      </c>
      <c r="AK155" s="205">
        <f t="shared" si="104"/>
        <v>59.882706932627485</v>
      </c>
      <c r="AL155" s="205">
        <f t="shared" si="86"/>
        <v>59.993446350223536</v>
      </c>
      <c r="AM155" s="205" t="e">
        <f t="shared" si="87"/>
        <v>#DIV/0!</v>
      </c>
      <c r="AN155" s="205">
        <f t="shared" si="105"/>
        <v>0</v>
      </c>
      <c r="AO155" s="205">
        <f t="shared" si="88"/>
        <v>0</v>
      </c>
      <c r="AP155" s="205">
        <f t="shared" si="106"/>
        <v>0</v>
      </c>
      <c r="AQ155" s="205">
        <f t="shared" si="107"/>
        <v>0</v>
      </c>
      <c r="AR155" s="215">
        <f t="shared" si="89"/>
        <v>13.181186421957417</v>
      </c>
      <c r="AS155" s="215">
        <f t="shared" si="90"/>
        <v>13.181186421957417</v>
      </c>
      <c r="AT155" s="215">
        <f t="shared" si="91"/>
        <v>0</v>
      </c>
      <c r="AU155" s="215">
        <f t="shared" si="121"/>
        <v>0</v>
      </c>
      <c r="AV155" s="201"/>
      <c r="AW155" s="115">
        <f t="shared" si="122"/>
        <v>52.370999999994844</v>
      </c>
      <c r="AX155" s="115">
        <f t="shared" si="123"/>
        <v>-2.9135430748614182</v>
      </c>
      <c r="AY155" s="115">
        <f t="shared" si="108"/>
        <v>0</v>
      </c>
      <c r="AZ155" s="115">
        <f t="shared" si="124"/>
        <v>-2.9024563533058712</v>
      </c>
      <c r="BA155" s="115">
        <f t="shared" si="109"/>
        <v>0</v>
      </c>
      <c r="BB155" s="115">
        <f t="shared" si="125"/>
        <v>0</v>
      </c>
      <c r="BC155" s="115">
        <f t="shared" si="126"/>
        <v>0</v>
      </c>
      <c r="BD155" s="115">
        <f t="shared" si="127"/>
        <v>0</v>
      </c>
      <c r="BE155" s="115">
        <f t="shared" si="110"/>
        <v>0</v>
      </c>
      <c r="BF155" s="115">
        <f t="shared" si="111"/>
        <v>0</v>
      </c>
      <c r="BG155" s="115">
        <f t="shared" si="128"/>
        <v>1816.7952900000014</v>
      </c>
      <c r="BH155" s="115">
        <f t="shared" si="129"/>
        <v>26331.943913092204</v>
      </c>
      <c r="BI155" s="115">
        <f t="shared" si="112"/>
        <v>52.370999999994844</v>
      </c>
      <c r="BJ155" s="115" t="e">
        <f t="shared" si="113"/>
        <v>#DIV/0!</v>
      </c>
      <c r="BK155" s="115">
        <f t="shared" si="92"/>
        <v>0</v>
      </c>
      <c r="BL155" s="115">
        <f t="shared" si="93"/>
        <v>0</v>
      </c>
      <c r="BM155" s="115">
        <f t="shared" si="114"/>
        <v>0</v>
      </c>
      <c r="BN155" s="201">
        <f t="shared" si="94"/>
        <v>0</v>
      </c>
      <c r="BO155" s="216">
        <f t="shared" si="130"/>
        <v>0</v>
      </c>
      <c r="BP155" s="201"/>
      <c r="BQ155" s="110">
        <f t="shared" si="95"/>
        <v>0</v>
      </c>
      <c r="BR155" s="110" t="e">
        <f t="shared" si="96"/>
        <v>#DIV/0!</v>
      </c>
      <c r="BS155" s="110" t="e">
        <f t="shared" si="115"/>
        <v>#DIV/0!</v>
      </c>
      <c r="BT155" s="110">
        <f t="shared" si="116"/>
        <v>0</v>
      </c>
      <c r="CC155" s="110"/>
      <c r="CD155" s="110"/>
      <c r="CE155" s="110"/>
      <c r="CW155" s="110"/>
      <c r="CX155" s="110"/>
    </row>
    <row r="156" spans="1:102" s="115" customFormat="1">
      <c r="A156" s="110">
        <f t="shared" si="131"/>
        <v>7.8800000000000239</v>
      </c>
      <c r="B156" s="110">
        <f t="shared" si="97"/>
        <v>1553.8677490048653</v>
      </c>
      <c r="C156" s="116">
        <f t="shared" si="98"/>
        <v>1553.8677490048653</v>
      </c>
      <c r="D156" s="110"/>
      <c r="E156" s="205">
        <f t="shared" si="66"/>
        <v>1856.5465394516812</v>
      </c>
      <c r="F156" s="205">
        <f t="shared" si="67"/>
        <v>1701.512681223619</v>
      </c>
      <c r="G156" s="205">
        <f t="shared" si="68"/>
        <v>-0.11351735101431901</v>
      </c>
      <c r="H156" s="205">
        <f t="shared" si="69"/>
        <v>1874.1455723552604</v>
      </c>
      <c r="I156" s="205">
        <f t="shared" si="70"/>
        <v>0</v>
      </c>
      <c r="J156" s="110"/>
      <c r="K156" s="115">
        <f t="shared" si="71"/>
        <v>1816.2705600000011</v>
      </c>
      <c r="L156" s="115">
        <f t="shared" si="72"/>
        <v>1906.6979200000007</v>
      </c>
      <c r="M156" s="115">
        <f t="shared" si="73"/>
        <v>0.13269639065817385</v>
      </c>
      <c r="N156" s="115">
        <f t="shared" si="74"/>
        <v>1839.7960814645492</v>
      </c>
      <c r="O156" s="115">
        <f t="shared" si="75"/>
        <v>2010.4112000000005</v>
      </c>
      <c r="P156" s="110"/>
      <c r="Q156" s="205">
        <f t="shared" si="76"/>
        <v>-1</v>
      </c>
      <c r="R156" s="204">
        <f t="shared" si="77"/>
        <v>0</v>
      </c>
      <c r="S156" s="204">
        <f t="shared" si="78"/>
        <v>0</v>
      </c>
      <c r="T156" s="115">
        <f t="shared" si="79"/>
        <v>-2.9018077161064602</v>
      </c>
      <c r="U156" s="115">
        <f t="shared" si="80"/>
        <v>0</v>
      </c>
      <c r="V156" s="115">
        <f t="shared" si="81"/>
        <v>0</v>
      </c>
      <c r="W156" s="202">
        <f t="shared" si="99"/>
        <v>0</v>
      </c>
      <c r="X156" s="110"/>
      <c r="Y156" s="205">
        <f t="shared" si="117"/>
        <v>60.104173618607462</v>
      </c>
      <c r="Z156" s="205">
        <f t="shared" si="118"/>
        <v>-1</v>
      </c>
      <c r="AA156" s="205">
        <f t="shared" si="82"/>
        <v>0</v>
      </c>
      <c r="AB156" s="205">
        <f t="shared" si="100"/>
        <v>0</v>
      </c>
      <c r="AC156" s="205">
        <f t="shared" si="119"/>
        <v>-1</v>
      </c>
      <c r="AD156" s="205">
        <f t="shared" si="83"/>
        <v>0</v>
      </c>
      <c r="AE156" s="205">
        <f t="shared" si="101"/>
        <v>0</v>
      </c>
      <c r="AF156" s="205">
        <f t="shared" si="84"/>
        <v>0</v>
      </c>
      <c r="AG156" s="205">
        <f t="shared" si="102"/>
        <v>0</v>
      </c>
      <c r="AH156" s="205">
        <f t="shared" si="103"/>
        <v>0</v>
      </c>
      <c r="AI156" s="205">
        <f t="shared" si="85"/>
        <v>-0.11351735101431901</v>
      </c>
      <c r="AJ156" s="205">
        <f t="shared" si="120"/>
        <v>1874.1455723552604</v>
      </c>
      <c r="AK156" s="205">
        <f t="shared" si="104"/>
        <v>59.993446350223536</v>
      </c>
      <c r="AL156" s="205">
        <f t="shared" si="86"/>
        <v>60.104173618607462</v>
      </c>
      <c r="AM156" s="205" t="e">
        <f t="shared" si="87"/>
        <v>#DIV/0!</v>
      </c>
      <c r="AN156" s="205">
        <f t="shared" si="105"/>
        <v>0</v>
      </c>
      <c r="AO156" s="205">
        <f t="shared" si="88"/>
        <v>0</v>
      </c>
      <c r="AP156" s="205">
        <f t="shared" si="106"/>
        <v>0</v>
      </c>
      <c r="AQ156" s="205">
        <f t="shared" si="107"/>
        <v>0</v>
      </c>
      <c r="AR156" s="215">
        <f t="shared" si="89"/>
        <v>13.181186421934679</v>
      </c>
      <c r="AS156" s="215">
        <f t="shared" si="90"/>
        <v>13.181186421934679</v>
      </c>
      <c r="AT156" s="215">
        <f t="shared" si="91"/>
        <v>0</v>
      </c>
      <c r="AU156" s="215">
        <f t="shared" si="121"/>
        <v>0</v>
      </c>
      <c r="AV156" s="201"/>
      <c r="AW156" s="115">
        <f t="shared" si="122"/>
        <v>52.473000000032904</v>
      </c>
      <c r="AX156" s="115">
        <f t="shared" si="123"/>
        <v>-2.9018077161064602</v>
      </c>
      <c r="AY156" s="115">
        <f t="shared" si="108"/>
        <v>0</v>
      </c>
      <c r="AZ156" s="115">
        <f t="shared" si="124"/>
        <v>-2.8907491161429091</v>
      </c>
      <c r="BA156" s="115">
        <f t="shared" si="109"/>
        <v>0</v>
      </c>
      <c r="BB156" s="115">
        <f t="shared" si="125"/>
        <v>0</v>
      </c>
      <c r="BC156" s="115">
        <f t="shared" si="126"/>
        <v>0</v>
      </c>
      <c r="BD156" s="115">
        <f t="shared" si="127"/>
        <v>0</v>
      </c>
      <c r="BE156" s="115">
        <f t="shared" si="110"/>
        <v>0</v>
      </c>
      <c r="BF156" s="115">
        <f t="shared" si="111"/>
        <v>0</v>
      </c>
      <c r="BG156" s="115">
        <f t="shared" si="128"/>
        <v>1816.2705600000011</v>
      </c>
      <c r="BH156" s="115">
        <f t="shared" si="129"/>
        <v>26292.754099514164</v>
      </c>
      <c r="BI156" s="115">
        <f t="shared" si="112"/>
        <v>52.473000000032904</v>
      </c>
      <c r="BJ156" s="115" t="e">
        <f t="shared" si="113"/>
        <v>#DIV/0!</v>
      </c>
      <c r="BK156" s="115">
        <f t="shared" si="92"/>
        <v>0</v>
      </c>
      <c r="BL156" s="115">
        <f t="shared" si="93"/>
        <v>0</v>
      </c>
      <c r="BM156" s="115">
        <f t="shared" si="114"/>
        <v>0</v>
      </c>
      <c r="BN156" s="201">
        <f t="shared" si="94"/>
        <v>0</v>
      </c>
      <c r="BO156" s="216">
        <f t="shared" si="130"/>
        <v>0</v>
      </c>
      <c r="BP156" s="201"/>
      <c r="BQ156" s="110">
        <f t="shared" si="95"/>
        <v>0</v>
      </c>
      <c r="BR156" s="110" t="e">
        <f t="shared" si="96"/>
        <v>#DIV/0!</v>
      </c>
      <c r="BS156" s="110" t="e">
        <f t="shared" si="115"/>
        <v>#DIV/0!</v>
      </c>
      <c r="BT156" s="110">
        <f t="shared" si="116"/>
        <v>0</v>
      </c>
    </row>
    <row r="157" spans="1:102">
      <c r="A157" s="110">
        <f t="shared" si="131"/>
        <v>7.8700000000000241</v>
      </c>
      <c r="B157" s="110">
        <f t="shared" si="97"/>
        <v>1553.735937140646</v>
      </c>
      <c r="C157" s="116">
        <f t="shared" si="98"/>
        <v>1553.735937140646</v>
      </c>
      <c r="E157" s="205">
        <f t="shared" si="66"/>
        <v>1856.0360207831238</v>
      </c>
      <c r="F157" s="205">
        <f t="shared" si="67"/>
        <v>1701.9476812236189</v>
      </c>
      <c r="G157" s="205">
        <f t="shared" si="68"/>
        <v>-0.11361925721073148</v>
      </c>
      <c r="H157" s="205">
        <f t="shared" si="69"/>
        <v>1873.5434234687098</v>
      </c>
      <c r="I157" s="205">
        <f t="shared" si="70"/>
        <v>0</v>
      </c>
      <c r="K157" s="115">
        <f t="shared" si="71"/>
        <v>1815.7448100000013</v>
      </c>
      <c r="L157" s="115">
        <f t="shared" si="72"/>
        <v>1906.4019200000009</v>
      </c>
      <c r="M157" s="115">
        <f t="shared" si="73"/>
        <v>0.13279036827195445</v>
      </c>
      <c r="N157" s="115">
        <f t="shared" si="74"/>
        <v>1839.341237400376</v>
      </c>
      <c r="O157" s="115">
        <f t="shared" si="75"/>
        <v>2010.2762000000002</v>
      </c>
      <c r="Q157" s="205">
        <f t="shared" si="76"/>
        <v>-1</v>
      </c>
      <c r="R157" s="204">
        <f t="shared" si="77"/>
        <v>0</v>
      </c>
      <c r="S157" s="204">
        <f t="shared" si="78"/>
        <v>0</v>
      </c>
      <c r="T157" s="115">
        <f t="shared" si="79"/>
        <v>-2.8901083749455094</v>
      </c>
      <c r="U157" s="115">
        <f t="shared" si="80"/>
        <v>0</v>
      </c>
      <c r="V157" s="115">
        <f t="shared" si="81"/>
        <v>0</v>
      </c>
      <c r="W157" s="202">
        <f t="shared" si="99"/>
        <v>0</v>
      </c>
      <c r="Y157" s="205">
        <f t="shared" si="117"/>
        <v>60.214888655060726</v>
      </c>
      <c r="Z157" s="205">
        <f t="shared" si="118"/>
        <v>-1</v>
      </c>
      <c r="AA157" s="205">
        <f t="shared" si="82"/>
        <v>0</v>
      </c>
      <c r="AB157" s="205">
        <f t="shared" si="100"/>
        <v>0</v>
      </c>
      <c r="AC157" s="205">
        <f t="shared" si="119"/>
        <v>-1</v>
      </c>
      <c r="AD157" s="205">
        <f t="shared" si="83"/>
        <v>0</v>
      </c>
      <c r="AE157" s="205">
        <f t="shared" si="101"/>
        <v>0</v>
      </c>
      <c r="AF157" s="205">
        <f t="shared" si="84"/>
        <v>0</v>
      </c>
      <c r="AG157" s="205">
        <f t="shared" si="102"/>
        <v>0</v>
      </c>
      <c r="AH157" s="205">
        <f t="shared" si="103"/>
        <v>0</v>
      </c>
      <c r="AI157" s="205">
        <f t="shared" si="85"/>
        <v>-0.11361925721073148</v>
      </c>
      <c r="AJ157" s="205">
        <f t="shared" si="120"/>
        <v>1873.5434234687098</v>
      </c>
      <c r="AK157" s="205">
        <f t="shared" si="104"/>
        <v>60.104173618607462</v>
      </c>
      <c r="AL157" s="205">
        <f t="shared" si="86"/>
        <v>60.214888655060726</v>
      </c>
      <c r="AM157" s="205" t="e">
        <f t="shared" si="87"/>
        <v>#DIV/0!</v>
      </c>
      <c r="AN157" s="205">
        <f t="shared" si="105"/>
        <v>0</v>
      </c>
      <c r="AO157" s="205">
        <f t="shared" si="88"/>
        <v>0</v>
      </c>
      <c r="AP157" s="205">
        <f t="shared" si="106"/>
        <v>0</v>
      </c>
      <c r="AQ157" s="205">
        <f t="shared" si="107"/>
        <v>0</v>
      </c>
      <c r="AR157" s="215">
        <f t="shared" si="89"/>
        <v>13.181186421934679</v>
      </c>
      <c r="AS157" s="215">
        <f t="shared" si="90"/>
        <v>13.181186421934679</v>
      </c>
      <c r="AT157" s="215">
        <f t="shared" si="91"/>
        <v>0</v>
      </c>
      <c r="AU157" s="215">
        <f t="shared" si="121"/>
        <v>0</v>
      </c>
      <c r="AV157" s="201"/>
      <c r="AW157" s="115">
        <f t="shared" si="122"/>
        <v>52.574999999980022</v>
      </c>
      <c r="AX157" s="115">
        <f t="shared" si="123"/>
        <v>-2.8901083749455094</v>
      </c>
      <c r="AY157" s="115">
        <f t="shared" si="108"/>
        <v>0</v>
      </c>
      <c r="AZ157" s="115">
        <f t="shared" si="124"/>
        <v>-2.8790778005095938</v>
      </c>
      <c r="BA157" s="115">
        <f t="shared" si="109"/>
        <v>0</v>
      </c>
      <c r="BB157" s="115">
        <f t="shared" si="125"/>
        <v>0</v>
      </c>
      <c r="BC157" s="115">
        <f t="shared" si="126"/>
        <v>0</v>
      </c>
      <c r="BD157" s="115">
        <f t="shared" si="127"/>
        <v>0</v>
      </c>
      <c r="BE157" s="115">
        <f t="shared" si="110"/>
        <v>0</v>
      </c>
      <c r="BF157" s="115">
        <f t="shared" si="111"/>
        <v>0</v>
      </c>
      <c r="BG157" s="115">
        <f t="shared" si="128"/>
        <v>1815.7448100000013</v>
      </c>
      <c r="BH157" s="115">
        <f t="shared" si="129"/>
        <v>26253.462285936068</v>
      </c>
      <c r="BI157" s="115">
        <f t="shared" si="112"/>
        <v>52.574999999980022</v>
      </c>
      <c r="BJ157" s="115" t="e">
        <f t="shared" si="113"/>
        <v>#DIV/0!</v>
      </c>
      <c r="BK157" s="115">
        <f t="shared" si="92"/>
        <v>0</v>
      </c>
      <c r="BL157" s="115">
        <f t="shared" si="93"/>
        <v>0</v>
      </c>
      <c r="BM157" s="115">
        <f t="shared" si="114"/>
        <v>0</v>
      </c>
      <c r="BN157" s="201">
        <f t="shared" si="94"/>
        <v>0</v>
      </c>
      <c r="BO157" s="216">
        <f t="shared" si="130"/>
        <v>0</v>
      </c>
      <c r="BP157" s="201"/>
      <c r="BQ157" s="110">
        <f t="shared" si="95"/>
        <v>0</v>
      </c>
      <c r="BR157" s="110" t="e">
        <f t="shared" si="96"/>
        <v>#DIV/0!</v>
      </c>
      <c r="BS157" s="110" t="e">
        <f t="shared" si="115"/>
        <v>#DIV/0!</v>
      </c>
      <c r="BT157" s="110">
        <f t="shared" si="116"/>
        <v>0</v>
      </c>
      <c r="CC157" s="110"/>
      <c r="CD157" s="110"/>
      <c r="CE157" s="110"/>
      <c r="CW157" s="110"/>
      <c r="CX157" s="110"/>
    </row>
    <row r="158" spans="1:102">
      <c r="A158" s="110">
        <f t="shared" si="131"/>
        <v>7.8600000000000243</v>
      </c>
      <c r="B158" s="110">
        <f t="shared" si="97"/>
        <v>1553.6041252764267</v>
      </c>
      <c r="C158" s="116">
        <f t="shared" si="98"/>
        <v>1553.6041252764267</v>
      </c>
      <c r="E158" s="205">
        <f t="shared" si="66"/>
        <v>1855.524375759815</v>
      </c>
      <c r="F158" s="205">
        <f t="shared" si="67"/>
        <v>1702.3798812236191</v>
      </c>
      <c r="G158" s="205">
        <f t="shared" si="68"/>
        <v>-0.11372130514959639</v>
      </c>
      <c r="H158" s="205">
        <f t="shared" si="69"/>
        <v>1872.9401675549464</v>
      </c>
      <c r="I158" s="205">
        <f t="shared" si="70"/>
        <v>0</v>
      </c>
      <c r="K158" s="115">
        <f t="shared" si="71"/>
        <v>1815.2180400000016</v>
      </c>
      <c r="L158" s="115">
        <f t="shared" si="72"/>
        <v>1906.1052800000007</v>
      </c>
      <c r="M158" s="115">
        <f t="shared" si="73"/>
        <v>0.13288447909284173</v>
      </c>
      <c r="N158" s="115">
        <f t="shared" si="74"/>
        <v>1838.8855419086321</v>
      </c>
      <c r="O158" s="115">
        <f t="shared" si="75"/>
        <v>2010.1408000000004</v>
      </c>
      <c r="Q158" s="205">
        <f t="shared" si="76"/>
        <v>-1</v>
      </c>
      <c r="R158" s="204">
        <f t="shared" si="77"/>
        <v>0</v>
      </c>
      <c r="S158" s="204">
        <f t="shared" si="78"/>
        <v>0</v>
      </c>
      <c r="T158" s="115">
        <f t="shared" si="79"/>
        <v>-2.8784449249815207</v>
      </c>
      <c r="U158" s="115">
        <f t="shared" si="80"/>
        <v>0</v>
      </c>
      <c r="V158" s="115">
        <f t="shared" si="81"/>
        <v>0</v>
      </c>
      <c r="W158" s="202">
        <f t="shared" si="99"/>
        <v>0</v>
      </c>
      <c r="Y158" s="205">
        <f t="shared" si="117"/>
        <v>60.325591376341812</v>
      </c>
      <c r="Z158" s="205">
        <f t="shared" si="118"/>
        <v>-1</v>
      </c>
      <c r="AA158" s="205">
        <f t="shared" si="82"/>
        <v>0</v>
      </c>
      <c r="AB158" s="205">
        <f t="shared" si="100"/>
        <v>0</v>
      </c>
      <c r="AC158" s="205">
        <f t="shared" si="119"/>
        <v>-1</v>
      </c>
      <c r="AD158" s="205">
        <f t="shared" si="83"/>
        <v>0</v>
      </c>
      <c r="AE158" s="205">
        <f t="shared" si="101"/>
        <v>0</v>
      </c>
      <c r="AF158" s="205">
        <f t="shared" si="84"/>
        <v>0</v>
      </c>
      <c r="AG158" s="205">
        <f t="shared" si="102"/>
        <v>0</v>
      </c>
      <c r="AH158" s="205">
        <f t="shared" si="103"/>
        <v>0</v>
      </c>
      <c r="AI158" s="205">
        <f t="shared" si="85"/>
        <v>-0.11372130514959639</v>
      </c>
      <c r="AJ158" s="205">
        <f t="shared" si="120"/>
        <v>1872.9401675549464</v>
      </c>
      <c r="AK158" s="205">
        <f t="shared" si="104"/>
        <v>60.214888655060726</v>
      </c>
      <c r="AL158" s="205">
        <f t="shared" si="86"/>
        <v>60.325591376341812</v>
      </c>
      <c r="AM158" s="205" t="e">
        <f t="shared" si="87"/>
        <v>#DIV/0!</v>
      </c>
      <c r="AN158" s="205">
        <f t="shared" si="105"/>
        <v>0</v>
      </c>
      <c r="AO158" s="205">
        <f t="shared" si="88"/>
        <v>0</v>
      </c>
      <c r="AP158" s="205">
        <f t="shared" si="106"/>
        <v>0</v>
      </c>
      <c r="AQ158" s="205">
        <f t="shared" si="107"/>
        <v>0</v>
      </c>
      <c r="AR158" s="215">
        <f t="shared" si="89"/>
        <v>13.181186421934679</v>
      </c>
      <c r="AS158" s="215">
        <f t="shared" si="90"/>
        <v>13.181186421934679</v>
      </c>
      <c r="AT158" s="215">
        <f t="shared" si="91"/>
        <v>0</v>
      </c>
      <c r="AU158" s="215">
        <f t="shared" si="121"/>
        <v>0</v>
      </c>
      <c r="AV158" s="201"/>
      <c r="AW158" s="115">
        <f t="shared" si="122"/>
        <v>52.676999999972608</v>
      </c>
      <c r="AX158" s="115">
        <f t="shared" si="123"/>
        <v>-2.8784449249815207</v>
      </c>
      <c r="AY158" s="115">
        <f t="shared" si="108"/>
        <v>0</v>
      </c>
      <c r="AZ158" s="115">
        <f t="shared" si="124"/>
        <v>-2.8674422803858657</v>
      </c>
      <c r="BA158" s="115">
        <f t="shared" si="109"/>
        <v>0</v>
      </c>
      <c r="BB158" s="115">
        <f t="shared" si="125"/>
        <v>0</v>
      </c>
      <c r="BC158" s="115">
        <f t="shared" si="126"/>
        <v>0</v>
      </c>
      <c r="BD158" s="115">
        <f t="shared" si="127"/>
        <v>0</v>
      </c>
      <c r="BE158" s="115">
        <f t="shared" si="110"/>
        <v>0</v>
      </c>
      <c r="BF158" s="115">
        <f t="shared" si="111"/>
        <v>0</v>
      </c>
      <c r="BG158" s="115">
        <f t="shared" si="128"/>
        <v>1815.2180400000016</v>
      </c>
      <c r="BH158" s="115">
        <f t="shared" si="129"/>
        <v>26214.06847235802</v>
      </c>
      <c r="BI158" s="115">
        <f t="shared" si="112"/>
        <v>52.676999999972608</v>
      </c>
      <c r="BJ158" s="115" t="e">
        <f t="shared" si="113"/>
        <v>#DIV/0!</v>
      </c>
      <c r="BK158" s="115">
        <f t="shared" si="92"/>
        <v>0</v>
      </c>
      <c r="BL158" s="115">
        <f t="shared" si="93"/>
        <v>0</v>
      </c>
      <c r="BM158" s="115">
        <f t="shared" si="114"/>
        <v>0</v>
      </c>
      <c r="BN158" s="201">
        <f t="shared" si="94"/>
        <v>0</v>
      </c>
      <c r="BO158" s="216">
        <f t="shared" si="130"/>
        <v>0</v>
      </c>
      <c r="BP158" s="201"/>
      <c r="BQ158" s="110">
        <f t="shared" si="95"/>
        <v>0</v>
      </c>
      <c r="BR158" s="110" t="e">
        <f t="shared" si="96"/>
        <v>#DIV/0!</v>
      </c>
      <c r="BS158" s="110" t="e">
        <f t="shared" si="115"/>
        <v>#DIV/0!</v>
      </c>
      <c r="BT158" s="110">
        <f t="shared" si="116"/>
        <v>0</v>
      </c>
      <c r="CC158" s="110"/>
      <c r="CD158" s="110"/>
      <c r="CE158" s="110"/>
      <c r="CW158" s="110"/>
      <c r="CX158" s="110"/>
    </row>
    <row r="159" spans="1:102">
      <c r="A159" s="110">
        <f t="shared" si="131"/>
        <v>7.8500000000000245</v>
      </c>
      <c r="B159" s="110">
        <f t="shared" si="97"/>
        <v>1553.4723134122073</v>
      </c>
      <c r="C159" s="116">
        <f t="shared" si="98"/>
        <v>1553.4723134122073</v>
      </c>
      <c r="E159" s="205">
        <f t="shared" si="66"/>
        <v>1855.011604381755</v>
      </c>
      <c r="F159" s="205">
        <f t="shared" si="67"/>
        <v>1702.8092812236191</v>
      </c>
      <c r="G159" s="205">
        <f t="shared" si="68"/>
        <v>-0.11382349491608289</v>
      </c>
      <c r="H159" s="205">
        <f t="shared" si="69"/>
        <v>1872.3358047379611</v>
      </c>
      <c r="I159" s="205">
        <f t="shared" si="70"/>
        <v>0</v>
      </c>
      <c r="K159" s="115">
        <f t="shared" si="71"/>
        <v>1814.6902500000015</v>
      </c>
      <c r="L159" s="115">
        <f t="shared" si="72"/>
        <v>1905.8080000000007</v>
      </c>
      <c r="M159" s="115">
        <f t="shared" si="73"/>
        <v>0.13297872340425509</v>
      </c>
      <c r="N159" s="115">
        <f t="shared" si="74"/>
        <v>1838.4289952546335</v>
      </c>
      <c r="O159" s="115">
        <f t="shared" si="75"/>
        <v>2010.0050000000001</v>
      </c>
      <c r="Q159" s="205">
        <f t="shared" si="76"/>
        <v>-1</v>
      </c>
      <c r="R159" s="204">
        <f t="shared" si="77"/>
        <v>0</v>
      </c>
      <c r="S159" s="204">
        <f t="shared" si="78"/>
        <v>0</v>
      </c>
      <c r="T159" s="115">
        <f t="shared" si="79"/>
        <v>-2.8668172401952026</v>
      </c>
      <c r="U159" s="115">
        <f t="shared" si="80"/>
        <v>0</v>
      </c>
      <c r="V159" s="115">
        <f t="shared" si="81"/>
        <v>0</v>
      </c>
      <c r="W159" s="202">
        <f t="shared" si="99"/>
        <v>0</v>
      </c>
      <c r="Y159" s="205">
        <f t="shared" si="117"/>
        <v>60.436281698527104</v>
      </c>
      <c r="Z159" s="205">
        <f t="shared" si="118"/>
        <v>-1</v>
      </c>
      <c r="AA159" s="205">
        <f t="shared" si="82"/>
        <v>0</v>
      </c>
      <c r="AB159" s="205">
        <f t="shared" si="100"/>
        <v>0</v>
      </c>
      <c r="AC159" s="205">
        <f t="shared" si="119"/>
        <v>-1</v>
      </c>
      <c r="AD159" s="205">
        <f t="shared" si="83"/>
        <v>0</v>
      </c>
      <c r="AE159" s="205">
        <f t="shared" si="101"/>
        <v>0</v>
      </c>
      <c r="AF159" s="205">
        <f t="shared" si="84"/>
        <v>0</v>
      </c>
      <c r="AG159" s="205">
        <f t="shared" si="102"/>
        <v>0</v>
      </c>
      <c r="AH159" s="205">
        <f t="shared" si="103"/>
        <v>0</v>
      </c>
      <c r="AI159" s="205">
        <f t="shared" si="85"/>
        <v>-0.11382349491608289</v>
      </c>
      <c r="AJ159" s="205">
        <f t="shared" si="120"/>
        <v>1872.3358047379611</v>
      </c>
      <c r="AK159" s="205">
        <f t="shared" si="104"/>
        <v>60.325591376341812</v>
      </c>
      <c r="AL159" s="205">
        <f t="shared" si="86"/>
        <v>60.436281698527104</v>
      </c>
      <c r="AM159" s="205" t="e">
        <f t="shared" si="87"/>
        <v>#DIV/0!</v>
      </c>
      <c r="AN159" s="205">
        <f t="shared" si="105"/>
        <v>0</v>
      </c>
      <c r="AO159" s="205">
        <f t="shared" si="88"/>
        <v>0</v>
      </c>
      <c r="AP159" s="205">
        <f t="shared" si="106"/>
        <v>0</v>
      </c>
      <c r="AQ159" s="205">
        <f t="shared" si="107"/>
        <v>0</v>
      </c>
      <c r="AR159" s="215">
        <f t="shared" si="89"/>
        <v>13.181186421934679</v>
      </c>
      <c r="AS159" s="215">
        <f t="shared" si="90"/>
        <v>13.181186421934679</v>
      </c>
      <c r="AT159" s="215">
        <f t="shared" si="91"/>
        <v>0</v>
      </c>
      <c r="AU159" s="215">
        <f t="shared" si="121"/>
        <v>0</v>
      </c>
      <c r="AV159" s="201"/>
      <c r="AW159" s="115">
        <f t="shared" si="122"/>
        <v>52.779000000010669</v>
      </c>
      <c r="AX159" s="115">
        <f t="shared" si="123"/>
        <v>-2.8668172401952026</v>
      </c>
      <c r="AY159" s="115">
        <f t="shared" si="108"/>
        <v>0</v>
      </c>
      <c r="AZ159" s="115">
        <f t="shared" si="124"/>
        <v>-2.8558424301280092</v>
      </c>
      <c r="BA159" s="115">
        <f t="shared" si="109"/>
        <v>0</v>
      </c>
      <c r="BB159" s="115">
        <f t="shared" si="125"/>
        <v>0</v>
      </c>
      <c r="BC159" s="115">
        <f t="shared" si="126"/>
        <v>0</v>
      </c>
      <c r="BD159" s="115">
        <f t="shared" si="127"/>
        <v>0</v>
      </c>
      <c r="BE159" s="115">
        <f t="shared" si="110"/>
        <v>0</v>
      </c>
      <c r="BF159" s="115">
        <f t="shared" si="111"/>
        <v>0</v>
      </c>
      <c r="BG159" s="115">
        <f t="shared" si="128"/>
        <v>1814.6902500000015</v>
      </c>
      <c r="BH159" s="115">
        <f t="shared" si="129"/>
        <v>26174.572658779984</v>
      </c>
      <c r="BI159" s="115">
        <f t="shared" si="112"/>
        <v>52.779000000010669</v>
      </c>
      <c r="BJ159" s="115" t="e">
        <f t="shared" si="113"/>
        <v>#DIV/0!</v>
      </c>
      <c r="BK159" s="115">
        <f t="shared" si="92"/>
        <v>0</v>
      </c>
      <c r="BL159" s="115">
        <f t="shared" si="93"/>
        <v>0</v>
      </c>
      <c r="BM159" s="115">
        <f t="shared" si="114"/>
        <v>0</v>
      </c>
      <c r="BN159" s="201">
        <f t="shared" si="94"/>
        <v>0</v>
      </c>
      <c r="BO159" s="216">
        <f t="shared" si="130"/>
        <v>0</v>
      </c>
      <c r="BP159" s="201"/>
      <c r="BQ159" s="110">
        <f t="shared" si="95"/>
        <v>0</v>
      </c>
      <c r="BR159" s="110" t="e">
        <f t="shared" si="96"/>
        <v>#DIV/0!</v>
      </c>
      <c r="BS159" s="110" t="e">
        <f t="shared" si="115"/>
        <v>#DIV/0!</v>
      </c>
      <c r="BT159" s="110">
        <f t="shared" si="116"/>
        <v>0</v>
      </c>
      <c r="CC159" s="110"/>
      <c r="CD159" s="110"/>
      <c r="CE159" s="110"/>
      <c r="CW159" s="110"/>
      <c r="CX159" s="110"/>
    </row>
    <row r="160" spans="1:102">
      <c r="A160" s="110">
        <f t="shared" si="131"/>
        <v>7.8400000000000247</v>
      </c>
      <c r="B160" s="110">
        <f t="shared" si="97"/>
        <v>1553.340501547988</v>
      </c>
      <c r="C160" s="116">
        <f t="shared" si="98"/>
        <v>1553.340501547988</v>
      </c>
      <c r="E160" s="205">
        <f t="shared" si="66"/>
        <v>1854.4977066489432</v>
      </c>
      <c r="F160" s="205">
        <f t="shared" si="67"/>
        <v>1703.2358812236189</v>
      </c>
      <c r="G160" s="205">
        <f t="shared" si="68"/>
        <v>-0.11392582659365358</v>
      </c>
      <c r="H160" s="205">
        <f t="shared" si="69"/>
        <v>1871.7303351425883</v>
      </c>
      <c r="I160" s="205">
        <f t="shared" si="70"/>
        <v>0</v>
      </c>
      <c r="K160" s="115">
        <f t="shared" si="71"/>
        <v>1814.1614400000012</v>
      </c>
      <c r="L160" s="115">
        <f t="shared" si="72"/>
        <v>1905.5100800000009</v>
      </c>
      <c r="M160" s="115">
        <f t="shared" si="73"/>
        <v>0.13307310149041851</v>
      </c>
      <c r="N160" s="115">
        <f t="shared" si="74"/>
        <v>1837.9715977043459</v>
      </c>
      <c r="O160" s="115">
        <f t="shared" si="75"/>
        <v>2009.8688000000004</v>
      </c>
      <c r="Q160" s="205">
        <f t="shared" si="76"/>
        <v>-1</v>
      </c>
      <c r="R160" s="204">
        <f t="shared" si="77"/>
        <v>0</v>
      </c>
      <c r="S160" s="204">
        <f t="shared" si="78"/>
        <v>0</v>
      </c>
      <c r="T160" s="115">
        <f t="shared" si="79"/>
        <v>-2.8552251949455854</v>
      </c>
      <c r="U160" s="115">
        <f t="shared" si="80"/>
        <v>0</v>
      </c>
      <c r="V160" s="115">
        <f t="shared" si="81"/>
        <v>0</v>
      </c>
      <c r="W160" s="202">
        <f t="shared" si="99"/>
        <v>0</v>
      </c>
      <c r="Y160" s="205">
        <f t="shared" si="117"/>
        <v>60.546959537283712</v>
      </c>
      <c r="Z160" s="205">
        <f t="shared" si="118"/>
        <v>-1</v>
      </c>
      <c r="AA160" s="205">
        <f t="shared" si="82"/>
        <v>0</v>
      </c>
      <c r="AB160" s="205">
        <f t="shared" si="100"/>
        <v>0</v>
      </c>
      <c r="AC160" s="205">
        <f t="shared" si="119"/>
        <v>-1</v>
      </c>
      <c r="AD160" s="205">
        <f t="shared" si="83"/>
        <v>0</v>
      </c>
      <c r="AE160" s="205">
        <f t="shared" si="101"/>
        <v>0</v>
      </c>
      <c r="AF160" s="205">
        <f t="shared" si="84"/>
        <v>0</v>
      </c>
      <c r="AG160" s="205">
        <f t="shared" si="102"/>
        <v>0</v>
      </c>
      <c r="AH160" s="205">
        <f t="shared" si="103"/>
        <v>0</v>
      </c>
      <c r="AI160" s="205">
        <f t="shared" si="85"/>
        <v>-0.11392582659365358</v>
      </c>
      <c r="AJ160" s="205">
        <f t="shared" si="120"/>
        <v>1871.7303351425883</v>
      </c>
      <c r="AK160" s="205">
        <f t="shared" si="104"/>
        <v>60.436281698527104</v>
      </c>
      <c r="AL160" s="205">
        <f t="shared" si="86"/>
        <v>60.546959537283712</v>
      </c>
      <c r="AM160" s="205" t="e">
        <f t="shared" si="87"/>
        <v>#DIV/0!</v>
      </c>
      <c r="AN160" s="205">
        <f t="shared" si="105"/>
        <v>0</v>
      </c>
      <c r="AO160" s="205">
        <f t="shared" si="88"/>
        <v>0</v>
      </c>
      <c r="AP160" s="205">
        <f t="shared" si="106"/>
        <v>0</v>
      </c>
      <c r="AQ160" s="205">
        <f t="shared" si="107"/>
        <v>0</v>
      </c>
      <c r="AR160" s="215">
        <f t="shared" si="89"/>
        <v>13.181186421934679</v>
      </c>
      <c r="AS160" s="215">
        <f t="shared" si="90"/>
        <v>13.181186421934679</v>
      </c>
      <c r="AT160" s="215">
        <f t="shared" si="91"/>
        <v>0</v>
      </c>
      <c r="AU160" s="215">
        <f t="shared" si="121"/>
        <v>0</v>
      </c>
      <c r="AV160" s="201"/>
      <c r="AW160" s="115">
        <f t="shared" si="122"/>
        <v>52.881000000025999</v>
      </c>
      <c r="AX160" s="115">
        <f t="shared" si="123"/>
        <v>-2.8552251949455854</v>
      </c>
      <c r="AY160" s="115">
        <f t="shared" si="108"/>
        <v>0</v>
      </c>
      <c r="AZ160" s="115">
        <f t="shared" si="124"/>
        <v>-2.8442781244692212</v>
      </c>
      <c r="BA160" s="115">
        <f t="shared" si="109"/>
        <v>0</v>
      </c>
      <c r="BB160" s="115">
        <f t="shared" si="125"/>
        <v>0</v>
      </c>
      <c r="BC160" s="115">
        <f t="shared" si="126"/>
        <v>0</v>
      </c>
      <c r="BD160" s="115">
        <f t="shared" si="127"/>
        <v>0</v>
      </c>
      <c r="BE160" s="115">
        <f t="shared" si="110"/>
        <v>0</v>
      </c>
      <c r="BF160" s="115">
        <f t="shared" si="111"/>
        <v>0</v>
      </c>
      <c r="BG160" s="115">
        <f t="shared" si="128"/>
        <v>1814.1614400000012</v>
      </c>
      <c r="BH160" s="115">
        <f t="shared" si="129"/>
        <v>26134.974845201908</v>
      </c>
      <c r="BI160" s="115">
        <f t="shared" si="112"/>
        <v>52.881000000025999</v>
      </c>
      <c r="BJ160" s="115" t="e">
        <f t="shared" si="113"/>
        <v>#DIV/0!</v>
      </c>
      <c r="BK160" s="115">
        <f t="shared" si="92"/>
        <v>0</v>
      </c>
      <c r="BL160" s="115">
        <f t="shared" si="93"/>
        <v>0</v>
      </c>
      <c r="BM160" s="115">
        <f t="shared" si="114"/>
        <v>0</v>
      </c>
      <c r="BN160" s="201">
        <f t="shared" si="94"/>
        <v>0</v>
      </c>
      <c r="BO160" s="216">
        <f t="shared" si="130"/>
        <v>0</v>
      </c>
      <c r="BP160" s="201"/>
      <c r="BQ160" s="110">
        <f t="shared" si="95"/>
        <v>0</v>
      </c>
      <c r="BR160" s="110" t="e">
        <f t="shared" si="96"/>
        <v>#DIV/0!</v>
      </c>
      <c r="BS160" s="110" t="e">
        <f t="shared" si="115"/>
        <v>#DIV/0!</v>
      </c>
      <c r="BT160" s="110">
        <f t="shared" si="116"/>
        <v>0</v>
      </c>
      <c r="CC160" s="110"/>
      <c r="CD160" s="110"/>
      <c r="CE160" s="110"/>
      <c r="CW160" s="110"/>
      <c r="CX160" s="110"/>
    </row>
    <row r="161" spans="1:102">
      <c r="A161" s="110">
        <f t="shared" si="131"/>
        <v>7.8300000000000249</v>
      </c>
      <c r="B161" s="110">
        <f t="shared" si="97"/>
        <v>1553.2086896837686</v>
      </c>
      <c r="C161" s="116">
        <f t="shared" si="98"/>
        <v>1553.2086896837686</v>
      </c>
      <c r="E161" s="205">
        <f t="shared" si="66"/>
        <v>1853.98268256138</v>
      </c>
      <c r="F161" s="205">
        <f t="shared" si="67"/>
        <v>1703.6596812236189</v>
      </c>
      <c r="G161" s="205">
        <f t="shared" si="68"/>
        <v>-0.11402830026404297</v>
      </c>
      <c r="H161" s="205">
        <f t="shared" si="69"/>
        <v>1871.1237588945144</v>
      </c>
      <c r="I161" s="205">
        <f t="shared" si="70"/>
        <v>0</v>
      </c>
      <c r="K161" s="115">
        <f t="shared" si="71"/>
        <v>1813.6316100000015</v>
      </c>
      <c r="L161" s="115">
        <f t="shared" si="72"/>
        <v>1905.2115200000007</v>
      </c>
      <c r="M161" s="115">
        <f t="shared" si="73"/>
        <v>0.1331676136363634</v>
      </c>
      <c r="N161" s="115">
        <f t="shared" si="74"/>
        <v>1837.5133495243867</v>
      </c>
      <c r="O161" s="115">
        <f t="shared" si="75"/>
        <v>2009.7322000000004</v>
      </c>
      <c r="Q161" s="205">
        <f t="shared" si="76"/>
        <v>-1</v>
      </c>
      <c r="R161" s="204">
        <f t="shared" si="77"/>
        <v>0</v>
      </c>
      <c r="S161" s="204">
        <f t="shared" si="78"/>
        <v>0</v>
      </c>
      <c r="T161" s="115">
        <f t="shared" si="79"/>
        <v>-2.8436686639704605</v>
      </c>
      <c r="U161" s="115">
        <f t="shared" si="80"/>
        <v>0</v>
      </c>
      <c r="V161" s="115">
        <f t="shared" si="81"/>
        <v>0</v>
      </c>
      <c r="W161" s="202">
        <f t="shared" si="99"/>
        <v>0</v>
      </c>
      <c r="Y161" s="205">
        <f t="shared" si="117"/>
        <v>60.657624807391969</v>
      </c>
      <c r="Z161" s="205">
        <f t="shared" si="118"/>
        <v>-1</v>
      </c>
      <c r="AA161" s="205">
        <f t="shared" si="82"/>
        <v>0</v>
      </c>
      <c r="AB161" s="205">
        <f t="shared" si="100"/>
        <v>0</v>
      </c>
      <c r="AC161" s="205">
        <f t="shared" si="119"/>
        <v>-1</v>
      </c>
      <c r="AD161" s="205">
        <f t="shared" si="83"/>
        <v>0</v>
      </c>
      <c r="AE161" s="205">
        <f t="shared" si="101"/>
        <v>0</v>
      </c>
      <c r="AF161" s="205">
        <f t="shared" si="84"/>
        <v>0</v>
      </c>
      <c r="AG161" s="205">
        <f t="shared" si="102"/>
        <v>0</v>
      </c>
      <c r="AH161" s="205">
        <f t="shared" si="103"/>
        <v>0</v>
      </c>
      <c r="AI161" s="205">
        <f t="shared" si="85"/>
        <v>-0.11402830026404297</v>
      </c>
      <c r="AJ161" s="205">
        <f t="shared" si="120"/>
        <v>1871.1237588945144</v>
      </c>
      <c r="AK161" s="205">
        <f t="shared" si="104"/>
        <v>60.546959537283712</v>
      </c>
      <c r="AL161" s="205">
        <f t="shared" si="86"/>
        <v>60.657624807391969</v>
      </c>
      <c r="AM161" s="205" t="e">
        <f t="shared" si="87"/>
        <v>#DIV/0!</v>
      </c>
      <c r="AN161" s="205">
        <f t="shared" si="105"/>
        <v>0</v>
      </c>
      <c r="AO161" s="205">
        <f t="shared" si="88"/>
        <v>0</v>
      </c>
      <c r="AP161" s="205">
        <f t="shared" si="106"/>
        <v>0</v>
      </c>
      <c r="AQ161" s="205">
        <f t="shared" si="107"/>
        <v>0</v>
      </c>
      <c r="AR161" s="215">
        <f t="shared" si="89"/>
        <v>13.181186421934679</v>
      </c>
      <c r="AS161" s="215">
        <f t="shared" si="90"/>
        <v>13.181186421934679</v>
      </c>
      <c r="AT161" s="215">
        <f t="shared" si="91"/>
        <v>0</v>
      </c>
      <c r="AU161" s="215">
        <f t="shared" si="121"/>
        <v>0</v>
      </c>
      <c r="AV161" s="201"/>
      <c r="AW161" s="115">
        <f t="shared" si="122"/>
        <v>52.98299999997311</v>
      </c>
      <c r="AX161" s="115">
        <f t="shared" si="123"/>
        <v>-2.8436686639704605</v>
      </c>
      <c r="AY161" s="115">
        <f t="shared" si="108"/>
        <v>0</v>
      </c>
      <c r="AZ161" s="115">
        <f t="shared" si="124"/>
        <v>-2.8327492385200532</v>
      </c>
      <c r="BA161" s="115">
        <f t="shared" si="109"/>
        <v>0</v>
      </c>
      <c r="BB161" s="115">
        <f t="shared" si="125"/>
        <v>0</v>
      </c>
      <c r="BC161" s="115">
        <f t="shared" si="126"/>
        <v>0</v>
      </c>
      <c r="BD161" s="115">
        <f t="shared" si="127"/>
        <v>0</v>
      </c>
      <c r="BE161" s="115">
        <f t="shared" si="110"/>
        <v>0</v>
      </c>
      <c r="BF161" s="115">
        <f t="shared" si="111"/>
        <v>0</v>
      </c>
      <c r="BG161" s="115">
        <f t="shared" si="128"/>
        <v>1813.6316100000015</v>
      </c>
      <c r="BH161" s="115">
        <f t="shared" si="129"/>
        <v>26095.275031623816</v>
      </c>
      <c r="BI161" s="115">
        <f t="shared" si="112"/>
        <v>52.98299999997311</v>
      </c>
      <c r="BJ161" s="115" t="e">
        <f t="shared" si="113"/>
        <v>#DIV/0!</v>
      </c>
      <c r="BK161" s="115">
        <f t="shared" si="92"/>
        <v>0</v>
      </c>
      <c r="BL161" s="115">
        <f t="shared" si="93"/>
        <v>0</v>
      </c>
      <c r="BM161" s="115">
        <f t="shared" si="114"/>
        <v>0</v>
      </c>
      <c r="BN161" s="201">
        <f t="shared" si="94"/>
        <v>0</v>
      </c>
      <c r="BO161" s="216">
        <f t="shared" si="130"/>
        <v>0</v>
      </c>
      <c r="BP161" s="201"/>
      <c r="BQ161" s="110">
        <f t="shared" si="95"/>
        <v>0</v>
      </c>
      <c r="BR161" s="110" t="e">
        <f t="shared" si="96"/>
        <v>#DIV/0!</v>
      </c>
      <c r="BS161" s="110" t="e">
        <f t="shared" si="115"/>
        <v>#DIV/0!</v>
      </c>
      <c r="BT161" s="110">
        <f t="shared" si="116"/>
        <v>0</v>
      </c>
      <c r="CC161" s="110"/>
      <c r="CD161" s="110"/>
      <c r="CE161" s="110"/>
      <c r="CW161" s="110"/>
      <c r="CX161" s="110"/>
    </row>
    <row r="162" spans="1:102">
      <c r="A162" s="110">
        <f t="shared" si="131"/>
        <v>7.8200000000000252</v>
      </c>
      <c r="B162" s="110">
        <f t="shared" si="97"/>
        <v>1553.0768778195493</v>
      </c>
      <c r="C162" s="116">
        <f t="shared" si="98"/>
        <v>1553.0768778195493</v>
      </c>
      <c r="E162" s="205">
        <f t="shared" si="66"/>
        <v>1853.4665321190655</v>
      </c>
      <c r="F162" s="205">
        <f t="shared" si="67"/>
        <v>1704.080681223619</v>
      </c>
      <c r="G162" s="205">
        <f t="shared" si="68"/>
        <v>-0.1141309160072356</v>
      </c>
      <c r="H162" s="205">
        <f t="shared" si="69"/>
        <v>1870.5160761202831</v>
      </c>
      <c r="I162" s="205">
        <f t="shared" si="70"/>
        <v>0</v>
      </c>
      <c r="K162" s="115">
        <f t="shared" si="71"/>
        <v>1813.1007600000016</v>
      </c>
      <c r="L162" s="115">
        <f t="shared" si="72"/>
        <v>1904.9123200000008</v>
      </c>
      <c r="M162" s="115">
        <f t="shared" si="73"/>
        <v>0.13326226012793152</v>
      </c>
      <c r="N162" s="115">
        <f t="shared" si="74"/>
        <v>1837.0542509820259</v>
      </c>
      <c r="O162" s="115">
        <f t="shared" si="75"/>
        <v>2009.5952000000002</v>
      </c>
      <c r="Q162" s="205">
        <f t="shared" si="76"/>
        <v>-1</v>
      </c>
      <c r="R162" s="204">
        <f t="shared" si="77"/>
        <v>0</v>
      </c>
      <c r="S162" s="204">
        <f t="shared" si="78"/>
        <v>0</v>
      </c>
      <c r="T162" s="115">
        <f t="shared" si="79"/>
        <v>-2.832147522386665</v>
      </c>
      <c r="U162" s="115">
        <f t="shared" si="80"/>
        <v>0</v>
      </c>
      <c r="V162" s="115">
        <f t="shared" si="81"/>
        <v>0</v>
      </c>
      <c r="W162" s="202">
        <f t="shared" si="99"/>
        <v>0</v>
      </c>
      <c r="Y162" s="205">
        <f t="shared" si="117"/>
        <v>60.768277423132005</v>
      </c>
      <c r="Z162" s="205">
        <f t="shared" si="118"/>
        <v>-1</v>
      </c>
      <c r="AA162" s="205">
        <f t="shared" si="82"/>
        <v>0</v>
      </c>
      <c r="AB162" s="205">
        <f t="shared" si="100"/>
        <v>0</v>
      </c>
      <c r="AC162" s="205">
        <f t="shared" si="119"/>
        <v>-1</v>
      </c>
      <c r="AD162" s="205">
        <f t="shared" si="83"/>
        <v>0</v>
      </c>
      <c r="AE162" s="205">
        <f t="shared" si="101"/>
        <v>0</v>
      </c>
      <c r="AF162" s="205">
        <f t="shared" si="84"/>
        <v>0</v>
      </c>
      <c r="AG162" s="205">
        <f t="shared" si="102"/>
        <v>0</v>
      </c>
      <c r="AH162" s="205">
        <f t="shared" si="103"/>
        <v>0</v>
      </c>
      <c r="AI162" s="205">
        <f t="shared" si="85"/>
        <v>-0.1141309160072356</v>
      </c>
      <c r="AJ162" s="205">
        <f t="shared" si="120"/>
        <v>1870.5160761202831</v>
      </c>
      <c r="AK162" s="205">
        <f t="shared" si="104"/>
        <v>60.657624807391969</v>
      </c>
      <c r="AL162" s="205">
        <f t="shared" si="86"/>
        <v>60.768277423132005</v>
      </c>
      <c r="AM162" s="205" t="e">
        <f t="shared" si="87"/>
        <v>#DIV/0!</v>
      </c>
      <c r="AN162" s="205">
        <f t="shared" si="105"/>
        <v>0</v>
      </c>
      <c r="AO162" s="205">
        <f t="shared" si="88"/>
        <v>0</v>
      </c>
      <c r="AP162" s="205">
        <f t="shared" si="106"/>
        <v>0</v>
      </c>
      <c r="AQ162" s="205">
        <f t="shared" si="107"/>
        <v>0</v>
      </c>
      <c r="AR162" s="215">
        <f t="shared" si="89"/>
        <v>13.181186421934679</v>
      </c>
      <c r="AS162" s="215">
        <f t="shared" si="90"/>
        <v>13.181186421934679</v>
      </c>
      <c r="AT162" s="215">
        <f t="shared" si="91"/>
        <v>0</v>
      </c>
      <c r="AU162" s="215">
        <f t="shared" si="121"/>
        <v>0</v>
      </c>
      <c r="AV162" s="201"/>
      <c r="AW162" s="115">
        <f t="shared" si="122"/>
        <v>53.084999999988433</v>
      </c>
      <c r="AX162" s="115">
        <f t="shared" si="123"/>
        <v>-2.832147522386665</v>
      </c>
      <c r="AY162" s="115">
        <f t="shared" si="108"/>
        <v>0</v>
      </c>
      <c r="AZ162" s="115">
        <f t="shared" si="124"/>
        <v>-2.8212556477686976</v>
      </c>
      <c r="BA162" s="115">
        <f t="shared" si="109"/>
        <v>0</v>
      </c>
      <c r="BB162" s="115">
        <f t="shared" si="125"/>
        <v>0</v>
      </c>
      <c r="BC162" s="115">
        <f t="shared" si="126"/>
        <v>0</v>
      </c>
      <c r="BD162" s="115">
        <f t="shared" si="127"/>
        <v>0</v>
      </c>
      <c r="BE162" s="115">
        <f t="shared" si="110"/>
        <v>0</v>
      </c>
      <c r="BF162" s="115">
        <f t="shared" si="111"/>
        <v>0</v>
      </c>
      <c r="BG162" s="115">
        <f t="shared" si="128"/>
        <v>1813.1007600000016</v>
      </c>
      <c r="BH162" s="115">
        <f t="shared" si="129"/>
        <v>26055.473218045776</v>
      </c>
      <c r="BI162" s="115">
        <f t="shared" si="112"/>
        <v>53.084999999988433</v>
      </c>
      <c r="BJ162" s="115" t="e">
        <f t="shared" si="113"/>
        <v>#DIV/0!</v>
      </c>
      <c r="BK162" s="115">
        <f t="shared" si="92"/>
        <v>0</v>
      </c>
      <c r="BL162" s="115">
        <f t="shared" si="93"/>
        <v>0</v>
      </c>
      <c r="BM162" s="115">
        <f t="shared" si="114"/>
        <v>0</v>
      </c>
      <c r="BN162" s="201">
        <f t="shared" si="94"/>
        <v>0</v>
      </c>
      <c r="BO162" s="216">
        <f t="shared" si="130"/>
        <v>0</v>
      </c>
      <c r="BP162" s="201"/>
      <c r="BQ162" s="110">
        <f t="shared" si="95"/>
        <v>0</v>
      </c>
      <c r="BR162" s="110" t="e">
        <f t="shared" si="96"/>
        <v>#DIV/0!</v>
      </c>
      <c r="BS162" s="110" t="e">
        <f t="shared" si="115"/>
        <v>#DIV/0!</v>
      </c>
      <c r="BT162" s="110">
        <f t="shared" si="116"/>
        <v>0</v>
      </c>
      <c r="CC162" s="110"/>
      <c r="CD162" s="110"/>
      <c r="CE162" s="110"/>
      <c r="CW162" s="110"/>
      <c r="CX162" s="110"/>
    </row>
    <row r="163" spans="1:102">
      <c r="A163" s="110">
        <f t="shared" si="131"/>
        <v>7.8100000000000254</v>
      </c>
      <c r="B163" s="110">
        <f t="shared" si="97"/>
        <v>1552.9450659553299</v>
      </c>
      <c r="C163" s="116">
        <f t="shared" si="98"/>
        <v>1552.9450659553299</v>
      </c>
      <c r="E163" s="205">
        <f t="shared" si="66"/>
        <v>1852.9492553219993</v>
      </c>
      <c r="F163" s="205">
        <f t="shared" si="67"/>
        <v>1704.4988812236188</v>
      </c>
      <c r="G163" s="205">
        <f t="shared" si="68"/>
        <v>-0.11423367390144416</v>
      </c>
      <c r="H163" s="205">
        <f t="shared" si="69"/>
        <v>1869.9072869473011</v>
      </c>
      <c r="I163" s="205">
        <f t="shared" si="70"/>
        <v>0</v>
      </c>
      <c r="K163" s="115">
        <f t="shared" si="71"/>
        <v>1812.5688900000016</v>
      </c>
      <c r="L163" s="115">
        <f t="shared" si="72"/>
        <v>1904.6124800000007</v>
      </c>
      <c r="M163" s="115">
        <f t="shared" si="73"/>
        <v>0.13335704125177786</v>
      </c>
      <c r="N163" s="115">
        <f t="shared" si="74"/>
        <v>1836.5943023451894</v>
      </c>
      <c r="O163" s="115">
        <f t="shared" si="75"/>
        <v>2009.4578000000004</v>
      </c>
      <c r="Q163" s="205">
        <f t="shared" si="76"/>
        <v>-1</v>
      </c>
      <c r="R163" s="204">
        <f t="shared" si="77"/>
        <v>0</v>
      </c>
      <c r="S163" s="204">
        <f t="shared" si="78"/>
        <v>0</v>
      </c>
      <c r="T163" s="115">
        <f t="shared" si="79"/>
        <v>-2.8206616456906368</v>
      </c>
      <c r="U163" s="115">
        <f t="shared" si="80"/>
        <v>0</v>
      </c>
      <c r="V163" s="115">
        <f t="shared" si="81"/>
        <v>0</v>
      </c>
      <c r="W163" s="202">
        <f t="shared" si="99"/>
        <v>0</v>
      </c>
      <c r="Y163" s="205">
        <f t="shared" si="117"/>
        <v>60.878917298192782</v>
      </c>
      <c r="Z163" s="205">
        <f t="shared" si="118"/>
        <v>-1</v>
      </c>
      <c r="AA163" s="205">
        <f t="shared" si="82"/>
        <v>0</v>
      </c>
      <c r="AB163" s="205">
        <f t="shared" si="100"/>
        <v>0</v>
      </c>
      <c r="AC163" s="205">
        <f t="shared" si="119"/>
        <v>-1</v>
      </c>
      <c r="AD163" s="205">
        <f t="shared" si="83"/>
        <v>0</v>
      </c>
      <c r="AE163" s="205">
        <f t="shared" si="101"/>
        <v>0</v>
      </c>
      <c r="AF163" s="205">
        <f t="shared" si="84"/>
        <v>0</v>
      </c>
      <c r="AG163" s="205">
        <f t="shared" si="102"/>
        <v>0</v>
      </c>
      <c r="AH163" s="205">
        <f t="shared" si="103"/>
        <v>0</v>
      </c>
      <c r="AI163" s="205">
        <f t="shared" si="85"/>
        <v>-0.11423367390144416</v>
      </c>
      <c r="AJ163" s="205">
        <f t="shared" si="120"/>
        <v>1869.9072869473011</v>
      </c>
      <c r="AK163" s="205">
        <f t="shared" si="104"/>
        <v>60.768277423132005</v>
      </c>
      <c r="AL163" s="205">
        <f t="shared" si="86"/>
        <v>60.878917298192782</v>
      </c>
      <c r="AM163" s="205" t="e">
        <f t="shared" si="87"/>
        <v>#DIV/0!</v>
      </c>
      <c r="AN163" s="205">
        <f t="shared" si="105"/>
        <v>0</v>
      </c>
      <c r="AO163" s="205">
        <f t="shared" si="88"/>
        <v>0</v>
      </c>
      <c r="AP163" s="205">
        <f t="shared" si="106"/>
        <v>0</v>
      </c>
      <c r="AQ163" s="205">
        <f t="shared" si="107"/>
        <v>0</v>
      </c>
      <c r="AR163" s="215">
        <f t="shared" si="89"/>
        <v>13.181186421934679</v>
      </c>
      <c r="AS163" s="215">
        <f t="shared" si="90"/>
        <v>13.181186421934679</v>
      </c>
      <c r="AT163" s="215">
        <f t="shared" si="91"/>
        <v>0</v>
      </c>
      <c r="AU163" s="215">
        <f t="shared" si="121"/>
        <v>0</v>
      </c>
      <c r="AV163" s="201"/>
      <c r="AW163" s="115">
        <f t="shared" si="122"/>
        <v>53.187000000003763</v>
      </c>
      <c r="AX163" s="115">
        <f t="shared" si="123"/>
        <v>-2.8206616456906368</v>
      </c>
      <c r="AY163" s="115">
        <f t="shared" si="108"/>
        <v>0</v>
      </c>
      <c r="AZ163" s="115">
        <f t="shared" si="124"/>
        <v>-2.8097972280815453</v>
      </c>
      <c r="BA163" s="115">
        <f t="shared" si="109"/>
        <v>0</v>
      </c>
      <c r="BB163" s="115">
        <f t="shared" si="125"/>
        <v>0</v>
      </c>
      <c r="BC163" s="115">
        <f t="shared" si="126"/>
        <v>0</v>
      </c>
      <c r="BD163" s="115">
        <f t="shared" si="127"/>
        <v>0</v>
      </c>
      <c r="BE163" s="115">
        <f t="shared" si="110"/>
        <v>0</v>
      </c>
      <c r="BF163" s="115">
        <f t="shared" si="111"/>
        <v>0</v>
      </c>
      <c r="BG163" s="115">
        <f t="shared" si="128"/>
        <v>1812.5688900000016</v>
      </c>
      <c r="BH163" s="115">
        <f t="shared" si="129"/>
        <v>26015.569404467722</v>
      </c>
      <c r="BI163" s="115">
        <f t="shared" si="112"/>
        <v>53.187000000003763</v>
      </c>
      <c r="BJ163" s="115" t="e">
        <f t="shared" si="113"/>
        <v>#DIV/0!</v>
      </c>
      <c r="BK163" s="115">
        <f t="shared" si="92"/>
        <v>0</v>
      </c>
      <c r="BL163" s="115">
        <f t="shared" si="93"/>
        <v>0</v>
      </c>
      <c r="BM163" s="115">
        <f t="shared" si="114"/>
        <v>0</v>
      </c>
      <c r="BN163" s="201">
        <f t="shared" si="94"/>
        <v>0</v>
      </c>
      <c r="BO163" s="216">
        <f t="shared" si="130"/>
        <v>0</v>
      </c>
      <c r="BP163" s="201"/>
      <c r="BQ163" s="110">
        <f t="shared" si="95"/>
        <v>0</v>
      </c>
      <c r="BR163" s="110" t="e">
        <f t="shared" si="96"/>
        <v>#DIV/0!</v>
      </c>
      <c r="BS163" s="110" t="e">
        <f t="shared" si="115"/>
        <v>#DIV/0!</v>
      </c>
      <c r="BT163" s="110">
        <f t="shared" si="116"/>
        <v>0</v>
      </c>
      <c r="CC163" s="110"/>
      <c r="CD163" s="110"/>
      <c r="CE163" s="110"/>
      <c r="CW163" s="110"/>
      <c r="CX163" s="110"/>
    </row>
    <row r="164" spans="1:102">
      <c r="A164" s="110">
        <f t="shared" si="131"/>
        <v>7.8000000000000256</v>
      </c>
      <c r="B164" s="110">
        <f t="shared" si="97"/>
        <v>1552.8132540911106</v>
      </c>
      <c r="C164" s="116">
        <f t="shared" si="98"/>
        <v>1552.8132540911106</v>
      </c>
      <c r="E164" s="205">
        <f t="shared" si="66"/>
        <v>1852.4308521701817</v>
      </c>
      <c r="F164" s="205">
        <f t="shared" si="67"/>
        <v>1704.9142812236187</v>
      </c>
      <c r="G164" s="205">
        <f t="shared" si="68"/>
        <v>-0.11433657402308722</v>
      </c>
      <c r="H164" s="205">
        <f t="shared" si="69"/>
        <v>1869.2973915038453</v>
      </c>
      <c r="I164" s="205">
        <f t="shared" si="70"/>
        <v>0</v>
      </c>
      <c r="K164" s="115">
        <f t="shared" si="71"/>
        <v>1812.0360000000014</v>
      </c>
      <c r="L164" s="115">
        <f t="shared" si="72"/>
        <v>1904.3120000000006</v>
      </c>
      <c r="M164" s="115">
        <f t="shared" si="73"/>
        <v>0.1334519572953734</v>
      </c>
      <c r="N164" s="115">
        <f t="shared" si="74"/>
        <v>1836.1335038824604</v>
      </c>
      <c r="O164" s="115">
        <f t="shared" si="75"/>
        <v>2009.3200000000002</v>
      </c>
      <c r="Q164" s="205">
        <f t="shared" si="76"/>
        <v>-1</v>
      </c>
      <c r="R164" s="204">
        <f t="shared" si="77"/>
        <v>0</v>
      </c>
      <c r="S164" s="204">
        <f t="shared" si="78"/>
        <v>0</v>
      </c>
      <c r="T164" s="115">
        <f t="shared" si="79"/>
        <v>-2.8092109097586935</v>
      </c>
      <c r="U164" s="115">
        <f t="shared" si="80"/>
        <v>0</v>
      </c>
      <c r="V164" s="115">
        <f t="shared" si="81"/>
        <v>0</v>
      </c>
      <c r="W164" s="202">
        <f t="shared" si="99"/>
        <v>0</v>
      </c>
      <c r="Y164" s="205">
        <f t="shared" si="117"/>
        <v>60.989544345581116</v>
      </c>
      <c r="Z164" s="205">
        <f t="shared" si="118"/>
        <v>-1</v>
      </c>
      <c r="AA164" s="205">
        <f t="shared" si="82"/>
        <v>0</v>
      </c>
      <c r="AB164" s="205">
        <f t="shared" si="100"/>
        <v>0</v>
      </c>
      <c r="AC164" s="205">
        <f t="shared" si="119"/>
        <v>-1</v>
      </c>
      <c r="AD164" s="205">
        <f t="shared" si="83"/>
        <v>0</v>
      </c>
      <c r="AE164" s="205">
        <f t="shared" si="101"/>
        <v>0</v>
      </c>
      <c r="AF164" s="205">
        <f t="shared" si="84"/>
        <v>0</v>
      </c>
      <c r="AG164" s="205">
        <f t="shared" si="102"/>
        <v>0</v>
      </c>
      <c r="AH164" s="205">
        <f t="shared" si="103"/>
        <v>0</v>
      </c>
      <c r="AI164" s="205">
        <f t="shared" si="85"/>
        <v>-0.11433657402308722</v>
      </c>
      <c r="AJ164" s="205">
        <f t="shared" si="120"/>
        <v>1869.2973915038453</v>
      </c>
      <c r="AK164" s="205">
        <f t="shared" si="104"/>
        <v>60.878917298192782</v>
      </c>
      <c r="AL164" s="205">
        <f t="shared" si="86"/>
        <v>60.989544345581116</v>
      </c>
      <c r="AM164" s="205" t="e">
        <f t="shared" si="87"/>
        <v>#DIV/0!</v>
      </c>
      <c r="AN164" s="205">
        <f t="shared" si="105"/>
        <v>0</v>
      </c>
      <c r="AO164" s="205">
        <f t="shared" si="88"/>
        <v>0</v>
      </c>
      <c r="AP164" s="205">
        <f t="shared" si="106"/>
        <v>0</v>
      </c>
      <c r="AQ164" s="205">
        <f t="shared" si="107"/>
        <v>0</v>
      </c>
      <c r="AR164" s="215">
        <f t="shared" si="89"/>
        <v>13.181186421957417</v>
      </c>
      <c r="AS164" s="215">
        <f t="shared" si="90"/>
        <v>13.181186421957417</v>
      </c>
      <c r="AT164" s="215">
        <f t="shared" si="91"/>
        <v>0</v>
      </c>
      <c r="AU164" s="215">
        <f t="shared" si="121"/>
        <v>0</v>
      </c>
      <c r="AV164" s="201"/>
      <c r="AW164" s="115">
        <f t="shared" si="122"/>
        <v>53.289000000019087</v>
      </c>
      <c r="AX164" s="115">
        <f t="shared" si="123"/>
        <v>-2.8092109097586935</v>
      </c>
      <c r="AY164" s="115">
        <f t="shared" si="108"/>
        <v>0</v>
      </c>
      <c r="AZ164" s="115">
        <f t="shared" si="124"/>
        <v>-2.7983738557034679</v>
      </c>
      <c r="BA164" s="115">
        <f t="shared" si="109"/>
        <v>0</v>
      </c>
      <c r="BB164" s="115">
        <f t="shared" si="125"/>
        <v>0</v>
      </c>
      <c r="BC164" s="115">
        <f t="shared" si="126"/>
        <v>0</v>
      </c>
      <c r="BD164" s="115">
        <f t="shared" si="127"/>
        <v>0</v>
      </c>
      <c r="BE164" s="115">
        <f t="shared" si="110"/>
        <v>0</v>
      </c>
      <c r="BF164" s="115">
        <f t="shared" si="111"/>
        <v>0</v>
      </c>
      <c r="BG164" s="115">
        <f t="shared" si="128"/>
        <v>1812.0360000000014</v>
      </c>
      <c r="BH164" s="115">
        <f t="shared" si="129"/>
        <v>25975.563590889655</v>
      </c>
      <c r="BI164" s="115">
        <f t="shared" si="112"/>
        <v>53.289000000019087</v>
      </c>
      <c r="BJ164" s="115" t="e">
        <f t="shared" si="113"/>
        <v>#DIV/0!</v>
      </c>
      <c r="BK164" s="115">
        <f t="shared" si="92"/>
        <v>0</v>
      </c>
      <c r="BL164" s="115">
        <f t="shared" si="93"/>
        <v>0</v>
      </c>
      <c r="BM164" s="115">
        <f t="shared" si="114"/>
        <v>0</v>
      </c>
      <c r="BN164" s="201">
        <f t="shared" si="94"/>
        <v>0</v>
      </c>
      <c r="BO164" s="216">
        <f t="shared" si="130"/>
        <v>0</v>
      </c>
      <c r="BP164" s="201"/>
      <c r="BQ164" s="110">
        <f t="shared" si="95"/>
        <v>0</v>
      </c>
      <c r="BR164" s="110" t="e">
        <f t="shared" si="96"/>
        <v>#DIV/0!</v>
      </c>
      <c r="BS164" s="110" t="e">
        <f t="shared" si="115"/>
        <v>#DIV/0!</v>
      </c>
      <c r="BT164" s="110">
        <f t="shared" si="116"/>
        <v>0</v>
      </c>
      <c r="CC164" s="110"/>
      <c r="CD164" s="110"/>
      <c r="CE164" s="110"/>
      <c r="CW164" s="110"/>
      <c r="CX164" s="110"/>
    </row>
    <row r="165" spans="1:102">
      <c r="A165" s="110">
        <f t="shared" si="131"/>
        <v>7.7900000000000258</v>
      </c>
      <c r="B165" s="110">
        <f t="shared" si="97"/>
        <v>1552.681442226891</v>
      </c>
      <c r="C165" s="116">
        <f t="shared" si="98"/>
        <v>1552.681442226891</v>
      </c>
      <c r="E165" s="205">
        <f t="shared" si="66"/>
        <v>1851.9113226636127</v>
      </c>
      <c r="F165" s="205">
        <f t="shared" si="67"/>
        <v>1705.3268812236188</v>
      </c>
      <c r="G165" s="205">
        <f t="shared" si="68"/>
        <v>-0.11443961644676681</v>
      </c>
      <c r="H165" s="205">
        <f t="shared" si="69"/>
        <v>1868.6863899190691</v>
      </c>
      <c r="I165" s="205">
        <f t="shared" si="70"/>
        <v>0</v>
      </c>
      <c r="K165" s="115">
        <f t="shared" si="71"/>
        <v>1811.5020900000015</v>
      </c>
      <c r="L165" s="115">
        <f t="shared" si="72"/>
        <v>1904.0108800000007</v>
      </c>
      <c r="M165" s="115">
        <f t="shared" si="73"/>
        <v>0.13354700854700829</v>
      </c>
      <c r="N165" s="115">
        <f t="shared" si="74"/>
        <v>1835.6718558630835</v>
      </c>
      <c r="O165" s="115">
        <f t="shared" si="75"/>
        <v>2009.1818000000003</v>
      </c>
      <c r="Q165" s="205">
        <f t="shared" si="76"/>
        <v>-1</v>
      </c>
      <c r="R165" s="204">
        <f t="shared" si="77"/>
        <v>0</v>
      </c>
      <c r="S165" s="204">
        <f t="shared" si="78"/>
        <v>0</v>
      </c>
      <c r="T165" s="115">
        <f t="shared" si="79"/>
        <v>-2.7977951908474084</v>
      </c>
      <c r="U165" s="115">
        <f t="shared" si="80"/>
        <v>0</v>
      </c>
      <c r="V165" s="115">
        <f t="shared" si="81"/>
        <v>0</v>
      </c>
      <c r="W165" s="202">
        <f t="shared" si="99"/>
        <v>0</v>
      </c>
      <c r="Y165" s="205">
        <f t="shared" si="117"/>
        <v>61.100158477621726</v>
      </c>
      <c r="Z165" s="205">
        <f t="shared" si="118"/>
        <v>-1</v>
      </c>
      <c r="AA165" s="205">
        <f t="shared" si="82"/>
        <v>0</v>
      </c>
      <c r="AB165" s="205">
        <f t="shared" si="100"/>
        <v>0</v>
      </c>
      <c r="AC165" s="205">
        <f t="shared" si="119"/>
        <v>-1</v>
      </c>
      <c r="AD165" s="205">
        <f t="shared" si="83"/>
        <v>0</v>
      </c>
      <c r="AE165" s="205">
        <f t="shared" si="101"/>
        <v>0</v>
      </c>
      <c r="AF165" s="205">
        <f t="shared" si="84"/>
        <v>0</v>
      </c>
      <c r="AG165" s="205">
        <f t="shared" si="102"/>
        <v>0</v>
      </c>
      <c r="AH165" s="205">
        <f t="shared" si="103"/>
        <v>0</v>
      </c>
      <c r="AI165" s="205">
        <f t="shared" si="85"/>
        <v>-0.11443961644676681</v>
      </c>
      <c r="AJ165" s="205">
        <f t="shared" si="120"/>
        <v>1868.6863899190691</v>
      </c>
      <c r="AK165" s="205">
        <f t="shared" si="104"/>
        <v>60.989544345581116</v>
      </c>
      <c r="AL165" s="205">
        <f t="shared" si="86"/>
        <v>61.100158477621726</v>
      </c>
      <c r="AM165" s="205" t="e">
        <f t="shared" si="87"/>
        <v>#DIV/0!</v>
      </c>
      <c r="AN165" s="205">
        <f t="shared" si="105"/>
        <v>0</v>
      </c>
      <c r="AO165" s="205">
        <f t="shared" si="88"/>
        <v>0</v>
      </c>
      <c r="AP165" s="205">
        <f t="shared" si="106"/>
        <v>0</v>
      </c>
      <c r="AQ165" s="205">
        <f t="shared" si="107"/>
        <v>0</v>
      </c>
      <c r="AR165" s="215">
        <f t="shared" si="89"/>
        <v>13.181186421934679</v>
      </c>
      <c r="AS165" s="215">
        <f t="shared" si="90"/>
        <v>13.181186421934679</v>
      </c>
      <c r="AT165" s="215">
        <f t="shared" si="91"/>
        <v>0</v>
      </c>
      <c r="AU165" s="215">
        <f t="shared" si="121"/>
        <v>0</v>
      </c>
      <c r="AV165" s="201"/>
      <c r="AW165" s="115">
        <f t="shared" si="122"/>
        <v>53.390999999988935</v>
      </c>
      <c r="AX165" s="115">
        <f t="shared" si="123"/>
        <v>-2.7977951908474084</v>
      </c>
      <c r="AY165" s="115">
        <f t="shared" si="108"/>
        <v>0</v>
      </c>
      <c r="AZ165" s="115">
        <f t="shared" si="124"/>
        <v>-2.7869854072581948</v>
      </c>
      <c r="BA165" s="115">
        <f t="shared" si="109"/>
        <v>0</v>
      </c>
      <c r="BB165" s="115">
        <f t="shared" si="125"/>
        <v>0</v>
      </c>
      <c r="BC165" s="115">
        <f t="shared" si="126"/>
        <v>0</v>
      </c>
      <c r="BD165" s="115">
        <f t="shared" si="127"/>
        <v>0</v>
      </c>
      <c r="BE165" s="115">
        <f t="shared" si="110"/>
        <v>0</v>
      </c>
      <c r="BF165" s="115">
        <f t="shared" si="111"/>
        <v>0</v>
      </c>
      <c r="BG165" s="115">
        <f t="shared" si="128"/>
        <v>1811.5020900000015</v>
      </c>
      <c r="BH165" s="115">
        <f t="shared" si="129"/>
        <v>25935.455777311592</v>
      </c>
      <c r="BI165" s="115">
        <f t="shared" si="112"/>
        <v>53.390999999988935</v>
      </c>
      <c r="BJ165" s="115" t="e">
        <f t="shared" si="113"/>
        <v>#DIV/0!</v>
      </c>
      <c r="BK165" s="115">
        <f t="shared" si="92"/>
        <v>0</v>
      </c>
      <c r="BL165" s="115">
        <f t="shared" si="93"/>
        <v>0</v>
      </c>
      <c r="BM165" s="115">
        <f t="shared" si="114"/>
        <v>0</v>
      </c>
      <c r="BN165" s="201">
        <f t="shared" si="94"/>
        <v>0</v>
      </c>
      <c r="BO165" s="216">
        <f t="shared" si="130"/>
        <v>0</v>
      </c>
      <c r="BP165" s="201"/>
      <c r="BQ165" s="110">
        <f t="shared" si="95"/>
        <v>0</v>
      </c>
      <c r="BR165" s="110" t="e">
        <f t="shared" si="96"/>
        <v>#DIV/0!</v>
      </c>
      <c r="BS165" s="110" t="e">
        <f t="shared" si="115"/>
        <v>#DIV/0!</v>
      </c>
      <c r="BT165" s="110">
        <f t="shared" si="116"/>
        <v>0</v>
      </c>
      <c r="CC165" s="110"/>
      <c r="CD165" s="110"/>
      <c r="CE165" s="110"/>
      <c r="CW165" s="110"/>
      <c r="CX165" s="110"/>
    </row>
    <row r="166" spans="1:102">
      <c r="A166" s="110">
        <f t="shared" si="131"/>
        <v>7.780000000000026</v>
      </c>
      <c r="B166" s="110">
        <f t="shared" si="97"/>
        <v>1552.5496303626717</v>
      </c>
      <c r="C166" s="116">
        <f t="shared" si="98"/>
        <v>1552.5496303626717</v>
      </c>
      <c r="E166" s="205">
        <f t="shared" si="66"/>
        <v>1851.3906668022921</v>
      </c>
      <c r="F166" s="205">
        <f t="shared" si="67"/>
        <v>1705.7366812236187</v>
      </c>
      <c r="G166" s="205">
        <f t="shared" si="68"/>
        <v>-0.11454280124524571</v>
      </c>
      <c r="H166" s="205">
        <f t="shared" si="69"/>
        <v>1868.074282323008</v>
      </c>
      <c r="I166" s="205">
        <f t="shared" si="70"/>
        <v>0</v>
      </c>
      <c r="K166" s="115">
        <f t="shared" si="71"/>
        <v>1810.9671600000015</v>
      </c>
      <c r="L166" s="115">
        <f t="shared" si="72"/>
        <v>1903.7091200000011</v>
      </c>
      <c r="M166" s="115">
        <f t="shared" si="73"/>
        <v>0.13364219529579446</v>
      </c>
      <c r="N166" s="115">
        <f t="shared" si="74"/>
        <v>1835.2093585569626</v>
      </c>
      <c r="O166" s="115">
        <f t="shared" si="75"/>
        <v>2009.0432000000005</v>
      </c>
      <c r="Q166" s="205">
        <f t="shared" si="76"/>
        <v>-1</v>
      </c>
      <c r="R166" s="204">
        <f t="shared" si="77"/>
        <v>0</v>
      </c>
      <c r="S166" s="204">
        <f t="shared" si="78"/>
        <v>0</v>
      </c>
      <c r="T166" s="115">
        <f t="shared" si="79"/>
        <v>-2.7864143655938576</v>
      </c>
      <c r="U166" s="115">
        <f t="shared" si="80"/>
        <v>0</v>
      </c>
      <c r="V166" s="115">
        <f t="shared" si="81"/>
        <v>0</v>
      </c>
      <c r="W166" s="202">
        <f t="shared" si="99"/>
        <v>0</v>
      </c>
      <c r="Y166" s="205">
        <f t="shared" si="117"/>
        <v>61.210759606116369</v>
      </c>
      <c r="Z166" s="205">
        <f t="shared" si="118"/>
        <v>-1</v>
      </c>
      <c r="AA166" s="205">
        <f t="shared" si="82"/>
        <v>0</v>
      </c>
      <c r="AB166" s="205">
        <f t="shared" si="100"/>
        <v>0</v>
      </c>
      <c r="AC166" s="205">
        <f t="shared" si="119"/>
        <v>-1</v>
      </c>
      <c r="AD166" s="205">
        <f t="shared" si="83"/>
        <v>0</v>
      </c>
      <c r="AE166" s="205">
        <f t="shared" si="101"/>
        <v>0</v>
      </c>
      <c r="AF166" s="205">
        <f t="shared" si="84"/>
        <v>0</v>
      </c>
      <c r="AG166" s="205">
        <f t="shared" si="102"/>
        <v>0</v>
      </c>
      <c r="AH166" s="205">
        <f t="shared" si="103"/>
        <v>0</v>
      </c>
      <c r="AI166" s="205">
        <f t="shared" si="85"/>
        <v>-0.11454280124524571</v>
      </c>
      <c r="AJ166" s="205">
        <f t="shared" si="120"/>
        <v>1868.074282323008</v>
      </c>
      <c r="AK166" s="205">
        <f t="shared" si="104"/>
        <v>61.100158477621726</v>
      </c>
      <c r="AL166" s="205">
        <f t="shared" si="86"/>
        <v>61.210759606116369</v>
      </c>
      <c r="AM166" s="205" t="e">
        <f t="shared" si="87"/>
        <v>#DIV/0!</v>
      </c>
      <c r="AN166" s="205">
        <f t="shared" si="105"/>
        <v>0</v>
      </c>
      <c r="AO166" s="205">
        <f t="shared" si="88"/>
        <v>0</v>
      </c>
      <c r="AP166" s="205">
        <f t="shared" si="106"/>
        <v>0</v>
      </c>
      <c r="AQ166" s="205">
        <f t="shared" si="107"/>
        <v>0</v>
      </c>
      <c r="AR166" s="215">
        <f t="shared" si="89"/>
        <v>13.181186421934679</v>
      </c>
      <c r="AS166" s="215">
        <f t="shared" si="90"/>
        <v>13.181186421934679</v>
      </c>
      <c r="AT166" s="215">
        <f t="shared" si="91"/>
        <v>0</v>
      </c>
      <c r="AU166" s="215">
        <f t="shared" si="121"/>
        <v>0</v>
      </c>
      <c r="AV166" s="201"/>
      <c r="AW166" s="115">
        <f t="shared" si="122"/>
        <v>53.493000000004258</v>
      </c>
      <c r="AX166" s="115">
        <f t="shared" si="123"/>
        <v>-2.7864143655938576</v>
      </c>
      <c r="AY166" s="115">
        <f t="shared" si="108"/>
        <v>0</v>
      </c>
      <c r="AZ166" s="115">
        <f t="shared" si="124"/>
        <v>-2.7756317597485638</v>
      </c>
      <c r="BA166" s="115">
        <f t="shared" si="109"/>
        <v>0</v>
      </c>
      <c r="BB166" s="115">
        <f t="shared" si="125"/>
        <v>0</v>
      </c>
      <c r="BC166" s="115">
        <f t="shared" si="126"/>
        <v>0</v>
      </c>
      <c r="BD166" s="115">
        <f t="shared" si="127"/>
        <v>0</v>
      </c>
      <c r="BE166" s="115">
        <f t="shared" si="110"/>
        <v>0</v>
      </c>
      <c r="BF166" s="115">
        <f t="shared" si="111"/>
        <v>0</v>
      </c>
      <c r="BG166" s="115">
        <f t="shared" si="128"/>
        <v>1810.9671600000015</v>
      </c>
      <c r="BH166" s="115">
        <f t="shared" si="129"/>
        <v>25895.245963733538</v>
      </c>
      <c r="BI166" s="115">
        <f t="shared" si="112"/>
        <v>53.493000000004258</v>
      </c>
      <c r="BJ166" s="115" t="e">
        <f t="shared" si="113"/>
        <v>#DIV/0!</v>
      </c>
      <c r="BK166" s="115">
        <f t="shared" si="92"/>
        <v>0</v>
      </c>
      <c r="BL166" s="115">
        <f t="shared" si="93"/>
        <v>0</v>
      </c>
      <c r="BM166" s="115">
        <f t="shared" si="114"/>
        <v>0</v>
      </c>
      <c r="BN166" s="201">
        <f t="shared" si="94"/>
        <v>0</v>
      </c>
      <c r="BO166" s="216">
        <f t="shared" si="130"/>
        <v>0</v>
      </c>
      <c r="BP166" s="201"/>
      <c r="BQ166" s="110">
        <f t="shared" si="95"/>
        <v>0</v>
      </c>
      <c r="BR166" s="110" t="e">
        <f t="shared" si="96"/>
        <v>#DIV/0!</v>
      </c>
      <c r="BS166" s="110" t="e">
        <f t="shared" si="115"/>
        <v>#DIV/0!</v>
      </c>
      <c r="BT166" s="110">
        <f t="shared" si="116"/>
        <v>0</v>
      </c>
      <c r="CC166" s="110"/>
      <c r="CD166" s="110"/>
      <c r="CE166" s="110"/>
      <c r="CW166" s="110"/>
      <c r="CX166" s="110"/>
    </row>
    <row r="167" spans="1:102">
      <c r="A167" s="110">
        <f t="shared" si="131"/>
        <v>7.7700000000000262</v>
      </c>
      <c r="B167" s="110">
        <f t="shared" si="97"/>
        <v>1552.4178184984523</v>
      </c>
      <c r="C167" s="116">
        <f t="shared" si="98"/>
        <v>1552.4178184984523</v>
      </c>
      <c r="E167" s="205">
        <f t="shared" si="66"/>
        <v>1850.86888458622</v>
      </c>
      <c r="F167" s="205">
        <f t="shared" si="67"/>
        <v>1706.1436812236191</v>
      </c>
      <c r="G167" s="205">
        <f t="shared" si="68"/>
        <v>-0.11464612848942482</v>
      </c>
      <c r="H167" s="205">
        <f t="shared" si="69"/>
        <v>1867.4610688465868</v>
      </c>
      <c r="I167" s="205">
        <f t="shared" si="70"/>
        <v>0</v>
      </c>
      <c r="K167" s="115">
        <f t="shared" si="71"/>
        <v>1810.4312100000011</v>
      </c>
      <c r="L167" s="115">
        <f t="shared" si="72"/>
        <v>1903.4067200000009</v>
      </c>
      <c r="M167" s="115">
        <f t="shared" si="73"/>
        <v>0.13373751783166879</v>
      </c>
      <c r="N167" s="115">
        <f t="shared" si="74"/>
        <v>1834.7460122346672</v>
      </c>
      <c r="O167" s="115">
        <f t="shared" si="75"/>
        <v>2008.9042000000002</v>
      </c>
      <c r="Q167" s="205">
        <f t="shared" si="76"/>
        <v>-1</v>
      </c>
      <c r="R167" s="204">
        <f t="shared" si="77"/>
        <v>0</v>
      </c>
      <c r="S167" s="204">
        <f t="shared" si="78"/>
        <v>0</v>
      </c>
      <c r="T167" s="115">
        <f t="shared" si="79"/>
        <v>-2.7750683110159811</v>
      </c>
      <c r="U167" s="115">
        <f t="shared" si="80"/>
        <v>0</v>
      </c>
      <c r="V167" s="115">
        <f t="shared" si="81"/>
        <v>0</v>
      </c>
      <c r="W167" s="202">
        <f t="shared" si="99"/>
        <v>0</v>
      </c>
      <c r="Y167" s="205">
        <f t="shared" si="117"/>
        <v>61.32134764211645</v>
      </c>
      <c r="Z167" s="205">
        <f t="shared" si="118"/>
        <v>-1</v>
      </c>
      <c r="AA167" s="205">
        <f t="shared" si="82"/>
        <v>0</v>
      </c>
      <c r="AB167" s="205">
        <f t="shared" si="100"/>
        <v>0</v>
      </c>
      <c r="AC167" s="205">
        <f t="shared" si="119"/>
        <v>-1</v>
      </c>
      <c r="AD167" s="205">
        <f t="shared" si="83"/>
        <v>0</v>
      </c>
      <c r="AE167" s="205">
        <f t="shared" si="101"/>
        <v>0</v>
      </c>
      <c r="AF167" s="205">
        <f t="shared" si="84"/>
        <v>0</v>
      </c>
      <c r="AG167" s="205">
        <f t="shared" si="102"/>
        <v>0</v>
      </c>
      <c r="AH167" s="205">
        <f t="shared" si="103"/>
        <v>0</v>
      </c>
      <c r="AI167" s="205">
        <f t="shared" si="85"/>
        <v>-0.11464612848942482</v>
      </c>
      <c r="AJ167" s="205">
        <f t="shared" si="120"/>
        <v>1867.4610688465868</v>
      </c>
      <c r="AK167" s="205">
        <f t="shared" si="104"/>
        <v>61.210759606116369</v>
      </c>
      <c r="AL167" s="205">
        <f t="shared" si="86"/>
        <v>61.32134764211645</v>
      </c>
      <c r="AM167" s="205" t="e">
        <f t="shared" si="87"/>
        <v>#DIV/0!</v>
      </c>
      <c r="AN167" s="205">
        <f t="shared" si="105"/>
        <v>0</v>
      </c>
      <c r="AO167" s="205">
        <f t="shared" si="88"/>
        <v>0</v>
      </c>
      <c r="AP167" s="205">
        <f t="shared" si="106"/>
        <v>0</v>
      </c>
      <c r="AQ167" s="205">
        <f t="shared" si="107"/>
        <v>0</v>
      </c>
      <c r="AR167" s="215">
        <f t="shared" si="89"/>
        <v>13.181186421934679</v>
      </c>
      <c r="AS167" s="215">
        <f t="shared" si="90"/>
        <v>13.181186421934679</v>
      </c>
      <c r="AT167" s="215">
        <f t="shared" si="91"/>
        <v>0</v>
      </c>
      <c r="AU167" s="215">
        <f t="shared" si="121"/>
        <v>0</v>
      </c>
      <c r="AV167" s="201"/>
      <c r="AW167" s="115">
        <f t="shared" si="122"/>
        <v>53.595000000042326</v>
      </c>
      <c r="AX167" s="115">
        <f t="shared" si="123"/>
        <v>-2.7750683110159811</v>
      </c>
      <c r="AY167" s="115">
        <f t="shared" si="108"/>
        <v>0</v>
      </c>
      <c r="AZ167" s="115">
        <f t="shared" si="124"/>
        <v>-2.7643127905568834</v>
      </c>
      <c r="BA167" s="115">
        <f t="shared" si="109"/>
        <v>0</v>
      </c>
      <c r="BB167" s="115">
        <f t="shared" si="125"/>
        <v>0</v>
      </c>
      <c r="BC167" s="115">
        <f t="shared" si="126"/>
        <v>0</v>
      </c>
      <c r="BD167" s="115">
        <f t="shared" si="127"/>
        <v>0</v>
      </c>
      <c r="BE167" s="115">
        <f t="shared" si="110"/>
        <v>0</v>
      </c>
      <c r="BF167" s="115">
        <f t="shared" si="111"/>
        <v>0</v>
      </c>
      <c r="BG167" s="115">
        <f t="shared" si="128"/>
        <v>1810.4312100000011</v>
      </c>
      <c r="BH167" s="115">
        <f t="shared" si="129"/>
        <v>25854.93415015547</v>
      </c>
      <c r="BI167" s="115">
        <f t="shared" si="112"/>
        <v>53.595000000042326</v>
      </c>
      <c r="BJ167" s="115" t="e">
        <f t="shared" si="113"/>
        <v>#DIV/0!</v>
      </c>
      <c r="BK167" s="115">
        <f t="shared" si="92"/>
        <v>0</v>
      </c>
      <c r="BL167" s="115">
        <f t="shared" si="93"/>
        <v>0</v>
      </c>
      <c r="BM167" s="115">
        <f t="shared" si="114"/>
        <v>0</v>
      </c>
      <c r="BN167" s="201">
        <f t="shared" si="94"/>
        <v>0</v>
      </c>
      <c r="BO167" s="216">
        <f t="shared" si="130"/>
        <v>0</v>
      </c>
      <c r="BP167" s="201"/>
      <c r="BQ167" s="110">
        <f t="shared" si="95"/>
        <v>0</v>
      </c>
      <c r="BR167" s="110" t="e">
        <f t="shared" si="96"/>
        <v>#DIV/0!</v>
      </c>
      <c r="BS167" s="110" t="e">
        <f t="shared" si="115"/>
        <v>#DIV/0!</v>
      </c>
      <c r="BT167" s="110">
        <f t="shared" si="116"/>
        <v>0</v>
      </c>
      <c r="CC167" s="110"/>
      <c r="CD167" s="110"/>
      <c r="CE167" s="110"/>
      <c r="CW167" s="110"/>
      <c r="CX167" s="110"/>
    </row>
    <row r="168" spans="1:102">
      <c r="A168" s="110">
        <f t="shared" si="131"/>
        <v>7.7600000000000264</v>
      </c>
      <c r="B168" s="110">
        <f t="shared" si="97"/>
        <v>1552.286006634233</v>
      </c>
      <c r="C168" s="116">
        <f t="shared" si="98"/>
        <v>1552.286006634233</v>
      </c>
      <c r="E168" s="205">
        <f t="shared" si="66"/>
        <v>1850.3459760153967</v>
      </c>
      <c r="F168" s="205">
        <f t="shared" si="67"/>
        <v>1706.547881223619</v>
      </c>
      <c r="G168" s="205">
        <f t="shared" si="68"/>
        <v>-0.11474959824831976</v>
      </c>
      <c r="H168" s="205">
        <f t="shared" si="69"/>
        <v>1866.8467496216269</v>
      </c>
      <c r="I168" s="205">
        <f t="shared" si="70"/>
        <v>0</v>
      </c>
      <c r="K168" s="115">
        <f t="shared" si="71"/>
        <v>1809.8942400000014</v>
      </c>
      <c r="L168" s="115">
        <f t="shared" si="72"/>
        <v>1903.1036800000006</v>
      </c>
      <c r="M168" s="115">
        <f t="shared" si="73"/>
        <v>0.13383297644539588</v>
      </c>
      <c r="N168" s="115">
        <f t="shared" si="74"/>
        <v>1834.2818171674337</v>
      </c>
      <c r="O168" s="115">
        <f t="shared" si="75"/>
        <v>2008.7648000000004</v>
      </c>
      <c r="Q168" s="205">
        <f t="shared" si="76"/>
        <v>-1</v>
      </c>
      <c r="R168" s="204">
        <f t="shared" si="77"/>
        <v>0</v>
      </c>
      <c r="S168" s="204">
        <f t="shared" si="78"/>
        <v>0</v>
      </c>
      <c r="T168" s="115">
        <f t="shared" si="79"/>
        <v>-2.7637569045127912</v>
      </c>
      <c r="U168" s="115">
        <f t="shared" si="80"/>
        <v>0</v>
      </c>
      <c r="V168" s="115">
        <f t="shared" si="81"/>
        <v>0</v>
      </c>
      <c r="W168" s="202">
        <f t="shared" si="99"/>
        <v>0</v>
      </c>
      <c r="Y168" s="205">
        <f t="shared" si="117"/>
        <v>61.431922495991273</v>
      </c>
      <c r="Z168" s="205">
        <f t="shared" si="118"/>
        <v>-1</v>
      </c>
      <c r="AA168" s="205">
        <f t="shared" si="82"/>
        <v>0</v>
      </c>
      <c r="AB168" s="205">
        <f t="shared" si="100"/>
        <v>0</v>
      </c>
      <c r="AC168" s="205">
        <f t="shared" si="119"/>
        <v>-1</v>
      </c>
      <c r="AD168" s="205">
        <f t="shared" si="83"/>
        <v>0</v>
      </c>
      <c r="AE168" s="205">
        <f t="shared" si="101"/>
        <v>0</v>
      </c>
      <c r="AF168" s="205">
        <f t="shared" si="84"/>
        <v>0</v>
      </c>
      <c r="AG168" s="205">
        <f t="shared" si="102"/>
        <v>0</v>
      </c>
      <c r="AH168" s="205">
        <f t="shared" si="103"/>
        <v>0</v>
      </c>
      <c r="AI168" s="205">
        <f t="shared" si="85"/>
        <v>-0.11474959824831976</v>
      </c>
      <c r="AJ168" s="205">
        <f t="shared" si="120"/>
        <v>1866.8467496216269</v>
      </c>
      <c r="AK168" s="205">
        <f t="shared" si="104"/>
        <v>61.32134764211645</v>
      </c>
      <c r="AL168" s="205">
        <f t="shared" si="86"/>
        <v>61.431922495991273</v>
      </c>
      <c r="AM168" s="205" t="e">
        <f t="shared" si="87"/>
        <v>#DIV/0!</v>
      </c>
      <c r="AN168" s="205">
        <f t="shared" si="105"/>
        <v>0</v>
      </c>
      <c r="AO168" s="205">
        <f t="shared" si="88"/>
        <v>0</v>
      </c>
      <c r="AP168" s="205">
        <f t="shared" si="106"/>
        <v>0</v>
      </c>
      <c r="AQ168" s="205">
        <f t="shared" si="107"/>
        <v>0</v>
      </c>
      <c r="AR168" s="215">
        <f t="shared" si="89"/>
        <v>13.181186421934679</v>
      </c>
      <c r="AS168" s="215">
        <f t="shared" si="90"/>
        <v>13.181186421934679</v>
      </c>
      <c r="AT168" s="215">
        <f t="shared" si="91"/>
        <v>0</v>
      </c>
      <c r="AU168" s="215">
        <f t="shared" si="121"/>
        <v>0</v>
      </c>
      <c r="AV168" s="201"/>
      <c r="AW168" s="115">
        <f t="shared" si="122"/>
        <v>53.6969999999667</v>
      </c>
      <c r="AX168" s="115">
        <f t="shared" si="123"/>
        <v>-2.7637569045127912</v>
      </c>
      <c r="AY168" s="115">
        <f t="shared" si="108"/>
        <v>0</v>
      </c>
      <c r="AZ168" s="115">
        <f t="shared" si="124"/>
        <v>-2.7530283774451463</v>
      </c>
      <c r="BA168" s="115">
        <f t="shared" si="109"/>
        <v>0</v>
      </c>
      <c r="BB168" s="115">
        <f t="shared" si="125"/>
        <v>0</v>
      </c>
      <c r="BC168" s="115">
        <f t="shared" si="126"/>
        <v>0</v>
      </c>
      <c r="BD168" s="115">
        <f t="shared" si="127"/>
        <v>0</v>
      </c>
      <c r="BE168" s="115">
        <f t="shared" si="110"/>
        <v>0</v>
      </c>
      <c r="BF168" s="115">
        <f t="shared" si="111"/>
        <v>0</v>
      </c>
      <c r="BG168" s="115">
        <f t="shared" si="128"/>
        <v>1809.8942400000014</v>
      </c>
      <c r="BH168" s="115">
        <f t="shared" si="129"/>
        <v>25814.520336577363</v>
      </c>
      <c r="BI168" s="115">
        <f t="shared" si="112"/>
        <v>53.6969999999667</v>
      </c>
      <c r="BJ168" s="115" t="e">
        <f t="shared" si="113"/>
        <v>#DIV/0!</v>
      </c>
      <c r="BK168" s="115">
        <f t="shared" si="92"/>
        <v>0</v>
      </c>
      <c r="BL168" s="115">
        <f t="shared" si="93"/>
        <v>0</v>
      </c>
      <c r="BM168" s="115">
        <f t="shared" si="114"/>
        <v>0</v>
      </c>
      <c r="BN168" s="201">
        <f t="shared" si="94"/>
        <v>0</v>
      </c>
      <c r="BO168" s="216">
        <f t="shared" si="130"/>
        <v>0</v>
      </c>
      <c r="BP168" s="201"/>
      <c r="BQ168" s="110">
        <f t="shared" si="95"/>
        <v>0</v>
      </c>
      <c r="BR168" s="110" t="e">
        <f t="shared" si="96"/>
        <v>#DIV/0!</v>
      </c>
      <c r="BS168" s="110" t="e">
        <f t="shared" si="115"/>
        <v>#DIV/0!</v>
      </c>
      <c r="BT168" s="110">
        <f t="shared" si="116"/>
        <v>0</v>
      </c>
      <c r="CC168" s="110"/>
      <c r="CD168" s="110"/>
      <c r="CE168" s="110"/>
      <c r="CW168" s="110"/>
      <c r="CX168" s="110"/>
    </row>
    <row r="169" spans="1:102">
      <c r="A169" s="110">
        <f t="shared" si="131"/>
        <v>7.7500000000000266</v>
      </c>
      <c r="B169" s="110">
        <f t="shared" si="97"/>
        <v>1552.1541947700136</v>
      </c>
      <c r="C169" s="116">
        <f t="shared" si="98"/>
        <v>1552.1541947700136</v>
      </c>
      <c r="E169" s="205">
        <f t="shared" si="66"/>
        <v>1849.8219410898218</v>
      </c>
      <c r="F169" s="205">
        <f t="shared" si="67"/>
        <v>1706.949281223619</v>
      </c>
      <c r="G169" s="205">
        <f t="shared" si="68"/>
        <v>-0.11485321058903789</v>
      </c>
      <c r="H169" s="205">
        <f t="shared" si="69"/>
        <v>1866.2313247808509</v>
      </c>
      <c r="I169" s="205">
        <f t="shared" si="70"/>
        <v>0</v>
      </c>
      <c r="K169" s="115">
        <f t="shared" si="71"/>
        <v>1809.3562500000016</v>
      </c>
      <c r="L169" s="115">
        <f t="shared" si="72"/>
        <v>1902.8000000000009</v>
      </c>
      <c r="M169" s="115">
        <f t="shared" si="73"/>
        <v>0.13392857142857117</v>
      </c>
      <c r="N169" s="115">
        <f t="shared" si="74"/>
        <v>1833.816773627165</v>
      </c>
      <c r="O169" s="115">
        <f t="shared" si="75"/>
        <v>2008.6250000000005</v>
      </c>
      <c r="Q169" s="205">
        <f t="shared" si="76"/>
        <v>-1</v>
      </c>
      <c r="R169" s="204">
        <f t="shared" si="77"/>
        <v>0</v>
      </c>
      <c r="S169" s="204">
        <f t="shared" si="78"/>
        <v>0</v>
      </c>
      <c r="T169" s="115">
        <f t="shared" si="79"/>
        <v>-2.7524800238645186</v>
      </c>
      <c r="U169" s="115">
        <f t="shared" si="80"/>
        <v>0</v>
      </c>
      <c r="V169" s="115">
        <f t="shared" si="81"/>
        <v>0</v>
      </c>
      <c r="W169" s="202">
        <f t="shared" si="99"/>
        <v>0</v>
      </c>
      <c r="Y169" s="205">
        <f t="shared" si="117"/>
        <v>61.54248407760992</v>
      </c>
      <c r="Z169" s="205">
        <f t="shared" si="118"/>
        <v>-1</v>
      </c>
      <c r="AA169" s="205">
        <f t="shared" si="82"/>
        <v>0</v>
      </c>
      <c r="AB169" s="205">
        <f t="shared" si="100"/>
        <v>0</v>
      </c>
      <c r="AC169" s="205">
        <f t="shared" si="119"/>
        <v>-1</v>
      </c>
      <c r="AD169" s="205">
        <f t="shared" si="83"/>
        <v>0</v>
      </c>
      <c r="AE169" s="205">
        <f t="shared" si="101"/>
        <v>0</v>
      </c>
      <c r="AF169" s="205">
        <f t="shared" si="84"/>
        <v>0</v>
      </c>
      <c r="AG169" s="205">
        <f t="shared" si="102"/>
        <v>0</v>
      </c>
      <c r="AH169" s="205">
        <f t="shared" si="103"/>
        <v>0</v>
      </c>
      <c r="AI169" s="205">
        <f t="shared" si="85"/>
        <v>-0.11485321058903789</v>
      </c>
      <c r="AJ169" s="205">
        <f t="shared" si="120"/>
        <v>1866.2313247808509</v>
      </c>
      <c r="AK169" s="205">
        <f t="shared" si="104"/>
        <v>61.431922495991273</v>
      </c>
      <c r="AL169" s="205">
        <f t="shared" si="86"/>
        <v>61.54248407760992</v>
      </c>
      <c r="AM169" s="205" t="e">
        <f t="shared" si="87"/>
        <v>#DIV/0!</v>
      </c>
      <c r="AN169" s="205">
        <f t="shared" si="105"/>
        <v>0</v>
      </c>
      <c r="AO169" s="205">
        <f t="shared" si="88"/>
        <v>0</v>
      </c>
      <c r="AP169" s="205">
        <f t="shared" si="106"/>
        <v>0</v>
      </c>
      <c r="AQ169" s="205">
        <f t="shared" si="107"/>
        <v>0</v>
      </c>
      <c r="AR169" s="215">
        <f t="shared" si="89"/>
        <v>13.181186421934679</v>
      </c>
      <c r="AS169" s="215">
        <f t="shared" si="90"/>
        <v>13.181186421934679</v>
      </c>
      <c r="AT169" s="215">
        <f t="shared" si="91"/>
        <v>0</v>
      </c>
      <c r="AU169" s="215">
        <f t="shared" si="121"/>
        <v>0</v>
      </c>
      <c r="AV169" s="201"/>
      <c r="AW169" s="115">
        <f t="shared" si="122"/>
        <v>53.798999999982023</v>
      </c>
      <c r="AX169" s="115">
        <f t="shared" si="123"/>
        <v>-2.7524800238645186</v>
      </c>
      <c r="AY169" s="115">
        <f t="shared" si="108"/>
        <v>0</v>
      </c>
      <c r="AZ169" s="115">
        <f t="shared" si="124"/>
        <v>-2.7417783985551747</v>
      </c>
      <c r="BA169" s="115">
        <f t="shared" si="109"/>
        <v>0</v>
      </c>
      <c r="BB169" s="115">
        <f t="shared" si="125"/>
        <v>0</v>
      </c>
      <c r="BC169" s="115">
        <f t="shared" si="126"/>
        <v>0</v>
      </c>
      <c r="BD169" s="115">
        <f t="shared" si="127"/>
        <v>0</v>
      </c>
      <c r="BE169" s="115">
        <f t="shared" si="110"/>
        <v>0</v>
      </c>
      <c r="BF169" s="115">
        <f t="shared" si="111"/>
        <v>0</v>
      </c>
      <c r="BG169" s="115">
        <f t="shared" si="128"/>
        <v>1809.3562500000016</v>
      </c>
      <c r="BH169" s="115">
        <f t="shared" si="129"/>
        <v>25774.00452299933</v>
      </c>
      <c r="BI169" s="115">
        <f t="shared" si="112"/>
        <v>53.798999999982023</v>
      </c>
      <c r="BJ169" s="115" t="e">
        <f t="shared" si="113"/>
        <v>#DIV/0!</v>
      </c>
      <c r="BK169" s="115">
        <f t="shared" si="92"/>
        <v>0</v>
      </c>
      <c r="BL169" s="115">
        <f t="shared" si="93"/>
        <v>0</v>
      </c>
      <c r="BM169" s="115">
        <f t="shared" si="114"/>
        <v>0</v>
      </c>
      <c r="BN169" s="201">
        <f t="shared" si="94"/>
        <v>0</v>
      </c>
      <c r="BO169" s="216">
        <f t="shared" si="130"/>
        <v>0</v>
      </c>
      <c r="BP169" s="201"/>
      <c r="BQ169" s="110">
        <f t="shared" si="95"/>
        <v>0</v>
      </c>
      <c r="BR169" s="110" t="e">
        <f t="shared" si="96"/>
        <v>#DIV/0!</v>
      </c>
      <c r="BS169" s="110" t="e">
        <f t="shared" si="115"/>
        <v>#DIV/0!</v>
      </c>
      <c r="BT169" s="110">
        <f t="shared" si="116"/>
        <v>0</v>
      </c>
      <c r="CC169" s="110"/>
      <c r="CD169" s="110"/>
      <c r="CE169" s="110"/>
      <c r="CW169" s="110"/>
      <c r="CX169" s="110"/>
    </row>
    <row r="170" spans="1:102">
      <c r="A170" s="110">
        <f t="shared" si="131"/>
        <v>7.7400000000000269</v>
      </c>
      <c r="B170" s="110">
        <f t="shared" si="97"/>
        <v>1552.0223829057943</v>
      </c>
      <c r="C170" s="116">
        <f t="shared" si="98"/>
        <v>1552.0223829057943</v>
      </c>
      <c r="E170" s="205">
        <f t="shared" si="66"/>
        <v>1849.2967798094953</v>
      </c>
      <c r="F170" s="205">
        <f t="shared" si="67"/>
        <v>1707.347881223619</v>
      </c>
      <c r="G170" s="205">
        <f t="shared" si="68"/>
        <v>-0.11495696557675453</v>
      </c>
      <c r="H170" s="205">
        <f t="shared" si="69"/>
        <v>1865.6147944578902</v>
      </c>
      <c r="I170" s="205">
        <f t="shared" si="70"/>
        <v>0</v>
      </c>
      <c r="K170" s="115">
        <f t="shared" si="71"/>
        <v>1808.8172400000017</v>
      </c>
      <c r="L170" s="115">
        <f t="shared" si="72"/>
        <v>1902.4956800000007</v>
      </c>
      <c r="M170" s="115">
        <f t="shared" si="73"/>
        <v>0.13402430307362376</v>
      </c>
      <c r="N170" s="115">
        <f t="shared" si="74"/>
        <v>1833.3508818864352</v>
      </c>
      <c r="O170" s="115">
        <f t="shared" si="75"/>
        <v>2008.4848000000002</v>
      </c>
      <c r="Q170" s="205">
        <f t="shared" si="76"/>
        <v>-1</v>
      </c>
      <c r="R170" s="204">
        <f t="shared" si="77"/>
        <v>0</v>
      </c>
      <c r="S170" s="204">
        <f t="shared" si="78"/>
        <v>0</v>
      </c>
      <c r="T170" s="115">
        <f t="shared" si="79"/>
        <v>-2.7412375472329611</v>
      </c>
      <c r="U170" s="115">
        <f t="shared" si="80"/>
        <v>0</v>
      </c>
      <c r="V170" s="115">
        <f t="shared" si="81"/>
        <v>0</v>
      </c>
      <c r="W170" s="202">
        <f t="shared" si="99"/>
        <v>0</v>
      </c>
      <c r="Y170" s="205">
        <f t="shared" si="117"/>
        <v>61.653032296068382</v>
      </c>
      <c r="Z170" s="205">
        <f t="shared" si="118"/>
        <v>-1</v>
      </c>
      <c r="AA170" s="205">
        <f t="shared" si="82"/>
        <v>0</v>
      </c>
      <c r="AB170" s="205">
        <f t="shared" si="100"/>
        <v>0</v>
      </c>
      <c r="AC170" s="205">
        <f t="shared" si="119"/>
        <v>-1</v>
      </c>
      <c r="AD170" s="205">
        <f t="shared" si="83"/>
        <v>0</v>
      </c>
      <c r="AE170" s="205">
        <f t="shared" si="101"/>
        <v>0</v>
      </c>
      <c r="AF170" s="205">
        <f t="shared" si="84"/>
        <v>0</v>
      </c>
      <c r="AG170" s="205">
        <f t="shared" si="102"/>
        <v>0</v>
      </c>
      <c r="AH170" s="205">
        <f t="shared" si="103"/>
        <v>0</v>
      </c>
      <c r="AI170" s="205">
        <f t="shared" si="85"/>
        <v>-0.11495696557675453</v>
      </c>
      <c r="AJ170" s="205">
        <f t="shared" si="120"/>
        <v>1865.6147944578902</v>
      </c>
      <c r="AK170" s="205">
        <f t="shared" si="104"/>
        <v>61.54248407760992</v>
      </c>
      <c r="AL170" s="205">
        <f t="shared" si="86"/>
        <v>61.653032296068382</v>
      </c>
      <c r="AM170" s="205" t="e">
        <f t="shared" si="87"/>
        <v>#DIV/0!</v>
      </c>
      <c r="AN170" s="205">
        <f t="shared" si="105"/>
        <v>0</v>
      </c>
      <c r="AO170" s="205">
        <f t="shared" si="88"/>
        <v>0</v>
      </c>
      <c r="AP170" s="205">
        <f t="shared" si="106"/>
        <v>0</v>
      </c>
      <c r="AQ170" s="205">
        <f t="shared" si="107"/>
        <v>0</v>
      </c>
      <c r="AR170" s="215">
        <f t="shared" si="89"/>
        <v>13.181186421934679</v>
      </c>
      <c r="AS170" s="215">
        <f t="shared" si="90"/>
        <v>13.181186421934679</v>
      </c>
      <c r="AT170" s="215">
        <f t="shared" si="91"/>
        <v>0</v>
      </c>
      <c r="AU170" s="215">
        <f t="shared" si="121"/>
        <v>0</v>
      </c>
      <c r="AV170" s="201"/>
      <c r="AW170" s="115">
        <f t="shared" si="122"/>
        <v>53.900999999997353</v>
      </c>
      <c r="AX170" s="115">
        <f t="shared" si="123"/>
        <v>-2.7412375472329611</v>
      </c>
      <c r="AY170" s="115">
        <f t="shared" si="108"/>
        <v>0</v>
      </c>
      <c r="AZ170" s="115">
        <f t="shared" si="124"/>
        <v>-2.7305627324089738</v>
      </c>
      <c r="BA170" s="115">
        <f t="shared" si="109"/>
        <v>0</v>
      </c>
      <c r="BB170" s="115">
        <f t="shared" si="125"/>
        <v>0</v>
      </c>
      <c r="BC170" s="115">
        <f t="shared" si="126"/>
        <v>0</v>
      </c>
      <c r="BD170" s="115">
        <f t="shared" si="127"/>
        <v>0</v>
      </c>
      <c r="BE170" s="115">
        <f t="shared" si="110"/>
        <v>0</v>
      </c>
      <c r="BF170" s="115">
        <f t="shared" si="111"/>
        <v>0</v>
      </c>
      <c r="BG170" s="115">
        <f t="shared" si="128"/>
        <v>1808.8172400000017</v>
      </c>
      <c r="BH170" s="115">
        <f t="shared" si="129"/>
        <v>25733.386709421284</v>
      </c>
      <c r="BI170" s="115">
        <f t="shared" si="112"/>
        <v>53.900999999997353</v>
      </c>
      <c r="BJ170" s="115" t="e">
        <f t="shared" si="113"/>
        <v>#DIV/0!</v>
      </c>
      <c r="BK170" s="115">
        <f t="shared" si="92"/>
        <v>0</v>
      </c>
      <c r="BL170" s="115">
        <f t="shared" si="93"/>
        <v>0</v>
      </c>
      <c r="BM170" s="115">
        <f t="shared" si="114"/>
        <v>0</v>
      </c>
      <c r="BN170" s="201">
        <f t="shared" si="94"/>
        <v>0</v>
      </c>
      <c r="BO170" s="216">
        <f t="shared" si="130"/>
        <v>0</v>
      </c>
      <c r="BP170" s="201"/>
      <c r="BQ170" s="110">
        <f t="shared" si="95"/>
        <v>0</v>
      </c>
      <c r="BR170" s="110" t="e">
        <f t="shared" si="96"/>
        <v>#DIV/0!</v>
      </c>
      <c r="BS170" s="110" t="e">
        <f t="shared" si="115"/>
        <v>#DIV/0!</v>
      </c>
      <c r="BT170" s="110">
        <f t="shared" si="116"/>
        <v>0</v>
      </c>
      <c r="CC170" s="110"/>
      <c r="CD170" s="110"/>
      <c r="CE170" s="110"/>
      <c r="CW170" s="110"/>
      <c r="CX170" s="110"/>
    </row>
    <row r="171" spans="1:102">
      <c r="A171" s="110">
        <f t="shared" si="131"/>
        <v>7.7300000000000271</v>
      </c>
      <c r="B171" s="110">
        <f t="shared" si="97"/>
        <v>1551.890571041575</v>
      </c>
      <c r="C171" s="116">
        <f t="shared" si="98"/>
        <v>1551.890571041575</v>
      </c>
      <c r="E171" s="205">
        <f t="shared" ref="E171:E234" si="132">(($P$19*($B$28+$B$27)+$P$20)*A171*A171+($P$21*($B$27+$B$28)+$P$22*($B$25/($B$25+$B$23))+$P$23)*A171+$P$24)</f>
        <v>1848.7704921744175</v>
      </c>
      <c r="F171" s="205">
        <f t="shared" ref="F171:F234" si="133">$P$25*A171^2+$P$26*A171+$P$27*($B$25/($B$25+$B$23))+$P$28*$B$21+$P$29*$B$26+$P$30</f>
        <v>1707.743681223619</v>
      </c>
      <c r="G171" s="205">
        <f t="shared" ref="G171:G234" si="134">(-($P$36*$B$26+$P$37)+(($P$36*$B$26+$P$37)^2-4*5*(($P$31+$P$32*$B$25/($B$25+$B$23))*$A171^2+($P$33+$P$34*$B$25/($B$25+$B$23))*$A171+$P$35))^0.5)/(2*(($P$31+$P$32*$B$25/($B$23+$B$25))*$A171^2+($P$33+$P$34*$B$25/($B$25+$B$23))*$A171+$P$35))</f>
        <v>-0.11506086327468931</v>
      </c>
      <c r="H171" s="205">
        <f t="shared" ref="H171:H234" si="135">G171*(F171-E171)+E171</f>
        <v>1864.9971587872928</v>
      </c>
      <c r="I171" s="205">
        <f t="shared" ref="I171:I234" si="136">(($P$31+$P$32*$B$25/($B$25+$B$23))*$A171^2+($P$33+$P$34*$B$25/($B$25+$B$23))*$A171+$P$35)*G171^2+($P$36*$B$26+$P$37)*G171+5</f>
        <v>0</v>
      </c>
      <c r="K171" s="115">
        <f t="shared" ref="K171:K234" si="137">1085.7+132.9*A171-5.1*A171*A171</f>
        <v>1808.2772100000013</v>
      </c>
      <c r="L171" s="115">
        <f t="shared" ref="L171:L234" si="138">1475+80*A171-3.2*A171*A171</f>
        <v>1902.190720000001</v>
      </c>
      <c r="M171" s="115">
        <f t="shared" ref="M171:M234" si="139">$G$14/(0.5+0.08*A171)</f>
        <v>0.13412017167381948</v>
      </c>
      <c r="N171" s="115">
        <f t="shared" ref="N171:N234" si="140">M171^(1/1.5)*(L171-K171)+K171</f>
        <v>1832.8841422184912</v>
      </c>
      <c r="O171" s="115">
        <f t="shared" ref="O171:O234" si="141">1780+45*A171-2*A171*A171</f>
        <v>2008.3442000000005</v>
      </c>
      <c r="Q171" s="205">
        <f t="shared" ref="Q171:Q234" si="142">IF(F171&lt;E171,-1,(B171-E171)/(F171-E171))</f>
        <v>-1</v>
      </c>
      <c r="R171" s="204">
        <f t="shared" ref="R171:R234" si="143">IF(Q171&lt;G171,0,(($P$31+$P$32*($B$25/($B$25+$B$23)))*A171^2+($P$33+$P$34*($B$25/($B$25+$B$23)))*A171+$P$35)*Q171^2+($P$36*$B$26+$P$37)*Q171+5)</f>
        <v>0</v>
      </c>
      <c r="S171" s="204">
        <f t="shared" ref="S171:S234" si="144">IF(R171&lt;0,0,R171)</f>
        <v>0</v>
      </c>
      <c r="T171" s="115">
        <f t="shared" ref="T171:T234" si="145">(B171-K171)/(L171-K171)</f>
        <v>-2.7300293531615138</v>
      </c>
      <c r="U171" s="115">
        <f t="shared" ref="U171:U234" si="146">IF(T171&lt;0,0,T171^1.5*100)</f>
        <v>0</v>
      </c>
      <c r="V171" s="115">
        <f t="shared" ref="V171:V234" si="147">IF(B171&lt;N171,0,(M171+(1-M171)*(B171-N171)/(O171-N171))^1.5*100)</f>
        <v>0</v>
      </c>
      <c r="W171" s="202">
        <f t="shared" si="99"/>
        <v>0</v>
      </c>
      <c r="Y171" s="205">
        <f t="shared" si="117"/>
        <v>61.763567059735074</v>
      </c>
      <c r="Z171" s="205">
        <f t="shared" si="118"/>
        <v>-1</v>
      </c>
      <c r="AA171" s="205">
        <f t="shared" ref="AA171:AA234" si="148">IF(Z171&lt;$G171,0,IF(((($P$31+$P$32*($B$25/($B$25+$B$23)))*$A171^2+($P$33+$P$34*($B$25/($B$25+$B$23)))*$A171+$P$35)*Z171^2+($P$36*$B$26+$P$37)*Z171+5)&lt;0,0,((($P$31+$P$32*($B$25/($B$25+$B$23)))*$A171^2+($P$33+$P$34*($B$25/($B$25+$B$23)))*$A171+$P$35)*Z171^2+($P$36*$B$26+$P$37)*Z171+5)))</f>
        <v>0</v>
      </c>
      <c r="AB171" s="205">
        <f t="shared" si="100"/>
        <v>0</v>
      </c>
      <c r="AC171" s="205">
        <f t="shared" si="119"/>
        <v>-1</v>
      </c>
      <c r="AD171" s="205">
        <f t="shared" ref="AD171:AD234" si="149">IF(AC171&lt;$G171,0,IF(((($P$31+$P$32*($B$25/($B$25+$B$23)))*$A171^2+($P$33+$P$34*($B$25/($B$25+$B$23)))*$A171+$P$35)*AC171^2+($P$36*$B$26+$P$37)*AC171+5)&lt;0,0,((($P$31+$P$32*($B$25/($B$25+$B$23)))*$A171^2+($P$33+$P$34*($B$25/($B$25+$B$23)))*$A171+$P$35)*AC171^2+($P$36*$B$26+$P$37)*AC171+5)))</f>
        <v>0</v>
      </c>
      <c r="AE171" s="205">
        <f t="shared" si="101"/>
        <v>0</v>
      </c>
      <c r="AF171" s="205">
        <f t="shared" ref="AF171:AF234" si="150">IF(C171&gt;$F171,0.3,AD171-AB171)</f>
        <v>0</v>
      </c>
      <c r="AG171" s="205">
        <f t="shared" si="102"/>
        <v>0</v>
      </c>
      <c r="AH171" s="205">
        <f t="shared" si="103"/>
        <v>0</v>
      </c>
      <c r="AI171" s="205">
        <f t="shared" ref="AI171:AI234" si="151">(-($P$36*$B$26+$P$37)+(($P$36*$B$26+$P$37)^2-4*(5-AA172)*(($P$31+$P$32*$B$25/($B$25+$B$23))*$A171^2+($P$33+$P$34*$B$25/($B$25+$B$23))*$A171+$P$35))^0.5)/(2*(($P$31+$P$32*$B$25/($B$23+$B$25))*$A171^2+($P$33+$P$34*$B$25/($B$25+$B$23))*$A171+$P$35))</f>
        <v>-0.11506086327468931</v>
      </c>
      <c r="AJ171" s="205">
        <f t="shared" si="120"/>
        <v>1864.9971587872928</v>
      </c>
      <c r="AK171" s="205">
        <f t="shared" si="104"/>
        <v>61.653032296068382</v>
      </c>
      <c r="AL171" s="205">
        <f t="shared" ref="AL171:AL234" si="152">IF(AB171=0,Y171,AK171)</f>
        <v>61.763567059735074</v>
      </c>
      <c r="AM171" s="205" t="e">
        <f t="shared" ref="AM171:AM234" si="153">IF(BM171&lt;=0,((AL171-($O$13*($G$11+273.15)/($G$12*$O$14*$O$12+(1-$G$12)*$R$14*$R$12)*10^9))/($G$12*($G$11+273.15)*$O$15/($G$12*$O$12+(1-$G$12)*$R$12)+100/AH171))*-100,(AL171-($G$12*$O$13+(1-$G$12)*$R$13)*($G$11+273.15)/($G$12*$O$14*$O$12+(1-$G$12)*$R$14*$R$12)*10^9+(1-$G$12)*($G$11+273.15)*$R$15/$R$12*(AL171-BI171)/(100/BE171))/($G$12*($G$11+273.15)*$O$15/$O$12+(1-$G$12)*($G$11+273.15)*$R$15/$R$12*(100/AH171)/(100/BE171)+100/AH171)*-100)</f>
        <v>#DIV/0!</v>
      </c>
      <c r="AN171" s="205">
        <f t="shared" si="105"/>
        <v>0</v>
      </c>
      <c r="AO171" s="205">
        <f t="shared" ref="AO171:AO234" si="154">IF(AN171&gt;=0,0,AN171)</f>
        <v>0</v>
      </c>
      <c r="AP171" s="205">
        <f t="shared" si="106"/>
        <v>0</v>
      </c>
      <c r="AQ171" s="205">
        <f t="shared" si="107"/>
        <v>0</v>
      </c>
      <c r="AR171" s="215">
        <f t="shared" ref="AR171:AR234" si="155">IF(AND(AB171=0,BC171=0),(B172-B171)/(A172-A171),IF(AB171=0,BI171+1/BE171*BL171,AL171+1/AH171*AP171))</f>
        <v>13.181186421934679</v>
      </c>
      <c r="AS171" s="215">
        <f t="shared" ref="AS171:AS234" si="156">IF(AA171&gt;=100,BI171+1/BE171*BL171,AR171)</f>
        <v>13.181186421934679</v>
      </c>
      <c r="AT171" s="215">
        <f t="shared" ref="AT171:AT234" si="157">IF(AB171=AB170,0,(AB171/100)/(1-($G$12*AB171/100+(1-$G$12)*BC171/100))*($A171-$A172)*10^9/($R$16*9.8))</f>
        <v>0</v>
      </c>
      <c r="AU171" s="215">
        <f t="shared" si="121"/>
        <v>0</v>
      </c>
      <c r="AV171" s="201"/>
      <c r="AW171" s="115">
        <f t="shared" si="122"/>
        <v>54.003000000035414</v>
      </c>
      <c r="AX171" s="115">
        <f t="shared" si="123"/>
        <v>-2.7300293531615138</v>
      </c>
      <c r="AY171" s="115">
        <f t="shared" si="108"/>
        <v>0</v>
      </c>
      <c r="AZ171" s="115">
        <f t="shared" si="124"/>
        <v>-2.7193812579087648</v>
      </c>
      <c r="BA171" s="115">
        <f t="shared" si="109"/>
        <v>0</v>
      </c>
      <c r="BB171" s="115">
        <f t="shared" si="125"/>
        <v>0</v>
      </c>
      <c r="BC171" s="115">
        <f t="shared" si="126"/>
        <v>0</v>
      </c>
      <c r="BD171" s="115">
        <f t="shared" si="127"/>
        <v>0</v>
      </c>
      <c r="BE171" s="115">
        <f t="shared" si="110"/>
        <v>0</v>
      </c>
      <c r="BF171" s="115">
        <f t="shared" si="111"/>
        <v>0</v>
      </c>
      <c r="BG171" s="115">
        <f t="shared" si="128"/>
        <v>1808.2772100000013</v>
      </c>
      <c r="BH171" s="115">
        <f t="shared" si="129"/>
        <v>25692.66689584322</v>
      </c>
      <c r="BI171" s="115">
        <f t="shared" si="112"/>
        <v>54.003000000035414</v>
      </c>
      <c r="BJ171" s="115" t="e">
        <f t="shared" si="113"/>
        <v>#DIV/0!</v>
      </c>
      <c r="BK171" s="115">
        <f t="shared" ref="BK171:BK234" si="158">IF(BC171&lt;=0,0,BJ171)</f>
        <v>0</v>
      </c>
      <c r="BL171" s="115">
        <f t="shared" ref="BL171:BL234" si="159">IF(OR(BE171&lt;0,BK171&gt;=0),0,BK171)</f>
        <v>0</v>
      </c>
      <c r="BM171" s="115">
        <f t="shared" si="114"/>
        <v>0</v>
      </c>
      <c r="BN171" s="201">
        <f t="shared" ref="BN171:BN234" si="160">IF(BC171=BC170,0,(BC171/100)/(1-($G$12*AB171/100+(1-$G$12)*BC171/100))*($A171-$A172)*10^9/($R$16*9.8))</f>
        <v>0</v>
      </c>
      <c r="BO171" s="216">
        <f t="shared" si="130"/>
        <v>0</v>
      </c>
      <c r="BP171" s="201"/>
      <c r="BQ171" s="110">
        <f t="shared" ref="BQ171:BQ234" si="161">$G$12*AU171+(1-$G$12)*BO171</f>
        <v>0</v>
      </c>
      <c r="BR171" s="110" t="e">
        <f t="shared" ref="BR171:BR234" si="162">$G$12*AU171/BQ171</f>
        <v>#DIV/0!</v>
      </c>
      <c r="BS171" s="110" t="e">
        <f t="shared" si="115"/>
        <v>#DIV/0!</v>
      </c>
      <c r="BT171" s="110">
        <f t="shared" si="116"/>
        <v>0</v>
      </c>
      <c r="CC171" s="110"/>
      <c r="CD171" s="110"/>
      <c r="CE171" s="110"/>
      <c r="CW171" s="110"/>
      <c r="CX171" s="110"/>
    </row>
    <row r="172" spans="1:102">
      <c r="A172" s="110">
        <f t="shared" si="131"/>
        <v>7.7200000000000273</v>
      </c>
      <c r="B172" s="110">
        <f t="shared" ref="B172:B235" si="163">G$11+((1-G$12)*(($R$13*($G$11+273.15))/($R$12*$R$14)*10^9)*A172+G$12*(($O$13*($G$11+273.15))/($O$12*$O$14)*10^9)*A172)</f>
        <v>1551.7587591773556</v>
      </c>
      <c r="C172" s="116">
        <f t="shared" ref="C172:C235" si="164">IF(AND($H172&gt;$B172,$K172&gt;$B172),$B172,C171+AS171*($A172-$A171))</f>
        <v>1551.7587591773556</v>
      </c>
      <c r="E172" s="205">
        <f t="shared" si="132"/>
        <v>1848.2430781845881</v>
      </c>
      <c r="F172" s="205">
        <f t="shared" si="133"/>
        <v>1708.1366812236188</v>
      </c>
      <c r="G172" s="205">
        <f t="shared" si="134"/>
        <v>-0.11516490374408223</v>
      </c>
      <c r="H172" s="205">
        <f t="shared" si="135"/>
        <v>1864.3784179045283</v>
      </c>
      <c r="I172" s="205">
        <f t="shared" si="136"/>
        <v>0</v>
      </c>
      <c r="K172" s="115">
        <f t="shared" si="137"/>
        <v>1807.7361600000017</v>
      </c>
      <c r="L172" s="115">
        <f t="shared" si="138"/>
        <v>1901.8851200000008</v>
      </c>
      <c r="M172" s="115">
        <f t="shared" si="139"/>
        <v>0.13421617752326387</v>
      </c>
      <c r="N172" s="115">
        <f t="shared" si="140"/>
        <v>1832.4165548972555</v>
      </c>
      <c r="O172" s="115">
        <f t="shared" si="141"/>
        <v>2008.2032000000006</v>
      </c>
      <c r="Q172" s="205">
        <f t="shared" si="142"/>
        <v>-1</v>
      </c>
      <c r="R172" s="204">
        <f t="shared" si="143"/>
        <v>0</v>
      </c>
      <c r="S172" s="204">
        <f t="shared" si="144"/>
        <v>0</v>
      </c>
      <c r="T172" s="115">
        <f t="shared" si="145"/>
        <v>-2.7188553205754862</v>
      </c>
      <c r="U172" s="115">
        <f t="shared" si="146"/>
        <v>0</v>
      </c>
      <c r="V172" s="115">
        <f t="shared" si="147"/>
        <v>0</v>
      </c>
      <c r="W172" s="202">
        <f t="shared" ref="W172:W235" si="165">IF(V172&gt;0,V172,U172)</f>
        <v>0</v>
      </c>
      <c r="Y172" s="205">
        <f t="shared" si="117"/>
        <v>61.874088276455453</v>
      </c>
      <c r="Z172" s="205">
        <f t="shared" si="118"/>
        <v>-1</v>
      </c>
      <c r="AA172" s="205">
        <f t="shared" si="148"/>
        <v>0</v>
      </c>
      <c r="AB172" s="205">
        <f t="shared" ref="AB172:AB235" si="166">IF(AA171&gt;0,AB171+AP171*($A172-$A171),AA172)</f>
        <v>0</v>
      </c>
      <c r="AC172" s="205">
        <f t="shared" si="119"/>
        <v>-1</v>
      </c>
      <c r="AD172" s="205">
        <f t="shared" si="149"/>
        <v>0</v>
      </c>
      <c r="AE172" s="205">
        <f t="shared" ref="AE172:AE235" si="167">AD172-AB172</f>
        <v>0</v>
      </c>
      <c r="AF172" s="205">
        <f t="shared" si="150"/>
        <v>0</v>
      </c>
      <c r="AG172" s="205">
        <f t="shared" ref="AG172:AG235" si="168">IF($G$15=0,AE172,AF172)</f>
        <v>0</v>
      </c>
      <c r="AH172" s="205">
        <f t="shared" ref="AH172:AH235" si="169">IF(AG172&lt;0,0.0001,AG172)</f>
        <v>0</v>
      </c>
      <c r="AI172" s="205">
        <f t="shared" si="151"/>
        <v>-0.11516490374408223</v>
      </c>
      <c r="AJ172" s="205">
        <f t="shared" si="120"/>
        <v>1864.3784179045283</v>
      </c>
      <c r="AK172" s="205">
        <f t="shared" ref="AK172:AK235" si="170">IF((($P$36*$B$26+$P$37)^2-4*(5-AA172)*(($P$31+$P$32*$B$25/($B$25+$B$23))*$A171^2+($P$33+$P$34*$B$25/($B$25+$B$23))*$A171+$P$35)),Y171,IF(AI171&lt;Z171,AK171,(C172-AJ171)/(A172-A171)))</f>
        <v>61.763567059735074</v>
      </c>
      <c r="AL172" s="205">
        <f t="shared" si="152"/>
        <v>61.874088276455453</v>
      </c>
      <c r="AM172" s="205" t="e">
        <f t="shared" si="153"/>
        <v>#DIV/0!</v>
      </c>
      <c r="AN172" s="205">
        <f t="shared" ref="AN172:AN235" si="171">IF(AH172=0,0,IF(S173=0,0,AM172))</f>
        <v>0</v>
      </c>
      <c r="AO172" s="205">
        <f t="shared" si="154"/>
        <v>0</v>
      </c>
      <c r="AP172" s="205">
        <f t="shared" ref="AP172:AP235" si="172">IF(AB172&gt;100,0,AO172)</f>
        <v>0</v>
      </c>
      <c r="AQ172" s="205">
        <f t="shared" ref="AQ172:AQ235" si="173">-AP172</f>
        <v>0</v>
      </c>
      <c r="AR172" s="215">
        <f t="shared" si="155"/>
        <v>13.181186421934679</v>
      </c>
      <c r="AS172" s="215">
        <f t="shared" si="156"/>
        <v>13.181186421934679</v>
      </c>
      <c r="AT172" s="215">
        <f t="shared" si="157"/>
        <v>0</v>
      </c>
      <c r="AU172" s="215">
        <f t="shared" si="121"/>
        <v>0</v>
      </c>
      <c r="AV172" s="201"/>
      <c r="AW172" s="115">
        <f t="shared" si="122"/>
        <v>54.104999999959787</v>
      </c>
      <c r="AX172" s="115">
        <f t="shared" si="123"/>
        <v>-2.7188553205754862</v>
      </c>
      <c r="AY172" s="115">
        <f t="shared" ref="AY172:AY235" si="174">IF(AX172&lt;0,0,(AX172^1.5)*100)</f>
        <v>0</v>
      </c>
      <c r="AZ172" s="115">
        <f t="shared" si="124"/>
        <v>-2.7082338543373035</v>
      </c>
      <c r="BA172" s="115">
        <f t="shared" ref="BA172:BA235" si="175">IF(AZ172&lt;0,0,(AZ172^1.5)*100)</f>
        <v>0</v>
      </c>
      <c r="BB172" s="115">
        <f t="shared" si="125"/>
        <v>0</v>
      </c>
      <c r="BC172" s="115">
        <f t="shared" si="126"/>
        <v>0</v>
      </c>
      <c r="BD172" s="115">
        <f t="shared" si="127"/>
        <v>0</v>
      </c>
      <c r="BE172" s="115">
        <f t="shared" ref="BE172:BE235" si="176">BD172-BC172</f>
        <v>0</v>
      </c>
      <c r="BF172" s="115">
        <f t="shared" ref="BF172:BF235" si="177">(BB173/100)^(1/1.5)</f>
        <v>0</v>
      </c>
      <c r="BG172" s="115">
        <f t="shared" si="128"/>
        <v>1807.7361600000017</v>
      </c>
      <c r="BH172" s="115">
        <f t="shared" si="129"/>
        <v>25651.845082265118</v>
      </c>
      <c r="BI172" s="115">
        <f t="shared" ref="BI172:BI235" si="178">IF(BC172&lt;=0,AW172,BH172)</f>
        <v>54.104999999959787</v>
      </c>
      <c r="BJ172" s="115" t="e">
        <f t="shared" ref="BJ172:BJ235" si="179">IF(OR(AA172&lt;=0, AB172&gt;=100),((BI172-($R$13*($G$11+273.15)/($G$12*$O$14*$O$12+(1-$G$12)*$R$14*$R$12)*10^9))/((1-$G$12)*($G$11+273.15)*$R$15/($G$12*$O$12+(1-$G$12)*$R$12)+100/BE172))*-100,(BI172-((1-$G$12)*$R$13+$G$12*$O$13)*($G$11+273.15)/($G$12*$O$14*$O$12+(1-$G$12)*$R$14*$R$12)*10^9+$G$12*($G$11+273.15)*$O$15/$O$12*(BI172-AL172)/(100/AH172))/((1-$G$12)*($G$11+273.15)*$R$15/$R$12+$G$12*($G$11+273.15)*$O$15/$O$12*(100/BE172)/(100/AH172)+100/BE172)*-100)</f>
        <v>#DIV/0!</v>
      </c>
      <c r="BK172" s="115">
        <f t="shared" si="158"/>
        <v>0</v>
      </c>
      <c r="BL172" s="115">
        <f t="shared" si="159"/>
        <v>0</v>
      </c>
      <c r="BM172" s="115">
        <f t="shared" ref="BM172:BM235" si="180">-BL172</f>
        <v>0</v>
      </c>
      <c r="BN172" s="201">
        <f t="shared" si="160"/>
        <v>0</v>
      </c>
      <c r="BO172" s="216">
        <f t="shared" si="130"/>
        <v>0</v>
      </c>
      <c r="BP172" s="201"/>
      <c r="BQ172" s="110">
        <f t="shared" si="161"/>
        <v>0</v>
      </c>
      <c r="BR172" s="110" t="e">
        <f t="shared" si="162"/>
        <v>#DIV/0!</v>
      </c>
      <c r="BS172" s="110" t="e">
        <f t="shared" ref="BS172:BS235" si="181">(1-$G$12)*BO172/BQ172</f>
        <v>#DIV/0!</v>
      </c>
      <c r="BT172" s="110">
        <f t="shared" ref="BT172:BT235" si="182">BQ172*$R$16*9.8/10^9</f>
        <v>0</v>
      </c>
      <c r="CC172" s="110"/>
      <c r="CD172" s="110"/>
      <c r="CE172" s="110"/>
      <c r="CW172" s="110"/>
      <c r="CX172" s="110"/>
    </row>
    <row r="173" spans="1:102">
      <c r="A173" s="110">
        <f t="shared" si="131"/>
        <v>7.7100000000000275</v>
      </c>
      <c r="B173" s="110">
        <f t="shared" si="163"/>
        <v>1551.6269473131363</v>
      </c>
      <c r="C173" s="116">
        <f t="shared" si="164"/>
        <v>1551.6269473131363</v>
      </c>
      <c r="E173" s="205">
        <f t="shared" si="132"/>
        <v>1847.7145378400073</v>
      </c>
      <c r="F173" s="205">
        <f t="shared" si="133"/>
        <v>1708.5268812236191</v>
      </c>
      <c r="G173" s="205">
        <f t="shared" si="134"/>
        <v>-0.11526908704416947</v>
      </c>
      <c r="H173" s="205">
        <f t="shared" si="135"/>
        <v>1863.7585719459958</v>
      </c>
      <c r="I173" s="205">
        <f t="shared" si="136"/>
        <v>0</v>
      </c>
      <c r="K173" s="115">
        <f t="shared" si="137"/>
        <v>1807.1940900000018</v>
      </c>
      <c r="L173" s="115">
        <f t="shared" si="138"/>
        <v>1901.5788800000007</v>
      </c>
      <c r="M173" s="115">
        <f t="shared" si="139"/>
        <v>0.13431232091690518</v>
      </c>
      <c r="N173" s="115">
        <f t="shared" si="140"/>
        <v>1831.9481201973258</v>
      </c>
      <c r="O173" s="115">
        <f t="shared" si="141"/>
        <v>2008.0618000000004</v>
      </c>
      <c r="Q173" s="205">
        <f t="shared" si="142"/>
        <v>-1</v>
      </c>
      <c r="R173" s="204">
        <f t="shared" si="143"/>
        <v>0</v>
      </c>
      <c r="S173" s="204">
        <f t="shared" si="144"/>
        <v>0</v>
      </c>
      <c r="T173" s="115">
        <f t="shared" si="145"/>
        <v>-2.7077153287819828</v>
      </c>
      <c r="U173" s="115">
        <f t="shared" si="146"/>
        <v>0</v>
      </c>
      <c r="V173" s="115">
        <f t="shared" si="147"/>
        <v>0</v>
      </c>
      <c r="W173" s="202">
        <f t="shared" si="165"/>
        <v>0</v>
      </c>
      <c r="Y173" s="205">
        <f t="shared" ref="Y173:Y236" si="183">(H173-H172)/(A173-A172)</f>
        <v>61.984595853256408</v>
      </c>
      <c r="Z173" s="205">
        <f t="shared" ref="Z173:Z236" si="184">IF(E173&gt;F173,-1,(C173-E173)/(F173-E173))</f>
        <v>-1</v>
      </c>
      <c r="AA173" s="205">
        <f t="shared" si="148"/>
        <v>0</v>
      </c>
      <c r="AB173" s="205">
        <f t="shared" si="166"/>
        <v>0</v>
      </c>
      <c r="AC173" s="205">
        <f t="shared" ref="AC173:AC236" si="185">IF(E173&gt;F173,-1,Z173+1/(F173-E173))</f>
        <v>-1</v>
      </c>
      <c r="AD173" s="205">
        <f t="shared" si="149"/>
        <v>0</v>
      </c>
      <c r="AE173" s="205">
        <f t="shared" si="167"/>
        <v>0</v>
      </c>
      <c r="AF173" s="205">
        <f t="shared" si="150"/>
        <v>0</v>
      </c>
      <c r="AG173" s="205">
        <f t="shared" si="168"/>
        <v>0</v>
      </c>
      <c r="AH173" s="205">
        <f t="shared" si="169"/>
        <v>0</v>
      </c>
      <c r="AI173" s="205">
        <f t="shared" si="151"/>
        <v>-0.11526908704416947</v>
      </c>
      <c r="AJ173" s="205">
        <f t="shared" ref="AJ173:AJ236" si="186">AI173*(F173-E173)+E173</f>
        <v>1863.7585719459958</v>
      </c>
      <c r="AK173" s="205">
        <f t="shared" si="170"/>
        <v>61.874088276455453</v>
      </c>
      <c r="AL173" s="205">
        <f t="shared" si="152"/>
        <v>61.984595853256408</v>
      </c>
      <c r="AM173" s="205" t="e">
        <f t="shared" si="153"/>
        <v>#DIV/0!</v>
      </c>
      <c r="AN173" s="205">
        <f t="shared" si="171"/>
        <v>0</v>
      </c>
      <c r="AO173" s="205">
        <f t="shared" si="154"/>
        <v>0</v>
      </c>
      <c r="AP173" s="205">
        <f t="shared" si="172"/>
        <v>0</v>
      </c>
      <c r="AQ173" s="205">
        <f t="shared" si="173"/>
        <v>0</v>
      </c>
      <c r="AR173" s="215">
        <f t="shared" si="155"/>
        <v>13.181186421957417</v>
      </c>
      <c r="AS173" s="215">
        <f t="shared" si="156"/>
        <v>13.181186421957417</v>
      </c>
      <c r="AT173" s="215">
        <f t="shared" si="157"/>
        <v>0</v>
      </c>
      <c r="AU173" s="215">
        <f t="shared" ref="AU173:AU236" si="187">AU172+AT173</f>
        <v>0</v>
      </c>
      <c r="AV173" s="201"/>
      <c r="AW173" s="115">
        <f t="shared" ref="AW173:AW236" si="188">(K173-K172)/(A173-A172)</f>
        <v>54.206999999997855</v>
      </c>
      <c r="AX173" s="115">
        <f t="shared" ref="AX173:AX236" si="189">(C173-K173)/(L173-K173)</f>
        <v>-2.7077153287819828</v>
      </c>
      <c r="AY173" s="115">
        <f t="shared" si="174"/>
        <v>0</v>
      </c>
      <c r="AZ173" s="115">
        <f t="shared" ref="AZ173:AZ236" si="190">(C173+1-K173)/(L173-K173)</f>
        <v>-2.6971204013577652</v>
      </c>
      <c r="BA173" s="115">
        <f t="shared" si="175"/>
        <v>0</v>
      </c>
      <c r="BB173" s="115">
        <f t="shared" ref="BB173:BB236" si="191">IF(AY173&lt;M173*100,AY173,(M173+(1-M173)*((C173-N173)/(O173-N173))^1.5)*100)</f>
        <v>0</v>
      </c>
      <c r="BC173" s="115">
        <f t="shared" ref="BC173:BC236" si="192">IF(BB172&lt;=0,BB173,BC172+BL172*(A173-A172))</f>
        <v>0</v>
      </c>
      <c r="BD173" s="115">
        <f t="shared" ref="BD173:BD236" si="193">IF(BA173&lt;M173*100,BA173,(M173+(1-M173)*((C173+1-N173)/(O173-N173))^1.5)*100)</f>
        <v>0</v>
      </c>
      <c r="BE173" s="115">
        <f t="shared" si="176"/>
        <v>0</v>
      </c>
      <c r="BF173" s="115">
        <f t="shared" si="177"/>
        <v>0</v>
      </c>
      <c r="BG173" s="115">
        <f t="shared" ref="BG173:BG236" si="194">IF(BC173&lt;M173*100,BF173*(L173-K173)+K173,BF173*(O173-N173)+N173)</f>
        <v>1807.1940900000018</v>
      </c>
      <c r="BH173" s="115">
        <f t="shared" ref="BH173:BH236" si="195">IF(BF172&lt;AX172,BH172,(C173-BG172)/(A173-A172))</f>
        <v>25610.921268687092</v>
      </c>
      <c r="BI173" s="115">
        <f t="shared" si="178"/>
        <v>54.206999999997855</v>
      </c>
      <c r="BJ173" s="115" t="e">
        <f t="shared" si="179"/>
        <v>#DIV/0!</v>
      </c>
      <c r="BK173" s="115">
        <f t="shared" si="158"/>
        <v>0</v>
      </c>
      <c r="BL173" s="115">
        <f t="shared" si="159"/>
        <v>0</v>
      </c>
      <c r="BM173" s="115">
        <f t="shared" si="180"/>
        <v>0</v>
      </c>
      <c r="BN173" s="201">
        <f t="shared" si="160"/>
        <v>0</v>
      </c>
      <c r="BO173" s="216">
        <f t="shared" ref="BO173:BO236" si="196">BO172+BN173</f>
        <v>0</v>
      </c>
      <c r="BP173" s="201"/>
      <c r="BQ173" s="110">
        <f t="shared" si="161"/>
        <v>0</v>
      </c>
      <c r="BR173" s="110" t="e">
        <f t="shared" si="162"/>
        <v>#DIV/0!</v>
      </c>
      <c r="BS173" s="110" t="e">
        <f t="shared" si="181"/>
        <v>#DIV/0!</v>
      </c>
      <c r="BT173" s="110">
        <f t="shared" si="182"/>
        <v>0</v>
      </c>
      <c r="CC173" s="110"/>
      <c r="CD173" s="110"/>
      <c r="CE173" s="110"/>
      <c r="CW173" s="110"/>
      <c r="CX173" s="110"/>
    </row>
    <row r="174" spans="1:102">
      <c r="A174" s="110">
        <f t="shared" ref="A174:A237" si="197">A173-0.01</f>
        <v>7.7000000000000277</v>
      </c>
      <c r="B174" s="110">
        <f t="shared" si="163"/>
        <v>1551.4951354489167</v>
      </c>
      <c r="C174" s="116">
        <f t="shared" si="164"/>
        <v>1551.4951354489167</v>
      </c>
      <c r="E174" s="205">
        <f t="shared" si="132"/>
        <v>1847.1848711406747</v>
      </c>
      <c r="F174" s="205">
        <f t="shared" si="133"/>
        <v>1708.9142812236189</v>
      </c>
      <c r="G174" s="205">
        <f t="shared" si="134"/>
        <v>-0.1153734132321587</v>
      </c>
      <c r="H174" s="205">
        <f t="shared" si="135"/>
        <v>1863.1376210490296</v>
      </c>
      <c r="I174" s="205">
        <f t="shared" si="136"/>
        <v>0</v>
      </c>
      <c r="K174" s="115">
        <f t="shared" si="137"/>
        <v>1806.6510000000017</v>
      </c>
      <c r="L174" s="115">
        <f t="shared" si="138"/>
        <v>1901.2720000000008</v>
      </c>
      <c r="M174" s="115">
        <f t="shared" si="139"/>
        <v>0.13440860215053735</v>
      </c>
      <c r="N174" s="115">
        <f t="shared" si="140"/>
        <v>1831.4788383939804</v>
      </c>
      <c r="O174" s="115">
        <f t="shared" si="141"/>
        <v>2007.9200000000005</v>
      </c>
      <c r="Q174" s="205">
        <f t="shared" si="142"/>
        <v>-1</v>
      </c>
      <c r="R174" s="204">
        <f t="shared" si="143"/>
        <v>0</v>
      </c>
      <c r="S174" s="204">
        <f t="shared" si="144"/>
        <v>0</v>
      </c>
      <c r="T174" s="115">
        <f t="shared" si="145"/>
        <v>-2.6966092574701932</v>
      </c>
      <c r="U174" s="115">
        <f t="shared" si="146"/>
        <v>0</v>
      </c>
      <c r="V174" s="115">
        <f t="shared" si="147"/>
        <v>0</v>
      </c>
      <c r="W174" s="202">
        <f t="shared" si="165"/>
        <v>0</v>
      </c>
      <c r="Y174" s="205">
        <f t="shared" si="183"/>
        <v>62.095089696619155</v>
      </c>
      <c r="Z174" s="205">
        <f t="shared" si="184"/>
        <v>-1</v>
      </c>
      <c r="AA174" s="205">
        <f t="shared" si="148"/>
        <v>0</v>
      </c>
      <c r="AB174" s="205">
        <f t="shared" si="166"/>
        <v>0</v>
      </c>
      <c r="AC174" s="205">
        <f t="shared" si="185"/>
        <v>-1</v>
      </c>
      <c r="AD174" s="205">
        <f t="shared" si="149"/>
        <v>0</v>
      </c>
      <c r="AE174" s="205">
        <f t="shared" si="167"/>
        <v>0</v>
      </c>
      <c r="AF174" s="205">
        <f t="shared" si="150"/>
        <v>0</v>
      </c>
      <c r="AG174" s="205">
        <f t="shared" si="168"/>
        <v>0</v>
      </c>
      <c r="AH174" s="205">
        <f t="shared" si="169"/>
        <v>0</v>
      </c>
      <c r="AI174" s="205">
        <f t="shared" si="151"/>
        <v>-0.1153734132321587</v>
      </c>
      <c r="AJ174" s="205">
        <f t="shared" si="186"/>
        <v>1863.1376210490296</v>
      </c>
      <c r="AK174" s="205">
        <f t="shared" si="170"/>
        <v>61.984595853256408</v>
      </c>
      <c r="AL174" s="205">
        <f t="shared" si="152"/>
        <v>62.095089696619155</v>
      </c>
      <c r="AM174" s="205" t="e">
        <f t="shared" si="153"/>
        <v>#DIV/0!</v>
      </c>
      <c r="AN174" s="205">
        <f t="shared" si="171"/>
        <v>0</v>
      </c>
      <c r="AO174" s="205">
        <f t="shared" si="154"/>
        <v>0</v>
      </c>
      <c r="AP174" s="205">
        <f t="shared" si="172"/>
        <v>0</v>
      </c>
      <c r="AQ174" s="205">
        <f t="shared" si="173"/>
        <v>0</v>
      </c>
      <c r="AR174" s="215">
        <f t="shared" si="155"/>
        <v>13.181186421934679</v>
      </c>
      <c r="AS174" s="215">
        <f t="shared" si="156"/>
        <v>13.181186421934679</v>
      </c>
      <c r="AT174" s="215">
        <f t="shared" si="157"/>
        <v>0</v>
      </c>
      <c r="AU174" s="215">
        <f t="shared" si="187"/>
        <v>0</v>
      </c>
      <c r="AV174" s="201"/>
      <c r="AW174" s="115">
        <f t="shared" si="188"/>
        <v>54.309000000013178</v>
      </c>
      <c r="AX174" s="115">
        <f t="shared" si="189"/>
        <v>-2.6966092574701932</v>
      </c>
      <c r="AY174" s="115">
        <f t="shared" si="174"/>
        <v>0</v>
      </c>
      <c r="AZ174" s="115">
        <f t="shared" si="190"/>
        <v>-2.6860407790140366</v>
      </c>
      <c r="BA174" s="115">
        <f t="shared" si="175"/>
        <v>0</v>
      </c>
      <c r="BB174" s="115">
        <f t="shared" si="191"/>
        <v>0</v>
      </c>
      <c r="BC174" s="115">
        <f t="shared" si="192"/>
        <v>0</v>
      </c>
      <c r="BD174" s="115">
        <f t="shared" si="193"/>
        <v>0</v>
      </c>
      <c r="BE174" s="115">
        <f t="shared" si="176"/>
        <v>0</v>
      </c>
      <c r="BF174" s="115">
        <f t="shared" si="177"/>
        <v>0</v>
      </c>
      <c r="BG174" s="115">
        <f t="shared" si="194"/>
        <v>1806.6510000000017</v>
      </c>
      <c r="BH174" s="115">
        <f t="shared" si="195"/>
        <v>25569.895455109054</v>
      </c>
      <c r="BI174" s="115">
        <f t="shared" si="178"/>
        <v>54.309000000013178</v>
      </c>
      <c r="BJ174" s="115" t="e">
        <f t="shared" si="179"/>
        <v>#DIV/0!</v>
      </c>
      <c r="BK174" s="115">
        <f t="shared" si="158"/>
        <v>0</v>
      </c>
      <c r="BL174" s="115">
        <f t="shared" si="159"/>
        <v>0</v>
      </c>
      <c r="BM174" s="115">
        <f t="shared" si="180"/>
        <v>0</v>
      </c>
      <c r="BN174" s="201">
        <f t="shared" si="160"/>
        <v>0</v>
      </c>
      <c r="BO174" s="216">
        <f t="shared" si="196"/>
        <v>0</v>
      </c>
      <c r="BP174" s="201"/>
      <c r="BQ174" s="110">
        <f t="shared" si="161"/>
        <v>0</v>
      </c>
      <c r="BR174" s="110" t="e">
        <f t="shared" si="162"/>
        <v>#DIV/0!</v>
      </c>
      <c r="BS174" s="110" t="e">
        <f t="shared" si="181"/>
        <v>#DIV/0!</v>
      </c>
      <c r="BT174" s="110">
        <f t="shared" si="182"/>
        <v>0</v>
      </c>
      <c r="CC174" s="110"/>
      <c r="CD174" s="110"/>
      <c r="CE174" s="110"/>
      <c r="CW174" s="110"/>
      <c r="CX174" s="110"/>
    </row>
    <row r="175" spans="1:102">
      <c r="A175" s="110">
        <f t="shared" si="197"/>
        <v>7.6900000000000279</v>
      </c>
      <c r="B175" s="110">
        <f t="shared" si="163"/>
        <v>1551.3633235846974</v>
      </c>
      <c r="C175" s="116">
        <f t="shared" si="164"/>
        <v>1551.3633235846974</v>
      </c>
      <c r="E175" s="205">
        <f t="shared" si="132"/>
        <v>1846.654078086591</v>
      </c>
      <c r="F175" s="205">
        <f t="shared" si="133"/>
        <v>1709.298881223619</v>
      </c>
      <c r="G175" s="205">
        <f t="shared" si="134"/>
        <v>-0.11547788236320469</v>
      </c>
      <c r="H175" s="205">
        <f t="shared" si="135"/>
        <v>1862.515565351908</v>
      </c>
      <c r="I175" s="205">
        <f t="shared" si="136"/>
        <v>0</v>
      </c>
      <c r="K175" s="115">
        <f t="shared" si="137"/>
        <v>1806.1068900000014</v>
      </c>
      <c r="L175" s="115">
        <f t="shared" si="138"/>
        <v>1900.9644800000008</v>
      </c>
      <c r="M175" s="115">
        <f t="shared" si="139"/>
        <v>0.13450502152080315</v>
      </c>
      <c r="N175" s="115">
        <f t="shared" si="140"/>
        <v>1831.0087097631783</v>
      </c>
      <c r="O175" s="115">
        <f t="shared" si="141"/>
        <v>2007.7778000000003</v>
      </c>
      <c r="Q175" s="205">
        <f t="shared" si="142"/>
        <v>-1</v>
      </c>
      <c r="R175" s="204">
        <f t="shared" si="143"/>
        <v>0</v>
      </c>
      <c r="S175" s="204">
        <f t="shared" si="144"/>
        <v>0</v>
      </c>
      <c r="T175" s="115">
        <f t="shared" si="145"/>
        <v>-2.6855369867114023</v>
      </c>
      <c r="U175" s="115">
        <f t="shared" si="146"/>
        <v>0</v>
      </c>
      <c r="V175" s="115">
        <f t="shared" si="147"/>
        <v>0</v>
      </c>
      <c r="W175" s="202">
        <f t="shared" si="165"/>
        <v>0</v>
      </c>
      <c r="Y175" s="205">
        <f t="shared" si="183"/>
        <v>62.205569712160887</v>
      </c>
      <c r="Z175" s="205">
        <f t="shared" si="184"/>
        <v>-1</v>
      </c>
      <c r="AA175" s="205">
        <f t="shared" si="148"/>
        <v>0</v>
      </c>
      <c r="AB175" s="205">
        <f t="shared" si="166"/>
        <v>0</v>
      </c>
      <c r="AC175" s="205">
        <f t="shared" si="185"/>
        <v>-1</v>
      </c>
      <c r="AD175" s="205">
        <f t="shared" si="149"/>
        <v>0</v>
      </c>
      <c r="AE175" s="205">
        <f t="shared" si="167"/>
        <v>0</v>
      </c>
      <c r="AF175" s="205">
        <f t="shared" si="150"/>
        <v>0</v>
      </c>
      <c r="AG175" s="205">
        <f t="shared" si="168"/>
        <v>0</v>
      </c>
      <c r="AH175" s="205">
        <f t="shared" si="169"/>
        <v>0</v>
      </c>
      <c r="AI175" s="205">
        <f t="shared" si="151"/>
        <v>-0.11547788236320469</v>
      </c>
      <c r="AJ175" s="205">
        <f t="shared" si="186"/>
        <v>1862.515565351908</v>
      </c>
      <c r="AK175" s="205">
        <f t="shared" si="170"/>
        <v>62.095089696619155</v>
      </c>
      <c r="AL175" s="205">
        <f t="shared" si="152"/>
        <v>62.205569712160887</v>
      </c>
      <c r="AM175" s="205" t="e">
        <f t="shared" si="153"/>
        <v>#DIV/0!</v>
      </c>
      <c r="AN175" s="205">
        <f t="shared" si="171"/>
        <v>0</v>
      </c>
      <c r="AO175" s="205">
        <f t="shared" si="154"/>
        <v>0</v>
      </c>
      <c r="AP175" s="205">
        <f t="shared" si="172"/>
        <v>0</v>
      </c>
      <c r="AQ175" s="205">
        <f t="shared" si="173"/>
        <v>0</v>
      </c>
      <c r="AR175" s="215">
        <f t="shared" si="155"/>
        <v>13.181186421934679</v>
      </c>
      <c r="AS175" s="215">
        <f t="shared" si="156"/>
        <v>13.181186421934679</v>
      </c>
      <c r="AT175" s="215">
        <f t="shared" si="157"/>
        <v>0</v>
      </c>
      <c r="AU175" s="215">
        <f t="shared" si="187"/>
        <v>0</v>
      </c>
      <c r="AV175" s="201"/>
      <c r="AW175" s="115">
        <f t="shared" si="188"/>
        <v>54.411000000028501</v>
      </c>
      <c r="AX175" s="115">
        <f t="shared" si="189"/>
        <v>-2.6855369867114023</v>
      </c>
      <c r="AY175" s="115">
        <f t="shared" si="174"/>
        <v>0</v>
      </c>
      <c r="AZ175" s="115">
        <f t="shared" si="190"/>
        <v>-2.6749948677307285</v>
      </c>
      <c r="BA175" s="115">
        <f t="shared" si="175"/>
        <v>0</v>
      </c>
      <c r="BB175" s="115">
        <f t="shared" si="191"/>
        <v>0</v>
      </c>
      <c r="BC175" s="115">
        <f t="shared" si="192"/>
        <v>0</v>
      </c>
      <c r="BD175" s="115">
        <f t="shared" si="193"/>
        <v>0</v>
      </c>
      <c r="BE175" s="115">
        <f t="shared" si="176"/>
        <v>0</v>
      </c>
      <c r="BF175" s="115">
        <f t="shared" si="177"/>
        <v>0</v>
      </c>
      <c r="BG175" s="115">
        <f t="shared" si="194"/>
        <v>1806.1068900000014</v>
      </c>
      <c r="BH175" s="115">
        <f t="shared" si="195"/>
        <v>25528.767641530976</v>
      </c>
      <c r="BI175" s="115">
        <f t="shared" si="178"/>
        <v>54.411000000028501</v>
      </c>
      <c r="BJ175" s="115" t="e">
        <f t="shared" si="179"/>
        <v>#DIV/0!</v>
      </c>
      <c r="BK175" s="115">
        <f t="shared" si="158"/>
        <v>0</v>
      </c>
      <c r="BL175" s="115">
        <f t="shared" si="159"/>
        <v>0</v>
      </c>
      <c r="BM175" s="115">
        <f t="shared" si="180"/>
        <v>0</v>
      </c>
      <c r="BN175" s="201">
        <f t="shared" si="160"/>
        <v>0</v>
      </c>
      <c r="BO175" s="216">
        <f t="shared" si="196"/>
        <v>0</v>
      </c>
      <c r="BP175" s="201"/>
      <c r="BQ175" s="110">
        <f t="shared" si="161"/>
        <v>0</v>
      </c>
      <c r="BR175" s="110" t="e">
        <f t="shared" si="162"/>
        <v>#DIV/0!</v>
      </c>
      <c r="BS175" s="110" t="e">
        <f t="shared" si="181"/>
        <v>#DIV/0!</v>
      </c>
      <c r="BT175" s="110">
        <f t="shared" si="182"/>
        <v>0</v>
      </c>
      <c r="CC175" s="110"/>
      <c r="CD175" s="110"/>
      <c r="CE175" s="110"/>
      <c r="CW175" s="110"/>
      <c r="CX175" s="110"/>
    </row>
    <row r="176" spans="1:102">
      <c r="A176" s="110">
        <f t="shared" si="197"/>
        <v>7.6800000000000281</v>
      </c>
      <c r="B176" s="110">
        <f t="shared" si="163"/>
        <v>1551.231511720478</v>
      </c>
      <c r="C176" s="116">
        <f t="shared" si="164"/>
        <v>1551.231511720478</v>
      </c>
      <c r="E176" s="205">
        <f t="shared" si="132"/>
        <v>1846.1221586777556</v>
      </c>
      <c r="F176" s="205">
        <f t="shared" si="133"/>
        <v>1709.6806812236189</v>
      </c>
      <c r="G176" s="205">
        <f t="shared" si="134"/>
        <v>-0.11558249449038437</v>
      </c>
      <c r="H176" s="205">
        <f t="shared" si="135"/>
        <v>1861.8924049938582</v>
      </c>
      <c r="I176" s="205">
        <f t="shared" si="136"/>
        <v>0</v>
      </c>
      <c r="K176" s="115">
        <f t="shared" si="137"/>
        <v>1805.5617600000019</v>
      </c>
      <c r="L176" s="115">
        <f t="shared" si="138"/>
        <v>1900.656320000001</v>
      </c>
      <c r="M176" s="115">
        <f t="shared" si="139"/>
        <v>0.13460157932519715</v>
      </c>
      <c r="N176" s="115">
        <f t="shared" si="140"/>
        <v>1830.5377345815637</v>
      </c>
      <c r="O176" s="115">
        <f t="shared" si="141"/>
        <v>2007.6352000000004</v>
      </c>
      <c r="Q176" s="205">
        <f t="shared" si="142"/>
        <v>-1</v>
      </c>
      <c r="R176" s="204">
        <f t="shared" si="143"/>
        <v>0</v>
      </c>
      <c r="S176" s="204">
        <f t="shared" si="144"/>
        <v>0</v>
      </c>
      <c r="T176" s="115">
        <f t="shared" si="145"/>
        <v>-2.6744983969590508</v>
      </c>
      <c r="U176" s="115">
        <f t="shared" si="146"/>
        <v>0</v>
      </c>
      <c r="V176" s="115">
        <f t="shared" si="147"/>
        <v>0</v>
      </c>
      <c r="W176" s="202">
        <f t="shared" si="165"/>
        <v>0</v>
      </c>
      <c r="Y176" s="205">
        <f t="shared" si="183"/>
        <v>62.316035804975819</v>
      </c>
      <c r="Z176" s="205">
        <f t="shared" si="184"/>
        <v>-1</v>
      </c>
      <c r="AA176" s="205">
        <f t="shared" si="148"/>
        <v>0</v>
      </c>
      <c r="AB176" s="205">
        <f t="shared" si="166"/>
        <v>0</v>
      </c>
      <c r="AC176" s="205">
        <f t="shared" si="185"/>
        <v>-1</v>
      </c>
      <c r="AD176" s="205">
        <f t="shared" si="149"/>
        <v>0</v>
      </c>
      <c r="AE176" s="205">
        <f t="shared" si="167"/>
        <v>0</v>
      </c>
      <c r="AF176" s="205">
        <f t="shared" si="150"/>
        <v>0</v>
      </c>
      <c r="AG176" s="205">
        <f t="shared" si="168"/>
        <v>0</v>
      </c>
      <c r="AH176" s="205">
        <f t="shared" si="169"/>
        <v>0</v>
      </c>
      <c r="AI176" s="205">
        <f t="shared" si="151"/>
        <v>-0.11558249449038437</v>
      </c>
      <c r="AJ176" s="205">
        <f t="shared" si="186"/>
        <v>1861.8924049938582</v>
      </c>
      <c r="AK176" s="205">
        <f t="shared" si="170"/>
        <v>62.205569712160887</v>
      </c>
      <c r="AL176" s="205">
        <f t="shared" si="152"/>
        <v>62.316035804975819</v>
      </c>
      <c r="AM176" s="205" t="e">
        <f t="shared" si="153"/>
        <v>#DIV/0!</v>
      </c>
      <c r="AN176" s="205">
        <f t="shared" si="171"/>
        <v>0</v>
      </c>
      <c r="AO176" s="205">
        <f t="shared" si="154"/>
        <v>0</v>
      </c>
      <c r="AP176" s="205">
        <f t="shared" si="172"/>
        <v>0</v>
      </c>
      <c r="AQ176" s="205">
        <f t="shared" si="173"/>
        <v>0</v>
      </c>
      <c r="AR176" s="215">
        <f t="shared" si="155"/>
        <v>13.181186421934679</v>
      </c>
      <c r="AS176" s="215">
        <f t="shared" si="156"/>
        <v>13.181186421934679</v>
      </c>
      <c r="AT176" s="215">
        <f t="shared" si="157"/>
        <v>0</v>
      </c>
      <c r="AU176" s="215">
        <f t="shared" si="187"/>
        <v>0</v>
      </c>
      <c r="AV176" s="201"/>
      <c r="AW176" s="115">
        <f t="shared" si="188"/>
        <v>54.512999999952882</v>
      </c>
      <c r="AX176" s="115">
        <f t="shared" si="189"/>
        <v>-2.6744983969590508</v>
      </c>
      <c r="AY176" s="115">
        <f t="shared" si="174"/>
        <v>0</v>
      </c>
      <c r="AZ176" s="115">
        <f t="shared" si="190"/>
        <v>-2.6639825483132396</v>
      </c>
      <c r="BA176" s="115">
        <f t="shared" si="175"/>
        <v>0</v>
      </c>
      <c r="BB176" s="115">
        <f t="shared" si="191"/>
        <v>0</v>
      </c>
      <c r="BC176" s="115">
        <f t="shared" si="192"/>
        <v>0</v>
      </c>
      <c r="BD176" s="115">
        <f t="shared" si="193"/>
        <v>0</v>
      </c>
      <c r="BE176" s="115">
        <f t="shared" si="176"/>
        <v>0</v>
      </c>
      <c r="BF176" s="115">
        <f t="shared" si="177"/>
        <v>0</v>
      </c>
      <c r="BG176" s="115">
        <f t="shared" si="194"/>
        <v>1805.5617600000019</v>
      </c>
      <c r="BH176" s="115">
        <f t="shared" si="195"/>
        <v>25487.537827952881</v>
      </c>
      <c r="BI176" s="115">
        <f t="shared" si="178"/>
        <v>54.512999999952882</v>
      </c>
      <c r="BJ176" s="115" t="e">
        <f t="shared" si="179"/>
        <v>#DIV/0!</v>
      </c>
      <c r="BK176" s="115">
        <f t="shared" si="158"/>
        <v>0</v>
      </c>
      <c r="BL176" s="115">
        <f t="shared" si="159"/>
        <v>0</v>
      </c>
      <c r="BM176" s="115">
        <f t="shared" si="180"/>
        <v>0</v>
      </c>
      <c r="BN176" s="201">
        <f t="shared" si="160"/>
        <v>0</v>
      </c>
      <c r="BO176" s="216">
        <f t="shared" si="196"/>
        <v>0</v>
      </c>
      <c r="BP176" s="201"/>
      <c r="BQ176" s="110">
        <f t="shared" si="161"/>
        <v>0</v>
      </c>
      <c r="BR176" s="110" t="e">
        <f t="shared" si="162"/>
        <v>#DIV/0!</v>
      </c>
      <c r="BS176" s="110" t="e">
        <f t="shared" si="181"/>
        <v>#DIV/0!</v>
      </c>
      <c r="BT176" s="110">
        <f t="shared" si="182"/>
        <v>0</v>
      </c>
      <c r="CC176" s="110"/>
      <c r="CD176" s="110"/>
      <c r="CE176" s="110"/>
      <c r="CW176" s="110"/>
      <c r="CX176" s="110"/>
    </row>
    <row r="177" spans="1:102">
      <c r="A177" s="110">
        <f t="shared" si="197"/>
        <v>7.6700000000000284</v>
      </c>
      <c r="B177" s="110">
        <f t="shared" si="163"/>
        <v>1551.0996998562587</v>
      </c>
      <c r="C177" s="116">
        <f t="shared" si="164"/>
        <v>1551.0996998562587</v>
      </c>
      <c r="E177" s="205">
        <f t="shared" si="132"/>
        <v>1845.5891129141687</v>
      </c>
      <c r="F177" s="205">
        <f t="shared" si="133"/>
        <v>1710.0596812236188</v>
      </c>
      <c r="G177" s="205">
        <f t="shared" si="134"/>
        <v>-0.11568724966467138</v>
      </c>
      <c r="H177" s="205">
        <f t="shared" si="135"/>
        <v>1861.2681401150644</v>
      </c>
      <c r="I177" s="205">
        <f t="shared" si="136"/>
        <v>0</v>
      </c>
      <c r="K177" s="115">
        <f t="shared" si="137"/>
        <v>1805.0156100000015</v>
      </c>
      <c r="L177" s="115">
        <f t="shared" si="138"/>
        <v>1900.3475200000007</v>
      </c>
      <c r="M177" s="115">
        <f t="shared" si="139"/>
        <v>0.1346982758620687</v>
      </c>
      <c r="N177" s="115">
        <f t="shared" si="140"/>
        <v>1830.0659131264633</v>
      </c>
      <c r="O177" s="115">
        <f t="shared" si="141"/>
        <v>2007.4922000000006</v>
      </c>
      <c r="Q177" s="205">
        <f t="shared" si="142"/>
        <v>-1</v>
      </c>
      <c r="R177" s="204">
        <f t="shared" si="143"/>
        <v>0</v>
      </c>
      <c r="S177" s="204">
        <f t="shared" si="144"/>
        <v>0</v>
      </c>
      <c r="T177" s="115">
        <f t="shared" si="145"/>
        <v>-2.6634933690486742</v>
      </c>
      <c r="U177" s="115">
        <f t="shared" si="146"/>
        <v>0</v>
      </c>
      <c r="V177" s="115">
        <f t="shared" si="147"/>
        <v>0</v>
      </c>
      <c r="W177" s="202">
        <f t="shared" si="165"/>
        <v>0</v>
      </c>
      <c r="Y177" s="205">
        <f t="shared" si="183"/>
        <v>62.426487879385114</v>
      </c>
      <c r="Z177" s="205">
        <f t="shared" si="184"/>
        <v>-1</v>
      </c>
      <c r="AA177" s="205">
        <f t="shared" si="148"/>
        <v>0</v>
      </c>
      <c r="AB177" s="205">
        <f t="shared" si="166"/>
        <v>0</v>
      </c>
      <c r="AC177" s="205">
        <f t="shared" si="185"/>
        <v>-1</v>
      </c>
      <c r="AD177" s="205">
        <f t="shared" si="149"/>
        <v>0</v>
      </c>
      <c r="AE177" s="205">
        <f t="shared" si="167"/>
        <v>0</v>
      </c>
      <c r="AF177" s="205">
        <f t="shared" si="150"/>
        <v>0</v>
      </c>
      <c r="AG177" s="205">
        <f t="shared" si="168"/>
        <v>0</v>
      </c>
      <c r="AH177" s="205">
        <f t="shared" si="169"/>
        <v>0</v>
      </c>
      <c r="AI177" s="205">
        <f t="shared" si="151"/>
        <v>-0.11568724966467138</v>
      </c>
      <c r="AJ177" s="205">
        <f t="shared" si="186"/>
        <v>1861.2681401150644</v>
      </c>
      <c r="AK177" s="205">
        <f t="shared" si="170"/>
        <v>62.316035804975819</v>
      </c>
      <c r="AL177" s="205">
        <f t="shared" si="152"/>
        <v>62.426487879385114</v>
      </c>
      <c r="AM177" s="205" t="e">
        <f t="shared" si="153"/>
        <v>#DIV/0!</v>
      </c>
      <c r="AN177" s="205">
        <f t="shared" si="171"/>
        <v>0</v>
      </c>
      <c r="AO177" s="205">
        <f t="shared" si="154"/>
        <v>0</v>
      </c>
      <c r="AP177" s="205">
        <f t="shared" si="172"/>
        <v>0</v>
      </c>
      <c r="AQ177" s="205">
        <f t="shared" si="173"/>
        <v>0</v>
      </c>
      <c r="AR177" s="215">
        <f t="shared" si="155"/>
        <v>13.181186421934679</v>
      </c>
      <c r="AS177" s="215">
        <f t="shared" si="156"/>
        <v>13.181186421934679</v>
      </c>
      <c r="AT177" s="215">
        <f t="shared" si="157"/>
        <v>0</v>
      </c>
      <c r="AU177" s="215">
        <f t="shared" si="187"/>
        <v>0</v>
      </c>
      <c r="AV177" s="201"/>
      <c r="AW177" s="115">
        <f t="shared" si="188"/>
        <v>54.615000000036417</v>
      </c>
      <c r="AX177" s="115">
        <f t="shared" si="189"/>
        <v>-2.6634933690486742</v>
      </c>
      <c r="AY177" s="115">
        <f t="shared" si="174"/>
        <v>0</v>
      </c>
      <c r="AZ177" s="115">
        <f t="shared" si="190"/>
        <v>-2.6530037019477</v>
      </c>
      <c r="BA177" s="115">
        <f t="shared" si="175"/>
        <v>0</v>
      </c>
      <c r="BB177" s="115">
        <f t="shared" si="191"/>
        <v>0</v>
      </c>
      <c r="BC177" s="115">
        <f t="shared" si="192"/>
        <v>0</v>
      </c>
      <c r="BD177" s="115">
        <f t="shared" si="193"/>
        <v>0</v>
      </c>
      <c r="BE177" s="115">
        <f t="shared" si="176"/>
        <v>0</v>
      </c>
      <c r="BF177" s="115">
        <f t="shared" si="177"/>
        <v>0</v>
      </c>
      <c r="BG177" s="115">
        <f t="shared" si="194"/>
        <v>1805.0156100000015</v>
      </c>
      <c r="BH177" s="115">
        <f t="shared" si="195"/>
        <v>25446.206014374864</v>
      </c>
      <c r="BI177" s="115">
        <f t="shared" si="178"/>
        <v>54.615000000036417</v>
      </c>
      <c r="BJ177" s="115" t="e">
        <f t="shared" si="179"/>
        <v>#DIV/0!</v>
      </c>
      <c r="BK177" s="115">
        <f t="shared" si="158"/>
        <v>0</v>
      </c>
      <c r="BL177" s="115">
        <f t="shared" si="159"/>
        <v>0</v>
      </c>
      <c r="BM177" s="115">
        <f t="shared" si="180"/>
        <v>0</v>
      </c>
      <c r="BN177" s="201">
        <f t="shared" si="160"/>
        <v>0</v>
      </c>
      <c r="BO177" s="216">
        <f t="shared" si="196"/>
        <v>0</v>
      </c>
      <c r="BP177" s="201"/>
      <c r="BQ177" s="110">
        <f t="shared" si="161"/>
        <v>0</v>
      </c>
      <c r="BR177" s="110" t="e">
        <f t="shared" si="162"/>
        <v>#DIV/0!</v>
      </c>
      <c r="BS177" s="110" t="e">
        <f t="shared" si="181"/>
        <v>#DIV/0!</v>
      </c>
      <c r="BT177" s="110">
        <f t="shared" si="182"/>
        <v>0</v>
      </c>
      <c r="CC177" s="110"/>
      <c r="CD177" s="110"/>
      <c r="CE177" s="110"/>
      <c r="CW177" s="110"/>
      <c r="CX177" s="110"/>
    </row>
    <row r="178" spans="1:102">
      <c r="A178" s="110">
        <f t="shared" si="197"/>
        <v>7.6600000000000286</v>
      </c>
      <c r="B178" s="110">
        <f t="shared" si="163"/>
        <v>1550.9678879920393</v>
      </c>
      <c r="C178" s="116">
        <f t="shared" si="164"/>
        <v>1550.9678879920393</v>
      </c>
      <c r="E178" s="205">
        <f t="shared" si="132"/>
        <v>1845.0549407958306</v>
      </c>
      <c r="F178" s="205">
        <f t="shared" si="133"/>
        <v>1710.4358812236192</v>
      </c>
      <c r="G178" s="205">
        <f t="shared" si="134"/>
        <v>-0.1157921479349111</v>
      </c>
      <c r="H178" s="205">
        <f t="shared" si="135"/>
        <v>1860.6427708566748</v>
      </c>
      <c r="I178" s="205">
        <f t="shared" si="136"/>
        <v>0</v>
      </c>
      <c r="K178" s="115">
        <f t="shared" si="137"/>
        <v>1804.4684400000019</v>
      </c>
      <c r="L178" s="115">
        <f t="shared" si="138"/>
        <v>1900.0380800000005</v>
      </c>
      <c r="M178" s="115">
        <f t="shared" si="139"/>
        <v>0.13479511143062517</v>
      </c>
      <c r="N178" s="115">
        <f t="shared" si="140"/>
        <v>1829.5932456758956</v>
      </c>
      <c r="O178" s="115">
        <f t="shared" si="141"/>
        <v>2007.3488000000002</v>
      </c>
      <c r="Q178" s="205">
        <f t="shared" si="142"/>
        <v>-1</v>
      </c>
      <c r="R178" s="204">
        <f t="shared" si="143"/>
        <v>0</v>
      </c>
      <c r="S178" s="204">
        <f t="shared" si="144"/>
        <v>0</v>
      </c>
      <c r="T178" s="115">
        <f t="shared" si="145"/>
        <v>-2.6525217841980613</v>
      </c>
      <c r="U178" s="115">
        <f t="shared" si="146"/>
        <v>0</v>
      </c>
      <c r="V178" s="115">
        <f t="shared" si="147"/>
        <v>0</v>
      </c>
      <c r="W178" s="202">
        <f t="shared" si="165"/>
        <v>0</v>
      </c>
      <c r="Y178" s="205">
        <f t="shared" si="183"/>
        <v>62.536925838959604</v>
      </c>
      <c r="Z178" s="205">
        <f t="shared" si="184"/>
        <v>-1</v>
      </c>
      <c r="AA178" s="205">
        <f t="shared" si="148"/>
        <v>0</v>
      </c>
      <c r="AB178" s="205">
        <f t="shared" si="166"/>
        <v>0</v>
      </c>
      <c r="AC178" s="205">
        <f t="shared" si="185"/>
        <v>-1</v>
      </c>
      <c r="AD178" s="205">
        <f t="shared" si="149"/>
        <v>0</v>
      </c>
      <c r="AE178" s="205">
        <f t="shared" si="167"/>
        <v>0</v>
      </c>
      <c r="AF178" s="205">
        <f t="shared" si="150"/>
        <v>0</v>
      </c>
      <c r="AG178" s="205">
        <f t="shared" si="168"/>
        <v>0</v>
      </c>
      <c r="AH178" s="205">
        <f t="shared" si="169"/>
        <v>0</v>
      </c>
      <c r="AI178" s="205">
        <f t="shared" si="151"/>
        <v>-0.1157921479349111</v>
      </c>
      <c r="AJ178" s="205">
        <f t="shared" si="186"/>
        <v>1860.6427708566748</v>
      </c>
      <c r="AK178" s="205">
        <f t="shared" si="170"/>
        <v>62.426487879385114</v>
      </c>
      <c r="AL178" s="205">
        <f t="shared" si="152"/>
        <v>62.536925838959604</v>
      </c>
      <c r="AM178" s="205" t="e">
        <f t="shared" si="153"/>
        <v>#DIV/0!</v>
      </c>
      <c r="AN178" s="205">
        <f t="shared" si="171"/>
        <v>0</v>
      </c>
      <c r="AO178" s="205">
        <f t="shared" si="154"/>
        <v>0</v>
      </c>
      <c r="AP178" s="205">
        <f t="shared" si="172"/>
        <v>0</v>
      </c>
      <c r="AQ178" s="205">
        <f t="shared" si="173"/>
        <v>0</v>
      </c>
      <c r="AR178" s="215">
        <f t="shared" si="155"/>
        <v>13.181186421934679</v>
      </c>
      <c r="AS178" s="215">
        <f t="shared" si="156"/>
        <v>13.181186421934679</v>
      </c>
      <c r="AT178" s="215">
        <f t="shared" si="157"/>
        <v>0</v>
      </c>
      <c r="AU178" s="215">
        <f t="shared" si="187"/>
        <v>0</v>
      </c>
      <c r="AV178" s="201"/>
      <c r="AW178" s="115">
        <f t="shared" si="188"/>
        <v>54.716999999960791</v>
      </c>
      <c r="AX178" s="115">
        <f t="shared" si="189"/>
        <v>-2.6525217841980613</v>
      </c>
      <c r="AY178" s="115">
        <f t="shared" si="174"/>
        <v>0</v>
      </c>
      <c r="AZ178" s="115">
        <f t="shared" si="190"/>
        <v>-2.6420582102011303</v>
      </c>
      <c r="BA178" s="115">
        <f t="shared" si="175"/>
        <v>0</v>
      </c>
      <c r="BB178" s="115">
        <f t="shared" si="191"/>
        <v>0</v>
      </c>
      <c r="BC178" s="115">
        <f t="shared" si="192"/>
        <v>0</v>
      </c>
      <c r="BD178" s="115">
        <f t="shared" si="193"/>
        <v>0</v>
      </c>
      <c r="BE178" s="115">
        <f t="shared" si="176"/>
        <v>0</v>
      </c>
      <c r="BF178" s="115">
        <f t="shared" si="177"/>
        <v>0</v>
      </c>
      <c r="BG178" s="115">
        <f t="shared" si="194"/>
        <v>1804.4684400000019</v>
      </c>
      <c r="BH178" s="115">
        <f t="shared" si="195"/>
        <v>25404.77220079676</v>
      </c>
      <c r="BI178" s="115">
        <f t="shared" si="178"/>
        <v>54.716999999960791</v>
      </c>
      <c r="BJ178" s="115" t="e">
        <f t="shared" si="179"/>
        <v>#DIV/0!</v>
      </c>
      <c r="BK178" s="115">
        <f t="shared" si="158"/>
        <v>0</v>
      </c>
      <c r="BL178" s="115">
        <f t="shared" si="159"/>
        <v>0</v>
      </c>
      <c r="BM178" s="115">
        <f t="shared" si="180"/>
        <v>0</v>
      </c>
      <c r="BN178" s="201">
        <f t="shared" si="160"/>
        <v>0</v>
      </c>
      <c r="BO178" s="216">
        <f t="shared" si="196"/>
        <v>0</v>
      </c>
      <c r="BP178" s="201"/>
      <c r="BQ178" s="110">
        <f t="shared" si="161"/>
        <v>0</v>
      </c>
      <c r="BR178" s="110" t="e">
        <f t="shared" si="162"/>
        <v>#DIV/0!</v>
      </c>
      <c r="BS178" s="110" t="e">
        <f t="shared" si="181"/>
        <v>#DIV/0!</v>
      </c>
      <c r="BT178" s="110">
        <f t="shared" si="182"/>
        <v>0</v>
      </c>
      <c r="CC178" s="110"/>
      <c r="CD178" s="110"/>
      <c r="CE178" s="110"/>
      <c r="CW178" s="110"/>
      <c r="CX178" s="110"/>
    </row>
    <row r="179" spans="1:102">
      <c r="A179" s="110">
        <f t="shared" si="197"/>
        <v>7.6500000000000288</v>
      </c>
      <c r="B179" s="110">
        <f t="shared" si="163"/>
        <v>1550.83607612782</v>
      </c>
      <c r="C179" s="116">
        <f t="shared" si="164"/>
        <v>1550.83607612782</v>
      </c>
      <c r="E179" s="205">
        <f t="shared" si="132"/>
        <v>1844.5196423227408</v>
      </c>
      <c r="F179" s="205">
        <f t="shared" si="133"/>
        <v>1710.8092812236191</v>
      </c>
      <c r="G179" s="205">
        <f t="shared" si="134"/>
        <v>-0.11589718934779476</v>
      </c>
      <c r="H179" s="205">
        <f t="shared" si="135"/>
        <v>1860.0162973608076</v>
      </c>
      <c r="I179" s="205">
        <f t="shared" si="136"/>
        <v>0</v>
      </c>
      <c r="K179" s="115">
        <f t="shared" si="137"/>
        <v>1803.9202500000017</v>
      </c>
      <c r="L179" s="115">
        <f t="shared" si="138"/>
        <v>1899.728000000001</v>
      </c>
      <c r="M179" s="115">
        <f t="shared" si="139"/>
        <v>0.13489208633093497</v>
      </c>
      <c r="N179" s="115">
        <f t="shared" si="140"/>
        <v>1829.119732508567</v>
      </c>
      <c r="O179" s="115">
        <f t="shared" si="141"/>
        <v>2007.2050000000004</v>
      </c>
      <c r="Q179" s="205">
        <f t="shared" si="142"/>
        <v>-1</v>
      </c>
      <c r="R179" s="204">
        <f t="shared" si="143"/>
        <v>0</v>
      </c>
      <c r="S179" s="204">
        <f t="shared" si="144"/>
        <v>0</v>
      </c>
      <c r="T179" s="115">
        <f t="shared" si="145"/>
        <v>-2.6415835240070211</v>
      </c>
      <c r="U179" s="115">
        <f t="shared" si="146"/>
        <v>0</v>
      </c>
      <c r="V179" s="115">
        <f t="shared" si="147"/>
        <v>0</v>
      </c>
      <c r="W179" s="202">
        <f t="shared" si="165"/>
        <v>0</v>
      </c>
      <c r="Y179" s="205">
        <f t="shared" si="183"/>
        <v>62.647349586724403</v>
      </c>
      <c r="Z179" s="205">
        <f t="shared" si="184"/>
        <v>-1</v>
      </c>
      <c r="AA179" s="205">
        <f t="shared" si="148"/>
        <v>0</v>
      </c>
      <c r="AB179" s="205">
        <f t="shared" si="166"/>
        <v>0</v>
      </c>
      <c r="AC179" s="205">
        <f t="shared" si="185"/>
        <v>-1</v>
      </c>
      <c r="AD179" s="205">
        <f t="shared" si="149"/>
        <v>0</v>
      </c>
      <c r="AE179" s="205">
        <f t="shared" si="167"/>
        <v>0</v>
      </c>
      <c r="AF179" s="205">
        <f t="shared" si="150"/>
        <v>0</v>
      </c>
      <c r="AG179" s="205">
        <f t="shared" si="168"/>
        <v>0</v>
      </c>
      <c r="AH179" s="205">
        <f t="shared" si="169"/>
        <v>0</v>
      </c>
      <c r="AI179" s="205">
        <f t="shared" si="151"/>
        <v>-0.11589718934779476</v>
      </c>
      <c r="AJ179" s="205">
        <f t="shared" si="186"/>
        <v>1860.0162973608076</v>
      </c>
      <c r="AK179" s="205">
        <f t="shared" si="170"/>
        <v>62.536925838959604</v>
      </c>
      <c r="AL179" s="205">
        <f t="shared" si="152"/>
        <v>62.647349586724403</v>
      </c>
      <c r="AM179" s="205" t="e">
        <f t="shared" si="153"/>
        <v>#DIV/0!</v>
      </c>
      <c r="AN179" s="205">
        <f t="shared" si="171"/>
        <v>0</v>
      </c>
      <c r="AO179" s="205">
        <f t="shared" si="154"/>
        <v>0</v>
      </c>
      <c r="AP179" s="205">
        <f t="shared" si="172"/>
        <v>0</v>
      </c>
      <c r="AQ179" s="205">
        <f t="shared" si="173"/>
        <v>0</v>
      </c>
      <c r="AR179" s="215">
        <f t="shared" si="155"/>
        <v>13.181186421934679</v>
      </c>
      <c r="AS179" s="215">
        <f t="shared" si="156"/>
        <v>13.181186421934679</v>
      </c>
      <c r="AT179" s="215">
        <f t="shared" si="157"/>
        <v>0</v>
      </c>
      <c r="AU179" s="215">
        <f t="shared" si="187"/>
        <v>0</v>
      </c>
      <c r="AV179" s="201"/>
      <c r="AW179" s="115">
        <f t="shared" si="188"/>
        <v>54.819000000021589</v>
      </c>
      <c r="AX179" s="115">
        <f t="shared" si="189"/>
        <v>-2.6415835240070211</v>
      </c>
      <c r="AY179" s="115">
        <f t="shared" si="174"/>
        <v>0</v>
      </c>
      <c r="AZ179" s="115">
        <f t="shared" si="190"/>
        <v>-2.6311459550212137</v>
      </c>
      <c r="BA179" s="115">
        <f t="shared" si="175"/>
        <v>0</v>
      </c>
      <c r="BB179" s="115">
        <f t="shared" si="191"/>
        <v>0</v>
      </c>
      <c r="BC179" s="115">
        <f t="shared" si="192"/>
        <v>0</v>
      </c>
      <c r="BD179" s="115">
        <f t="shared" si="193"/>
        <v>0</v>
      </c>
      <c r="BE179" s="115">
        <f t="shared" si="176"/>
        <v>0</v>
      </c>
      <c r="BF179" s="115">
        <f t="shared" si="177"/>
        <v>0</v>
      </c>
      <c r="BG179" s="115">
        <f t="shared" si="194"/>
        <v>1803.9202500000017</v>
      </c>
      <c r="BH179" s="115">
        <f t="shared" si="195"/>
        <v>25363.236387218734</v>
      </c>
      <c r="BI179" s="115">
        <f t="shared" si="178"/>
        <v>54.819000000021589</v>
      </c>
      <c r="BJ179" s="115" t="e">
        <f t="shared" si="179"/>
        <v>#DIV/0!</v>
      </c>
      <c r="BK179" s="115">
        <f t="shared" si="158"/>
        <v>0</v>
      </c>
      <c r="BL179" s="115">
        <f t="shared" si="159"/>
        <v>0</v>
      </c>
      <c r="BM179" s="115">
        <f t="shared" si="180"/>
        <v>0</v>
      </c>
      <c r="BN179" s="201">
        <f t="shared" si="160"/>
        <v>0</v>
      </c>
      <c r="BO179" s="216">
        <f t="shared" si="196"/>
        <v>0</v>
      </c>
      <c r="BP179" s="201"/>
      <c r="BQ179" s="110">
        <f t="shared" si="161"/>
        <v>0</v>
      </c>
      <c r="BR179" s="110" t="e">
        <f t="shared" si="162"/>
        <v>#DIV/0!</v>
      </c>
      <c r="BS179" s="110" t="e">
        <f t="shared" si="181"/>
        <v>#DIV/0!</v>
      </c>
      <c r="BT179" s="110">
        <f t="shared" si="182"/>
        <v>0</v>
      </c>
      <c r="CC179" s="110"/>
      <c r="CD179" s="110"/>
      <c r="CE179" s="110"/>
      <c r="CW179" s="110"/>
      <c r="CX179" s="110"/>
    </row>
    <row r="180" spans="1:102">
      <c r="A180" s="110">
        <f t="shared" si="197"/>
        <v>7.640000000000029</v>
      </c>
      <c r="B180" s="110">
        <f t="shared" si="163"/>
        <v>1550.7042642636006</v>
      </c>
      <c r="C180" s="116">
        <f t="shared" si="164"/>
        <v>1550.7042642636006</v>
      </c>
      <c r="E180" s="205">
        <f t="shared" si="132"/>
        <v>1843.9832174948997</v>
      </c>
      <c r="F180" s="205">
        <f t="shared" si="133"/>
        <v>1711.1798812236188</v>
      </c>
      <c r="G180" s="205">
        <f t="shared" si="134"/>
        <v>-0.11600237394783351</v>
      </c>
      <c r="H180" s="205">
        <f t="shared" si="135"/>
        <v>1859.3887197705608</v>
      </c>
      <c r="I180" s="205">
        <f t="shared" si="136"/>
        <v>0</v>
      </c>
      <c r="K180" s="115">
        <f t="shared" si="137"/>
        <v>1803.3710400000018</v>
      </c>
      <c r="L180" s="115">
        <f t="shared" si="138"/>
        <v>1899.417280000001</v>
      </c>
      <c r="M180" s="115">
        <f t="shared" si="139"/>
        <v>0.1349892008639306</v>
      </c>
      <c r="N180" s="115">
        <f t="shared" si="140"/>
        <v>1828.6453739038775</v>
      </c>
      <c r="O180" s="115">
        <f t="shared" si="141"/>
        <v>2007.0608000000002</v>
      </c>
      <c r="Q180" s="205">
        <f t="shared" si="142"/>
        <v>-1</v>
      </c>
      <c r="R180" s="204">
        <f t="shared" si="143"/>
        <v>0</v>
      </c>
      <c r="S180" s="204">
        <f t="shared" si="144"/>
        <v>0</v>
      </c>
      <c r="T180" s="115">
        <f t="shared" si="145"/>
        <v>-2.6306784704575965</v>
      </c>
      <c r="U180" s="115">
        <f t="shared" si="146"/>
        <v>0</v>
      </c>
      <c r="V180" s="115">
        <f t="shared" si="147"/>
        <v>0</v>
      </c>
      <c r="W180" s="202">
        <f t="shared" si="165"/>
        <v>0</v>
      </c>
      <c r="Y180" s="205">
        <f t="shared" si="183"/>
        <v>62.757759024681462</v>
      </c>
      <c r="Z180" s="205">
        <f t="shared" si="184"/>
        <v>-1</v>
      </c>
      <c r="AA180" s="205">
        <f t="shared" si="148"/>
        <v>0</v>
      </c>
      <c r="AB180" s="205">
        <f t="shared" si="166"/>
        <v>0</v>
      </c>
      <c r="AC180" s="205">
        <f t="shared" si="185"/>
        <v>-1</v>
      </c>
      <c r="AD180" s="205">
        <f t="shared" si="149"/>
        <v>0</v>
      </c>
      <c r="AE180" s="205">
        <f t="shared" si="167"/>
        <v>0</v>
      </c>
      <c r="AF180" s="205">
        <f t="shared" si="150"/>
        <v>0</v>
      </c>
      <c r="AG180" s="205">
        <f t="shared" si="168"/>
        <v>0</v>
      </c>
      <c r="AH180" s="205">
        <f t="shared" si="169"/>
        <v>0</v>
      </c>
      <c r="AI180" s="205">
        <f t="shared" si="151"/>
        <v>-0.11600237394783351</v>
      </c>
      <c r="AJ180" s="205">
        <f t="shared" si="186"/>
        <v>1859.3887197705608</v>
      </c>
      <c r="AK180" s="205">
        <f t="shared" si="170"/>
        <v>62.647349586724403</v>
      </c>
      <c r="AL180" s="205">
        <f t="shared" si="152"/>
        <v>62.757759024681462</v>
      </c>
      <c r="AM180" s="205" t="e">
        <f t="shared" si="153"/>
        <v>#DIV/0!</v>
      </c>
      <c r="AN180" s="205">
        <f t="shared" si="171"/>
        <v>0</v>
      </c>
      <c r="AO180" s="205">
        <f t="shared" si="154"/>
        <v>0</v>
      </c>
      <c r="AP180" s="205">
        <f t="shared" si="172"/>
        <v>0</v>
      </c>
      <c r="AQ180" s="205">
        <f t="shared" si="173"/>
        <v>0</v>
      </c>
      <c r="AR180" s="215">
        <f t="shared" si="155"/>
        <v>13.181186421934679</v>
      </c>
      <c r="AS180" s="215">
        <f t="shared" si="156"/>
        <v>13.181186421934679</v>
      </c>
      <c r="AT180" s="215">
        <f t="shared" si="157"/>
        <v>0</v>
      </c>
      <c r="AU180" s="215">
        <f t="shared" si="187"/>
        <v>0</v>
      </c>
      <c r="AV180" s="201"/>
      <c r="AW180" s="115">
        <f t="shared" si="188"/>
        <v>54.920999999991444</v>
      </c>
      <c r="AX180" s="115">
        <f t="shared" si="189"/>
        <v>-2.6306784704575965</v>
      </c>
      <c r="AY180" s="115">
        <f t="shared" si="174"/>
        <v>0</v>
      </c>
      <c r="AZ180" s="115">
        <f t="shared" si="190"/>
        <v>-2.6202668187365088</v>
      </c>
      <c r="BA180" s="115">
        <f t="shared" si="175"/>
        <v>0</v>
      </c>
      <c r="BB180" s="115">
        <f t="shared" si="191"/>
        <v>0</v>
      </c>
      <c r="BC180" s="115">
        <f t="shared" si="192"/>
        <v>0</v>
      </c>
      <c r="BD180" s="115">
        <f t="shared" si="193"/>
        <v>0</v>
      </c>
      <c r="BE180" s="115">
        <f t="shared" si="176"/>
        <v>0</v>
      </c>
      <c r="BF180" s="115">
        <f t="shared" si="177"/>
        <v>0</v>
      </c>
      <c r="BG180" s="115">
        <f t="shared" si="194"/>
        <v>1803.3710400000018</v>
      </c>
      <c r="BH180" s="115">
        <f t="shared" si="195"/>
        <v>25321.598573640647</v>
      </c>
      <c r="BI180" s="115">
        <f t="shared" si="178"/>
        <v>54.920999999991444</v>
      </c>
      <c r="BJ180" s="115" t="e">
        <f t="shared" si="179"/>
        <v>#DIV/0!</v>
      </c>
      <c r="BK180" s="115">
        <f t="shared" si="158"/>
        <v>0</v>
      </c>
      <c r="BL180" s="115">
        <f t="shared" si="159"/>
        <v>0</v>
      </c>
      <c r="BM180" s="115">
        <f t="shared" si="180"/>
        <v>0</v>
      </c>
      <c r="BN180" s="201">
        <f t="shared" si="160"/>
        <v>0</v>
      </c>
      <c r="BO180" s="216">
        <f t="shared" si="196"/>
        <v>0</v>
      </c>
      <c r="BP180" s="201"/>
      <c r="BQ180" s="110">
        <f t="shared" si="161"/>
        <v>0</v>
      </c>
      <c r="BR180" s="110" t="e">
        <f t="shared" si="162"/>
        <v>#DIV/0!</v>
      </c>
      <c r="BS180" s="110" t="e">
        <f t="shared" si="181"/>
        <v>#DIV/0!</v>
      </c>
      <c r="BT180" s="110">
        <f t="shared" si="182"/>
        <v>0</v>
      </c>
      <c r="CC180" s="110"/>
      <c r="CD180" s="110"/>
      <c r="CE180" s="110"/>
      <c r="CW180" s="110"/>
      <c r="CX180" s="110"/>
    </row>
    <row r="181" spans="1:102">
      <c r="A181" s="110">
        <f t="shared" si="197"/>
        <v>7.6300000000000292</v>
      </c>
      <c r="B181" s="110">
        <f t="shared" si="163"/>
        <v>1550.5724523993813</v>
      </c>
      <c r="C181" s="116">
        <f t="shared" si="164"/>
        <v>1550.5724523993813</v>
      </c>
      <c r="E181" s="205">
        <f t="shared" si="132"/>
        <v>1843.4456663123069</v>
      </c>
      <c r="F181" s="205">
        <f t="shared" si="133"/>
        <v>1711.5476812236191</v>
      </c>
      <c r="G181" s="205">
        <f t="shared" si="134"/>
        <v>-0.11610770177733258</v>
      </c>
      <c r="H181" s="205">
        <f t="shared" si="135"/>
        <v>1858.7600382300154</v>
      </c>
      <c r="I181" s="205">
        <f t="shared" si="136"/>
        <v>0</v>
      </c>
      <c r="K181" s="115">
        <f t="shared" si="137"/>
        <v>1802.8208100000018</v>
      </c>
      <c r="L181" s="115">
        <f t="shared" si="138"/>
        <v>1899.1059200000009</v>
      </c>
      <c r="M181" s="115">
        <f t="shared" si="139"/>
        <v>0.13508645533141181</v>
      </c>
      <c r="N181" s="115">
        <f t="shared" si="140"/>
        <v>1828.1701701419211</v>
      </c>
      <c r="O181" s="115">
        <f t="shared" si="141"/>
        <v>2006.9162000000003</v>
      </c>
      <c r="Q181" s="205">
        <f t="shared" si="142"/>
        <v>-1</v>
      </c>
      <c r="R181" s="204">
        <f t="shared" si="143"/>
        <v>0</v>
      </c>
      <c r="S181" s="204">
        <f t="shared" si="144"/>
        <v>0</v>
      </c>
      <c r="T181" s="115">
        <f t="shared" si="145"/>
        <v>-2.6198065059137674</v>
      </c>
      <c r="U181" s="115">
        <f t="shared" si="146"/>
        <v>0</v>
      </c>
      <c r="V181" s="115">
        <f t="shared" si="147"/>
        <v>0</v>
      </c>
      <c r="W181" s="202">
        <f t="shared" si="165"/>
        <v>0</v>
      </c>
      <c r="Y181" s="205">
        <f t="shared" si="183"/>
        <v>62.86815405453715</v>
      </c>
      <c r="Z181" s="205">
        <f t="shared" si="184"/>
        <v>-1</v>
      </c>
      <c r="AA181" s="205">
        <f t="shared" si="148"/>
        <v>0</v>
      </c>
      <c r="AB181" s="205">
        <f t="shared" si="166"/>
        <v>0</v>
      </c>
      <c r="AC181" s="205">
        <f t="shared" si="185"/>
        <v>-1</v>
      </c>
      <c r="AD181" s="205">
        <f t="shared" si="149"/>
        <v>0</v>
      </c>
      <c r="AE181" s="205">
        <f t="shared" si="167"/>
        <v>0</v>
      </c>
      <c r="AF181" s="205">
        <f t="shared" si="150"/>
        <v>0</v>
      </c>
      <c r="AG181" s="205">
        <f t="shared" si="168"/>
        <v>0</v>
      </c>
      <c r="AH181" s="205">
        <f t="shared" si="169"/>
        <v>0</v>
      </c>
      <c r="AI181" s="205">
        <f t="shared" si="151"/>
        <v>-0.11610770177733258</v>
      </c>
      <c r="AJ181" s="205">
        <f t="shared" si="186"/>
        <v>1858.7600382300154</v>
      </c>
      <c r="AK181" s="205">
        <f t="shared" si="170"/>
        <v>62.757759024681462</v>
      </c>
      <c r="AL181" s="205">
        <f t="shared" si="152"/>
        <v>62.86815405453715</v>
      </c>
      <c r="AM181" s="205" t="e">
        <f t="shared" si="153"/>
        <v>#DIV/0!</v>
      </c>
      <c r="AN181" s="205">
        <f t="shared" si="171"/>
        <v>0</v>
      </c>
      <c r="AO181" s="205">
        <f t="shared" si="154"/>
        <v>0</v>
      </c>
      <c r="AP181" s="205">
        <f t="shared" si="172"/>
        <v>0</v>
      </c>
      <c r="AQ181" s="205">
        <f t="shared" si="173"/>
        <v>0</v>
      </c>
      <c r="AR181" s="215">
        <f t="shared" si="155"/>
        <v>13.181186421934679</v>
      </c>
      <c r="AS181" s="215">
        <f t="shared" si="156"/>
        <v>13.181186421934679</v>
      </c>
      <c r="AT181" s="215">
        <f t="shared" si="157"/>
        <v>0</v>
      </c>
      <c r="AU181" s="215">
        <f t="shared" si="187"/>
        <v>0</v>
      </c>
      <c r="AV181" s="201"/>
      <c r="AW181" s="115">
        <f t="shared" si="188"/>
        <v>55.023000000006768</v>
      </c>
      <c r="AX181" s="115">
        <f t="shared" si="189"/>
        <v>-2.6198065059137674</v>
      </c>
      <c r="AY181" s="115">
        <f t="shared" si="174"/>
        <v>0</v>
      </c>
      <c r="AZ181" s="115">
        <f t="shared" si="190"/>
        <v>-2.6094206840561616</v>
      </c>
      <c r="BA181" s="115">
        <f t="shared" si="175"/>
        <v>0</v>
      </c>
      <c r="BB181" s="115">
        <f t="shared" si="191"/>
        <v>0</v>
      </c>
      <c r="BC181" s="115">
        <f t="shared" si="192"/>
        <v>0</v>
      </c>
      <c r="BD181" s="115">
        <f t="shared" si="193"/>
        <v>0</v>
      </c>
      <c r="BE181" s="115">
        <f t="shared" si="176"/>
        <v>0</v>
      </c>
      <c r="BF181" s="115">
        <f t="shared" si="177"/>
        <v>0</v>
      </c>
      <c r="BG181" s="115">
        <f t="shared" si="194"/>
        <v>1802.8208100000018</v>
      </c>
      <c r="BH181" s="115">
        <f t="shared" si="195"/>
        <v>25279.858760062591</v>
      </c>
      <c r="BI181" s="115">
        <f t="shared" si="178"/>
        <v>55.023000000006768</v>
      </c>
      <c r="BJ181" s="115" t="e">
        <f t="shared" si="179"/>
        <v>#DIV/0!</v>
      </c>
      <c r="BK181" s="115">
        <f t="shared" si="158"/>
        <v>0</v>
      </c>
      <c r="BL181" s="115">
        <f t="shared" si="159"/>
        <v>0</v>
      </c>
      <c r="BM181" s="115">
        <f t="shared" si="180"/>
        <v>0</v>
      </c>
      <c r="BN181" s="201">
        <f t="shared" si="160"/>
        <v>0</v>
      </c>
      <c r="BO181" s="216">
        <f t="shared" si="196"/>
        <v>0</v>
      </c>
      <c r="BP181" s="201"/>
      <c r="BQ181" s="110">
        <f t="shared" si="161"/>
        <v>0</v>
      </c>
      <c r="BR181" s="110" t="e">
        <f t="shared" si="162"/>
        <v>#DIV/0!</v>
      </c>
      <c r="BS181" s="110" t="e">
        <f t="shared" si="181"/>
        <v>#DIV/0!</v>
      </c>
      <c r="BT181" s="110">
        <f t="shared" si="182"/>
        <v>0</v>
      </c>
      <c r="CC181" s="110"/>
      <c r="CD181" s="110"/>
      <c r="CE181" s="110"/>
      <c r="CW181" s="110"/>
      <c r="CX181" s="110"/>
    </row>
    <row r="182" spans="1:102">
      <c r="A182" s="110">
        <f t="shared" si="197"/>
        <v>7.6200000000000294</v>
      </c>
      <c r="B182" s="110">
        <f t="shared" si="163"/>
        <v>1550.4406405351619</v>
      </c>
      <c r="C182" s="116">
        <f t="shared" si="164"/>
        <v>1550.4406405351619</v>
      </c>
      <c r="E182" s="205">
        <f t="shared" si="132"/>
        <v>1842.9069887749627</v>
      </c>
      <c r="F182" s="205">
        <f t="shared" si="133"/>
        <v>1711.9126812236191</v>
      </c>
      <c r="G182" s="205">
        <f t="shared" si="134"/>
        <v>-0.11621317287636453</v>
      </c>
      <c r="H182" s="205">
        <f t="shared" si="135"/>
        <v>1858.1302528842466</v>
      </c>
      <c r="I182" s="205">
        <f t="shared" si="136"/>
        <v>0</v>
      </c>
      <c r="K182" s="115">
        <f t="shared" si="137"/>
        <v>1802.2695600000015</v>
      </c>
      <c r="L182" s="115">
        <f t="shared" si="138"/>
        <v>1898.7939200000008</v>
      </c>
      <c r="M182" s="115">
        <f t="shared" si="139"/>
        <v>0.13518385003604874</v>
      </c>
      <c r="N182" s="115">
        <f t="shared" si="140"/>
        <v>1827.6941215034897</v>
      </c>
      <c r="O182" s="115">
        <f t="shared" si="141"/>
        <v>2006.7712000000006</v>
      </c>
      <c r="Q182" s="205">
        <f t="shared" si="142"/>
        <v>-1</v>
      </c>
      <c r="R182" s="204">
        <f t="shared" si="143"/>
        <v>0</v>
      </c>
      <c r="S182" s="204">
        <f t="shared" si="144"/>
        <v>0</v>
      </c>
      <c r="T182" s="115">
        <f t="shared" si="145"/>
        <v>-2.6089675131214718</v>
      </c>
      <c r="U182" s="115">
        <f t="shared" si="146"/>
        <v>0</v>
      </c>
      <c r="V182" s="115">
        <f t="shared" si="147"/>
        <v>0</v>
      </c>
      <c r="W182" s="202">
        <f t="shared" si="165"/>
        <v>0</v>
      </c>
      <c r="Y182" s="205">
        <f t="shared" si="183"/>
        <v>62.978534576883682</v>
      </c>
      <c r="Z182" s="205">
        <f t="shared" si="184"/>
        <v>-1</v>
      </c>
      <c r="AA182" s="205">
        <f t="shared" si="148"/>
        <v>0</v>
      </c>
      <c r="AB182" s="205">
        <f t="shared" si="166"/>
        <v>0</v>
      </c>
      <c r="AC182" s="205">
        <f t="shared" si="185"/>
        <v>-1</v>
      </c>
      <c r="AD182" s="205">
        <f t="shared" si="149"/>
        <v>0</v>
      </c>
      <c r="AE182" s="205">
        <f t="shared" si="167"/>
        <v>0</v>
      </c>
      <c r="AF182" s="205">
        <f t="shared" si="150"/>
        <v>0</v>
      </c>
      <c r="AG182" s="205">
        <f t="shared" si="168"/>
        <v>0</v>
      </c>
      <c r="AH182" s="205">
        <f t="shared" si="169"/>
        <v>0</v>
      </c>
      <c r="AI182" s="205">
        <f t="shared" si="151"/>
        <v>-0.11621317287636453</v>
      </c>
      <c r="AJ182" s="205">
        <f t="shared" si="186"/>
        <v>1858.1302528842466</v>
      </c>
      <c r="AK182" s="205">
        <f t="shared" si="170"/>
        <v>62.86815405453715</v>
      </c>
      <c r="AL182" s="205">
        <f t="shared" si="152"/>
        <v>62.978534576883682</v>
      </c>
      <c r="AM182" s="205" t="e">
        <f t="shared" si="153"/>
        <v>#DIV/0!</v>
      </c>
      <c r="AN182" s="205">
        <f t="shared" si="171"/>
        <v>0</v>
      </c>
      <c r="AO182" s="205">
        <f t="shared" si="154"/>
        <v>0</v>
      </c>
      <c r="AP182" s="205">
        <f t="shared" si="172"/>
        <v>0</v>
      </c>
      <c r="AQ182" s="205">
        <f t="shared" si="173"/>
        <v>0</v>
      </c>
      <c r="AR182" s="215">
        <f t="shared" si="155"/>
        <v>13.181186421934679</v>
      </c>
      <c r="AS182" s="215">
        <f t="shared" si="156"/>
        <v>13.181186421934679</v>
      </c>
      <c r="AT182" s="215">
        <f t="shared" si="157"/>
        <v>0</v>
      </c>
      <c r="AU182" s="215">
        <f t="shared" si="187"/>
        <v>0</v>
      </c>
      <c r="AV182" s="201"/>
      <c r="AW182" s="115">
        <f t="shared" si="188"/>
        <v>55.125000000022091</v>
      </c>
      <c r="AX182" s="115">
        <f t="shared" si="189"/>
        <v>-2.6089675131214718</v>
      </c>
      <c r="AY182" s="115">
        <f t="shared" si="174"/>
        <v>0</v>
      </c>
      <c r="AZ182" s="115">
        <f t="shared" si="190"/>
        <v>-2.5986074340699248</v>
      </c>
      <c r="BA182" s="115">
        <f t="shared" si="175"/>
        <v>0</v>
      </c>
      <c r="BB182" s="115">
        <f t="shared" si="191"/>
        <v>0</v>
      </c>
      <c r="BC182" s="115">
        <f t="shared" si="192"/>
        <v>0</v>
      </c>
      <c r="BD182" s="115">
        <f t="shared" si="193"/>
        <v>0</v>
      </c>
      <c r="BE182" s="115">
        <f t="shared" si="176"/>
        <v>0</v>
      </c>
      <c r="BF182" s="115">
        <f t="shared" si="177"/>
        <v>0</v>
      </c>
      <c r="BG182" s="115">
        <f t="shared" si="194"/>
        <v>1802.2695600000015</v>
      </c>
      <c r="BH182" s="115">
        <f t="shared" si="195"/>
        <v>25238.01694648452</v>
      </c>
      <c r="BI182" s="115">
        <f t="shared" si="178"/>
        <v>55.125000000022091</v>
      </c>
      <c r="BJ182" s="115" t="e">
        <f t="shared" si="179"/>
        <v>#DIV/0!</v>
      </c>
      <c r="BK182" s="115">
        <f t="shared" si="158"/>
        <v>0</v>
      </c>
      <c r="BL182" s="115">
        <f t="shared" si="159"/>
        <v>0</v>
      </c>
      <c r="BM182" s="115">
        <f t="shared" si="180"/>
        <v>0</v>
      </c>
      <c r="BN182" s="201">
        <f t="shared" si="160"/>
        <v>0</v>
      </c>
      <c r="BO182" s="216">
        <f t="shared" si="196"/>
        <v>0</v>
      </c>
      <c r="BP182" s="201"/>
      <c r="BQ182" s="110">
        <f t="shared" si="161"/>
        <v>0</v>
      </c>
      <c r="BR182" s="110" t="e">
        <f t="shared" si="162"/>
        <v>#DIV/0!</v>
      </c>
      <c r="BS182" s="110" t="e">
        <f t="shared" si="181"/>
        <v>#DIV/0!</v>
      </c>
      <c r="BT182" s="110">
        <f t="shared" si="182"/>
        <v>0</v>
      </c>
      <c r="CC182" s="110"/>
      <c r="CD182" s="110"/>
      <c r="CE182" s="110"/>
      <c r="CW182" s="110"/>
      <c r="CX182" s="110"/>
    </row>
    <row r="183" spans="1:102">
      <c r="A183" s="110">
        <f t="shared" si="197"/>
        <v>7.6100000000000296</v>
      </c>
      <c r="B183" s="110">
        <f t="shared" si="163"/>
        <v>1550.3088286709426</v>
      </c>
      <c r="C183" s="116">
        <f t="shared" si="164"/>
        <v>1550.3088286709426</v>
      </c>
      <c r="E183" s="205">
        <f t="shared" si="132"/>
        <v>1842.3671848828672</v>
      </c>
      <c r="F183" s="205">
        <f t="shared" si="133"/>
        <v>1712.2748812236191</v>
      </c>
      <c r="G183" s="205">
        <f t="shared" si="134"/>
        <v>-0.11631878728274288</v>
      </c>
      <c r="H183" s="205">
        <f t="shared" si="135"/>
        <v>1857.4993638793292</v>
      </c>
      <c r="I183" s="205">
        <f t="shared" si="136"/>
        <v>0</v>
      </c>
      <c r="K183" s="115">
        <f t="shared" si="137"/>
        <v>1801.7172900000019</v>
      </c>
      <c r="L183" s="115">
        <f t="shared" si="138"/>
        <v>1898.4812800000009</v>
      </c>
      <c r="M183" s="115">
        <f t="shared" si="139"/>
        <v>0.135281385281385</v>
      </c>
      <c r="N183" s="115">
        <f t="shared" si="140"/>
        <v>1827.2172282700749</v>
      </c>
      <c r="O183" s="115">
        <f t="shared" si="141"/>
        <v>2006.6258000000003</v>
      </c>
      <c r="Q183" s="205">
        <f t="shared" si="142"/>
        <v>-1</v>
      </c>
      <c r="R183" s="204">
        <f t="shared" si="143"/>
        <v>0</v>
      </c>
      <c r="S183" s="204">
        <f t="shared" si="144"/>
        <v>0</v>
      </c>
      <c r="T183" s="115">
        <f t="shared" si="145"/>
        <v>-2.5981613752085031</v>
      </c>
      <c r="U183" s="115">
        <f t="shared" si="146"/>
        <v>0</v>
      </c>
      <c r="V183" s="115">
        <f t="shared" si="147"/>
        <v>0</v>
      </c>
      <c r="W183" s="202">
        <f t="shared" si="165"/>
        <v>0</v>
      </c>
      <c r="Y183" s="205">
        <f t="shared" si="183"/>
        <v>63.088900491744859</v>
      </c>
      <c r="Z183" s="205">
        <f t="shared" si="184"/>
        <v>-1</v>
      </c>
      <c r="AA183" s="205">
        <f t="shared" si="148"/>
        <v>0</v>
      </c>
      <c r="AB183" s="205">
        <f t="shared" si="166"/>
        <v>0</v>
      </c>
      <c r="AC183" s="205">
        <f t="shared" si="185"/>
        <v>-1</v>
      </c>
      <c r="AD183" s="205">
        <f t="shared" si="149"/>
        <v>0</v>
      </c>
      <c r="AE183" s="205">
        <f t="shared" si="167"/>
        <v>0</v>
      </c>
      <c r="AF183" s="205">
        <f t="shared" si="150"/>
        <v>0</v>
      </c>
      <c r="AG183" s="205">
        <f t="shared" si="168"/>
        <v>0</v>
      </c>
      <c r="AH183" s="205">
        <f t="shared" si="169"/>
        <v>0</v>
      </c>
      <c r="AI183" s="205">
        <f t="shared" si="151"/>
        <v>-0.11631878728274288</v>
      </c>
      <c r="AJ183" s="205">
        <f t="shared" si="186"/>
        <v>1857.4993638793292</v>
      </c>
      <c r="AK183" s="205">
        <f t="shared" si="170"/>
        <v>62.978534576883682</v>
      </c>
      <c r="AL183" s="205">
        <f t="shared" si="152"/>
        <v>63.088900491744859</v>
      </c>
      <c r="AM183" s="205" t="e">
        <f t="shared" si="153"/>
        <v>#DIV/0!</v>
      </c>
      <c r="AN183" s="205">
        <f t="shared" si="171"/>
        <v>0</v>
      </c>
      <c r="AO183" s="205">
        <f t="shared" si="154"/>
        <v>0</v>
      </c>
      <c r="AP183" s="205">
        <f t="shared" si="172"/>
        <v>0</v>
      </c>
      <c r="AQ183" s="205">
        <f t="shared" si="173"/>
        <v>0</v>
      </c>
      <c r="AR183" s="215">
        <f t="shared" si="155"/>
        <v>13.181186421957417</v>
      </c>
      <c r="AS183" s="215">
        <f t="shared" si="156"/>
        <v>13.181186421957417</v>
      </c>
      <c r="AT183" s="215">
        <f t="shared" si="157"/>
        <v>0</v>
      </c>
      <c r="AU183" s="215">
        <f t="shared" si="187"/>
        <v>0</v>
      </c>
      <c r="AV183" s="201"/>
      <c r="AW183" s="115">
        <f t="shared" si="188"/>
        <v>55.226999999969209</v>
      </c>
      <c r="AX183" s="115">
        <f t="shared" si="189"/>
        <v>-2.5981613752085031</v>
      </c>
      <c r="AY183" s="115">
        <f t="shared" si="174"/>
        <v>0</v>
      </c>
      <c r="AZ183" s="115">
        <f t="shared" si="190"/>
        <v>-2.5878269522480606</v>
      </c>
      <c r="BA183" s="115">
        <f t="shared" si="175"/>
        <v>0</v>
      </c>
      <c r="BB183" s="115">
        <f t="shared" si="191"/>
        <v>0</v>
      </c>
      <c r="BC183" s="115">
        <f t="shared" si="192"/>
        <v>0</v>
      </c>
      <c r="BD183" s="115">
        <f t="shared" si="193"/>
        <v>0</v>
      </c>
      <c r="BE183" s="115">
        <f t="shared" si="176"/>
        <v>0</v>
      </c>
      <c r="BF183" s="115">
        <f t="shared" si="177"/>
        <v>0</v>
      </c>
      <c r="BG183" s="115">
        <f t="shared" si="194"/>
        <v>1801.7172900000019</v>
      </c>
      <c r="BH183" s="115">
        <f t="shared" si="195"/>
        <v>25196.073132906433</v>
      </c>
      <c r="BI183" s="115">
        <f t="shared" si="178"/>
        <v>55.226999999969209</v>
      </c>
      <c r="BJ183" s="115" t="e">
        <f t="shared" si="179"/>
        <v>#DIV/0!</v>
      </c>
      <c r="BK183" s="115">
        <f t="shared" si="158"/>
        <v>0</v>
      </c>
      <c r="BL183" s="115">
        <f t="shared" si="159"/>
        <v>0</v>
      </c>
      <c r="BM183" s="115">
        <f t="shared" si="180"/>
        <v>0</v>
      </c>
      <c r="BN183" s="201">
        <f t="shared" si="160"/>
        <v>0</v>
      </c>
      <c r="BO183" s="216">
        <f t="shared" si="196"/>
        <v>0</v>
      </c>
      <c r="BP183" s="201"/>
      <c r="BQ183" s="110">
        <f t="shared" si="161"/>
        <v>0</v>
      </c>
      <c r="BR183" s="110" t="e">
        <f t="shared" si="162"/>
        <v>#DIV/0!</v>
      </c>
      <c r="BS183" s="110" t="e">
        <f t="shared" si="181"/>
        <v>#DIV/0!</v>
      </c>
      <c r="BT183" s="110">
        <f t="shared" si="182"/>
        <v>0</v>
      </c>
      <c r="CC183" s="110"/>
      <c r="CD183" s="110"/>
      <c r="CE183" s="110"/>
      <c r="CW183" s="110"/>
      <c r="CX183" s="110"/>
    </row>
    <row r="184" spans="1:102">
      <c r="A184" s="110">
        <f t="shared" si="197"/>
        <v>7.6000000000000298</v>
      </c>
      <c r="B184" s="110">
        <f t="shared" si="163"/>
        <v>1550.177016806723</v>
      </c>
      <c r="C184" s="116">
        <f t="shared" si="164"/>
        <v>1550.177016806723</v>
      </c>
      <c r="E184" s="205">
        <f t="shared" si="132"/>
        <v>1841.8262546360199</v>
      </c>
      <c r="F184" s="205">
        <f t="shared" si="133"/>
        <v>1712.6342812236189</v>
      </c>
      <c r="G184" s="205">
        <f t="shared" si="134"/>
        <v>-0.11642454503199523</v>
      </c>
      <c r="H184" s="205">
        <f t="shared" si="135"/>
        <v>1856.8673713623443</v>
      </c>
      <c r="I184" s="205">
        <f t="shared" si="136"/>
        <v>0</v>
      </c>
      <c r="K184" s="115">
        <f t="shared" si="137"/>
        <v>1801.164000000002</v>
      </c>
      <c r="L184" s="115">
        <f t="shared" si="138"/>
        <v>1898.1680000000008</v>
      </c>
      <c r="M184" s="115">
        <f t="shared" si="139"/>
        <v>0.13537906137184086</v>
      </c>
      <c r="N184" s="115">
        <f t="shared" si="140"/>
        <v>1826.7394907238681</v>
      </c>
      <c r="O184" s="115">
        <f t="shared" si="141"/>
        <v>2006.4800000000005</v>
      </c>
      <c r="Q184" s="205">
        <f t="shared" si="142"/>
        <v>-1</v>
      </c>
      <c r="R184" s="204">
        <f t="shared" si="143"/>
        <v>0</v>
      </c>
      <c r="S184" s="204">
        <f t="shared" si="144"/>
        <v>0</v>
      </c>
      <c r="T184" s="115">
        <f t="shared" si="145"/>
        <v>-2.5873879756843241</v>
      </c>
      <c r="U184" s="115">
        <f t="shared" si="146"/>
        <v>0</v>
      </c>
      <c r="V184" s="115">
        <f t="shared" si="147"/>
        <v>0</v>
      </c>
      <c r="W184" s="202">
        <f t="shared" si="165"/>
        <v>0</v>
      </c>
      <c r="Y184" s="205">
        <f t="shared" si="183"/>
        <v>63.199251698485099</v>
      </c>
      <c r="Z184" s="205">
        <f t="shared" si="184"/>
        <v>-1</v>
      </c>
      <c r="AA184" s="205">
        <f t="shared" si="148"/>
        <v>0</v>
      </c>
      <c r="AB184" s="205">
        <f t="shared" si="166"/>
        <v>0</v>
      </c>
      <c r="AC184" s="205">
        <f t="shared" si="185"/>
        <v>-1</v>
      </c>
      <c r="AD184" s="205">
        <f t="shared" si="149"/>
        <v>0</v>
      </c>
      <c r="AE184" s="205">
        <f t="shared" si="167"/>
        <v>0</v>
      </c>
      <c r="AF184" s="205">
        <f t="shared" si="150"/>
        <v>0</v>
      </c>
      <c r="AG184" s="205">
        <f t="shared" si="168"/>
        <v>0</v>
      </c>
      <c r="AH184" s="205">
        <f t="shared" si="169"/>
        <v>0</v>
      </c>
      <c r="AI184" s="205">
        <f t="shared" si="151"/>
        <v>-0.11642454503199523</v>
      </c>
      <c r="AJ184" s="205">
        <f t="shared" si="186"/>
        <v>1856.8673713623443</v>
      </c>
      <c r="AK184" s="205">
        <f t="shared" si="170"/>
        <v>63.088900491744859</v>
      </c>
      <c r="AL184" s="205">
        <f t="shared" si="152"/>
        <v>63.199251698485099</v>
      </c>
      <c r="AM184" s="205" t="e">
        <f t="shared" si="153"/>
        <v>#DIV/0!</v>
      </c>
      <c r="AN184" s="205">
        <f t="shared" si="171"/>
        <v>0</v>
      </c>
      <c r="AO184" s="205">
        <f t="shared" si="154"/>
        <v>0</v>
      </c>
      <c r="AP184" s="205">
        <f t="shared" si="172"/>
        <v>0</v>
      </c>
      <c r="AQ184" s="205">
        <f t="shared" si="173"/>
        <v>0</v>
      </c>
      <c r="AR184" s="215">
        <f t="shared" si="155"/>
        <v>13.181186421934679</v>
      </c>
      <c r="AS184" s="215">
        <f t="shared" si="156"/>
        <v>13.181186421934679</v>
      </c>
      <c r="AT184" s="215">
        <f t="shared" si="157"/>
        <v>0</v>
      </c>
      <c r="AU184" s="215">
        <f t="shared" si="187"/>
        <v>0</v>
      </c>
      <c r="AV184" s="201"/>
      <c r="AW184" s="115">
        <f t="shared" si="188"/>
        <v>55.328999999984532</v>
      </c>
      <c r="AX184" s="115">
        <f t="shared" si="189"/>
        <v>-2.5873879756843241</v>
      </c>
      <c r="AY184" s="115">
        <f t="shared" si="174"/>
        <v>0</v>
      </c>
      <c r="AZ184" s="115">
        <f t="shared" si="190"/>
        <v>-2.5770791224411589</v>
      </c>
      <c r="BA184" s="115">
        <f t="shared" si="175"/>
        <v>0</v>
      </c>
      <c r="BB184" s="115">
        <f t="shared" si="191"/>
        <v>0</v>
      </c>
      <c r="BC184" s="115">
        <f t="shared" si="192"/>
        <v>0</v>
      </c>
      <c r="BD184" s="115">
        <f t="shared" si="193"/>
        <v>0</v>
      </c>
      <c r="BE184" s="115">
        <f t="shared" si="176"/>
        <v>0</v>
      </c>
      <c r="BF184" s="115">
        <f t="shared" si="177"/>
        <v>0</v>
      </c>
      <c r="BG184" s="115">
        <f t="shared" si="194"/>
        <v>1801.164000000002</v>
      </c>
      <c r="BH184" s="115">
        <f t="shared" si="195"/>
        <v>25154.027319328419</v>
      </c>
      <c r="BI184" s="115">
        <f t="shared" si="178"/>
        <v>55.328999999984532</v>
      </c>
      <c r="BJ184" s="115" t="e">
        <f t="shared" si="179"/>
        <v>#DIV/0!</v>
      </c>
      <c r="BK184" s="115">
        <f t="shared" si="158"/>
        <v>0</v>
      </c>
      <c r="BL184" s="115">
        <f t="shared" si="159"/>
        <v>0</v>
      </c>
      <c r="BM184" s="115">
        <f t="shared" si="180"/>
        <v>0</v>
      </c>
      <c r="BN184" s="201">
        <f t="shared" si="160"/>
        <v>0</v>
      </c>
      <c r="BO184" s="216">
        <f t="shared" si="196"/>
        <v>0</v>
      </c>
      <c r="BP184" s="201"/>
      <c r="BQ184" s="110">
        <f t="shared" si="161"/>
        <v>0</v>
      </c>
      <c r="BR184" s="110" t="e">
        <f t="shared" si="162"/>
        <v>#DIV/0!</v>
      </c>
      <c r="BS184" s="110" t="e">
        <f t="shared" si="181"/>
        <v>#DIV/0!</v>
      </c>
      <c r="BT184" s="110">
        <f t="shared" si="182"/>
        <v>0</v>
      </c>
      <c r="CC184" s="110"/>
      <c r="CD184" s="110"/>
      <c r="CE184" s="110"/>
      <c r="CW184" s="110"/>
      <c r="CX184" s="110"/>
    </row>
    <row r="185" spans="1:102">
      <c r="A185" s="110">
        <f t="shared" si="197"/>
        <v>7.5900000000000301</v>
      </c>
      <c r="B185" s="110">
        <f t="shared" si="163"/>
        <v>1550.0452049425037</v>
      </c>
      <c r="C185" s="116">
        <f t="shared" si="164"/>
        <v>1550.0452049425037</v>
      </c>
      <c r="E185" s="205">
        <f t="shared" si="132"/>
        <v>1841.2841980344213</v>
      </c>
      <c r="F185" s="205">
        <f t="shared" si="133"/>
        <v>1712.990881223619</v>
      </c>
      <c r="G185" s="205">
        <f t="shared" si="134"/>
        <v>-0.11653044615733603</v>
      </c>
      <c r="H185" s="205">
        <f t="shared" si="135"/>
        <v>1856.2342754813885</v>
      </c>
      <c r="I185" s="205">
        <f t="shared" si="136"/>
        <v>0</v>
      </c>
      <c r="K185" s="115">
        <f t="shared" si="137"/>
        <v>1800.6096900000018</v>
      </c>
      <c r="L185" s="115">
        <f t="shared" si="138"/>
        <v>1897.854080000001</v>
      </c>
      <c r="M185" s="115">
        <f t="shared" si="139"/>
        <v>0.13547687861271646</v>
      </c>
      <c r="N185" s="115">
        <f t="shared" si="140"/>
        <v>1826.2609091477664</v>
      </c>
      <c r="O185" s="115">
        <f t="shared" si="141"/>
        <v>2006.3338000000006</v>
      </c>
      <c r="Q185" s="205">
        <f t="shared" si="142"/>
        <v>-1</v>
      </c>
      <c r="R185" s="204">
        <f t="shared" si="143"/>
        <v>0</v>
      </c>
      <c r="S185" s="204">
        <f t="shared" si="144"/>
        <v>0</v>
      </c>
      <c r="T185" s="115">
        <f t="shared" si="145"/>
        <v>-2.5766471984399337</v>
      </c>
      <c r="U185" s="115">
        <f t="shared" si="146"/>
        <v>0</v>
      </c>
      <c r="V185" s="115">
        <f t="shared" si="147"/>
        <v>0</v>
      </c>
      <c r="W185" s="202">
        <f t="shared" si="165"/>
        <v>0</v>
      </c>
      <c r="Y185" s="205">
        <f t="shared" si="183"/>
        <v>63.309588095582043</v>
      </c>
      <c r="Z185" s="205">
        <f t="shared" si="184"/>
        <v>-1</v>
      </c>
      <c r="AA185" s="205">
        <f t="shared" si="148"/>
        <v>0</v>
      </c>
      <c r="AB185" s="205">
        <f t="shared" si="166"/>
        <v>0</v>
      </c>
      <c r="AC185" s="205">
        <f t="shared" si="185"/>
        <v>-1</v>
      </c>
      <c r="AD185" s="205">
        <f t="shared" si="149"/>
        <v>0</v>
      </c>
      <c r="AE185" s="205">
        <f t="shared" si="167"/>
        <v>0</v>
      </c>
      <c r="AF185" s="205">
        <f t="shared" si="150"/>
        <v>0</v>
      </c>
      <c r="AG185" s="205">
        <f t="shared" si="168"/>
        <v>0</v>
      </c>
      <c r="AH185" s="205">
        <f t="shared" si="169"/>
        <v>0</v>
      </c>
      <c r="AI185" s="205">
        <f t="shared" si="151"/>
        <v>-0.11653044615733603</v>
      </c>
      <c r="AJ185" s="205">
        <f t="shared" si="186"/>
        <v>1856.2342754813885</v>
      </c>
      <c r="AK185" s="205">
        <f t="shared" si="170"/>
        <v>63.199251698485099</v>
      </c>
      <c r="AL185" s="205">
        <f t="shared" si="152"/>
        <v>63.309588095582043</v>
      </c>
      <c r="AM185" s="205" t="e">
        <f t="shared" si="153"/>
        <v>#DIV/0!</v>
      </c>
      <c r="AN185" s="205">
        <f t="shared" si="171"/>
        <v>0</v>
      </c>
      <c r="AO185" s="205">
        <f t="shared" si="154"/>
        <v>0</v>
      </c>
      <c r="AP185" s="205">
        <f t="shared" si="172"/>
        <v>0</v>
      </c>
      <c r="AQ185" s="205">
        <f t="shared" si="173"/>
        <v>0</v>
      </c>
      <c r="AR185" s="215">
        <f t="shared" si="155"/>
        <v>13.181186421934679</v>
      </c>
      <c r="AS185" s="215">
        <f t="shared" si="156"/>
        <v>13.181186421934679</v>
      </c>
      <c r="AT185" s="215">
        <f t="shared" si="157"/>
        <v>0</v>
      </c>
      <c r="AU185" s="215">
        <f t="shared" si="187"/>
        <v>0</v>
      </c>
      <c r="AV185" s="201"/>
      <c r="AW185" s="115">
        <f t="shared" si="188"/>
        <v>55.431000000022593</v>
      </c>
      <c r="AX185" s="115">
        <f t="shared" si="189"/>
        <v>-2.5766471984399337</v>
      </c>
      <c r="AY185" s="115">
        <f t="shared" si="174"/>
        <v>0</v>
      </c>
      <c r="AZ185" s="115">
        <f t="shared" si="190"/>
        <v>-2.5663638288800033</v>
      </c>
      <c r="BA185" s="115">
        <f t="shared" si="175"/>
        <v>0</v>
      </c>
      <c r="BB185" s="115">
        <f t="shared" si="191"/>
        <v>0</v>
      </c>
      <c r="BC185" s="115">
        <f t="shared" si="192"/>
        <v>0</v>
      </c>
      <c r="BD185" s="115">
        <f t="shared" si="193"/>
        <v>0</v>
      </c>
      <c r="BE185" s="115">
        <f t="shared" si="176"/>
        <v>0</v>
      </c>
      <c r="BF185" s="115">
        <f t="shared" si="177"/>
        <v>0</v>
      </c>
      <c r="BG185" s="115">
        <f t="shared" si="194"/>
        <v>1800.6096900000018</v>
      </c>
      <c r="BH185" s="115">
        <f t="shared" si="195"/>
        <v>25111.87950575037</v>
      </c>
      <c r="BI185" s="115">
        <f t="shared" si="178"/>
        <v>55.431000000022593</v>
      </c>
      <c r="BJ185" s="115" t="e">
        <f t="shared" si="179"/>
        <v>#DIV/0!</v>
      </c>
      <c r="BK185" s="115">
        <f t="shared" si="158"/>
        <v>0</v>
      </c>
      <c r="BL185" s="115">
        <f t="shared" si="159"/>
        <v>0</v>
      </c>
      <c r="BM185" s="115">
        <f t="shared" si="180"/>
        <v>0</v>
      </c>
      <c r="BN185" s="201">
        <f t="shared" si="160"/>
        <v>0</v>
      </c>
      <c r="BO185" s="216">
        <f t="shared" si="196"/>
        <v>0</v>
      </c>
      <c r="BP185" s="201"/>
      <c r="BQ185" s="110">
        <f t="shared" si="161"/>
        <v>0</v>
      </c>
      <c r="BR185" s="110" t="e">
        <f t="shared" si="162"/>
        <v>#DIV/0!</v>
      </c>
      <c r="BS185" s="110" t="e">
        <f t="shared" si="181"/>
        <v>#DIV/0!</v>
      </c>
      <c r="BT185" s="110">
        <f t="shared" si="182"/>
        <v>0</v>
      </c>
      <c r="CC185" s="110"/>
      <c r="CD185" s="110"/>
      <c r="CE185" s="110"/>
      <c r="CW185" s="110"/>
      <c r="CX185" s="110"/>
    </row>
    <row r="186" spans="1:102">
      <c r="A186" s="110">
        <f t="shared" si="197"/>
        <v>7.5800000000000303</v>
      </c>
      <c r="B186" s="110">
        <f t="shared" si="163"/>
        <v>1549.9133930782843</v>
      </c>
      <c r="C186" s="116">
        <f t="shared" si="164"/>
        <v>1549.9133930782843</v>
      </c>
      <c r="E186" s="205">
        <f t="shared" si="132"/>
        <v>1840.7410150780713</v>
      </c>
      <c r="F186" s="205">
        <f t="shared" si="133"/>
        <v>1713.3446812236189</v>
      </c>
      <c r="G186" s="205">
        <f t="shared" si="134"/>
        <v>-0.11663649068963924</v>
      </c>
      <c r="H186" s="205">
        <f t="shared" si="135"/>
        <v>1855.6000763855802</v>
      </c>
      <c r="I186" s="205">
        <f t="shared" si="136"/>
        <v>0</v>
      </c>
      <c r="K186" s="115">
        <f t="shared" si="137"/>
        <v>1800.0543600000017</v>
      </c>
      <c r="L186" s="115">
        <f t="shared" si="138"/>
        <v>1897.5395200000009</v>
      </c>
      <c r="M186" s="115">
        <f t="shared" si="139"/>
        <v>0.13557483731019493</v>
      </c>
      <c r="N186" s="115">
        <f t="shared" si="140"/>
        <v>1825.7814838253726</v>
      </c>
      <c r="O186" s="115">
        <f t="shared" si="141"/>
        <v>2006.1872000000003</v>
      </c>
      <c r="Q186" s="205">
        <f t="shared" si="142"/>
        <v>-1</v>
      </c>
      <c r="R186" s="204">
        <f t="shared" si="143"/>
        <v>0</v>
      </c>
      <c r="S186" s="204">
        <f t="shared" si="144"/>
        <v>0</v>
      </c>
      <c r="T186" s="115">
        <f t="shared" si="145"/>
        <v>-2.565938927747764</v>
      </c>
      <c r="U186" s="115">
        <f t="shared" si="146"/>
        <v>0</v>
      </c>
      <c r="V186" s="115">
        <f t="shared" si="147"/>
        <v>0</v>
      </c>
      <c r="W186" s="202">
        <f t="shared" si="165"/>
        <v>0</v>
      </c>
      <c r="Y186" s="205">
        <f t="shared" si="183"/>
        <v>63.419909580831231</v>
      </c>
      <c r="Z186" s="205">
        <f t="shared" si="184"/>
        <v>-1</v>
      </c>
      <c r="AA186" s="205">
        <f t="shared" si="148"/>
        <v>0</v>
      </c>
      <c r="AB186" s="205">
        <f t="shared" si="166"/>
        <v>0</v>
      </c>
      <c r="AC186" s="205">
        <f t="shared" si="185"/>
        <v>-1</v>
      </c>
      <c r="AD186" s="205">
        <f t="shared" si="149"/>
        <v>0</v>
      </c>
      <c r="AE186" s="205">
        <f t="shared" si="167"/>
        <v>0</v>
      </c>
      <c r="AF186" s="205">
        <f t="shared" si="150"/>
        <v>0</v>
      </c>
      <c r="AG186" s="205">
        <f t="shared" si="168"/>
        <v>0</v>
      </c>
      <c r="AH186" s="205">
        <f t="shared" si="169"/>
        <v>0</v>
      </c>
      <c r="AI186" s="205">
        <f t="shared" si="151"/>
        <v>-0.11663649068963924</v>
      </c>
      <c r="AJ186" s="205">
        <f t="shared" si="186"/>
        <v>1855.6000763855802</v>
      </c>
      <c r="AK186" s="205">
        <f t="shared" si="170"/>
        <v>63.309588095582043</v>
      </c>
      <c r="AL186" s="205">
        <f t="shared" si="152"/>
        <v>63.419909580831231</v>
      </c>
      <c r="AM186" s="205" t="e">
        <f t="shared" si="153"/>
        <v>#DIV/0!</v>
      </c>
      <c r="AN186" s="205">
        <f t="shared" si="171"/>
        <v>0</v>
      </c>
      <c r="AO186" s="205">
        <f t="shared" si="154"/>
        <v>0</v>
      </c>
      <c r="AP186" s="205">
        <f t="shared" si="172"/>
        <v>0</v>
      </c>
      <c r="AQ186" s="205">
        <f t="shared" si="173"/>
        <v>0</v>
      </c>
      <c r="AR186" s="215">
        <f t="shared" si="155"/>
        <v>13.181186421934679</v>
      </c>
      <c r="AS186" s="215">
        <f t="shared" si="156"/>
        <v>13.181186421934679</v>
      </c>
      <c r="AT186" s="215">
        <f t="shared" si="157"/>
        <v>0</v>
      </c>
      <c r="AU186" s="215">
        <f t="shared" si="187"/>
        <v>0</v>
      </c>
      <c r="AV186" s="201"/>
      <c r="AW186" s="115">
        <f t="shared" si="188"/>
        <v>55.533000000015186</v>
      </c>
      <c r="AX186" s="115">
        <f t="shared" si="189"/>
        <v>-2.565938927747764</v>
      </c>
      <c r="AY186" s="115">
        <f t="shared" si="174"/>
        <v>0</v>
      </c>
      <c r="AZ186" s="115">
        <f t="shared" si="190"/>
        <v>-2.5556809561754754</v>
      </c>
      <c r="BA186" s="115">
        <f t="shared" si="175"/>
        <v>0</v>
      </c>
      <c r="BB186" s="115">
        <f t="shared" si="191"/>
        <v>0</v>
      </c>
      <c r="BC186" s="115">
        <f t="shared" si="192"/>
        <v>0</v>
      </c>
      <c r="BD186" s="115">
        <f t="shared" si="193"/>
        <v>0</v>
      </c>
      <c r="BE186" s="115">
        <f t="shared" si="176"/>
        <v>0</v>
      </c>
      <c r="BF186" s="115">
        <f t="shared" si="177"/>
        <v>0</v>
      </c>
      <c r="BG186" s="115">
        <f t="shared" si="194"/>
        <v>1800.0543600000017</v>
      </c>
      <c r="BH186" s="115">
        <f t="shared" si="195"/>
        <v>25069.629692172282</v>
      </c>
      <c r="BI186" s="115">
        <f t="shared" si="178"/>
        <v>55.533000000015186</v>
      </c>
      <c r="BJ186" s="115" t="e">
        <f t="shared" si="179"/>
        <v>#DIV/0!</v>
      </c>
      <c r="BK186" s="115">
        <f t="shared" si="158"/>
        <v>0</v>
      </c>
      <c r="BL186" s="115">
        <f t="shared" si="159"/>
        <v>0</v>
      </c>
      <c r="BM186" s="115">
        <f t="shared" si="180"/>
        <v>0</v>
      </c>
      <c r="BN186" s="201">
        <f t="shared" si="160"/>
        <v>0</v>
      </c>
      <c r="BO186" s="216">
        <f t="shared" si="196"/>
        <v>0</v>
      </c>
      <c r="BP186" s="201"/>
      <c r="BQ186" s="110">
        <f t="shared" si="161"/>
        <v>0</v>
      </c>
      <c r="BR186" s="110" t="e">
        <f t="shared" si="162"/>
        <v>#DIV/0!</v>
      </c>
      <c r="BS186" s="110" t="e">
        <f t="shared" si="181"/>
        <v>#DIV/0!</v>
      </c>
      <c r="BT186" s="110">
        <f t="shared" si="182"/>
        <v>0</v>
      </c>
      <c r="CC186" s="110"/>
      <c r="CD186" s="110"/>
      <c r="CE186" s="110"/>
      <c r="CW186" s="110"/>
      <c r="CX186" s="110"/>
    </row>
    <row r="187" spans="1:102">
      <c r="A187" s="110">
        <f t="shared" si="197"/>
        <v>7.5700000000000305</v>
      </c>
      <c r="B187" s="110">
        <f t="shared" si="163"/>
        <v>1549.781581214065</v>
      </c>
      <c r="C187" s="116">
        <f t="shared" si="164"/>
        <v>1549.781581214065</v>
      </c>
      <c r="E187" s="205">
        <f t="shared" si="132"/>
        <v>1840.1967057669697</v>
      </c>
      <c r="F187" s="205">
        <f t="shared" si="133"/>
        <v>1713.695681223619</v>
      </c>
      <c r="G187" s="205">
        <f t="shared" si="134"/>
        <v>-0.11674267865741067</v>
      </c>
      <c r="H187" s="205">
        <f t="shared" si="135"/>
        <v>1854.9647742250672</v>
      </c>
      <c r="I187" s="205">
        <f t="shared" si="136"/>
        <v>0</v>
      </c>
      <c r="K187" s="115">
        <f t="shared" si="137"/>
        <v>1799.4980100000018</v>
      </c>
      <c r="L187" s="115">
        <f t="shared" si="138"/>
        <v>1897.2243200000007</v>
      </c>
      <c r="M187" s="115">
        <f t="shared" si="139"/>
        <v>0.13567293777134556</v>
      </c>
      <c r="N187" s="115">
        <f t="shared" si="140"/>
        <v>1825.3012150409977</v>
      </c>
      <c r="O187" s="115">
        <f t="shared" si="141"/>
        <v>2006.0402000000006</v>
      </c>
      <c r="Q187" s="205">
        <f t="shared" si="142"/>
        <v>-1</v>
      </c>
      <c r="R187" s="204">
        <f t="shared" si="143"/>
        <v>0</v>
      </c>
      <c r="S187" s="204">
        <f t="shared" si="144"/>
        <v>0</v>
      </c>
      <c r="T187" s="115">
        <f t="shared" si="145"/>
        <v>-2.5552630482614123</v>
      </c>
      <c r="U187" s="115">
        <f t="shared" si="146"/>
        <v>0</v>
      </c>
      <c r="V187" s="115">
        <f t="shared" si="147"/>
        <v>0</v>
      </c>
      <c r="W187" s="202">
        <f t="shared" si="165"/>
        <v>0</v>
      </c>
      <c r="Y187" s="205">
        <f t="shared" si="183"/>
        <v>63.530216051300606</v>
      </c>
      <c r="Z187" s="205">
        <f t="shared" si="184"/>
        <v>-1</v>
      </c>
      <c r="AA187" s="205">
        <f t="shared" si="148"/>
        <v>0</v>
      </c>
      <c r="AB187" s="205">
        <f t="shared" si="166"/>
        <v>0</v>
      </c>
      <c r="AC187" s="205">
        <f t="shared" si="185"/>
        <v>-1</v>
      </c>
      <c r="AD187" s="205">
        <f t="shared" si="149"/>
        <v>0</v>
      </c>
      <c r="AE187" s="205">
        <f t="shared" si="167"/>
        <v>0</v>
      </c>
      <c r="AF187" s="205">
        <f t="shared" si="150"/>
        <v>0</v>
      </c>
      <c r="AG187" s="205">
        <f t="shared" si="168"/>
        <v>0</v>
      </c>
      <c r="AH187" s="205">
        <f t="shared" si="169"/>
        <v>0</v>
      </c>
      <c r="AI187" s="205">
        <f t="shared" si="151"/>
        <v>-0.11674267865741067</v>
      </c>
      <c r="AJ187" s="205">
        <f t="shared" si="186"/>
        <v>1854.9647742250672</v>
      </c>
      <c r="AK187" s="205">
        <f t="shared" si="170"/>
        <v>63.419909580831231</v>
      </c>
      <c r="AL187" s="205">
        <f t="shared" si="152"/>
        <v>63.530216051300606</v>
      </c>
      <c r="AM187" s="205" t="e">
        <f t="shared" si="153"/>
        <v>#DIV/0!</v>
      </c>
      <c r="AN187" s="205">
        <f t="shared" si="171"/>
        <v>0</v>
      </c>
      <c r="AO187" s="205">
        <f t="shared" si="154"/>
        <v>0</v>
      </c>
      <c r="AP187" s="205">
        <f t="shared" si="172"/>
        <v>0</v>
      </c>
      <c r="AQ187" s="205">
        <f t="shared" si="173"/>
        <v>0</v>
      </c>
      <c r="AR187" s="215">
        <f t="shared" si="155"/>
        <v>13.181186421934679</v>
      </c>
      <c r="AS187" s="215">
        <f t="shared" si="156"/>
        <v>13.181186421934679</v>
      </c>
      <c r="AT187" s="215">
        <f t="shared" si="157"/>
        <v>0</v>
      </c>
      <c r="AU187" s="215">
        <f t="shared" si="187"/>
        <v>0</v>
      </c>
      <c r="AV187" s="201"/>
      <c r="AW187" s="115">
        <f t="shared" si="188"/>
        <v>55.634999999985034</v>
      </c>
      <c r="AX187" s="115">
        <f t="shared" si="189"/>
        <v>-2.5552630482614123</v>
      </c>
      <c r="AY187" s="115">
        <f t="shared" si="174"/>
        <v>0</v>
      </c>
      <c r="AZ187" s="115">
        <f t="shared" si="190"/>
        <v>-2.545030389318288</v>
      </c>
      <c r="BA187" s="115">
        <f t="shared" si="175"/>
        <v>0</v>
      </c>
      <c r="BB187" s="115">
        <f t="shared" si="191"/>
        <v>0</v>
      </c>
      <c r="BC187" s="115">
        <f t="shared" si="192"/>
        <v>0</v>
      </c>
      <c r="BD187" s="115">
        <f t="shared" si="193"/>
        <v>0</v>
      </c>
      <c r="BE187" s="115">
        <f t="shared" si="176"/>
        <v>0</v>
      </c>
      <c r="BF187" s="115">
        <f t="shared" si="177"/>
        <v>0</v>
      </c>
      <c r="BG187" s="115">
        <f t="shared" si="194"/>
        <v>1799.4980100000018</v>
      </c>
      <c r="BH187" s="115">
        <f t="shared" si="195"/>
        <v>25027.277878594203</v>
      </c>
      <c r="BI187" s="115">
        <f t="shared" si="178"/>
        <v>55.634999999985034</v>
      </c>
      <c r="BJ187" s="115" t="e">
        <f t="shared" si="179"/>
        <v>#DIV/0!</v>
      </c>
      <c r="BK187" s="115">
        <f t="shared" si="158"/>
        <v>0</v>
      </c>
      <c r="BL187" s="115">
        <f t="shared" si="159"/>
        <v>0</v>
      </c>
      <c r="BM187" s="115">
        <f t="shared" si="180"/>
        <v>0</v>
      </c>
      <c r="BN187" s="201">
        <f t="shared" si="160"/>
        <v>0</v>
      </c>
      <c r="BO187" s="216">
        <f t="shared" si="196"/>
        <v>0</v>
      </c>
      <c r="BP187" s="201"/>
      <c r="BQ187" s="110">
        <f t="shared" si="161"/>
        <v>0</v>
      </c>
      <c r="BR187" s="110" t="e">
        <f t="shared" si="162"/>
        <v>#DIV/0!</v>
      </c>
      <c r="BS187" s="110" t="e">
        <f t="shared" si="181"/>
        <v>#DIV/0!</v>
      </c>
      <c r="BT187" s="110">
        <f t="shared" si="182"/>
        <v>0</v>
      </c>
      <c r="CC187" s="110"/>
      <c r="CD187" s="110"/>
      <c r="CE187" s="110"/>
      <c r="CW187" s="110"/>
      <c r="CX187" s="110"/>
    </row>
    <row r="188" spans="1:102">
      <c r="A188" s="110">
        <f t="shared" si="197"/>
        <v>7.5600000000000307</v>
      </c>
      <c r="B188" s="110">
        <f t="shared" si="163"/>
        <v>1549.6497693498457</v>
      </c>
      <c r="C188" s="116">
        <f t="shared" si="164"/>
        <v>1549.6497693498457</v>
      </c>
      <c r="E188" s="205">
        <f t="shared" si="132"/>
        <v>1839.6512701011166</v>
      </c>
      <c r="F188" s="205">
        <f t="shared" si="133"/>
        <v>1714.0438812236189</v>
      </c>
      <c r="G188" s="205">
        <f t="shared" si="134"/>
        <v>-0.11684901008676007</v>
      </c>
      <c r="H188" s="205">
        <f t="shared" si="135"/>
        <v>1854.3283691510348</v>
      </c>
      <c r="I188" s="205">
        <f t="shared" si="136"/>
        <v>0</v>
      </c>
      <c r="K188" s="115">
        <f t="shared" si="137"/>
        <v>1798.9406400000016</v>
      </c>
      <c r="L188" s="115">
        <f t="shared" si="138"/>
        <v>1896.908480000001</v>
      </c>
      <c r="M188" s="115">
        <f t="shared" si="139"/>
        <v>0.13577118030412713</v>
      </c>
      <c r="N188" s="115">
        <f t="shared" si="140"/>
        <v>1824.8201030796638</v>
      </c>
      <c r="O188" s="115">
        <f t="shared" si="141"/>
        <v>2005.8928000000008</v>
      </c>
      <c r="Q188" s="205">
        <f t="shared" si="142"/>
        <v>-1</v>
      </c>
      <c r="R188" s="204">
        <f t="shared" si="143"/>
        <v>0</v>
      </c>
      <c r="S188" s="204">
        <f t="shared" si="144"/>
        <v>0</v>
      </c>
      <c r="T188" s="115">
        <f t="shared" si="145"/>
        <v>-2.5446194450154014</v>
      </c>
      <c r="U188" s="115">
        <f t="shared" si="146"/>
        <v>0</v>
      </c>
      <c r="V188" s="115">
        <f t="shared" si="147"/>
        <v>0</v>
      </c>
      <c r="W188" s="202">
        <f t="shared" si="165"/>
        <v>0</v>
      </c>
      <c r="Y188" s="205">
        <f t="shared" si="183"/>
        <v>63.640507403239546</v>
      </c>
      <c r="Z188" s="205">
        <f t="shared" si="184"/>
        <v>-1</v>
      </c>
      <c r="AA188" s="205">
        <f t="shared" si="148"/>
        <v>0</v>
      </c>
      <c r="AB188" s="205">
        <f t="shared" si="166"/>
        <v>0</v>
      </c>
      <c r="AC188" s="205">
        <f t="shared" si="185"/>
        <v>-1</v>
      </c>
      <c r="AD188" s="205">
        <f t="shared" si="149"/>
        <v>0</v>
      </c>
      <c r="AE188" s="205">
        <f t="shared" si="167"/>
        <v>0</v>
      </c>
      <c r="AF188" s="205">
        <f t="shared" si="150"/>
        <v>0</v>
      </c>
      <c r="AG188" s="205">
        <f t="shared" si="168"/>
        <v>0</v>
      </c>
      <c r="AH188" s="205">
        <f t="shared" si="169"/>
        <v>0</v>
      </c>
      <c r="AI188" s="205">
        <f t="shared" si="151"/>
        <v>-0.11684901008676007</v>
      </c>
      <c r="AJ188" s="205">
        <f t="shared" si="186"/>
        <v>1854.3283691510348</v>
      </c>
      <c r="AK188" s="205">
        <f t="shared" si="170"/>
        <v>63.530216051300606</v>
      </c>
      <c r="AL188" s="205">
        <f t="shared" si="152"/>
        <v>63.640507403239546</v>
      </c>
      <c r="AM188" s="205" t="e">
        <f t="shared" si="153"/>
        <v>#DIV/0!</v>
      </c>
      <c r="AN188" s="205">
        <f t="shared" si="171"/>
        <v>0</v>
      </c>
      <c r="AO188" s="205">
        <f t="shared" si="154"/>
        <v>0</v>
      </c>
      <c r="AP188" s="205">
        <f t="shared" si="172"/>
        <v>0</v>
      </c>
      <c r="AQ188" s="205">
        <f t="shared" si="173"/>
        <v>0</v>
      </c>
      <c r="AR188" s="215">
        <f t="shared" si="155"/>
        <v>13.181186421934679</v>
      </c>
      <c r="AS188" s="215">
        <f t="shared" si="156"/>
        <v>13.181186421934679</v>
      </c>
      <c r="AT188" s="215">
        <f t="shared" si="157"/>
        <v>0</v>
      </c>
      <c r="AU188" s="215">
        <f t="shared" si="187"/>
        <v>0</v>
      </c>
      <c r="AV188" s="201"/>
      <c r="AW188" s="115">
        <f t="shared" si="188"/>
        <v>55.737000000023095</v>
      </c>
      <c r="AX188" s="115">
        <f t="shared" si="189"/>
        <v>-2.5446194450154014</v>
      </c>
      <c r="AY188" s="115">
        <f t="shared" si="174"/>
        <v>0</v>
      </c>
      <c r="AZ188" s="115">
        <f t="shared" si="190"/>
        <v>-2.5344120136787502</v>
      </c>
      <c r="BA188" s="115">
        <f t="shared" si="175"/>
        <v>0</v>
      </c>
      <c r="BB188" s="115">
        <f t="shared" si="191"/>
        <v>0</v>
      </c>
      <c r="BC188" s="115">
        <f t="shared" si="192"/>
        <v>0</v>
      </c>
      <c r="BD188" s="115">
        <f t="shared" si="193"/>
        <v>0</v>
      </c>
      <c r="BE188" s="115">
        <f t="shared" si="176"/>
        <v>0</v>
      </c>
      <c r="BF188" s="115">
        <f t="shared" si="177"/>
        <v>0</v>
      </c>
      <c r="BG188" s="115">
        <f t="shared" si="194"/>
        <v>1798.9406400000016</v>
      </c>
      <c r="BH188" s="115">
        <f t="shared" si="195"/>
        <v>24984.82406501615</v>
      </c>
      <c r="BI188" s="115">
        <f t="shared" si="178"/>
        <v>55.737000000023095</v>
      </c>
      <c r="BJ188" s="115" t="e">
        <f t="shared" si="179"/>
        <v>#DIV/0!</v>
      </c>
      <c r="BK188" s="115">
        <f t="shared" si="158"/>
        <v>0</v>
      </c>
      <c r="BL188" s="115">
        <f t="shared" si="159"/>
        <v>0</v>
      </c>
      <c r="BM188" s="115">
        <f t="shared" si="180"/>
        <v>0</v>
      </c>
      <c r="BN188" s="201">
        <f t="shared" si="160"/>
        <v>0</v>
      </c>
      <c r="BO188" s="216">
        <f t="shared" si="196"/>
        <v>0</v>
      </c>
      <c r="BP188" s="201"/>
      <c r="BQ188" s="110">
        <f t="shared" si="161"/>
        <v>0</v>
      </c>
      <c r="BR188" s="110" t="e">
        <f t="shared" si="162"/>
        <v>#DIV/0!</v>
      </c>
      <c r="BS188" s="110" t="e">
        <f t="shared" si="181"/>
        <v>#DIV/0!</v>
      </c>
      <c r="BT188" s="110">
        <f t="shared" si="182"/>
        <v>0</v>
      </c>
      <c r="CC188" s="110"/>
      <c r="CD188" s="110"/>
      <c r="CE188" s="110"/>
      <c r="CW188" s="110"/>
      <c r="CX188" s="110"/>
    </row>
    <row r="189" spans="1:102">
      <c r="A189" s="110">
        <f t="shared" si="197"/>
        <v>7.5500000000000309</v>
      </c>
      <c r="B189" s="110">
        <f t="shared" si="163"/>
        <v>1549.5179574856263</v>
      </c>
      <c r="C189" s="116">
        <f t="shared" si="164"/>
        <v>1549.5179574856263</v>
      </c>
      <c r="E189" s="205">
        <f t="shared" si="132"/>
        <v>1839.104708080512</v>
      </c>
      <c r="F189" s="205">
        <f t="shared" si="133"/>
        <v>1714.3892812236188</v>
      </c>
      <c r="G189" s="205">
        <f t="shared" si="134"/>
        <v>-0.116955485001373</v>
      </c>
      <c r="H189" s="205">
        <f t="shared" si="135"/>
        <v>1853.6908613157132</v>
      </c>
      <c r="I189" s="205">
        <f t="shared" si="136"/>
        <v>0</v>
      </c>
      <c r="K189" s="115">
        <f t="shared" si="137"/>
        <v>1798.3822500000019</v>
      </c>
      <c r="L189" s="115">
        <f t="shared" si="138"/>
        <v>1896.5920000000012</v>
      </c>
      <c r="M189" s="115">
        <f t="shared" si="139"/>
        <v>0.13586956521739099</v>
      </c>
      <c r="N189" s="115">
        <f t="shared" si="140"/>
        <v>1824.338148227107</v>
      </c>
      <c r="O189" s="115">
        <f t="shared" si="141"/>
        <v>2005.7450000000003</v>
      </c>
      <c r="Q189" s="205">
        <f t="shared" si="142"/>
        <v>-1</v>
      </c>
      <c r="R189" s="204">
        <f t="shared" si="143"/>
        <v>0</v>
      </c>
      <c r="S189" s="204">
        <f t="shared" si="144"/>
        <v>0</v>
      </c>
      <c r="T189" s="115">
        <f t="shared" si="145"/>
        <v>-2.5340080034250914</v>
      </c>
      <c r="U189" s="115">
        <f t="shared" si="146"/>
        <v>0</v>
      </c>
      <c r="V189" s="115">
        <f t="shared" si="147"/>
        <v>0</v>
      </c>
      <c r="W189" s="202">
        <f t="shared" si="165"/>
        <v>0</v>
      </c>
      <c r="Y189" s="205">
        <f t="shared" si="183"/>
        <v>63.750783532169855</v>
      </c>
      <c r="Z189" s="205">
        <f t="shared" si="184"/>
        <v>-1</v>
      </c>
      <c r="AA189" s="205">
        <f t="shared" si="148"/>
        <v>0</v>
      </c>
      <c r="AB189" s="205">
        <f t="shared" si="166"/>
        <v>0</v>
      </c>
      <c r="AC189" s="205">
        <f t="shared" si="185"/>
        <v>-1</v>
      </c>
      <c r="AD189" s="205">
        <f t="shared" si="149"/>
        <v>0</v>
      </c>
      <c r="AE189" s="205">
        <f t="shared" si="167"/>
        <v>0</v>
      </c>
      <c r="AF189" s="205">
        <f t="shared" si="150"/>
        <v>0</v>
      </c>
      <c r="AG189" s="205">
        <f t="shared" si="168"/>
        <v>0</v>
      </c>
      <c r="AH189" s="205">
        <f t="shared" si="169"/>
        <v>0</v>
      </c>
      <c r="AI189" s="205">
        <f t="shared" si="151"/>
        <v>-0.116955485001373</v>
      </c>
      <c r="AJ189" s="205">
        <f t="shared" si="186"/>
        <v>1853.6908613157132</v>
      </c>
      <c r="AK189" s="205">
        <f t="shared" si="170"/>
        <v>63.640507403239546</v>
      </c>
      <c r="AL189" s="205">
        <f t="shared" si="152"/>
        <v>63.750783532169855</v>
      </c>
      <c r="AM189" s="205" t="e">
        <f t="shared" si="153"/>
        <v>#DIV/0!</v>
      </c>
      <c r="AN189" s="205">
        <f t="shared" si="171"/>
        <v>0</v>
      </c>
      <c r="AO189" s="205">
        <f t="shared" si="154"/>
        <v>0</v>
      </c>
      <c r="AP189" s="205">
        <f t="shared" si="172"/>
        <v>0</v>
      </c>
      <c r="AQ189" s="205">
        <f t="shared" si="173"/>
        <v>0</v>
      </c>
      <c r="AR189" s="215">
        <f t="shared" si="155"/>
        <v>13.181186421934679</v>
      </c>
      <c r="AS189" s="215">
        <f t="shared" si="156"/>
        <v>13.181186421934679</v>
      </c>
      <c r="AT189" s="215">
        <f t="shared" si="157"/>
        <v>0</v>
      </c>
      <c r="AU189" s="215">
        <f t="shared" si="187"/>
        <v>0</v>
      </c>
      <c r="AV189" s="201"/>
      <c r="AW189" s="115">
        <f t="shared" si="188"/>
        <v>55.838999999970213</v>
      </c>
      <c r="AX189" s="115">
        <f t="shared" si="189"/>
        <v>-2.5340080034250914</v>
      </c>
      <c r="AY189" s="115">
        <f t="shared" si="174"/>
        <v>0</v>
      </c>
      <c r="AZ189" s="115">
        <f t="shared" si="190"/>
        <v>-2.523825715006681</v>
      </c>
      <c r="BA189" s="115">
        <f t="shared" si="175"/>
        <v>0</v>
      </c>
      <c r="BB189" s="115">
        <f t="shared" si="191"/>
        <v>0</v>
      </c>
      <c r="BC189" s="115">
        <f t="shared" si="192"/>
        <v>0</v>
      </c>
      <c r="BD189" s="115">
        <f t="shared" si="193"/>
        <v>0</v>
      </c>
      <c r="BE189" s="115">
        <f t="shared" si="176"/>
        <v>0</v>
      </c>
      <c r="BF189" s="115">
        <f t="shared" si="177"/>
        <v>0</v>
      </c>
      <c r="BG189" s="115">
        <f t="shared" si="194"/>
        <v>1798.3822500000019</v>
      </c>
      <c r="BH189" s="115">
        <f t="shared" si="195"/>
        <v>24942.268251438061</v>
      </c>
      <c r="BI189" s="115">
        <f t="shared" si="178"/>
        <v>55.838999999970213</v>
      </c>
      <c r="BJ189" s="115" t="e">
        <f t="shared" si="179"/>
        <v>#DIV/0!</v>
      </c>
      <c r="BK189" s="115">
        <f t="shared" si="158"/>
        <v>0</v>
      </c>
      <c r="BL189" s="115">
        <f t="shared" si="159"/>
        <v>0</v>
      </c>
      <c r="BM189" s="115">
        <f t="shared" si="180"/>
        <v>0</v>
      </c>
      <c r="BN189" s="201">
        <f t="shared" si="160"/>
        <v>0</v>
      </c>
      <c r="BO189" s="216">
        <f t="shared" si="196"/>
        <v>0</v>
      </c>
      <c r="BP189" s="201"/>
      <c r="BQ189" s="110">
        <f t="shared" si="161"/>
        <v>0</v>
      </c>
      <c r="BR189" s="110" t="e">
        <f t="shared" si="162"/>
        <v>#DIV/0!</v>
      </c>
      <c r="BS189" s="110" t="e">
        <f t="shared" si="181"/>
        <v>#DIV/0!</v>
      </c>
      <c r="BT189" s="110">
        <f t="shared" si="182"/>
        <v>0</v>
      </c>
      <c r="CC189" s="110"/>
      <c r="CD189" s="110"/>
      <c r="CE189" s="110"/>
      <c r="CW189" s="110"/>
      <c r="CX189" s="110"/>
    </row>
    <row r="190" spans="1:102">
      <c r="A190" s="110">
        <f t="shared" si="197"/>
        <v>7.5400000000000311</v>
      </c>
      <c r="B190" s="110">
        <f t="shared" si="163"/>
        <v>1549.386145621407</v>
      </c>
      <c r="C190" s="116">
        <f t="shared" si="164"/>
        <v>1549.386145621407</v>
      </c>
      <c r="E190" s="205">
        <f t="shared" si="132"/>
        <v>1838.5570197051561</v>
      </c>
      <c r="F190" s="205">
        <f t="shared" si="133"/>
        <v>1714.731881223619</v>
      </c>
      <c r="G190" s="205">
        <f t="shared" si="134"/>
        <v>-0.11706210342248224</v>
      </c>
      <c r="H190" s="205">
        <f t="shared" si="135"/>
        <v>1853.052250872385</v>
      </c>
      <c r="I190" s="205">
        <f t="shared" si="136"/>
        <v>0</v>
      </c>
      <c r="K190" s="115">
        <f t="shared" si="137"/>
        <v>1797.8228400000019</v>
      </c>
      <c r="L190" s="115">
        <f t="shared" si="138"/>
        <v>1896.2748800000011</v>
      </c>
      <c r="M190" s="115">
        <f t="shared" si="139"/>
        <v>0.1359680928208844</v>
      </c>
      <c r="N190" s="115">
        <f t="shared" si="140"/>
        <v>1823.855350769777</v>
      </c>
      <c r="O190" s="115">
        <f t="shared" si="141"/>
        <v>2005.5968000000007</v>
      </c>
      <c r="Q190" s="205">
        <f t="shared" si="142"/>
        <v>-1</v>
      </c>
      <c r="R190" s="204">
        <f t="shared" si="143"/>
        <v>0</v>
      </c>
      <c r="S190" s="204">
        <f t="shared" si="144"/>
        <v>0</v>
      </c>
      <c r="T190" s="115">
        <f t="shared" si="145"/>
        <v>-2.5234286092862765</v>
      </c>
      <c r="U190" s="115">
        <f t="shared" si="146"/>
        <v>0</v>
      </c>
      <c r="V190" s="115">
        <f t="shared" si="147"/>
        <v>0</v>
      </c>
      <c r="W190" s="202">
        <f t="shared" si="165"/>
        <v>0</v>
      </c>
      <c r="Y190" s="205">
        <f t="shared" si="183"/>
        <v>63.861044332817528</v>
      </c>
      <c r="Z190" s="205">
        <f t="shared" si="184"/>
        <v>-1</v>
      </c>
      <c r="AA190" s="205">
        <f t="shared" si="148"/>
        <v>0</v>
      </c>
      <c r="AB190" s="205">
        <f t="shared" si="166"/>
        <v>0</v>
      </c>
      <c r="AC190" s="205">
        <f t="shared" si="185"/>
        <v>-1</v>
      </c>
      <c r="AD190" s="205">
        <f t="shared" si="149"/>
        <v>0</v>
      </c>
      <c r="AE190" s="205">
        <f t="shared" si="167"/>
        <v>0</v>
      </c>
      <c r="AF190" s="205">
        <f t="shared" si="150"/>
        <v>0</v>
      </c>
      <c r="AG190" s="205">
        <f t="shared" si="168"/>
        <v>0</v>
      </c>
      <c r="AH190" s="205">
        <f t="shared" si="169"/>
        <v>0</v>
      </c>
      <c r="AI190" s="205">
        <f t="shared" si="151"/>
        <v>-0.11706210342248224</v>
      </c>
      <c r="AJ190" s="205">
        <f t="shared" si="186"/>
        <v>1853.052250872385</v>
      </c>
      <c r="AK190" s="205">
        <f t="shared" si="170"/>
        <v>63.750783532169855</v>
      </c>
      <c r="AL190" s="205">
        <f t="shared" si="152"/>
        <v>63.861044332817528</v>
      </c>
      <c r="AM190" s="205" t="e">
        <f t="shared" si="153"/>
        <v>#DIV/0!</v>
      </c>
      <c r="AN190" s="205">
        <f t="shared" si="171"/>
        <v>0</v>
      </c>
      <c r="AO190" s="205">
        <f t="shared" si="154"/>
        <v>0</v>
      </c>
      <c r="AP190" s="205">
        <f t="shared" si="172"/>
        <v>0</v>
      </c>
      <c r="AQ190" s="205">
        <f t="shared" si="173"/>
        <v>0</v>
      </c>
      <c r="AR190" s="215">
        <f t="shared" si="155"/>
        <v>13.181186421934679</v>
      </c>
      <c r="AS190" s="215">
        <f t="shared" si="156"/>
        <v>13.181186421934679</v>
      </c>
      <c r="AT190" s="215">
        <f t="shared" si="157"/>
        <v>0</v>
      </c>
      <c r="AU190" s="215">
        <f t="shared" si="187"/>
        <v>0</v>
      </c>
      <c r="AV190" s="201"/>
      <c r="AW190" s="115">
        <f t="shared" si="188"/>
        <v>55.941000000008273</v>
      </c>
      <c r="AX190" s="115">
        <f t="shared" si="189"/>
        <v>-2.5234286092862765</v>
      </c>
      <c r="AY190" s="115">
        <f t="shared" si="174"/>
        <v>0</v>
      </c>
      <c r="AZ190" s="115">
        <f t="shared" si="190"/>
        <v>-2.5132713794310089</v>
      </c>
      <c r="BA190" s="115">
        <f t="shared" si="175"/>
        <v>0</v>
      </c>
      <c r="BB190" s="115">
        <f t="shared" si="191"/>
        <v>0</v>
      </c>
      <c r="BC190" s="115">
        <f t="shared" si="192"/>
        <v>0</v>
      </c>
      <c r="BD190" s="115">
        <f t="shared" si="193"/>
        <v>0</v>
      </c>
      <c r="BE190" s="115">
        <f t="shared" si="176"/>
        <v>0</v>
      </c>
      <c r="BF190" s="115">
        <f t="shared" si="177"/>
        <v>0</v>
      </c>
      <c r="BG190" s="115">
        <f t="shared" si="194"/>
        <v>1797.8228400000019</v>
      </c>
      <c r="BH190" s="115">
        <f t="shared" si="195"/>
        <v>24899.610437860028</v>
      </c>
      <c r="BI190" s="115">
        <f t="shared" si="178"/>
        <v>55.941000000008273</v>
      </c>
      <c r="BJ190" s="115" t="e">
        <f t="shared" si="179"/>
        <v>#DIV/0!</v>
      </c>
      <c r="BK190" s="115">
        <f t="shared" si="158"/>
        <v>0</v>
      </c>
      <c r="BL190" s="115">
        <f t="shared" si="159"/>
        <v>0</v>
      </c>
      <c r="BM190" s="115">
        <f t="shared" si="180"/>
        <v>0</v>
      </c>
      <c r="BN190" s="201">
        <f t="shared" si="160"/>
        <v>0</v>
      </c>
      <c r="BO190" s="216">
        <f t="shared" si="196"/>
        <v>0</v>
      </c>
      <c r="BP190" s="201"/>
      <c r="BQ190" s="110">
        <f t="shared" si="161"/>
        <v>0</v>
      </c>
      <c r="BR190" s="110" t="e">
        <f t="shared" si="162"/>
        <v>#DIV/0!</v>
      </c>
      <c r="BS190" s="110" t="e">
        <f t="shared" si="181"/>
        <v>#DIV/0!</v>
      </c>
      <c r="BT190" s="110">
        <f t="shared" si="182"/>
        <v>0</v>
      </c>
      <c r="CC190" s="110"/>
      <c r="CD190" s="110"/>
      <c r="CE190" s="110"/>
      <c r="CW190" s="110"/>
      <c r="CX190" s="110"/>
    </row>
    <row r="191" spans="1:102">
      <c r="A191" s="110">
        <f t="shared" si="197"/>
        <v>7.5300000000000313</v>
      </c>
      <c r="B191" s="110">
        <f t="shared" si="163"/>
        <v>1549.2543337571876</v>
      </c>
      <c r="C191" s="116">
        <f t="shared" si="164"/>
        <v>1549.2543337571876</v>
      </c>
      <c r="E191" s="205">
        <f t="shared" si="132"/>
        <v>1838.0082049750486</v>
      </c>
      <c r="F191" s="205">
        <f t="shared" si="133"/>
        <v>1715.0716812236192</v>
      </c>
      <c r="G191" s="205">
        <f t="shared" si="134"/>
        <v>-0.11716886536883934</v>
      </c>
      <c r="H191" s="205">
        <f t="shared" si="135"/>
        <v>1852.412537975393</v>
      </c>
      <c r="I191" s="205">
        <f t="shared" si="136"/>
        <v>0</v>
      </c>
      <c r="K191" s="115">
        <f t="shared" si="137"/>
        <v>1797.2624100000021</v>
      </c>
      <c r="L191" s="115">
        <f t="shared" si="138"/>
        <v>1895.9571200000009</v>
      </c>
      <c r="M191" s="115">
        <f t="shared" si="139"/>
        <v>0.13606676342525367</v>
      </c>
      <c r="N191" s="115">
        <f t="shared" si="140"/>
        <v>1823.3717109948434</v>
      </c>
      <c r="O191" s="115">
        <f t="shared" si="141"/>
        <v>2005.4482000000003</v>
      </c>
      <c r="Q191" s="205">
        <f t="shared" si="142"/>
        <v>-1</v>
      </c>
      <c r="R191" s="204">
        <f t="shared" si="143"/>
        <v>0</v>
      </c>
      <c r="S191" s="204">
        <f t="shared" si="144"/>
        <v>0</v>
      </c>
      <c r="T191" s="115">
        <f t="shared" si="145"/>
        <v>-2.5128811487750191</v>
      </c>
      <c r="U191" s="115">
        <f t="shared" si="146"/>
        <v>0</v>
      </c>
      <c r="V191" s="115">
        <f t="shared" si="147"/>
        <v>0</v>
      </c>
      <c r="W191" s="202">
        <f t="shared" si="165"/>
        <v>0</v>
      </c>
      <c r="Y191" s="205">
        <f t="shared" si="183"/>
        <v>63.97128969920368</v>
      </c>
      <c r="Z191" s="205">
        <f t="shared" si="184"/>
        <v>-1</v>
      </c>
      <c r="AA191" s="205">
        <f t="shared" si="148"/>
        <v>0</v>
      </c>
      <c r="AB191" s="205">
        <f t="shared" si="166"/>
        <v>0</v>
      </c>
      <c r="AC191" s="205">
        <f t="shared" si="185"/>
        <v>-1</v>
      </c>
      <c r="AD191" s="205">
        <f t="shared" si="149"/>
        <v>0</v>
      </c>
      <c r="AE191" s="205">
        <f t="shared" si="167"/>
        <v>0</v>
      </c>
      <c r="AF191" s="205">
        <f t="shared" si="150"/>
        <v>0</v>
      </c>
      <c r="AG191" s="205">
        <f t="shared" si="168"/>
        <v>0</v>
      </c>
      <c r="AH191" s="205">
        <f t="shared" si="169"/>
        <v>0</v>
      </c>
      <c r="AI191" s="205">
        <f t="shared" si="151"/>
        <v>-0.11716886536883934</v>
      </c>
      <c r="AJ191" s="205">
        <f t="shared" si="186"/>
        <v>1852.412537975393</v>
      </c>
      <c r="AK191" s="205">
        <f t="shared" si="170"/>
        <v>63.861044332817528</v>
      </c>
      <c r="AL191" s="205">
        <f t="shared" si="152"/>
        <v>63.97128969920368</v>
      </c>
      <c r="AM191" s="205" t="e">
        <f t="shared" si="153"/>
        <v>#DIV/0!</v>
      </c>
      <c r="AN191" s="205">
        <f t="shared" si="171"/>
        <v>0</v>
      </c>
      <c r="AO191" s="205">
        <f t="shared" si="154"/>
        <v>0</v>
      </c>
      <c r="AP191" s="205">
        <f t="shared" si="172"/>
        <v>0</v>
      </c>
      <c r="AQ191" s="205">
        <f t="shared" si="173"/>
        <v>0</v>
      </c>
      <c r="AR191" s="215">
        <f t="shared" si="155"/>
        <v>13.181186421957417</v>
      </c>
      <c r="AS191" s="215">
        <f t="shared" si="156"/>
        <v>13.181186421957417</v>
      </c>
      <c r="AT191" s="215">
        <f t="shared" si="157"/>
        <v>0</v>
      </c>
      <c r="AU191" s="215">
        <f t="shared" si="187"/>
        <v>0</v>
      </c>
      <c r="AV191" s="201"/>
      <c r="AW191" s="115">
        <f t="shared" si="188"/>
        <v>56.042999999978122</v>
      </c>
      <c r="AX191" s="115">
        <f t="shared" si="189"/>
        <v>-2.5128811487750191</v>
      </c>
      <c r="AY191" s="115">
        <f t="shared" si="174"/>
        <v>0</v>
      </c>
      <c r="AZ191" s="115">
        <f t="shared" si="190"/>
        <v>-2.5027488934596125</v>
      </c>
      <c r="BA191" s="115">
        <f t="shared" si="175"/>
        <v>0</v>
      </c>
      <c r="BB191" s="115">
        <f t="shared" si="191"/>
        <v>0</v>
      </c>
      <c r="BC191" s="115">
        <f t="shared" si="192"/>
        <v>0</v>
      </c>
      <c r="BD191" s="115">
        <f t="shared" si="193"/>
        <v>0</v>
      </c>
      <c r="BE191" s="115">
        <f t="shared" si="176"/>
        <v>0</v>
      </c>
      <c r="BF191" s="115">
        <f t="shared" si="177"/>
        <v>0</v>
      </c>
      <c r="BG191" s="115">
        <f t="shared" si="194"/>
        <v>1797.2624100000021</v>
      </c>
      <c r="BH191" s="115">
        <f t="shared" si="195"/>
        <v>24856.850624281953</v>
      </c>
      <c r="BI191" s="115">
        <f t="shared" si="178"/>
        <v>56.042999999978122</v>
      </c>
      <c r="BJ191" s="115" t="e">
        <f t="shared" si="179"/>
        <v>#DIV/0!</v>
      </c>
      <c r="BK191" s="115">
        <f t="shared" si="158"/>
        <v>0</v>
      </c>
      <c r="BL191" s="115">
        <f t="shared" si="159"/>
        <v>0</v>
      </c>
      <c r="BM191" s="115">
        <f t="shared" si="180"/>
        <v>0</v>
      </c>
      <c r="BN191" s="201">
        <f t="shared" si="160"/>
        <v>0</v>
      </c>
      <c r="BO191" s="216">
        <f t="shared" si="196"/>
        <v>0</v>
      </c>
      <c r="BP191" s="201"/>
      <c r="BQ191" s="110">
        <f t="shared" si="161"/>
        <v>0</v>
      </c>
      <c r="BR191" s="110" t="e">
        <f t="shared" si="162"/>
        <v>#DIV/0!</v>
      </c>
      <c r="BS191" s="110" t="e">
        <f t="shared" si="181"/>
        <v>#DIV/0!</v>
      </c>
      <c r="BT191" s="110">
        <f t="shared" si="182"/>
        <v>0</v>
      </c>
      <c r="CC191" s="110"/>
      <c r="CD191" s="110"/>
      <c r="CE191" s="110"/>
      <c r="CW191" s="110"/>
      <c r="CX191" s="110"/>
    </row>
    <row r="192" spans="1:102">
      <c r="A192" s="110">
        <f t="shared" si="197"/>
        <v>7.5200000000000315</v>
      </c>
      <c r="B192" s="110">
        <f t="shared" si="163"/>
        <v>1549.1225218929681</v>
      </c>
      <c r="C192" s="116">
        <f t="shared" si="164"/>
        <v>1549.1225218929681</v>
      </c>
      <c r="E192" s="205">
        <f t="shared" si="132"/>
        <v>1837.4582638901898</v>
      </c>
      <c r="F192" s="205">
        <f t="shared" si="133"/>
        <v>1715.4086812236192</v>
      </c>
      <c r="G192" s="205">
        <f t="shared" si="134"/>
        <v>-0.11727577085668554</v>
      </c>
      <c r="H192" s="205">
        <f t="shared" si="135"/>
        <v>1851.7717227801486</v>
      </c>
      <c r="I192" s="205">
        <f t="shared" si="136"/>
        <v>0</v>
      </c>
      <c r="K192" s="115">
        <f t="shared" si="137"/>
        <v>1796.7009600000019</v>
      </c>
      <c r="L192" s="115">
        <f t="shared" si="138"/>
        <v>1895.6387200000011</v>
      </c>
      <c r="M192" s="115">
        <f t="shared" si="139"/>
        <v>0.13616557734204759</v>
      </c>
      <c r="N192" s="115">
        <f t="shared" si="140"/>
        <v>1822.8872291901944</v>
      </c>
      <c r="O192" s="115">
        <f t="shared" si="141"/>
        <v>2005.2992000000006</v>
      </c>
      <c r="Q192" s="205">
        <f t="shared" si="142"/>
        <v>-1</v>
      </c>
      <c r="R192" s="204">
        <f t="shared" si="143"/>
        <v>0</v>
      </c>
      <c r="S192" s="204">
        <f t="shared" si="144"/>
        <v>0</v>
      </c>
      <c r="T192" s="115">
        <f t="shared" si="145"/>
        <v>-2.5023655084472916</v>
      </c>
      <c r="U192" s="115">
        <f t="shared" si="146"/>
        <v>0</v>
      </c>
      <c r="V192" s="115">
        <f t="shared" si="147"/>
        <v>0</v>
      </c>
      <c r="W192" s="202">
        <f t="shared" si="165"/>
        <v>0</v>
      </c>
      <c r="Y192" s="205">
        <f t="shared" si="183"/>
        <v>64.081519524439955</v>
      </c>
      <c r="Z192" s="205">
        <f t="shared" si="184"/>
        <v>-1</v>
      </c>
      <c r="AA192" s="205">
        <f t="shared" si="148"/>
        <v>0</v>
      </c>
      <c r="AB192" s="205">
        <f t="shared" si="166"/>
        <v>0</v>
      </c>
      <c r="AC192" s="205">
        <f t="shared" si="185"/>
        <v>-1</v>
      </c>
      <c r="AD192" s="205">
        <f t="shared" si="149"/>
        <v>0</v>
      </c>
      <c r="AE192" s="205">
        <f t="shared" si="167"/>
        <v>0</v>
      </c>
      <c r="AF192" s="205">
        <f t="shared" si="150"/>
        <v>0</v>
      </c>
      <c r="AG192" s="205">
        <f t="shared" si="168"/>
        <v>0</v>
      </c>
      <c r="AH192" s="205">
        <f t="shared" si="169"/>
        <v>0</v>
      </c>
      <c r="AI192" s="205">
        <f t="shared" si="151"/>
        <v>-0.11727577085668554</v>
      </c>
      <c r="AJ192" s="205">
        <f t="shared" si="186"/>
        <v>1851.7717227801486</v>
      </c>
      <c r="AK192" s="205">
        <f t="shared" si="170"/>
        <v>63.97128969920368</v>
      </c>
      <c r="AL192" s="205">
        <f t="shared" si="152"/>
        <v>64.081519524439955</v>
      </c>
      <c r="AM192" s="205" t="e">
        <f t="shared" si="153"/>
        <v>#DIV/0!</v>
      </c>
      <c r="AN192" s="205">
        <f t="shared" si="171"/>
        <v>0</v>
      </c>
      <c r="AO192" s="205">
        <f t="shared" si="154"/>
        <v>0</v>
      </c>
      <c r="AP192" s="205">
        <f t="shared" si="172"/>
        <v>0</v>
      </c>
      <c r="AQ192" s="205">
        <f t="shared" si="173"/>
        <v>0</v>
      </c>
      <c r="AR192" s="215">
        <f t="shared" si="155"/>
        <v>13.181186421934679</v>
      </c>
      <c r="AS192" s="215">
        <f t="shared" si="156"/>
        <v>13.181186421934679</v>
      </c>
      <c r="AT192" s="215">
        <f t="shared" si="157"/>
        <v>0</v>
      </c>
      <c r="AU192" s="215">
        <f t="shared" si="187"/>
        <v>0</v>
      </c>
      <c r="AV192" s="201"/>
      <c r="AW192" s="115">
        <f t="shared" si="188"/>
        <v>56.145000000016182</v>
      </c>
      <c r="AX192" s="115">
        <f t="shared" si="189"/>
        <v>-2.5023655084472916</v>
      </c>
      <c r="AY192" s="115">
        <f t="shared" si="174"/>
        <v>0</v>
      </c>
      <c r="AZ192" s="115">
        <f t="shared" si="190"/>
        <v>-2.4922581439789631</v>
      </c>
      <c r="BA192" s="115">
        <f t="shared" si="175"/>
        <v>0</v>
      </c>
      <c r="BB192" s="115">
        <f t="shared" si="191"/>
        <v>0</v>
      </c>
      <c r="BC192" s="115">
        <f t="shared" si="192"/>
        <v>0</v>
      </c>
      <c r="BD192" s="115">
        <f t="shared" si="193"/>
        <v>0</v>
      </c>
      <c r="BE192" s="115">
        <f t="shared" si="176"/>
        <v>0</v>
      </c>
      <c r="BF192" s="115">
        <f t="shared" si="177"/>
        <v>0</v>
      </c>
      <c r="BG192" s="115">
        <f t="shared" si="194"/>
        <v>1796.7009600000019</v>
      </c>
      <c r="BH192" s="115">
        <f t="shared" si="195"/>
        <v>24813.988810703933</v>
      </c>
      <c r="BI192" s="115">
        <f t="shared" si="178"/>
        <v>56.145000000016182</v>
      </c>
      <c r="BJ192" s="115" t="e">
        <f t="shared" si="179"/>
        <v>#DIV/0!</v>
      </c>
      <c r="BK192" s="115">
        <f t="shared" si="158"/>
        <v>0</v>
      </c>
      <c r="BL192" s="115">
        <f t="shared" si="159"/>
        <v>0</v>
      </c>
      <c r="BM192" s="115">
        <f t="shared" si="180"/>
        <v>0</v>
      </c>
      <c r="BN192" s="201">
        <f t="shared" si="160"/>
        <v>0</v>
      </c>
      <c r="BO192" s="216">
        <f t="shared" si="196"/>
        <v>0</v>
      </c>
      <c r="BP192" s="201"/>
      <c r="BQ192" s="110">
        <f t="shared" si="161"/>
        <v>0</v>
      </c>
      <c r="BR192" s="110" t="e">
        <f t="shared" si="162"/>
        <v>#DIV/0!</v>
      </c>
      <c r="BS192" s="110" t="e">
        <f t="shared" si="181"/>
        <v>#DIV/0!</v>
      </c>
      <c r="BT192" s="110">
        <f t="shared" si="182"/>
        <v>0</v>
      </c>
      <c r="CC192" s="110"/>
      <c r="CD192" s="110"/>
      <c r="CE192" s="110"/>
      <c r="CW192" s="110"/>
      <c r="CX192" s="110"/>
    </row>
    <row r="193" spans="1:102">
      <c r="A193" s="110">
        <f t="shared" si="197"/>
        <v>7.5100000000000318</v>
      </c>
      <c r="B193" s="110">
        <f t="shared" si="163"/>
        <v>1548.9907100287487</v>
      </c>
      <c r="C193" s="116">
        <f t="shared" si="164"/>
        <v>1548.9907100287487</v>
      </c>
      <c r="E193" s="205">
        <f t="shared" si="132"/>
        <v>1836.9071964505792</v>
      </c>
      <c r="F193" s="205">
        <f t="shared" si="133"/>
        <v>1715.742881223619</v>
      </c>
      <c r="G193" s="205">
        <f t="shared" si="134"/>
        <v>-0.11738281989972239</v>
      </c>
      <c r="H193" s="205">
        <f t="shared" si="135"/>
        <v>1851.1298054431388</v>
      </c>
      <c r="I193" s="205">
        <f t="shared" si="136"/>
        <v>0</v>
      </c>
      <c r="K193" s="115">
        <f t="shared" si="137"/>
        <v>1796.1384900000016</v>
      </c>
      <c r="L193" s="115">
        <f t="shared" si="138"/>
        <v>1895.319680000001</v>
      </c>
      <c r="M193" s="115">
        <f t="shared" si="139"/>
        <v>0.13626453488372059</v>
      </c>
      <c r="N193" s="115">
        <f t="shared" si="140"/>
        <v>1822.401905644442</v>
      </c>
      <c r="O193" s="115">
        <f t="shared" si="141"/>
        <v>2005.1498000000006</v>
      </c>
      <c r="Q193" s="205">
        <f t="shared" si="142"/>
        <v>-1</v>
      </c>
      <c r="R193" s="204">
        <f t="shared" si="143"/>
        <v>0</v>
      </c>
      <c r="S193" s="204">
        <f t="shared" si="144"/>
        <v>0</v>
      </c>
      <c r="T193" s="115">
        <f t="shared" si="145"/>
        <v>-2.4918815752387582</v>
      </c>
      <c r="U193" s="115">
        <f t="shared" si="146"/>
        <v>0</v>
      </c>
      <c r="V193" s="115">
        <f t="shared" si="147"/>
        <v>0</v>
      </c>
      <c r="W193" s="202">
        <f t="shared" si="165"/>
        <v>0</v>
      </c>
      <c r="Y193" s="205">
        <f t="shared" si="183"/>
        <v>64.191733700978602</v>
      </c>
      <c r="Z193" s="205">
        <f t="shared" si="184"/>
        <v>-1</v>
      </c>
      <c r="AA193" s="205">
        <f t="shared" si="148"/>
        <v>0</v>
      </c>
      <c r="AB193" s="205">
        <f t="shared" si="166"/>
        <v>0</v>
      </c>
      <c r="AC193" s="205">
        <f t="shared" si="185"/>
        <v>-1</v>
      </c>
      <c r="AD193" s="205">
        <f t="shared" si="149"/>
        <v>0</v>
      </c>
      <c r="AE193" s="205">
        <f t="shared" si="167"/>
        <v>0</v>
      </c>
      <c r="AF193" s="205">
        <f t="shared" si="150"/>
        <v>0</v>
      </c>
      <c r="AG193" s="205">
        <f t="shared" si="168"/>
        <v>0</v>
      </c>
      <c r="AH193" s="205">
        <f t="shared" si="169"/>
        <v>0</v>
      </c>
      <c r="AI193" s="205">
        <f t="shared" si="151"/>
        <v>-0.11738281989972239</v>
      </c>
      <c r="AJ193" s="205">
        <f t="shared" si="186"/>
        <v>1851.1298054431388</v>
      </c>
      <c r="AK193" s="205">
        <f t="shared" si="170"/>
        <v>64.081519524439955</v>
      </c>
      <c r="AL193" s="205">
        <f t="shared" si="152"/>
        <v>64.191733700978602</v>
      </c>
      <c r="AM193" s="205" t="e">
        <f t="shared" si="153"/>
        <v>#DIV/0!</v>
      </c>
      <c r="AN193" s="205">
        <f t="shared" si="171"/>
        <v>0</v>
      </c>
      <c r="AO193" s="205">
        <f t="shared" si="154"/>
        <v>0</v>
      </c>
      <c r="AP193" s="205">
        <f t="shared" si="172"/>
        <v>0</v>
      </c>
      <c r="AQ193" s="205">
        <f t="shared" si="173"/>
        <v>0</v>
      </c>
      <c r="AR193" s="215">
        <f t="shared" si="155"/>
        <v>13.181186421934679</v>
      </c>
      <c r="AS193" s="215">
        <f t="shared" si="156"/>
        <v>13.181186421934679</v>
      </c>
      <c r="AT193" s="215">
        <f t="shared" si="157"/>
        <v>0</v>
      </c>
      <c r="AU193" s="215">
        <f t="shared" si="187"/>
        <v>0</v>
      </c>
      <c r="AV193" s="201"/>
      <c r="AW193" s="115">
        <f t="shared" si="188"/>
        <v>56.247000000031512</v>
      </c>
      <c r="AX193" s="115">
        <f t="shared" si="189"/>
        <v>-2.4918815752387582</v>
      </c>
      <c r="AY193" s="115">
        <f t="shared" si="174"/>
        <v>0</v>
      </c>
      <c r="AZ193" s="115">
        <f t="shared" si="190"/>
        <v>-2.4817990182539109</v>
      </c>
      <c r="BA193" s="115">
        <f t="shared" si="175"/>
        <v>0</v>
      </c>
      <c r="BB193" s="115">
        <f t="shared" si="191"/>
        <v>0</v>
      </c>
      <c r="BC193" s="115">
        <f t="shared" si="192"/>
        <v>0</v>
      </c>
      <c r="BD193" s="115">
        <f t="shared" si="193"/>
        <v>0</v>
      </c>
      <c r="BE193" s="115">
        <f t="shared" si="176"/>
        <v>0</v>
      </c>
      <c r="BF193" s="115">
        <f t="shared" si="177"/>
        <v>0</v>
      </c>
      <c r="BG193" s="115">
        <f t="shared" si="194"/>
        <v>1796.1384900000016</v>
      </c>
      <c r="BH193" s="115">
        <f t="shared" si="195"/>
        <v>24771.024997125853</v>
      </c>
      <c r="BI193" s="115">
        <f t="shared" si="178"/>
        <v>56.247000000031512</v>
      </c>
      <c r="BJ193" s="115" t="e">
        <f t="shared" si="179"/>
        <v>#DIV/0!</v>
      </c>
      <c r="BK193" s="115">
        <f t="shared" si="158"/>
        <v>0</v>
      </c>
      <c r="BL193" s="115">
        <f t="shared" si="159"/>
        <v>0</v>
      </c>
      <c r="BM193" s="115">
        <f t="shared" si="180"/>
        <v>0</v>
      </c>
      <c r="BN193" s="201">
        <f t="shared" si="160"/>
        <v>0</v>
      </c>
      <c r="BO193" s="216">
        <f t="shared" si="196"/>
        <v>0</v>
      </c>
      <c r="BP193" s="201"/>
      <c r="BQ193" s="110">
        <f t="shared" si="161"/>
        <v>0</v>
      </c>
      <c r="BR193" s="110" t="e">
        <f t="shared" si="162"/>
        <v>#DIV/0!</v>
      </c>
      <c r="BS193" s="110" t="e">
        <f t="shared" si="181"/>
        <v>#DIV/0!</v>
      </c>
      <c r="BT193" s="110">
        <f t="shared" si="182"/>
        <v>0</v>
      </c>
      <c r="CC193" s="110"/>
      <c r="CD193" s="110"/>
      <c r="CE193" s="110"/>
      <c r="CW193" s="110"/>
      <c r="CX193" s="110"/>
    </row>
    <row r="194" spans="1:102">
      <c r="A194" s="110">
        <f t="shared" si="197"/>
        <v>7.500000000000032</v>
      </c>
      <c r="B194" s="110">
        <f t="shared" si="163"/>
        <v>1548.8588981645294</v>
      </c>
      <c r="C194" s="116">
        <f t="shared" si="164"/>
        <v>1548.8588981645294</v>
      </c>
      <c r="E194" s="205">
        <f t="shared" si="132"/>
        <v>1836.3550026562173</v>
      </c>
      <c r="F194" s="205">
        <f t="shared" si="133"/>
        <v>1716.074281223619</v>
      </c>
      <c r="G194" s="205">
        <f t="shared" si="134"/>
        <v>-0.11749001250908236</v>
      </c>
      <c r="H194" s="205">
        <f t="shared" si="135"/>
        <v>1850.4867861219348</v>
      </c>
      <c r="I194" s="205">
        <f t="shared" si="136"/>
        <v>0</v>
      </c>
      <c r="K194" s="115">
        <f t="shared" si="137"/>
        <v>1795.5750000000019</v>
      </c>
      <c r="L194" s="115">
        <f t="shared" si="138"/>
        <v>1895.0000000000011</v>
      </c>
      <c r="M194" s="115">
        <f t="shared" si="139"/>
        <v>0.13636363636363605</v>
      </c>
      <c r="N194" s="115">
        <f t="shared" si="140"/>
        <v>1821.9157406469233</v>
      </c>
      <c r="O194" s="115">
        <f t="shared" si="141"/>
        <v>2005.0000000000005</v>
      </c>
      <c r="Q194" s="205">
        <f t="shared" si="142"/>
        <v>-1</v>
      </c>
      <c r="R194" s="204">
        <f t="shared" si="143"/>
        <v>0</v>
      </c>
      <c r="S194" s="204">
        <f t="shared" si="144"/>
        <v>0</v>
      </c>
      <c r="T194" s="115">
        <f t="shared" si="145"/>
        <v>-2.4814292364644133</v>
      </c>
      <c r="U194" s="115">
        <f t="shared" si="146"/>
        <v>0</v>
      </c>
      <c r="V194" s="115">
        <f t="shared" si="147"/>
        <v>0</v>
      </c>
      <c r="W194" s="202">
        <f t="shared" si="165"/>
        <v>0</v>
      </c>
      <c r="Y194" s="205">
        <f t="shared" si="183"/>
        <v>64.301932120407855</v>
      </c>
      <c r="Z194" s="205">
        <f t="shared" si="184"/>
        <v>-1</v>
      </c>
      <c r="AA194" s="205">
        <f t="shared" si="148"/>
        <v>0</v>
      </c>
      <c r="AB194" s="205">
        <f t="shared" si="166"/>
        <v>0</v>
      </c>
      <c r="AC194" s="205">
        <f t="shared" si="185"/>
        <v>-1</v>
      </c>
      <c r="AD194" s="205">
        <f t="shared" si="149"/>
        <v>0</v>
      </c>
      <c r="AE194" s="205">
        <f t="shared" si="167"/>
        <v>0</v>
      </c>
      <c r="AF194" s="205">
        <f t="shared" si="150"/>
        <v>0</v>
      </c>
      <c r="AG194" s="205">
        <f t="shared" si="168"/>
        <v>0</v>
      </c>
      <c r="AH194" s="205">
        <f t="shared" si="169"/>
        <v>0</v>
      </c>
      <c r="AI194" s="205">
        <f t="shared" si="151"/>
        <v>-0.11749001250908236</v>
      </c>
      <c r="AJ194" s="205">
        <f t="shared" si="186"/>
        <v>1850.4867861219348</v>
      </c>
      <c r="AK194" s="205">
        <f t="shared" si="170"/>
        <v>64.191733700978602</v>
      </c>
      <c r="AL194" s="205">
        <f t="shared" si="152"/>
        <v>64.301932120407855</v>
      </c>
      <c r="AM194" s="205" t="e">
        <f t="shared" si="153"/>
        <v>#DIV/0!</v>
      </c>
      <c r="AN194" s="205">
        <f t="shared" si="171"/>
        <v>0</v>
      </c>
      <c r="AO194" s="205">
        <f t="shared" si="154"/>
        <v>0</v>
      </c>
      <c r="AP194" s="205">
        <f t="shared" si="172"/>
        <v>0</v>
      </c>
      <c r="AQ194" s="205">
        <f t="shared" si="173"/>
        <v>0</v>
      </c>
      <c r="AR194" s="215">
        <f t="shared" si="155"/>
        <v>13.181186421934679</v>
      </c>
      <c r="AS194" s="215">
        <f t="shared" si="156"/>
        <v>13.181186421934679</v>
      </c>
      <c r="AT194" s="215">
        <f t="shared" si="157"/>
        <v>0</v>
      </c>
      <c r="AU194" s="215">
        <f t="shared" si="187"/>
        <v>0</v>
      </c>
      <c r="AV194" s="201"/>
      <c r="AW194" s="115">
        <f t="shared" si="188"/>
        <v>56.348999999978624</v>
      </c>
      <c r="AX194" s="115">
        <f t="shared" si="189"/>
        <v>-2.4814292364644133</v>
      </c>
      <c r="AY194" s="115">
        <f t="shared" si="174"/>
        <v>0</v>
      </c>
      <c r="AZ194" s="115">
        <f t="shared" si="190"/>
        <v>-2.4713714039273249</v>
      </c>
      <c r="BA194" s="115">
        <f t="shared" si="175"/>
        <v>0</v>
      </c>
      <c r="BB194" s="115">
        <f t="shared" si="191"/>
        <v>0</v>
      </c>
      <c r="BC194" s="115">
        <f t="shared" si="192"/>
        <v>0</v>
      </c>
      <c r="BD194" s="115">
        <f t="shared" si="193"/>
        <v>0</v>
      </c>
      <c r="BE194" s="115">
        <f t="shared" si="176"/>
        <v>0</v>
      </c>
      <c r="BF194" s="115">
        <f t="shared" si="177"/>
        <v>0</v>
      </c>
      <c r="BG194" s="115">
        <f t="shared" si="194"/>
        <v>1795.5750000000019</v>
      </c>
      <c r="BH194" s="115">
        <f t="shared" si="195"/>
        <v>24727.959183547755</v>
      </c>
      <c r="BI194" s="115">
        <f t="shared" si="178"/>
        <v>56.348999999978624</v>
      </c>
      <c r="BJ194" s="115" t="e">
        <f t="shared" si="179"/>
        <v>#DIV/0!</v>
      </c>
      <c r="BK194" s="115">
        <f t="shared" si="158"/>
        <v>0</v>
      </c>
      <c r="BL194" s="115">
        <f t="shared" si="159"/>
        <v>0</v>
      </c>
      <c r="BM194" s="115">
        <f t="shared" si="180"/>
        <v>0</v>
      </c>
      <c r="BN194" s="201">
        <f t="shared" si="160"/>
        <v>0</v>
      </c>
      <c r="BO194" s="216">
        <f t="shared" si="196"/>
        <v>0</v>
      </c>
      <c r="BP194" s="201"/>
      <c r="BQ194" s="110">
        <f t="shared" si="161"/>
        <v>0</v>
      </c>
      <c r="BR194" s="110" t="e">
        <f t="shared" si="162"/>
        <v>#DIV/0!</v>
      </c>
      <c r="BS194" s="110" t="e">
        <f t="shared" si="181"/>
        <v>#DIV/0!</v>
      </c>
      <c r="BT194" s="110">
        <f t="shared" si="182"/>
        <v>0</v>
      </c>
      <c r="CC194" s="110"/>
      <c r="CD194" s="110"/>
      <c r="CE194" s="110"/>
      <c r="CW194" s="110"/>
      <c r="CX194" s="110"/>
    </row>
    <row r="195" spans="1:102">
      <c r="A195" s="110">
        <f t="shared" si="197"/>
        <v>7.4900000000000322</v>
      </c>
      <c r="B195" s="110">
        <f t="shared" si="163"/>
        <v>1548.72708630031</v>
      </c>
      <c r="C195" s="116">
        <f t="shared" si="164"/>
        <v>1548.72708630031</v>
      </c>
      <c r="E195" s="205">
        <f t="shared" si="132"/>
        <v>1835.801682507104</v>
      </c>
      <c r="F195" s="205">
        <f t="shared" si="133"/>
        <v>1716.4028812236188</v>
      </c>
      <c r="G195" s="205">
        <f t="shared" si="134"/>
        <v>-0.11759734869329902</v>
      </c>
      <c r="H195" s="205">
        <f t="shared" si="135"/>
        <v>1849.8426649752</v>
      </c>
      <c r="I195" s="205">
        <f t="shared" si="136"/>
        <v>0</v>
      </c>
      <c r="K195" s="115">
        <f t="shared" si="137"/>
        <v>1795.0104900000022</v>
      </c>
      <c r="L195" s="115">
        <f t="shared" si="138"/>
        <v>1894.6796800000011</v>
      </c>
      <c r="M195" s="115">
        <f t="shared" si="139"/>
        <v>0.13646288209606955</v>
      </c>
      <c r="N195" s="115">
        <f t="shared" si="140"/>
        <v>1821.4287344877016</v>
      </c>
      <c r="O195" s="115">
        <f t="shared" si="141"/>
        <v>2004.8498000000006</v>
      </c>
      <c r="Q195" s="205">
        <f t="shared" si="142"/>
        <v>-1</v>
      </c>
      <c r="R195" s="204">
        <f t="shared" si="143"/>
        <v>0</v>
      </c>
      <c r="S195" s="204">
        <f t="shared" si="144"/>
        <v>0</v>
      </c>
      <c r="T195" s="115">
        <f t="shared" si="145"/>
        <v>-2.4710083798182243</v>
      </c>
      <c r="U195" s="115">
        <f t="shared" si="146"/>
        <v>0</v>
      </c>
      <c r="V195" s="115">
        <f t="shared" si="147"/>
        <v>0</v>
      </c>
      <c r="W195" s="202">
        <f t="shared" si="165"/>
        <v>0</v>
      </c>
      <c r="Y195" s="205">
        <f t="shared" si="183"/>
        <v>64.412114673474676</v>
      </c>
      <c r="Z195" s="205">
        <f t="shared" si="184"/>
        <v>-1</v>
      </c>
      <c r="AA195" s="205">
        <f t="shared" si="148"/>
        <v>0</v>
      </c>
      <c r="AB195" s="205">
        <f t="shared" si="166"/>
        <v>0</v>
      </c>
      <c r="AC195" s="205">
        <f t="shared" si="185"/>
        <v>-1</v>
      </c>
      <c r="AD195" s="205">
        <f t="shared" si="149"/>
        <v>0</v>
      </c>
      <c r="AE195" s="205">
        <f t="shared" si="167"/>
        <v>0</v>
      </c>
      <c r="AF195" s="205">
        <f t="shared" si="150"/>
        <v>0</v>
      </c>
      <c r="AG195" s="205">
        <f t="shared" si="168"/>
        <v>0</v>
      </c>
      <c r="AH195" s="205">
        <f t="shared" si="169"/>
        <v>0</v>
      </c>
      <c r="AI195" s="205">
        <f t="shared" si="151"/>
        <v>-0.11759734869329902</v>
      </c>
      <c r="AJ195" s="205">
        <f t="shared" si="186"/>
        <v>1849.8426649752</v>
      </c>
      <c r="AK195" s="205">
        <f t="shared" si="170"/>
        <v>64.301932120407855</v>
      </c>
      <c r="AL195" s="205">
        <f t="shared" si="152"/>
        <v>64.412114673474676</v>
      </c>
      <c r="AM195" s="205" t="e">
        <f t="shared" si="153"/>
        <v>#DIV/0!</v>
      </c>
      <c r="AN195" s="205">
        <f t="shared" si="171"/>
        <v>0</v>
      </c>
      <c r="AO195" s="205">
        <f t="shared" si="154"/>
        <v>0</v>
      </c>
      <c r="AP195" s="205">
        <f t="shared" si="172"/>
        <v>0</v>
      </c>
      <c r="AQ195" s="205">
        <f t="shared" si="173"/>
        <v>0</v>
      </c>
      <c r="AR195" s="215">
        <f t="shared" si="155"/>
        <v>13.181186421934679</v>
      </c>
      <c r="AS195" s="215">
        <f t="shared" si="156"/>
        <v>13.181186421934679</v>
      </c>
      <c r="AT195" s="215">
        <f t="shared" si="157"/>
        <v>0</v>
      </c>
      <c r="AU195" s="215">
        <f t="shared" si="187"/>
        <v>0</v>
      </c>
      <c r="AV195" s="201"/>
      <c r="AW195" s="115">
        <f t="shared" si="188"/>
        <v>56.450999999971209</v>
      </c>
      <c r="AX195" s="115">
        <f t="shared" si="189"/>
        <v>-2.4710083798182243</v>
      </c>
      <c r="AY195" s="115">
        <f t="shared" si="174"/>
        <v>0</v>
      </c>
      <c r="AZ195" s="115">
        <f t="shared" si="190"/>
        <v>-2.4609751890197438</v>
      </c>
      <c r="BA195" s="115">
        <f t="shared" si="175"/>
        <v>0</v>
      </c>
      <c r="BB195" s="115">
        <f t="shared" si="191"/>
        <v>0</v>
      </c>
      <c r="BC195" s="115">
        <f t="shared" si="192"/>
        <v>0</v>
      </c>
      <c r="BD195" s="115">
        <f t="shared" si="193"/>
        <v>0</v>
      </c>
      <c r="BE195" s="115">
        <f t="shared" si="176"/>
        <v>0</v>
      </c>
      <c r="BF195" s="115">
        <f t="shared" si="177"/>
        <v>0</v>
      </c>
      <c r="BG195" s="115">
        <f t="shared" si="194"/>
        <v>1795.0104900000022</v>
      </c>
      <c r="BH195" s="115">
        <f t="shared" si="195"/>
        <v>24684.791369969709</v>
      </c>
      <c r="BI195" s="115">
        <f t="shared" si="178"/>
        <v>56.450999999971209</v>
      </c>
      <c r="BJ195" s="115" t="e">
        <f t="shared" si="179"/>
        <v>#DIV/0!</v>
      </c>
      <c r="BK195" s="115">
        <f t="shared" si="158"/>
        <v>0</v>
      </c>
      <c r="BL195" s="115">
        <f t="shared" si="159"/>
        <v>0</v>
      </c>
      <c r="BM195" s="115">
        <f t="shared" si="180"/>
        <v>0</v>
      </c>
      <c r="BN195" s="201">
        <f t="shared" si="160"/>
        <v>0</v>
      </c>
      <c r="BO195" s="216">
        <f t="shared" si="196"/>
        <v>0</v>
      </c>
      <c r="BP195" s="201"/>
      <c r="BQ195" s="110">
        <f t="shared" si="161"/>
        <v>0</v>
      </c>
      <c r="BR195" s="110" t="e">
        <f t="shared" si="162"/>
        <v>#DIV/0!</v>
      </c>
      <c r="BS195" s="110" t="e">
        <f t="shared" si="181"/>
        <v>#DIV/0!</v>
      </c>
      <c r="BT195" s="110">
        <f t="shared" si="182"/>
        <v>0</v>
      </c>
      <c r="CC195" s="110"/>
      <c r="CD195" s="110"/>
      <c r="CE195" s="110"/>
      <c r="CW195" s="110"/>
      <c r="CX195" s="110"/>
    </row>
    <row r="196" spans="1:102">
      <c r="A196" s="110">
        <f t="shared" si="197"/>
        <v>7.4800000000000324</v>
      </c>
      <c r="B196" s="110">
        <f t="shared" si="163"/>
        <v>1548.5952744360907</v>
      </c>
      <c r="C196" s="116">
        <f t="shared" si="164"/>
        <v>1548.5952744360907</v>
      </c>
      <c r="E196" s="205">
        <f t="shared" si="132"/>
        <v>1835.2472360032391</v>
      </c>
      <c r="F196" s="205">
        <f t="shared" si="133"/>
        <v>1716.7286812236189</v>
      </c>
      <c r="G196" s="205">
        <f t="shared" si="134"/>
        <v>-0.117704828458277</v>
      </c>
      <c r="H196" s="205">
        <f t="shared" si="135"/>
        <v>1849.1974421626971</v>
      </c>
      <c r="I196" s="205">
        <f t="shared" si="136"/>
        <v>0</v>
      </c>
      <c r="K196" s="115">
        <f t="shared" si="137"/>
        <v>1794.4449600000021</v>
      </c>
      <c r="L196" s="115">
        <f t="shared" si="138"/>
        <v>1894.3587200000009</v>
      </c>
      <c r="M196" s="115">
        <f t="shared" si="139"/>
        <v>0.13656227239621235</v>
      </c>
      <c r="N196" s="115">
        <f t="shared" si="140"/>
        <v>1820.9408874575704</v>
      </c>
      <c r="O196" s="115">
        <f t="shared" si="141"/>
        <v>2004.6992000000002</v>
      </c>
      <c r="Q196" s="205">
        <f t="shared" si="142"/>
        <v>-1</v>
      </c>
      <c r="R196" s="204">
        <f t="shared" si="143"/>
        <v>0</v>
      </c>
      <c r="S196" s="204">
        <f t="shared" si="144"/>
        <v>0</v>
      </c>
      <c r="T196" s="115">
        <f t="shared" si="145"/>
        <v>-2.4606188933727888</v>
      </c>
      <c r="U196" s="115">
        <f t="shared" si="146"/>
        <v>0</v>
      </c>
      <c r="V196" s="115">
        <f t="shared" si="147"/>
        <v>0</v>
      </c>
      <c r="W196" s="202">
        <f t="shared" si="165"/>
        <v>0</v>
      </c>
      <c r="Y196" s="205">
        <f t="shared" si="183"/>
        <v>64.522281250289339</v>
      </c>
      <c r="Z196" s="205">
        <f t="shared" si="184"/>
        <v>-1</v>
      </c>
      <c r="AA196" s="205">
        <f t="shared" si="148"/>
        <v>0</v>
      </c>
      <c r="AB196" s="205">
        <f t="shared" si="166"/>
        <v>0</v>
      </c>
      <c r="AC196" s="205">
        <f t="shared" si="185"/>
        <v>-1</v>
      </c>
      <c r="AD196" s="205">
        <f t="shared" si="149"/>
        <v>0</v>
      </c>
      <c r="AE196" s="205">
        <f t="shared" si="167"/>
        <v>0</v>
      </c>
      <c r="AF196" s="205">
        <f t="shared" si="150"/>
        <v>0</v>
      </c>
      <c r="AG196" s="205">
        <f t="shared" si="168"/>
        <v>0</v>
      </c>
      <c r="AH196" s="205">
        <f t="shared" si="169"/>
        <v>0</v>
      </c>
      <c r="AI196" s="205">
        <f t="shared" si="151"/>
        <v>-0.117704828458277</v>
      </c>
      <c r="AJ196" s="205">
        <f t="shared" si="186"/>
        <v>1849.1974421626971</v>
      </c>
      <c r="AK196" s="205">
        <f t="shared" si="170"/>
        <v>64.412114673474676</v>
      </c>
      <c r="AL196" s="205">
        <f t="shared" si="152"/>
        <v>64.522281250289339</v>
      </c>
      <c r="AM196" s="205" t="e">
        <f t="shared" si="153"/>
        <v>#DIV/0!</v>
      </c>
      <c r="AN196" s="205">
        <f t="shared" si="171"/>
        <v>0</v>
      </c>
      <c r="AO196" s="205">
        <f t="shared" si="154"/>
        <v>0</v>
      </c>
      <c r="AP196" s="205">
        <f t="shared" si="172"/>
        <v>0</v>
      </c>
      <c r="AQ196" s="205">
        <f t="shared" si="173"/>
        <v>0</v>
      </c>
      <c r="AR196" s="215">
        <f t="shared" si="155"/>
        <v>13.181186421934679</v>
      </c>
      <c r="AS196" s="215">
        <f t="shared" si="156"/>
        <v>13.181186421934679</v>
      </c>
      <c r="AT196" s="215">
        <f t="shared" si="157"/>
        <v>0</v>
      </c>
      <c r="AU196" s="215">
        <f t="shared" si="187"/>
        <v>0</v>
      </c>
      <c r="AV196" s="201"/>
      <c r="AW196" s="115">
        <f t="shared" si="188"/>
        <v>56.553000000009277</v>
      </c>
      <c r="AX196" s="115">
        <f t="shared" si="189"/>
        <v>-2.4606188933727888</v>
      </c>
      <c r="AY196" s="115">
        <f t="shared" si="174"/>
        <v>0</v>
      </c>
      <c r="AZ196" s="115">
        <f t="shared" si="190"/>
        <v>-2.4506102619290315</v>
      </c>
      <c r="BA196" s="115">
        <f t="shared" si="175"/>
        <v>0</v>
      </c>
      <c r="BB196" s="115">
        <f t="shared" si="191"/>
        <v>0</v>
      </c>
      <c r="BC196" s="115">
        <f t="shared" si="192"/>
        <v>0</v>
      </c>
      <c r="BD196" s="115">
        <f t="shared" si="193"/>
        <v>0</v>
      </c>
      <c r="BE196" s="115">
        <f t="shared" si="176"/>
        <v>0</v>
      </c>
      <c r="BF196" s="115">
        <f t="shared" si="177"/>
        <v>0</v>
      </c>
      <c r="BG196" s="115">
        <f t="shared" si="194"/>
        <v>1794.4449600000021</v>
      </c>
      <c r="BH196" s="115">
        <f t="shared" si="195"/>
        <v>24641.521556391675</v>
      </c>
      <c r="BI196" s="115">
        <f t="shared" si="178"/>
        <v>56.553000000009277</v>
      </c>
      <c r="BJ196" s="115" t="e">
        <f t="shared" si="179"/>
        <v>#DIV/0!</v>
      </c>
      <c r="BK196" s="115">
        <f t="shared" si="158"/>
        <v>0</v>
      </c>
      <c r="BL196" s="115">
        <f t="shared" si="159"/>
        <v>0</v>
      </c>
      <c r="BM196" s="115">
        <f t="shared" si="180"/>
        <v>0</v>
      </c>
      <c r="BN196" s="201">
        <f t="shared" si="160"/>
        <v>0</v>
      </c>
      <c r="BO196" s="216">
        <f t="shared" si="196"/>
        <v>0</v>
      </c>
      <c r="BP196" s="201"/>
      <c r="BQ196" s="110">
        <f t="shared" si="161"/>
        <v>0</v>
      </c>
      <c r="BR196" s="110" t="e">
        <f t="shared" si="162"/>
        <v>#DIV/0!</v>
      </c>
      <c r="BS196" s="110" t="e">
        <f t="shared" si="181"/>
        <v>#DIV/0!</v>
      </c>
      <c r="BT196" s="110">
        <f t="shared" si="182"/>
        <v>0</v>
      </c>
      <c r="CC196" s="110"/>
      <c r="CD196" s="110"/>
      <c r="CE196" s="110"/>
      <c r="CW196" s="110"/>
      <c r="CX196" s="110"/>
    </row>
    <row r="197" spans="1:102">
      <c r="A197" s="110">
        <f t="shared" si="197"/>
        <v>7.4700000000000326</v>
      </c>
      <c r="B197" s="110">
        <f t="shared" si="163"/>
        <v>1548.4634625718713</v>
      </c>
      <c r="C197" s="116">
        <f t="shared" si="164"/>
        <v>1548.4634625718713</v>
      </c>
      <c r="E197" s="205">
        <f t="shared" si="132"/>
        <v>1834.6916631446227</v>
      </c>
      <c r="F197" s="205">
        <f t="shared" si="133"/>
        <v>1717.0516812236187</v>
      </c>
      <c r="G197" s="205">
        <f t="shared" si="134"/>
        <v>-0.11781245180726155</v>
      </c>
      <c r="H197" s="205">
        <f t="shared" si="135"/>
        <v>1848.551117845298</v>
      </c>
      <c r="I197" s="205">
        <f t="shared" si="136"/>
        <v>0</v>
      </c>
      <c r="K197" s="115">
        <f t="shared" si="137"/>
        <v>1793.8784100000018</v>
      </c>
      <c r="L197" s="115">
        <f t="shared" si="138"/>
        <v>1894.0371200000011</v>
      </c>
      <c r="M197" s="115">
        <f t="shared" si="139"/>
        <v>0.1366618075801746</v>
      </c>
      <c r="N197" s="115">
        <f t="shared" si="140"/>
        <v>1820.4521998480561</v>
      </c>
      <c r="O197" s="115">
        <f t="shared" si="141"/>
        <v>2004.5482000000004</v>
      </c>
      <c r="Q197" s="205">
        <f t="shared" si="142"/>
        <v>-1</v>
      </c>
      <c r="R197" s="204">
        <f t="shared" si="143"/>
        <v>0</v>
      </c>
      <c r="S197" s="204">
        <f t="shared" si="144"/>
        <v>0</v>
      </c>
      <c r="T197" s="115">
        <f t="shared" si="145"/>
        <v>-2.4502606655789831</v>
      </c>
      <c r="U197" s="115">
        <f t="shared" si="146"/>
        <v>0</v>
      </c>
      <c r="V197" s="115">
        <f t="shared" si="147"/>
        <v>0</v>
      </c>
      <c r="W197" s="202">
        <f t="shared" si="165"/>
        <v>0</v>
      </c>
      <c r="Y197" s="205">
        <f t="shared" si="183"/>
        <v>64.632431739916242</v>
      </c>
      <c r="Z197" s="205">
        <f t="shared" si="184"/>
        <v>-1</v>
      </c>
      <c r="AA197" s="205">
        <f t="shared" si="148"/>
        <v>0</v>
      </c>
      <c r="AB197" s="205">
        <f t="shared" si="166"/>
        <v>0</v>
      </c>
      <c r="AC197" s="205">
        <f t="shared" si="185"/>
        <v>-1</v>
      </c>
      <c r="AD197" s="205">
        <f t="shared" si="149"/>
        <v>0</v>
      </c>
      <c r="AE197" s="205">
        <f t="shared" si="167"/>
        <v>0</v>
      </c>
      <c r="AF197" s="205">
        <f t="shared" si="150"/>
        <v>0</v>
      </c>
      <c r="AG197" s="205">
        <f t="shared" si="168"/>
        <v>0</v>
      </c>
      <c r="AH197" s="205">
        <f t="shared" si="169"/>
        <v>0</v>
      </c>
      <c r="AI197" s="205">
        <f t="shared" si="151"/>
        <v>-0.11781245180726155</v>
      </c>
      <c r="AJ197" s="205">
        <f t="shared" si="186"/>
        <v>1848.551117845298</v>
      </c>
      <c r="AK197" s="205">
        <f t="shared" si="170"/>
        <v>64.522281250289339</v>
      </c>
      <c r="AL197" s="205">
        <f t="shared" si="152"/>
        <v>64.632431739916242</v>
      </c>
      <c r="AM197" s="205" t="e">
        <f t="shared" si="153"/>
        <v>#DIV/0!</v>
      </c>
      <c r="AN197" s="205">
        <f t="shared" si="171"/>
        <v>0</v>
      </c>
      <c r="AO197" s="205">
        <f t="shared" si="154"/>
        <v>0</v>
      </c>
      <c r="AP197" s="205">
        <f t="shared" si="172"/>
        <v>0</v>
      </c>
      <c r="AQ197" s="205">
        <f t="shared" si="173"/>
        <v>0</v>
      </c>
      <c r="AR197" s="215">
        <f t="shared" si="155"/>
        <v>13.181186421934679</v>
      </c>
      <c r="AS197" s="215">
        <f t="shared" si="156"/>
        <v>13.181186421934679</v>
      </c>
      <c r="AT197" s="215">
        <f t="shared" si="157"/>
        <v>0</v>
      </c>
      <c r="AU197" s="215">
        <f t="shared" si="187"/>
        <v>0</v>
      </c>
      <c r="AV197" s="201"/>
      <c r="AW197" s="115">
        <f t="shared" si="188"/>
        <v>56.6550000000246</v>
      </c>
      <c r="AX197" s="115">
        <f t="shared" si="189"/>
        <v>-2.4502606655789831</v>
      </c>
      <c r="AY197" s="115">
        <f t="shared" si="174"/>
        <v>0</v>
      </c>
      <c r="AZ197" s="115">
        <f t="shared" si="190"/>
        <v>-2.4402765114300329</v>
      </c>
      <c r="BA197" s="115">
        <f t="shared" si="175"/>
        <v>0</v>
      </c>
      <c r="BB197" s="115">
        <f t="shared" si="191"/>
        <v>0</v>
      </c>
      <c r="BC197" s="115">
        <f t="shared" si="192"/>
        <v>0</v>
      </c>
      <c r="BD197" s="115">
        <f t="shared" si="193"/>
        <v>0</v>
      </c>
      <c r="BE197" s="115">
        <f t="shared" si="176"/>
        <v>0</v>
      </c>
      <c r="BF197" s="115">
        <f t="shared" si="177"/>
        <v>0</v>
      </c>
      <c r="BG197" s="115">
        <f t="shared" si="194"/>
        <v>1793.8784100000018</v>
      </c>
      <c r="BH197" s="115">
        <f t="shared" si="195"/>
        <v>24598.149742813599</v>
      </c>
      <c r="BI197" s="115">
        <f t="shared" si="178"/>
        <v>56.6550000000246</v>
      </c>
      <c r="BJ197" s="115" t="e">
        <f t="shared" si="179"/>
        <v>#DIV/0!</v>
      </c>
      <c r="BK197" s="115">
        <f t="shared" si="158"/>
        <v>0</v>
      </c>
      <c r="BL197" s="115">
        <f t="shared" si="159"/>
        <v>0</v>
      </c>
      <c r="BM197" s="115">
        <f t="shared" si="180"/>
        <v>0</v>
      </c>
      <c r="BN197" s="201">
        <f t="shared" si="160"/>
        <v>0</v>
      </c>
      <c r="BO197" s="216">
        <f t="shared" si="196"/>
        <v>0</v>
      </c>
      <c r="BP197" s="201"/>
      <c r="BQ197" s="110">
        <f t="shared" si="161"/>
        <v>0</v>
      </c>
      <c r="BR197" s="110" t="e">
        <f t="shared" si="162"/>
        <v>#DIV/0!</v>
      </c>
      <c r="BS197" s="110" t="e">
        <f t="shared" si="181"/>
        <v>#DIV/0!</v>
      </c>
      <c r="BT197" s="110">
        <f t="shared" si="182"/>
        <v>0</v>
      </c>
      <c r="CC197" s="110"/>
      <c r="CD197" s="110"/>
      <c r="CE197" s="110"/>
      <c r="CW197" s="110"/>
      <c r="CX197" s="110"/>
    </row>
    <row r="198" spans="1:102">
      <c r="A198" s="110">
        <f t="shared" si="197"/>
        <v>7.4600000000000328</v>
      </c>
      <c r="B198" s="110">
        <f t="shared" si="163"/>
        <v>1548.331650707652</v>
      </c>
      <c r="C198" s="116">
        <f t="shared" si="164"/>
        <v>1548.331650707652</v>
      </c>
      <c r="E198" s="205">
        <f t="shared" si="132"/>
        <v>1834.1349639312548</v>
      </c>
      <c r="F198" s="205">
        <f t="shared" si="133"/>
        <v>1717.3718812236189</v>
      </c>
      <c r="G198" s="205">
        <f t="shared" si="134"/>
        <v>-0.11792021874080803</v>
      </c>
      <c r="H198" s="205">
        <f t="shared" si="135"/>
        <v>1847.9036921849902</v>
      </c>
      <c r="I198" s="205">
        <f t="shared" si="136"/>
        <v>0</v>
      </c>
      <c r="K198" s="115">
        <f t="shared" si="137"/>
        <v>1793.3108400000021</v>
      </c>
      <c r="L198" s="115">
        <f t="shared" si="138"/>
        <v>1893.7148800000014</v>
      </c>
      <c r="M198" s="115">
        <f t="shared" si="139"/>
        <v>0.13676148796498871</v>
      </c>
      <c r="N198" s="115">
        <f t="shared" si="140"/>
        <v>1819.9626719514192</v>
      </c>
      <c r="O198" s="115">
        <f t="shared" si="141"/>
        <v>2004.3968000000007</v>
      </c>
      <c r="Q198" s="205">
        <f t="shared" si="142"/>
        <v>-1</v>
      </c>
      <c r="R198" s="204">
        <f t="shared" si="143"/>
        <v>0</v>
      </c>
      <c r="S198" s="204">
        <f t="shared" si="144"/>
        <v>0</v>
      </c>
      <c r="T198" s="115">
        <f t="shared" si="145"/>
        <v>-2.4399335852656137</v>
      </c>
      <c r="U198" s="115">
        <f t="shared" si="146"/>
        <v>0</v>
      </c>
      <c r="V198" s="115">
        <f t="shared" si="147"/>
        <v>0</v>
      </c>
      <c r="W198" s="202">
        <f t="shared" si="165"/>
        <v>0</v>
      </c>
      <c r="Y198" s="205">
        <f t="shared" si="183"/>
        <v>64.742566030783124</v>
      </c>
      <c r="Z198" s="205">
        <f t="shared" si="184"/>
        <v>-1</v>
      </c>
      <c r="AA198" s="205">
        <f t="shared" si="148"/>
        <v>0</v>
      </c>
      <c r="AB198" s="205">
        <f t="shared" si="166"/>
        <v>0</v>
      </c>
      <c r="AC198" s="205">
        <f t="shared" si="185"/>
        <v>-1</v>
      </c>
      <c r="AD198" s="205">
        <f t="shared" si="149"/>
        <v>0</v>
      </c>
      <c r="AE198" s="205">
        <f t="shared" si="167"/>
        <v>0</v>
      </c>
      <c r="AF198" s="205">
        <f t="shared" si="150"/>
        <v>0</v>
      </c>
      <c r="AG198" s="205">
        <f t="shared" si="168"/>
        <v>0</v>
      </c>
      <c r="AH198" s="205">
        <f t="shared" si="169"/>
        <v>0</v>
      </c>
      <c r="AI198" s="205">
        <f t="shared" si="151"/>
        <v>-0.11792021874080803</v>
      </c>
      <c r="AJ198" s="205">
        <f t="shared" si="186"/>
        <v>1847.9036921849902</v>
      </c>
      <c r="AK198" s="205">
        <f t="shared" si="170"/>
        <v>64.632431739916242</v>
      </c>
      <c r="AL198" s="205">
        <f t="shared" si="152"/>
        <v>64.742566030783124</v>
      </c>
      <c r="AM198" s="205" t="e">
        <f t="shared" si="153"/>
        <v>#DIV/0!</v>
      </c>
      <c r="AN198" s="205">
        <f t="shared" si="171"/>
        <v>0</v>
      </c>
      <c r="AO198" s="205">
        <f t="shared" si="154"/>
        <v>0</v>
      </c>
      <c r="AP198" s="205">
        <f t="shared" si="172"/>
        <v>0</v>
      </c>
      <c r="AQ198" s="205">
        <f t="shared" si="173"/>
        <v>0</v>
      </c>
      <c r="AR198" s="215">
        <f t="shared" si="155"/>
        <v>13.181186421934679</v>
      </c>
      <c r="AS198" s="215">
        <f t="shared" si="156"/>
        <v>13.181186421934679</v>
      </c>
      <c r="AT198" s="215">
        <f t="shared" si="157"/>
        <v>0</v>
      </c>
      <c r="AU198" s="215">
        <f t="shared" si="187"/>
        <v>0</v>
      </c>
      <c r="AV198" s="201"/>
      <c r="AW198" s="115">
        <f t="shared" si="188"/>
        <v>56.756999999971711</v>
      </c>
      <c r="AX198" s="115">
        <f t="shared" si="189"/>
        <v>-2.4399335852656137</v>
      </c>
      <c r="AY198" s="115">
        <f t="shared" si="174"/>
        <v>0</v>
      </c>
      <c r="AZ198" s="115">
        <f t="shared" si="190"/>
        <v>-2.4299738266742263</v>
      </c>
      <c r="BA198" s="115">
        <f t="shared" si="175"/>
        <v>0</v>
      </c>
      <c r="BB198" s="115">
        <f t="shared" si="191"/>
        <v>0</v>
      </c>
      <c r="BC198" s="115">
        <f t="shared" si="192"/>
        <v>0</v>
      </c>
      <c r="BD198" s="115">
        <f t="shared" si="193"/>
        <v>0</v>
      </c>
      <c r="BE198" s="115">
        <f t="shared" si="176"/>
        <v>0</v>
      </c>
      <c r="BF198" s="115">
        <f t="shared" si="177"/>
        <v>0</v>
      </c>
      <c r="BG198" s="115">
        <f t="shared" si="194"/>
        <v>1793.3108400000021</v>
      </c>
      <c r="BH198" s="115">
        <f t="shared" si="195"/>
        <v>24554.675929235509</v>
      </c>
      <c r="BI198" s="115">
        <f t="shared" si="178"/>
        <v>56.756999999971711</v>
      </c>
      <c r="BJ198" s="115" t="e">
        <f t="shared" si="179"/>
        <v>#DIV/0!</v>
      </c>
      <c r="BK198" s="115">
        <f t="shared" si="158"/>
        <v>0</v>
      </c>
      <c r="BL198" s="115">
        <f t="shared" si="159"/>
        <v>0</v>
      </c>
      <c r="BM198" s="115">
        <f t="shared" si="180"/>
        <v>0</v>
      </c>
      <c r="BN198" s="201">
        <f t="shared" si="160"/>
        <v>0</v>
      </c>
      <c r="BO198" s="216">
        <f t="shared" si="196"/>
        <v>0</v>
      </c>
      <c r="BP198" s="201"/>
      <c r="BQ198" s="110">
        <f t="shared" si="161"/>
        <v>0</v>
      </c>
      <c r="BR198" s="110" t="e">
        <f t="shared" si="162"/>
        <v>#DIV/0!</v>
      </c>
      <c r="BS198" s="110" t="e">
        <f t="shared" si="181"/>
        <v>#DIV/0!</v>
      </c>
      <c r="BT198" s="110">
        <f t="shared" si="182"/>
        <v>0</v>
      </c>
      <c r="CC198" s="110"/>
      <c r="CD198" s="110"/>
      <c r="CE198" s="110"/>
      <c r="CW198" s="110"/>
      <c r="CX198" s="110"/>
    </row>
    <row r="199" spans="1:102">
      <c r="A199" s="110">
        <f t="shared" si="197"/>
        <v>7.450000000000033</v>
      </c>
      <c r="B199" s="110">
        <f t="shared" si="163"/>
        <v>1548.1998388434326</v>
      </c>
      <c r="C199" s="116">
        <f t="shared" si="164"/>
        <v>1548.1998388434326</v>
      </c>
      <c r="E199" s="205">
        <f t="shared" si="132"/>
        <v>1833.5771383631356</v>
      </c>
      <c r="F199" s="205">
        <f t="shared" si="133"/>
        <v>1717.6892812236188</v>
      </c>
      <c r="G199" s="205">
        <f t="shared" si="134"/>
        <v>-0.11802812925675082</v>
      </c>
      <c r="H199" s="205">
        <f t="shared" si="135"/>
        <v>1847.2551653448863</v>
      </c>
      <c r="I199" s="205">
        <f t="shared" si="136"/>
        <v>0</v>
      </c>
      <c r="K199" s="115">
        <f t="shared" si="137"/>
        <v>1792.7422500000018</v>
      </c>
      <c r="L199" s="115">
        <f t="shared" si="138"/>
        <v>1893.3920000000012</v>
      </c>
      <c r="M199" s="115">
        <f t="shared" si="139"/>
        <v>0.13686131386861278</v>
      </c>
      <c r="N199" s="115">
        <f t="shared" si="140"/>
        <v>1819.4723040606564</v>
      </c>
      <c r="O199" s="115">
        <f t="shared" si="141"/>
        <v>2004.2450000000003</v>
      </c>
      <c r="Q199" s="205">
        <f t="shared" si="142"/>
        <v>-1</v>
      </c>
      <c r="R199" s="204">
        <f t="shared" si="143"/>
        <v>0</v>
      </c>
      <c r="S199" s="204">
        <f t="shared" si="144"/>
        <v>0</v>
      </c>
      <c r="T199" s="115">
        <f t="shared" si="145"/>
        <v>-2.4296375416389089</v>
      </c>
      <c r="U199" s="115">
        <f t="shared" si="146"/>
        <v>0</v>
      </c>
      <c r="V199" s="115">
        <f t="shared" si="147"/>
        <v>0</v>
      </c>
      <c r="W199" s="202">
        <f t="shared" si="165"/>
        <v>0</v>
      </c>
      <c r="Y199" s="205">
        <f t="shared" si="183"/>
        <v>64.852684010385488</v>
      </c>
      <c r="Z199" s="205">
        <f t="shared" si="184"/>
        <v>-1</v>
      </c>
      <c r="AA199" s="205">
        <f t="shared" si="148"/>
        <v>0</v>
      </c>
      <c r="AB199" s="205">
        <f t="shared" si="166"/>
        <v>0</v>
      </c>
      <c r="AC199" s="205">
        <f t="shared" si="185"/>
        <v>-1</v>
      </c>
      <c r="AD199" s="205">
        <f t="shared" si="149"/>
        <v>0</v>
      </c>
      <c r="AE199" s="205">
        <f t="shared" si="167"/>
        <v>0</v>
      </c>
      <c r="AF199" s="205">
        <f t="shared" si="150"/>
        <v>0</v>
      </c>
      <c r="AG199" s="205">
        <f t="shared" si="168"/>
        <v>0</v>
      </c>
      <c r="AH199" s="205">
        <f t="shared" si="169"/>
        <v>0</v>
      </c>
      <c r="AI199" s="205">
        <f t="shared" si="151"/>
        <v>-0.11802812925675082</v>
      </c>
      <c r="AJ199" s="205">
        <f t="shared" si="186"/>
        <v>1847.2551653448863</v>
      </c>
      <c r="AK199" s="205">
        <f t="shared" si="170"/>
        <v>64.742566030783124</v>
      </c>
      <c r="AL199" s="205">
        <f t="shared" si="152"/>
        <v>64.852684010385488</v>
      </c>
      <c r="AM199" s="205" t="e">
        <f t="shared" si="153"/>
        <v>#DIV/0!</v>
      </c>
      <c r="AN199" s="205">
        <f t="shared" si="171"/>
        <v>0</v>
      </c>
      <c r="AO199" s="205">
        <f t="shared" si="154"/>
        <v>0</v>
      </c>
      <c r="AP199" s="205">
        <f t="shared" si="172"/>
        <v>0</v>
      </c>
      <c r="AQ199" s="205">
        <f t="shared" si="173"/>
        <v>0</v>
      </c>
      <c r="AR199" s="215">
        <f t="shared" si="155"/>
        <v>13.181186421934679</v>
      </c>
      <c r="AS199" s="215">
        <f t="shared" si="156"/>
        <v>13.181186421934679</v>
      </c>
      <c r="AT199" s="215">
        <f t="shared" si="157"/>
        <v>0</v>
      </c>
      <c r="AU199" s="215">
        <f t="shared" si="187"/>
        <v>0</v>
      </c>
      <c r="AV199" s="201"/>
      <c r="AW199" s="115">
        <f t="shared" si="188"/>
        <v>56.859000000032516</v>
      </c>
      <c r="AX199" s="115">
        <f t="shared" si="189"/>
        <v>-2.4296375416389089</v>
      </c>
      <c r="AY199" s="115">
        <f t="shared" si="174"/>
        <v>0</v>
      </c>
      <c r="AZ199" s="115">
        <f t="shared" si="190"/>
        <v>-2.4197020971892202</v>
      </c>
      <c r="BA199" s="115">
        <f t="shared" si="175"/>
        <v>0</v>
      </c>
      <c r="BB199" s="115">
        <f t="shared" si="191"/>
        <v>0</v>
      </c>
      <c r="BC199" s="115">
        <f t="shared" si="192"/>
        <v>0</v>
      </c>
      <c r="BD199" s="115">
        <f t="shared" si="193"/>
        <v>0</v>
      </c>
      <c r="BE199" s="115">
        <f t="shared" si="176"/>
        <v>0</v>
      </c>
      <c r="BF199" s="115">
        <f t="shared" si="177"/>
        <v>0</v>
      </c>
      <c r="BG199" s="115">
        <f t="shared" si="194"/>
        <v>1792.7422500000018</v>
      </c>
      <c r="BH199" s="115">
        <f t="shared" si="195"/>
        <v>24511.100115657471</v>
      </c>
      <c r="BI199" s="115">
        <f t="shared" si="178"/>
        <v>56.859000000032516</v>
      </c>
      <c r="BJ199" s="115" t="e">
        <f t="shared" si="179"/>
        <v>#DIV/0!</v>
      </c>
      <c r="BK199" s="115">
        <f t="shared" si="158"/>
        <v>0</v>
      </c>
      <c r="BL199" s="115">
        <f t="shared" si="159"/>
        <v>0</v>
      </c>
      <c r="BM199" s="115">
        <f t="shared" si="180"/>
        <v>0</v>
      </c>
      <c r="BN199" s="201">
        <f t="shared" si="160"/>
        <v>0</v>
      </c>
      <c r="BO199" s="216">
        <f t="shared" si="196"/>
        <v>0</v>
      </c>
      <c r="BP199" s="201"/>
      <c r="BQ199" s="110">
        <f t="shared" si="161"/>
        <v>0</v>
      </c>
      <c r="BR199" s="110" t="e">
        <f t="shared" si="162"/>
        <v>#DIV/0!</v>
      </c>
      <c r="BS199" s="110" t="e">
        <f t="shared" si="181"/>
        <v>#DIV/0!</v>
      </c>
      <c r="BT199" s="110">
        <f t="shared" si="182"/>
        <v>0</v>
      </c>
      <c r="CC199" s="110"/>
      <c r="CD199" s="110"/>
      <c r="CE199" s="110"/>
      <c r="CW199" s="110"/>
      <c r="CX199" s="110"/>
    </row>
    <row r="200" spans="1:102">
      <c r="A200" s="110">
        <f t="shared" si="197"/>
        <v>7.4400000000000333</v>
      </c>
      <c r="B200" s="110">
        <f t="shared" si="163"/>
        <v>1548.0680269792133</v>
      </c>
      <c r="C200" s="116">
        <f t="shared" si="164"/>
        <v>1548.0680269792133</v>
      </c>
      <c r="E200" s="205">
        <f t="shared" si="132"/>
        <v>1833.0181864402648</v>
      </c>
      <c r="F200" s="205">
        <f t="shared" si="133"/>
        <v>1718.0038812236189</v>
      </c>
      <c r="G200" s="205">
        <f t="shared" si="134"/>
        <v>-0.11813618335017244</v>
      </c>
      <c r="H200" s="205">
        <f t="shared" si="135"/>
        <v>1846.6055374892312</v>
      </c>
      <c r="I200" s="205">
        <f t="shared" si="136"/>
        <v>0</v>
      </c>
      <c r="K200" s="115">
        <f t="shared" si="137"/>
        <v>1792.172640000002</v>
      </c>
      <c r="L200" s="115">
        <f t="shared" si="138"/>
        <v>1893.068480000001</v>
      </c>
      <c r="M200" s="115">
        <f t="shared" si="139"/>
        <v>0.1369612856099339</v>
      </c>
      <c r="N200" s="115">
        <f t="shared" si="140"/>
        <v>1818.9810964695057</v>
      </c>
      <c r="O200" s="115">
        <f t="shared" si="141"/>
        <v>2004.0928000000006</v>
      </c>
      <c r="Q200" s="205">
        <f t="shared" si="142"/>
        <v>-1</v>
      </c>
      <c r="R200" s="204">
        <f t="shared" si="143"/>
        <v>0</v>
      </c>
      <c r="S200" s="204">
        <f t="shared" si="144"/>
        <v>0</v>
      </c>
      <c r="T200" s="115">
        <f t="shared" si="145"/>
        <v>-2.4193724242822219</v>
      </c>
      <c r="U200" s="115">
        <f t="shared" si="146"/>
        <v>0</v>
      </c>
      <c r="V200" s="115">
        <f t="shared" si="147"/>
        <v>0</v>
      </c>
      <c r="W200" s="202">
        <f t="shared" si="165"/>
        <v>0</v>
      </c>
      <c r="Y200" s="205">
        <f t="shared" si="183"/>
        <v>64.962785565513983</v>
      </c>
      <c r="Z200" s="205">
        <f t="shared" si="184"/>
        <v>-1</v>
      </c>
      <c r="AA200" s="205">
        <f t="shared" si="148"/>
        <v>0</v>
      </c>
      <c r="AB200" s="205">
        <f t="shared" si="166"/>
        <v>0</v>
      </c>
      <c r="AC200" s="205">
        <f t="shared" si="185"/>
        <v>-1</v>
      </c>
      <c r="AD200" s="205">
        <f t="shared" si="149"/>
        <v>0</v>
      </c>
      <c r="AE200" s="205">
        <f t="shared" si="167"/>
        <v>0</v>
      </c>
      <c r="AF200" s="205">
        <f t="shared" si="150"/>
        <v>0</v>
      </c>
      <c r="AG200" s="205">
        <f t="shared" si="168"/>
        <v>0</v>
      </c>
      <c r="AH200" s="205">
        <f t="shared" si="169"/>
        <v>0</v>
      </c>
      <c r="AI200" s="205">
        <f t="shared" si="151"/>
        <v>-0.11813618335017244</v>
      </c>
      <c r="AJ200" s="205">
        <f t="shared" si="186"/>
        <v>1846.6055374892312</v>
      </c>
      <c r="AK200" s="205">
        <f t="shared" si="170"/>
        <v>64.852684010385488</v>
      </c>
      <c r="AL200" s="205">
        <f t="shared" si="152"/>
        <v>64.962785565513983</v>
      </c>
      <c r="AM200" s="205" t="e">
        <f t="shared" si="153"/>
        <v>#DIV/0!</v>
      </c>
      <c r="AN200" s="205">
        <f t="shared" si="171"/>
        <v>0</v>
      </c>
      <c r="AO200" s="205">
        <f t="shared" si="154"/>
        <v>0</v>
      </c>
      <c r="AP200" s="205">
        <f t="shared" si="172"/>
        <v>0</v>
      </c>
      <c r="AQ200" s="205">
        <f t="shared" si="173"/>
        <v>0</v>
      </c>
      <c r="AR200" s="215">
        <f t="shared" si="155"/>
        <v>13.181186421934679</v>
      </c>
      <c r="AS200" s="215">
        <f t="shared" si="156"/>
        <v>13.181186421934679</v>
      </c>
      <c r="AT200" s="215">
        <f t="shared" si="157"/>
        <v>0</v>
      </c>
      <c r="AU200" s="215">
        <f t="shared" si="187"/>
        <v>0</v>
      </c>
      <c r="AV200" s="201"/>
      <c r="AW200" s="115">
        <f t="shared" si="188"/>
        <v>56.960999999979627</v>
      </c>
      <c r="AX200" s="115">
        <f t="shared" si="189"/>
        <v>-2.4193724242822219</v>
      </c>
      <c r="AY200" s="115">
        <f t="shared" si="174"/>
        <v>0</v>
      </c>
      <c r="AZ200" s="115">
        <f t="shared" si="190"/>
        <v>-2.4094612128784614</v>
      </c>
      <c r="BA200" s="115">
        <f t="shared" si="175"/>
        <v>0</v>
      </c>
      <c r="BB200" s="115">
        <f t="shared" si="191"/>
        <v>0</v>
      </c>
      <c r="BC200" s="115">
        <f t="shared" si="192"/>
        <v>0</v>
      </c>
      <c r="BD200" s="115">
        <f t="shared" si="193"/>
        <v>0</v>
      </c>
      <c r="BE200" s="115">
        <f t="shared" si="176"/>
        <v>0</v>
      </c>
      <c r="BF200" s="115">
        <f t="shared" si="177"/>
        <v>0</v>
      </c>
      <c r="BG200" s="115">
        <f t="shared" si="194"/>
        <v>1792.172640000002</v>
      </c>
      <c r="BH200" s="115">
        <f t="shared" si="195"/>
        <v>24467.422302079376</v>
      </c>
      <c r="BI200" s="115">
        <f t="shared" si="178"/>
        <v>56.960999999979627</v>
      </c>
      <c r="BJ200" s="115" t="e">
        <f t="shared" si="179"/>
        <v>#DIV/0!</v>
      </c>
      <c r="BK200" s="115">
        <f t="shared" si="158"/>
        <v>0</v>
      </c>
      <c r="BL200" s="115">
        <f t="shared" si="159"/>
        <v>0</v>
      </c>
      <c r="BM200" s="115">
        <f t="shared" si="180"/>
        <v>0</v>
      </c>
      <c r="BN200" s="201">
        <f t="shared" si="160"/>
        <v>0</v>
      </c>
      <c r="BO200" s="216">
        <f t="shared" si="196"/>
        <v>0</v>
      </c>
      <c r="BP200" s="201"/>
      <c r="BQ200" s="110">
        <f t="shared" si="161"/>
        <v>0</v>
      </c>
      <c r="BR200" s="110" t="e">
        <f t="shared" si="162"/>
        <v>#DIV/0!</v>
      </c>
      <c r="BS200" s="110" t="e">
        <f t="shared" si="181"/>
        <v>#DIV/0!</v>
      </c>
      <c r="BT200" s="110">
        <f t="shared" si="182"/>
        <v>0</v>
      </c>
      <c r="CC200" s="110"/>
      <c r="CD200" s="110"/>
      <c r="CE200" s="110"/>
      <c r="CW200" s="110"/>
      <c r="CX200" s="110"/>
    </row>
    <row r="201" spans="1:102">
      <c r="A201" s="110">
        <f t="shared" si="197"/>
        <v>7.4300000000000335</v>
      </c>
      <c r="B201" s="110">
        <f t="shared" si="163"/>
        <v>1547.936215114994</v>
      </c>
      <c r="C201" s="116">
        <f t="shared" si="164"/>
        <v>1547.936215114994</v>
      </c>
      <c r="E201" s="205">
        <f t="shared" si="132"/>
        <v>1832.4581081626425</v>
      </c>
      <c r="F201" s="205">
        <f t="shared" si="133"/>
        <v>1718.3156812236189</v>
      </c>
      <c r="G201" s="205">
        <f t="shared" si="134"/>
        <v>-0.11824438101337144</v>
      </c>
      <c r="H201" s="205">
        <f t="shared" si="135"/>
        <v>1845.9548087834114</v>
      </c>
      <c r="I201" s="205">
        <f t="shared" si="136"/>
        <v>0</v>
      </c>
      <c r="K201" s="115">
        <f t="shared" si="137"/>
        <v>1791.6020100000019</v>
      </c>
      <c r="L201" s="115">
        <f t="shared" si="138"/>
        <v>1892.7443200000012</v>
      </c>
      <c r="M201" s="115">
        <f t="shared" si="139"/>
        <v>0.13706140350877158</v>
      </c>
      <c r="N201" s="115">
        <f t="shared" si="140"/>
        <v>1818.489049472445</v>
      </c>
      <c r="O201" s="115">
        <f t="shared" si="141"/>
        <v>2003.9402000000002</v>
      </c>
      <c r="Q201" s="205">
        <f t="shared" si="142"/>
        <v>-1</v>
      </c>
      <c r="R201" s="204">
        <f t="shared" si="143"/>
        <v>0</v>
      </c>
      <c r="S201" s="204">
        <f t="shared" si="144"/>
        <v>0</v>
      </c>
      <c r="T201" s="115">
        <f t="shared" si="145"/>
        <v>-2.4091381231554796</v>
      </c>
      <c r="U201" s="115">
        <f t="shared" si="146"/>
        <v>0</v>
      </c>
      <c r="V201" s="115">
        <f t="shared" si="147"/>
        <v>0</v>
      </c>
      <c r="W201" s="202">
        <f t="shared" si="165"/>
        <v>0</v>
      </c>
      <c r="Y201" s="205">
        <f t="shared" si="183"/>
        <v>65.072870581981562</v>
      </c>
      <c r="Z201" s="205">
        <f t="shared" si="184"/>
        <v>-1</v>
      </c>
      <c r="AA201" s="205">
        <f t="shared" si="148"/>
        <v>0</v>
      </c>
      <c r="AB201" s="205">
        <f t="shared" si="166"/>
        <v>0</v>
      </c>
      <c r="AC201" s="205">
        <f t="shared" si="185"/>
        <v>-1</v>
      </c>
      <c r="AD201" s="205">
        <f t="shared" si="149"/>
        <v>0</v>
      </c>
      <c r="AE201" s="205">
        <f t="shared" si="167"/>
        <v>0</v>
      </c>
      <c r="AF201" s="205">
        <f t="shared" si="150"/>
        <v>0</v>
      </c>
      <c r="AG201" s="205">
        <f t="shared" si="168"/>
        <v>0</v>
      </c>
      <c r="AH201" s="205">
        <f t="shared" si="169"/>
        <v>0</v>
      </c>
      <c r="AI201" s="205">
        <f t="shared" si="151"/>
        <v>-0.11824438101337144</v>
      </c>
      <c r="AJ201" s="205">
        <f t="shared" si="186"/>
        <v>1845.9548087834114</v>
      </c>
      <c r="AK201" s="205">
        <f t="shared" si="170"/>
        <v>64.962785565513983</v>
      </c>
      <c r="AL201" s="205">
        <f t="shared" si="152"/>
        <v>65.072870581981562</v>
      </c>
      <c r="AM201" s="205" t="e">
        <f t="shared" si="153"/>
        <v>#DIV/0!</v>
      </c>
      <c r="AN201" s="205">
        <f t="shared" si="171"/>
        <v>0</v>
      </c>
      <c r="AO201" s="205">
        <f t="shared" si="154"/>
        <v>0</v>
      </c>
      <c r="AP201" s="205">
        <f t="shared" si="172"/>
        <v>0</v>
      </c>
      <c r="AQ201" s="205">
        <f t="shared" si="173"/>
        <v>0</v>
      </c>
      <c r="AR201" s="215">
        <f t="shared" si="155"/>
        <v>13.181186421957417</v>
      </c>
      <c r="AS201" s="215">
        <f t="shared" si="156"/>
        <v>13.181186421957417</v>
      </c>
      <c r="AT201" s="215">
        <f t="shared" si="157"/>
        <v>0</v>
      </c>
      <c r="AU201" s="215">
        <f t="shared" si="187"/>
        <v>0</v>
      </c>
      <c r="AV201" s="201"/>
      <c r="AW201" s="115">
        <f t="shared" si="188"/>
        <v>57.063000000017688</v>
      </c>
      <c r="AX201" s="115">
        <f t="shared" si="189"/>
        <v>-2.4091381231554796</v>
      </c>
      <c r="AY201" s="115">
        <f t="shared" si="174"/>
        <v>0</v>
      </c>
      <c r="AZ201" s="115">
        <f t="shared" si="190"/>
        <v>-2.3992510640206821</v>
      </c>
      <c r="BA201" s="115">
        <f t="shared" si="175"/>
        <v>0</v>
      </c>
      <c r="BB201" s="115">
        <f t="shared" si="191"/>
        <v>0</v>
      </c>
      <c r="BC201" s="115">
        <f t="shared" si="192"/>
        <v>0</v>
      </c>
      <c r="BD201" s="115">
        <f t="shared" si="193"/>
        <v>0</v>
      </c>
      <c r="BE201" s="115">
        <f t="shared" si="176"/>
        <v>0</v>
      </c>
      <c r="BF201" s="115">
        <f t="shared" si="177"/>
        <v>0</v>
      </c>
      <c r="BG201" s="115">
        <f t="shared" si="194"/>
        <v>1791.6020100000019</v>
      </c>
      <c r="BH201" s="115">
        <f t="shared" si="195"/>
        <v>24423.642488501329</v>
      </c>
      <c r="BI201" s="115">
        <f t="shared" si="178"/>
        <v>57.063000000017688</v>
      </c>
      <c r="BJ201" s="115" t="e">
        <f t="shared" si="179"/>
        <v>#DIV/0!</v>
      </c>
      <c r="BK201" s="115">
        <f t="shared" si="158"/>
        <v>0</v>
      </c>
      <c r="BL201" s="115">
        <f t="shared" si="159"/>
        <v>0</v>
      </c>
      <c r="BM201" s="115">
        <f t="shared" si="180"/>
        <v>0</v>
      </c>
      <c r="BN201" s="201">
        <f t="shared" si="160"/>
        <v>0</v>
      </c>
      <c r="BO201" s="216">
        <f t="shared" si="196"/>
        <v>0</v>
      </c>
      <c r="BP201" s="201"/>
      <c r="BQ201" s="110">
        <f t="shared" si="161"/>
        <v>0</v>
      </c>
      <c r="BR201" s="110" t="e">
        <f t="shared" si="162"/>
        <v>#DIV/0!</v>
      </c>
      <c r="BS201" s="110" t="e">
        <f t="shared" si="181"/>
        <v>#DIV/0!</v>
      </c>
      <c r="BT201" s="110">
        <f t="shared" si="182"/>
        <v>0</v>
      </c>
      <c r="CC201" s="110"/>
      <c r="CD201" s="110"/>
      <c r="CE201" s="110"/>
      <c r="CW201" s="110"/>
      <c r="CX201" s="110"/>
    </row>
    <row r="202" spans="1:102">
      <c r="A202" s="110">
        <f t="shared" si="197"/>
        <v>7.4200000000000337</v>
      </c>
      <c r="B202" s="110">
        <f t="shared" si="163"/>
        <v>1547.8044032507744</v>
      </c>
      <c r="C202" s="116">
        <f t="shared" si="164"/>
        <v>1547.8044032507744</v>
      </c>
      <c r="E202" s="205">
        <f t="shared" si="132"/>
        <v>1831.8969035302689</v>
      </c>
      <c r="F202" s="205">
        <f t="shared" si="133"/>
        <v>1718.6246812236191</v>
      </c>
      <c r="G202" s="205">
        <f t="shared" si="134"/>
        <v>-0.11835272223583121</v>
      </c>
      <c r="H202" s="205">
        <f t="shared" si="135"/>
        <v>1845.3029793939631</v>
      </c>
      <c r="I202" s="205">
        <f t="shared" si="136"/>
        <v>0</v>
      </c>
      <c r="K202" s="115">
        <f t="shared" si="137"/>
        <v>1791.0303600000022</v>
      </c>
      <c r="L202" s="115">
        <f t="shared" si="138"/>
        <v>1892.4195200000011</v>
      </c>
      <c r="M202" s="115">
        <f t="shared" si="139"/>
        <v>0.13716166788588116</v>
      </c>
      <c r="N202" s="115">
        <f t="shared" si="140"/>
        <v>1817.9961633646985</v>
      </c>
      <c r="O202" s="115">
        <f t="shared" si="141"/>
        <v>2003.7872000000004</v>
      </c>
      <c r="Q202" s="205">
        <f t="shared" si="142"/>
        <v>-1</v>
      </c>
      <c r="R202" s="204">
        <f t="shared" si="143"/>
        <v>0</v>
      </c>
      <c r="S202" s="204">
        <f t="shared" si="144"/>
        <v>0</v>
      </c>
      <c r="T202" s="115">
        <f t="shared" si="145"/>
        <v>-2.3989345285948787</v>
      </c>
      <c r="U202" s="115">
        <f t="shared" si="146"/>
        <v>0</v>
      </c>
      <c r="V202" s="115">
        <f t="shared" si="147"/>
        <v>0</v>
      </c>
      <c r="W202" s="202">
        <f t="shared" si="165"/>
        <v>0</v>
      </c>
      <c r="Y202" s="205">
        <f t="shared" si="183"/>
        <v>65.182938944828066</v>
      </c>
      <c r="Z202" s="205">
        <f t="shared" si="184"/>
        <v>-1</v>
      </c>
      <c r="AA202" s="205">
        <f t="shared" si="148"/>
        <v>0</v>
      </c>
      <c r="AB202" s="205">
        <f t="shared" si="166"/>
        <v>0</v>
      </c>
      <c r="AC202" s="205">
        <f t="shared" si="185"/>
        <v>-1</v>
      </c>
      <c r="AD202" s="205">
        <f t="shared" si="149"/>
        <v>0</v>
      </c>
      <c r="AE202" s="205">
        <f t="shared" si="167"/>
        <v>0</v>
      </c>
      <c r="AF202" s="205">
        <f t="shared" si="150"/>
        <v>0</v>
      </c>
      <c r="AG202" s="205">
        <f t="shared" si="168"/>
        <v>0</v>
      </c>
      <c r="AH202" s="205">
        <f t="shared" si="169"/>
        <v>0</v>
      </c>
      <c r="AI202" s="205">
        <f t="shared" si="151"/>
        <v>-0.11835272223583121</v>
      </c>
      <c r="AJ202" s="205">
        <f t="shared" si="186"/>
        <v>1845.3029793939631</v>
      </c>
      <c r="AK202" s="205">
        <f t="shared" si="170"/>
        <v>65.072870581981562</v>
      </c>
      <c r="AL202" s="205">
        <f t="shared" si="152"/>
        <v>65.182938944828066</v>
      </c>
      <c r="AM202" s="205" t="e">
        <f t="shared" si="153"/>
        <v>#DIV/0!</v>
      </c>
      <c r="AN202" s="205">
        <f t="shared" si="171"/>
        <v>0</v>
      </c>
      <c r="AO202" s="205">
        <f t="shared" si="154"/>
        <v>0</v>
      </c>
      <c r="AP202" s="205">
        <f t="shared" si="172"/>
        <v>0</v>
      </c>
      <c r="AQ202" s="205">
        <f t="shared" si="173"/>
        <v>0</v>
      </c>
      <c r="AR202" s="215">
        <f t="shared" si="155"/>
        <v>13.181186421934679</v>
      </c>
      <c r="AS202" s="215">
        <f t="shared" si="156"/>
        <v>13.181186421934679</v>
      </c>
      <c r="AT202" s="215">
        <f t="shared" si="157"/>
        <v>0</v>
      </c>
      <c r="AU202" s="215">
        <f t="shared" si="187"/>
        <v>0</v>
      </c>
      <c r="AV202" s="201"/>
      <c r="AW202" s="115">
        <f t="shared" si="188"/>
        <v>57.164999999964799</v>
      </c>
      <c r="AX202" s="115">
        <f t="shared" si="189"/>
        <v>-2.3989345285948787</v>
      </c>
      <c r="AY202" s="115">
        <f t="shared" si="174"/>
        <v>0</v>
      </c>
      <c r="AZ202" s="115">
        <f t="shared" si="190"/>
        <v>-2.389071541269606</v>
      </c>
      <c r="BA202" s="115">
        <f t="shared" si="175"/>
        <v>0</v>
      </c>
      <c r="BB202" s="115">
        <f t="shared" si="191"/>
        <v>0</v>
      </c>
      <c r="BC202" s="115">
        <f t="shared" si="192"/>
        <v>0</v>
      </c>
      <c r="BD202" s="115">
        <f t="shared" si="193"/>
        <v>0</v>
      </c>
      <c r="BE202" s="115">
        <f t="shared" si="176"/>
        <v>0</v>
      </c>
      <c r="BF202" s="115">
        <f t="shared" si="177"/>
        <v>0</v>
      </c>
      <c r="BG202" s="115">
        <f t="shared" si="194"/>
        <v>1791.0303600000022</v>
      </c>
      <c r="BH202" s="115">
        <f t="shared" si="195"/>
        <v>24379.760674923269</v>
      </c>
      <c r="BI202" s="115">
        <f t="shared" si="178"/>
        <v>57.164999999964799</v>
      </c>
      <c r="BJ202" s="115" t="e">
        <f t="shared" si="179"/>
        <v>#DIV/0!</v>
      </c>
      <c r="BK202" s="115">
        <f t="shared" si="158"/>
        <v>0</v>
      </c>
      <c r="BL202" s="115">
        <f t="shared" si="159"/>
        <v>0</v>
      </c>
      <c r="BM202" s="115">
        <f t="shared" si="180"/>
        <v>0</v>
      </c>
      <c r="BN202" s="201">
        <f t="shared" si="160"/>
        <v>0</v>
      </c>
      <c r="BO202" s="216">
        <f t="shared" si="196"/>
        <v>0</v>
      </c>
      <c r="BP202" s="201"/>
      <c r="BQ202" s="110">
        <f t="shared" si="161"/>
        <v>0</v>
      </c>
      <c r="BR202" s="110" t="e">
        <f t="shared" si="162"/>
        <v>#DIV/0!</v>
      </c>
      <c r="BS202" s="110" t="e">
        <f t="shared" si="181"/>
        <v>#DIV/0!</v>
      </c>
      <c r="BT202" s="110">
        <f t="shared" si="182"/>
        <v>0</v>
      </c>
      <c r="CC202" s="110"/>
      <c r="CD202" s="110"/>
      <c r="CE202" s="110"/>
      <c r="CW202" s="110"/>
      <c r="CX202" s="110"/>
    </row>
    <row r="203" spans="1:102">
      <c r="A203" s="110">
        <f t="shared" si="197"/>
        <v>7.4100000000000339</v>
      </c>
      <c r="B203" s="110">
        <f t="shared" si="163"/>
        <v>1547.672591386555</v>
      </c>
      <c r="C203" s="116">
        <f t="shared" si="164"/>
        <v>1547.672591386555</v>
      </c>
      <c r="E203" s="205">
        <f t="shared" si="132"/>
        <v>1831.3345725431436</v>
      </c>
      <c r="F203" s="205">
        <f t="shared" si="133"/>
        <v>1718.9308812236191</v>
      </c>
      <c r="G203" s="205">
        <f t="shared" si="134"/>
        <v>-0.11846120700418768</v>
      </c>
      <c r="H203" s="205">
        <f t="shared" si="135"/>
        <v>1844.6500494885806</v>
      </c>
      <c r="I203" s="205">
        <f t="shared" si="136"/>
        <v>0</v>
      </c>
      <c r="K203" s="115">
        <f t="shared" si="137"/>
        <v>1790.457690000002</v>
      </c>
      <c r="L203" s="115">
        <f t="shared" si="138"/>
        <v>1892.0940800000012</v>
      </c>
      <c r="M203" s="115">
        <f t="shared" si="139"/>
        <v>0.1372620790629572</v>
      </c>
      <c r="N203" s="115">
        <f t="shared" si="140"/>
        <v>1817.5024384422352</v>
      </c>
      <c r="O203" s="115">
        <f t="shared" si="141"/>
        <v>2003.6338000000005</v>
      </c>
      <c r="Q203" s="205">
        <f t="shared" si="142"/>
        <v>-1</v>
      </c>
      <c r="R203" s="204">
        <f t="shared" si="143"/>
        <v>0</v>
      </c>
      <c r="S203" s="204">
        <f t="shared" si="144"/>
        <v>0</v>
      </c>
      <c r="T203" s="115">
        <f t="shared" si="145"/>
        <v>-2.3887615313122481</v>
      </c>
      <c r="U203" s="115">
        <f t="shared" si="146"/>
        <v>0</v>
      </c>
      <c r="V203" s="115">
        <f t="shared" si="147"/>
        <v>0</v>
      </c>
      <c r="W203" s="202">
        <f t="shared" si="165"/>
        <v>0</v>
      </c>
      <c r="Y203" s="205">
        <f t="shared" si="183"/>
        <v>65.292990538252099</v>
      </c>
      <c r="Z203" s="205">
        <f t="shared" si="184"/>
        <v>-1</v>
      </c>
      <c r="AA203" s="205">
        <f t="shared" si="148"/>
        <v>0</v>
      </c>
      <c r="AB203" s="205">
        <f t="shared" si="166"/>
        <v>0</v>
      </c>
      <c r="AC203" s="205">
        <f t="shared" si="185"/>
        <v>-1</v>
      </c>
      <c r="AD203" s="205">
        <f t="shared" si="149"/>
        <v>0</v>
      </c>
      <c r="AE203" s="205">
        <f t="shared" si="167"/>
        <v>0</v>
      </c>
      <c r="AF203" s="205">
        <f t="shared" si="150"/>
        <v>0</v>
      </c>
      <c r="AG203" s="205">
        <f t="shared" si="168"/>
        <v>0</v>
      </c>
      <c r="AH203" s="205">
        <f t="shared" si="169"/>
        <v>0</v>
      </c>
      <c r="AI203" s="205">
        <f t="shared" si="151"/>
        <v>-0.11846120700418768</v>
      </c>
      <c r="AJ203" s="205">
        <f t="shared" si="186"/>
        <v>1844.6500494885806</v>
      </c>
      <c r="AK203" s="205">
        <f t="shared" si="170"/>
        <v>65.182938944828066</v>
      </c>
      <c r="AL203" s="205">
        <f t="shared" si="152"/>
        <v>65.292990538252099</v>
      </c>
      <c r="AM203" s="205" t="e">
        <f t="shared" si="153"/>
        <v>#DIV/0!</v>
      </c>
      <c r="AN203" s="205">
        <f t="shared" si="171"/>
        <v>0</v>
      </c>
      <c r="AO203" s="205">
        <f t="shared" si="154"/>
        <v>0</v>
      </c>
      <c r="AP203" s="205">
        <f t="shared" si="172"/>
        <v>0</v>
      </c>
      <c r="AQ203" s="205">
        <f t="shared" si="173"/>
        <v>0</v>
      </c>
      <c r="AR203" s="215">
        <f t="shared" si="155"/>
        <v>13.181186421934679</v>
      </c>
      <c r="AS203" s="215">
        <f t="shared" si="156"/>
        <v>13.181186421934679</v>
      </c>
      <c r="AT203" s="215">
        <f t="shared" si="157"/>
        <v>0</v>
      </c>
      <c r="AU203" s="215">
        <f t="shared" si="187"/>
        <v>0</v>
      </c>
      <c r="AV203" s="201"/>
      <c r="AW203" s="115">
        <f t="shared" si="188"/>
        <v>57.267000000025604</v>
      </c>
      <c r="AX203" s="115">
        <f t="shared" si="189"/>
        <v>-2.3887615313122481</v>
      </c>
      <c r="AY203" s="115">
        <f t="shared" si="174"/>
        <v>0</v>
      </c>
      <c r="AZ203" s="115">
        <f t="shared" si="190"/>
        <v>-2.3789225356533112</v>
      </c>
      <c r="BA203" s="115">
        <f t="shared" si="175"/>
        <v>0</v>
      </c>
      <c r="BB203" s="115">
        <f t="shared" si="191"/>
        <v>0</v>
      </c>
      <c r="BC203" s="115">
        <f t="shared" si="192"/>
        <v>0</v>
      </c>
      <c r="BD203" s="115">
        <f t="shared" si="193"/>
        <v>0</v>
      </c>
      <c r="BE203" s="115">
        <f t="shared" si="176"/>
        <v>0</v>
      </c>
      <c r="BF203" s="115">
        <f t="shared" si="177"/>
        <v>0</v>
      </c>
      <c r="BG203" s="115">
        <f t="shared" si="194"/>
        <v>1790.457690000002</v>
      </c>
      <c r="BH203" s="115">
        <f t="shared" si="195"/>
        <v>24335.776861345239</v>
      </c>
      <c r="BI203" s="115">
        <f t="shared" si="178"/>
        <v>57.267000000025604</v>
      </c>
      <c r="BJ203" s="115" t="e">
        <f t="shared" si="179"/>
        <v>#DIV/0!</v>
      </c>
      <c r="BK203" s="115">
        <f t="shared" si="158"/>
        <v>0</v>
      </c>
      <c r="BL203" s="115">
        <f t="shared" si="159"/>
        <v>0</v>
      </c>
      <c r="BM203" s="115">
        <f t="shared" si="180"/>
        <v>0</v>
      </c>
      <c r="BN203" s="201">
        <f t="shared" si="160"/>
        <v>0</v>
      </c>
      <c r="BO203" s="216">
        <f t="shared" si="196"/>
        <v>0</v>
      </c>
      <c r="BP203" s="201"/>
      <c r="BQ203" s="110">
        <f t="shared" si="161"/>
        <v>0</v>
      </c>
      <c r="BR203" s="110" t="e">
        <f t="shared" si="162"/>
        <v>#DIV/0!</v>
      </c>
      <c r="BS203" s="110" t="e">
        <f t="shared" si="181"/>
        <v>#DIV/0!</v>
      </c>
      <c r="BT203" s="110">
        <f t="shared" si="182"/>
        <v>0</v>
      </c>
      <c r="CC203" s="110"/>
      <c r="CD203" s="110"/>
      <c r="CE203" s="110"/>
      <c r="CW203" s="110"/>
      <c r="CX203" s="110"/>
    </row>
    <row r="204" spans="1:102">
      <c r="A204" s="110">
        <f t="shared" si="197"/>
        <v>7.4000000000000341</v>
      </c>
      <c r="B204" s="110">
        <f t="shared" si="163"/>
        <v>1547.5407795223357</v>
      </c>
      <c r="C204" s="116">
        <f t="shared" si="164"/>
        <v>1547.5407795223357</v>
      </c>
      <c r="E204" s="205">
        <f t="shared" si="132"/>
        <v>1830.7711152012671</v>
      </c>
      <c r="F204" s="205">
        <f t="shared" si="133"/>
        <v>1719.2342812236191</v>
      </c>
      <c r="G204" s="205">
        <f t="shared" si="134"/>
        <v>-0.11856983530219677</v>
      </c>
      <c r="H204" s="205">
        <f t="shared" si="135"/>
        <v>1843.9960192361252</v>
      </c>
      <c r="I204" s="205">
        <f t="shared" si="136"/>
        <v>0</v>
      </c>
      <c r="K204" s="115">
        <f t="shared" si="137"/>
        <v>1789.8840000000018</v>
      </c>
      <c r="L204" s="115">
        <f t="shared" si="138"/>
        <v>1891.7680000000012</v>
      </c>
      <c r="M204" s="115">
        <f t="shared" si="139"/>
        <v>0.13736263736263701</v>
      </c>
      <c r="N204" s="115">
        <f t="shared" si="140"/>
        <v>1817.0078750017747</v>
      </c>
      <c r="O204" s="115">
        <f t="shared" si="141"/>
        <v>2003.4800000000005</v>
      </c>
      <c r="Q204" s="205">
        <f t="shared" si="142"/>
        <v>-1</v>
      </c>
      <c r="R204" s="204">
        <f t="shared" si="143"/>
        <v>0</v>
      </c>
      <c r="S204" s="204">
        <f t="shared" si="144"/>
        <v>0</v>
      </c>
      <c r="T204" s="115">
        <f t="shared" si="145"/>
        <v>-2.3786190223947599</v>
      </c>
      <c r="U204" s="115">
        <f t="shared" si="146"/>
        <v>0</v>
      </c>
      <c r="V204" s="115">
        <f t="shared" si="147"/>
        <v>0</v>
      </c>
      <c r="W204" s="202">
        <f t="shared" si="165"/>
        <v>0</v>
      </c>
      <c r="Y204" s="205">
        <f t="shared" si="183"/>
        <v>65.40302524554275</v>
      </c>
      <c r="Z204" s="205">
        <f t="shared" si="184"/>
        <v>-1</v>
      </c>
      <c r="AA204" s="205">
        <f t="shared" si="148"/>
        <v>0</v>
      </c>
      <c r="AB204" s="205">
        <f t="shared" si="166"/>
        <v>0</v>
      </c>
      <c r="AC204" s="205">
        <f t="shared" si="185"/>
        <v>-1</v>
      </c>
      <c r="AD204" s="205">
        <f t="shared" si="149"/>
        <v>0</v>
      </c>
      <c r="AE204" s="205">
        <f t="shared" si="167"/>
        <v>0</v>
      </c>
      <c r="AF204" s="205">
        <f t="shared" si="150"/>
        <v>0</v>
      </c>
      <c r="AG204" s="205">
        <f t="shared" si="168"/>
        <v>0</v>
      </c>
      <c r="AH204" s="205">
        <f t="shared" si="169"/>
        <v>0</v>
      </c>
      <c r="AI204" s="205">
        <f t="shared" si="151"/>
        <v>-0.11856983530219677</v>
      </c>
      <c r="AJ204" s="205">
        <f t="shared" si="186"/>
        <v>1843.9960192361252</v>
      </c>
      <c r="AK204" s="205">
        <f t="shared" si="170"/>
        <v>65.292990538252099</v>
      </c>
      <c r="AL204" s="205">
        <f t="shared" si="152"/>
        <v>65.40302524554275</v>
      </c>
      <c r="AM204" s="205" t="e">
        <f t="shared" si="153"/>
        <v>#DIV/0!</v>
      </c>
      <c r="AN204" s="205">
        <f t="shared" si="171"/>
        <v>0</v>
      </c>
      <c r="AO204" s="205">
        <f t="shared" si="154"/>
        <v>0</v>
      </c>
      <c r="AP204" s="205">
        <f t="shared" si="172"/>
        <v>0</v>
      </c>
      <c r="AQ204" s="205">
        <f t="shared" si="173"/>
        <v>0</v>
      </c>
      <c r="AR204" s="215">
        <f t="shared" si="155"/>
        <v>13.181186421934679</v>
      </c>
      <c r="AS204" s="215">
        <f t="shared" si="156"/>
        <v>13.181186421934679</v>
      </c>
      <c r="AT204" s="215">
        <f t="shared" si="157"/>
        <v>0</v>
      </c>
      <c r="AU204" s="215">
        <f t="shared" si="187"/>
        <v>0</v>
      </c>
      <c r="AV204" s="201"/>
      <c r="AW204" s="115">
        <f t="shared" si="188"/>
        <v>57.36900000001819</v>
      </c>
      <c r="AX204" s="115">
        <f t="shared" si="189"/>
        <v>-2.3786190223947599</v>
      </c>
      <c r="AY204" s="115">
        <f t="shared" si="174"/>
        <v>0</v>
      </c>
      <c r="AZ204" s="115">
        <f t="shared" si="190"/>
        <v>-2.3688039385739441</v>
      </c>
      <c r="BA204" s="115">
        <f t="shared" si="175"/>
        <v>0</v>
      </c>
      <c r="BB204" s="115">
        <f t="shared" si="191"/>
        <v>0</v>
      </c>
      <c r="BC204" s="115">
        <f t="shared" si="192"/>
        <v>0</v>
      </c>
      <c r="BD204" s="115">
        <f t="shared" si="193"/>
        <v>0</v>
      </c>
      <c r="BE204" s="115">
        <f t="shared" si="176"/>
        <v>0</v>
      </c>
      <c r="BF204" s="115">
        <f t="shared" si="177"/>
        <v>0</v>
      </c>
      <c r="BG204" s="115">
        <f t="shared" si="194"/>
        <v>1789.8840000000018</v>
      </c>
      <c r="BH204" s="115">
        <f t="shared" si="195"/>
        <v>24291.691047767148</v>
      </c>
      <c r="BI204" s="115">
        <f t="shared" si="178"/>
        <v>57.36900000001819</v>
      </c>
      <c r="BJ204" s="115" t="e">
        <f t="shared" si="179"/>
        <v>#DIV/0!</v>
      </c>
      <c r="BK204" s="115">
        <f t="shared" si="158"/>
        <v>0</v>
      </c>
      <c r="BL204" s="115">
        <f t="shared" si="159"/>
        <v>0</v>
      </c>
      <c r="BM204" s="115">
        <f t="shared" si="180"/>
        <v>0</v>
      </c>
      <c r="BN204" s="201">
        <f t="shared" si="160"/>
        <v>0</v>
      </c>
      <c r="BO204" s="216">
        <f t="shared" si="196"/>
        <v>0</v>
      </c>
      <c r="BP204" s="201"/>
      <c r="BQ204" s="110">
        <f t="shared" si="161"/>
        <v>0</v>
      </c>
      <c r="BR204" s="110" t="e">
        <f t="shared" si="162"/>
        <v>#DIV/0!</v>
      </c>
      <c r="BS204" s="110" t="e">
        <f t="shared" si="181"/>
        <v>#DIV/0!</v>
      </c>
      <c r="BT204" s="110">
        <f t="shared" si="182"/>
        <v>0</v>
      </c>
      <c r="CC204" s="110"/>
      <c r="CD204" s="110"/>
      <c r="CE204" s="110"/>
      <c r="CW204" s="110"/>
      <c r="CX204" s="110"/>
    </row>
    <row r="205" spans="1:102">
      <c r="A205" s="110">
        <f t="shared" si="197"/>
        <v>7.3900000000000343</v>
      </c>
      <c r="B205" s="110">
        <f t="shared" si="163"/>
        <v>1547.4089676581164</v>
      </c>
      <c r="C205" s="116">
        <f t="shared" si="164"/>
        <v>1547.4089676581164</v>
      </c>
      <c r="E205" s="205">
        <f t="shared" si="132"/>
        <v>1830.2065315046389</v>
      </c>
      <c r="F205" s="205">
        <f t="shared" si="133"/>
        <v>1719.5348812236189</v>
      </c>
      <c r="G205" s="205">
        <f t="shared" si="134"/>
        <v>-0.11867860711070201</v>
      </c>
      <c r="H205" s="205">
        <f t="shared" si="135"/>
        <v>1843.3408888066331</v>
      </c>
      <c r="I205" s="205">
        <f t="shared" si="136"/>
        <v>0</v>
      </c>
      <c r="K205" s="115">
        <f t="shared" si="137"/>
        <v>1789.3092900000022</v>
      </c>
      <c r="L205" s="115">
        <f t="shared" si="138"/>
        <v>1891.4412800000009</v>
      </c>
      <c r="M205" s="115">
        <f t="shared" si="139"/>
        <v>0.13746334310850403</v>
      </c>
      <c r="N205" s="115">
        <f t="shared" si="140"/>
        <v>1816.5124733407886</v>
      </c>
      <c r="O205" s="115">
        <f t="shared" si="141"/>
        <v>2003.3258000000005</v>
      </c>
      <c r="Q205" s="205">
        <f t="shared" si="142"/>
        <v>-1</v>
      </c>
      <c r="R205" s="204">
        <f t="shared" si="143"/>
        <v>0</v>
      </c>
      <c r="S205" s="204">
        <f t="shared" si="144"/>
        <v>0</v>
      </c>
      <c r="T205" s="115">
        <f t="shared" si="145"/>
        <v>-2.3685068933043296</v>
      </c>
      <c r="U205" s="115">
        <f t="shared" si="146"/>
        <v>0</v>
      </c>
      <c r="V205" s="115">
        <f t="shared" si="147"/>
        <v>0</v>
      </c>
      <c r="W205" s="202">
        <f t="shared" si="165"/>
        <v>0</v>
      </c>
      <c r="Y205" s="205">
        <f t="shared" si="183"/>
        <v>65.513042949216043</v>
      </c>
      <c r="Z205" s="205">
        <f t="shared" si="184"/>
        <v>-1</v>
      </c>
      <c r="AA205" s="205">
        <f t="shared" si="148"/>
        <v>0</v>
      </c>
      <c r="AB205" s="205">
        <f t="shared" si="166"/>
        <v>0</v>
      </c>
      <c r="AC205" s="205">
        <f t="shared" si="185"/>
        <v>-1</v>
      </c>
      <c r="AD205" s="205">
        <f t="shared" si="149"/>
        <v>0</v>
      </c>
      <c r="AE205" s="205">
        <f t="shared" si="167"/>
        <v>0</v>
      </c>
      <c r="AF205" s="205">
        <f t="shared" si="150"/>
        <v>0</v>
      </c>
      <c r="AG205" s="205">
        <f t="shared" si="168"/>
        <v>0</v>
      </c>
      <c r="AH205" s="205">
        <f t="shared" si="169"/>
        <v>0</v>
      </c>
      <c r="AI205" s="205">
        <f t="shared" si="151"/>
        <v>-0.11867860711070201</v>
      </c>
      <c r="AJ205" s="205">
        <f t="shared" si="186"/>
        <v>1843.3408888066331</v>
      </c>
      <c r="AK205" s="205">
        <f t="shared" si="170"/>
        <v>65.40302524554275</v>
      </c>
      <c r="AL205" s="205">
        <f t="shared" si="152"/>
        <v>65.513042949216043</v>
      </c>
      <c r="AM205" s="205" t="e">
        <f t="shared" si="153"/>
        <v>#DIV/0!</v>
      </c>
      <c r="AN205" s="205">
        <f t="shared" si="171"/>
        <v>0</v>
      </c>
      <c r="AO205" s="205">
        <f t="shared" si="154"/>
        <v>0</v>
      </c>
      <c r="AP205" s="205">
        <f t="shared" si="172"/>
        <v>0</v>
      </c>
      <c r="AQ205" s="205">
        <f t="shared" si="173"/>
        <v>0</v>
      </c>
      <c r="AR205" s="215">
        <f t="shared" si="155"/>
        <v>13.181186421934679</v>
      </c>
      <c r="AS205" s="215">
        <f t="shared" si="156"/>
        <v>13.181186421934679</v>
      </c>
      <c r="AT205" s="215">
        <f t="shared" si="157"/>
        <v>0</v>
      </c>
      <c r="AU205" s="215">
        <f t="shared" si="187"/>
        <v>0</v>
      </c>
      <c r="AV205" s="201"/>
      <c r="AW205" s="115">
        <f t="shared" si="188"/>
        <v>57.470999999965301</v>
      </c>
      <c r="AX205" s="115">
        <f t="shared" si="189"/>
        <v>-2.3685068933043296</v>
      </c>
      <c r="AY205" s="115">
        <f t="shared" si="174"/>
        <v>0</v>
      </c>
      <c r="AZ205" s="115">
        <f t="shared" si="190"/>
        <v>-2.3587156418071249</v>
      </c>
      <c r="BA205" s="115">
        <f t="shared" si="175"/>
        <v>0</v>
      </c>
      <c r="BB205" s="115">
        <f t="shared" si="191"/>
        <v>0</v>
      </c>
      <c r="BC205" s="115">
        <f t="shared" si="192"/>
        <v>0</v>
      </c>
      <c r="BD205" s="115">
        <f t="shared" si="193"/>
        <v>0</v>
      </c>
      <c r="BE205" s="115">
        <f t="shared" si="176"/>
        <v>0</v>
      </c>
      <c r="BF205" s="115">
        <f t="shared" si="177"/>
        <v>0</v>
      </c>
      <c r="BG205" s="115">
        <f t="shared" si="194"/>
        <v>1789.3092900000022</v>
      </c>
      <c r="BH205" s="115">
        <f t="shared" si="195"/>
        <v>24247.503234189066</v>
      </c>
      <c r="BI205" s="115">
        <f t="shared" si="178"/>
        <v>57.470999999965301</v>
      </c>
      <c r="BJ205" s="115" t="e">
        <f t="shared" si="179"/>
        <v>#DIV/0!</v>
      </c>
      <c r="BK205" s="115">
        <f t="shared" si="158"/>
        <v>0</v>
      </c>
      <c r="BL205" s="115">
        <f t="shared" si="159"/>
        <v>0</v>
      </c>
      <c r="BM205" s="115">
        <f t="shared" si="180"/>
        <v>0</v>
      </c>
      <c r="BN205" s="201">
        <f t="shared" si="160"/>
        <v>0</v>
      </c>
      <c r="BO205" s="216">
        <f t="shared" si="196"/>
        <v>0</v>
      </c>
      <c r="BP205" s="201"/>
      <c r="BQ205" s="110">
        <f t="shared" si="161"/>
        <v>0</v>
      </c>
      <c r="BR205" s="110" t="e">
        <f t="shared" si="162"/>
        <v>#DIV/0!</v>
      </c>
      <c r="BS205" s="110" t="e">
        <f t="shared" si="181"/>
        <v>#DIV/0!</v>
      </c>
      <c r="BT205" s="110">
        <f t="shared" si="182"/>
        <v>0</v>
      </c>
      <c r="CC205" s="110"/>
      <c r="CD205" s="110"/>
      <c r="CE205" s="110"/>
      <c r="CW205" s="110"/>
      <c r="CX205" s="110"/>
    </row>
    <row r="206" spans="1:102">
      <c r="A206" s="110">
        <f t="shared" si="197"/>
        <v>7.3800000000000345</v>
      </c>
      <c r="B206" s="110">
        <f t="shared" si="163"/>
        <v>1547.277155793897</v>
      </c>
      <c r="C206" s="116">
        <f t="shared" si="164"/>
        <v>1547.277155793897</v>
      </c>
      <c r="E206" s="205">
        <f t="shared" si="132"/>
        <v>1829.6408214532592</v>
      </c>
      <c r="F206" s="205">
        <f t="shared" si="133"/>
        <v>1719.8326812236191</v>
      </c>
      <c r="G206" s="205">
        <f t="shared" si="134"/>
        <v>-0.11878752240760125</v>
      </c>
      <c r="H206" s="205">
        <f t="shared" si="135"/>
        <v>1842.6846583713245</v>
      </c>
      <c r="I206" s="205">
        <f t="shared" si="136"/>
        <v>0</v>
      </c>
      <c r="K206" s="115">
        <f t="shared" si="137"/>
        <v>1788.7335600000024</v>
      </c>
      <c r="L206" s="115">
        <f t="shared" si="138"/>
        <v>1891.1139200000011</v>
      </c>
      <c r="M206" s="115">
        <f t="shared" si="139"/>
        <v>0.13756419662509134</v>
      </c>
      <c r="N206" s="115">
        <f t="shared" si="140"/>
        <v>1816.0162337575018</v>
      </c>
      <c r="O206" s="115">
        <f t="shared" si="141"/>
        <v>2003.1712000000007</v>
      </c>
      <c r="Q206" s="205">
        <f t="shared" si="142"/>
        <v>-1</v>
      </c>
      <c r="R206" s="204">
        <f t="shared" si="143"/>
        <v>0</v>
      </c>
      <c r="S206" s="204">
        <f t="shared" si="144"/>
        <v>0</v>
      </c>
      <c r="T206" s="115">
        <f t="shared" si="145"/>
        <v>-2.35842503587708</v>
      </c>
      <c r="U206" s="115">
        <f t="shared" si="146"/>
        <v>0</v>
      </c>
      <c r="V206" s="115">
        <f t="shared" si="147"/>
        <v>0</v>
      </c>
      <c r="W206" s="202">
        <f t="shared" si="165"/>
        <v>0</v>
      </c>
      <c r="Y206" s="205">
        <f t="shared" si="183"/>
        <v>65.623043530855767</v>
      </c>
      <c r="Z206" s="205">
        <f t="shared" si="184"/>
        <v>-1</v>
      </c>
      <c r="AA206" s="205">
        <f t="shared" si="148"/>
        <v>0</v>
      </c>
      <c r="AB206" s="205">
        <f t="shared" si="166"/>
        <v>0</v>
      </c>
      <c r="AC206" s="205">
        <f t="shared" si="185"/>
        <v>-1</v>
      </c>
      <c r="AD206" s="205">
        <f t="shared" si="149"/>
        <v>0</v>
      </c>
      <c r="AE206" s="205">
        <f t="shared" si="167"/>
        <v>0</v>
      </c>
      <c r="AF206" s="205">
        <f t="shared" si="150"/>
        <v>0</v>
      </c>
      <c r="AG206" s="205">
        <f t="shared" si="168"/>
        <v>0</v>
      </c>
      <c r="AH206" s="205">
        <f t="shared" si="169"/>
        <v>0</v>
      </c>
      <c r="AI206" s="205">
        <f t="shared" si="151"/>
        <v>-0.11878752240760125</v>
      </c>
      <c r="AJ206" s="205">
        <f t="shared" si="186"/>
        <v>1842.6846583713245</v>
      </c>
      <c r="AK206" s="205">
        <f t="shared" si="170"/>
        <v>65.513042949216043</v>
      </c>
      <c r="AL206" s="205">
        <f t="shared" si="152"/>
        <v>65.623043530855767</v>
      </c>
      <c r="AM206" s="205" t="e">
        <f t="shared" si="153"/>
        <v>#DIV/0!</v>
      </c>
      <c r="AN206" s="205">
        <f t="shared" si="171"/>
        <v>0</v>
      </c>
      <c r="AO206" s="205">
        <f t="shared" si="154"/>
        <v>0</v>
      </c>
      <c r="AP206" s="205">
        <f t="shared" si="172"/>
        <v>0</v>
      </c>
      <c r="AQ206" s="205">
        <f t="shared" si="173"/>
        <v>0</v>
      </c>
      <c r="AR206" s="215">
        <f t="shared" si="155"/>
        <v>13.181186421934679</v>
      </c>
      <c r="AS206" s="215">
        <f t="shared" si="156"/>
        <v>13.181186421934679</v>
      </c>
      <c r="AT206" s="215">
        <f t="shared" si="157"/>
        <v>0</v>
      </c>
      <c r="AU206" s="215">
        <f t="shared" si="187"/>
        <v>0</v>
      </c>
      <c r="AV206" s="201"/>
      <c r="AW206" s="115">
        <f t="shared" si="188"/>
        <v>57.572999999980631</v>
      </c>
      <c r="AX206" s="115">
        <f t="shared" si="189"/>
        <v>-2.35842503587708</v>
      </c>
      <c r="AY206" s="115">
        <f t="shared" si="174"/>
        <v>0</v>
      </c>
      <c r="AZ206" s="115">
        <f t="shared" si="190"/>
        <v>-2.3486575375014147</v>
      </c>
      <c r="BA206" s="115">
        <f t="shared" si="175"/>
        <v>0</v>
      </c>
      <c r="BB206" s="115">
        <f t="shared" si="191"/>
        <v>0</v>
      </c>
      <c r="BC206" s="115">
        <f t="shared" si="192"/>
        <v>0</v>
      </c>
      <c r="BD206" s="115">
        <f t="shared" si="193"/>
        <v>0</v>
      </c>
      <c r="BE206" s="115">
        <f t="shared" si="176"/>
        <v>0</v>
      </c>
      <c r="BF206" s="115">
        <f t="shared" si="177"/>
        <v>0</v>
      </c>
      <c r="BG206" s="115">
        <f t="shared" si="194"/>
        <v>1788.7335600000024</v>
      </c>
      <c r="BH206" s="115">
        <f t="shared" si="195"/>
        <v>24203.213420611035</v>
      </c>
      <c r="BI206" s="115">
        <f t="shared" si="178"/>
        <v>57.572999999980631</v>
      </c>
      <c r="BJ206" s="115" t="e">
        <f t="shared" si="179"/>
        <v>#DIV/0!</v>
      </c>
      <c r="BK206" s="115">
        <f t="shared" si="158"/>
        <v>0</v>
      </c>
      <c r="BL206" s="115">
        <f t="shared" si="159"/>
        <v>0</v>
      </c>
      <c r="BM206" s="115">
        <f t="shared" si="180"/>
        <v>0</v>
      </c>
      <c r="BN206" s="201">
        <f t="shared" si="160"/>
        <v>0</v>
      </c>
      <c r="BO206" s="216">
        <f t="shared" si="196"/>
        <v>0</v>
      </c>
      <c r="BP206" s="201"/>
      <c r="BQ206" s="110">
        <f t="shared" si="161"/>
        <v>0</v>
      </c>
      <c r="BR206" s="110" t="e">
        <f t="shared" si="162"/>
        <v>#DIV/0!</v>
      </c>
      <c r="BS206" s="110" t="e">
        <f t="shared" si="181"/>
        <v>#DIV/0!</v>
      </c>
      <c r="BT206" s="110">
        <f t="shared" si="182"/>
        <v>0</v>
      </c>
      <c r="CC206" s="110"/>
      <c r="CD206" s="110"/>
      <c r="CE206" s="110"/>
      <c r="CW206" s="110"/>
      <c r="CX206" s="110"/>
    </row>
    <row r="207" spans="1:102">
      <c r="A207" s="110">
        <f t="shared" si="197"/>
        <v>7.3700000000000347</v>
      </c>
      <c r="B207" s="110">
        <f t="shared" si="163"/>
        <v>1547.1453439296777</v>
      </c>
      <c r="C207" s="116">
        <f t="shared" si="164"/>
        <v>1547.1453439296777</v>
      </c>
      <c r="E207" s="205">
        <f t="shared" si="132"/>
        <v>1829.0739850471282</v>
      </c>
      <c r="F207" s="205">
        <f t="shared" si="133"/>
        <v>1720.1276812236188</v>
      </c>
      <c r="G207" s="205">
        <f t="shared" si="134"/>
        <v>-0.11889658116781378</v>
      </c>
      <c r="H207" s="205">
        <f t="shared" si="135"/>
        <v>1842.0273281026134</v>
      </c>
      <c r="I207" s="205">
        <f t="shared" si="136"/>
        <v>0</v>
      </c>
      <c r="K207" s="115">
        <f t="shared" si="137"/>
        <v>1788.1568100000022</v>
      </c>
      <c r="L207" s="115">
        <f t="shared" si="138"/>
        <v>1890.7859200000009</v>
      </c>
      <c r="M207" s="115">
        <f t="shared" si="139"/>
        <v>0.13766519823788512</v>
      </c>
      <c r="N207" s="115">
        <f t="shared" si="140"/>
        <v>1815.5191565508962</v>
      </c>
      <c r="O207" s="115">
        <f t="shared" si="141"/>
        <v>2003.0162000000005</v>
      </c>
      <c r="Q207" s="205">
        <f t="shared" si="142"/>
        <v>-1</v>
      </c>
      <c r="R207" s="204">
        <f t="shared" si="143"/>
        <v>0</v>
      </c>
      <c r="S207" s="204">
        <f t="shared" si="144"/>
        <v>0</v>
      </c>
      <c r="T207" s="115">
        <f t="shared" si="145"/>
        <v>-2.3483733423229292</v>
      </c>
      <c r="U207" s="115">
        <f t="shared" si="146"/>
        <v>0</v>
      </c>
      <c r="V207" s="115">
        <f t="shared" si="147"/>
        <v>0</v>
      </c>
      <c r="W207" s="202">
        <f t="shared" si="165"/>
        <v>0</v>
      </c>
      <c r="Y207" s="205">
        <f t="shared" si="183"/>
        <v>65.733026871113495</v>
      </c>
      <c r="Z207" s="205">
        <f t="shared" si="184"/>
        <v>-1</v>
      </c>
      <c r="AA207" s="205">
        <f t="shared" si="148"/>
        <v>0</v>
      </c>
      <c r="AB207" s="205">
        <f t="shared" si="166"/>
        <v>0</v>
      </c>
      <c r="AC207" s="205">
        <f t="shared" si="185"/>
        <v>-1</v>
      </c>
      <c r="AD207" s="205">
        <f t="shared" si="149"/>
        <v>0</v>
      </c>
      <c r="AE207" s="205">
        <f t="shared" si="167"/>
        <v>0</v>
      </c>
      <c r="AF207" s="205">
        <f t="shared" si="150"/>
        <v>0</v>
      </c>
      <c r="AG207" s="205">
        <f t="shared" si="168"/>
        <v>0</v>
      </c>
      <c r="AH207" s="205">
        <f t="shared" si="169"/>
        <v>0</v>
      </c>
      <c r="AI207" s="205">
        <f t="shared" si="151"/>
        <v>-0.11889658116781378</v>
      </c>
      <c r="AJ207" s="205">
        <f t="shared" si="186"/>
        <v>1842.0273281026134</v>
      </c>
      <c r="AK207" s="205">
        <f t="shared" si="170"/>
        <v>65.623043530855767</v>
      </c>
      <c r="AL207" s="205">
        <f t="shared" si="152"/>
        <v>65.733026871113495</v>
      </c>
      <c r="AM207" s="205" t="e">
        <f t="shared" si="153"/>
        <v>#DIV/0!</v>
      </c>
      <c r="AN207" s="205">
        <f t="shared" si="171"/>
        <v>0</v>
      </c>
      <c r="AO207" s="205">
        <f t="shared" si="154"/>
        <v>0</v>
      </c>
      <c r="AP207" s="205">
        <f t="shared" si="172"/>
        <v>0</v>
      </c>
      <c r="AQ207" s="205">
        <f t="shared" si="173"/>
        <v>0</v>
      </c>
      <c r="AR207" s="215">
        <f t="shared" si="155"/>
        <v>13.181186421934679</v>
      </c>
      <c r="AS207" s="215">
        <f t="shared" si="156"/>
        <v>13.181186421934679</v>
      </c>
      <c r="AT207" s="215">
        <f t="shared" si="157"/>
        <v>0</v>
      </c>
      <c r="AU207" s="215">
        <f t="shared" si="187"/>
        <v>0</v>
      </c>
      <c r="AV207" s="201"/>
      <c r="AW207" s="115">
        <f t="shared" si="188"/>
        <v>57.675000000018692</v>
      </c>
      <c r="AX207" s="115">
        <f t="shared" si="189"/>
        <v>-2.3483733423229292</v>
      </c>
      <c r="AY207" s="115">
        <f t="shared" si="174"/>
        <v>0</v>
      </c>
      <c r="AZ207" s="115">
        <f t="shared" si="190"/>
        <v>-2.3386295181779082</v>
      </c>
      <c r="BA207" s="115">
        <f t="shared" si="175"/>
        <v>0</v>
      </c>
      <c r="BB207" s="115">
        <f t="shared" si="191"/>
        <v>0</v>
      </c>
      <c r="BC207" s="115">
        <f t="shared" si="192"/>
        <v>0</v>
      </c>
      <c r="BD207" s="115">
        <f t="shared" si="193"/>
        <v>0</v>
      </c>
      <c r="BE207" s="115">
        <f t="shared" si="176"/>
        <v>0</v>
      </c>
      <c r="BF207" s="115">
        <f t="shared" si="177"/>
        <v>0</v>
      </c>
      <c r="BG207" s="115">
        <f t="shared" si="194"/>
        <v>1788.1568100000022</v>
      </c>
      <c r="BH207" s="115">
        <f t="shared" si="195"/>
        <v>24158.821607032987</v>
      </c>
      <c r="BI207" s="115">
        <f t="shared" si="178"/>
        <v>57.675000000018692</v>
      </c>
      <c r="BJ207" s="115" t="e">
        <f t="shared" si="179"/>
        <v>#DIV/0!</v>
      </c>
      <c r="BK207" s="115">
        <f t="shared" si="158"/>
        <v>0</v>
      </c>
      <c r="BL207" s="115">
        <f t="shared" si="159"/>
        <v>0</v>
      </c>
      <c r="BM207" s="115">
        <f t="shared" si="180"/>
        <v>0</v>
      </c>
      <c r="BN207" s="201">
        <f t="shared" si="160"/>
        <v>0</v>
      </c>
      <c r="BO207" s="216">
        <f t="shared" si="196"/>
        <v>0</v>
      </c>
      <c r="BP207" s="201"/>
      <c r="BQ207" s="110">
        <f t="shared" si="161"/>
        <v>0</v>
      </c>
      <c r="BR207" s="110" t="e">
        <f t="shared" si="162"/>
        <v>#DIV/0!</v>
      </c>
      <c r="BS207" s="110" t="e">
        <f t="shared" si="181"/>
        <v>#DIV/0!</v>
      </c>
      <c r="BT207" s="110">
        <f t="shared" si="182"/>
        <v>0</v>
      </c>
      <c r="CC207" s="110"/>
      <c r="CD207" s="110"/>
      <c r="CE207" s="110"/>
      <c r="CW207" s="110"/>
      <c r="CX207" s="110"/>
    </row>
    <row r="208" spans="1:102">
      <c r="A208" s="110">
        <f t="shared" si="197"/>
        <v>7.360000000000035</v>
      </c>
      <c r="B208" s="110">
        <f t="shared" si="163"/>
        <v>1547.0135320654583</v>
      </c>
      <c r="C208" s="116">
        <f t="shared" si="164"/>
        <v>1547.0135320654583</v>
      </c>
      <c r="E208" s="205">
        <f t="shared" si="132"/>
        <v>1828.5060222862455</v>
      </c>
      <c r="F208" s="205">
        <f t="shared" si="133"/>
        <v>1720.4198812236191</v>
      </c>
      <c r="G208" s="205">
        <f t="shared" si="134"/>
        <v>-0.11900578336324602</v>
      </c>
      <c r="H208" s="205">
        <f t="shared" si="135"/>
        <v>1841.3688981741136</v>
      </c>
      <c r="I208" s="205">
        <f t="shared" si="136"/>
        <v>0</v>
      </c>
      <c r="K208" s="115">
        <f t="shared" si="137"/>
        <v>1787.5790400000019</v>
      </c>
      <c r="L208" s="115">
        <f t="shared" si="138"/>
        <v>1890.4572800000012</v>
      </c>
      <c r="M208" s="115">
        <f t="shared" si="139"/>
        <v>0.13776634827332809</v>
      </c>
      <c r="N208" s="115">
        <f t="shared" si="140"/>
        <v>1815.0212420207135</v>
      </c>
      <c r="O208" s="115">
        <f t="shared" si="141"/>
        <v>2002.8608000000006</v>
      </c>
      <c r="Q208" s="205">
        <f t="shared" si="142"/>
        <v>-1</v>
      </c>
      <c r="R208" s="204">
        <f t="shared" si="143"/>
        <v>0</v>
      </c>
      <c r="S208" s="204">
        <f t="shared" si="144"/>
        <v>0</v>
      </c>
      <c r="T208" s="115">
        <f t="shared" si="145"/>
        <v>-2.338351705224984</v>
      </c>
      <c r="U208" s="115">
        <f t="shared" si="146"/>
        <v>0</v>
      </c>
      <c r="V208" s="115">
        <f t="shared" si="147"/>
        <v>0</v>
      </c>
      <c r="W208" s="202">
        <f t="shared" si="165"/>
        <v>0</v>
      </c>
      <c r="Y208" s="205">
        <f t="shared" si="183"/>
        <v>65.842992849981371</v>
      </c>
      <c r="Z208" s="205">
        <f t="shared" si="184"/>
        <v>-1</v>
      </c>
      <c r="AA208" s="205">
        <f t="shared" si="148"/>
        <v>0</v>
      </c>
      <c r="AB208" s="205">
        <f t="shared" si="166"/>
        <v>0</v>
      </c>
      <c r="AC208" s="205">
        <f t="shared" si="185"/>
        <v>-1</v>
      </c>
      <c r="AD208" s="205">
        <f t="shared" si="149"/>
        <v>0</v>
      </c>
      <c r="AE208" s="205">
        <f t="shared" si="167"/>
        <v>0</v>
      </c>
      <c r="AF208" s="205">
        <f t="shared" si="150"/>
        <v>0</v>
      </c>
      <c r="AG208" s="205">
        <f t="shared" si="168"/>
        <v>0</v>
      </c>
      <c r="AH208" s="205">
        <f t="shared" si="169"/>
        <v>0</v>
      </c>
      <c r="AI208" s="205">
        <f t="shared" si="151"/>
        <v>-0.11900578336324602</v>
      </c>
      <c r="AJ208" s="205">
        <f t="shared" si="186"/>
        <v>1841.3688981741136</v>
      </c>
      <c r="AK208" s="205">
        <f t="shared" si="170"/>
        <v>65.733026871113495</v>
      </c>
      <c r="AL208" s="205">
        <f t="shared" si="152"/>
        <v>65.842992849981371</v>
      </c>
      <c r="AM208" s="205" t="e">
        <f t="shared" si="153"/>
        <v>#DIV/0!</v>
      </c>
      <c r="AN208" s="205">
        <f t="shared" si="171"/>
        <v>0</v>
      </c>
      <c r="AO208" s="205">
        <f t="shared" si="154"/>
        <v>0</v>
      </c>
      <c r="AP208" s="205">
        <f t="shared" si="172"/>
        <v>0</v>
      </c>
      <c r="AQ208" s="205">
        <f t="shared" si="173"/>
        <v>0</v>
      </c>
      <c r="AR208" s="215">
        <f t="shared" si="155"/>
        <v>13.181186421934679</v>
      </c>
      <c r="AS208" s="215">
        <f t="shared" si="156"/>
        <v>13.181186421934679</v>
      </c>
      <c r="AT208" s="215">
        <f t="shared" si="157"/>
        <v>0</v>
      </c>
      <c r="AU208" s="215">
        <f t="shared" si="187"/>
        <v>0</v>
      </c>
      <c r="AV208" s="201"/>
      <c r="AW208" s="115">
        <f t="shared" si="188"/>
        <v>57.777000000034015</v>
      </c>
      <c r="AX208" s="115">
        <f t="shared" si="189"/>
        <v>-2.338351705224984</v>
      </c>
      <c r="AY208" s="115">
        <f t="shared" si="174"/>
        <v>0</v>
      </c>
      <c r="AZ208" s="115">
        <f t="shared" si="190"/>
        <v>-2.3286314767296288</v>
      </c>
      <c r="BA208" s="115">
        <f t="shared" si="175"/>
        <v>0</v>
      </c>
      <c r="BB208" s="115">
        <f t="shared" si="191"/>
        <v>0</v>
      </c>
      <c r="BC208" s="115">
        <f t="shared" si="192"/>
        <v>0</v>
      </c>
      <c r="BD208" s="115">
        <f t="shared" si="193"/>
        <v>0</v>
      </c>
      <c r="BE208" s="115">
        <f t="shared" si="176"/>
        <v>0</v>
      </c>
      <c r="BF208" s="115">
        <f t="shared" si="177"/>
        <v>0</v>
      </c>
      <c r="BG208" s="115">
        <f t="shared" si="194"/>
        <v>1787.5790400000019</v>
      </c>
      <c r="BH208" s="115">
        <f t="shared" si="195"/>
        <v>24114.327793454904</v>
      </c>
      <c r="BI208" s="115">
        <f t="shared" si="178"/>
        <v>57.777000000034015</v>
      </c>
      <c r="BJ208" s="115" t="e">
        <f t="shared" si="179"/>
        <v>#DIV/0!</v>
      </c>
      <c r="BK208" s="115">
        <f t="shared" si="158"/>
        <v>0</v>
      </c>
      <c r="BL208" s="115">
        <f t="shared" si="159"/>
        <v>0</v>
      </c>
      <c r="BM208" s="115">
        <f t="shared" si="180"/>
        <v>0</v>
      </c>
      <c r="BN208" s="201">
        <f t="shared" si="160"/>
        <v>0</v>
      </c>
      <c r="BO208" s="216">
        <f t="shared" si="196"/>
        <v>0</v>
      </c>
      <c r="BP208" s="201"/>
      <c r="BQ208" s="110">
        <f t="shared" si="161"/>
        <v>0</v>
      </c>
      <c r="BR208" s="110" t="e">
        <f t="shared" si="162"/>
        <v>#DIV/0!</v>
      </c>
      <c r="BS208" s="110" t="e">
        <f t="shared" si="181"/>
        <v>#DIV/0!</v>
      </c>
      <c r="BT208" s="110">
        <f t="shared" si="182"/>
        <v>0</v>
      </c>
      <c r="CC208" s="110"/>
      <c r="CD208" s="110"/>
      <c r="CE208" s="110"/>
      <c r="CW208" s="110"/>
      <c r="CX208" s="110"/>
    </row>
    <row r="209" spans="1:102">
      <c r="A209" s="110">
        <f t="shared" si="197"/>
        <v>7.3500000000000352</v>
      </c>
      <c r="B209" s="110">
        <f t="shared" si="163"/>
        <v>1546.881720201239</v>
      </c>
      <c r="C209" s="116">
        <f t="shared" si="164"/>
        <v>1546.881720201239</v>
      </c>
      <c r="E209" s="205">
        <f t="shared" si="132"/>
        <v>1827.9369331706114</v>
      </c>
      <c r="F209" s="205">
        <f t="shared" si="133"/>
        <v>1720.7092812236187</v>
      </c>
      <c r="G209" s="205">
        <f t="shared" si="134"/>
        <v>-0.11911512896275872</v>
      </c>
      <c r="H209" s="205">
        <f t="shared" si="135"/>
        <v>1840.7093687606512</v>
      </c>
      <c r="I209" s="205">
        <f t="shared" si="136"/>
        <v>0</v>
      </c>
      <c r="K209" s="115">
        <f t="shared" si="137"/>
        <v>1787.0002500000023</v>
      </c>
      <c r="L209" s="115">
        <f t="shared" si="138"/>
        <v>1890.1280000000011</v>
      </c>
      <c r="M209" s="115">
        <f t="shared" si="139"/>
        <v>0.13786764705882318</v>
      </c>
      <c r="N209" s="115">
        <f t="shared" si="140"/>
        <v>1814.5224904674576</v>
      </c>
      <c r="O209" s="115">
        <f t="shared" si="141"/>
        <v>2002.7050000000008</v>
      </c>
      <c r="Q209" s="205">
        <f t="shared" si="142"/>
        <v>-1</v>
      </c>
      <c r="R209" s="204">
        <f t="shared" si="143"/>
        <v>0</v>
      </c>
      <c r="S209" s="204">
        <f t="shared" si="144"/>
        <v>0</v>
      </c>
      <c r="T209" s="115">
        <f t="shared" si="145"/>
        <v>-2.3283600175390839</v>
      </c>
      <c r="U209" s="115">
        <f t="shared" si="146"/>
        <v>0</v>
      </c>
      <c r="V209" s="115">
        <f t="shared" si="147"/>
        <v>0</v>
      </c>
      <c r="W209" s="202">
        <f t="shared" si="165"/>
        <v>0</v>
      </c>
      <c r="Y209" s="205">
        <f t="shared" si="183"/>
        <v>65.952941346246504</v>
      </c>
      <c r="Z209" s="205">
        <f t="shared" si="184"/>
        <v>-1</v>
      </c>
      <c r="AA209" s="205">
        <f t="shared" si="148"/>
        <v>0</v>
      </c>
      <c r="AB209" s="205">
        <f t="shared" si="166"/>
        <v>0</v>
      </c>
      <c r="AC209" s="205">
        <f t="shared" si="185"/>
        <v>-1</v>
      </c>
      <c r="AD209" s="205">
        <f t="shared" si="149"/>
        <v>0</v>
      </c>
      <c r="AE209" s="205">
        <f t="shared" si="167"/>
        <v>0</v>
      </c>
      <c r="AF209" s="205">
        <f t="shared" si="150"/>
        <v>0</v>
      </c>
      <c r="AG209" s="205">
        <f t="shared" si="168"/>
        <v>0</v>
      </c>
      <c r="AH209" s="205">
        <f t="shared" si="169"/>
        <v>0</v>
      </c>
      <c r="AI209" s="205">
        <f t="shared" si="151"/>
        <v>-0.11911512896275872</v>
      </c>
      <c r="AJ209" s="205">
        <f t="shared" si="186"/>
        <v>1840.7093687606512</v>
      </c>
      <c r="AK209" s="205">
        <f t="shared" si="170"/>
        <v>65.842992849981371</v>
      </c>
      <c r="AL209" s="205">
        <f t="shared" si="152"/>
        <v>65.952941346246504</v>
      </c>
      <c r="AM209" s="205" t="e">
        <f t="shared" si="153"/>
        <v>#DIV/0!</v>
      </c>
      <c r="AN209" s="205">
        <f t="shared" si="171"/>
        <v>0</v>
      </c>
      <c r="AO209" s="205">
        <f t="shared" si="154"/>
        <v>0</v>
      </c>
      <c r="AP209" s="205">
        <f t="shared" si="172"/>
        <v>0</v>
      </c>
      <c r="AQ209" s="205">
        <f t="shared" si="173"/>
        <v>0</v>
      </c>
      <c r="AR209" s="215">
        <f t="shared" si="155"/>
        <v>13.181186421957417</v>
      </c>
      <c r="AS209" s="215">
        <f t="shared" si="156"/>
        <v>13.181186421957417</v>
      </c>
      <c r="AT209" s="215">
        <f t="shared" si="157"/>
        <v>0</v>
      </c>
      <c r="AU209" s="215">
        <f t="shared" si="187"/>
        <v>0</v>
      </c>
      <c r="AV209" s="201"/>
      <c r="AW209" s="115">
        <f t="shared" si="188"/>
        <v>57.878999999958396</v>
      </c>
      <c r="AX209" s="115">
        <f t="shared" si="189"/>
        <v>-2.3283600175390839</v>
      </c>
      <c r="AY209" s="115">
        <f t="shared" si="174"/>
        <v>0</v>
      </c>
      <c r="AZ209" s="115">
        <f t="shared" si="190"/>
        <v>-2.3186633064210773</v>
      </c>
      <c r="BA209" s="115">
        <f t="shared" si="175"/>
        <v>0</v>
      </c>
      <c r="BB209" s="115">
        <f t="shared" si="191"/>
        <v>0</v>
      </c>
      <c r="BC209" s="115">
        <f t="shared" si="192"/>
        <v>0</v>
      </c>
      <c r="BD209" s="115">
        <f t="shared" si="193"/>
        <v>0</v>
      </c>
      <c r="BE209" s="115">
        <f t="shared" si="176"/>
        <v>0</v>
      </c>
      <c r="BF209" s="115">
        <f t="shared" si="177"/>
        <v>0</v>
      </c>
      <c r="BG209" s="115">
        <f t="shared" si="194"/>
        <v>1787.0002500000023</v>
      </c>
      <c r="BH209" s="115">
        <f t="shared" si="195"/>
        <v>24069.731979876804</v>
      </c>
      <c r="BI209" s="115">
        <f t="shared" si="178"/>
        <v>57.878999999958396</v>
      </c>
      <c r="BJ209" s="115" t="e">
        <f t="shared" si="179"/>
        <v>#DIV/0!</v>
      </c>
      <c r="BK209" s="115">
        <f t="shared" si="158"/>
        <v>0</v>
      </c>
      <c r="BL209" s="115">
        <f t="shared" si="159"/>
        <v>0</v>
      </c>
      <c r="BM209" s="115">
        <f t="shared" si="180"/>
        <v>0</v>
      </c>
      <c r="BN209" s="201">
        <f t="shared" si="160"/>
        <v>0</v>
      </c>
      <c r="BO209" s="216">
        <f t="shared" si="196"/>
        <v>0</v>
      </c>
      <c r="BP209" s="201"/>
      <c r="BQ209" s="110">
        <f t="shared" si="161"/>
        <v>0</v>
      </c>
      <c r="BR209" s="110" t="e">
        <f t="shared" si="162"/>
        <v>#DIV/0!</v>
      </c>
      <c r="BS209" s="110" t="e">
        <f t="shared" si="181"/>
        <v>#DIV/0!</v>
      </c>
      <c r="BT209" s="110">
        <f t="shared" si="182"/>
        <v>0</v>
      </c>
      <c r="CC209" s="110"/>
      <c r="CD209" s="110"/>
      <c r="CE209" s="110"/>
      <c r="CW209" s="110"/>
      <c r="CX209" s="110"/>
    </row>
    <row r="210" spans="1:102">
      <c r="A210" s="110">
        <f t="shared" si="197"/>
        <v>7.3400000000000354</v>
      </c>
      <c r="B210" s="110">
        <f t="shared" si="163"/>
        <v>1546.7499083370194</v>
      </c>
      <c r="C210" s="116">
        <f t="shared" si="164"/>
        <v>1546.7499083370194</v>
      </c>
      <c r="E210" s="205">
        <f t="shared" si="132"/>
        <v>1827.3667177002258</v>
      </c>
      <c r="F210" s="205">
        <f t="shared" si="133"/>
        <v>1720.9958812236191</v>
      </c>
      <c r="G210" s="205">
        <f t="shared" si="134"/>
        <v>-0.11922461793213139</v>
      </c>
      <c r="H210" s="205">
        <f t="shared" si="135"/>
        <v>1840.0487400382704</v>
      </c>
      <c r="I210" s="205">
        <f t="shared" si="136"/>
        <v>0</v>
      </c>
      <c r="K210" s="115">
        <f t="shared" si="137"/>
        <v>1786.4204400000021</v>
      </c>
      <c r="L210" s="115">
        <f t="shared" si="138"/>
        <v>1889.7980800000009</v>
      </c>
      <c r="M210" s="115">
        <f t="shared" si="139"/>
        <v>0.13796909492273693</v>
      </c>
      <c r="N210" s="115">
        <f t="shared" si="140"/>
        <v>1814.0229021923949</v>
      </c>
      <c r="O210" s="115">
        <f t="shared" si="141"/>
        <v>2002.5488000000005</v>
      </c>
      <c r="Q210" s="205">
        <f t="shared" si="142"/>
        <v>-1</v>
      </c>
      <c r="R210" s="204">
        <f t="shared" si="143"/>
        <v>0</v>
      </c>
      <c r="S210" s="204">
        <f t="shared" si="144"/>
        <v>0</v>
      </c>
      <c r="T210" s="115">
        <f t="shared" si="145"/>
        <v>-2.3183981725930822</v>
      </c>
      <c r="U210" s="115">
        <f t="shared" si="146"/>
        <v>0</v>
      </c>
      <c r="V210" s="115">
        <f t="shared" si="147"/>
        <v>0</v>
      </c>
      <c r="W210" s="202">
        <f t="shared" si="165"/>
        <v>0</v>
      </c>
      <c r="Y210" s="205">
        <f t="shared" si="183"/>
        <v>66.062872238082079</v>
      </c>
      <c r="Z210" s="205">
        <f t="shared" si="184"/>
        <v>-1</v>
      </c>
      <c r="AA210" s="205">
        <f t="shared" si="148"/>
        <v>0</v>
      </c>
      <c r="AB210" s="205">
        <f t="shared" si="166"/>
        <v>0</v>
      </c>
      <c r="AC210" s="205">
        <f t="shared" si="185"/>
        <v>-1</v>
      </c>
      <c r="AD210" s="205">
        <f t="shared" si="149"/>
        <v>0</v>
      </c>
      <c r="AE210" s="205">
        <f t="shared" si="167"/>
        <v>0</v>
      </c>
      <c r="AF210" s="205">
        <f t="shared" si="150"/>
        <v>0</v>
      </c>
      <c r="AG210" s="205">
        <f t="shared" si="168"/>
        <v>0</v>
      </c>
      <c r="AH210" s="205">
        <f t="shared" si="169"/>
        <v>0</v>
      </c>
      <c r="AI210" s="205">
        <f t="shared" si="151"/>
        <v>-0.11922461793213139</v>
      </c>
      <c r="AJ210" s="205">
        <f t="shared" si="186"/>
        <v>1840.0487400382704</v>
      </c>
      <c r="AK210" s="205">
        <f t="shared" si="170"/>
        <v>65.952941346246504</v>
      </c>
      <c r="AL210" s="205">
        <f t="shared" si="152"/>
        <v>66.062872238082079</v>
      </c>
      <c r="AM210" s="205" t="e">
        <f t="shared" si="153"/>
        <v>#DIV/0!</v>
      </c>
      <c r="AN210" s="205">
        <f t="shared" si="171"/>
        <v>0</v>
      </c>
      <c r="AO210" s="205">
        <f t="shared" si="154"/>
        <v>0</v>
      </c>
      <c r="AP210" s="205">
        <f t="shared" si="172"/>
        <v>0</v>
      </c>
      <c r="AQ210" s="205">
        <f t="shared" si="173"/>
        <v>0</v>
      </c>
      <c r="AR210" s="215">
        <f t="shared" si="155"/>
        <v>13.181186421934679</v>
      </c>
      <c r="AS210" s="215">
        <f t="shared" si="156"/>
        <v>13.181186421934679</v>
      </c>
      <c r="AT210" s="215">
        <f t="shared" si="157"/>
        <v>0</v>
      </c>
      <c r="AU210" s="215">
        <f t="shared" si="187"/>
        <v>0</v>
      </c>
      <c r="AV210" s="201"/>
      <c r="AW210" s="115">
        <f t="shared" si="188"/>
        <v>57.981000000019193</v>
      </c>
      <c r="AX210" s="115">
        <f t="shared" si="189"/>
        <v>-2.3183981725930822</v>
      </c>
      <c r="AY210" s="115">
        <f t="shared" si="174"/>
        <v>0</v>
      </c>
      <c r="AZ210" s="115">
        <f t="shared" si="190"/>
        <v>-2.3087249008875181</v>
      </c>
      <c r="BA210" s="115">
        <f t="shared" si="175"/>
        <v>0</v>
      </c>
      <c r="BB210" s="115">
        <f t="shared" si="191"/>
        <v>0</v>
      </c>
      <c r="BC210" s="115">
        <f t="shared" si="192"/>
        <v>0</v>
      </c>
      <c r="BD210" s="115">
        <f t="shared" si="193"/>
        <v>0</v>
      </c>
      <c r="BE210" s="115">
        <f t="shared" si="176"/>
        <v>0</v>
      </c>
      <c r="BF210" s="115">
        <f t="shared" si="177"/>
        <v>0</v>
      </c>
      <c r="BG210" s="115">
        <f t="shared" si="194"/>
        <v>1786.4204400000021</v>
      </c>
      <c r="BH210" s="115">
        <f t="shared" si="195"/>
        <v>24025.034166298803</v>
      </c>
      <c r="BI210" s="115">
        <f t="shared" si="178"/>
        <v>57.981000000019193</v>
      </c>
      <c r="BJ210" s="115" t="e">
        <f t="shared" si="179"/>
        <v>#DIV/0!</v>
      </c>
      <c r="BK210" s="115">
        <f t="shared" si="158"/>
        <v>0</v>
      </c>
      <c r="BL210" s="115">
        <f t="shared" si="159"/>
        <v>0</v>
      </c>
      <c r="BM210" s="115">
        <f t="shared" si="180"/>
        <v>0</v>
      </c>
      <c r="BN210" s="201">
        <f t="shared" si="160"/>
        <v>0</v>
      </c>
      <c r="BO210" s="216">
        <f t="shared" si="196"/>
        <v>0</v>
      </c>
      <c r="BP210" s="201"/>
      <c r="BQ210" s="110">
        <f t="shared" si="161"/>
        <v>0</v>
      </c>
      <c r="BR210" s="110" t="e">
        <f t="shared" si="162"/>
        <v>#DIV/0!</v>
      </c>
      <c r="BS210" s="110" t="e">
        <f t="shared" si="181"/>
        <v>#DIV/0!</v>
      </c>
      <c r="BT210" s="110">
        <f t="shared" si="182"/>
        <v>0</v>
      </c>
      <c r="CC210" s="110"/>
      <c r="CD210" s="110"/>
      <c r="CE210" s="110"/>
      <c r="CW210" s="110"/>
      <c r="CX210" s="110"/>
    </row>
    <row r="211" spans="1:102">
      <c r="A211" s="110">
        <f t="shared" si="197"/>
        <v>7.3300000000000356</v>
      </c>
      <c r="B211" s="110">
        <f t="shared" si="163"/>
        <v>1546.6180964728001</v>
      </c>
      <c r="C211" s="116">
        <f t="shared" si="164"/>
        <v>1546.6180964728001</v>
      </c>
      <c r="E211" s="205">
        <f t="shared" si="132"/>
        <v>1826.7953758750889</v>
      </c>
      <c r="F211" s="205">
        <f t="shared" si="133"/>
        <v>1721.2796812236188</v>
      </c>
      <c r="G211" s="205">
        <f t="shared" si="134"/>
        <v>-0.1193342502340291</v>
      </c>
      <c r="H211" s="205">
        <f t="shared" si="135"/>
        <v>1839.3870121842449</v>
      </c>
      <c r="I211" s="205">
        <f t="shared" si="136"/>
        <v>0</v>
      </c>
      <c r="K211" s="115">
        <f t="shared" si="137"/>
        <v>1785.8396100000023</v>
      </c>
      <c r="L211" s="115">
        <f t="shared" si="138"/>
        <v>1889.4675200000011</v>
      </c>
      <c r="M211" s="115">
        <f t="shared" si="139"/>
        <v>0.13807069219440316</v>
      </c>
      <c r="N211" s="115">
        <f t="shared" si="140"/>
        <v>1813.5224774975611</v>
      </c>
      <c r="O211" s="115">
        <f t="shared" si="141"/>
        <v>2002.3922000000007</v>
      </c>
      <c r="Q211" s="205">
        <f t="shared" si="142"/>
        <v>-1</v>
      </c>
      <c r="R211" s="204">
        <f t="shared" si="143"/>
        <v>0</v>
      </c>
      <c r="S211" s="204">
        <f t="shared" si="144"/>
        <v>0</v>
      </c>
      <c r="T211" s="115">
        <f t="shared" si="145"/>
        <v>-2.3084660640864514</v>
      </c>
      <c r="U211" s="115">
        <f t="shared" si="146"/>
        <v>0</v>
      </c>
      <c r="V211" s="115">
        <f t="shared" si="147"/>
        <v>0</v>
      </c>
      <c r="W211" s="202">
        <f t="shared" si="165"/>
        <v>0</v>
      </c>
      <c r="Y211" s="205">
        <f t="shared" si="183"/>
        <v>66.172785402547149</v>
      </c>
      <c r="Z211" s="205">
        <f t="shared" si="184"/>
        <v>-1</v>
      </c>
      <c r="AA211" s="205">
        <f t="shared" si="148"/>
        <v>0</v>
      </c>
      <c r="AB211" s="205">
        <f t="shared" si="166"/>
        <v>0</v>
      </c>
      <c r="AC211" s="205">
        <f t="shared" si="185"/>
        <v>-1</v>
      </c>
      <c r="AD211" s="205">
        <f t="shared" si="149"/>
        <v>0</v>
      </c>
      <c r="AE211" s="205">
        <f t="shared" si="167"/>
        <v>0</v>
      </c>
      <c r="AF211" s="205">
        <f t="shared" si="150"/>
        <v>0</v>
      </c>
      <c r="AG211" s="205">
        <f t="shared" si="168"/>
        <v>0</v>
      </c>
      <c r="AH211" s="205">
        <f t="shared" si="169"/>
        <v>0</v>
      </c>
      <c r="AI211" s="205">
        <f t="shared" si="151"/>
        <v>-0.1193342502340291</v>
      </c>
      <c r="AJ211" s="205">
        <f t="shared" si="186"/>
        <v>1839.3870121842449</v>
      </c>
      <c r="AK211" s="205">
        <f t="shared" si="170"/>
        <v>66.062872238082079</v>
      </c>
      <c r="AL211" s="205">
        <f t="shared" si="152"/>
        <v>66.172785402547149</v>
      </c>
      <c r="AM211" s="205" t="e">
        <f t="shared" si="153"/>
        <v>#DIV/0!</v>
      </c>
      <c r="AN211" s="205">
        <f t="shared" si="171"/>
        <v>0</v>
      </c>
      <c r="AO211" s="205">
        <f t="shared" si="154"/>
        <v>0</v>
      </c>
      <c r="AP211" s="205">
        <f t="shared" si="172"/>
        <v>0</v>
      </c>
      <c r="AQ211" s="205">
        <f t="shared" si="173"/>
        <v>0</v>
      </c>
      <c r="AR211" s="215">
        <f t="shared" si="155"/>
        <v>13.181186421934679</v>
      </c>
      <c r="AS211" s="215">
        <f t="shared" si="156"/>
        <v>13.181186421934679</v>
      </c>
      <c r="AT211" s="215">
        <f t="shared" si="157"/>
        <v>0</v>
      </c>
      <c r="AU211" s="215">
        <f t="shared" si="187"/>
        <v>0</v>
      </c>
      <c r="AV211" s="201"/>
      <c r="AW211" s="115">
        <f t="shared" si="188"/>
        <v>58.082999999989042</v>
      </c>
      <c r="AX211" s="115">
        <f t="shared" si="189"/>
        <v>-2.3084660640864514</v>
      </c>
      <c r="AY211" s="115">
        <f t="shared" si="174"/>
        <v>0</v>
      </c>
      <c r="AZ211" s="115">
        <f t="shared" si="190"/>
        <v>-2.298816154134586</v>
      </c>
      <c r="BA211" s="115">
        <f t="shared" si="175"/>
        <v>0</v>
      </c>
      <c r="BB211" s="115">
        <f t="shared" si="191"/>
        <v>0</v>
      </c>
      <c r="BC211" s="115">
        <f t="shared" si="192"/>
        <v>0</v>
      </c>
      <c r="BD211" s="115">
        <f t="shared" si="193"/>
        <v>0</v>
      </c>
      <c r="BE211" s="115">
        <f t="shared" si="176"/>
        <v>0</v>
      </c>
      <c r="BF211" s="115">
        <f t="shared" si="177"/>
        <v>0</v>
      </c>
      <c r="BG211" s="115">
        <f t="shared" si="194"/>
        <v>1785.8396100000023</v>
      </c>
      <c r="BH211" s="115">
        <f t="shared" si="195"/>
        <v>23980.234352720719</v>
      </c>
      <c r="BI211" s="115">
        <f t="shared" si="178"/>
        <v>58.082999999989042</v>
      </c>
      <c r="BJ211" s="115" t="e">
        <f t="shared" si="179"/>
        <v>#DIV/0!</v>
      </c>
      <c r="BK211" s="115">
        <f t="shared" si="158"/>
        <v>0</v>
      </c>
      <c r="BL211" s="115">
        <f t="shared" si="159"/>
        <v>0</v>
      </c>
      <c r="BM211" s="115">
        <f t="shared" si="180"/>
        <v>0</v>
      </c>
      <c r="BN211" s="201">
        <f t="shared" si="160"/>
        <v>0</v>
      </c>
      <c r="BO211" s="216">
        <f t="shared" si="196"/>
        <v>0</v>
      </c>
      <c r="BP211" s="201"/>
      <c r="BQ211" s="110">
        <f t="shared" si="161"/>
        <v>0</v>
      </c>
      <c r="BR211" s="110" t="e">
        <f t="shared" si="162"/>
        <v>#DIV/0!</v>
      </c>
      <c r="BS211" s="110" t="e">
        <f t="shared" si="181"/>
        <v>#DIV/0!</v>
      </c>
      <c r="BT211" s="110">
        <f t="shared" si="182"/>
        <v>0</v>
      </c>
      <c r="CC211" s="110"/>
      <c r="CD211" s="110"/>
      <c r="CE211" s="110"/>
      <c r="CW211" s="110"/>
      <c r="CX211" s="110"/>
    </row>
    <row r="212" spans="1:102">
      <c r="A212" s="110">
        <f t="shared" si="197"/>
        <v>7.3200000000000358</v>
      </c>
      <c r="B212" s="110">
        <f t="shared" si="163"/>
        <v>1546.4862846085807</v>
      </c>
      <c r="C212" s="116">
        <f t="shared" si="164"/>
        <v>1546.4862846085807</v>
      </c>
      <c r="E212" s="205">
        <f t="shared" si="132"/>
        <v>1826.2229076952003</v>
      </c>
      <c r="F212" s="205">
        <f t="shared" si="133"/>
        <v>1721.5606812236188</v>
      </c>
      <c r="G212" s="205">
        <f t="shared" si="134"/>
        <v>-0.11944402582796665</v>
      </c>
      <c r="H212" s="205">
        <f t="shared" si="135"/>
        <v>1838.7241853770845</v>
      </c>
      <c r="I212" s="205">
        <f t="shared" si="136"/>
        <v>0</v>
      </c>
      <c r="K212" s="115">
        <f t="shared" si="137"/>
        <v>1785.2577600000022</v>
      </c>
      <c r="L212" s="115">
        <f t="shared" si="138"/>
        <v>1889.1363200000014</v>
      </c>
      <c r="M212" s="115">
        <f t="shared" si="139"/>
        <v>0.13817243920412636</v>
      </c>
      <c r="N212" s="115">
        <f t="shared" si="140"/>
        <v>1813.0212166857596</v>
      </c>
      <c r="O212" s="115">
        <f t="shared" si="141"/>
        <v>2002.2352000000003</v>
      </c>
      <c r="Q212" s="205">
        <f t="shared" si="142"/>
        <v>-1</v>
      </c>
      <c r="R212" s="204">
        <f t="shared" si="143"/>
        <v>0</v>
      </c>
      <c r="S212" s="204">
        <f t="shared" si="144"/>
        <v>0</v>
      </c>
      <c r="T212" s="115">
        <f t="shared" si="145"/>
        <v>-2.298563586089597</v>
      </c>
      <c r="U212" s="115">
        <f t="shared" si="146"/>
        <v>0</v>
      </c>
      <c r="V212" s="115">
        <f t="shared" si="147"/>
        <v>0</v>
      </c>
      <c r="W212" s="202">
        <f t="shared" si="165"/>
        <v>0</v>
      </c>
      <c r="Y212" s="205">
        <f t="shared" si="183"/>
        <v>66.282680716041384</v>
      </c>
      <c r="Z212" s="205">
        <f t="shared" si="184"/>
        <v>-1</v>
      </c>
      <c r="AA212" s="205">
        <f t="shared" si="148"/>
        <v>0</v>
      </c>
      <c r="AB212" s="205">
        <f t="shared" si="166"/>
        <v>0</v>
      </c>
      <c r="AC212" s="205">
        <f t="shared" si="185"/>
        <v>-1</v>
      </c>
      <c r="AD212" s="205">
        <f t="shared" si="149"/>
        <v>0</v>
      </c>
      <c r="AE212" s="205">
        <f t="shared" si="167"/>
        <v>0</v>
      </c>
      <c r="AF212" s="205">
        <f t="shared" si="150"/>
        <v>0</v>
      </c>
      <c r="AG212" s="205">
        <f t="shared" si="168"/>
        <v>0</v>
      </c>
      <c r="AH212" s="205">
        <f t="shared" si="169"/>
        <v>0</v>
      </c>
      <c r="AI212" s="205">
        <f t="shared" si="151"/>
        <v>-0.11944402582796665</v>
      </c>
      <c r="AJ212" s="205">
        <f t="shared" si="186"/>
        <v>1838.7241853770845</v>
      </c>
      <c r="AK212" s="205">
        <f t="shared" si="170"/>
        <v>66.172785402547149</v>
      </c>
      <c r="AL212" s="205">
        <f t="shared" si="152"/>
        <v>66.282680716041384</v>
      </c>
      <c r="AM212" s="205" t="e">
        <f t="shared" si="153"/>
        <v>#DIV/0!</v>
      </c>
      <c r="AN212" s="205">
        <f t="shared" si="171"/>
        <v>0</v>
      </c>
      <c r="AO212" s="205">
        <f t="shared" si="154"/>
        <v>0</v>
      </c>
      <c r="AP212" s="205">
        <f t="shared" si="172"/>
        <v>0</v>
      </c>
      <c r="AQ212" s="205">
        <f t="shared" si="173"/>
        <v>0</v>
      </c>
      <c r="AR212" s="215">
        <f t="shared" si="155"/>
        <v>13.181186421934679</v>
      </c>
      <c r="AS212" s="215">
        <f t="shared" si="156"/>
        <v>13.181186421934679</v>
      </c>
      <c r="AT212" s="215">
        <f t="shared" si="157"/>
        <v>0</v>
      </c>
      <c r="AU212" s="215">
        <f t="shared" si="187"/>
        <v>0</v>
      </c>
      <c r="AV212" s="201"/>
      <c r="AW212" s="115">
        <f t="shared" si="188"/>
        <v>58.185000000004372</v>
      </c>
      <c r="AX212" s="115">
        <f t="shared" si="189"/>
        <v>-2.298563586089597</v>
      </c>
      <c r="AY212" s="115">
        <f t="shared" si="174"/>
        <v>0</v>
      </c>
      <c r="AZ212" s="115">
        <f t="shared" si="190"/>
        <v>-2.288936960537606</v>
      </c>
      <c r="BA212" s="115">
        <f t="shared" si="175"/>
        <v>0</v>
      </c>
      <c r="BB212" s="115">
        <f t="shared" si="191"/>
        <v>0</v>
      </c>
      <c r="BC212" s="115">
        <f t="shared" si="192"/>
        <v>0</v>
      </c>
      <c r="BD212" s="115">
        <f t="shared" si="193"/>
        <v>0</v>
      </c>
      <c r="BE212" s="115">
        <f t="shared" si="176"/>
        <v>0</v>
      </c>
      <c r="BF212" s="115">
        <f t="shared" si="177"/>
        <v>0</v>
      </c>
      <c r="BG212" s="115">
        <f t="shared" si="194"/>
        <v>1785.2577600000022</v>
      </c>
      <c r="BH212" s="115">
        <f t="shared" si="195"/>
        <v>23935.332539142666</v>
      </c>
      <c r="BI212" s="115">
        <f t="shared" si="178"/>
        <v>58.185000000004372</v>
      </c>
      <c r="BJ212" s="115" t="e">
        <f t="shared" si="179"/>
        <v>#DIV/0!</v>
      </c>
      <c r="BK212" s="115">
        <f t="shared" si="158"/>
        <v>0</v>
      </c>
      <c r="BL212" s="115">
        <f t="shared" si="159"/>
        <v>0</v>
      </c>
      <c r="BM212" s="115">
        <f t="shared" si="180"/>
        <v>0</v>
      </c>
      <c r="BN212" s="201">
        <f t="shared" si="160"/>
        <v>0</v>
      </c>
      <c r="BO212" s="216">
        <f t="shared" si="196"/>
        <v>0</v>
      </c>
      <c r="BP212" s="201"/>
      <c r="BQ212" s="110">
        <f t="shared" si="161"/>
        <v>0</v>
      </c>
      <c r="BR212" s="110" t="e">
        <f t="shared" si="162"/>
        <v>#DIV/0!</v>
      </c>
      <c r="BS212" s="110" t="e">
        <f t="shared" si="181"/>
        <v>#DIV/0!</v>
      </c>
      <c r="BT212" s="110">
        <f t="shared" si="182"/>
        <v>0</v>
      </c>
      <c r="CC212" s="110"/>
      <c r="CD212" s="110"/>
      <c r="CE212" s="110"/>
      <c r="CW212" s="110"/>
      <c r="CX212" s="110"/>
    </row>
    <row r="213" spans="1:102">
      <c r="A213" s="110">
        <f t="shared" si="197"/>
        <v>7.310000000000036</v>
      </c>
      <c r="B213" s="110">
        <f t="shared" si="163"/>
        <v>1546.3544727443614</v>
      </c>
      <c r="C213" s="116">
        <f t="shared" si="164"/>
        <v>1546.3544727443614</v>
      </c>
      <c r="E213" s="205">
        <f t="shared" si="132"/>
        <v>1825.6493131605603</v>
      </c>
      <c r="F213" s="205">
        <f t="shared" si="133"/>
        <v>1721.838881223619</v>
      </c>
      <c r="G213" s="205">
        <f t="shared" si="134"/>
        <v>-0.1195539446702739</v>
      </c>
      <c r="H213" s="205">
        <f t="shared" si="135"/>
        <v>1838.0602597965467</v>
      </c>
      <c r="I213" s="205">
        <f t="shared" si="136"/>
        <v>0</v>
      </c>
      <c r="K213" s="115">
        <f t="shared" si="137"/>
        <v>1784.6748900000025</v>
      </c>
      <c r="L213" s="115">
        <f t="shared" si="138"/>
        <v>1888.8044800000011</v>
      </c>
      <c r="M213" s="115">
        <f t="shared" si="139"/>
        <v>0.13827433628318547</v>
      </c>
      <c r="N213" s="115">
        <f t="shared" si="140"/>
        <v>1812.5191200605664</v>
      </c>
      <c r="O213" s="115">
        <f t="shared" si="141"/>
        <v>2002.0778000000005</v>
      </c>
      <c r="Q213" s="205">
        <f t="shared" si="142"/>
        <v>-1</v>
      </c>
      <c r="R213" s="204">
        <f t="shared" si="143"/>
        <v>0</v>
      </c>
      <c r="S213" s="204">
        <f t="shared" si="144"/>
        <v>0</v>
      </c>
      <c r="T213" s="115">
        <f t="shared" si="145"/>
        <v>-2.2886906330433474</v>
      </c>
      <c r="U213" s="115">
        <f t="shared" si="146"/>
        <v>0</v>
      </c>
      <c r="V213" s="115">
        <f t="shared" si="147"/>
        <v>0</v>
      </c>
      <c r="W213" s="202">
        <f t="shared" si="165"/>
        <v>0</v>
      </c>
      <c r="Y213" s="205">
        <f t="shared" si="183"/>
        <v>66.392558053782125</v>
      </c>
      <c r="Z213" s="205">
        <f t="shared" si="184"/>
        <v>-1</v>
      </c>
      <c r="AA213" s="205">
        <f t="shared" si="148"/>
        <v>0</v>
      </c>
      <c r="AB213" s="205">
        <f t="shared" si="166"/>
        <v>0</v>
      </c>
      <c r="AC213" s="205">
        <f t="shared" si="185"/>
        <v>-1</v>
      </c>
      <c r="AD213" s="205">
        <f t="shared" si="149"/>
        <v>0</v>
      </c>
      <c r="AE213" s="205">
        <f t="shared" si="167"/>
        <v>0</v>
      </c>
      <c r="AF213" s="205">
        <f t="shared" si="150"/>
        <v>0</v>
      </c>
      <c r="AG213" s="205">
        <f t="shared" si="168"/>
        <v>0</v>
      </c>
      <c r="AH213" s="205">
        <f t="shared" si="169"/>
        <v>0</v>
      </c>
      <c r="AI213" s="205">
        <f t="shared" si="151"/>
        <v>-0.1195539446702739</v>
      </c>
      <c r="AJ213" s="205">
        <f t="shared" si="186"/>
        <v>1838.0602597965467</v>
      </c>
      <c r="AK213" s="205">
        <f t="shared" si="170"/>
        <v>66.282680716041384</v>
      </c>
      <c r="AL213" s="205">
        <f t="shared" si="152"/>
        <v>66.392558053782125</v>
      </c>
      <c r="AM213" s="205" t="e">
        <f t="shared" si="153"/>
        <v>#DIV/0!</v>
      </c>
      <c r="AN213" s="205">
        <f t="shared" si="171"/>
        <v>0</v>
      </c>
      <c r="AO213" s="205">
        <f t="shared" si="154"/>
        <v>0</v>
      </c>
      <c r="AP213" s="205">
        <f t="shared" si="172"/>
        <v>0</v>
      </c>
      <c r="AQ213" s="205">
        <f t="shared" si="173"/>
        <v>0</v>
      </c>
      <c r="AR213" s="215">
        <f t="shared" si="155"/>
        <v>13.181186421934679</v>
      </c>
      <c r="AS213" s="215">
        <f t="shared" si="156"/>
        <v>13.181186421934679</v>
      </c>
      <c r="AT213" s="215">
        <f t="shared" si="157"/>
        <v>0</v>
      </c>
      <c r="AU213" s="215">
        <f t="shared" si="187"/>
        <v>0</v>
      </c>
      <c r="AV213" s="201"/>
      <c r="AW213" s="115">
        <f t="shared" si="188"/>
        <v>58.286999999974221</v>
      </c>
      <c r="AX213" s="115">
        <f t="shared" si="189"/>
        <v>-2.2886906330433474</v>
      </c>
      <c r="AY213" s="115">
        <f t="shared" si="174"/>
        <v>0</v>
      </c>
      <c r="AZ213" s="115">
        <f t="shared" si="190"/>
        <v>-2.2790872148410863</v>
      </c>
      <c r="BA213" s="115">
        <f t="shared" si="175"/>
        <v>0</v>
      </c>
      <c r="BB213" s="115">
        <f t="shared" si="191"/>
        <v>0</v>
      </c>
      <c r="BC213" s="115">
        <f t="shared" si="192"/>
        <v>0</v>
      </c>
      <c r="BD213" s="115">
        <f t="shared" si="193"/>
        <v>0</v>
      </c>
      <c r="BE213" s="115">
        <f t="shared" si="176"/>
        <v>0</v>
      </c>
      <c r="BF213" s="115">
        <f t="shared" si="177"/>
        <v>0</v>
      </c>
      <c r="BG213" s="115">
        <f t="shared" si="194"/>
        <v>1784.6748900000025</v>
      </c>
      <c r="BH213" s="115">
        <f t="shared" si="195"/>
        <v>23890.328725564596</v>
      </c>
      <c r="BI213" s="115">
        <f t="shared" si="178"/>
        <v>58.286999999974221</v>
      </c>
      <c r="BJ213" s="115" t="e">
        <f t="shared" si="179"/>
        <v>#DIV/0!</v>
      </c>
      <c r="BK213" s="115">
        <f t="shared" si="158"/>
        <v>0</v>
      </c>
      <c r="BL213" s="115">
        <f t="shared" si="159"/>
        <v>0</v>
      </c>
      <c r="BM213" s="115">
        <f t="shared" si="180"/>
        <v>0</v>
      </c>
      <c r="BN213" s="201">
        <f t="shared" si="160"/>
        <v>0</v>
      </c>
      <c r="BO213" s="216">
        <f t="shared" si="196"/>
        <v>0</v>
      </c>
      <c r="BP213" s="201"/>
      <c r="BQ213" s="110">
        <f t="shared" si="161"/>
        <v>0</v>
      </c>
      <c r="BR213" s="110" t="e">
        <f t="shared" si="162"/>
        <v>#DIV/0!</v>
      </c>
      <c r="BS213" s="110" t="e">
        <f t="shared" si="181"/>
        <v>#DIV/0!</v>
      </c>
      <c r="BT213" s="110">
        <f t="shared" si="182"/>
        <v>0</v>
      </c>
      <c r="CC213" s="110"/>
      <c r="CD213" s="110"/>
      <c r="CE213" s="110"/>
      <c r="CW213" s="110"/>
      <c r="CX213" s="110"/>
    </row>
    <row r="214" spans="1:102">
      <c r="A214" s="110">
        <f t="shared" si="197"/>
        <v>7.3000000000000362</v>
      </c>
      <c r="B214" s="110">
        <f t="shared" si="163"/>
        <v>1546.222660880142</v>
      </c>
      <c r="C214" s="116">
        <f t="shared" si="164"/>
        <v>1546.222660880142</v>
      </c>
      <c r="E214" s="205">
        <f t="shared" si="132"/>
        <v>1825.074592271169</v>
      </c>
      <c r="F214" s="205">
        <f t="shared" si="133"/>
        <v>1722.1142812236189</v>
      </c>
      <c r="G214" s="205">
        <f t="shared" si="134"/>
        <v>-0.11966400671406009</v>
      </c>
      <c r="H214" s="205">
        <f t="shared" si="135"/>
        <v>1837.3952356236448</v>
      </c>
      <c r="I214" s="205">
        <f t="shared" si="136"/>
        <v>0</v>
      </c>
      <c r="K214" s="115">
        <f t="shared" si="137"/>
        <v>1784.0910000000022</v>
      </c>
      <c r="L214" s="115">
        <f t="shared" si="138"/>
        <v>1888.4720000000011</v>
      </c>
      <c r="M214" s="115">
        <f t="shared" si="139"/>
        <v>0.13837638376383726</v>
      </c>
      <c r="N214" s="115">
        <f t="shared" si="140"/>
        <v>1812.0161879263321</v>
      </c>
      <c r="O214" s="115">
        <f t="shared" si="141"/>
        <v>2001.9200000000008</v>
      </c>
      <c r="Q214" s="205">
        <f t="shared" si="142"/>
        <v>-1</v>
      </c>
      <c r="R214" s="204">
        <f t="shared" si="143"/>
        <v>0</v>
      </c>
      <c r="S214" s="204">
        <f t="shared" si="144"/>
        <v>0</v>
      </c>
      <c r="T214" s="115">
        <f t="shared" si="145"/>
        <v>-2.278847099758218</v>
      </c>
      <c r="U214" s="115">
        <f t="shared" si="146"/>
        <v>0</v>
      </c>
      <c r="V214" s="115">
        <f t="shared" si="147"/>
        <v>0</v>
      </c>
      <c r="W214" s="202">
        <f t="shared" si="165"/>
        <v>0</v>
      </c>
      <c r="Y214" s="205">
        <f t="shared" si="183"/>
        <v>66.502417290190863</v>
      </c>
      <c r="Z214" s="205">
        <f t="shared" si="184"/>
        <v>-1</v>
      </c>
      <c r="AA214" s="205">
        <f t="shared" si="148"/>
        <v>0</v>
      </c>
      <c r="AB214" s="205">
        <f t="shared" si="166"/>
        <v>0</v>
      </c>
      <c r="AC214" s="205">
        <f t="shared" si="185"/>
        <v>-1</v>
      </c>
      <c r="AD214" s="205">
        <f t="shared" si="149"/>
        <v>0</v>
      </c>
      <c r="AE214" s="205">
        <f t="shared" si="167"/>
        <v>0</v>
      </c>
      <c r="AF214" s="205">
        <f t="shared" si="150"/>
        <v>0</v>
      </c>
      <c r="AG214" s="205">
        <f t="shared" si="168"/>
        <v>0</v>
      </c>
      <c r="AH214" s="205">
        <f t="shared" si="169"/>
        <v>0</v>
      </c>
      <c r="AI214" s="205">
        <f t="shared" si="151"/>
        <v>-0.11966400671406009</v>
      </c>
      <c r="AJ214" s="205">
        <f t="shared" si="186"/>
        <v>1837.3952356236448</v>
      </c>
      <c r="AK214" s="205">
        <f t="shared" si="170"/>
        <v>66.392558053782125</v>
      </c>
      <c r="AL214" s="205">
        <f t="shared" si="152"/>
        <v>66.502417290190863</v>
      </c>
      <c r="AM214" s="205" t="e">
        <f t="shared" si="153"/>
        <v>#DIV/0!</v>
      </c>
      <c r="AN214" s="205">
        <f t="shared" si="171"/>
        <v>0</v>
      </c>
      <c r="AO214" s="205">
        <f t="shared" si="154"/>
        <v>0</v>
      </c>
      <c r="AP214" s="205">
        <f t="shared" si="172"/>
        <v>0</v>
      </c>
      <c r="AQ214" s="205">
        <f t="shared" si="173"/>
        <v>0</v>
      </c>
      <c r="AR214" s="215">
        <f t="shared" si="155"/>
        <v>13.181186421934679</v>
      </c>
      <c r="AS214" s="215">
        <f t="shared" si="156"/>
        <v>13.181186421934679</v>
      </c>
      <c r="AT214" s="215">
        <f t="shared" si="157"/>
        <v>0</v>
      </c>
      <c r="AU214" s="215">
        <f t="shared" si="187"/>
        <v>0</v>
      </c>
      <c r="AV214" s="201"/>
      <c r="AW214" s="115">
        <f t="shared" si="188"/>
        <v>58.389000000035018</v>
      </c>
      <c r="AX214" s="115">
        <f t="shared" si="189"/>
        <v>-2.278847099758218</v>
      </c>
      <c r="AY214" s="115">
        <f t="shared" si="174"/>
        <v>0</v>
      </c>
      <c r="AZ214" s="115">
        <f t="shared" si="190"/>
        <v>-2.269266812157984</v>
      </c>
      <c r="BA214" s="115">
        <f t="shared" si="175"/>
        <v>0</v>
      </c>
      <c r="BB214" s="115">
        <f t="shared" si="191"/>
        <v>0</v>
      </c>
      <c r="BC214" s="115">
        <f t="shared" si="192"/>
        <v>0</v>
      </c>
      <c r="BD214" s="115">
        <f t="shared" si="193"/>
        <v>0</v>
      </c>
      <c r="BE214" s="115">
        <f t="shared" si="176"/>
        <v>0</v>
      </c>
      <c r="BF214" s="115">
        <f t="shared" si="177"/>
        <v>0</v>
      </c>
      <c r="BG214" s="115">
        <f t="shared" si="194"/>
        <v>1784.0910000000022</v>
      </c>
      <c r="BH214" s="115">
        <f t="shared" si="195"/>
        <v>23845.222911986555</v>
      </c>
      <c r="BI214" s="115">
        <f t="shared" si="178"/>
        <v>58.389000000035018</v>
      </c>
      <c r="BJ214" s="115" t="e">
        <f t="shared" si="179"/>
        <v>#DIV/0!</v>
      </c>
      <c r="BK214" s="115">
        <f t="shared" si="158"/>
        <v>0</v>
      </c>
      <c r="BL214" s="115">
        <f t="shared" si="159"/>
        <v>0</v>
      </c>
      <c r="BM214" s="115">
        <f t="shared" si="180"/>
        <v>0</v>
      </c>
      <c r="BN214" s="201">
        <f t="shared" si="160"/>
        <v>0</v>
      </c>
      <c r="BO214" s="216">
        <f t="shared" si="196"/>
        <v>0</v>
      </c>
      <c r="BP214" s="201"/>
      <c r="BQ214" s="110">
        <f t="shared" si="161"/>
        <v>0</v>
      </c>
      <c r="BR214" s="110" t="e">
        <f t="shared" si="162"/>
        <v>#DIV/0!</v>
      </c>
      <c r="BS214" s="110" t="e">
        <f t="shared" si="181"/>
        <v>#DIV/0!</v>
      </c>
      <c r="BT214" s="110">
        <f t="shared" si="182"/>
        <v>0</v>
      </c>
      <c r="CC214" s="110"/>
      <c r="CD214" s="110"/>
      <c r="CE214" s="110"/>
      <c r="CW214" s="110"/>
      <c r="CX214" s="110"/>
    </row>
    <row r="215" spans="1:102">
      <c r="A215" s="110">
        <f t="shared" si="197"/>
        <v>7.2900000000000365</v>
      </c>
      <c r="B215" s="110">
        <f t="shared" si="163"/>
        <v>1546.0908490159227</v>
      </c>
      <c r="C215" s="116">
        <f t="shared" si="164"/>
        <v>1546.0908490159227</v>
      </c>
      <c r="E215" s="205">
        <f t="shared" si="132"/>
        <v>1824.498745027026</v>
      </c>
      <c r="F215" s="205">
        <f t="shared" si="133"/>
        <v>1722.3868812236192</v>
      </c>
      <c r="G215" s="205">
        <f t="shared" si="134"/>
        <v>-0.11977421190917831</v>
      </c>
      <c r="H215" s="205">
        <f t="shared" si="135"/>
        <v>1836.7291130406563</v>
      </c>
      <c r="I215" s="205">
        <f t="shared" si="136"/>
        <v>0</v>
      </c>
      <c r="K215" s="115">
        <f t="shared" si="137"/>
        <v>1783.5060900000021</v>
      </c>
      <c r="L215" s="115">
        <f t="shared" si="138"/>
        <v>1888.1388800000013</v>
      </c>
      <c r="M215" s="115">
        <f t="shared" si="139"/>
        <v>0.13847858197932017</v>
      </c>
      <c r="N215" s="115">
        <f t="shared" si="140"/>
        <v>1811.512420588185</v>
      </c>
      <c r="O215" s="115">
        <f t="shared" si="141"/>
        <v>2001.7618000000004</v>
      </c>
      <c r="Q215" s="205">
        <f t="shared" si="142"/>
        <v>-1</v>
      </c>
      <c r="R215" s="204">
        <f t="shared" si="143"/>
        <v>0</v>
      </c>
      <c r="S215" s="204">
        <f t="shared" si="144"/>
        <v>0</v>
      </c>
      <c r="T215" s="115">
        <f t="shared" si="145"/>
        <v>-2.2690328814139549</v>
      </c>
      <c r="U215" s="115">
        <f t="shared" si="146"/>
        <v>0</v>
      </c>
      <c r="V215" s="115">
        <f t="shared" si="147"/>
        <v>0</v>
      </c>
      <c r="W215" s="202">
        <f t="shared" si="165"/>
        <v>0</v>
      </c>
      <c r="Y215" s="205">
        <f t="shared" si="183"/>
        <v>66.612258298847848</v>
      </c>
      <c r="Z215" s="205">
        <f t="shared" si="184"/>
        <v>-1</v>
      </c>
      <c r="AA215" s="205">
        <f t="shared" si="148"/>
        <v>0</v>
      </c>
      <c r="AB215" s="205">
        <f t="shared" si="166"/>
        <v>0</v>
      </c>
      <c r="AC215" s="205">
        <f t="shared" si="185"/>
        <v>-1</v>
      </c>
      <c r="AD215" s="205">
        <f t="shared" si="149"/>
        <v>0</v>
      </c>
      <c r="AE215" s="205">
        <f t="shared" si="167"/>
        <v>0</v>
      </c>
      <c r="AF215" s="205">
        <f t="shared" si="150"/>
        <v>0</v>
      </c>
      <c r="AG215" s="205">
        <f t="shared" si="168"/>
        <v>0</v>
      </c>
      <c r="AH215" s="205">
        <f t="shared" si="169"/>
        <v>0</v>
      </c>
      <c r="AI215" s="205">
        <f t="shared" si="151"/>
        <v>-0.11977421190917831</v>
      </c>
      <c r="AJ215" s="205">
        <f t="shared" si="186"/>
        <v>1836.7291130406563</v>
      </c>
      <c r="AK215" s="205">
        <f t="shared" si="170"/>
        <v>66.502417290190863</v>
      </c>
      <c r="AL215" s="205">
        <f t="shared" si="152"/>
        <v>66.612258298847848</v>
      </c>
      <c r="AM215" s="205" t="e">
        <f t="shared" si="153"/>
        <v>#DIV/0!</v>
      </c>
      <c r="AN215" s="205">
        <f t="shared" si="171"/>
        <v>0</v>
      </c>
      <c r="AO215" s="205">
        <f t="shared" si="154"/>
        <v>0</v>
      </c>
      <c r="AP215" s="205">
        <f t="shared" si="172"/>
        <v>0</v>
      </c>
      <c r="AQ215" s="205">
        <f t="shared" si="173"/>
        <v>0</v>
      </c>
      <c r="AR215" s="215">
        <f t="shared" si="155"/>
        <v>13.181186421934679</v>
      </c>
      <c r="AS215" s="215">
        <f t="shared" si="156"/>
        <v>13.181186421934679</v>
      </c>
      <c r="AT215" s="215">
        <f t="shared" si="157"/>
        <v>0</v>
      </c>
      <c r="AU215" s="215">
        <f t="shared" si="187"/>
        <v>0</v>
      </c>
      <c r="AV215" s="201"/>
      <c r="AW215" s="115">
        <f t="shared" si="188"/>
        <v>58.491000000004867</v>
      </c>
      <c r="AX215" s="115">
        <f t="shared" si="189"/>
        <v>-2.2690328814139549</v>
      </c>
      <c r="AY215" s="115">
        <f t="shared" si="174"/>
        <v>0</v>
      </c>
      <c r="AZ215" s="115">
        <f t="shared" si="190"/>
        <v>-2.2594756479692575</v>
      </c>
      <c r="BA215" s="115">
        <f t="shared" si="175"/>
        <v>0</v>
      </c>
      <c r="BB215" s="115">
        <f t="shared" si="191"/>
        <v>0</v>
      </c>
      <c r="BC215" s="115">
        <f t="shared" si="192"/>
        <v>0</v>
      </c>
      <c r="BD215" s="115">
        <f t="shared" si="193"/>
        <v>0</v>
      </c>
      <c r="BE215" s="115">
        <f t="shared" si="176"/>
        <v>0</v>
      </c>
      <c r="BF215" s="115">
        <f t="shared" si="177"/>
        <v>0</v>
      </c>
      <c r="BG215" s="115">
        <f t="shared" si="194"/>
        <v>1783.5060900000021</v>
      </c>
      <c r="BH215" s="115">
        <f t="shared" si="195"/>
        <v>23800.015098408454</v>
      </c>
      <c r="BI215" s="115">
        <f t="shared" si="178"/>
        <v>58.491000000004867</v>
      </c>
      <c r="BJ215" s="115" t="e">
        <f t="shared" si="179"/>
        <v>#DIV/0!</v>
      </c>
      <c r="BK215" s="115">
        <f t="shared" si="158"/>
        <v>0</v>
      </c>
      <c r="BL215" s="115">
        <f t="shared" si="159"/>
        <v>0</v>
      </c>
      <c r="BM215" s="115">
        <f t="shared" si="180"/>
        <v>0</v>
      </c>
      <c r="BN215" s="201">
        <f t="shared" si="160"/>
        <v>0</v>
      </c>
      <c r="BO215" s="216">
        <f t="shared" si="196"/>
        <v>0</v>
      </c>
      <c r="BP215" s="201"/>
      <c r="BQ215" s="110">
        <f t="shared" si="161"/>
        <v>0</v>
      </c>
      <c r="BR215" s="110" t="e">
        <f t="shared" si="162"/>
        <v>#DIV/0!</v>
      </c>
      <c r="BS215" s="110" t="e">
        <f t="shared" si="181"/>
        <v>#DIV/0!</v>
      </c>
      <c r="BT215" s="110">
        <f t="shared" si="182"/>
        <v>0</v>
      </c>
      <c r="CC215" s="110"/>
      <c r="CD215" s="110"/>
      <c r="CE215" s="110"/>
      <c r="CW215" s="110"/>
      <c r="CX215" s="110"/>
    </row>
    <row r="216" spans="1:102">
      <c r="A216" s="110">
        <f t="shared" si="197"/>
        <v>7.2800000000000367</v>
      </c>
      <c r="B216" s="110">
        <f t="shared" si="163"/>
        <v>1545.9590371517033</v>
      </c>
      <c r="C216" s="116">
        <f t="shared" si="164"/>
        <v>1545.9590371517033</v>
      </c>
      <c r="E216" s="205">
        <f t="shared" si="132"/>
        <v>1823.9217714281317</v>
      </c>
      <c r="F216" s="205">
        <f t="shared" si="133"/>
        <v>1722.656681223619</v>
      </c>
      <c r="G216" s="205">
        <f t="shared" si="134"/>
        <v>-0.11988456020218904</v>
      </c>
      <c r="H216" s="205">
        <f t="shared" si="135"/>
        <v>1836.0618922311346</v>
      </c>
      <c r="I216" s="205">
        <f t="shared" si="136"/>
        <v>0</v>
      </c>
      <c r="K216" s="115">
        <f t="shared" si="137"/>
        <v>1782.9201600000024</v>
      </c>
      <c r="L216" s="115">
        <f t="shared" si="138"/>
        <v>1887.8051200000011</v>
      </c>
      <c r="M216" s="115">
        <f t="shared" si="139"/>
        <v>0.1385809312638577</v>
      </c>
      <c r="N216" s="115">
        <f t="shared" si="140"/>
        <v>1811.0078183520327</v>
      </c>
      <c r="O216" s="115">
        <f t="shared" si="141"/>
        <v>2001.6032000000007</v>
      </c>
      <c r="Q216" s="205">
        <f t="shared" si="142"/>
        <v>-1</v>
      </c>
      <c r="R216" s="204">
        <f t="shared" si="143"/>
        <v>0</v>
      </c>
      <c r="S216" s="204">
        <f t="shared" si="144"/>
        <v>0</v>
      </c>
      <c r="T216" s="115">
        <f t="shared" si="145"/>
        <v>-2.2592478735588202</v>
      </c>
      <c r="U216" s="115">
        <f t="shared" si="146"/>
        <v>0</v>
      </c>
      <c r="V216" s="115">
        <f t="shared" si="147"/>
        <v>0</v>
      </c>
      <c r="W216" s="202">
        <f t="shared" si="165"/>
        <v>0</v>
      </c>
      <c r="Y216" s="205">
        <f t="shared" si="183"/>
        <v>66.722080952173712</v>
      </c>
      <c r="Z216" s="205">
        <f t="shared" si="184"/>
        <v>-1</v>
      </c>
      <c r="AA216" s="205">
        <f t="shared" si="148"/>
        <v>0</v>
      </c>
      <c r="AB216" s="205">
        <f t="shared" si="166"/>
        <v>0</v>
      </c>
      <c r="AC216" s="205">
        <f t="shared" si="185"/>
        <v>-1</v>
      </c>
      <c r="AD216" s="205">
        <f t="shared" si="149"/>
        <v>0</v>
      </c>
      <c r="AE216" s="205">
        <f t="shared" si="167"/>
        <v>0</v>
      </c>
      <c r="AF216" s="205">
        <f t="shared" si="150"/>
        <v>0</v>
      </c>
      <c r="AG216" s="205">
        <f t="shared" si="168"/>
        <v>0</v>
      </c>
      <c r="AH216" s="205">
        <f t="shared" si="169"/>
        <v>0</v>
      </c>
      <c r="AI216" s="205">
        <f t="shared" si="151"/>
        <v>-0.11988456020218904</v>
      </c>
      <c r="AJ216" s="205">
        <f t="shared" si="186"/>
        <v>1836.0618922311346</v>
      </c>
      <c r="AK216" s="205">
        <f t="shared" si="170"/>
        <v>66.612258298847848</v>
      </c>
      <c r="AL216" s="205">
        <f t="shared" si="152"/>
        <v>66.722080952173712</v>
      </c>
      <c r="AM216" s="205" t="e">
        <f t="shared" si="153"/>
        <v>#DIV/0!</v>
      </c>
      <c r="AN216" s="205">
        <f t="shared" si="171"/>
        <v>0</v>
      </c>
      <c r="AO216" s="205">
        <f t="shared" si="154"/>
        <v>0</v>
      </c>
      <c r="AP216" s="205">
        <f t="shared" si="172"/>
        <v>0</v>
      </c>
      <c r="AQ216" s="205">
        <f t="shared" si="173"/>
        <v>0</v>
      </c>
      <c r="AR216" s="215">
        <f t="shared" si="155"/>
        <v>13.181186421934679</v>
      </c>
      <c r="AS216" s="215">
        <f t="shared" si="156"/>
        <v>13.181186421934679</v>
      </c>
      <c r="AT216" s="215">
        <f t="shared" si="157"/>
        <v>0</v>
      </c>
      <c r="AU216" s="215">
        <f t="shared" si="187"/>
        <v>0</v>
      </c>
      <c r="AV216" s="201"/>
      <c r="AW216" s="115">
        <f t="shared" si="188"/>
        <v>58.592999999974722</v>
      </c>
      <c r="AX216" s="115">
        <f t="shared" si="189"/>
        <v>-2.2592478735588202</v>
      </c>
      <c r="AY216" s="115">
        <f t="shared" si="174"/>
        <v>0</v>
      </c>
      <c r="AZ216" s="115">
        <f t="shared" si="190"/>
        <v>-2.2497136181231507</v>
      </c>
      <c r="BA216" s="115">
        <f t="shared" si="175"/>
        <v>0</v>
      </c>
      <c r="BB216" s="115">
        <f t="shared" si="191"/>
        <v>0</v>
      </c>
      <c r="BC216" s="115">
        <f t="shared" si="192"/>
        <v>0</v>
      </c>
      <c r="BD216" s="115">
        <f t="shared" si="193"/>
        <v>0</v>
      </c>
      <c r="BE216" s="115">
        <f t="shared" si="176"/>
        <v>0</v>
      </c>
      <c r="BF216" s="115">
        <f t="shared" si="177"/>
        <v>0</v>
      </c>
      <c r="BG216" s="115">
        <f t="shared" si="194"/>
        <v>1782.9201600000024</v>
      </c>
      <c r="BH216" s="115">
        <f t="shared" si="195"/>
        <v>23754.705284830387</v>
      </c>
      <c r="BI216" s="115">
        <f t="shared" si="178"/>
        <v>58.592999999974722</v>
      </c>
      <c r="BJ216" s="115" t="e">
        <f t="shared" si="179"/>
        <v>#DIV/0!</v>
      </c>
      <c r="BK216" s="115">
        <f t="shared" si="158"/>
        <v>0</v>
      </c>
      <c r="BL216" s="115">
        <f t="shared" si="159"/>
        <v>0</v>
      </c>
      <c r="BM216" s="115">
        <f t="shared" si="180"/>
        <v>0</v>
      </c>
      <c r="BN216" s="201">
        <f t="shared" si="160"/>
        <v>0</v>
      </c>
      <c r="BO216" s="216">
        <f t="shared" si="196"/>
        <v>0</v>
      </c>
      <c r="BP216" s="201"/>
      <c r="BQ216" s="110">
        <f t="shared" si="161"/>
        <v>0</v>
      </c>
      <c r="BR216" s="110" t="e">
        <f t="shared" si="162"/>
        <v>#DIV/0!</v>
      </c>
      <c r="BS216" s="110" t="e">
        <f t="shared" si="181"/>
        <v>#DIV/0!</v>
      </c>
      <c r="BT216" s="110">
        <f t="shared" si="182"/>
        <v>0</v>
      </c>
      <c r="CC216" s="110"/>
      <c r="CD216" s="110"/>
      <c r="CE216" s="110"/>
      <c r="CW216" s="110"/>
      <c r="CX216" s="110"/>
    </row>
    <row r="217" spans="1:102">
      <c r="A217" s="110">
        <f t="shared" si="197"/>
        <v>7.2700000000000369</v>
      </c>
      <c r="B217" s="110">
        <f t="shared" si="163"/>
        <v>1545.827225287484</v>
      </c>
      <c r="C217" s="116">
        <f t="shared" si="164"/>
        <v>1545.827225287484</v>
      </c>
      <c r="E217" s="205">
        <f t="shared" si="132"/>
        <v>1823.3436714744857</v>
      </c>
      <c r="F217" s="205">
        <f t="shared" si="133"/>
        <v>1722.923681223619</v>
      </c>
      <c r="G217" s="205">
        <f t="shared" si="134"/>
        <v>-0.11999505153632378</v>
      </c>
      <c r="H217" s="205">
        <f t="shared" si="135"/>
        <v>1835.3935733799156</v>
      </c>
      <c r="I217" s="205">
        <f t="shared" si="136"/>
        <v>0</v>
      </c>
      <c r="K217" s="115">
        <f t="shared" si="137"/>
        <v>1782.3332100000025</v>
      </c>
      <c r="L217" s="115">
        <f t="shared" si="138"/>
        <v>1887.4707200000014</v>
      </c>
      <c r="M217" s="115">
        <f t="shared" si="139"/>
        <v>0.13868343195266233</v>
      </c>
      <c r="N217" s="115">
        <f t="shared" si="140"/>
        <v>1810.502381524565</v>
      </c>
      <c r="O217" s="115">
        <f t="shared" si="141"/>
        <v>2001.4442000000004</v>
      </c>
      <c r="Q217" s="205">
        <f t="shared" si="142"/>
        <v>-1</v>
      </c>
      <c r="R217" s="204">
        <f t="shared" si="143"/>
        <v>0</v>
      </c>
      <c r="S217" s="204">
        <f t="shared" si="144"/>
        <v>0</v>
      </c>
      <c r="T217" s="115">
        <f t="shared" si="145"/>
        <v>-2.2494919721089173</v>
      </c>
      <c r="U217" s="115">
        <f t="shared" si="146"/>
        <v>0</v>
      </c>
      <c r="V217" s="115">
        <f t="shared" si="147"/>
        <v>0</v>
      </c>
      <c r="W217" s="202">
        <f t="shared" si="165"/>
        <v>0</v>
      </c>
      <c r="Y217" s="205">
        <f t="shared" si="183"/>
        <v>66.831885121906964</v>
      </c>
      <c r="Z217" s="205">
        <f t="shared" si="184"/>
        <v>-1</v>
      </c>
      <c r="AA217" s="205">
        <f t="shared" si="148"/>
        <v>0</v>
      </c>
      <c r="AB217" s="205">
        <f t="shared" si="166"/>
        <v>0</v>
      </c>
      <c r="AC217" s="205">
        <f t="shared" si="185"/>
        <v>-1</v>
      </c>
      <c r="AD217" s="205">
        <f t="shared" si="149"/>
        <v>0</v>
      </c>
      <c r="AE217" s="205">
        <f t="shared" si="167"/>
        <v>0</v>
      </c>
      <c r="AF217" s="205">
        <f t="shared" si="150"/>
        <v>0</v>
      </c>
      <c r="AG217" s="205">
        <f t="shared" si="168"/>
        <v>0</v>
      </c>
      <c r="AH217" s="205">
        <f t="shared" si="169"/>
        <v>0</v>
      </c>
      <c r="AI217" s="205">
        <f t="shared" si="151"/>
        <v>-0.11999505153632378</v>
      </c>
      <c r="AJ217" s="205">
        <f t="shared" si="186"/>
        <v>1835.3935733799156</v>
      </c>
      <c r="AK217" s="205">
        <f t="shared" si="170"/>
        <v>66.722080952173712</v>
      </c>
      <c r="AL217" s="205">
        <f t="shared" si="152"/>
        <v>66.831885121906964</v>
      </c>
      <c r="AM217" s="205" t="e">
        <f t="shared" si="153"/>
        <v>#DIV/0!</v>
      </c>
      <c r="AN217" s="205">
        <f t="shared" si="171"/>
        <v>0</v>
      </c>
      <c r="AO217" s="205">
        <f t="shared" si="154"/>
        <v>0</v>
      </c>
      <c r="AP217" s="205">
        <f t="shared" si="172"/>
        <v>0</v>
      </c>
      <c r="AQ217" s="205">
        <f t="shared" si="173"/>
        <v>0</v>
      </c>
      <c r="AR217" s="215">
        <f t="shared" si="155"/>
        <v>13.181186421934679</v>
      </c>
      <c r="AS217" s="215">
        <f t="shared" si="156"/>
        <v>13.181186421934679</v>
      </c>
      <c r="AT217" s="215">
        <f t="shared" si="157"/>
        <v>0</v>
      </c>
      <c r="AU217" s="215">
        <f t="shared" si="187"/>
        <v>0</v>
      </c>
      <c r="AV217" s="201"/>
      <c r="AW217" s="115">
        <f t="shared" si="188"/>
        <v>58.694999999990046</v>
      </c>
      <c r="AX217" s="115">
        <f t="shared" si="189"/>
        <v>-2.2494919721089173</v>
      </c>
      <c r="AY217" s="115">
        <f t="shared" si="174"/>
        <v>0</v>
      </c>
      <c r="AZ217" s="115">
        <f t="shared" si="190"/>
        <v>-2.2399806188345246</v>
      </c>
      <c r="BA217" s="115">
        <f t="shared" si="175"/>
        <v>0</v>
      </c>
      <c r="BB217" s="115">
        <f t="shared" si="191"/>
        <v>0</v>
      </c>
      <c r="BC217" s="115">
        <f t="shared" si="192"/>
        <v>0</v>
      </c>
      <c r="BD217" s="115">
        <f t="shared" si="193"/>
        <v>0</v>
      </c>
      <c r="BE217" s="115">
        <f t="shared" si="176"/>
        <v>0</v>
      </c>
      <c r="BF217" s="115">
        <f t="shared" si="177"/>
        <v>0</v>
      </c>
      <c r="BG217" s="115">
        <f t="shared" si="194"/>
        <v>1782.3332100000025</v>
      </c>
      <c r="BH217" s="115">
        <f t="shared" si="195"/>
        <v>23709.293471252346</v>
      </c>
      <c r="BI217" s="115">
        <f t="shared" si="178"/>
        <v>58.694999999990046</v>
      </c>
      <c r="BJ217" s="115" t="e">
        <f t="shared" si="179"/>
        <v>#DIV/0!</v>
      </c>
      <c r="BK217" s="115">
        <f t="shared" si="158"/>
        <v>0</v>
      </c>
      <c r="BL217" s="115">
        <f t="shared" si="159"/>
        <v>0</v>
      </c>
      <c r="BM217" s="115">
        <f t="shared" si="180"/>
        <v>0</v>
      </c>
      <c r="BN217" s="201">
        <f t="shared" si="160"/>
        <v>0</v>
      </c>
      <c r="BO217" s="216">
        <f t="shared" si="196"/>
        <v>0</v>
      </c>
      <c r="BP217" s="201"/>
      <c r="BQ217" s="110">
        <f t="shared" si="161"/>
        <v>0</v>
      </c>
      <c r="BR217" s="110" t="e">
        <f t="shared" si="162"/>
        <v>#DIV/0!</v>
      </c>
      <c r="BS217" s="110" t="e">
        <f t="shared" si="181"/>
        <v>#DIV/0!</v>
      </c>
      <c r="BT217" s="110">
        <f t="shared" si="182"/>
        <v>0</v>
      </c>
      <c r="CC217" s="110"/>
      <c r="CD217" s="110"/>
      <c r="CE217" s="110"/>
      <c r="CW217" s="110"/>
      <c r="CX217" s="110"/>
    </row>
    <row r="218" spans="1:102">
      <c r="A218" s="110">
        <f t="shared" si="197"/>
        <v>7.2600000000000371</v>
      </c>
      <c r="B218" s="110">
        <f t="shared" si="163"/>
        <v>1545.6954134232647</v>
      </c>
      <c r="C218" s="116">
        <f t="shared" si="164"/>
        <v>1545.6954134232647</v>
      </c>
      <c r="E218" s="205">
        <f t="shared" si="132"/>
        <v>1822.7644451660885</v>
      </c>
      <c r="F218" s="205">
        <f t="shared" si="133"/>
        <v>1723.1878812236191</v>
      </c>
      <c r="G218" s="205">
        <f t="shared" si="134"/>
        <v>-0.12010568585144847</v>
      </c>
      <c r="H218" s="205">
        <f t="shared" si="135"/>
        <v>1834.7241566731295</v>
      </c>
      <c r="I218" s="205">
        <f t="shared" si="136"/>
        <v>0</v>
      </c>
      <c r="K218" s="115">
        <f t="shared" si="137"/>
        <v>1781.7452400000025</v>
      </c>
      <c r="L218" s="115">
        <f t="shared" si="138"/>
        <v>1887.1356800000012</v>
      </c>
      <c r="M218" s="115">
        <f t="shared" si="139"/>
        <v>0.1387860843819389</v>
      </c>
      <c r="N218" s="115">
        <f t="shared" si="140"/>
        <v>1809.9961104132572</v>
      </c>
      <c r="O218" s="115">
        <f t="shared" si="141"/>
        <v>2001.2848000000006</v>
      </c>
      <c r="Q218" s="205">
        <f t="shared" si="142"/>
        <v>-1</v>
      </c>
      <c r="R218" s="204">
        <f t="shared" si="143"/>
        <v>0</v>
      </c>
      <c r="S218" s="204">
        <f t="shared" si="144"/>
        <v>0</v>
      </c>
      <c r="T218" s="115">
        <f t="shared" si="145"/>
        <v>-2.2397650733476451</v>
      </c>
      <c r="U218" s="115">
        <f t="shared" si="146"/>
        <v>0</v>
      </c>
      <c r="V218" s="115">
        <f t="shared" si="147"/>
        <v>0</v>
      </c>
      <c r="W218" s="202">
        <f t="shared" si="165"/>
        <v>0</v>
      </c>
      <c r="Y218" s="205">
        <f t="shared" si="183"/>
        <v>66.941670678603771</v>
      </c>
      <c r="Z218" s="205">
        <f t="shared" si="184"/>
        <v>-1</v>
      </c>
      <c r="AA218" s="205">
        <f t="shared" si="148"/>
        <v>0</v>
      </c>
      <c r="AB218" s="205">
        <f t="shared" si="166"/>
        <v>0</v>
      </c>
      <c r="AC218" s="205">
        <f t="shared" si="185"/>
        <v>-1</v>
      </c>
      <c r="AD218" s="205">
        <f t="shared" si="149"/>
        <v>0</v>
      </c>
      <c r="AE218" s="205">
        <f t="shared" si="167"/>
        <v>0</v>
      </c>
      <c r="AF218" s="205">
        <f t="shared" si="150"/>
        <v>0</v>
      </c>
      <c r="AG218" s="205">
        <f t="shared" si="168"/>
        <v>0</v>
      </c>
      <c r="AH218" s="205">
        <f t="shared" si="169"/>
        <v>0</v>
      </c>
      <c r="AI218" s="205">
        <f t="shared" si="151"/>
        <v>-0.12010568585144847</v>
      </c>
      <c r="AJ218" s="205">
        <f t="shared" si="186"/>
        <v>1834.7241566731295</v>
      </c>
      <c r="AK218" s="205">
        <f t="shared" si="170"/>
        <v>66.831885121906964</v>
      </c>
      <c r="AL218" s="205">
        <f t="shared" si="152"/>
        <v>66.941670678603771</v>
      </c>
      <c r="AM218" s="205" t="e">
        <f t="shared" si="153"/>
        <v>#DIV/0!</v>
      </c>
      <c r="AN218" s="205">
        <f t="shared" si="171"/>
        <v>0</v>
      </c>
      <c r="AO218" s="205">
        <f t="shared" si="154"/>
        <v>0</v>
      </c>
      <c r="AP218" s="205">
        <f t="shared" si="172"/>
        <v>0</v>
      </c>
      <c r="AQ218" s="205">
        <f t="shared" si="173"/>
        <v>0</v>
      </c>
      <c r="AR218" s="215">
        <f t="shared" si="155"/>
        <v>13.181186421934679</v>
      </c>
      <c r="AS218" s="215">
        <f t="shared" si="156"/>
        <v>13.181186421934679</v>
      </c>
      <c r="AT218" s="215">
        <f t="shared" si="157"/>
        <v>0</v>
      </c>
      <c r="AU218" s="215">
        <f t="shared" si="187"/>
        <v>0</v>
      </c>
      <c r="AV218" s="201"/>
      <c r="AW218" s="115">
        <f t="shared" si="188"/>
        <v>58.797000000005369</v>
      </c>
      <c r="AX218" s="115">
        <f t="shared" si="189"/>
        <v>-2.2397650733476451</v>
      </c>
      <c r="AY218" s="115">
        <f t="shared" si="174"/>
        <v>0</v>
      </c>
      <c r="AZ218" s="115">
        <f t="shared" si="190"/>
        <v>-2.2302765466843155</v>
      </c>
      <c r="BA218" s="115">
        <f t="shared" si="175"/>
        <v>0</v>
      </c>
      <c r="BB218" s="115">
        <f t="shared" si="191"/>
        <v>0</v>
      </c>
      <c r="BC218" s="115">
        <f t="shared" si="192"/>
        <v>0</v>
      </c>
      <c r="BD218" s="115">
        <f t="shared" si="193"/>
        <v>0</v>
      </c>
      <c r="BE218" s="115">
        <f t="shared" si="176"/>
        <v>0</v>
      </c>
      <c r="BF218" s="115">
        <f t="shared" si="177"/>
        <v>0</v>
      </c>
      <c r="BG218" s="115">
        <f t="shared" si="194"/>
        <v>1781.7452400000025</v>
      </c>
      <c r="BH218" s="115">
        <f t="shared" si="195"/>
        <v>23663.779657674291</v>
      </c>
      <c r="BI218" s="115">
        <f t="shared" si="178"/>
        <v>58.797000000005369</v>
      </c>
      <c r="BJ218" s="115" t="e">
        <f t="shared" si="179"/>
        <v>#DIV/0!</v>
      </c>
      <c r="BK218" s="115">
        <f t="shared" si="158"/>
        <v>0</v>
      </c>
      <c r="BL218" s="115">
        <f t="shared" si="159"/>
        <v>0</v>
      </c>
      <c r="BM218" s="115">
        <f t="shared" si="180"/>
        <v>0</v>
      </c>
      <c r="BN218" s="201">
        <f t="shared" si="160"/>
        <v>0</v>
      </c>
      <c r="BO218" s="216">
        <f t="shared" si="196"/>
        <v>0</v>
      </c>
      <c r="BP218" s="201"/>
      <c r="BQ218" s="110">
        <f t="shared" si="161"/>
        <v>0</v>
      </c>
      <c r="BR218" s="110" t="e">
        <f t="shared" si="162"/>
        <v>#DIV/0!</v>
      </c>
      <c r="BS218" s="110" t="e">
        <f t="shared" si="181"/>
        <v>#DIV/0!</v>
      </c>
      <c r="BT218" s="110">
        <f t="shared" si="182"/>
        <v>0</v>
      </c>
      <c r="CC218" s="110"/>
      <c r="CD218" s="110"/>
      <c r="CE218" s="110"/>
      <c r="CW218" s="110"/>
      <c r="CX218" s="110"/>
    </row>
    <row r="219" spans="1:102">
      <c r="A219" s="110">
        <f t="shared" si="197"/>
        <v>7.2500000000000373</v>
      </c>
      <c r="B219" s="110">
        <f t="shared" si="163"/>
        <v>1545.5636015590453</v>
      </c>
      <c r="C219" s="116">
        <f t="shared" si="164"/>
        <v>1545.5636015590453</v>
      </c>
      <c r="E219" s="205">
        <f t="shared" si="132"/>
        <v>1822.1840925029396</v>
      </c>
      <c r="F219" s="205">
        <f t="shared" si="133"/>
        <v>1723.449281223619</v>
      </c>
      <c r="G219" s="205">
        <f t="shared" si="134"/>
        <v>-0.12021646308402602</v>
      </c>
      <c r="H219" s="205">
        <f t="shared" si="135"/>
        <v>1834.0536422982084</v>
      </c>
      <c r="I219" s="205">
        <f t="shared" si="136"/>
        <v>0</v>
      </c>
      <c r="K219" s="115">
        <f t="shared" si="137"/>
        <v>1781.1562500000023</v>
      </c>
      <c r="L219" s="115">
        <f t="shared" si="138"/>
        <v>1886.8000000000011</v>
      </c>
      <c r="M219" s="115">
        <f t="shared" si="139"/>
        <v>0.13888888888888851</v>
      </c>
      <c r="N219" s="115">
        <f t="shared" si="140"/>
        <v>1809.4890053263716</v>
      </c>
      <c r="O219" s="115">
        <f t="shared" si="141"/>
        <v>2001.1250000000007</v>
      </c>
      <c r="Q219" s="205">
        <f t="shared" si="142"/>
        <v>-1</v>
      </c>
      <c r="R219" s="204">
        <f t="shared" si="143"/>
        <v>0</v>
      </c>
      <c r="S219" s="204">
        <f t="shared" si="144"/>
        <v>0</v>
      </c>
      <c r="T219" s="115">
        <f t="shared" si="145"/>
        <v>-2.2300670739249564</v>
      </c>
      <c r="U219" s="115">
        <f t="shared" si="146"/>
        <v>0</v>
      </c>
      <c r="V219" s="115">
        <f t="shared" si="147"/>
        <v>0</v>
      </c>
      <c r="W219" s="202">
        <f t="shared" si="165"/>
        <v>0</v>
      </c>
      <c r="Y219" s="205">
        <f t="shared" si="183"/>
        <v>67.051437492115454</v>
      </c>
      <c r="Z219" s="205">
        <f t="shared" si="184"/>
        <v>-1</v>
      </c>
      <c r="AA219" s="205">
        <f t="shared" si="148"/>
        <v>0</v>
      </c>
      <c r="AB219" s="205">
        <f t="shared" si="166"/>
        <v>0</v>
      </c>
      <c r="AC219" s="205">
        <f t="shared" si="185"/>
        <v>-1</v>
      </c>
      <c r="AD219" s="205">
        <f t="shared" si="149"/>
        <v>0</v>
      </c>
      <c r="AE219" s="205">
        <f t="shared" si="167"/>
        <v>0</v>
      </c>
      <c r="AF219" s="205">
        <f t="shared" si="150"/>
        <v>0</v>
      </c>
      <c r="AG219" s="205">
        <f t="shared" si="168"/>
        <v>0</v>
      </c>
      <c r="AH219" s="205">
        <f t="shared" si="169"/>
        <v>0</v>
      </c>
      <c r="AI219" s="205">
        <f t="shared" si="151"/>
        <v>-0.12021646308402602</v>
      </c>
      <c r="AJ219" s="205">
        <f t="shared" si="186"/>
        <v>1834.0536422982084</v>
      </c>
      <c r="AK219" s="205">
        <f t="shared" si="170"/>
        <v>66.941670678603771</v>
      </c>
      <c r="AL219" s="205">
        <f t="shared" si="152"/>
        <v>67.051437492115454</v>
      </c>
      <c r="AM219" s="205" t="e">
        <f t="shared" si="153"/>
        <v>#DIV/0!</v>
      </c>
      <c r="AN219" s="205">
        <f t="shared" si="171"/>
        <v>0</v>
      </c>
      <c r="AO219" s="205">
        <f t="shared" si="154"/>
        <v>0</v>
      </c>
      <c r="AP219" s="205">
        <f t="shared" si="172"/>
        <v>0</v>
      </c>
      <c r="AQ219" s="205">
        <f t="shared" si="173"/>
        <v>0</v>
      </c>
      <c r="AR219" s="215">
        <f t="shared" si="155"/>
        <v>13.181186421957417</v>
      </c>
      <c r="AS219" s="215">
        <f t="shared" si="156"/>
        <v>13.181186421957417</v>
      </c>
      <c r="AT219" s="215">
        <f t="shared" si="157"/>
        <v>0</v>
      </c>
      <c r="AU219" s="215">
        <f t="shared" si="187"/>
        <v>0</v>
      </c>
      <c r="AV219" s="201"/>
      <c r="AW219" s="115">
        <f t="shared" si="188"/>
        <v>58.899000000020699</v>
      </c>
      <c r="AX219" s="115">
        <f t="shared" si="189"/>
        <v>-2.2300670739249564</v>
      </c>
      <c r="AY219" s="115">
        <f t="shared" si="174"/>
        <v>0</v>
      </c>
      <c r="AZ219" s="115">
        <f t="shared" si="190"/>
        <v>-2.2206012986187975</v>
      </c>
      <c r="BA219" s="115">
        <f t="shared" si="175"/>
        <v>0</v>
      </c>
      <c r="BB219" s="115">
        <f t="shared" si="191"/>
        <v>0</v>
      </c>
      <c r="BC219" s="115">
        <f t="shared" si="192"/>
        <v>0</v>
      </c>
      <c r="BD219" s="115">
        <f t="shared" si="193"/>
        <v>0</v>
      </c>
      <c r="BE219" s="115">
        <f t="shared" si="176"/>
        <v>0</v>
      </c>
      <c r="BF219" s="115">
        <f t="shared" si="177"/>
        <v>0</v>
      </c>
      <c r="BG219" s="115">
        <f t="shared" si="194"/>
        <v>1781.1562500000023</v>
      </c>
      <c r="BH219" s="115">
        <f t="shared" si="195"/>
        <v>23618.16384409622</v>
      </c>
      <c r="BI219" s="115">
        <f t="shared" si="178"/>
        <v>58.899000000020699</v>
      </c>
      <c r="BJ219" s="115" t="e">
        <f t="shared" si="179"/>
        <v>#DIV/0!</v>
      </c>
      <c r="BK219" s="115">
        <f t="shared" si="158"/>
        <v>0</v>
      </c>
      <c r="BL219" s="115">
        <f t="shared" si="159"/>
        <v>0</v>
      </c>
      <c r="BM219" s="115">
        <f t="shared" si="180"/>
        <v>0</v>
      </c>
      <c r="BN219" s="201">
        <f t="shared" si="160"/>
        <v>0</v>
      </c>
      <c r="BO219" s="216">
        <f t="shared" si="196"/>
        <v>0</v>
      </c>
      <c r="BP219" s="201"/>
      <c r="BQ219" s="110">
        <f t="shared" si="161"/>
        <v>0</v>
      </c>
      <c r="BR219" s="110" t="e">
        <f t="shared" si="162"/>
        <v>#DIV/0!</v>
      </c>
      <c r="BS219" s="110" t="e">
        <f t="shared" si="181"/>
        <v>#DIV/0!</v>
      </c>
      <c r="BT219" s="110">
        <f t="shared" si="182"/>
        <v>0</v>
      </c>
      <c r="CC219" s="110"/>
      <c r="CD219" s="110"/>
      <c r="CE219" s="110"/>
      <c r="CW219" s="110"/>
      <c r="CX219" s="110"/>
    </row>
    <row r="220" spans="1:102">
      <c r="A220" s="110">
        <f t="shared" si="197"/>
        <v>7.2400000000000375</v>
      </c>
      <c r="B220" s="110">
        <f t="shared" si="163"/>
        <v>1545.4317896948257</v>
      </c>
      <c r="C220" s="116">
        <f t="shared" si="164"/>
        <v>1545.4317896948257</v>
      </c>
      <c r="E220" s="205">
        <f t="shared" si="132"/>
        <v>1821.6026134850395</v>
      </c>
      <c r="F220" s="205">
        <f t="shared" si="133"/>
        <v>1723.7078812236191</v>
      </c>
      <c r="G220" s="205">
        <f t="shared" si="134"/>
        <v>-0.12032738316707918</v>
      </c>
      <c r="H220" s="205">
        <f t="shared" si="135"/>
        <v>1833.382030443898</v>
      </c>
      <c r="I220" s="205">
        <f t="shared" si="136"/>
        <v>0</v>
      </c>
      <c r="K220" s="115">
        <f t="shared" si="137"/>
        <v>1780.5662400000024</v>
      </c>
      <c r="L220" s="115">
        <f t="shared" si="138"/>
        <v>1886.4636800000012</v>
      </c>
      <c r="M220" s="115">
        <f t="shared" si="139"/>
        <v>0.13899184581171198</v>
      </c>
      <c r="N220" s="115">
        <f t="shared" si="140"/>
        <v>1808.9810665729622</v>
      </c>
      <c r="O220" s="115">
        <f t="shared" si="141"/>
        <v>2000.9648000000004</v>
      </c>
      <c r="Q220" s="205">
        <f t="shared" si="142"/>
        <v>-1</v>
      </c>
      <c r="R220" s="204">
        <f t="shared" si="143"/>
        <v>0</v>
      </c>
      <c r="S220" s="204">
        <f t="shared" si="144"/>
        <v>0</v>
      </c>
      <c r="T220" s="115">
        <f t="shared" si="145"/>
        <v>-2.2203978708567389</v>
      </c>
      <c r="U220" s="115">
        <f t="shared" si="146"/>
        <v>0</v>
      </c>
      <c r="V220" s="115">
        <f t="shared" si="147"/>
        <v>0</v>
      </c>
      <c r="W220" s="202">
        <f t="shared" si="165"/>
        <v>0</v>
      </c>
      <c r="Y220" s="205">
        <f t="shared" si="183"/>
        <v>67.161185431042739</v>
      </c>
      <c r="Z220" s="205">
        <f t="shared" si="184"/>
        <v>-1</v>
      </c>
      <c r="AA220" s="205">
        <f t="shared" si="148"/>
        <v>0</v>
      </c>
      <c r="AB220" s="205">
        <f t="shared" si="166"/>
        <v>0</v>
      </c>
      <c r="AC220" s="205">
        <f t="shared" si="185"/>
        <v>-1</v>
      </c>
      <c r="AD220" s="205">
        <f t="shared" si="149"/>
        <v>0</v>
      </c>
      <c r="AE220" s="205">
        <f t="shared" si="167"/>
        <v>0</v>
      </c>
      <c r="AF220" s="205">
        <f t="shared" si="150"/>
        <v>0</v>
      </c>
      <c r="AG220" s="205">
        <f t="shared" si="168"/>
        <v>0</v>
      </c>
      <c r="AH220" s="205">
        <f t="shared" si="169"/>
        <v>0</v>
      </c>
      <c r="AI220" s="205">
        <f t="shared" si="151"/>
        <v>-0.12032738316707918</v>
      </c>
      <c r="AJ220" s="205">
        <f t="shared" si="186"/>
        <v>1833.382030443898</v>
      </c>
      <c r="AK220" s="205">
        <f t="shared" si="170"/>
        <v>67.051437492115454</v>
      </c>
      <c r="AL220" s="205">
        <f t="shared" si="152"/>
        <v>67.161185431042739</v>
      </c>
      <c r="AM220" s="205" t="e">
        <f t="shared" si="153"/>
        <v>#DIV/0!</v>
      </c>
      <c r="AN220" s="205">
        <f t="shared" si="171"/>
        <v>0</v>
      </c>
      <c r="AO220" s="205">
        <f t="shared" si="154"/>
        <v>0</v>
      </c>
      <c r="AP220" s="205">
        <f t="shared" si="172"/>
        <v>0</v>
      </c>
      <c r="AQ220" s="205">
        <f t="shared" si="173"/>
        <v>0</v>
      </c>
      <c r="AR220" s="215">
        <f t="shared" si="155"/>
        <v>13.181186421934679</v>
      </c>
      <c r="AS220" s="215">
        <f t="shared" si="156"/>
        <v>13.181186421934679</v>
      </c>
      <c r="AT220" s="215">
        <f t="shared" si="157"/>
        <v>0</v>
      </c>
      <c r="AU220" s="215">
        <f t="shared" si="187"/>
        <v>0</v>
      </c>
      <c r="AV220" s="201"/>
      <c r="AW220" s="115">
        <f t="shared" si="188"/>
        <v>59.000999999990547</v>
      </c>
      <c r="AX220" s="115">
        <f t="shared" si="189"/>
        <v>-2.2203978708567389</v>
      </c>
      <c r="AY220" s="115">
        <f t="shared" si="174"/>
        <v>0</v>
      </c>
      <c r="AZ220" s="115">
        <f t="shared" si="190"/>
        <v>-2.2109547719489653</v>
      </c>
      <c r="BA220" s="115">
        <f t="shared" si="175"/>
        <v>0</v>
      </c>
      <c r="BB220" s="115">
        <f t="shared" si="191"/>
        <v>0</v>
      </c>
      <c r="BC220" s="115">
        <f t="shared" si="192"/>
        <v>0</v>
      </c>
      <c r="BD220" s="115">
        <f t="shared" si="193"/>
        <v>0</v>
      </c>
      <c r="BE220" s="115">
        <f t="shared" si="176"/>
        <v>0</v>
      </c>
      <c r="BF220" s="115">
        <f t="shared" si="177"/>
        <v>0</v>
      </c>
      <c r="BG220" s="115">
        <f t="shared" si="194"/>
        <v>1780.5662400000024</v>
      </c>
      <c r="BH220" s="115">
        <f t="shared" si="195"/>
        <v>23572.446030518156</v>
      </c>
      <c r="BI220" s="115">
        <f t="shared" si="178"/>
        <v>59.000999999990547</v>
      </c>
      <c r="BJ220" s="115" t="e">
        <f t="shared" si="179"/>
        <v>#DIV/0!</v>
      </c>
      <c r="BK220" s="115">
        <f t="shared" si="158"/>
        <v>0</v>
      </c>
      <c r="BL220" s="115">
        <f t="shared" si="159"/>
        <v>0</v>
      </c>
      <c r="BM220" s="115">
        <f t="shared" si="180"/>
        <v>0</v>
      </c>
      <c r="BN220" s="201">
        <f t="shared" si="160"/>
        <v>0</v>
      </c>
      <c r="BO220" s="216">
        <f t="shared" si="196"/>
        <v>0</v>
      </c>
      <c r="BP220" s="201"/>
      <c r="BQ220" s="110">
        <f t="shared" si="161"/>
        <v>0</v>
      </c>
      <c r="BR220" s="110" t="e">
        <f t="shared" si="162"/>
        <v>#DIV/0!</v>
      </c>
      <c r="BS220" s="110" t="e">
        <f t="shared" si="181"/>
        <v>#DIV/0!</v>
      </c>
      <c r="BT220" s="110">
        <f t="shared" si="182"/>
        <v>0</v>
      </c>
      <c r="CC220" s="110"/>
      <c r="CD220" s="110"/>
      <c r="CE220" s="110"/>
      <c r="CW220" s="110"/>
      <c r="CX220" s="110"/>
    </row>
    <row r="221" spans="1:102">
      <c r="A221" s="110">
        <f t="shared" si="197"/>
        <v>7.2300000000000377</v>
      </c>
      <c r="B221" s="110">
        <f t="shared" si="163"/>
        <v>1545.2999778306064</v>
      </c>
      <c r="C221" s="116">
        <f t="shared" si="164"/>
        <v>1545.2999778306064</v>
      </c>
      <c r="E221" s="205">
        <f t="shared" si="132"/>
        <v>1821.0200081123876</v>
      </c>
      <c r="F221" s="205">
        <f t="shared" si="133"/>
        <v>1723.963681223619</v>
      </c>
      <c r="G221" s="205">
        <f t="shared" si="134"/>
        <v>-0.12043844603015255</v>
      </c>
      <c r="H221" s="205">
        <f t="shared" si="135"/>
        <v>1832.7093213002654</v>
      </c>
      <c r="I221" s="205">
        <f t="shared" si="136"/>
        <v>0</v>
      </c>
      <c r="K221" s="115">
        <f t="shared" si="137"/>
        <v>1779.9752100000023</v>
      </c>
      <c r="L221" s="115">
        <f t="shared" si="138"/>
        <v>1886.1267200000016</v>
      </c>
      <c r="M221" s="115">
        <f t="shared" si="139"/>
        <v>0.13909495548961387</v>
      </c>
      <c r="N221" s="115">
        <f t="shared" si="140"/>
        <v>1808.4722944628745</v>
      </c>
      <c r="O221" s="115">
        <f t="shared" si="141"/>
        <v>2000.8042000000007</v>
      </c>
      <c r="Q221" s="205">
        <f t="shared" si="142"/>
        <v>-1</v>
      </c>
      <c r="R221" s="204">
        <f t="shared" si="143"/>
        <v>0</v>
      </c>
      <c r="S221" s="204">
        <f t="shared" si="144"/>
        <v>0</v>
      </c>
      <c r="T221" s="115">
        <f t="shared" si="145"/>
        <v>-2.2107573615240859</v>
      </c>
      <c r="U221" s="115">
        <f t="shared" si="146"/>
        <v>0</v>
      </c>
      <c r="V221" s="115">
        <f t="shared" si="147"/>
        <v>0</v>
      </c>
      <c r="W221" s="202">
        <f t="shared" si="165"/>
        <v>0</v>
      </c>
      <c r="Y221" s="205">
        <f t="shared" si="183"/>
        <v>67.270914363258797</v>
      </c>
      <c r="Z221" s="205">
        <f t="shared" si="184"/>
        <v>-1</v>
      </c>
      <c r="AA221" s="205">
        <f t="shared" si="148"/>
        <v>0</v>
      </c>
      <c r="AB221" s="205">
        <f t="shared" si="166"/>
        <v>0</v>
      </c>
      <c r="AC221" s="205">
        <f t="shared" si="185"/>
        <v>-1</v>
      </c>
      <c r="AD221" s="205">
        <f t="shared" si="149"/>
        <v>0</v>
      </c>
      <c r="AE221" s="205">
        <f t="shared" si="167"/>
        <v>0</v>
      </c>
      <c r="AF221" s="205">
        <f t="shared" si="150"/>
        <v>0</v>
      </c>
      <c r="AG221" s="205">
        <f t="shared" si="168"/>
        <v>0</v>
      </c>
      <c r="AH221" s="205">
        <f t="shared" si="169"/>
        <v>0</v>
      </c>
      <c r="AI221" s="205">
        <f t="shared" si="151"/>
        <v>-0.12043844603015255</v>
      </c>
      <c r="AJ221" s="205">
        <f t="shared" si="186"/>
        <v>1832.7093213002654</v>
      </c>
      <c r="AK221" s="205">
        <f t="shared" si="170"/>
        <v>67.161185431042739</v>
      </c>
      <c r="AL221" s="205">
        <f t="shared" si="152"/>
        <v>67.270914363258797</v>
      </c>
      <c r="AM221" s="205" t="e">
        <f t="shared" si="153"/>
        <v>#DIV/0!</v>
      </c>
      <c r="AN221" s="205">
        <f t="shared" si="171"/>
        <v>0</v>
      </c>
      <c r="AO221" s="205">
        <f t="shared" si="154"/>
        <v>0</v>
      </c>
      <c r="AP221" s="205">
        <f t="shared" si="172"/>
        <v>0</v>
      </c>
      <c r="AQ221" s="205">
        <f t="shared" si="173"/>
        <v>0</v>
      </c>
      <c r="AR221" s="215">
        <f t="shared" si="155"/>
        <v>13.181186421934679</v>
      </c>
      <c r="AS221" s="215">
        <f t="shared" si="156"/>
        <v>13.181186421934679</v>
      </c>
      <c r="AT221" s="215">
        <f t="shared" si="157"/>
        <v>0</v>
      </c>
      <c r="AU221" s="215">
        <f t="shared" si="187"/>
        <v>0</v>
      </c>
      <c r="AV221" s="201"/>
      <c r="AW221" s="115">
        <f t="shared" si="188"/>
        <v>59.103000000005871</v>
      </c>
      <c r="AX221" s="115">
        <f t="shared" si="189"/>
        <v>-2.2107573615240859</v>
      </c>
      <c r="AY221" s="115">
        <f t="shared" si="174"/>
        <v>0</v>
      </c>
      <c r="AZ221" s="115">
        <f t="shared" si="190"/>
        <v>-2.2013368643498112</v>
      </c>
      <c r="BA221" s="115">
        <f t="shared" si="175"/>
        <v>0</v>
      </c>
      <c r="BB221" s="115">
        <f t="shared" si="191"/>
        <v>0</v>
      </c>
      <c r="BC221" s="115">
        <f t="shared" si="192"/>
        <v>0</v>
      </c>
      <c r="BD221" s="115">
        <f t="shared" si="193"/>
        <v>0</v>
      </c>
      <c r="BE221" s="115">
        <f t="shared" si="176"/>
        <v>0</v>
      </c>
      <c r="BF221" s="115">
        <f t="shared" si="177"/>
        <v>0</v>
      </c>
      <c r="BG221" s="115">
        <f t="shared" si="194"/>
        <v>1779.9752100000023</v>
      </c>
      <c r="BH221" s="115">
        <f t="shared" si="195"/>
        <v>23526.626216940102</v>
      </c>
      <c r="BI221" s="115">
        <f t="shared" si="178"/>
        <v>59.103000000005871</v>
      </c>
      <c r="BJ221" s="115" t="e">
        <f t="shared" si="179"/>
        <v>#DIV/0!</v>
      </c>
      <c r="BK221" s="115">
        <f t="shared" si="158"/>
        <v>0</v>
      </c>
      <c r="BL221" s="115">
        <f t="shared" si="159"/>
        <v>0</v>
      </c>
      <c r="BM221" s="115">
        <f t="shared" si="180"/>
        <v>0</v>
      </c>
      <c r="BN221" s="201">
        <f t="shared" si="160"/>
        <v>0</v>
      </c>
      <c r="BO221" s="216">
        <f t="shared" si="196"/>
        <v>0</v>
      </c>
      <c r="BP221" s="201"/>
      <c r="BQ221" s="110">
        <f t="shared" si="161"/>
        <v>0</v>
      </c>
      <c r="BR221" s="110" t="e">
        <f t="shared" si="162"/>
        <v>#DIV/0!</v>
      </c>
      <c r="BS221" s="110" t="e">
        <f t="shared" si="181"/>
        <v>#DIV/0!</v>
      </c>
      <c r="BT221" s="110">
        <f t="shared" si="182"/>
        <v>0</v>
      </c>
      <c r="CC221" s="110"/>
      <c r="CD221" s="110"/>
      <c r="CE221" s="110"/>
      <c r="CW221" s="110"/>
      <c r="CX221" s="110"/>
    </row>
    <row r="222" spans="1:102">
      <c r="A222" s="110">
        <f t="shared" si="197"/>
        <v>7.2200000000000379</v>
      </c>
      <c r="B222" s="110">
        <f t="shared" si="163"/>
        <v>1545.1681659663871</v>
      </c>
      <c r="C222" s="116">
        <f t="shared" si="164"/>
        <v>1545.1681659663871</v>
      </c>
      <c r="E222" s="205">
        <f t="shared" si="132"/>
        <v>1820.4362763849842</v>
      </c>
      <c r="F222" s="205">
        <f t="shared" si="133"/>
        <v>1724.2166812236192</v>
      </c>
      <c r="G222" s="205">
        <f t="shared" si="134"/>
        <v>-0.12054965159927458</v>
      </c>
      <c r="H222" s="205">
        <f t="shared" si="135"/>
        <v>1832.03551505871</v>
      </c>
      <c r="I222" s="205">
        <f t="shared" si="136"/>
        <v>0</v>
      </c>
      <c r="K222" s="115">
        <f t="shared" si="137"/>
        <v>1779.3831600000026</v>
      </c>
      <c r="L222" s="115">
        <f t="shared" si="138"/>
        <v>1885.7891200000013</v>
      </c>
      <c r="M222" s="115">
        <f t="shared" si="139"/>
        <v>0.13919821826280585</v>
      </c>
      <c r="N222" s="115">
        <f t="shared" si="140"/>
        <v>1807.9626893067505</v>
      </c>
      <c r="O222" s="115">
        <f t="shared" si="141"/>
        <v>2000.6432000000004</v>
      </c>
      <c r="Q222" s="205">
        <f t="shared" si="142"/>
        <v>-1</v>
      </c>
      <c r="R222" s="204">
        <f t="shared" si="143"/>
        <v>0</v>
      </c>
      <c r="S222" s="204">
        <f t="shared" si="144"/>
        <v>0</v>
      </c>
      <c r="T222" s="115">
        <f t="shared" si="145"/>
        <v>-2.2011454436726892</v>
      </c>
      <c r="U222" s="115">
        <f t="shared" si="146"/>
        <v>0</v>
      </c>
      <c r="V222" s="115">
        <f t="shared" si="147"/>
        <v>0</v>
      </c>
      <c r="W222" s="202">
        <f t="shared" si="165"/>
        <v>0</v>
      </c>
      <c r="Y222" s="205">
        <f t="shared" si="183"/>
        <v>67.380624155545391</v>
      </c>
      <c r="Z222" s="205">
        <f t="shared" si="184"/>
        <v>-1</v>
      </c>
      <c r="AA222" s="205">
        <f t="shared" si="148"/>
        <v>0</v>
      </c>
      <c r="AB222" s="205">
        <f t="shared" si="166"/>
        <v>0</v>
      </c>
      <c r="AC222" s="205">
        <f t="shared" si="185"/>
        <v>-1</v>
      </c>
      <c r="AD222" s="205">
        <f t="shared" si="149"/>
        <v>0</v>
      </c>
      <c r="AE222" s="205">
        <f t="shared" si="167"/>
        <v>0</v>
      </c>
      <c r="AF222" s="205">
        <f t="shared" si="150"/>
        <v>0</v>
      </c>
      <c r="AG222" s="205">
        <f t="shared" si="168"/>
        <v>0</v>
      </c>
      <c r="AH222" s="205">
        <f t="shared" si="169"/>
        <v>0</v>
      </c>
      <c r="AI222" s="205">
        <f t="shared" si="151"/>
        <v>-0.12054965159927458</v>
      </c>
      <c r="AJ222" s="205">
        <f t="shared" si="186"/>
        <v>1832.03551505871</v>
      </c>
      <c r="AK222" s="205">
        <f t="shared" si="170"/>
        <v>67.270914363258797</v>
      </c>
      <c r="AL222" s="205">
        <f t="shared" si="152"/>
        <v>67.380624155545391</v>
      </c>
      <c r="AM222" s="205" t="e">
        <f t="shared" si="153"/>
        <v>#DIV/0!</v>
      </c>
      <c r="AN222" s="205">
        <f t="shared" si="171"/>
        <v>0</v>
      </c>
      <c r="AO222" s="205">
        <f t="shared" si="154"/>
        <v>0</v>
      </c>
      <c r="AP222" s="205">
        <f t="shared" si="172"/>
        <v>0</v>
      </c>
      <c r="AQ222" s="205">
        <f t="shared" si="173"/>
        <v>0</v>
      </c>
      <c r="AR222" s="215">
        <f t="shared" si="155"/>
        <v>13.181186421934679</v>
      </c>
      <c r="AS222" s="215">
        <f t="shared" si="156"/>
        <v>13.181186421934679</v>
      </c>
      <c r="AT222" s="215">
        <f t="shared" si="157"/>
        <v>0</v>
      </c>
      <c r="AU222" s="215">
        <f t="shared" si="187"/>
        <v>0</v>
      </c>
      <c r="AV222" s="201"/>
      <c r="AW222" s="115">
        <f t="shared" si="188"/>
        <v>59.204999999975726</v>
      </c>
      <c r="AX222" s="115">
        <f t="shared" si="189"/>
        <v>-2.2011454436726892</v>
      </c>
      <c r="AY222" s="115">
        <f t="shared" si="174"/>
        <v>0</v>
      </c>
      <c r="AZ222" s="115">
        <f t="shared" si="190"/>
        <v>-2.1917474738597202</v>
      </c>
      <c r="BA222" s="115">
        <f t="shared" si="175"/>
        <v>0</v>
      </c>
      <c r="BB222" s="115">
        <f t="shared" si="191"/>
        <v>0</v>
      </c>
      <c r="BC222" s="115">
        <f t="shared" si="192"/>
        <v>0</v>
      </c>
      <c r="BD222" s="115">
        <f t="shared" si="193"/>
        <v>0</v>
      </c>
      <c r="BE222" s="115">
        <f t="shared" si="176"/>
        <v>0</v>
      </c>
      <c r="BF222" s="115">
        <f t="shared" si="177"/>
        <v>0</v>
      </c>
      <c r="BG222" s="115">
        <f t="shared" si="194"/>
        <v>1779.3831600000026</v>
      </c>
      <c r="BH222" s="115">
        <f t="shared" si="195"/>
        <v>23480.70440336203</v>
      </c>
      <c r="BI222" s="115">
        <f t="shared" si="178"/>
        <v>59.204999999975726</v>
      </c>
      <c r="BJ222" s="115" t="e">
        <f t="shared" si="179"/>
        <v>#DIV/0!</v>
      </c>
      <c r="BK222" s="115">
        <f t="shared" si="158"/>
        <v>0</v>
      </c>
      <c r="BL222" s="115">
        <f t="shared" si="159"/>
        <v>0</v>
      </c>
      <c r="BM222" s="115">
        <f t="shared" si="180"/>
        <v>0</v>
      </c>
      <c r="BN222" s="201">
        <f t="shared" si="160"/>
        <v>0</v>
      </c>
      <c r="BO222" s="216">
        <f t="shared" si="196"/>
        <v>0</v>
      </c>
      <c r="BP222" s="201"/>
      <c r="BQ222" s="110">
        <f t="shared" si="161"/>
        <v>0</v>
      </c>
      <c r="BR222" s="110" t="e">
        <f t="shared" si="162"/>
        <v>#DIV/0!</v>
      </c>
      <c r="BS222" s="110" t="e">
        <f t="shared" si="181"/>
        <v>#DIV/0!</v>
      </c>
      <c r="BT222" s="110">
        <f t="shared" si="182"/>
        <v>0</v>
      </c>
      <c r="CC222" s="110"/>
      <c r="CD222" s="110"/>
      <c r="CE222" s="110"/>
      <c r="CW222" s="110"/>
      <c r="CX222" s="110"/>
    </row>
    <row r="223" spans="1:102">
      <c r="A223" s="110">
        <f t="shared" si="197"/>
        <v>7.2100000000000382</v>
      </c>
      <c r="B223" s="110">
        <f t="shared" si="163"/>
        <v>1545.0363541021677</v>
      </c>
      <c r="C223" s="116">
        <f t="shared" si="164"/>
        <v>1545.0363541021677</v>
      </c>
      <c r="E223" s="205">
        <f t="shared" si="132"/>
        <v>1819.8514183028296</v>
      </c>
      <c r="F223" s="205">
        <f t="shared" si="133"/>
        <v>1724.4668812236191</v>
      </c>
      <c r="G223" s="205">
        <f t="shared" si="134"/>
        <v>-0.12066099979691892</v>
      </c>
      <c r="H223" s="205">
        <f t="shared" si="135"/>
        <v>1831.3606119119734</v>
      </c>
      <c r="I223" s="205">
        <f t="shared" si="136"/>
        <v>0</v>
      </c>
      <c r="K223" s="115">
        <f t="shared" si="137"/>
        <v>1778.7900900000022</v>
      </c>
      <c r="L223" s="115">
        <f t="shared" si="138"/>
        <v>1885.4508800000012</v>
      </c>
      <c r="M223" s="115">
        <f t="shared" si="139"/>
        <v>0.13930163447251073</v>
      </c>
      <c r="N223" s="115">
        <f t="shared" si="140"/>
        <v>1807.4522514160296</v>
      </c>
      <c r="O223" s="115">
        <f t="shared" si="141"/>
        <v>2000.4818000000005</v>
      </c>
      <c r="Q223" s="205">
        <f t="shared" si="142"/>
        <v>-1</v>
      </c>
      <c r="R223" s="204">
        <f t="shared" si="143"/>
        <v>0</v>
      </c>
      <c r="S223" s="204">
        <f t="shared" si="144"/>
        <v>0</v>
      </c>
      <c r="T223" s="115">
        <f t="shared" si="145"/>
        <v>-2.1915620154120061</v>
      </c>
      <c r="U223" s="115">
        <f t="shared" si="146"/>
        <v>0</v>
      </c>
      <c r="V223" s="115">
        <f t="shared" si="147"/>
        <v>0</v>
      </c>
      <c r="W223" s="202">
        <f t="shared" si="165"/>
        <v>0</v>
      </c>
      <c r="Y223" s="205">
        <f t="shared" si="183"/>
        <v>67.490314673661103</v>
      </c>
      <c r="Z223" s="205">
        <f t="shared" si="184"/>
        <v>-1</v>
      </c>
      <c r="AA223" s="205">
        <f t="shared" si="148"/>
        <v>0</v>
      </c>
      <c r="AB223" s="205">
        <f t="shared" si="166"/>
        <v>0</v>
      </c>
      <c r="AC223" s="205">
        <f t="shared" si="185"/>
        <v>-1</v>
      </c>
      <c r="AD223" s="205">
        <f t="shared" si="149"/>
        <v>0</v>
      </c>
      <c r="AE223" s="205">
        <f t="shared" si="167"/>
        <v>0</v>
      </c>
      <c r="AF223" s="205">
        <f t="shared" si="150"/>
        <v>0</v>
      </c>
      <c r="AG223" s="205">
        <f t="shared" si="168"/>
        <v>0</v>
      </c>
      <c r="AH223" s="205">
        <f t="shared" si="169"/>
        <v>0</v>
      </c>
      <c r="AI223" s="205">
        <f t="shared" si="151"/>
        <v>-0.12066099979691892</v>
      </c>
      <c r="AJ223" s="205">
        <f t="shared" si="186"/>
        <v>1831.3606119119734</v>
      </c>
      <c r="AK223" s="205">
        <f t="shared" si="170"/>
        <v>67.380624155545391</v>
      </c>
      <c r="AL223" s="205">
        <f t="shared" si="152"/>
        <v>67.490314673661103</v>
      </c>
      <c r="AM223" s="205" t="e">
        <f t="shared" si="153"/>
        <v>#DIV/0!</v>
      </c>
      <c r="AN223" s="205">
        <f t="shared" si="171"/>
        <v>0</v>
      </c>
      <c r="AO223" s="205">
        <f t="shared" si="154"/>
        <v>0</v>
      </c>
      <c r="AP223" s="205">
        <f t="shared" si="172"/>
        <v>0</v>
      </c>
      <c r="AQ223" s="205">
        <f t="shared" si="173"/>
        <v>0</v>
      </c>
      <c r="AR223" s="215">
        <f t="shared" si="155"/>
        <v>13.181186421934679</v>
      </c>
      <c r="AS223" s="215">
        <f t="shared" si="156"/>
        <v>13.181186421934679</v>
      </c>
      <c r="AT223" s="215">
        <f t="shared" si="157"/>
        <v>0</v>
      </c>
      <c r="AU223" s="215">
        <f t="shared" si="187"/>
        <v>0</v>
      </c>
      <c r="AV223" s="201"/>
      <c r="AW223" s="115">
        <f t="shared" si="188"/>
        <v>59.307000000036524</v>
      </c>
      <c r="AX223" s="115">
        <f t="shared" si="189"/>
        <v>-2.1915620154120061</v>
      </c>
      <c r="AY223" s="115">
        <f t="shared" si="174"/>
        <v>0</v>
      </c>
      <c r="AZ223" s="115">
        <f t="shared" si="190"/>
        <v>-2.1821864988796418</v>
      </c>
      <c r="BA223" s="115">
        <f t="shared" si="175"/>
        <v>0</v>
      </c>
      <c r="BB223" s="115">
        <f t="shared" si="191"/>
        <v>0</v>
      </c>
      <c r="BC223" s="115">
        <f t="shared" si="192"/>
        <v>0</v>
      </c>
      <c r="BD223" s="115">
        <f t="shared" si="193"/>
        <v>0</v>
      </c>
      <c r="BE223" s="115">
        <f t="shared" si="176"/>
        <v>0</v>
      </c>
      <c r="BF223" s="115">
        <f t="shared" si="177"/>
        <v>0</v>
      </c>
      <c r="BG223" s="115">
        <f t="shared" si="194"/>
        <v>1778.7900900000022</v>
      </c>
      <c r="BH223" s="115">
        <f t="shared" si="195"/>
        <v>23434.680589783988</v>
      </c>
      <c r="BI223" s="115">
        <f t="shared" si="178"/>
        <v>59.307000000036524</v>
      </c>
      <c r="BJ223" s="115" t="e">
        <f t="shared" si="179"/>
        <v>#DIV/0!</v>
      </c>
      <c r="BK223" s="115">
        <f t="shared" si="158"/>
        <v>0</v>
      </c>
      <c r="BL223" s="115">
        <f t="shared" si="159"/>
        <v>0</v>
      </c>
      <c r="BM223" s="115">
        <f t="shared" si="180"/>
        <v>0</v>
      </c>
      <c r="BN223" s="201">
        <f t="shared" si="160"/>
        <v>0</v>
      </c>
      <c r="BO223" s="216">
        <f t="shared" si="196"/>
        <v>0</v>
      </c>
      <c r="BP223" s="201"/>
      <c r="BQ223" s="110">
        <f t="shared" si="161"/>
        <v>0</v>
      </c>
      <c r="BR223" s="110" t="e">
        <f t="shared" si="162"/>
        <v>#DIV/0!</v>
      </c>
      <c r="BS223" s="110" t="e">
        <f t="shared" si="181"/>
        <v>#DIV/0!</v>
      </c>
      <c r="BT223" s="110">
        <f t="shared" si="182"/>
        <v>0</v>
      </c>
      <c r="CC223" s="110"/>
      <c r="CD223" s="110"/>
      <c r="CE223" s="110"/>
      <c r="CW223" s="110"/>
      <c r="CX223" s="110"/>
    </row>
    <row r="224" spans="1:102">
      <c r="A224" s="110">
        <f t="shared" si="197"/>
        <v>7.2000000000000384</v>
      </c>
      <c r="B224" s="110">
        <f t="shared" si="163"/>
        <v>1544.9045422379484</v>
      </c>
      <c r="C224" s="116">
        <f t="shared" si="164"/>
        <v>1544.9045422379484</v>
      </c>
      <c r="E224" s="205">
        <f t="shared" si="132"/>
        <v>1819.2654338659233</v>
      </c>
      <c r="F224" s="205">
        <f t="shared" si="133"/>
        <v>1724.7142812236189</v>
      </c>
      <c r="G224" s="205">
        <f t="shared" si="134"/>
        <v>-0.12077249054196572</v>
      </c>
      <c r="H224" s="205">
        <f t="shared" si="135"/>
        <v>1830.6846120541479</v>
      </c>
      <c r="I224" s="205">
        <f t="shared" si="136"/>
        <v>0</v>
      </c>
      <c r="K224" s="115">
        <f t="shared" si="137"/>
        <v>1778.1960000000024</v>
      </c>
      <c r="L224" s="115">
        <f t="shared" si="138"/>
        <v>1885.1120000000014</v>
      </c>
      <c r="M224" s="115">
        <f t="shared" si="139"/>
        <v>0.13940520446096613</v>
      </c>
      <c r="N224" s="115">
        <f t="shared" si="140"/>
        <v>1806.9409811029536</v>
      </c>
      <c r="O224" s="115">
        <f t="shared" si="141"/>
        <v>2000.3200000000006</v>
      </c>
      <c r="Q224" s="205">
        <f t="shared" si="142"/>
        <v>-1</v>
      </c>
      <c r="R224" s="204">
        <f t="shared" si="143"/>
        <v>0</v>
      </c>
      <c r="S224" s="204">
        <f t="shared" si="144"/>
        <v>0</v>
      </c>
      <c r="T224" s="115">
        <f t="shared" si="145"/>
        <v>-2.182006975214712</v>
      </c>
      <c r="U224" s="115">
        <f t="shared" si="146"/>
        <v>0</v>
      </c>
      <c r="V224" s="115">
        <f t="shared" si="147"/>
        <v>0</v>
      </c>
      <c r="W224" s="202">
        <f t="shared" si="165"/>
        <v>0</v>
      </c>
      <c r="Y224" s="205">
        <f t="shared" si="183"/>
        <v>67.599985782545971</v>
      </c>
      <c r="Z224" s="205">
        <f t="shared" si="184"/>
        <v>-1</v>
      </c>
      <c r="AA224" s="205">
        <f t="shared" si="148"/>
        <v>0</v>
      </c>
      <c r="AB224" s="205">
        <f t="shared" si="166"/>
        <v>0</v>
      </c>
      <c r="AC224" s="205">
        <f t="shared" si="185"/>
        <v>-1</v>
      </c>
      <c r="AD224" s="205">
        <f t="shared" si="149"/>
        <v>0</v>
      </c>
      <c r="AE224" s="205">
        <f t="shared" si="167"/>
        <v>0</v>
      </c>
      <c r="AF224" s="205">
        <f t="shared" si="150"/>
        <v>0</v>
      </c>
      <c r="AG224" s="205">
        <f t="shared" si="168"/>
        <v>0</v>
      </c>
      <c r="AH224" s="205">
        <f t="shared" si="169"/>
        <v>0</v>
      </c>
      <c r="AI224" s="205">
        <f t="shared" si="151"/>
        <v>-0.12077249054196572</v>
      </c>
      <c r="AJ224" s="205">
        <f t="shared" si="186"/>
        <v>1830.6846120541479</v>
      </c>
      <c r="AK224" s="205">
        <f t="shared" si="170"/>
        <v>67.490314673661103</v>
      </c>
      <c r="AL224" s="205">
        <f t="shared" si="152"/>
        <v>67.599985782545971</v>
      </c>
      <c r="AM224" s="205" t="e">
        <f t="shared" si="153"/>
        <v>#DIV/0!</v>
      </c>
      <c r="AN224" s="205">
        <f t="shared" si="171"/>
        <v>0</v>
      </c>
      <c r="AO224" s="205">
        <f t="shared" si="154"/>
        <v>0</v>
      </c>
      <c r="AP224" s="205">
        <f t="shared" si="172"/>
        <v>0</v>
      </c>
      <c r="AQ224" s="205">
        <f t="shared" si="173"/>
        <v>0</v>
      </c>
      <c r="AR224" s="215">
        <f t="shared" si="155"/>
        <v>13.181186421934679</v>
      </c>
      <c r="AS224" s="215">
        <f t="shared" si="156"/>
        <v>13.181186421934679</v>
      </c>
      <c r="AT224" s="215">
        <f t="shared" si="157"/>
        <v>0</v>
      </c>
      <c r="AU224" s="215">
        <f t="shared" si="187"/>
        <v>0</v>
      </c>
      <c r="AV224" s="201"/>
      <c r="AW224" s="115">
        <f t="shared" si="188"/>
        <v>59.408999999983635</v>
      </c>
      <c r="AX224" s="115">
        <f t="shared" si="189"/>
        <v>-2.182006975214712</v>
      </c>
      <c r="AY224" s="115">
        <f t="shared" si="174"/>
        <v>0</v>
      </c>
      <c r="AZ224" s="115">
        <f t="shared" si="190"/>
        <v>-2.1726538381725482</v>
      </c>
      <c r="BA224" s="115">
        <f t="shared" si="175"/>
        <v>0</v>
      </c>
      <c r="BB224" s="115">
        <f t="shared" si="191"/>
        <v>0</v>
      </c>
      <c r="BC224" s="115">
        <f t="shared" si="192"/>
        <v>0</v>
      </c>
      <c r="BD224" s="115">
        <f t="shared" si="193"/>
        <v>0</v>
      </c>
      <c r="BE224" s="115">
        <f t="shared" si="176"/>
        <v>0</v>
      </c>
      <c r="BF224" s="115">
        <f t="shared" si="177"/>
        <v>0</v>
      </c>
      <c r="BG224" s="115">
        <f t="shared" si="194"/>
        <v>1778.1960000000024</v>
      </c>
      <c r="BH224" s="115">
        <f t="shared" si="195"/>
        <v>23388.554776205885</v>
      </c>
      <c r="BI224" s="115">
        <f t="shared" si="178"/>
        <v>59.408999999983635</v>
      </c>
      <c r="BJ224" s="115" t="e">
        <f t="shared" si="179"/>
        <v>#DIV/0!</v>
      </c>
      <c r="BK224" s="115">
        <f t="shared" si="158"/>
        <v>0</v>
      </c>
      <c r="BL224" s="115">
        <f t="shared" si="159"/>
        <v>0</v>
      </c>
      <c r="BM224" s="115">
        <f t="shared" si="180"/>
        <v>0</v>
      </c>
      <c r="BN224" s="201">
        <f t="shared" si="160"/>
        <v>0</v>
      </c>
      <c r="BO224" s="216">
        <f t="shared" si="196"/>
        <v>0</v>
      </c>
      <c r="BP224" s="201"/>
      <c r="BQ224" s="110">
        <f t="shared" si="161"/>
        <v>0</v>
      </c>
      <c r="BR224" s="110" t="e">
        <f t="shared" si="162"/>
        <v>#DIV/0!</v>
      </c>
      <c r="BS224" s="110" t="e">
        <f t="shared" si="181"/>
        <v>#DIV/0!</v>
      </c>
      <c r="BT224" s="110">
        <f t="shared" si="182"/>
        <v>0</v>
      </c>
      <c r="CC224" s="110"/>
      <c r="CD224" s="110"/>
      <c r="CE224" s="110"/>
      <c r="CW224" s="110"/>
      <c r="CX224" s="110"/>
    </row>
    <row r="225" spans="1:102">
      <c r="A225" s="110">
        <f t="shared" si="197"/>
        <v>7.1900000000000386</v>
      </c>
      <c r="B225" s="110">
        <f t="shared" si="163"/>
        <v>1544.772730373729</v>
      </c>
      <c r="C225" s="116">
        <f t="shared" si="164"/>
        <v>1544.772730373729</v>
      </c>
      <c r="E225" s="205">
        <f t="shared" si="132"/>
        <v>1818.6783230742656</v>
      </c>
      <c r="F225" s="205">
        <f t="shared" si="133"/>
        <v>1724.9588812236193</v>
      </c>
      <c r="G225" s="205">
        <f t="shared" si="134"/>
        <v>-0.12088412374966263</v>
      </c>
      <c r="H225" s="205">
        <f t="shared" si="135"/>
        <v>1830.0075156806884</v>
      </c>
      <c r="I225" s="205">
        <f t="shared" si="136"/>
        <v>0</v>
      </c>
      <c r="K225" s="115">
        <f t="shared" si="137"/>
        <v>1777.6008900000024</v>
      </c>
      <c r="L225" s="115">
        <f t="shared" si="138"/>
        <v>1884.7724800000012</v>
      </c>
      <c r="M225" s="115">
        <f t="shared" si="139"/>
        <v>0.13950892857142813</v>
      </c>
      <c r="N225" s="115">
        <f t="shared" si="140"/>
        <v>1806.4288786805666</v>
      </c>
      <c r="O225" s="115">
        <f t="shared" si="141"/>
        <v>2000.1578000000004</v>
      </c>
      <c r="Q225" s="205">
        <f t="shared" si="142"/>
        <v>-1</v>
      </c>
      <c r="R225" s="204">
        <f t="shared" si="143"/>
        <v>0</v>
      </c>
      <c r="S225" s="204">
        <f t="shared" si="144"/>
        <v>0</v>
      </c>
      <c r="T225" s="115">
        <f t="shared" si="145"/>
        <v>-2.1724802219158645</v>
      </c>
      <c r="U225" s="115">
        <f t="shared" si="146"/>
        <v>0</v>
      </c>
      <c r="V225" s="115">
        <f t="shared" si="147"/>
        <v>0</v>
      </c>
      <c r="W225" s="202">
        <f t="shared" si="165"/>
        <v>0</v>
      </c>
      <c r="Y225" s="205">
        <f t="shared" si="183"/>
        <v>67.709637345957702</v>
      </c>
      <c r="Z225" s="205">
        <f t="shared" si="184"/>
        <v>-1</v>
      </c>
      <c r="AA225" s="205">
        <f t="shared" si="148"/>
        <v>0</v>
      </c>
      <c r="AB225" s="205">
        <f t="shared" si="166"/>
        <v>0</v>
      </c>
      <c r="AC225" s="205">
        <f t="shared" si="185"/>
        <v>-1</v>
      </c>
      <c r="AD225" s="205">
        <f t="shared" si="149"/>
        <v>0</v>
      </c>
      <c r="AE225" s="205">
        <f t="shared" si="167"/>
        <v>0</v>
      </c>
      <c r="AF225" s="205">
        <f t="shared" si="150"/>
        <v>0</v>
      </c>
      <c r="AG225" s="205">
        <f t="shared" si="168"/>
        <v>0</v>
      </c>
      <c r="AH225" s="205">
        <f t="shared" si="169"/>
        <v>0</v>
      </c>
      <c r="AI225" s="205">
        <f t="shared" si="151"/>
        <v>-0.12088412374966263</v>
      </c>
      <c r="AJ225" s="205">
        <f t="shared" si="186"/>
        <v>1830.0075156806884</v>
      </c>
      <c r="AK225" s="205">
        <f t="shared" si="170"/>
        <v>67.599985782545971</v>
      </c>
      <c r="AL225" s="205">
        <f t="shared" si="152"/>
        <v>67.709637345957702</v>
      </c>
      <c r="AM225" s="205" t="e">
        <f t="shared" si="153"/>
        <v>#DIV/0!</v>
      </c>
      <c r="AN225" s="205">
        <f t="shared" si="171"/>
        <v>0</v>
      </c>
      <c r="AO225" s="205">
        <f t="shared" si="154"/>
        <v>0</v>
      </c>
      <c r="AP225" s="205">
        <f t="shared" si="172"/>
        <v>0</v>
      </c>
      <c r="AQ225" s="205">
        <f t="shared" si="173"/>
        <v>0</v>
      </c>
      <c r="AR225" s="215">
        <f t="shared" si="155"/>
        <v>13.181186421934679</v>
      </c>
      <c r="AS225" s="215">
        <f t="shared" si="156"/>
        <v>13.181186421934679</v>
      </c>
      <c r="AT225" s="215">
        <f t="shared" si="157"/>
        <v>0</v>
      </c>
      <c r="AU225" s="215">
        <f t="shared" si="187"/>
        <v>0</v>
      </c>
      <c r="AV225" s="201"/>
      <c r="AW225" s="115">
        <f t="shared" si="188"/>
        <v>59.510999999998965</v>
      </c>
      <c r="AX225" s="115">
        <f t="shared" si="189"/>
        <v>-2.1724802219158645</v>
      </c>
      <c r="AY225" s="115">
        <f t="shared" si="174"/>
        <v>0</v>
      </c>
      <c r="AZ225" s="115">
        <f t="shared" si="190"/>
        <v>-2.1631493908625976</v>
      </c>
      <c r="BA225" s="115">
        <f t="shared" si="175"/>
        <v>0</v>
      </c>
      <c r="BB225" s="115">
        <f t="shared" si="191"/>
        <v>0</v>
      </c>
      <c r="BC225" s="115">
        <f t="shared" si="192"/>
        <v>0</v>
      </c>
      <c r="BD225" s="115">
        <f t="shared" si="193"/>
        <v>0</v>
      </c>
      <c r="BE225" s="115">
        <f t="shared" si="176"/>
        <v>0</v>
      </c>
      <c r="BF225" s="115">
        <f t="shared" si="177"/>
        <v>0</v>
      </c>
      <c r="BG225" s="115">
        <f t="shared" si="194"/>
        <v>1777.6008900000024</v>
      </c>
      <c r="BH225" s="115">
        <f t="shared" si="195"/>
        <v>23342.326962627838</v>
      </c>
      <c r="BI225" s="115">
        <f t="shared" si="178"/>
        <v>59.510999999998965</v>
      </c>
      <c r="BJ225" s="115" t="e">
        <f t="shared" si="179"/>
        <v>#DIV/0!</v>
      </c>
      <c r="BK225" s="115">
        <f t="shared" si="158"/>
        <v>0</v>
      </c>
      <c r="BL225" s="115">
        <f t="shared" si="159"/>
        <v>0</v>
      </c>
      <c r="BM225" s="115">
        <f t="shared" si="180"/>
        <v>0</v>
      </c>
      <c r="BN225" s="201">
        <f t="shared" si="160"/>
        <v>0</v>
      </c>
      <c r="BO225" s="216">
        <f t="shared" si="196"/>
        <v>0</v>
      </c>
      <c r="BP225" s="201"/>
      <c r="BQ225" s="110">
        <f t="shared" si="161"/>
        <v>0</v>
      </c>
      <c r="BR225" s="110" t="e">
        <f t="shared" si="162"/>
        <v>#DIV/0!</v>
      </c>
      <c r="BS225" s="110" t="e">
        <f t="shared" si="181"/>
        <v>#DIV/0!</v>
      </c>
      <c r="BT225" s="110">
        <f t="shared" si="182"/>
        <v>0</v>
      </c>
      <c r="CC225" s="110"/>
      <c r="CD225" s="110"/>
      <c r="CE225" s="110"/>
      <c r="CW225" s="110"/>
      <c r="CX225" s="110"/>
    </row>
    <row r="226" spans="1:102">
      <c r="A226" s="110">
        <f t="shared" si="197"/>
        <v>7.1800000000000388</v>
      </c>
      <c r="B226" s="110">
        <f t="shared" si="163"/>
        <v>1544.6409185095097</v>
      </c>
      <c r="C226" s="116">
        <f t="shared" si="164"/>
        <v>1544.6409185095097</v>
      </c>
      <c r="E226" s="205">
        <f t="shared" si="132"/>
        <v>1818.0900859278563</v>
      </c>
      <c r="F226" s="205">
        <f t="shared" si="133"/>
        <v>1725.2006812236191</v>
      </c>
      <c r="G226" s="205">
        <f t="shared" si="134"/>
        <v>-0.12099589933158469</v>
      </c>
      <c r="H226" s="205">
        <f t="shared" si="135"/>
        <v>1829.3293229884209</v>
      </c>
      <c r="I226" s="205">
        <f t="shared" si="136"/>
        <v>0</v>
      </c>
      <c r="K226" s="115">
        <f t="shared" si="137"/>
        <v>1777.0047600000025</v>
      </c>
      <c r="L226" s="115">
        <f t="shared" si="138"/>
        <v>1884.4323200000015</v>
      </c>
      <c r="M226" s="115">
        <f t="shared" si="139"/>
        <v>0.13961280714817531</v>
      </c>
      <c r="N226" s="115">
        <f t="shared" si="140"/>
        <v>1805.9159444627203</v>
      </c>
      <c r="O226" s="115">
        <f t="shared" si="141"/>
        <v>1999.9952000000005</v>
      </c>
      <c r="Q226" s="205">
        <f t="shared" si="142"/>
        <v>-1</v>
      </c>
      <c r="R226" s="204">
        <f t="shared" si="143"/>
        <v>0</v>
      </c>
      <c r="S226" s="204">
        <f t="shared" si="144"/>
        <v>0</v>
      </c>
      <c r="T226" s="115">
        <f t="shared" si="145"/>
        <v>-2.1629816547122092</v>
      </c>
      <c r="U226" s="115">
        <f t="shared" si="146"/>
        <v>0</v>
      </c>
      <c r="V226" s="115">
        <f t="shared" si="147"/>
        <v>0</v>
      </c>
      <c r="W226" s="202">
        <f t="shared" si="165"/>
        <v>0</v>
      </c>
      <c r="Y226" s="205">
        <f t="shared" si="183"/>
        <v>67.819269226744467</v>
      </c>
      <c r="Z226" s="205">
        <f t="shared" si="184"/>
        <v>-1</v>
      </c>
      <c r="AA226" s="205">
        <f t="shared" si="148"/>
        <v>0</v>
      </c>
      <c r="AB226" s="205">
        <f t="shared" si="166"/>
        <v>0</v>
      </c>
      <c r="AC226" s="205">
        <f t="shared" si="185"/>
        <v>-1</v>
      </c>
      <c r="AD226" s="205">
        <f t="shared" si="149"/>
        <v>0</v>
      </c>
      <c r="AE226" s="205">
        <f t="shared" si="167"/>
        <v>0</v>
      </c>
      <c r="AF226" s="205">
        <f t="shared" si="150"/>
        <v>0</v>
      </c>
      <c r="AG226" s="205">
        <f t="shared" si="168"/>
        <v>0</v>
      </c>
      <c r="AH226" s="205">
        <f t="shared" si="169"/>
        <v>0</v>
      </c>
      <c r="AI226" s="205">
        <f t="shared" si="151"/>
        <v>-0.12099589933158469</v>
      </c>
      <c r="AJ226" s="205">
        <f t="shared" si="186"/>
        <v>1829.3293229884209</v>
      </c>
      <c r="AK226" s="205">
        <f t="shared" si="170"/>
        <v>67.709637345957702</v>
      </c>
      <c r="AL226" s="205">
        <f t="shared" si="152"/>
        <v>67.819269226744467</v>
      </c>
      <c r="AM226" s="205" t="e">
        <f t="shared" si="153"/>
        <v>#DIV/0!</v>
      </c>
      <c r="AN226" s="205">
        <f t="shared" si="171"/>
        <v>0</v>
      </c>
      <c r="AO226" s="205">
        <f t="shared" si="154"/>
        <v>0</v>
      </c>
      <c r="AP226" s="205">
        <f t="shared" si="172"/>
        <v>0</v>
      </c>
      <c r="AQ226" s="205">
        <f t="shared" si="173"/>
        <v>0</v>
      </c>
      <c r="AR226" s="215">
        <f t="shared" si="155"/>
        <v>13.181186421934679</v>
      </c>
      <c r="AS226" s="215">
        <f t="shared" si="156"/>
        <v>13.181186421934679</v>
      </c>
      <c r="AT226" s="215">
        <f t="shared" si="157"/>
        <v>0</v>
      </c>
      <c r="AU226" s="215">
        <f t="shared" si="187"/>
        <v>0</v>
      </c>
      <c r="AV226" s="201"/>
      <c r="AW226" s="115">
        <f t="shared" si="188"/>
        <v>59.612999999991551</v>
      </c>
      <c r="AX226" s="115">
        <f t="shared" si="189"/>
        <v>-2.1629816547122092</v>
      </c>
      <c r="AY226" s="115">
        <f t="shared" si="174"/>
        <v>0</v>
      </c>
      <c r="AZ226" s="115">
        <f t="shared" si="190"/>
        <v>-2.1536730564344486</v>
      </c>
      <c r="BA226" s="115">
        <f t="shared" si="175"/>
        <v>0</v>
      </c>
      <c r="BB226" s="115">
        <f t="shared" si="191"/>
        <v>0</v>
      </c>
      <c r="BC226" s="115">
        <f t="shared" si="192"/>
        <v>0</v>
      </c>
      <c r="BD226" s="115">
        <f t="shared" si="193"/>
        <v>0</v>
      </c>
      <c r="BE226" s="115">
        <f t="shared" si="176"/>
        <v>0</v>
      </c>
      <c r="BF226" s="115">
        <f t="shared" si="177"/>
        <v>0</v>
      </c>
      <c r="BG226" s="115">
        <f t="shared" si="194"/>
        <v>1777.0047600000025</v>
      </c>
      <c r="BH226" s="115">
        <f t="shared" si="195"/>
        <v>23295.997149049774</v>
      </c>
      <c r="BI226" s="115">
        <f t="shared" si="178"/>
        <v>59.612999999991551</v>
      </c>
      <c r="BJ226" s="115" t="e">
        <f t="shared" si="179"/>
        <v>#DIV/0!</v>
      </c>
      <c r="BK226" s="115">
        <f t="shared" si="158"/>
        <v>0</v>
      </c>
      <c r="BL226" s="115">
        <f t="shared" si="159"/>
        <v>0</v>
      </c>
      <c r="BM226" s="115">
        <f t="shared" si="180"/>
        <v>0</v>
      </c>
      <c r="BN226" s="201">
        <f t="shared" si="160"/>
        <v>0</v>
      </c>
      <c r="BO226" s="216">
        <f t="shared" si="196"/>
        <v>0</v>
      </c>
      <c r="BP226" s="201"/>
      <c r="BQ226" s="110">
        <f t="shared" si="161"/>
        <v>0</v>
      </c>
      <c r="BR226" s="110" t="e">
        <f t="shared" si="162"/>
        <v>#DIV/0!</v>
      </c>
      <c r="BS226" s="110" t="e">
        <f t="shared" si="181"/>
        <v>#DIV/0!</v>
      </c>
      <c r="BT226" s="110">
        <f t="shared" si="182"/>
        <v>0</v>
      </c>
      <c r="CC226" s="110"/>
      <c r="CD226" s="110"/>
      <c r="CE226" s="110"/>
      <c r="CW226" s="110"/>
      <c r="CX226" s="110"/>
    </row>
    <row r="227" spans="1:102">
      <c r="A227" s="110">
        <f t="shared" si="197"/>
        <v>7.170000000000039</v>
      </c>
      <c r="B227" s="110">
        <f t="shared" si="163"/>
        <v>1544.5091066452903</v>
      </c>
      <c r="C227" s="116">
        <f t="shared" si="164"/>
        <v>1544.5091066452903</v>
      </c>
      <c r="E227" s="205">
        <f t="shared" si="132"/>
        <v>1817.5007224266958</v>
      </c>
      <c r="F227" s="205">
        <f t="shared" si="133"/>
        <v>1725.4396812236191</v>
      </c>
      <c r="G227" s="205">
        <f t="shared" si="134"/>
        <v>-0.12110781719559527</v>
      </c>
      <c r="H227" s="205">
        <f t="shared" si="135"/>
        <v>1828.6500341755541</v>
      </c>
      <c r="I227" s="205">
        <f t="shared" si="136"/>
        <v>0</v>
      </c>
      <c r="K227" s="115">
        <f t="shared" si="137"/>
        <v>1776.4076100000025</v>
      </c>
      <c r="L227" s="115">
        <f t="shared" si="138"/>
        <v>1884.0915200000013</v>
      </c>
      <c r="M227" s="115">
        <f t="shared" si="139"/>
        <v>0.13971684053651226</v>
      </c>
      <c r="N227" s="115">
        <f t="shared" si="140"/>
        <v>1805.4021787640743</v>
      </c>
      <c r="O227" s="115">
        <f t="shared" si="141"/>
        <v>1999.8322000000007</v>
      </c>
      <c r="Q227" s="205">
        <f t="shared" si="142"/>
        <v>-1</v>
      </c>
      <c r="R227" s="204">
        <f t="shared" si="143"/>
        <v>0</v>
      </c>
      <c r="S227" s="204">
        <f t="shared" si="144"/>
        <v>0</v>
      </c>
      <c r="T227" s="115">
        <f t="shared" si="145"/>
        <v>-2.1535111731614749</v>
      </c>
      <c r="U227" s="115">
        <f t="shared" si="146"/>
        <v>0</v>
      </c>
      <c r="V227" s="115">
        <f t="shared" si="147"/>
        <v>0</v>
      </c>
      <c r="W227" s="202">
        <f t="shared" si="165"/>
        <v>0</v>
      </c>
      <c r="Y227" s="205">
        <f t="shared" si="183"/>
        <v>67.928881286685822</v>
      </c>
      <c r="Z227" s="205">
        <f t="shared" si="184"/>
        <v>-1</v>
      </c>
      <c r="AA227" s="205">
        <f t="shared" si="148"/>
        <v>0</v>
      </c>
      <c r="AB227" s="205">
        <f t="shared" si="166"/>
        <v>0</v>
      </c>
      <c r="AC227" s="205">
        <f t="shared" si="185"/>
        <v>-1</v>
      </c>
      <c r="AD227" s="205">
        <f t="shared" si="149"/>
        <v>0</v>
      </c>
      <c r="AE227" s="205">
        <f t="shared" si="167"/>
        <v>0</v>
      </c>
      <c r="AF227" s="205">
        <f t="shared" si="150"/>
        <v>0</v>
      </c>
      <c r="AG227" s="205">
        <f t="shared" si="168"/>
        <v>0</v>
      </c>
      <c r="AH227" s="205">
        <f t="shared" si="169"/>
        <v>0</v>
      </c>
      <c r="AI227" s="205">
        <f t="shared" si="151"/>
        <v>-0.12110781719559527</v>
      </c>
      <c r="AJ227" s="205">
        <f t="shared" si="186"/>
        <v>1828.6500341755541</v>
      </c>
      <c r="AK227" s="205">
        <f t="shared" si="170"/>
        <v>67.819269226744467</v>
      </c>
      <c r="AL227" s="205">
        <f t="shared" si="152"/>
        <v>67.928881286685822</v>
      </c>
      <c r="AM227" s="205" t="e">
        <f t="shared" si="153"/>
        <v>#DIV/0!</v>
      </c>
      <c r="AN227" s="205">
        <f t="shared" si="171"/>
        <v>0</v>
      </c>
      <c r="AO227" s="205">
        <f t="shared" si="154"/>
        <v>0</v>
      </c>
      <c r="AP227" s="205">
        <f t="shared" si="172"/>
        <v>0</v>
      </c>
      <c r="AQ227" s="205">
        <f t="shared" si="173"/>
        <v>0</v>
      </c>
      <c r="AR227" s="215">
        <f t="shared" si="155"/>
        <v>13.181186421957417</v>
      </c>
      <c r="AS227" s="215">
        <f t="shared" si="156"/>
        <v>13.181186421957417</v>
      </c>
      <c r="AT227" s="215">
        <f t="shared" si="157"/>
        <v>0</v>
      </c>
      <c r="AU227" s="215">
        <f t="shared" si="187"/>
        <v>0</v>
      </c>
      <c r="AV227" s="201"/>
      <c r="AW227" s="115">
        <f t="shared" si="188"/>
        <v>59.715000000006874</v>
      </c>
      <c r="AX227" s="115">
        <f t="shared" si="189"/>
        <v>-2.1535111731614749</v>
      </c>
      <c r="AY227" s="115">
        <f t="shared" si="174"/>
        <v>0</v>
      </c>
      <c r="AZ227" s="115">
        <f t="shared" si="190"/>
        <v>-2.1442247347325578</v>
      </c>
      <c r="BA227" s="115">
        <f t="shared" si="175"/>
        <v>0</v>
      </c>
      <c r="BB227" s="115">
        <f t="shared" si="191"/>
        <v>0</v>
      </c>
      <c r="BC227" s="115">
        <f t="shared" si="192"/>
        <v>0</v>
      </c>
      <c r="BD227" s="115">
        <f t="shared" si="193"/>
        <v>0</v>
      </c>
      <c r="BE227" s="115">
        <f t="shared" si="176"/>
        <v>0</v>
      </c>
      <c r="BF227" s="115">
        <f t="shared" si="177"/>
        <v>0</v>
      </c>
      <c r="BG227" s="115">
        <f t="shared" si="194"/>
        <v>1776.4076100000025</v>
      </c>
      <c r="BH227" s="115">
        <f t="shared" si="195"/>
        <v>23249.565335471714</v>
      </c>
      <c r="BI227" s="115">
        <f t="shared" si="178"/>
        <v>59.715000000006874</v>
      </c>
      <c r="BJ227" s="115" t="e">
        <f t="shared" si="179"/>
        <v>#DIV/0!</v>
      </c>
      <c r="BK227" s="115">
        <f t="shared" si="158"/>
        <v>0</v>
      </c>
      <c r="BL227" s="115">
        <f t="shared" si="159"/>
        <v>0</v>
      </c>
      <c r="BM227" s="115">
        <f t="shared" si="180"/>
        <v>0</v>
      </c>
      <c r="BN227" s="201">
        <f t="shared" si="160"/>
        <v>0</v>
      </c>
      <c r="BO227" s="216">
        <f t="shared" si="196"/>
        <v>0</v>
      </c>
      <c r="BP227" s="201"/>
      <c r="BQ227" s="110">
        <f t="shared" si="161"/>
        <v>0</v>
      </c>
      <c r="BR227" s="110" t="e">
        <f t="shared" si="162"/>
        <v>#DIV/0!</v>
      </c>
      <c r="BS227" s="110" t="e">
        <f t="shared" si="181"/>
        <v>#DIV/0!</v>
      </c>
      <c r="BT227" s="110">
        <f t="shared" si="182"/>
        <v>0</v>
      </c>
      <c r="CC227" s="110"/>
      <c r="CD227" s="110"/>
      <c r="CE227" s="110"/>
      <c r="CW227" s="110"/>
      <c r="CX227" s="110"/>
    </row>
    <row r="228" spans="1:102">
      <c r="A228" s="110">
        <f t="shared" si="197"/>
        <v>7.1600000000000392</v>
      </c>
      <c r="B228" s="110">
        <f t="shared" si="163"/>
        <v>1544.3772947810708</v>
      </c>
      <c r="C228" s="116">
        <f t="shared" si="164"/>
        <v>1544.3772947810708</v>
      </c>
      <c r="E228" s="205">
        <f t="shared" si="132"/>
        <v>1816.9102325707836</v>
      </c>
      <c r="F228" s="205">
        <f t="shared" si="133"/>
        <v>1725.6758812236192</v>
      </c>
      <c r="G228" s="205">
        <f t="shared" si="134"/>
        <v>-0.12121987724580514</v>
      </c>
      <c r="H228" s="205">
        <f t="shared" si="135"/>
        <v>1827.9696494416876</v>
      </c>
      <c r="I228" s="205">
        <f t="shared" si="136"/>
        <v>0</v>
      </c>
      <c r="K228" s="115">
        <f t="shared" si="137"/>
        <v>1775.8094400000025</v>
      </c>
      <c r="L228" s="115">
        <f t="shared" si="138"/>
        <v>1883.7500800000014</v>
      </c>
      <c r="M228" s="115">
        <f t="shared" si="139"/>
        <v>0.13982102908277363</v>
      </c>
      <c r="N228" s="115">
        <f t="shared" si="140"/>
        <v>1804.8875819001009</v>
      </c>
      <c r="O228" s="115">
        <f t="shared" si="141"/>
        <v>1999.6688000000006</v>
      </c>
      <c r="Q228" s="205">
        <f t="shared" si="142"/>
        <v>-1</v>
      </c>
      <c r="R228" s="204">
        <f t="shared" si="143"/>
        <v>0</v>
      </c>
      <c r="S228" s="204">
        <f t="shared" si="144"/>
        <v>0</v>
      </c>
      <c r="T228" s="115">
        <f t="shared" si="145"/>
        <v>-2.1440686771815889</v>
      </c>
      <c r="U228" s="115">
        <f t="shared" si="146"/>
        <v>0</v>
      </c>
      <c r="V228" s="115">
        <f t="shared" si="147"/>
        <v>0</v>
      </c>
      <c r="W228" s="202">
        <f t="shared" si="165"/>
        <v>0</v>
      </c>
      <c r="Y228" s="205">
        <f t="shared" si="183"/>
        <v>68.038473386651816</v>
      </c>
      <c r="Z228" s="205">
        <f t="shared" si="184"/>
        <v>-1</v>
      </c>
      <c r="AA228" s="205">
        <f t="shared" si="148"/>
        <v>0</v>
      </c>
      <c r="AB228" s="205">
        <f t="shared" si="166"/>
        <v>0</v>
      </c>
      <c r="AC228" s="205">
        <f t="shared" si="185"/>
        <v>-1</v>
      </c>
      <c r="AD228" s="205">
        <f t="shared" si="149"/>
        <v>0</v>
      </c>
      <c r="AE228" s="205">
        <f t="shared" si="167"/>
        <v>0</v>
      </c>
      <c r="AF228" s="205">
        <f t="shared" si="150"/>
        <v>0</v>
      </c>
      <c r="AG228" s="205">
        <f t="shared" si="168"/>
        <v>0</v>
      </c>
      <c r="AH228" s="205">
        <f t="shared" si="169"/>
        <v>0</v>
      </c>
      <c r="AI228" s="205">
        <f t="shared" si="151"/>
        <v>-0.12121987724580514</v>
      </c>
      <c r="AJ228" s="205">
        <f t="shared" si="186"/>
        <v>1827.9696494416876</v>
      </c>
      <c r="AK228" s="205">
        <f t="shared" si="170"/>
        <v>67.928881286685822</v>
      </c>
      <c r="AL228" s="205">
        <f t="shared" si="152"/>
        <v>68.038473386651816</v>
      </c>
      <c r="AM228" s="205" t="e">
        <f t="shared" si="153"/>
        <v>#DIV/0!</v>
      </c>
      <c r="AN228" s="205">
        <f t="shared" si="171"/>
        <v>0</v>
      </c>
      <c r="AO228" s="205">
        <f t="shared" si="154"/>
        <v>0</v>
      </c>
      <c r="AP228" s="205">
        <f t="shared" si="172"/>
        <v>0</v>
      </c>
      <c r="AQ228" s="205">
        <f t="shared" si="173"/>
        <v>0</v>
      </c>
      <c r="AR228" s="215">
        <f t="shared" si="155"/>
        <v>13.181186421934679</v>
      </c>
      <c r="AS228" s="215">
        <f t="shared" si="156"/>
        <v>13.181186421934679</v>
      </c>
      <c r="AT228" s="215">
        <f t="shared" si="157"/>
        <v>0</v>
      </c>
      <c r="AU228" s="215">
        <f t="shared" si="187"/>
        <v>0</v>
      </c>
      <c r="AV228" s="201"/>
      <c r="AW228" s="115">
        <f t="shared" si="188"/>
        <v>59.81699999999946</v>
      </c>
      <c r="AX228" s="115">
        <f t="shared" si="189"/>
        <v>-2.1440686771815889</v>
      </c>
      <c r="AY228" s="115">
        <f t="shared" si="174"/>
        <v>0</v>
      </c>
      <c r="AZ228" s="115">
        <f t="shared" si="190"/>
        <v>-2.134804325960399</v>
      </c>
      <c r="BA228" s="115">
        <f t="shared" si="175"/>
        <v>0</v>
      </c>
      <c r="BB228" s="115">
        <f t="shared" si="191"/>
        <v>0</v>
      </c>
      <c r="BC228" s="115">
        <f t="shared" si="192"/>
        <v>0</v>
      </c>
      <c r="BD228" s="115">
        <f t="shared" si="193"/>
        <v>0</v>
      </c>
      <c r="BE228" s="115">
        <f t="shared" si="176"/>
        <v>0</v>
      </c>
      <c r="BF228" s="115">
        <f t="shared" si="177"/>
        <v>0</v>
      </c>
      <c r="BG228" s="115">
        <f t="shared" si="194"/>
        <v>1775.8094400000025</v>
      </c>
      <c r="BH228" s="115">
        <f t="shared" si="195"/>
        <v>23203.031521893667</v>
      </c>
      <c r="BI228" s="115">
        <f t="shared" si="178"/>
        <v>59.81699999999946</v>
      </c>
      <c r="BJ228" s="115" t="e">
        <f t="shared" si="179"/>
        <v>#DIV/0!</v>
      </c>
      <c r="BK228" s="115">
        <f t="shared" si="158"/>
        <v>0</v>
      </c>
      <c r="BL228" s="115">
        <f t="shared" si="159"/>
        <v>0</v>
      </c>
      <c r="BM228" s="115">
        <f t="shared" si="180"/>
        <v>0</v>
      </c>
      <c r="BN228" s="201">
        <f t="shared" si="160"/>
        <v>0</v>
      </c>
      <c r="BO228" s="216">
        <f t="shared" si="196"/>
        <v>0</v>
      </c>
      <c r="BP228" s="201"/>
      <c r="BQ228" s="110">
        <f t="shared" si="161"/>
        <v>0</v>
      </c>
      <c r="BR228" s="110" t="e">
        <f t="shared" si="162"/>
        <v>#DIV/0!</v>
      </c>
      <c r="BS228" s="110" t="e">
        <f t="shared" si="181"/>
        <v>#DIV/0!</v>
      </c>
      <c r="BT228" s="110">
        <f t="shared" si="182"/>
        <v>0</v>
      </c>
      <c r="CC228" s="110"/>
      <c r="CD228" s="110"/>
      <c r="CE228" s="110"/>
      <c r="CW228" s="110"/>
      <c r="CX228" s="110"/>
    </row>
    <row r="229" spans="1:102">
      <c r="A229" s="110">
        <f t="shared" si="197"/>
        <v>7.1500000000000394</v>
      </c>
      <c r="B229" s="110">
        <f t="shared" si="163"/>
        <v>1544.2454829168514</v>
      </c>
      <c r="C229" s="116">
        <f t="shared" si="164"/>
        <v>1544.2454829168514</v>
      </c>
      <c r="E229" s="205">
        <f t="shared" si="132"/>
        <v>1816.3186163601199</v>
      </c>
      <c r="F229" s="205">
        <f t="shared" si="133"/>
        <v>1725.909281223619</v>
      </c>
      <c r="G229" s="205">
        <f t="shared" si="134"/>
        <v>-0.12133207938253229</v>
      </c>
      <c r="H229" s="205">
        <f t="shared" si="135"/>
        <v>1827.2881689878238</v>
      </c>
      <c r="I229" s="205">
        <f t="shared" si="136"/>
        <v>0</v>
      </c>
      <c r="K229" s="115">
        <f t="shared" si="137"/>
        <v>1775.2102500000026</v>
      </c>
      <c r="L229" s="115">
        <f t="shared" si="138"/>
        <v>1883.4080000000013</v>
      </c>
      <c r="M229" s="115">
        <f t="shared" si="139"/>
        <v>0.13992537313432793</v>
      </c>
      <c r="N229" s="115">
        <f t="shared" si="140"/>
        <v>1804.3721541870868</v>
      </c>
      <c r="O229" s="115">
        <f t="shared" si="141"/>
        <v>1999.5050000000008</v>
      </c>
      <c r="Q229" s="205">
        <f t="shared" si="142"/>
        <v>-1</v>
      </c>
      <c r="R229" s="204">
        <f t="shared" si="143"/>
        <v>0</v>
      </c>
      <c r="S229" s="204">
        <f t="shared" si="144"/>
        <v>0</v>
      </c>
      <c r="T229" s="115">
        <f t="shared" si="145"/>
        <v>-2.1346540670499525</v>
      </c>
      <c r="U229" s="115">
        <f t="shared" si="146"/>
        <v>0</v>
      </c>
      <c r="V229" s="115">
        <f t="shared" si="147"/>
        <v>0</v>
      </c>
      <c r="W229" s="202">
        <f t="shared" si="165"/>
        <v>0</v>
      </c>
      <c r="Y229" s="205">
        <f t="shared" si="183"/>
        <v>68.148045386375628</v>
      </c>
      <c r="Z229" s="205">
        <f t="shared" si="184"/>
        <v>-1</v>
      </c>
      <c r="AA229" s="205">
        <f t="shared" si="148"/>
        <v>0</v>
      </c>
      <c r="AB229" s="205">
        <f t="shared" si="166"/>
        <v>0</v>
      </c>
      <c r="AC229" s="205">
        <f t="shared" si="185"/>
        <v>-1</v>
      </c>
      <c r="AD229" s="205">
        <f t="shared" si="149"/>
        <v>0</v>
      </c>
      <c r="AE229" s="205">
        <f t="shared" si="167"/>
        <v>0</v>
      </c>
      <c r="AF229" s="205">
        <f t="shared" si="150"/>
        <v>0</v>
      </c>
      <c r="AG229" s="205">
        <f t="shared" si="168"/>
        <v>0</v>
      </c>
      <c r="AH229" s="205">
        <f t="shared" si="169"/>
        <v>0</v>
      </c>
      <c r="AI229" s="205">
        <f t="shared" si="151"/>
        <v>-0.12133207938253229</v>
      </c>
      <c r="AJ229" s="205">
        <f t="shared" si="186"/>
        <v>1827.2881689878238</v>
      </c>
      <c r="AK229" s="205">
        <f t="shared" si="170"/>
        <v>68.038473386651816</v>
      </c>
      <c r="AL229" s="205">
        <f t="shared" si="152"/>
        <v>68.148045386375628</v>
      </c>
      <c r="AM229" s="205" t="e">
        <f t="shared" si="153"/>
        <v>#DIV/0!</v>
      </c>
      <c r="AN229" s="205">
        <f t="shared" si="171"/>
        <v>0</v>
      </c>
      <c r="AO229" s="205">
        <f t="shared" si="154"/>
        <v>0</v>
      </c>
      <c r="AP229" s="205">
        <f t="shared" si="172"/>
        <v>0</v>
      </c>
      <c r="AQ229" s="205">
        <f t="shared" si="173"/>
        <v>0</v>
      </c>
      <c r="AR229" s="215">
        <f t="shared" si="155"/>
        <v>13.181186421934679</v>
      </c>
      <c r="AS229" s="215">
        <f t="shared" si="156"/>
        <v>13.181186421934679</v>
      </c>
      <c r="AT229" s="215">
        <f t="shared" si="157"/>
        <v>0</v>
      </c>
      <c r="AU229" s="215">
        <f t="shared" si="187"/>
        <v>0</v>
      </c>
      <c r="AV229" s="201"/>
      <c r="AW229" s="115">
        <f t="shared" si="188"/>
        <v>59.918999999992053</v>
      </c>
      <c r="AX229" s="115">
        <f t="shared" si="189"/>
        <v>-2.1346540670499525</v>
      </c>
      <c r="AY229" s="115">
        <f t="shared" si="174"/>
        <v>0</v>
      </c>
      <c r="AZ229" s="115">
        <f t="shared" si="190"/>
        <v>-2.1254117306797413</v>
      </c>
      <c r="BA229" s="115">
        <f t="shared" si="175"/>
        <v>0</v>
      </c>
      <c r="BB229" s="115">
        <f t="shared" si="191"/>
        <v>0</v>
      </c>
      <c r="BC229" s="115">
        <f t="shared" si="192"/>
        <v>0</v>
      </c>
      <c r="BD229" s="115">
        <f t="shared" si="193"/>
        <v>0</v>
      </c>
      <c r="BE229" s="115">
        <f t="shared" si="176"/>
        <v>0</v>
      </c>
      <c r="BF229" s="115">
        <f t="shared" si="177"/>
        <v>0</v>
      </c>
      <c r="BG229" s="115">
        <f t="shared" si="194"/>
        <v>1775.2102500000026</v>
      </c>
      <c r="BH229" s="115">
        <f t="shared" si="195"/>
        <v>23156.395708315602</v>
      </c>
      <c r="BI229" s="115">
        <f t="shared" si="178"/>
        <v>59.918999999992053</v>
      </c>
      <c r="BJ229" s="115" t="e">
        <f t="shared" si="179"/>
        <v>#DIV/0!</v>
      </c>
      <c r="BK229" s="115">
        <f t="shared" si="158"/>
        <v>0</v>
      </c>
      <c r="BL229" s="115">
        <f t="shared" si="159"/>
        <v>0</v>
      </c>
      <c r="BM229" s="115">
        <f t="shared" si="180"/>
        <v>0</v>
      </c>
      <c r="BN229" s="201">
        <f t="shared" si="160"/>
        <v>0</v>
      </c>
      <c r="BO229" s="216">
        <f t="shared" si="196"/>
        <v>0</v>
      </c>
      <c r="BP229" s="201"/>
      <c r="BQ229" s="110">
        <f t="shared" si="161"/>
        <v>0</v>
      </c>
      <c r="BR229" s="110" t="e">
        <f t="shared" si="162"/>
        <v>#DIV/0!</v>
      </c>
      <c r="BS229" s="110" t="e">
        <f t="shared" si="181"/>
        <v>#DIV/0!</v>
      </c>
      <c r="BT229" s="110">
        <f t="shared" si="182"/>
        <v>0</v>
      </c>
      <c r="CC229" s="110"/>
      <c r="CD229" s="110"/>
      <c r="CE229" s="110"/>
      <c r="CW229" s="110"/>
      <c r="CX229" s="110"/>
    </row>
    <row r="230" spans="1:102">
      <c r="A230" s="110">
        <f t="shared" si="197"/>
        <v>7.1400000000000396</v>
      </c>
      <c r="B230" s="110">
        <f t="shared" si="163"/>
        <v>1544.1136710526321</v>
      </c>
      <c r="C230" s="116">
        <f t="shared" si="164"/>
        <v>1544.1136710526321</v>
      </c>
      <c r="E230" s="205">
        <f t="shared" si="132"/>
        <v>1815.725873794705</v>
      </c>
      <c r="F230" s="205">
        <f t="shared" si="133"/>
        <v>1726.1398812236191</v>
      </c>
      <c r="G230" s="205">
        <f t="shared" si="134"/>
        <v>-0.12144442350226083</v>
      </c>
      <c r="H230" s="205">
        <f t="shared" si="135"/>
        <v>1826.6055930163784</v>
      </c>
      <c r="I230" s="205">
        <f t="shared" si="136"/>
        <v>0</v>
      </c>
      <c r="K230" s="115">
        <f t="shared" si="137"/>
        <v>1774.6100400000023</v>
      </c>
      <c r="L230" s="115">
        <f t="shared" si="138"/>
        <v>1883.0652800000014</v>
      </c>
      <c r="M230" s="115">
        <f t="shared" si="139"/>
        <v>0.14002987303958134</v>
      </c>
      <c r="N230" s="115">
        <f t="shared" si="140"/>
        <v>1803.8558959421359</v>
      </c>
      <c r="O230" s="115">
        <f t="shared" si="141"/>
        <v>1999.3408000000009</v>
      </c>
      <c r="Q230" s="205">
        <f t="shared" si="142"/>
        <v>-1</v>
      </c>
      <c r="R230" s="204">
        <f t="shared" si="143"/>
        <v>0</v>
      </c>
      <c r="S230" s="204">
        <f t="shared" si="144"/>
        <v>0</v>
      </c>
      <c r="T230" s="115">
        <f t="shared" si="145"/>
        <v>-2.1252672434026438</v>
      </c>
      <c r="U230" s="115">
        <f t="shared" si="146"/>
        <v>0</v>
      </c>
      <c r="V230" s="115">
        <f t="shared" si="147"/>
        <v>0</v>
      </c>
      <c r="W230" s="202">
        <f t="shared" si="165"/>
        <v>0</v>
      </c>
      <c r="Y230" s="205">
        <f t="shared" si="183"/>
        <v>68.257597144544519</v>
      </c>
      <c r="Z230" s="205">
        <f t="shared" si="184"/>
        <v>-1</v>
      </c>
      <c r="AA230" s="205">
        <f t="shared" si="148"/>
        <v>0</v>
      </c>
      <c r="AB230" s="205">
        <f t="shared" si="166"/>
        <v>0</v>
      </c>
      <c r="AC230" s="205">
        <f t="shared" si="185"/>
        <v>-1</v>
      </c>
      <c r="AD230" s="205">
        <f t="shared" si="149"/>
        <v>0</v>
      </c>
      <c r="AE230" s="205">
        <f t="shared" si="167"/>
        <v>0</v>
      </c>
      <c r="AF230" s="205">
        <f t="shared" si="150"/>
        <v>0</v>
      </c>
      <c r="AG230" s="205">
        <f t="shared" si="168"/>
        <v>0</v>
      </c>
      <c r="AH230" s="205">
        <f t="shared" si="169"/>
        <v>0</v>
      </c>
      <c r="AI230" s="205">
        <f t="shared" si="151"/>
        <v>-0.12144442350226083</v>
      </c>
      <c r="AJ230" s="205">
        <f t="shared" si="186"/>
        <v>1826.6055930163784</v>
      </c>
      <c r="AK230" s="205">
        <f t="shared" si="170"/>
        <v>68.148045386375628</v>
      </c>
      <c r="AL230" s="205">
        <f t="shared" si="152"/>
        <v>68.257597144544519</v>
      </c>
      <c r="AM230" s="205" t="e">
        <f t="shared" si="153"/>
        <v>#DIV/0!</v>
      </c>
      <c r="AN230" s="205">
        <f t="shared" si="171"/>
        <v>0</v>
      </c>
      <c r="AO230" s="205">
        <f t="shared" si="154"/>
        <v>0</v>
      </c>
      <c r="AP230" s="205">
        <f t="shared" si="172"/>
        <v>0</v>
      </c>
      <c r="AQ230" s="205">
        <f t="shared" si="173"/>
        <v>0</v>
      </c>
      <c r="AR230" s="215">
        <f t="shared" si="155"/>
        <v>13.181186421934679</v>
      </c>
      <c r="AS230" s="215">
        <f t="shared" si="156"/>
        <v>13.181186421934679</v>
      </c>
      <c r="AT230" s="215">
        <f t="shared" si="157"/>
        <v>0</v>
      </c>
      <c r="AU230" s="215">
        <f t="shared" si="187"/>
        <v>0</v>
      </c>
      <c r="AV230" s="201"/>
      <c r="AW230" s="115">
        <f t="shared" si="188"/>
        <v>60.021000000030114</v>
      </c>
      <c r="AX230" s="115">
        <f t="shared" si="189"/>
        <v>-2.1252672434026438</v>
      </c>
      <c r="AY230" s="115">
        <f t="shared" si="174"/>
        <v>0</v>
      </c>
      <c r="AZ230" s="115">
        <f t="shared" si="190"/>
        <v>-2.1160468498098584</v>
      </c>
      <c r="BA230" s="115">
        <f t="shared" si="175"/>
        <v>0</v>
      </c>
      <c r="BB230" s="115">
        <f t="shared" si="191"/>
        <v>0</v>
      </c>
      <c r="BC230" s="115">
        <f t="shared" si="192"/>
        <v>0</v>
      </c>
      <c r="BD230" s="115">
        <f t="shared" si="193"/>
        <v>0</v>
      </c>
      <c r="BE230" s="115">
        <f t="shared" si="176"/>
        <v>0</v>
      </c>
      <c r="BF230" s="115">
        <f t="shared" si="177"/>
        <v>0</v>
      </c>
      <c r="BG230" s="115">
        <f t="shared" si="194"/>
        <v>1774.6100400000023</v>
      </c>
      <c r="BH230" s="115">
        <f t="shared" si="195"/>
        <v>23109.657894737546</v>
      </c>
      <c r="BI230" s="115">
        <f t="shared" si="178"/>
        <v>60.021000000030114</v>
      </c>
      <c r="BJ230" s="115" t="e">
        <f t="shared" si="179"/>
        <v>#DIV/0!</v>
      </c>
      <c r="BK230" s="115">
        <f t="shared" si="158"/>
        <v>0</v>
      </c>
      <c r="BL230" s="115">
        <f t="shared" si="159"/>
        <v>0</v>
      </c>
      <c r="BM230" s="115">
        <f t="shared" si="180"/>
        <v>0</v>
      </c>
      <c r="BN230" s="201">
        <f t="shared" si="160"/>
        <v>0</v>
      </c>
      <c r="BO230" s="216">
        <f t="shared" si="196"/>
        <v>0</v>
      </c>
      <c r="BP230" s="201"/>
      <c r="BQ230" s="110">
        <f t="shared" si="161"/>
        <v>0</v>
      </c>
      <c r="BR230" s="110" t="e">
        <f t="shared" si="162"/>
        <v>#DIV/0!</v>
      </c>
      <c r="BS230" s="110" t="e">
        <f t="shared" si="181"/>
        <v>#DIV/0!</v>
      </c>
      <c r="BT230" s="110">
        <f t="shared" si="182"/>
        <v>0</v>
      </c>
      <c r="CC230" s="110"/>
      <c r="CD230" s="110"/>
      <c r="CE230" s="110"/>
      <c r="CW230" s="110"/>
      <c r="CX230" s="110"/>
    </row>
    <row r="231" spans="1:102">
      <c r="A231" s="110">
        <f t="shared" si="197"/>
        <v>7.1300000000000399</v>
      </c>
      <c r="B231" s="110">
        <f t="shared" si="163"/>
        <v>1543.9818591884127</v>
      </c>
      <c r="C231" s="116">
        <f t="shared" si="164"/>
        <v>1543.9818591884127</v>
      </c>
      <c r="E231" s="205">
        <f t="shared" si="132"/>
        <v>1815.1320048745383</v>
      </c>
      <c r="F231" s="205">
        <f t="shared" si="133"/>
        <v>1726.367681223619</v>
      </c>
      <c r="G231" s="205">
        <f t="shared" si="134"/>
        <v>-0.12155690949759977</v>
      </c>
      <c r="H231" s="205">
        <f t="shared" si="135"/>
        <v>1825.9219217311888</v>
      </c>
      <c r="I231" s="205">
        <f t="shared" si="136"/>
        <v>0</v>
      </c>
      <c r="K231" s="115">
        <f t="shared" si="137"/>
        <v>1774.0088100000025</v>
      </c>
      <c r="L231" s="115">
        <f t="shared" si="138"/>
        <v>1882.7219200000013</v>
      </c>
      <c r="M231" s="115">
        <f t="shared" si="139"/>
        <v>0.14013452914798161</v>
      </c>
      <c r="N231" s="115">
        <f t="shared" si="140"/>
        <v>1803.338807483173</v>
      </c>
      <c r="O231" s="115">
        <f t="shared" si="141"/>
        <v>1999.1762000000006</v>
      </c>
      <c r="Q231" s="205">
        <f t="shared" si="142"/>
        <v>-1</v>
      </c>
      <c r="R231" s="204">
        <f t="shared" si="143"/>
        <v>0</v>
      </c>
      <c r="S231" s="204">
        <f t="shared" si="144"/>
        <v>0</v>
      </c>
      <c r="T231" s="115">
        <f t="shared" si="145"/>
        <v>-2.1159081072337309</v>
      </c>
      <c r="U231" s="115">
        <f t="shared" si="146"/>
        <v>0</v>
      </c>
      <c r="V231" s="115">
        <f t="shared" si="147"/>
        <v>0</v>
      </c>
      <c r="W231" s="202">
        <f t="shared" si="165"/>
        <v>0</v>
      </c>
      <c r="Y231" s="205">
        <f t="shared" si="183"/>
        <v>68.367128518959007</v>
      </c>
      <c r="Z231" s="205">
        <f t="shared" si="184"/>
        <v>-1</v>
      </c>
      <c r="AA231" s="205">
        <f t="shared" si="148"/>
        <v>0</v>
      </c>
      <c r="AB231" s="205">
        <f t="shared" si="166"/>
        <v>0</v>
      </c>
      <c r="AC231" s="205">
        <f t="shared" si="185"/>
        <v>-1</v>
      </c>
      <c r="AD231" s="205">
        <f t="shared" si="149"/>
        <v>0</v>
      </c>
      <c r="AE231" s="205">
        <f t="shared" si="167"/>
        <v>0</v>
      </c>
      <c r="AF231" s="205">
        <f t="shared" si="150"/>
        <v>0</v>
      </c>
      <c r="AG231" s="205">
        <f t="shared" si="168"/>
        <v>0</v>
      </c>
      <c r="AH231" s="205">
        <f t="shared" si="169"/>
        <v>0</v>
      </c>
      <c r="AI231" s="205">
        <f t="shared" si="151"/>
        <v>-0.12155690949759977</v>
      </c>
      <c r="AJ231" s="205">
        <f t="shared" si="186"/>
        <v>1825.9219217311888</v>
      </c>
      <c r="AK231" s="205">
        <f t="shared" si="170"/>
        <v>68.257597144544519</v>
      </c>
      <c r="AL231" s="205">
        <f t="shared" si="152"/>
        <v>68.367128518959007</v>
      </c>
      <c r="AM231" s="205" t="e">
        <f t="shared" si="153"/>
        <v>#DIV/0!</v>
      </c>
      <c r="AN231" s="205">
        <f t="shared" si="171"/>
        <v>0</v>
      </c>
      <c r="AO231" s="205">
        <f t="shared" si="154"/>
        <v>0</v>
      </c>
      <c r="AP231" s="205">
        <f t="shared" si="172"/>
        <v>0</v>
      </c>
      <c r="AQ231" s="205">
        <f t="shared" si="173"/>
        <v>0</v>
      </c>
      <c r="AR231" s="215">
        <f t="shared" si="155"/>
        <v>13.181186421934679</v>
      </c>
      <c r="AS231" s="215">
        <f t="shared" si="156"/>
        <v>13.181186421934679</v>
      </c>
      <c r="AT231" s="215">
        <f t="shared" si="157"/>
        <v>0</v>
      </c>
      <c r="AU231" s="215">
        <f t="shared" si="187"/>
        <v>0</v>
      </c>
      <c r="AV231" s="201"/>
      <c r="AW231" s="115">
        <f t="shared" si="188"/>
        <v>60.122999999977225</v>
      </c>
      <c r="AX231" s="115">
        <f t="shared" si="189"/>
        <v>-2.1159081072337309</v>
      </c>
      <c r="AY231" s="115">
        <f t="shared" si="174"/>
        <v>0</v>
      </c>
      <c r="AZ231" s="115">
        <f t="shared" si="190"/>
        <v>-2.1067095846268438</v>
      </c>
      <c r="BA231" s="115">
        <f t="shared" si="175"/>
        <v>0</v>
      </c>
      <c r="BB231" s="115">
        <f t="shared" si="191"/>
        <v>0</v>
      </c>
      <c r="BC231" s="115">
        <f t="shared" si="192"/>
        <v>0</v>
      </c>
      <c r="BD231" s="115">
        <f t="shared" si="193"/>
        <v>0</v>
      </c>
      <c r="BE231" s="115">
        <f t="shared" si="176"/>
        <v>0</v>
      </c>
      <c r="BF231" s="115">
        <f t="shared" si="177"/>
        <v>0</v>
      </c>
      <c r="BG231" s="115">
        <f t="shared" si="194"/>
        <v>1774.0088100000025</v>
      </c>
      <c r="BH231" s="115">
        <f t="shared" si="195"/>
        <v>23062.81808115945</v>
      </c>
      <c r="BI231" s="115">
        <f t="shared" si="178"/>
        <v>60.122999999977225</v>
      </c>
      <c r="BJ231" s="115" t="e">
        <f t="shared" si="179"/>
        <v>#DIV/0!</v>
      </c>
      <c r="BK231" s="115">
        <f t="shared" si="158"/>
        <v>0</v>
      </c>
      <c r="BL231" s="115">
        <f t="shared" si="159"/>
        <v>0</v>
      </c>
      <c r="BM231" s="115">
        <f t="shared" si="180"/>
        <v>0</v>
      </c>
      <c r="BN231" s="201">
        <f t="shared" si="160"/>
        <v>0</v>
      </c>
      <c r="BO231" s="216">
        <f t="shared" si="196"/>
        <v>0</v>
      </c>
      <c r="BP231" s="201"/>
      <c r="BQ231" s="110">
        <f t="shared" si="161"/>
        <v>0</v>
      </c>
      <c r="BR231" s="110" t="e">
        <f t="shared" si="162"/>
        <v>#DIV/0!</v>
      </c>
      <c r="BS231" s="110" t="e">
        <f t="shared" si="181"/>
        <v>#DIV/0!</v>
      </c>
      <c r="BT231" s="110">
        <f t="shared" si="182"/>
        <v>0</v>
      </c>
      <c r="CC231" s="110"/>
      <c r="CD231" s="110"/>
      <c r="CE231" s="110"/>
      <c r="CW231" s="110"/>
      <c r="CX231" s="110"/>
    </row>
    <row r="232" spans="1:102">
      <c r="A232" s="110">
        <f t="shared" si="197"/>
        <v>7.1200000000000401</v>
      </c>
      <c r="B232" s="110">
        <f t="shared" si="163"/>
        <v>1543.8500473241934</v>
      </c>
      <c r="C232" s="116">
        <f t="shared" si="164"/>
        <v>1543.8500473241934</v>
      </c>
      <c r="E232" s="205">
        <f t="shared" si="132"/>
        <v>1814.5370095996204</v>
      </c>
      <c r="F232" s="205">
        <f t="shared" si="133"/>
        <v>1726.5926812236189</v>
      </c>
      <c r="G232" s="205">
        <f t="shared" si="134"/>
        <v>-0.12166953725724135</v>
      </c>
      <c r="H232" s="205">
        <f t="shared" si="135"/>
        <v>1825.2371553375274</v>
      </c>
      <c r="I232" s="205">
        <f t="shared" si="136"/>
        <v>0</v>
      </c>
      <c r="K232" s="115">
        <f t="shared" si="137"/>
        <v>1773.4065600000024</v>
      </c>
      <c r="L232" s="115">
        <f t="shared" si="138"/>
        <v>1882.3779200000013</v>
      </c>
      <c r="M232" s="115">
        <f t="shared" si="139"/>
        <v>0.14023934181002201</v>
      </c>
      <c r="N232" s="115">
        <f t="shared" si="140"/>
        <v>1802.8208891289441</v>
      </c>
      <c r="O232" s="115">
        <f t="shared" si="141"/>
        <v>1999.0112000000008</v>
      </c>
      <c r="Q232" s="205">
        <f t="shared" si="142"/>
        <v>-1</v>
      </c>
      <c r="R232" s="204">
        <f t="shared" si="143"/>
        <v>0</v>
      </c>
      <c r="S232" s="204">
        <f t="shared" si="144"/>
        <v>0</v>
      </c>
      <c r="T232" s="115">
        <f t="shared" si="145"/>
        <v>-2.106576559894374</v>
      </c>
      <c r="U232" s="115">
        <f t="shared" si="146"/>
        <v>0</v>
      </c>
      <c r="V232" s="115">
        <f t="shared" si="147"/>
        <v>0</v>
      </c>
      <c r="W232" s="202">
        <f t="shared" si="165"/>
        <v>0</v>
      </c>
      <c r="Y232" s="205">
        <f t="shared" si="183"/>
        <v>68.476639366146273</v>
      </c>
      <c r="Z232" s="205">
        <f t="shared" si="184"/>
        <v>-1</v>
      </c>
      <c r="AA232" s="205">
        <f t="shared" si="148"/>
        <v>0</v>
      </c>
      <c r="AB232" s="205">
        <f t="shared" si="166"/>
        <v>0</v>
      </c>
      <c r="AC232" s="205">
        <f t="shared" si="185"/>
        <v>-1</v>
      </c>
      <c r="AD232" s="205">
        <f t="shared" si="149"/>
        <v>0</v>
      </c>
      <c r="AE232" s="205">
        <f t="shared" si="167"/>
        <v>0</v>
      </c>
      <c r="AF232" s="205">
        <f t="shared" si="150"/>
        <v>0</v>
      </c>
      <c r="AG232" s="205">
        <f t="shared" si="168"/>
        <v>0</v>
      </c>
      <c r="AH232" s="205">
        <f t="shared" si="169"/>
        <v>0</v>
      </c>
      <c r="AI232" s="205">
        <f t="shared" si="151"/>
        <v>-0.12166953725724135</v>
      </c>
      <c r="AJ232" s="205">
        <f t="shared" si="186"/>
        <v>1825.2371553375274</v>
      </c>
      <c r="AK232" s="205">
        <f t="shared" si="170"/>
        <v>68.367128518959007</v>
      </c>
      <c r="AL232" s="205">
        <f t="shared" si="152"/>
        <v>68.476639366146273</v>
      </c>
      <c r="AM232" s="205" t="e">
        <f t="shared" si="153"/>
        <v>#DIV/0!</v>
      </c>
      <c r="AN232" s="205">
        <f t="shared" si="171"/>
        <v>0</v>
      </c>
      <c r="AO232" s="205">
        <f t="shared" si="154"/>
        <v>0</v>
      </c>
      <c r="AP232" s="205">
        <f t="shared" si="172"/>
        <v>0</v>
      </c>
      <c r="AQ232" s="205">
        <f t="shared" si="173"/>
        <v>0</v>
      </c>
      <c r="AR232" s="215">
        <f t="shared" si="155"/>
        <v>13.181186421934679</v>
      </c>
      <c r="AS232" s="215">
        <f t="shared" si="156"/>
        <v>13.181186421934679</v>
      </c>
      <c r="AT232" s="215">
        <f t="shared" si="157"/>
        <v>0</v>
      </c>
      <c r="AU232" s="215">
        <f t="shared" si="187"/>
        <v>0</v>
      </c>
      <c r="AV232" s="201"/>
      <c r="AW232" s="115">
        <f t="shared" si="188"/>
        <v>60.225000000015292</v>
      </c>
      <c r="AX232" s="115">
        <f t="shared" si="189"/>
        <v>-2.106576559894374</v>
      </c>
      <c r="AY232" s="115">
        <f t="shared" si="174"/>
        <v>0</v>
      </c>
      <c r="AZ232" s="115">
        <f t="shared" si="190"/>
        <v>-2.097399836762718</v>
      </c>
      <c r="BA232" s="115">
        <f t="shared" si="175"/>
        <v>0</v>
      </c>
      <c r="BB232" s="115">
        <f t="shared" si="191"/>
        <v>0</v>
      </c>
      <c r="BC232" s="115">
        <f t="shared" si="192"/>
        <v>0</v>
      </c>
      <c r="BD232" s="115">
        <f t="shared" si="193"/>
        <v>0</v>
      </c>
      <c r="BE232" s="115">
        <f t="shared" si="176"/>
        <v>0</v>
      </c>
      <c r="BF232" s="115">
        <f t="shared" si="177"/>
        <v>0</v>
      </c>
      <c r="BG232" s="115">
        <f t="shared" si="194"/>
        <v>1773.4065600000024</v>
      </c>
      <c r="BH232" s="115">
        <f t="shared" si="195"/>
        <v>23015.876267581407</v>
      </c>
      <c r="BI232" s="115">
        <f t="shared" si="178"/>
        <v>60.225000000015292</v>
      </c>
      <c r="BJ232" s="115" t="e">
        <f t="shared" si="179"/>
        <v>#DIV/0!</v>
      </c>
      <c r="BK232" s="115">
        <f t="shared" si="158"/>
        <v>0</v>
      </c>
      <c r="BL232" s="115">
        <f t="shared" si="159"/>
        <v>0</v>
      </c>
      <c r="BM232" s="115">
        <f t="shared" si="180"/>
        <v>0</v>
      </c>
      <c r="BN232" s="201">
        <f t="shared" si="160"/>
        <v>0</v>
      </c>
      <c r="BO232" s="216">
        <f t="shared" si="196"/>
        <v>0</v>
      </c>
      <c r="BP232" s="201"/>
      <c r="BQ232" s="110">
        <f t="shared" si="161"/>
        <v>0</v>
      </c>
      <c r="BR232" s="110" t="e">
        <f t="shared" si="162"/>
        <v>#DIV/0!</v>
      </c>
      <c r="BS232" s="110" t="e">
        <f t="shared" si="181"/>
        <v>#DIV/0!</v>
      </c>
      <c r="BT232" s="110">
        <f t="shared" si="182"/>
        <v>0</v>
      </c>
      <c r="CC232" s="110"/>
      <c r="CD232" s="110"/>
      <c r="CE232" s="110"/>
      <c r="CW232" s="110"/>
      <c r="CX232" s="110"/>
    </row>
    <row r="233" spans="1:102">
      <c r="A233" s="110">
        <f t="shared" si="197"/>
        <v>7.1100000000000403</v>
      </c>
      <c r="B233" s="110">
        <f t="shared" si="163"/>
        <v>1543.718235459974</v>
      </c>
      <c r="C233" s="116">
        <f t="shared" si="164"/>
        <v>1543.718235459974</v>
      </c>
      <c r="E233" s="205">
        <f t="shared" si="132"/>
        <v>1813.9408879699508</v>
      </c>
      <c r="F233" s="205">
        <f t="shared" si="133"/>
        <v>1726.8148812236191</v>
      </c>
      <c r="G233" s="205">
        <f t="shared" si="134"/>
        <v>-0.12178230666591865</v>
      </c>
      <c r="H233" s="205">
        <f t="shared" si="135"/>
        <v>1824.5512940421095</v>
      </c>
      <c r="I233" s="205">
        <f t="shared" si="136"/>
        <v>0</v>
      </c>
      <c r="K233" s="115">
        <f t="shared" si="137"/>
        <v>1772.8032900000026</v>
      </c>
      <c r="L233" s="115">
        <f t="shared" si="138"/>
        <v>1882.0332800000015</v>
      </c>
      <c r="M233" s="115">
        <f t="shared" si="139"/>
        <v>0.1403443113772451</v>
      </c>
      <c r="N233" s="115">
        <f t="shared" si="140"/>
        <v>1802.302141199023</v>
      </c>
      <c r="O233" s="115">
        <f t="shared" si="141"/>
        <v>1998.8458000000005</v>
      </c>
      <c r="Q233" s="205">
        <f t="shared" si="142"/>
        <v>-1</v>
      </c>
      <c r="R233" s="204">
        <f t="shared" si="143"/>
        <v>0</v>
      </c>
      <c r="S233" s="204">
        <f t="shared" si="144"/>
        <v>0</v>
      </c>
      <c r="T233" s="115">
        <f t="shared" si="145"/>
        <v>-2.0972725030921526</v>
      </c>
      <c r="U233" s="115">
        <f t="shared" si="146"/>
        <v>0</v>
      </c>
      <c r="V233" s="115">
        <f t="shared" si="147"/>
        <v>0</v>
      </c>
      <c r="W233" s="202">
        <f t="shared" si="165"/>
        <v>0</v>
      </c>
      <c r="Y233" s="205">
        <f t="shared" si="183"/>
        <v>68.586129541792261</v>
      </c>
      <c r="Z233" s="205">
        <f t="shared" si="184"/>
        <v>-1</v>
      </c>
      <c r="AA233" s="205">
        <f t="shared" si="148"/>
        <v>0</v>
      </c>
      <c r="AB233" s="205">
        <f t="shared" si="166"/>
        <v>0</v>
      </c>
      <c r="AC233" s="205">
        <f t="shared" si="185"/>
        <v>-1</v>
      </c>
      <c r="AD233" s="205">
        <f t="shared" si="149"/>
        <v>0</v>
      </c>
      <c r="AE233" s="205">
        <f t="shared" si="167"/>
        <v>0</v>
      </c>
      <c r="AF233" s="205">
        <f t="shared" si="150"/>
        <v>0</v>
      </c>
      <c r="AG233" s="205">
        <f t="shared" si="168"/>
        <v>0</v>
      </c>
      <c r="AH233" s="205">
        <f t="shared" si="169"/>
        <v>0</v>
      </c>
      <c r="AI233" s="205">
        <f t="shared" si="151"/>
        <v>-0.12178230666591865</v>
      </c>
      <c r="AJ233" s="205">
        <f t="shared" si="186"/>
        <v>1824.5512940421095</v>
      </c>
      <c r="AK233" s="205">
        <f t="shared" si="170"/>
        <v>68.476639366146273</v>
      </c>
      <c r="AL233" s="205">
        <f t="shared" si="152"/>
        <v>68.586129541792261</v>
      </c>
      <c r="AM233" s="205" t="e">
        <f t="shared" si="153"/>
        <v>#DIV/0!</v>
      </c>
      <c r="AN233" s="205">
        <f t="shared" si="171"/>
        <v>0</v>
      </c>
      <c r="AO233" s="205">
        <f t="shared" si="154"/>
        <v>0</v>
      </c>
      <c r="AP233" s="205">
        <f t="shared" si="172"/>
        <v>0</v>
      </c>
      <c r="AQ233" s="205">
        <f t="shared" si="173"/>
        <v>0</v>
      </c>
      <c r="AR233" s="215">
        <f t="shared" si="155"/>
        <v>13.181186421934679</v>
      </c>
      <c r="AS233" s="215">
        <f t="shared" si="156"/>
        <v>13.181186421934679</v>
      </c>
      <c r="AT233" s="215">
        <f t="shared" si="157"/>
        <v>0</v>
      </c>
      <c r="AU233" s="215">
        <f t="shared" si="187"/>
        <v>0</v>
      </c>
      <c r="AV233" s="201"/>
      <c r="AW233" s="115">
        <f t="shared" si="188"/>
        <v>60.326999999985141</v>
      </c>
      <c r="AX233" s="115">
        <f t="shared" si="189"/>
        <v>-2.0972725030921526</v>
      </c>
      <c r="AY233" s="115">
        <f t="shared" si="174"/>
        <v>0</v>
      </c>
      <c r="AZ233" s="115">
        <f t="shared" si="190"/>
        <v>-2.0881175082047596</v>
      </c>
      <c r="BA233" s="115">
        <f t="shared" si="175"/>
        <v>0</v>
      </c>
      <c r="BB233" s="115">
        <f t="shared" si="191"/>
        <v>0</v>
      </c>
      <c r="BC233" s="115">
        <f t="shared" si="192"/>
        <v>0</v>
      </c>
      <c r="BD233" s="115">
        <f t="shared" si="193"/>
        <v>0</v>
      </c>
      <c r="BE233" s="115">
        <f t="shared" si="176"/>
        <v>0</v>
      </c>
      <c r="BF233" s="115">
        <f t="shared" si="177"/>
        <v>0</v>
      </c>
      <c r="BG233" s="115">
        <f t="shared" si="194"/>
        <v>1772.8032900000026</v>
      </c>
      <c r="BH233" s="115">
        <f t="shared" si="195"/>
        <v>22968.832454003325</v>
      </c>
      <c r="BI233" s="115">
        <f t="shared" si="178"/>
        <v>60.326999999985141</v>
      </c>
      <c r="BJ233" s="115" t="e">
        <f t="shared" si="179"/>
        <v>#DIV/0!</v>
      </c>
      <c r="BK233" s="115">
        <f t="shared" si="158"/>
        <v>0</v>
      </c>
      <c r="BL233" s="115">
        <f t="shared" si="159"/>
        <v>0</v>
      </c>
      <c r="BM233" s="115">
        <f t="shared" si="180"/>
        <v>0</v>
      </c>
      <c r="BN233" s="201">
        <f t="shared" si="160"/>
        <v>0</v>
      </c>
      <c r="BO233" s="216">
        <f t="shared" si="196"/>
        <v>0</v>
      </c>
      <c r="BP233" s="201"/>
      <c r="BQ233" s="110">
        <f t="shared" si="161"/>
        <v>0</v>
      </c>
      <c r="BR233" s="110" t="e">
        <f t="shared" si="162"/>
        <v>#DIV/0!</v>
      </c>
      <c r="BS233" s="110" t="e">
        <f t="shared" si="181"/>
        <v>#DIV/0!</v>
      </c>
      <c r="BT233" s="110">
        <f t="shared" si="182"/>
        <v>0</v>
      </c>
      <c r="CC233" s="110"/>
      <c r="CD233" s="110"/>
      <c r="CE233" s="110"/>
      <c r="CW233" s="110"/>
      <c r="CX233" s="110"/>
    </row>
    <row r="234" spans="1:102">
      <c r="A234" s="110">
        <f t="shared" si="197"/>
        <v>7.1000000000000405</v>
      </c>
      <c r="B234" s="110">
        <f t="shared" si="163"/>
        <v>1543.5864235957547</v>
      </c>
      <c r="C234" s="116">
        <f t="shared" si="164"/>
        <v>1543.5864235957547</v>
      </c>
      <c r="E234" s="205">
        <f t="shared" si="132"/>
        <v>1813.3436399855298</v>
      </c>
      <c r="F234" s="205">
        <f t="shared" si="133"/>
        <v>1727.034281223619</v>
      </c>
      <c r="G234" s="205">
        <f t="shared" si="134"/>
        <v>-0.12189521760436374</v>
      </c>
      <c r="H234" s="205">
        <f t="shared" si="135"/>
        <v>1823.8643380531059</v>
      </c>
      <c r="I234" s="205">
        <f t="shared" si="136"/>
        <v>0</v>
      </c>
      <c r="K234" s="115">
        <f t="shared" si="137"/>
        <v>1772.1990000000026</v>
      </c>
      <c r="L234" s="115">
        <f t="shared" si="138"/>
        <v>1881.6880000000012</v>
      </c>
      <c r="M234" s="115">
        <f t="shared" si="139"/>
        <v>0.14044943820224676</v>
      </c>
      <c r="N234" s="115">
        <f t="shared" si="140"/>
        <v>1801.7825640138101</v>
      </c>
      <c r="O234" s="115">
        <f t="shared" si="141"/>
        <v>1998.6800000000007</v>
      </c>
      <c r="Q234" s="205">
        <f t="shared" si="142"/>
        <v>-1</v>
      </c>
      <c r="R234" s="204">
        <f t="shared" si="143"/>
        <v>0</v>
      </c>
      <c r="S234" s="204">
        <f t="shared" si="144"/>
        <v>0</v>
      </c>
      <c r="T234" s="115">
        <f t="shared" si="145"/>
        <v>-2.087995838890214</v>
      </c>
      <c r="U234" s="115">
        <f t="shared" si="146"/>
        <v>0</v>
      </c>
      <c r="V234" s="115">
        <f t="shared" si="147"/>
        <v>0</v>
      </c>
      <c r="W234" s="202">
        <f t="shared" si="165"/>
        <v>0</v>
      </c>
      <c r="Y234" s="205">
        <f t="shared" si="183"/>
        <v>68.69559890035508</v>
      </c>
      <c r="Z234" s="205">
        <f t="shared" si="184"/>
        <v>-1</v>
      </c>
      <c r="AA234" s="205">
        <f t="shared" si="148"/>
        <v>0</v>
      </c>
      <c r="AB234" s="205">
        <f t="shared" si="166"/>
        <v>0</v>
      </c>
      <c r="AC234" s="205">
        <f t="shared" si="185"/>
        <v>-1</v>
      </c>
      <c r="AD234" s="205">
        <f t="shared" si="149"/>
        <v>0</v>
      </c>
      <c r="AE234" s="205">
        <f t="shared" si="167"/>
        <v>0</v>
      </c>
      <c r="AF234" s="205">
        <f t="shared" si="150"/>
        <v>0</v>
      </c>
      <c r="AG234" s="205">
        <f t="shared" si="168"/>
        <v>0</v>
      </c>
      <c r="AH234" s="205">
        <f t="shared" si="169"/>
        <v>0</v>
      </c>
      <c r="AI234" s="205">
        <f t="shared" si="151"/>
        <v>-0.12189521760436374</v>
      </c>
      <c r="AJ234" s="205">
        <f t="shared" si="186"/>
        <v>1823.8643380531059</v>
      </c>
      <c r="AK234" s="205">
        <f t="shared" si="170"/>
        <v>68.586129541792261</v>
      </c>
      <c r="AL234" s="205">
        <f t="shared" si="152"/>
        <v>68.69559890035508</v>
      </c>
      <c r="AM234" s="205" t="e">
        <f t="shared" si="153"/>
        <v>#DIV/0!</v>
      </c>
      <c r="AN234" s="205">
        <f t="shared" si="171"/>
        <v>0</v>
      </c>
      <c r="AO234" s="205">
        <f t="shared" si="154"/>
        <v>0</v>
      </c>
      <c r="AP234" s="205">
        <f t="shared" si="172"/>
        <v>0</v>
      </c>
      <c r="AQ234" s="205">
        <f t="shared" si="173"/>
        <v>0</v>
      </c>
      <c r="AR234" s="215">
        <f t="shared" si="155"/>
        <v>13.181186421934679</v>
      </c>
      <c r="AS234" s="215">
        <f t="shared" si="156"/>
        <v>13.181186421934679</v>
      </c>
      <c r="AT234" s="215">
        <f t="shared" si="157"/>
        <v>0</v>
      </c>
      <c r="AU234" s="215">
        <f t="shared" si="187"/>
        <v>0</v>
      </c>
      <c r="AV234" s="201"/>
      <c r="AW234" s="115">
        <f t="shared" si="188"/>
        <v>60.429000000000464</v>
      </c>
      <c r="AX234" s="115">
        <f t="shared" si="189"/>
        <v>-2.087995838890214</v>
      </c>
      <c r="AY234" s="115">
        <f t="shared" si="174"/>
        <v>0</v>
      </c>
      <c r="AZ234" s="115">
        <f t="shared" si="190"/>
        <v>-2.0788625012946564</v>
      </c>
      <c r="BA234" s="115">
        <f t="shared" si="175"/>
        <v>0</v>
      </c>
      <c r="BB234" s="115">
        <f t="shared" si="191"/>
        <v>0</v>
      </c>
      <c r="BC234" s="115">
        <f t="shared" si="192"/>
        <v>0</v>
      </c>
      <c r="BD234" s="115">
        <f t="shared" si="193"/>
        <v>0</v>
      </c>
      <c r="BE234" s="115">
        <f t="shared" si="176"/>
        <v>0</v>
      </c>
      <c r="BF234" s="115">
        <f t="shared" si="177"/>
        <v>0</v>
      </c>
      <c r="BG234" s="115">
        <f t="shared" si="194"/>
        <v>1772.1990000000026</v>
      </c>
      <c r="BH234" s="115">
        <f t="shared" si="195"/>
        <v>22921.686640425276</v>
      </c>
      <c r="BI234" s="115">
        <f t="shared" si="178"/>
        <v>60.429000000000464</v>
      </c>
      <c r="BJ234" s="115" t="e">
        <f t="shared" si="179"/>
        <v>#DIV/0!</v>
      </c>
      <c r="BK234" s="115">
        <f t="shared" si="158"/>
        <v>0</v>
      </c>
      <c r="BL234" s="115">
        <f t="shared" si="159"/>
        <v>0</v>
      </c>
      <c r="BM234" s="115">
        <f t="shared" si="180"/>
        <v>0</v>
      </c>
      <c r="BN234" s="201">
        <f t="shared" si="160"/>
        <v>0</v>
      </c>
      <c r="BO234" s="216">
        <f t="shared" si="196"/>
        <v>0</v>
      </c>
      <c r="BP234" s="201"/>
      <c r="BQ234" s="110">
        <f t="shared" si="161"/>
        <v>0</v>
      </c>
      <c r="BR234" s="110" t="e">
        <f t="shared" si="162"/>
        <v>#DIV/0!</v>
      </c>
      <c r="BS234" s="110" t="e">
        <f t="shared" si="181"/>
        <v>#DIV/0!</v>
      </c>
      <c r="BT234" s="110">
        <f t="shared" si="182"/>
        <v>0</v>
      </c>
      <c r="CC234" s="110"/>
      <c r="CD234" s="110"/>
      <c r="CE234" s="110"/>
      <c r="CW234" s="110"/>
      <c r="CX234" s="110"/>
    </row>
    <row r="235" spans="1:102">
      <c r="A235" s="110">
        <f t="shared" si="197"/>
        <v>7.0900000000000407</v>
      </c>
      <c r="B235" s="110">
        <f t="shared" si="163"/>
        <v>1543.4546117315354</v>
      </c>
      <c r="C235" s="116">
        <f t="shared" si="164"/>
        <v>1543.4546117315354</v>
      </c>
      <c r="E235" s="205">
        <f t="shared" ref="E235:E298" si="198">(($P$19*($B$28+$B$27)+$P$20)*A235*A235+($P$21*($B$27+$B$28)+$P$22*($B$25/($B$25+$B$23))+$P$23)*A235+$P$24)</f>
        <v>1812.7452656463574</v>
      </c>
      <c r="F235" s="205">
        <f t="shared" ref="F235:F298" si="199">$P$25*A235^2+$P$26*A235+$P$27*($B$25/($B$25+$B$23))+$P$28*$B$21+$P$29*$B$26+$P$30</f>
        <v>1727.250881223619</v>
      </c>
      <c r="G235" s="205">
        <f t="shared" ref="G235:G298" si="200">(-($P$36*$B$26+$P$37)+(($P$36*$B$26+$P$37)^2-4*5*(($P$31+$P$32*$B$25/($B$25+$B$23))*$A235^2+($P$33+$P$34*$B$25/($B$25+$B$23))*$A235+$P$35))^0.5)/(2*(($P$31+$P$32*$B$25/($B$23+$B$25))*$A235^2+($P$33+$P$34*$B$25/($B$25+$B$23))*$A235+$P$35))</f>
        <v>-0.12200826994926456</v>
      </c>
      <c r="H235" s="205">
        <f t="shared" ref="H235:H298" si="201">G235*(F235-E235)+E235</f>
        <v>1823.176287580153</v>
      </c>
      <c r="I235" s="205">
        <f t="shared" ref="I235:I298" si="202">(($P$31+$P$32*$B$25/($B$25+$B$23))*$A235^2+($P$33+$P$34*$B$25/($B$25+$B$23))*$A235+$P$35)*G235^2+($P$36*$B$26+$P$37)*G235+5</f>
        <v>0</v>
      </c>
      <c r="K235" s="115">
        <f t="shared" ref="K235:K298" si="203">1085.7+132.9*A235-5.1*A235*A235</f>
        <v>1771.5936900000024</v>
      </c>
      <c r="L235" s="115">
        <f t="shared" ref="L235:L298" si="204">1475+80*A235-3.2*A235*A235</f>
        <v>1881.3420800000013</v>
      </c>
      <c r="M235" s="115">
        <f t="shared" ref="M235:M298" si="205">$G$14/(0.5+0.08*A235)</f>
        <v>0.14055472263868021</v>
      </c>
      <c r="N235" s="115">
        <f t="shared" ref="N235:N298" si="206">M235^(1/1.5)*(L235-K235)+K235</f>
        <v>1801.2621578945379</v>
      </c>
      <c r="O235" s="115">
        <f t="shared" ref="O235:O298" si="207">1780+45*A235-2*A235*A235</f>
        <v>1998.5138000000009</v>
      </c>
      <c r="Q235" s="205">
        <f t="shared" ref="Q235:Q298" si="208">IF(F235&lt;E235,-1,(B235-E235)/(F235-E235))</f>
        <v>-1</v>
      </c>
      <c r="R235" s="204">
        <f t="shared" ref="R235:R298" si="209">IF(Q235&lt;G235,0,(($P$31+$P$32*($B$25/($B$25+$B$23)))*A235^2+($P$33+$P$34*($B$25/($B$25+$B$23)))*A235+$P$35)*Q235^2+($P$36*$B$26+$P$37)*Q235+5)</f>
        <v>0</v>
      </c>
      <c r="S235" s="204">
        <f t="shared" ref="S235:S298" si="210">IF(R235&lt;0,0,R235)</f>
        <v>0</v>
      </c>
      <c r="T235" s="115">
        <f t="shared" ref="T235:T298" si="211">(B235-K235)/(L235-K235)</f>
        <v>-2.0787464697064757</v>
      </c>
      <c r="U235" s="115">
        <f t="shared" ref="U235:U298" si="212">IF(T235&lt;0,0,T235^1.5*100)</f>
        <v>0</v>
      </c>
      <c r="V235" s="115">
        <f t="shared" ref="V235:V298" si="213">IF(B235&lt;N235,0,(M235+(1-M235)*(B235-N235)/(O235-N235))^1.5*100)</f>
        <v>0</v>
      </c>
      <c r="W235" s="202">
        <f t="shared" si="165"/>
        <v>0</v>
      </c>
      <c r="Y235" s="205">
        <f t="shared" si="183"/>
        <v>68.805047295292397</v>
      </c>
      <c r="Z235" s="205">
        <f t="shared" si="184"/>
        <v>-1</v>
      </c>
      <c r="AA235" s="205">
        <f t="shared" ref="AA235:AA298" si="214">IF(Z235&lt;$G235,0,IF(((($P$31+$P$32*($B$25/($B$25+$B$23)))*$A235^2+($P$33+$P$34*($B$25/($B$25+$B$23)))*$A235+$P$35)*Z235^2+($P$36*$B$26+$P$37)*Z235+5)&lt;0,0,((($P$31+$P$32*($B$25/($B$25+$B$23)))*$A235^2+($P$33+$P$34*($B$25/($B$25+$B$23)))*$A235+$P$35)*Z235^2+($P$36*$B$26+$P$37)*Z235+5)))</f>
        <v>0</v>
      </c>
      <c r="AB235" s="205">
        <f t="shared" si="166"/>
        <v>0</v>
      </c>
      <c r="AC235" s="205">
        <f t="shared" si="185"/>
        <v>-1</v>
      </c>
      <c r="AD235" s="205">
        <f t="shared" ref="AD235:AD298" si="215">IF(AC235&lt;$G235,0,IF(((($P$31+$P$32*($B$25/($B$25+$B$23)))*$A235^2+($P$33+$P$34*($B$25/($B$25+$B$23)))*$A235+$P$35)*AC235^2+($P$36*$B$26+$P$37)*AC235+5)&lt;0,0,((($P$31+$P$32*($B$25/($B$25+$B$23)))*$A235^2+($P$33+$P$34*($B$25/($B$25+$B$23)))*$A235+$P$35)*AC235^2+($P$36*$B$26+$P$37)*AC235+5)))</f>
        <v>0</v>
      </c>
      <c r="AE235" s="205">
        <f t="shared" si="167"/>
        <v>0</v>
      </c>
      <c r="AF235" s="205">
        <f t="shared" ref="AF235:AF298" si="216">IF(C235&gt;$F235,0.3,AD235-AB235)</f>
        <v>0</v>
      </c>
      <c r="AG235" s="205">
        <f t="shared" si="168"/>
        <v>0</v>
      </c>
      <c r="AH235" s="205">
        <f t="shared" si="169"/>
        <v>0</v>
      </c>
      <c r="AI235" s="205">
        <f t="shared" ref="AI235:AI298" si="217">(-($P$36*$B$26+$P$37)+(($P$36*$B$26+$P$37)^2-4*(5-AA236)*(($P$31+$P$32*$B$25/($B$25+$B$23))*$A235^2+($P$33+$P$34*$B$25/($B$25+$B$23))*$A235+$P$35))^0.5)/(2*(($P$31+$P$32*$B$25/($B$23+$B$25))*$A235^2+($P$33+$P$34*$B$25/($B$25+$B$23))*$A235+$P$35))</f>
        <v>-0.12200826994926456</v>
      </c>
      <c r="AJ235" s="205">
        <f t="shared" si="186"/>
        <v>1823.176287580153</v>
      </c>
      <c r="AK235" s="205">
        <f t="shared" si="170"/>
        <v>68.69559890035508</v>
      </c>
      <c r="AL235" s="205">
        <f t="shared" ref="AL235:AL298" si="218">IF(AB235=0,Y235,AK235)</f>
        <v>68.805047295292397</v>
      </c>
      <c r="AM235" s="205" t="e">
        <f t="shared" ref="AM235:AM298" si="219">IF(BM235&lt;=0,((AL235-($O$13*($G$11+273.15)/($G$12*$O$14*$O$12+(1-$G$12)*$R$14*$R$12)*10^9))/($G$12*($G$11+273.15)*$O$15/($G$12*$O$12+(1-$G$12)*$R$12)+100/AH235))*-100,(AL235-($G$12*$O$13+(1-$G$12)*$R$13)*($G$11+273.15)/($G$12*$O$14*$O$12+(1-$G$12)*$R$14*$R$12)*10^9+(1-$G$12)*($G$11+273.15)*$R$15/$R$12*(AL235-BI235)/(100/BE235))/($G$12*($G$11+273.15)*$O$15/$O$12+(1-$G$12)*($G$11+273.15)*$R$15/$R$12*(100/AH235)/(100/BE235)+100/AH235)*-100)</f>
        <v>#DIV/0!</v>
      </c>
      <c r="AN235" s="205">
        <f t="shared" si="171"/>
        <v>0</v>
      </c>
      <c r="AO235" s="205">
        <f t="shared" ref="AO235:AO298" si="220">IF(AN235&gt;=0,0,AN235)</f>
        <v>0</v>
      </c>
      <c r="AP235" s="205">
        <f t="shared" si="172"/>
        <v>0</v>
      </c>
      <c r="AQ235" s="205">
        <f t="shared" si="173"/>
        <v>0</v>
      </c>
      <c r="AR235" s="215">
        <f t="shared" ref="AR235:AR298" si="221">IF(AND(AB235=0,BC235=0),(B236-B235)/(A236-A235),IF(AB235=0,BI235+1/BE235*BL235,AL235+1/AH235*AP235))</f>
        <v>13.181186421934679</v>
      </c>
      <c r="AS235" s="215">
        <f t="shared" ref="AS235:AS298" si="222">IF(AA235&gt;=100,BI235+1/BE235*BL235,AR235)</f>
        <v>13.181186421934679</v>
      </c>
      <c r="AT235" s="215">
        <f t="shared" ref="AT235:AT298" si="223">IF(AB235=AB234,0,(AB235/100)/(1-($G$12*AB235/100+(1-$G$12)*BC235/100))*($A235-$A236)*10^9/($R$16*9.8))</f>
        <v>0</v>
      </c>
      <c r="AU235" s="215">
        <f t="shared" si="187"/>
        <v>0</v>
      </c>
      <c r="AV235" s="201"/>
      <c r="AW235" s="115">
        <f t="shared" si="188"/>
        <v>60.531000000015794</v>
      </c>
      <c r="AX235" s="115">
        <f t="shared" si="189"/>
        <v>-2.0787464697064757</v>
      </c>
      <c r="AY235" s="115">
        <f t="shared" si="174"/>
        <v>0</v>
      </c>
      <c r="AZ235" s="115">
        <f t="shared" si="190"/>
        <v>-2.0696347187277144</v>
      </c>
      <c r="BA235" s="115">
        <f t="shared" si="175"/>
        <v>0</v>
      </c>
      <c r="BB235" s="115">
        <f t="shared" si="191"/>
        <v>0</v>
      </c>
      <c r="BC235" s="115">
        <f t="shared" si="192"/>
        <v>0</v>
      </c>
      <c r="BD235" s="115">
        <f t="shared" si="193"/>
        <v>0</v>
      </c>
      <c r="BE235" s="115">
        <f t="shared" si="176"/>
        <v>0</v>
      </c>
      <c r="BF235" s="115">
        <f t="shared" si="177"/>
        <v>0</v>
      </c>
      <c r="BG235" s="115">
        <f t="shared" si="194"/>
        <v>1771.5936900000024</v>
      </c>
      <c r="BH235" s="115">
        <f t="shared" si="195"/>
        <v>22874.43882684721</v>
      </c>
      <c r="BI235" s="115">
        <f t="shared" si="178"/>
        <v>60.531000000015794</v>
      </c>
      <c r="BJ235" s="115" t="e">
        <f t="shared" si="179"/>
        <v>#DIV/0!</v>
      </c>
      <c r="BK235" s="115">
        <f t="shared" ref="BK235:BK298" si="224">IF(BC235&lt;=0,0,BJ235)</f>
        <v>0</v>
      </c>
      <c r="BL235" s="115">
        <f t="shared" ref="BL235:BL298" si="225">IF(OR(BE235&lt;0,BK235&gt;=0),0,BK235)</f>
        <v>0</v>
      </c>
      <c r="BM235" s="115">
        <f t="shared" si="180"/>
        <v>0</v>
      </c>
      <c r="BN235" s="201">
        <f t="shared" ref="BN235:BN298" si="226">IF(BC235=BC234,0,(BC235/100)/(1-($G$12*AB235/100+(1-$G$12)*BC235/100))*($A235-$A236)*10^9/($R$16*9.8))</f>
        <v>0</v>
      </c>
      <c r="BO235" s="216">
        <f t="shared" si="196"/>
        <v>0</v>
      </c>
      <c r="BP235" s="201"/>
      <c r="BQ235" s="110">
        <f t="shared" ref="BQ235:BQ298" si="227">$G$12*AU235+(1-$G$12)*BO235</f>
        <v>0</v>
      </c>
      <c r="BR235" s="110" t="e">
        <f t="shared" ref="BR235:BR298" si="228">$G$12*AU235/BQ235</f>
        <v>#DIV/0!</v>
      </c>
      <c r="BS235" s="110" t="e">
        <f t="shared" si="181"/>
        <v>#DIV/0!</v>
      </c>
      <c r="BT235" s="110">
        <f t="shared" si="182"/>
        <v>0</v>
      </c>
      <c r="CC235" s="110"/>
      <c r="CD235" s="110"/>
      <c r="CE235" s="110"/>
      <c r="CW235" s="110"/>
      <c r="CX235" s="110"/>
    </row>
    <row r="236" spans="1:102">
      <c r="A236" s="110">
        <f t="shared" si="197"/>
        <v>7.0800000000000409</v>
      </c>
      <c r="B236" s="110">
        <f t="shared" ref="B236:B299" si="229">G$11+((1-G$12)*(($R$13*($G$11+273.15))/($R$12*$R$14)*10^9)*A236+G$12*(($O$13*($G$11+273.15))/($O$12*$O$14)*10^9)*A236)</f>
        <v>1543.322799867316</v>
      </c>
      <c r="C236" s="116">
        <f t="shared" ref="C236:C299" si="230">IF(AND($H236&gt;$B236,$K236&gt;$B236),$B236,C235+AS235*($A236-$A235))</f>
        <v>1543.322799867316</v>
      </c>
      <c r="E236" s="205">
        <f t="shared" si="198"/>
        <v>1812.1457649524334</v>
      </c>
      <c r="F236" s="205">
        <f t="shared" si="199"/>
        <v>1727.464681223619</v>
      </c>
      <c r="G236" s="205">
        <f t="shared" si="200"/>
        <v>-0.12212146357322169</v>
      </c>
      <c r="H236" s="205">
        <f t="shared" si="201"/>
        <v>1822.4871428343627</v>
      </c>
      <c r="I236" s="205">
        <f t="shared" si="202"/>
        <v>0</v>
      </c>
      <c r="K236" s="115">
        <f t="shared" si="203"/>
        <v>1770.9873600000026</v>
      </c>
      <c r="L236" s="115">
        <f t="shared" si="204"/>
        <v>1880.9955200000013</v>
      </c>
      <c r="M236" s="115">
        <f t="shared" si="205"/>
        <v>0.14066016504125986</v>
      </c>
      <c r="N236" s="115">
        <f t="shared" si="206"/>
        <v>1800.7409231632739</v>
      </c>
      <c r="O236" s="115">
        <f t="shared" si="207"/>
        <v>1998.3472000000006</v>
      </c>
      <c r="Q236" s="205">
        <f t="shared" si="208"/>
        <v>-1</v>
      </c>
      <c r="R236" s="204">
        <f t="shared" si="209"/>
        <v>0</v>
      </c>
      <c r="S236" s="204">
        <f t="shared" si="210"/>
        <v>0</v>
      </c>
      <c r="T236" s="115">
        <f t="shared" si="211"/>
        <v>-2.0695242983128637</v>
      </c>
      <c r="U236" s="115">
        <f t="shared" si="212"/>
        <v>0</v>
      </c>
      <c r="V236" s="115">
        <f t="shared" si="213"/>
        <v>0</v>
      </c>
      <c r="W236" s="202">
        <f t="shared" ref="W236:W299" si="231">IF(V236&gt;0,V236,U236)</f>
        <v>0</v>
      </c>
      <c r="Y236" s="205">
        <f t="shared" si="183"/>
        <v>68.914474579038696</v>
      </c>
      <c r="Z236" s="205">
        <f t="shared" si="184"/>
        <v>-1</v>
      </c>
      <c r="AA236" s="205">
        <f t="shared" si="214"/>
        <v>0</v>
      </c>
      <c r="AB236" s="205">
        <f t="shared" ref="AB236:AB299" si="232">IF(AA235&gt;0,AB235+AP235*($A236-$A235),AA236)</f>
        <v>0</v>
      </c>
      <c r="AC236" s="205">
        <f t="shared" si="185"/>
        <v>-1</v>
      </c>
      <c r="AD236" s="205">
        <f t="shared" si="215"/>
        <v>0</v>
      </c>
      <c r="AE236" s="205">
        <f t="shared" ref="AE236:AE299" si="233">AD236-AB236</f>
        <v>0</v>
      </c>
      <c r="AF236" s="205">
        <f t="shared" si="216"/>
        <v>0</v>
      </c>
      <c r="AG236" s="205">
        <f t="shared" ref="AG236:AG299" si="234">IF($G$15=0,AE236,AF236)</f>
        <v>0</v>
      </c>
      <c r="AH236" s="205">
        <f t="shared" ref="AH236:AH299" si="235">IF(AG236&lt;0,0.0001,AG236)</f>
        <v>0</v>
      </c>
      <c r="AI236" s="205">
        <f t="shared" si="217"/>
        <v>-0.12212146357322169</v>
      </c>
      <c r="AJ236" s="205">
        <f t="shared" si="186"/>
        <v>1822.4871428343627</v>
      </c>
      <c r="AK236" s="205">
        <f t="shared" ref="AK236:AK299" si="236">IF((($P$36*$B$26+$P$37)^2-4*(5-AA236)*(($P$31+$P$32*$B$25/($B$25+$B$23))*$A235^2+($P$33+$P$34*$B$25/($B$25+$B$23))*$A235+$P$35)),Y235,IF(AI235&lt;Z235,AK235,(C236-AJ235)/(A236-A235)))</f>
        <v>68.805047295292397</v>
      </c>
      <c r="AL236" s="205">
        <f t="shared" si="218"/>
        <v>68.914474579038696</v>
      </c>
      <c r="AM236" s="205" t="e">
        <f t="shared" si="219"/>
        <v>#DIV/0!</v>
      </c>
      <c r="AN236" s="205">
        <f t="shared" ref="AN236:AN299" si="237">IF(AH236=0,0,IF(S237=0,0,AM236))</f>
        <v>0</v>
      </c>
      <c r="AO236" s="205">
        <f t="shared" si="220"/>
        <v>0</v>
      </c>
      <c r="AP236" s="205">
        <f t="shared" ref="AP236:AP299" si="238">IF(AB236&gt;100,0,AO236)</f>
        <v>0</v>
      </c>
      <c r="AQ236" s="205">
        <f t="shared" ref="AQ236:AQ299" si="239">-AP236</f>
        <v>0</v>
      </c>
      <c r="AR236" s="215">
        <f t="shared" si="221"/>
        <v>13.181186421957417</v>
      </c>
      <c r="AS236" s="215">
        <f t="shared" si="222"/>
        <v>13.181186421957417</v>
      </c>
      <c r="AT236" s="215">
        <f t="shared" si="223"/>
        <v>0</v>
      </c>
      <c r="AU236" s="215">
        <f t="shared" si="187"/>
        <v>0</v>
      </c>
      <c r="AV236" s="201"/>
      <c r="AW236" s="115">
        <f t="shared" si="188"/>
        <v>60.632999999985643</v>
      </c>
      <c r="AX236" s="115">
        <f t="shared" si="189"/>
        <v>-2.0695242983128637</v>
      </c>
      <c r="AY236" s="115">
        <f t="shared" ref="AY236:AY299" si="240">IF(AX236&lt;0,0,(AX236^1.5)*100)</f>
        <v>0</v>
      </c>
      <c r="AZ236" s="115">
        <f t="shared" si="190"/>
        <v>-2.0604340635520964</v>
      </c>
      <c r="BA236" s="115">
        <f t="shared" ref="BA236:BA299" si="241">IF(AZ236&lt;0,0,(AZ236^1.5)*100)</f>
        <v>0</v>
      </c>
      <c r="BB236" s="115">
        <f t="shared" si="191"/>
        <v>0</v>
      </c>
      <c r="BC236" s="115">
        <f t="shared" si="192"/>
        <v>0</v>
      </c>
      <c r="BD236" s="115">
        <f t="shared" si="193"/>
        <v>0</v>
      </c>
      <c r="BE236" s="115">
        <f t="shared" ref="BE236:BE299" si="242">BD236-BC236</f>
        <v>0</v>
      </c>
      <c r="BF236" s="115">
        <f t="shared" ref="BF236:BF299" si="243">(BB237/100)^(1/1.5)</f>
        <v>0</v>
      </c>
      <c r="BG236" s="115">
        <f t="shared" si="194"/>
        <v>1770.9873600000026</v>
      </c>
      <c r="BH236" s="115">
        <f t="shared" si="195"/>
        <v>22827.089013269127</v>
      </c>
      <c r="BI236" s="115">
        <f t="shared" ref="BI236:BI299" si="244">IF(BC236&lt;=0,AW236,BH236)</f>
        <v>60.632999999985643</v>
      </c>
      <c r="BJ236" s="115" t="e">
        <f t="shared" ref="BJ236:BJ299" si="245">IF(OR(AA236&lt;=0, AB236&gt;=100),((BI236-($R$13*($G$11+273.15)/($G$12*$O$14*$O$12+(1-$G$12)*$R$14*$R$12)*10^9))/((1-$G$12)*($G$11+273.15)*$R$15/($G$12*$O$12+(1-$G$12)*$R$12)+100/BE236))*-100,(BI236-((1-$G$12)*$R$13+$G$12*$O$13)*($G$11+273.15)/($G$12*$O$14*$O$12+(1-$G$12)*$R$14*$R$12)*10^9+$G$12*($G$11+273.15)*$O$15/$O$12*(BI236-AL236)/(100/AH236))/((1-$G$12)*($G$11+273.15)*$R$15/$R$12+$G$12*($G$11+273.15)*$O$15/$O$12*(100/BE236)/(100/AH236)+100/BE236)*-100)</f>
        <v>#DIV/0!</v>
      </c>
      <c r="BK236" s="115">
        <f t="shared" si="224"/>
        <v>0</v>
      </c>
      <c r="BL236" s="115">
        <f t="shared" si="225"/>
        <v>0</v>
      </c>
      <c r="BM236" s="115">
        <f t="shared" ref="BM236:BM299" si="246">-BL236</f>
        <v>0</v>
      </c>
      <c r="BN236" s="201">
        <f t="shared" si="226"/>
        <v>0</v>
      </c>
      <c r="BO236" s="216">
        <f t="shared" si="196"/>
        <v>0</v>
      </c>
      <c r="BP236" s="201"/>
      <c r="BQ236" s="110">
        <f t="shared" si="227"/>
        <v>0</v>
      </c>
      <c r="BR236" s="110" t="e">
        <f t="shared" si="228"/>
        <v>#DIV/0!</v>
      </c>
      <c r="BS236" s="110" t="e">
        <f t="shared" ref="BS236:BS299" si="247">(1-$G$12)*BO236/BQ236</f>
        <v>#DIV/0!</v>
      </c>
      <c r="BT236" s="110">
        <f t="shared" ref="BT236:BT299" si="248">BQ236*$R$16*9.8/10^9</f>
        <v>0</v>
      </c>
      <c r="CC236" s="110"/>
      <c r="CD236" s="110"/>
      <c r="CE236" s="110"/>
      <c r="CW236" s="110"/>
      <c r="CX236" s="110"/>
    </row>
    <row r="237" spans="1:102">
      <c r="A237" s="110">
        <f t="shared" si="197"/>
        <v>7.0700000000000411</v>
      </c>
      <c r="B237" s="110">
        <f t="shared" si="229"/>
        <v>1543.1909880030964</v>
      </c>
      <c r="C237" s="116">
        <f t="shared" si="230"/>
        <v>1543.1909880030964</v>
      </c>
      <c r="E237" s="205">
        <f t="shared" si="198"/>
        <v>1811.5451379037581</v>
      </c>
      <c r="F237" s="205">
        <f t="shared" si="199"/>
        <v>1727.6756812236194</v>
      </c>
      <c r="G237" s="205">
        <f t="shared" si="200"/>
        <v>-0.12223479834470513</v>
      </c>
      <c r="H237" s="205">
        <f t="shared" si="201"/>
        <v>1821.7969040283349</v>
      </c>
      <c r="I237" s="205">
        <f t="shared" si="202"/>
        <v>0</v>
      </c>
      <c r="K237" s="115">
        <f t="shared" si="203"/>
        <v>1770.3800100000026</v>
      </c>
      <c r="L237" s="115">
        <f t="shared" si="204"/>
        <v>1880.6483200000014</v>
      </c>
      <c r="M237" s="115">
        <f t="shared" si="205"/>
        <v>0.1407657657657653</v>
      </c>
      <c r="N237" s="115">
        <f t="shared" si="206"/>
        <v>1800.2188601429209</v>
      </c>
      <c r="O237" s="115">
        <f t="shared" si="207"/>
        <v>1998.1802000000007</v>
      </c>
      <c r="Q237" s="205">
        <f t="shared" si="208"/>
        <v>-1</v>
      </c>
      <c r="R237" s="204">
        <f t="shared" si="209"/>
        <v>0</v>
      </c>
      <c r="S237" s="204">
        <f t="shared" si="210"/>
        <v>0</v>
      </c>
      <c r="T237" s="115">
        <f t="shared" si="211"/>
        <v>-2.0603292278344396</v>
      </c>
      <c r="U237" s="115">
        <f t="shared" si="212"/>
        <v>0</v>
      </c>
      <c r="V237" s="115">
        <f t="shared" si="213"/>
        <v>0</v>
      </c>
      <c r="W237" s="202">
        <f t="shared" si="231"/>
        <v>0</v>
      </c>
      <c r="Y237" s="205">
        <f t="shared" ref="Y237:Y300" si="249">(H237-H236)/(A237-A236)</f>
        <v>69.023880602777922</v>
      </c>
      <c r="Z237" s="205">
        <f t="shared" ref="Z237:Z300" si="250">IF(E237&gt;F237,-1,(C237-E237)/(F237-E237))</f>
        <v>-1</v>
      </c>
      <c r="AA237" s="205">
        <f t="shared" si="214"/>
        <v>0</v>
      </c>
      <c r="AB237" s="205">
        <f t="shared" si="232"/>
        <v>0</v>
      </c>
      <c r="AC237" s="205">
        <f t="shared" ref="AC237:AC300" si="251">IF(E237&gt;F237,-1,Z237+1/(F237-E237))</f>
        <v>-1</v>
      </c>
      <c r="AD237" s="205">
        <f t="shared" si="215"/>
        <v>0</v>
      </c>
      <c r="AE237" s="205">
        <f t="shared" si="233"/>
        <v>0</v>
      </c>
      <c r="AF237" s="205">
        <f t="shared" si="216"/>
        <v>0</v>
      </c>
      <c r="AG237" s="205">
        <f t="shared" si="234"/>
        <v>0</v>
      </c>
      <c r="AH237" s="205">
        <f t="shared" si="235"/>
        <v>0</v>
      </c>
      <c r="AI237" s="205">
        <f t="shared" si="217"/>
        <v>-0.12223479834470513</v>
      </c>
      <c r="AJ237" s="205">
        <f t="shared" ref="AJ237:AJ300" si="252">AI237*(F237-E237)+E237</f>
        <v>1821.7969040283349</v>
      </c>
      <c r="AK237" s="205">
        <f t="shared" si="236"/>
        <v>68.914474579038696</v>
      </c>
      <c r="AL237" s="205">
        <f t="shared" si="218"/>
        <v>69.023880602777922</v>
      </c>
      <c r="AM237" s="205" t="e">
        <f t="shared" si="219"/>
        <v>#DIV/0!</v>
      </c>
      <c r="AN237" s="205">
        <f t="shared" si="237"/>
        <v>0</v>
      </c>
      <c r="AO237" s="205">
        <f t="shared" si="220"/>
        <v>0</v>
      </c>
      <c r="AP237" s="205">
        <f t="shared" si="238"/>
        <v>0</v>
      </c>
      <c r="AQ237" s="205">
        <f t="shared" si="239"/>
        <v>0</v>
      </c>
      <c r="AR237" s="215">
        <f t="shared" si="221"/>
        <v>13.181186421934679</v>
      </c>
      <c r="AS237" s="215">
        <f t="shared" si="222"/>
        <v>13.181186421934679</v>
      </c>
      <c r="AT237" s="215">
        <f t="shared" si="223"/>
        <v>0</v>
      </c>
      <c r="AU237" s="215">
        <f t="shared" ref="AU237:AU300" si="253">AU236+AT237</f>
        <v>0</v>
      </c>
      <c r="AV237" s="201"/>
      <c r="AW237" s="115">
        <f t="shared" ref="AW237:AW300" si="254">(K237-K236)/(A237-A236)</f>
        <v>60.735000000000966</v>
      </c>
      <c r="AX237" s="115">
        <f t="shared" ref="AX237:AX300" si="255">(C237-K237)/(L237-K237)</f>
        <v>-2.0603292278344396</v>
      </c>
      <c r="AY237" s="115">
        <f t="shared" si="240"/>
        <v>0</v>
      </c>
      <c r="AZ237" s="115">
        <f t="shared" ref="AZ237:AZ300" si="256">(C237+1-K237)/(L237-K237)</f>
        <v>-2.051260439167959</v>
      </c>
      <c r="BA237" s="115">
        <f t="shared" si="241"/>
        <v>0</v>
      </c>
      <c r="BB237" s="115">
        <f t="shared" ref="BB237:BB300" si="257">IF(AY237&lt;M237*100,AY237,(M237+(1-M237)*((C237-N237)/(O237-N237))^1.5)*100)</f>
        <v>0</v>
      </c>
      <c r="BC237" s="115">
        <f t="shared" ref="BC237:BC300" si="258">IF(BB236&lt;=0,BB237,BC236+BL236*(A237-A236))</f>
        <v>0</v>
      </c>
      <c r="BD237" s="115">
        <f t="shared" ref="BD237:BD300" si="259">IF(BA237&lt;M237*100,BA237,(M237+(1-M237)*((C237+1-N237)/(O237-N237))^1.5)*100)</f>
        <v>0</v>
      </c>
      <c r="BE237" s="115">
        <f t="shared" si="242"/>
        <v>0</v>
      </c>
      <c r="BF237" s="115">
        <f t="shared" si="243"/>
        <v>0</v>
      </c>
      <c r="BG237" s="115">
        <f t="shared" ref="BG237:BG300" si="260">IF(BC237&lt;M237*100,BF237*(L237-K237)+K237,BF237*(O237-N237)+N237)</f>
        <v>1770.3800100000026</v>
      </c>
      <c r="BH237" s="115">
        <f t="shared" ref="BH237:BH300" si="261">IF(BF236&lt;AX236,BH236,(C237-BG236)/(A237-A236))</f>
        <v>22779.6371996911</v>
      </c>
      <c r="BI237" s="115">
        <f t="shared" si="244"/>
        <v>60.735000000000966</v>
      </c>
      <c r="BJ237" s="115" t="e">
        <f t="shared" si="245"/>
        <v>#DIV/0!</v>
      </c>
      <c r="BK237" s="115">
        <f t="shared" si="224"/>
        <v>0</v>
      </c>
      <c r="BL237" s="115">
        <f t="shared" si="225"/>
        <v>0</v>
      </c>
      <c r="BM237" s="115">
        <f t="shared" si="246"/>
        <v>0</v>
      </c>
      <c r="BN237" s="201">
        <f t="shared" si="226"/>
        <v>0</v>
      </c>
      <c r="BO237" s="216">
        <f t="shared" ref="BO237:BO300" si="262">BO236+BN237</f>
        <v>0</v>
      </c>
      <c r="BP237" s="201"/>
      <c r="BQ237" s="110">
        <f t="shared" si="227"/>
        <v>0</v>
      </c>
      <c r="BR237" s="110" t="e">
        <f t="shared" si="228"/>
        <v>#DIV/0!</v>
      </c>
      <c r="BS237" s="110" t="e">
        <f t="shared" si="247"/>
        <v>#DIV/0!</v>
      </c>
      <c r="BT237" s="110">
        <f t="shared" si="248"/>
        <v>0</v>
      </c>
      <c r="CC237" s="110"/>
      <c r="CD237" s="110"/>
      <c r="CE237" s="110"/>
      <c r="CW237" s="110"/>
      <c r="CX237" s="110"/>
    </row>
    <row r="238" spans="1:102">
      <c r="A238" s="110">
        <f t="shared" ref="A238:A301" si="263">A237-0.01</f>
        <v>7.0600000000000414</v>
      </c>
      <c r="B238" s="110">
        <f t="shared" si="229"/>
        <v>1543.0591761388771</v>
      </c>
      <c r="C238" s="116">
        <f t="shared" si="230"/>
        <v>1543.0591761388771</v>
      </c>
      <c r="E238" s="205">
        <f t="shared" si="198"/>
        <v>1810.9433845003311</v>
      </c>
      <c r="F238" s="205">
        <f t="shared" si="199"/>
        <v>1727.8838812236193</v>
      </c>
      <c r="G238" s="205">
        <f t="shared" si="200"/>
        <v>-0.12234827412800994</v>
      </c>
      <c r="H238" s="205">
        <f t="shared" si="201"/>
        <v>1821.1055713761666</v>
      </c>
      <c r="I238" s="205">
        <f t="shared" si="202"/>
        <v>0</v>
      </c>
      <c r="K238" s="115">
        <f t="shared" si="203"/>
        <v>1769.7716400000027</v>
      </c>
      <c r="L238" s="115">
        <f t="shared" si="204"/>
        <v>1880.3004800000015</v>
      </c>
      <c r="M238" s="115">
        <f t="shared" si="205"/>
        <v>0.14087152516904539</v>
      </c>
      <c r="N238" s="115">
        <f t="shared" si="206"/>
        <v>1799.6959691572226</v>
      </c>
      <c r="O238" s="115">
        <f t="shared" si="207"/>
        <v>1998.0128000000004</v>
      </c>
      <c r="Q238" s="205">
        <f t="shared" si="208"/>
        <v>-1</v>
      </c>
      <c r="R238" s="204">
        <f t="shared" si="209"/>
        <v>0</v>
      </c>
      <c r="S238" s="204">
        <f t="shared" si="210"/>
        <v>0</v>
      </c>
      <c r="T238" s="115">
        <f t="shared" si="211"/>
        <v>-2.0511611617486261</v>
      </c>
      <c r="U238" s="115">
        <f t="shared" si="212"/>
        <v>0</v>
      </c>
      <c r="V238" s="115">
        <f t="shared" si="213"/>
        <v>0</v>
      </c>
      <c r="W238" s="202">
        <f t="shared" si="231"/>
        <v>0</v>
      </c>
      <c r="Y238" s="205">
        <f t="shared" si="249"/>
        <v>69.133265216829955</v>
      </c>
      <c r="Z238" s="205">
        <f t="shared" si="250"/>
        <v>-1</v>
      </c>
      <c r="AA238" s="205">
        <f t="shared" si="214"/>
        <v>0</v>
      </c>
      <c r="AB238" s="205">
        <f t="shared" si="232"/>
        <v>0</v>
      </c>
      <c r="AC238" s="205">
        <f t="shared" si="251"/>
        <v>-1</v>
      </c>
      <c r="AD238" s="205">
        <f t="shared" si="215"/>
        <v>0</v>
      </c>
      <c r="AE238" s="205">
        <f t="shared" si="233"/>
        <v>0</v>
      </c>
      <c r="AF238" s="205">
        <f t="shared" si="216"/>
        <v>0</v>
      </c>
      <c r="AG238" s="205">
        <f t="shared" si="234"/>
        <v>0</v>
      </c>
      <c r="AH238" s="205">
        <f t="shared" si="235"/>
        <v>0</v>
      </c>
      <c r="AI238" s="205">
        <f t="shared" si="217"/>
        <v>-0.12234827412800994</v>
      </c>
      <c r="AJ238" s="205">
        <f t="shared" si="252"/>
        <v>1821.1055713761666</v>
      </c>
      <c r="AK238" s="205">
        <f t="shared" si="236"/>
        <v>69.023880602777922</v>
      </c>
      <c r="AL238" s="205">
        <f t="shared" si="218"/>
        <v>69.133265216829955</v>
      </c>
      <c r="AM238" s="205" t="e">
        <f t="shared" si="219"/>
        <v>#DIV/0!</v>
      </c>
      <c r="AN238" s="205">
        <f t="shared" si="237"/>
        <v>0</v>
      </c>
      <c r="AO238" s="205">
        <f t="shared" si="220"/>
        <v>0</v>
      </c>
      <c r="AP238" s="205">
        <f t="shared" si="238"/>
        <v>0</v>
      </c>
      <c r="AQ238" s="205">
        <f t="shared" si="239"/>
        <v>0</v>
      </c>
      <c r="AR238" s="215">
        <f t="shared" si="221"/>
        <v>13.181186421934679</v>
      </c>
      <c r="AS238" s="215">
        <f t="shared" si="222"/>
        <v>13.181186421934679</v>
      </c>
      <c r="AT238" s="215">
        <f t="shared" si="223"/>
        <v>0</v>
      </c>
      <c r="AU238" s="215">
        <f t="shared" si="253"/>
        <v>0</v>
      </c>
      <c r="AV238" s="201"/>
      <c r="AW238" s="115">
        <f t="shared" si="254"/>
        <v>60.836999999993559</v>
      </c>
      <c r="AX238" s="115">
        <f t="shared" si="255"/>
        <v>-2.0511611617486261</v>
      </c>
      <c r="AY238" s="115">
        <f t="shared" si="240"/>
        <v>0</v>
      </c>
      <c r="AZ238" s="115">
        <f t="shared" si="256"/>
        <v>-2.0421137493266737</v>
      </c>
      <c r="BA238" s="115">
        <f t="shared" si="241"/>
        <v>0</v>
      </c>
      <c r="BB238" s="115">
        <f t="shared" si="257"/>
        <v>0</v>
      </c>
      <c r="BC238" s="115">
        <f t="shared" si="258"/>
        <v>0</v>
      </c>
      <c r="BD238" s="115">
        <f t="shared" si="259"/>
        <v>0</v>
      </c>
      <c r="BE238" s="115">
        <f t="shared" si="242"/>
        <v>0</v>
      </c>
      <c r="BF238" s="115">
        <f t="shared" si="243"/>
        <v>0</v>
      </c>
      <c r="BG238" s="115">
        <f t="shared" si="260"/>
        <v>1769.7716400000027</v>
      </c>
      <c r="BH238" s="115">
        <f t="shared" si="261"/>
        <v>22732.083386113034</v>
      </c>
      <c r="BI238" s="115">
        <f t="shared" si="244"/>
        <v>60.836999999993559</v>
      </c>
      <c r="BJ238" s="115" t="e">
        <f t="shared" si="245"/>
        <v>#DIV/0!</v>
      </c>
      <c r="BK238" s="115">
        <f t="shared" si="224"/>
        <v>0</v>
      </c>
      <c r="BL238" s="115">
        <f t="shared" si="225"/>
        <v>0</v>
      </c>
      <c r="BM238" s="115">
        <f t="shared" si="246"/>
        <v>0</v>
      </c>
      <c r="BN238" s="201">
        <f t="shared" si="226"/>
        <v>0</v>
      </c>
      <c r="BO238" s="216">
        <f t="shared" si="262"/>
        <v>0</v>
      </c>
      <c r="BP238" s="201"/>
      <c r="BQ238" s="110">
        <f t="shared" si="227"/>
        <v>0</v>
      </c>
      <c r="BR238" s="110" t="e">
        <f t="shared" si="228"/>
        <v>#DIV/0!</v>
      </c>
      <c r="BS238" s="110" t="e">
        <f t="shared" si="247"/>
        <v>#DIV/0!</v>
      </c>
      <c r="BT238" s="110">
        <f t="shared" si="248"/>
        <v>0</v>
      </c>
      <c r="CC238" s="110"/>
      <c r="CD238" s="110"/>
      <c r="CE238" s="110"/>
      <c r="CW238" s="110"/>
      <c r="CX238" s="110"/>
    </row>
    <row r="239" spans="1:102">
      <c r="A239" s="110">
        <f t="shared" si="263"/>
        <v>7.0500000000000416</v>
      </c>
      <c r="B239" s="110">
        <f t="shared" si="229"/>
        <v>1542.9273642746577</v>
      </c>
      <c r="C239" s="116">
        <f t="shared" si="230"/>
        <v>1542.9273642746577</v>
      </c>
      <c r="E239" s="205">
        <f t="shared" si="198"/>
        <v>1810.3405047421527</v>
      </c>
      <c r="F239" s="205">
        <f t="shared" si="199"/>
        <v>1728.0892812236193</v>
      </c>
      <c r="G239" s="205">
        <f t="shared" si="200"/>
        <v>-0.12246189078321236</v>
      </c>
      <c r="H239" s="205">
        <f t="shared" si="201"/>
        <v>1820.4131450934649</v>
      </c>
      <c r="I239" s="205">
        <f t="shared" si="202"/>
        <v>0</v>
      </c>
      <c r="K239" s="115">
        <f t="shared" si="203"/>
        <v>1769.1622500000026</v>
      </c>
      <c r="L239" s="115">
        <f t="shared" si="204"/>
        <v>1879.9520000000014</v>
      </c>
      <c r="M239" s="115">
        <f t="shared" si="205"/>
        <v>0.14097744360902209</v>
      </c>
      <c r="N239" s="115">
        <f t="shared" si="206"/>
        <v>1799.1722505307648</v>
      </c>
      <c r="O239" s="115">
        <f t="shared" si="207"/>
        <v>1997.8450000000007</v>
      </c>
      <c r="Q239" s="205">
        <f t="shared" si="208"/>
        <v>-1</v>
      </c>
      <c r="R239" s="204">
        <f t="shared" si="209"/>
        <v>0</v>
      </c>
      <c r="S239" s="204">
        <f t="shared" si="210"/>
        <v>0</v>
      </c>
      <c r="T239" s="115">
        <f t="shared" si="211"/>
        <v>-2.0420200038843608</v>
      </c>
      <c r="U239" s="115">
        <f t="shared" si="212"/>
        <v>0</v>
      </c>
      <c r="V239" s="115">
        <f t="shared" si="213"/>
        <v>0</v>
      </c>
      <c r="W239" s="202">
        <f t="shared" si="231"/>
        <v>0</v>
      </c>
      <c r="Y239" s="205">
        <f t="shared" si="249"/>
        <v>69.242628270173213</v>
      </c>
      <c r="Z239" s="205">
        <f t="shared" si="250"/>
        <v>-1</v>
      </c>
      <c r="AA239" s="205">
        <f t="shared" si="214"/>
        <v>0</v>
      </c>
      <c r="AB239" s="205">
        <f t="shared" si="232"/>
        <v>0</v>
      </c>
      <c r="AC239" s="205">
        <f t="shared" si="251"/>
        <v>-1</v>
      </c>
      <c r="AD239" s="205">
        <f t="shared" si="215"/>
        <v>0</v>
      </c>
      <c r="AE239" s="205">
        <f t="shared" si="233"/>
        <v>0</v>
      </c>
      <c r="AF239" s="205">
        <f t="shared" si="216"/>
        <v>0</v>
      </c>
      <c r="AG239" s="205">
        <f t="shared" si="234"/>
        <v>0</v>
      </c>
      <c r="AH239" s="205">
        <f t="shared" si="235"/>
        <v>0</v>
      </c>
      <c r="AI239" s="205">
        <f t="shared" si="217"/>
        <v>-0.12246189078321236</v>
      </c>
      <c r="AJ239" s="205">
        <f t="shared" si="252"/>
        <v>1820.4131450934649</v>
      </c>
      <c r="AK239" s="205">
        <f t="shared" si="236"/>
        <v>69.133265216829955</v>
      </c>
      <c r="AL239" s="205">
        <f t="shared" si="218"/>
        <v>69.242628270173213</v>
      </c>
      <c r="AM239" s="205" t="e">
        <f t="shared" si="219"/>
        <v>#DIV/0!</v>
      </c>
      <c r="AN239" s="205">
        <f t="shared" si="237"/>
        <v>0</v>
      </c>
      <c r="AO239" s="205">
        <f t="shared" si="220"/>
        <v>0</v>
      </c>
      <c r="AP239" s="205">
        <f t="shared" si="238"/>
        <v>0</v>
      </c>
      <c r="AQ239" s="205">
        <f t="shared" si="239"/>
        <v>0</v>
      </c>
      <c r="AR239" s="215">
        <f t="shared" si="221"/>
        <v>13.181186421934679</v>
      </c>
      <c r="AS239" s="215">
        <f t="shared" si="222"/>
        <v>13.181186421934679</v>
      </c>
      <c r="AT239" s="215">
        <f t="shared" si="223"/>
        <v>0</v>
      </c>
      <c r="AU239" s="215">
        <f t="shared" si="253"/>
        <v>0</v>
      </c>
      <c r="AV239" s="201"/>
      <c r="AW239" s="115">
        <f t="shared" si="254"/>
        <v>60.939000000008882</v>
      </c>
      <c r="AX239" s="115">
        <f t="shared" si="255"/>
        <v>-2.0420200038843608</v>
      </c>
      <c r="AY239" s="115">
        <f t="shared" si="240"/>
        <v>0</v>
      </c>
      <c r="AZ239" s="115">
        <f t="shared" si="256"/>
        <v>-2.0329938981299924</v>
      </c>
      <c r="BA239" s="115">
        <f t="shared" si="241"/>
        <v>0</v>
      </c>
      <c r="BB239" s="115">
        <f t="shared" si="257"/>
        <v>0</v>
      </c>
      <c r="BC239" s="115">
        <f t="shared" si="258"/>
        <v>0</v>
      </c>
      <c r="BD239" s="115">
        <f t="shared" si="259"/>
        <v>0</v>
      </c>
      <c r="BE239" s="115">
        <f t="shared" si="242"/>
        <v>0</v>
      </c>
      <c r="BF239" s="115">
        <f t="shared" si="243"/>
        <v>0</v>
      </c>
      <c r="BG239" s="115">
        <f t="shared" si="260"/>
        <v>1769.1622500000026</v>
      </c>
      <c r="BH239" s="115">
        <f t="shared" si="261"/>
        <v>22684.427572534976</v>
      </c>
      <c r="BI239" s="115">
        <f t="shared" si="244"/>
        <v>60.939000000008882</v>
      </c>
      <c r="BJ239" s="115" t="e">
        <f t="shared" si="245"/>
        <v>#DIV/0!</v>
      </c>
      <c r="BK239" s="115">
        <f t="shared" si="224"/>
        <v>0</v>
      </c>
      <c r="BL239" s="115">
        <f t="shared" si="225"/>
        <v>0</v>
      </c>
      <c r="BM239" s="115">
        <f t="shared" si="246"/>
        <v>0</v>
      </c>
      <c r="BN239" s="201">
        <f t="shared" si="226"/>
        <v>0</v>
      </c>
      <c r="BO239" s="216">
        <f t="shared" si="262"/>
        <v>0</v>
      </c>
      <c r="BP239" s="201"/>
      <c r="BQ239" s="110">
        <f t="shared" si="227"/>
        <v>0</v>
      </c>
      <c r="BR239" s="110" t="e">
        <f t="shared" si="228"/>
        <v>#DIV/0!</v>
      </c>
      <c r="BS239" s="110" t="e">
        <f t="shared" si="247"/>
        <v>#DIV/0!</v>
      </c>
      <c r="BT239" s="110">
        <f t="shared" si="248"/>
        <v>0</v>
      </c>
      <c r="CC239" s="110"/>
      <c r="CD239" s="110"/>
      <c r="CE239" s="110"/>
      <c r="CW239" s="110"/>
      <c r="CX239" s="110"/>
    </row>
    <row r="240" spans="1:102">
      <c r="A240" s="110">
        <f t="shared" si="263"/>
        <v>7.0400000000000418</v>
      </c>
      <c r="B240" s="110">
        <f t="shared" si="229"/>
        <v>1542.7955524104384</v>
      </c>
      <c r="C240" s="116">
        <f t="shared" si="230"/>
        <v>1542.7955524104384</v>
      </c>
      <c r="E240" s="205">
        <f t="shared" si="198"/>
        <v>1809.7364986292228</v>
      </c>
      <c r="F240" s="205">
        <f t="shared" si="199"/>
        <v>1728.2918812236192</v>
      </c>
      <c r="G240" s="205">
        <f t="shared" si="200"/>
        <v>-0.12257564816612489</v>
      </c>
      <c r="H240" s="205">
        <f t="shared" si="201"/>
        <v>1819.7196253973566</v>
      </c>
      <c r="I240" s="205">
        <f t="shared" si="202"/>
        <v>0</v>
      </c>
      <c r="K240" s="115">
        <f t="shared" si="203"/>
        <v>1768.5518400000028</v>
      </c>
      <c r="L240" s="115">
        <f t="shared" si="204"/>
        <v>1879.6028800000015</v>
      </c>
      <c r="M240" s="115">
        <f t="shared" si="205"/>
        <v>0.14108352144469483</v>
      </c>
      <c r="N240" s="115">
        <f t="shared" si="206"/>
        <v>1798.6477045889796</v>
      </c>
      <c r="O240" s="115">
        <f t="shared" si="207"/>
        <v>1997.6768000000009</v>
      </c>
      <c r="Q240" s="205">
        <f t="shared" si="208"/>
        <v>-1</v>
      </c>
      <c r="R240" s="204">
        <f t="shared" si="209"/>
        <v>0</v>
      </c>
      <c r="S240" s="204">
        <f t="shared" si="210"/>
        <v>0</v>
      </c>
      <c r="T240" s="115">
        <f t="shared" si="211"/>
        <v>-2.0329056584212726</v>
      </c>
      <c r="U240" s="115">
        <f t="shared" si="212"/>
        <v>0</v>
      </c>
      <c r="V240" s="115">
        <f t="shared" si="213"/>
        <v>0</v>
      </c>
      <c r="W240" s="202">
        <f t="shared" si="231"/>
        <v>0</v>
      </c>
      <c r="Y240" s="205">
        <f t="shared" si="249"/>
        <v>69.351969610831134</v>
      </c>
      <c r="Z240" s="205">
        <f t="shared" si="250"/>
        <v>-1</v>
      </c>
      <c r="AA240" s="205">
        <f t="shared" si="214"/>
        <v>0</v>
      </c>
      <c r="AB240" s="205">
        <f t="shared" si="232"/>
        <v>0</v>
      </c>
      <c r="AC240" s="205">
        <f t="shared" si="251"/>
        <v>-1</v>
      </c>
      <c r="AD240" s="205">
        <f t="shared" si="215"/>
        <v>0</v>
      </c>
      <c r="AE240" s="205">
        <f t="shared" si="233"/>
        <v>0</v>
      </c>
      <c r="AF240" s="205">
        <f t="shared" si="216"/>
        <v>0</v>
      </c>
      <c r="AG240" s="205">
        <f t="shared" si="234"/>
        <v>0</v>
      </c>
      <c r="AH240" s="205">
        <f t="shared" si="235"/>
        <v>0</v>
      </c>
      <c r="AI240" s="205">
        <f t="shared" si="217"/>
        <v>-0.12257564816612489</v>
      </c>
      <c r="AJ240" s="205">
        <f t="shared" si="252"/>
        <v>1819.7196253973566</v>
      </c>
      <c r="AK240" s="205">
        <f t="shared" si="236"/>
        <v>69.242628270173213</v>
      </c>
      <c r="AL240" s="205">
        <f t="shared" si="218"/>
        <v>69.351969610831134</v>
      </c>
      <c r="AM240" s="205" t="e">
        <f t="shared" si="219"/>
        <v>#DIV/0!</v>
      </c>
      <c r="AN240" s="205">
        <f t="shared" si="237"/>
        <v>0</v>
      </c>
      <c r="AO240" s="205">
        <f t="shared" si="220"/>
        <v>0</v>
      </c>
      <c r="AP240" s="205">
        <f t="shared" si="238"/>
        <v>0</v>
      </c>
      <c r="AQ240" s="205">
        <f t="shared" si="239"/>
        <v>0</v>
      </c>
      <c r="AR240" s="215">
        <f t="shared" si="221"/>
        <v>13.181186421934679</v>
      </c>
      <c r="AS240" s="215">
        <f t="shared" si="222"/>
        <v>13.181186421934679</v>
      </c>
      <c r="AT240" s="215">
        <f t="shared" si="223"/>
        <v>0</v>
      </c>
      <c r="AU240" s="215">
        <f t="shared" si="253"/>
        <v>0</v>
      </c>
      <c r="AV240" s="201"/>
      <c r="AW240" s="115">
        <f t="shared" si="254"/>
        <v>61.04099999997873</v>
      </c>
      <c r="AX240" s="115">
        <f t="shared" si="255"/>
        <v>-2.0329056584212726</v>
      </c>
      <c r="AY240" s="115">
        <f t="shared" si="240"/>
        <v>0</v>
      </c>
      <c r="AZ240" s="115">
        <f t="shared" si="256"/>
        <v>-2.023900790029225</v>
      </c>
      <c r="BA240" s="115">
        <f t="shared" si="241"/>
        <v>0</v>
      </c>
      <c r="BB240" s="115">
        <f t="shared" si="257"/>
        <v>0</v>
      </c>
      <c r="BC240" s="115">
        <f t="shared" si="258"/>
        <v>0</v>
      </c>
      <c r="BD240" s="115">
        <f t="shared" si="259"/>
        <v>0</v>
      </c>
      <c r="BE240" s="115">
        <f t="shared" si="242"/>
        <v>0</v>
      </c>
      <c r="BF240" s="115">
        <f t="shared" si="243"/>
        <v>0</v>
      </c>
      <c r="BG240" s="115">
        <f t="shared" si="260"/>
        <v>1768.5518400000028</v>
      </c>
      <c r="BH240" s="115">
        <f t="shared" si="261"/>
        <v>22636.669758956901</v>
      </c>
      <c r="BI240" s="115">
        <f t="shared" si="244"/>
        <v>61.04099999997873</v>
      </c>
      <c r="BJ240" s="115" t="e">
        <f t="shared" si="245"/>
        <v>#DIV/0!</v>
      </c>
      <c r="BK240" s="115">
        <f t="shared" si="224"/>
        <v>0</v>
      </c>
      <c r="BL240" s="115">
        <f t="shared" si="225"/>
        <v>0</v>
      </c>
      <c r="BM240" s="115">
        <f t="shared" si="246"/>
        <v>0</v>
      </c>
      <c r="BN240" s="201">
        <f t="shared" si="226"/>
        <v>0</v>
      </c>
      <c r="BO240" s="216">
        <f t="shared" si="262"/>
        <v>0</v>
      </c>
      <c r="BP240" s="201"/>
      <c r="BQ240" s="110">
        <f t="shared" si="227"/>
        <v>0</v>
      </c>
      <c r="BR240" s="110" t="e">
        <f t="shared" si="228"/>
        <v>#DIV/0!</v>
      </c>
      <c r="BS240" s="110" t="e">
        <f t="shared" si="247"/>
        <v>#DIV/0!</v>
      </c>
      <c r="BT240" s="110">
        <f t="shared" si="248"/>
        <v>0</v>
      </c>
      <c r="CC240" s="110"/>
      <c r="CD240" s="110"/>
      <c r="CE240" s="110"/>
      <c r="CW240" s="110"/>
      <c r="CX240" s="110"/>
    </row>
    <row r="241" spans="1:102">
      <c r="A241" s="110">
        <f t="shared" si="263"/>
        <v>7.030000000000042</v>
      </c>
      <c r="B241" s="110">
        <f t="shared" si="229"/>
        <v>1542.6637405462191</v>
      </c>
      <c r="C241" s="116">
        <f t="shared" si="230"/>
        <v>1542.6637405462191</v>
      </c>
      <c r="E241" s="205">
        <f t="shared" si="198"/>
        <v>1809.1313661615416</v>
      </c>
      <c r="F241" s="205">
        <f t="shared" si="199"/>
        <v>1728.4916812236193</v>
      </c>
      <c r="G241" s="205">
        <f t="shared" si="200"/>
        <v>-0.12268954612825111</v>
      </c>
      <c r="H241" s="205">
        <f t="shared" si="201"/>
        <v>1819.0250125065004</v>
      </c>
      <c r="I241" s="205">
        <f t="shared" si="202"/>
        <v>0</v>
      </c>
      <c r="K241" s="115">
        <f t="shared" si="203"/>
        <v>1767.9404100000024</v>
      </c>
      <c r="L241" s="115">
        <f t="shared" si="204"/>
        <v>1879.2531200000014</v>
      </c>
      <c r="M241" s="115">
        <f t="shared" si="205"/>
        <v>0.14118975903614414</v>
      </c>
      <c r="N241" s="115">
        <f t="shared" si="206"/>
        <v>1798.1223316581463</v>
      </c>
      <c r="O241" s="115">
        <f t="shared" si="207"/>
        <v>1997.5082000000004</v>
      </c>
      <c r="Q241" s="205">
        <f t="shared" si="208"/>
        <v>-1</v>
      </c>
      <c r="R241" s="204">
        <f t="shared" si="209"/>
        <v>0</v>
      </c>
      <c r="S241" s="204">
        <f t="shared" si="210"/>
        <v>0</v>
      </c>
      <c r="T241" s="115">
        <f t="shared" si="211"/>
        <v>-2.0238180298888184</v>
      </c>
      <c r="U241" s="115">
        <f t="shared" si="212"/>
        <v>0</v>
      </c>
      <c r="V241" s="115">
        <f t="shared" si="213"/>
        <v>0</v>
      </c>
      <c r="W241" s="202">
        <f t="shared" si="231"/>
        <v>0</v>
      </c>
      <c r="Y241" s="205">
        <f t="shared" si="249"/>
        <v>69.46128908562207</v>
      </c>
      <c r="Z241" s="205">
        <f t="shared" si="250"/>
        <v>-1</v>
      </c>
      <c r="AA241" s="205">
        <f t="shared" si="214"/>
        <v>0</v>
      </c>
      <c r="AB241" s="205">
        <f t="shared" si="232"/>
        <v>0</v>
      </c>
      <c r="AC241" s="205">
        <f t="shared" si="251"/>
        <v>-1</v>
      </c>
      <c r="AD241" s="205">
        <f t="shared" si="215"/>
        <v>0</v>
      </c>
      <c r="AE241" s="205">
        <f t="shared" si="233"/>
        <v>0</v>
      </c>
      <c r="AF241" s="205">
        <f t="shared" si="216"/>
        <v>0</v>
      </c>
      <c r="AG241" s="205">
        <f t="shared" si="234"/>
        <v>0</v>
      </c>
      <c r="AH241" s="205">
        <f t="shared" si="235"/>
        <v>0</v>
      </c>
      <c r="AI241" s="205">
        <f t="shared" si="217"/>
        <v>-0.12268954612825111</v>
      </c>
      <c r="AJ241" s="205">
        <f t="shared" si="252"/>
        <v>1819.0250125065004</v>
      </c>
      <c r="AK241" s="205">
        <f t="shared" si="236"/>
        <v>69.351969610831134</v>
      </c>
      <c r="AL241" s="205">
        <f t="shared" si="218"/>
        <v>69.46128908562207</v>
      </c>
      <c r="AM241" s="205" t="e">
        <f t="shared" si="219"/>
        <v>#DIV/0!</v>
      </c>
      <c r="AN241" s="205">
        <f t="shared" si="237"/>
        <v>0</v>
      </c>
      <c r="AO241" s="205">
        <f t="shared" si="220"/>
        <v>0</v>
      </c>
      <c r="AP241" s="205">
        <f t="shared" si="238"/>
        <v>0</v>
      </c>
      <c r="AQ241" s="205">
        <f t="shared" si="239"/>
        <v>0</v>
      </c>
      <c r="AR241" s="215">
        <f t="shared" si="221"/>
        <v>13.181186421934679</v>
      </c>
      <c r="AS241" s="215">
        <f t="shared" si="222"/>
        <v>13.181186421934679</v>
      </c>
      <c r="AT241" s="215">
        <f t="shared" si="223"/>
        <v>0</v>
      </c>
      <c r="AU241" s="215">
        <f t="shared" si="253"/>
        <v>0</v>
      </c>
      <c r="AV241" s="201"/>
      <c r="AW241" s="115">
        <f t="shared" si="254"/>
        <v>61.143000000039528</v>
      </c>
      <c r="AX241" s="115">
        <f t="shared" si="255"/>
        <v>-2.0238180298888184</v>
      </c>
      <c r="AY241" s="115">
        <f t="shared" si="240"/>
        <v>0</v>
      </c>
      <c r="AZ241" s="115">
        <f t="shared" si="256"/>
        <v>-2.014834329824378</v>
      </c>
      <c r="BA241" s="115">
        <f t="shared" si="241"/>
        <v>0</v>
      </c>
      <c r="BB241" s="115">
        <f t="shared" si="257"/>
        <v>0</v>
      </c>
      <c r="BC241" s="115">
        <f t="shared" si="258"/>
        <v>0</v>
      </c>
      <c r="BD241" s="115">
        <f t="shared" si="259"/>
        <v>0</v>
      </c>
      <c r="BE241" s="115">
        <f t="shared" si="242"/>
        <v>0</v>
      </c>
      <c r="BF241" s="115">
        <f t="shared" si="243"/>
        <v>0</v>
      </c>
      <c r="BG241" s="115">
        <f t="shared" si="260"/>
        <v>1767.9404100000024</v>
      </c>
      <c r="BH241" s="115">
        <f t="shared" si="261"/>
        <v>22588.809945378856</v>
      </c>
      <c r="BI241" s="115">
        <f t="shared" si="244"/>
        <v>61.143000000039528</v>
      </c>
      <c r="BJ241" s="115" t="e">
        <f t="shared" si="245"/>
        <v>#DIV/0!</v>
      </c>
      <c r="BK241" s="115">
        <f t="shared" si="224"/>
        <v>0</v>
      </c>
      <c r="BL241" s="115">
        <f t="shared" si="225"/>
        <v>0</v>
      </c>
      <c r="BM241" s="115">
        <f t="shared" si="246"/>
        <v>0</v>
      </c>
      <c r="BN241" s="201">
        <f t="shared" si="226"/>
        <v>0</v>
      </c>
      <c r="BO241" s="216">
        <f t="shared" si="262"/>
        <v>0</v>
      </c>
      <c r="BP241" s="201"/>
      <c r="BQ241" s="110">
        <f t="shared" si="227"/>
        <v>0</v>
      </c>
      <c r="BR241" s="110" t="e">
        <f t="shared" si="228"/>
        <v>#DIV/0!</v>
      </c>
      <c r="BS241" s="110" t="e">
        <f t="shared" si="247"/>
        <v>#DIV/0!</v>
      </c>
      <c r="BT241" s="110">
        <f t="shared" si="248"/>
        <v>0</v>
      </c>
      <c r="CC241" s="110"/>
      <c r="CD241" s="110"/>
      <c r="CE241" s="110"/>
      <c r="CW241" s="110"/>
      <c r="CX241" s="110"/>
    </row>
    <row r="242" spans="1:102">
      <c r="A242" s="110">
        <f t="shared" si="263"/>
        <v>7.0200000000000422</v>
      </c>
      <c r="B242" s="110">
        <f t="shared" si="229"/>
        <v>1542.5319286819997</v>
      </c>
      <c r="C242" s="116">
        <f t="shared" si="230"/>
        <v>1542.5319286819997</v>
      </c>
      <c r="E242" s="205">
        <f t="shared" si="198"/>
        <v>1808.5251073391087</v>
      </c>
      <c r="F242" s="205">
        <f t="shared" si="199"/>
        <v>1728.6886812236194</v>
      </c>
      <c r="G242" s="205">
        <f t="shared" si="200"/>
        <v>-0.12280358451674073</v>
      </c>
      <c r="H242" s="205">
        <f t="shared" si="201"/>
        <v>1818.3293066410968</v>
      </c>
      <c r="I242" s="205">
        <f t="shared" si="202"/>
        <v>0</v>
      </c>
      <c r="K242" s="115">
        <f t="shared" si="203"/>
        <v>1767.3279600000028</v>
      </c>
      <c r="L242" s="115">
        <f t="shared" si="204"/>
        <v>1878.9027200000014</v>
      </c>
      <c r="M242" s="115">
        <f t="shared" si="205"/>
        <v>0.14129615674453608</v>
      </c>
      <c r="N242" s="115">
        <f t="shared" si="206"/>
        <v>1797.5961320653973</v>
      </c>
      <c r="O242" s="115">
        <f t="shared" si="207"/>
        <v>1997.3392000000008</v>
      </c>
      <c r="Q242" s="205">
        <f t="shared" si="208"/>
        <v>-1</v>
      </c>
      <c r="R242" s="204">
        <f t="shared" si="209"/>
        <v>0</v>
      </c>
      <c r="S242" s="204">
        <f t="shared" si="210"/>
        <v>0</v>
      </c>
      <c r="T242" s="115">
        <f t="shared" si="211"/>
        <v>-2.0147570231655072</v>
      </c>
      <c r="U242" s="115">
        <f t="shared" si="212"/>
        <v>0</v>
      </c>
      <c r="V242" s="115">
        <f t="shared" si="213"/>
        <v>0</v>
      </c>
      <c r="W242" s="202">
        <f t="shared" si="231"/>
        <v>0</v>
      </c>
      <c r="Y242" s="205">
        <f t="shared" si="249"/>
        <v>69.570586540363934</v>
      </c>
      <c r="Z242" s="205">
        <f t="shared" si="250"/>
        <v>-1</v>
      </c>
      <c r="AA242" s="205">
        <f t="shared" si="214"/>
        <v>0</v>
      </c>
      <c r="AB242" s="205">
        <f t="shared" si="232"/>
        <v>0</v>
      </c>
      <c r="AC242" s="205">
        <f t="shared" si="251"/>
        <v>-1</v>
      </c>
      <c r="AD242" s="205">
        <f t="shared" si="215"/>
        <v>0</v>
      </c>
      <c r="AE242" s="205">
        <f t="shared" si="233"/>
        <v>0</v>
      </c>
      <c r="AF242" s="205">
        <f t="shared" si="216"/>
        <v>0</v>
      </c>
      <c r="AG242" s="205">
        <f t="shared" si="234"/>
        <v>0</v>
      </c>
      <c r="AH242" s="205">
        <f t="shared" si="235"/>
        <v>0</v>
      </c>
      <c r="AI242" s="205">
        <f t="shared" si="217"/>
        <v>-0.12280358451674073</v>
      </c>
      <c r="AJ242" s="205">
        <f t="shared" si="252"/>
        <v>1818.3293066410968</v>
      </c>
      <c r="AK242" s="205">
        <f t="shared" si="236"/>
        <v>69.46128908562207</v>
      </c>
      <c r="AL242" s="205">
        <f t="shared" si="218"/>
        <v>69.570586540363934</v>
      </c>
      <c r="AM242" s="205" t="e">
        <f t="shared" si="219"/>
        <v>#DIV/0!</v>
      </c>
      <c r="AN242" s="205">
        <f t="shared" si="237"/>
        <v>0</v>
      </c>
      <c r="AO242" s="205">
        <f t="shared" si="220"/>
        <v>0</v>
      </c>
      <c r="AP242" s="205">
        <f t="shared" si="238"/>
        <v>0</v>
      </c>
      <c r="AQ242" s="205">
        <f t="shared" si="239"/>
        <v>0</v>
      </c>
      <c r="AR242" s="215">
        <f t="shared" si="221"/>
        <v>13.181186421934679</v>
      </c>
      <c r="AS242" s="215">
        <f t="shared" si="222"/>
        <v>13.181186421934679</v>
      </c>
      <c r="AT242" s="215">
        <f t="shared" si="223"/>
        <v>0</v>
      </c>
      <c r="AU242" s="215">
        <f t="shared" si="253"/>
        <v>0</v>
      </c>
      <c r="AV242" s="201"/>
      <c r="AW242" s="115">
        <f t="shared" si="254"/>
        <v>61.244999999963909</v>
      </c>
      <c r="AX242" s="115">
        <f t="shared" si="255"/>
        <v>-2.0147570231655072</v>
      </c>
      <c r="AY242" s="115">
        <f t="shared" si="240"/>
        <v>0</v>
      </c>
      <c r="AZ242" s="115">
        <f t="shared" si="256"/>
        <v>-2.0057944226633864</v>
      </c>
      <c r="BA242" s="115">
        <f t="shared" si="241"/>
        <v>0</v>
      </c>
      <c r="BB242" s="115">
        <f t="shared" si="257"/>
        <v>0</v>
      </c>
      <c r="BC242" s="115">
        <f t="shared" si="258"/>
        <v>0</v>
      </c>
      <c r="BD242" s="115">
        <f t="shared" si="259"/>
        <v>0</v>
      </c>
      <c r="BE242" s="115">
        <f t="shared" si="242"/>
        <v>0</v>
      </c>
      <c r="BF242" s="115">
        <f t="shared" si="243"/>
        <v>0</v>
      </c>
      <c r="BG242" s="115">
        <f t="shared" si="260"/>
        <v>1767.3279600000028</v>
      </c>
      <c r="BH242" s="115">
        <f t="shared" si="261"/>
        <v>22540.848131800751</v>
      </c>
      <c r="BI242" s="115">
        <f t="shared" si="244"/>
        <v>61.244999999963909</v>
      </c>
      <c r="BJ242" s="115" t="e">
        <f t="shared" si="245"/>
        <v>#DIV/0!</v>
      </c>
      <c r="BK242" s="115">
        <f t="shared" si="224"/>
        <v>0</v>
      </c>
      <c r="BL242" s="115">
        <f t="shared" si="225"/>
        <v>0</v>
      </c>
      <c r="BM242" s="115">
        <f t="shared" si="246"/>
        <v>0</v>
      </c>
      <c r="BN242" s="201">
        <f t="shared" si="226"/>
        <v>0</v>
      </c>
      <c r="BO242" s="216">
        <f t="shared" si="262"/>
        <v>0</v>
      </c>
      <c r="BP242" s="201"/>
      <c r="BQ242" s="110">
        <f t="shared" si="227"/>
        <v>0</v>
      </c>
      <c r="BR242" s="110" t="e">
        <f t="shared" si="228"/>
        <v>#DIV/0!</v>
      </c>
      <c r="BS242" s="110" t="e">
        <f t="shared" si="247"/>
        <v>#DIV/0!</v>
      </c>
      <c r="BT242" s="110">
        <f t="shared" si="248"/>
        <v>0</v>
      </c>
      <c r="CC242" s="110"/>
      <c r="CD242" s="110"/>
      <c r="CE242" s="110"/>
      <c r="CW242" s="110"/>
      <c r="CX242" s="110"/>
    </row>
    <row r="243" spans="1:102">
      <c r="A243" s="110">
        <f t="shared" si="263"/>
        <v>7.0100000000000424</v>
      </c>
      <c r="B243" s="110">
        <f t="shared" si="229"/>
        <v>1542.4001168177804</v>
      </c>
      <c r="C243" s="116">
        <f t="shared" si="230"/>
        <v>1542.4001168177804</v>
      </c>
      <c r="E243" s="205">
        <f t="shared" si="198"/>
        <v>1807.9177221619243</v>
      </c>
      <c r="F243" s="205">
        <f t="shared" si="199"/>
        <v>1728.8828812236193</v>
      </c>
      <c r="G243" s="205">
        <f t="shared" si="200"/>
        <v>-0.12291776317434276</v>
      </c>
      <c r="H243" s="205">
        <f t="shared" si="201"/>
        <v>1817.6325080229008</v>
      </c>
      <c r="I243" s="205">
        <f t="shared" si="202"/>
        <v>0</v>
      </c>
      <c r="K243" s="115">
        <f t="shared" si="203"/>
        <v>1766.7144900000026</v>
      </c>
      <c r="L243" s="115">
        <f t="shared" si="204"/>
        <v>1878.5516800000014</v>
      </c>
      <c r="M243" s="115">
        <f t="shared" si="205"/>
        <v>0.14140271493212622</v>
      </c>
      <c r="N243" s="115">
        <f t="shared" si="206"/>
        <v>1797.0691061387172</v>
      </c>
      <c r="O243" s="115">
        <f t="shared" si="207"/>
        <v>1997.1698000000008</v>
      </c>
      <c r="Q243" s="205">
        <f t="shared" si="208"/>
        <v>-1</v>
      </c>
      <c r="R243" s="204">
        <f t="shared" si="209"/>
        <v>0</v>
      </c>
      <c r="S243" s="204">
        <f t="shared" si="210"/>
        <v>0</v>
      </c>
      <c r="T243" s="115">
        <f t="shared" si="211"/>
        <v>-2.0057225434779302</v>
      </c>
      <c r="U243" s="115">
        <f t="shared" si="212"/>
        <v>0</v>
      </c>
      <c r="V243" s="115">
        <f t="shared" si="213"/>
        <v>0</v>
      </c>
      <c r="W243" s="202">
        <f t="shared" si="231"/>
        <v>0</v>
      </c>
      <c r="Y243" s="205">
        <f t="shared" si="249"/>
        <v>69.679861819601356</v>
      </c>
      <c r="Z243" s="205">
        <f t="shared" si="250"/>
        <v>-1</v>
      </c>
      <c r="AA243" s="205">
        <f t="shared" si="214"/>
        <v>0</v>
      </c>
      <c r="AB243" s="205">
        <f t="shared" si="232"/>
        <v>0</v>
      </c>
      <c r="AC243" s="205">
        <f t="shared" si="251"/>
        <v>-1</v>
      </c>
      <c r="AD243" s="205">
        <f t="shared" si="215"/>
        <v>0</v>
      </c>
      <c r="AE243" s="205">
        <f t="shared" si="233"/>
        <v>0</v>
      </c>
      <c r="AF243" s="205">
        <f t="shared" si="216"/>
        <v>0</v>
      </c>
      <c r="AG243" s="205">
        <f t="shared" si="234"/>
        <v>0</v>
      </c>
      <c r="AH243" s="205">
        <f t="shared" si="235"/>
        <v>0</v>
      </c>
      <c r="AI243" s="205">
        <f t="shared" si="217"/>
        <v>-0.12291776317434276</v>
      </c>
      <c r="AJ243" s="205">
        <f t="shared" si="252"/>
        <v>1817.6325080229008</v>
      </c>
      <c r="AK243" s="205">
        <f t="shared" si="236"/>
        <v>69.570586540363934</v>
      </c>
      <c r="AL243" s="205">
        <f t="shared" si="218"/>
        <v>69.679861819601356</v>
      </c>
      <c r="AM243" s="205" t="e">
        <f t="shared" si="219"/>
        <v>#DIV/0!</v>
      </c>
      <c r="AN243" s="205">
        <f t="shared" si="237"/>
        <v>0</v>
      </c>
      <c r="AO243" s="205">
        <f t="shared" si="220"/>
        <v>0</v>
      </c>
      <c r="AP243" s="205">
        <f t="shared" si="238"/>
        <v>0</v>
      </c>
      <c r="AQ243" s="205">
        <f t="shared" si="239"/>
        <v>0</v>
      </c>
      <c r="AR243" s="215">
        <f t="shared" si="221"/>
        <v>13.181186421934679</v>
      </c>
      <c r="AS243" s="215">
        <f t="shared" si="222"/>
        <v>13.181186421934679</v>
      </c>
      <c r="AT243" s="215">
        <f t="shared" si="223"/>
        <v>0</v>
      </c>
      <c r="AU243" s="215">
        <f t="shared" si="253"/>
        <v>0</v>
      </c>
      <c r="AV243" s="201"/>
      <c r="AW243" s="115">
        <f t="shared" si="254"/>
        <v>61.347000000024707</v>
      </c>
      <c r="AX243" s="115">
        <f t="shared" si="255"/>
        <v>-2.0057225434779302</v>
      </c>
      <c r="AY243" s="115">
        <f t="shared" si="240"/>
        <v>0</v>
      </c>
      <c r="AZ243" s="115">
        <f t="shared" si="256"/>
        <v>-1.9967809740411444</v>
      </c>
      <c r="BA243" s="115">
        <f t="shared" si="241"/>
        <v>0</v>
      </c>
      <c r="BB243" s="115">
        <f t="shared" si="257"/>
        <v>0</v>
      </c>
      <c r="BC243" s="115">
        <f t="shared" si="258"/>
        <v>0</v>
      </c>
      <c r="BD243" s="115">
        <f t="shared" si="259"/>
        <v>0</v>
      </c>
      <c r="BE243" s="115">
        <f t="shared" si="242"/>
        <v>0</v>
      </c>
      <c r="BF243" s="115">
        <f t="shared" si="243"/>
        <v>0</v>
      </c>
      <c r="BG243" s="115">
        <f t="shared" si="260"/>
        <v>1766.7144900000026</v>
      </c>
      <c r="BH243" s="115">
        <f t="shared" si="261"/>
        <v>22492.784318222723</v>
      </c>
      <c r="BI243" s="115">
        <f t="shared" si="244"/>
        <v>61.347000000024707</v>
      </c>
      <c r="BJ243" s="115" t="e">
        <f t="shared" si="245"/>
        <v>#DIV/0!</v>
      </c>
      <c r="BK243" s="115">
        <f t="shared" si="224"/>
        <v>0</v>
      </c>
      <c r="BL243" s="115">
        <f t="shared" si="225"/>
        <v>0</v>
      </c>
      <c r="BM243" s="115">
        <f t="shared" si="246"/>
        <v>0</v>
      </c>
      <c r="BN243" s="201">
        <f t="shared" si="226"/>
        <v>0</v>
      </c>
      <c r="BO243" s="216">
        <f t="shared" si="262"/>
        <v>0</v>
      </c>
      <c r="BP243" s="201"/>
      <c r="BQ243" s="110">
        <f t="shared" si="227"/>
        <v>0</v>
      </c>
      <c r="BR243" s="110" t="e">
        <f t="shared" si="228"/>
        <v>#DIV/0!</v>
      </c>
      <c r="BS243" s="110" t="e">
        <f t="shared" si="247"/>
        <v>#DIV/0!</v>
      </c>
      <c r="BT243" s="110">
        <f t="shared" si="248"/>
        <v>0</v>
      </c>
      <c r="CC243" s="110"/>
      <c r="CD243" s="110"/>
      <c r="CE243" s="110"/>
      <c r="CW243" s="110"/>
      <c r="CX243" s="110"/>
    </row>
    <row r="244" spans="1:102">
      <c r="A244" s="110">
        <f t="shared" si="263"/>
        <v>7.0000000000000426</v>
      </c>
      <c r="B244" s="110">
        <f t="shared" si="229"/>
        <v>1542.268304953561</v>
      </c>
      <c r="C244" s="116">
        <f t="shared" si="230"/>
        <v>1542.268304953561</v>
      </c>
      <c r="E244" s="205">
        <f t="shared" si="198"/>
        <v>1807.3092106299887</v>
      </c>
      <c r="F244" s="205">
        <f t="shared" si="199"/>
        <v>1729.074281223619</v>
      </c>
      <c r="G244" s="205">
        <f t="shared" si="200"/>
        <v>-0.12303208193936038</v>
      </c>
      <c r="H244" s="205">
        <f t="shared" si="201"/>
        <v>1816.9346168752331</v>
      </c>
      <c r="I244" s="205">
        <f t="shared" si="202"/>
        <v>0</v>
      </c>
      <c r="K244" s="115">
        <f t="shared" si="203"/>
        <v>1766.1000000000029</v>
      </c>
      <c r="L244" s="115">
        <f t="shared" si="204"/>
        <v>1878.2000000000014</v>
      </c>
      <c r="M244" s="115">
        <f t="shared" si="205"/>
        <v>0.1415094339622637</v>
      </c>
      <c r="N244" s="115">
        <f t="shared" si="206"/>
        <v>1796.5412542069494</v>
      </c>
      <c r="O244" s="115">
        <f t="shared" si="207"/>
        <v>1997.0000000000007</v>
      </c>
      <c r="Q244" s="205">
        <f t="shared" si="208"/>
        <v>-1</v>
      </c>
      <c r="R244" s="204">
        <f t="shared" si="209"/>
        <v>0</v>
      </c>
      <c r="S244" s="204">
        <f t="shared" si="210"/>
        <v>0</v>
      </c>
      <c r="T244" s="115">
        <f t="shared" si="211"/>
        <v>-1.9967144964000423</v>
      </c>
      <c r="U244" s="115">
        <f t="shared" si="212"/>
        <v>0</v>
      </c>
      <c r="V244" s="115">
        <f t="shared" si="213"/>
        <v>0</v>
      </c>
      <c r="W244" s="202">
        <f t="shared" si="231"/>
        <v>0</v>
      </c>
      <c r="Y244" s="205">
        <f t="shared" si="249"/>
        <v>69.789114766764797</v>
      </c>
      <c r="Z244" s="205">
        <f t="shared" si="250"/>
        <v>-1</v>
      </c>
      <c r="AA244" s="205">
        <f t="shared" si="214"/>
        <v>0</v>
      </c>
      <c r="AB244" s="205">
        <f t="shared" si="232"/>
        <v>0</v>
      </c>
      <c r="AC244" s="205">
        <f t="shared" si="251"/>
        <v>-1</v>
      </c>
      <c r="AD244" s="205">
        <f t="shared" si="215"/>
        <v>0</v>
      </c>
      <c r="AE244" s="205">
        <f t="shared" si="233"/>
        <v>0</v>
      </c>
      <c r="AF244" s="205">
        <f t="shared" si="216"/>
        <v>0</v>
      </c>
      <c r="AG244" s="205">
        <f t="shared" si="234"/>
        <v>0</v>
      </c>
      <c r="AH244" s="205">
        <f t="shared" si="235"/>
        <v>0</v>
      </c>
      <c r="AI244" s="205">
        <f t="shared" si="217"/>
        <v>-0.12303208193936038</v>
      </c>
      <c r="AJ244" s="205">
        <f t="shared" si="252"/>
        <v>1816.9346168752331</v>
      </c>
      <c r="AK244" s="205">
        <f t="shared" si="236"/>
        <v>69.679861819601356</v>
      </c>
      <c r="AL244" s="205">
        <f t="shared" si="218"/>
        <v>69.789114766764797</v>
      </c>
      <c r="AM244" s="205" t="e">
        <f t="shared" si="219"/>
        <v>#DIV/0!</v>
      </c>
      <c r="AN244" s="205">
        <f t="shared" si="237"/>
        <v>0</v>
      </c>
      <c r="AO244" s="205">
        <f t="shared" si="220"/>
        <v>0</v>
      </c>
      <c r="AP244" s="205">
        <f t="shared" si="238"/>
        <v>0</v>
      </c>
      <c r="AQ244" s="205">
        <f t="shared" si="239"/>
        <v>0</v>
      </c>
      <c r="AR244" s="215">
        <f t="shared" si="221"/>
        <v>13.181186421934679</v>
      </c>
      <c r="AS244" s="215">
        <f t="shared" si="222"/>
        <v>13.181186421934679</v>
      </c>
      <c r="AT244" s="215">
        <f t="shared" si="223"/>
        <v>0</v>
      </c>
      <c r="AU244" s="215">
        <f t="shared" si="253"/>
        <v>0</v>
      </c>
      <c r="AV244" s="201"/>
      <c r="AW244" s="115">
        <f t="shared" si="254"/>
        <v>61.448999999971818</v>
      </c>
      <c r="AX244" s="115">
        <f t="shared" si="255"/>
        <v>-1.9967144964000423</v>
      </c>
      <c r="AY244" s="115">
        <f t="shared" si="240"/>
        <v>0</v>
      </c>
      <c r="AZ244" s="115">
        <f t="shared" si="256"/>
        <v>-1.9877938897987932</v>
      </c>
      <c r="BA244" s="115">
        <f t="shared" si="241"/>
        <v>0</v>
      </c>
      <c r="BB244" s="115">
        <f t="shared" si="257"/>
        <v>0</v>
      </c>
      <c r="BC244" s="115">
        <f t="shared" si="258"/>
        <v>0</v>
      </c>
      <c r="BD244" s="115">
        <f t="shared" si="259"/>
        <v>0</v>
      </c>
      <c r="BE244" s="115">
        <f t="shared" si="242"/>
        <v>0</v>
      </c>
      <c r="BF244" s="115">
        <f t="shared" si="243"/>
        <v>0</v>
      </c>
      <c r="BG244" s="115">
        <f t="shared" si="260"/>
        <v>1766.1000000000029</v>
      </c>
      <c r="BH244" s="115">
        <f t="shared" si="261"/>
        <v>22444.618504644634</v>
      </c>
      <c r="BI244" s="115">
        <f t="shared" si="244"/>
        <v>61.448999999971818</v>
      </c>
      <c r="BJ244" s="115" t="e">
        <f t="shared" si="245"/>
        <v>#DIV/0!</v>
      </c>
      <c r="BK244" s="115">
        <f t="shared" si="224"/>
        <v>0</v>
      </c>
      <c r="BL244" s="115">
        <f t="shared" si="225"/>
        <v>0</v>
      </c>
      <c r="BM244" s="115">
        <f t="shared" si="246"/>
        <v>0</v>
      </c>
      <c r="BN244" s="201">
        <f t="shared" si="226"/>
        <v>0</v>
      </c>
      <c r="BO244" s="216">
        <f t="shared" si="262"/>
        <v>0</v>
      </c>
      <c r="BP244" s="201"/>
      <c r="BQ244" s="110">
        <f t="shared" si="227"/>
        <v>0</v>
      </c>
      <c r="BR244" s="110" t="e">
        <f t="shared" si="228"/>
        <v>#DIV/0!</v>
      </c>
      <c r="BS244" s="110" t="e">
        <f t="shared" si="247"/>
        <v>#DIV/0!</v>
      </c>
      <c r="BT244" s="110">
        <f t="shared" si="248"/>
        <v>0</v>
      </c>
      <c r="CC244" s="110"/>
      <c r="CD244" s="110"/>
      <c r="CE244" s="110"/>
      <c r="CW244" s="110"/>
      <c r="CX244" s="110"/>
    </row>
    <row r="245" spans="1:102">
      <c r="A245" s="110">
        <f t="shared" si="263"/>
        <v>6.9900000000000428</v>
      </c>
      <c r="B245" s="110">
        <f t="shared" si="229"/>
        <v>1542.1364930893417</v>
      </c>
      <c r="C245" s="116">
        <f t="shared" si="230"/>
        <v>1542.1364930893417</v>
      </c>
      <c r="E245" s="205">
        <f t="shared" si="198"/>
        <v>1806.6995727433014</v>
      </c>
      <c r="F245" s="205">
        <f t="shared" si="199"/>
        <v>1729.2628812236192</v>
      </c>
      <c r="G245" s="205">
        <f t="shared" si="200"/>
        <v>-0.12314654064560336</v>
      </c>
      <c r="H245" s="205">
        <f t="shared" si="201"/>
        <v>1816.235633422991</v>
      </c>
      <c r="I245" s="205">
        <f t="shared" si="202"/>
        <v>0</v>
      </c>
      <c r="K245" s="115">
        <f t="shared" si="203"/>
        <v>1765.4844900000028</v>
      </c>
      <c r="L245" s="115">
        <f t="shared" si="204"/>
        <v>1877.8476800000014</v>
      </c>
      <c r="M245" s="115">
        <f t="shared" si="205"/>
        <v>0.1416163141993953</v>
      </c>
      <c r="N245" s="115">
        <f t="shared" si="206"/>
        <v>1796.0125765997961</v>
      </c>
      <c r="O245" s="115">
        <f t="shared" si="207"/>
        <v>1996.8298000000009</v>
      </c>
      <c r="Q245" s="205">
        <f t="shared" si="208"/>
        <v>-1</v>
      </c>
      <c r="R245" s="204">
        <f t="shared" si="209"/>
        <v>0</v>
      </c>
      <c r="S245" s="204">
        <f t="shared" si="210"/>
        <v>0</v>
      </c>
      <c r="T245" s="115">
        <f t="shared" si="211"/>
        <v>-1.987732787852176</v>
      </c>
      <c r="U245" s="115">
        <f t="shared" si="212"/>
        <v>0</v>
      </c>
      <c r="V245" s="115">
        <f t="shared" si="213"/>
        <v>0</v>
      </c>
      <c r="W245" s="202">
        <f t="shared" si="231"/>
        <v>0</v>
      </c>
      <c r="Y245" s="205">
        <f t="shared" si="249"/>
        <v>69.898345224216101</v>
      </c>
      <c r="Z245" s="205">
        <f t="shared" si="250"/>
        <v>-1</v>
      </c>
      <c r="AA245" s="205">
        <f t="shared" si="214"/>
        <v>0</v>
      </c>
      <c r="AB245" s="205">
        <f t="shared" si="232"/>
        <v>0</v>
      </c>
      <c r="AC245" s="205">
        <f t="shared" si="251"/>
        <v>-1</v>
      </c>
      <c r="AD245" s="205">
        <f t="shared" si="215"/>
        <v>0</v>
      </c>
      <c r="AE245" s="205">
        <f t="shared" si="233"/>
        <v>0</v>
      </c>
      <c r="AF245" s="205">
        <f t="shared" si="216"/>
        <v>0</v>
      </c>
      <c r="AG245" s="205">
        <f t="shared" si="234"/>
        <v>0</v>
      </c>
      <c r="AH245" s="205">
        <f t="shared" si="235"/>
        <v>0</v>
      </c>
      <c r="AI245" s="205">
        <f t="shared" si="217"/>
        <v>-0.12314654064560336</v>
      </c>
      <c r="AJ245" s="205">
        <f t="shared" si="252"/>
        <v>1816.235633422991</v>
      </c>
      <c r="AK245" s="205">
        <f t="shared" si="236"/>
        <v>69.789114766764797</v>
      </c>
      <c r="AL245" s="205">
        <f t="shared" si="218"/>
        <v>69.898345224216101</v>
      </c>
      <c r="AM245" s="205" t="e">
        <f t="shared" si="219"/>
        <v>#DIV/0!</v>
      </c>
      <c r="AN245" s="205">
        <f t="shared" si="237"/>
        <v>0</v>
      </c>
      <c r="AO245" s="205">
        <f t="shared" si="220"/>
        <v>0</v>
      </c>
      <c r="AP245" s="205">
        <f t="shared" si="238"/>
        <v>0</v>
      </c>
      <c r="AQ245" s="205">
        <f t="shared" si="239"/>
        <v>0</v>
      </c>
      <c r="AR245" s="215">
        <f t="shared" si="221"/>
        <v>13.181186421957417</v>
      </c>
      <c r="AS245" s="215">
        <f t="shared" si="222"/>
        <v>13.181186421957417</v>
      </c>
      <c r="AT245" s="215">
        <f t="shared" si="223"/>
        <v>0</v>
      </c>
      <c r="AU245" s="215">
        <f t="shared" si="253"/>
        <v>0</v>
      </c>
      <c r="AV245" s="201"/>
      <c r="AW245" s="115">
        <f t="shared" si="254"/>
        <v>61.551000000009886</v>
      </c>
      <c r="AX245" s="115">
        <f t="shared" si="255"/>
        <v>-1.987732787852176</v>
      </c>
      <c r="AY245" s="115">
        <f t="shared" si="240"/>
        <v>0</v>
      </c>
      <c r="AZ245" s="115">
        <f t="shared" si="256"/>
        <v>-1.9788330761227386</v>
      </c>
      <c r="BA245" s="115">
        <f t="shared" si="241"/>
        <v>0</v>
      </c>
      <c r="BB245" s="115">
        <f t="shared" si="257"/>
        <v>0</v>
      </c>
      <c r="BC245" s="115">
        <f t="shared" si="258"/>
        <v>0</v>
      </c>
      <c r="BD245" s="115">
        <f t="shared" si="259"/>
        <v>0</v>
      </c>
      <c r="BE245" s="115">
        <f t="shared" si="242"/>
        <v>0</v>
      </c>
      <c r="BF245" s="115">
        <f t="shared" si="243"/>
        <v>0</v>
      </c>
      <c r="BG245" s="115">
        <f t="shared" si="260"/>
        <v>1765.4844900000028</v>
      </c>
      <c r="BH245" s="115">
        <f t="shared" si="261"/>
        <v>22396.350691066596</v>
      </c>
      <c r="BI245" s="115">
        <f t="shared" si="244"/>
        <v>61.551000000009886</v>
      </c>
      <c r="BJ245" s="115" t="e">
        <f t="shared" si="245"/>
        <v>#DIV/0!</v>
      </c>
      <c r="BK245" s="115">
        <f t="shared" si="224"/>
        <v>0</v>
      </c>
      <c r="BL245" s="115">
        <f t="shared" si="225"/>
        <v>0</v>
      </c>
      <c r="BM245" s="115">
        <f t="shared" si="246"/>
        <v>0</v>
      </c>
      <c r="BN245" s="201">
        <f t="shared" si="226"/>
        <v>0</v>
      </c>
      <c r="BO245" s="216">
        <f t="shared" si="262"/>
        <v>0</v>
      </c>
      <c r="BP245" s="201"/>
      <c r="BQ245" s="110">
        <f t="shared" si="227"/>
        <v>0</v>
      </c>
      <c r="BR245" s="110" t="e">
        <f t="shared" si="228"/>
        <v>#DIV/0!</v>
      </c>
      <c r="BS245" s="110" t="e">
        <f t="shared" si="247"/>
        <v>#DIV/0!</v>
      </c>
      <c r="BT245" s="110">
        <f t="shared" si="248"/>
        <v>0</v>
      </c>
      <c r="CC245" s="110"/>
      <c r="CD245" s="110"/>
      <c r="CE245" s="110"/>
      <c r="CW245" s="110"/>
      <c r="CX245" s="110"/>
    </row>
    <row r="246" spans="1:102">
      <c r="A246" s="110">
        <f t="shared" si="263"/>
        <v>6.9800000000000431</v>
      </c>
      <c r="B246" s="110">
        <f t="shared" si="229"/>
        <v>1542.0046812251221</v>
      </c>
      <c r="C246" s="116">
        <f t="shared" si="230"/>
        <v>1542.0046812251221</v>
      </c>
      <c r="E246" s="205">
        <f t="shared" si="198"/>
        <v>1806.0888085018628</v>
      </c>
      <c r="F246" s="205">
        <f t="shared" si="199"/>
        <v>1729.4486812236191</v>
      </c>
      <c r="G246" s="205">
        <f t="shared" si="200"/>
        <v>-0.12326113912234164</v>
      </c>
      <c r="H246" s="205">
        <f t="shared" si="201"/>
        <v>1815.5355578926603</v>
      </c>
      <c r="I246" s="205">
        <f t="shared" si="202"/>
        <v>0</v>
      </c>
      <c r="K246" s="115">
        <f t="shared" si="203"/>
        <v>1764.8679600000028</v>
      </c>
      <c r="L246" s="115">
        <f t="shared" si="204"/>
        <v>1877.4947200000015</v>
      </c>
      <c r="M246" s="115">
        <f t="shared" si="205"/>
        <v>0.14172335600906985</v>
      </c>
      <c r="N246" s="115">
        <f t="shared" si="206"/>
        <v>1795.4830736478236</v>
      </c>
      <c r="O246" s="115">
        <f t="shared" si="207"/>
        <v>1996.659200000001</v>
      </c>
      <c r="Q246" s="205">
        <f t="shared" si="208"/>
        <v>-1</v>
      </c>
      <c r="R246" s="204">
        <f t="shared" si="209"/>
        <v>0</v>
      </c>
      <c r="S246" s="204">
        <f t="shared" si="210"/>
        <v>0</v>
      </c>
      <c r="T246" s="115">
        <f t="shared" si="211"/>
        <v>-1.9787773241002684</v>
      </c>
      <c r="U246" s="115">
        <f t="shared" si="212"/>
        <v>0</v>
      </c>
      <c r="V246" s="115">
        <f t="shared" si="213"/>
        <v>0</v>
      </c>
      <c r="W246" s="202">
        <f t="shared" si="231"/>
        <v>0</v>
      </c>
      <c r="Y246" s="205">
        <f t="shared" si="249"/>
        <v>70.007553033066543</v>
      </c>
      <c r="Z246" s="205">
        <f t="shared" si="250"/>
        <v>-1</v>
      </c>
      <c r="AA246" s="205">
        <f t="shared" si="214"/>
        <v>0</v>
      </c>
      <c r="AB246" s="205">
        <f t="shared" si="232"/>
        <v>0</v>
      </c>
      <c r="AC246" s="205">
        <f t="shared" si="251"/>
        <v>-1</v>
      </c>
      <c r="AD246" s="205">
        <f t="shared" si="215"/>
        <v>0</v>
      </c>
      <c r="AE246" s="205">
        <f t="shared" si="233"/>
        <v>0</v>
      </c>
      <c r="AF246" s="205">
        <f t="shared" si="216"/>
        <v>0</v>
      </c>
      <c r="AG246" s="205">
        <f t="shared" si="234"/>
        <v>0</v>
      </c>
      <c r="AH246" s="205">
        <f t="shared" si="235"/>
        <v>0</v>
      </c>
      <c r="AI246" s="205">
        <f t="shared" si="217"/>
        <v>-0.12326113912234164</v>
      </c>
      <c r="AJ246" s="205">
        <f t="shared" si="252"/>
        <v>1815.5355578926603</v>
      </c>
      <c r="AK246" s="205">
        <f t="shared" si="236"/>
        <v>69.898345224216101</v>
      </c>
      <c r="AL246" s="205">
        <f t="shared" si="218"/>
        <v>70.007553033066543</v>
      </c>
      <c r="AM246" s="205" t="e">
        <f t="shared" si="219"/>
        <v>#DIV/0!</v>
      </c>
      <c r="AN246" s="205">
        <f t="shared" si="237"/>
        <v>0</v>
      </c>
      <c r="AO246" s="205">
        <f t="shared" si="220"/>
        <v>0</v>
      </c>
      <c r="AP246" s="205">
        <f t="shared" si="238"/>
        <v>0</v>
      </c>
      <c r="AQ246" s="205">
        <f t="shared" si="239"/>
        <v>0</v>
      </c>
      <c r="AR246" s="215">
        <f t="shared" si="221"/>
        <v>13.181186421934679</v>
      </c>
      <c r="AS246" s="215">
        <f t="shared" si="222"/>
        <v>13.181186421934679</v>
      </c>
      <c r="AT246" s="215">
        <f t="shared" si="223"/>
        <v>0</v>
      </c>
      <c r="AU246" s="215">
        <f t="shared" si="253"/>
        <v>0</v>
      </c>
      <c r="AV246" s="201"/>
      <c r="AW246" s="115">
        <f t="shared" si="254"/>
        <v>61.653000000002471</v>
      </c>
      <c r="AX246" s="115">
        <f t="shared" si="255"/>
        <v>-1.9787773241002684</v>
      </c>
      <c r="AY246" s="115">
        <f t="shared" si="240"/>
        <v>0</v>
      </c>
      <c r="AZ246" s="115">
        <f t="shared" si="256"/>
        <v>-1.9698984395438806</v>
      </c>
      <c r="BA246" s="115">
        <f t="shared" si="241"/>
        <v>0</v>
      </c>
      <c r="BB246" s="115">
        <f t="shared" si="257"/>
        <v>0</v>
      </c>
      <c r="BC246" s="115">
        <f t="shared" si="258"/>
        <v>0</v>
      </c>
      <c r="BD246" s="115">
        <f t="shared" si="259"/>
        <v>0</v>
      </c>
      <c r="BE246" s="115">
        <f t="shared" si="242"/>
        <v>0</v>
      </c>
      <c r="BF246" s="115">
        <f t="shared" si="243"/>
        <v>0</v>
      </c>
      <c r="BG246" s="115">
        <f t="shared" si="260"/>
        <v>1764.8679600000028</v>
      </c>
      <c r="BH246" s="115">
        <f t="shared" si="261"/>
        <v>22347.980877488542</v>
      </c>
      <c r="BI246" s="115">
        <f t="shared" si="244"/>
        <v>61.653000000002471</v>
      </c>
      <c r="BJ246" s="115" t="e">
        <f t="shared" si="245"/>
        <v>#DIV/0!</v>
      </c>
      <c r="BK246" s="115">
        <f t="shared" si="224"/>
        <v>0</v>
      </c>
      <c r="BL246" s="115">
        <f t="shared" si="225"/>
        <v>0</v>
      </c>
      <c r="BM246" s="115">
        <f t="shared" si="246"/>
        <v>0</v>
      </c>
      <c r="BN246" s="201">
        <f t="shared" si="226"/>
        <v>0</v>
      </c>
      <c r="BO246" s="216">
        <f t="shared" si="262"/>
        <v>0</v>
      </c>
      <c r="BP246" s="201"/>
      <c r="BQ246" s="110">
        <f t="shared" si="227"/>
        <v>0</v>
      </c>
      <c r="BR246" s="110" t="e">
        <f t="shared" si="228"/>
        <v>#DIV/0!</v>
      </c>
      <c r="BS246" s="110" t="e">
        <f t="shared" si="247"/>
        <v>#DIV/0!</v>
      </c>
      <c r="BT246" s="110">
        <f t="shared" si="248"/>
        <v>0</v>
      </c>
      <c r="CC246" s="110"/>
      <c r="CD246" s="110"/>
      <c r="CE246" s="110"/>
      <c r="CW246" s="110"/>
      <c r="CX246" s="110"/>
    </row>
    <row r="247" spans="1:102">
      <c r="A247" s="110">
        <f t="shared" si="263"/>
        <v>6.9700000000000433</v>
      </c>
      <c r="B247" s="110">
        <f t="shared" si="229"/>
        <v>1541.8728693609028</v>
      </c>
      <c r="C247" s="116">
        <f t="shared" si="230"/>
        <v>1541.8728693609028</v>
      </c>
      <c r="E247" s="205">
        <f t="shared" si="198"/>
        <v>1805.4769179056725</v>
      </c>
      <c r="F247" s="205">
        <f t="shared" si="199"/>
        <v>1729.6316812236191</v>
      </c>
      <c r="G247" s="205">
        <f t="shared" si="200"/>
        <v>-0.12337587719425738</v>
      </c>
      <c r="H247" s="205">
        <f t="shared" si="201"/>
        <v>1814.834390512327</v>
      </c>
      <c r="I247" s="205">
        <f t="shared" si="202"/>
        <v>0</v>
      </c>
      <c r="K247" s="115">
        <f t="shared" si="203"/>
        <v>1764.2504100000028</v>
      </c>
      <c r="L247" s="115">
        <f t="shared" si="204"/>
        <v>1877.1411200000016</v>
      </c>
      <c r="M247" s="115">
        <f t="shared" si="205"/>
        <v>0.14183055975794204</v>
      </c>
      <c r="N247" s="115">
        <f t="shared" si="206"/>
        <v>1794.9527456824635</v>
      </c>
      <c r="O247" s="115">
        <f t="shared" si="207"/>
        <v>1996.4882000000007</v>
      </c>
      <c r="Q247" s="205">
        <f t="shared" si="208"/>
        <v>-1</v>
      </c>
      <c r="R247" s="204">
        <f t="shared" si="209"/>
        <v>0</v>
      </c>
      <c r="S247" s="204">
        <f t="shared" si="210"/>
        <v>0</v>
      </c>
      <c r="T247" s="115">
        <f t="shared" si="211"/>
        <v>-1.9698480117549308</v>
      </c>
      <c r="U247" s="115">
        <f t="shared" si="212"/>
        <v>0</v>
      </c>
      <c r="V247" s="115">
        <f t="shared" si="213"/>
        <v>0</v>
      </c>
      <c r="W247" s="202">
        <f t="shared" si="231"/>
        <v>0</v>
      </c>
      <c r="Y247" s="205">
        <f t="shared" si="249"/>
        <v>70.116738033336006</v>
      </c>
      <c r="Z247" s="205">
        <f t="shared" si="250"/>
        <v>-1</v>
      </c>
      <c r="AA247" s="205">
        <f t="shared" si="214"/>
        <v>0</v>
      </c>
      <c r="AB247" s="205">
        <f t="shared" si="232"/>
        <v>0</v>
      </c>
      <c r="AC247" s="205">
        <f t="shared" si="251"/>
        <v>-1</v>
      </c>
      <c r="AD247" s="205">
        <f t="shared" si="215"/>
        <v>0</v>
      </c>
      <c r="AE247" s="205">
        <f t="shared" si="233"/>
        <v>0</v>
      </c>
      <c r="AF247" s="205">
        <f t="shared" si="216"/>
        <v>0</v>
      </c>
      <c r="AG247" s="205">
        <f t="shared" si="234"/>
        <v>0</v>
      </c>
      <c r="AH247" s="205">
        <f t="shared" si="235"/>
        <v>0</v>
      </c>
      <c r="AI247" s="205">
        <f t="shared" si="217"/>
        <v>-0.12337587719425738</v>
      </c>
      <c r="AJ247" s="205">
        <f t="shared" si="252"/>
        <v>1814.834390512327</v>
      </c>
      <c r="AK247" s="205">
        <f t="shared" si="236"/>
        <v>70.007553033066543</v>
      </c>
      <c r="AL247" s="205">
        <f t="shared" si="218"/>
        <v>70.116738033336006</v>
      </c>
      <c r="AM247" s="205" t="e">
        <f t="shared" si="219"/>
        <v>#DIV/0!</v>
      </c>
      <c r="AN247" s="205">
        <f t="shared" si="237"/>
        <v>0</v>
      </c>
      <c r="AO247" s="205">
        <f t="shared" si="220"/>
        <v>0</v>
      </c>
      <c r="AP247" s="205">
        <f t="shared" si="238"/>
        <v>0</v>
      </c>
      <c r="AQ247" s="205">
        <f t="shared" si="239"/>
        <v>0</v>
      </c>
      <c r="AR247" s="215">
        <f t="shared" si="221"/>
        <v>13.181186421934679</v>
      </c>
      <c r="AS247" s="215">
        <f t="shared" si="222"/>
        <v>13.181186421934679</v>
      </c>
      <c r="AT247" s="215">
        <f t="shared" si="223"/>
        <v>0</v>
      </c>
      <c r="AU247" s="215">
        <f t="shared" si="253"/>
        <v>0</v>
      </c>
      <c r="AV247" s="201"/>
      <c r="AW247" s="115">
        <f t="shared" si="254"/>
        <v>61.754999999995057</v>
      </c>
      <c r="AX247" s="115">
        <f t="shared" si="255"/>
        <v>-1.9698480117549308</v>
      </c>
      <c r="AY247" s="115">
        <f t="shared" si="240"/>
        <v>0</v>
      </c>
      <c r="AZ247" s="115">
        <f t="shared" si="256"/>
        <v>-1.9609898869366884</v>
      </c>
      <c r="BA247" s="115">
        <f t="shared" si="241"/>
        <v>0</v>
      </c>
      <c r="BB247" s="115">
        <f t="shared" si="257"/>
        <v>0</v>
      </c>
      <c r="BC247" s="115">
        <f t="shared" si="258"/>
        <v>0</v>
      </c>
      <c r="BD247" s="115">
        <f t="shared" si="259"/>
        <v>0</v>
      </c>
      <c r="BE247" s="115">
        <f t="shared" si="242"/>
        <v>0</v>
      </c>
      <c r="BF247" s="115">
        <f t="shared" si="243"/>
        <v>0</v>
      </c>
      <c r="BG247" s="115">
        <f t="shared" si="260"/>
        <v>1764.2504100000028</v>
      </c>
      <c r="BH247" s="115">
        <f t="shared" si="261"/>
        <v>22299.509063910475</v>
      </c>
      <c r="BI247" s="115">
        <f t="shared" si="244"/>
        <v>61.754999999995057</v>
      </c>
      <c r="BJ247" s="115" t="e">
        <f t="shared" si="245"/>
        <v>#DIV/0!</v>
      </c>
      <c r="BK247" s="115">
        <f t="shared" si="224"/>
        <v>0</v>
      </c>
      <c r="BL247" s="115">
        <f t="shared" si="225"/>
        <v>0</v>
      </c>
      <c r="BM247" s="115">
        <f t="shared" si="246"/>
        <v>0</v>
      </c>
      <c r="BN247" s="201">
        <f t="shared" si="226"/>
        <v>0</v>
      </c>
      <c r="BO247" s="216">
        <f t="shared" si="262"/>
        <v>0</v>
      </c>
      <c r="BP247" s="201"/>
      <c r="BQ247" s="110">
        <f t="shared" si="227"/>
        <v>0</v>
      </c>
      <c r="BR247" s="110" t="e">
        <f t="shared" si="228"/>
        <v>#DIV/0!</v>
      </c>
      <c r="BS247" s="110" t="e">
        <f t="shared" si="247"/>
        <v>#DIV/0!</v>
      </c>
      <c r="BT247" s="110">
        <f t="shared" si="248"/>
        <v>0</v>
      </c>
      <c r="CC247" s="110"/>
      <c r="CD247" s="110"/>
      <c r="CE247" s="110"/>
      <c r="CW247" s="110"/>
      <c r="CX247" s="110"/>
    </row>
    <row r="248" spans="1:102">
      <c r="A248" s="110">
        <f t="shared" si="263"/>
        <v>6.9600000000000435</v>
      </c>
      <c r="B248" s="110">
        <f t="shared" si="229"/>
        <v>1541.7410574966834</v>
      </c>
      <c r="C248" s="116">
        <f t="shared" si="230"/>
        <v>1541.7410574966834</v>
      </c>
      <c r="E248" s="205">
        <f t="shared" si="198"/>
        <v>1804.863900954731</v>
      </c>
      <c r="F248" s="205">
        <f t="shared" si="199"/>
        <v>1729.8118812236194</v>
      </c>
      <c r="G248" s="205">
        <f t="shared" si="200"/>
        <v>-0.12349075468139727</v>
      </c>
      <c r="H248" s="205">
        <f t="shared" si="201"/>
        <v>1814.1321315116891</v>
      </c>
      <c r="I248" s="205">
        <f t="shared" si="202"/>
        <v>0</v>
      </c>
      <c r="K248" s="115">
        <f t="shared" si="203"/>
        <v>1763.6318400000027</v>
      </c>
      <c r="L248" s="115">
        <f t="shared" si="204"/>
        <v>1876.7868800000015</v>
      </c>
      <c r="M248" s="115">
        <f t="shared" si="205"/>
        <v>0.14193792581377696</v>
      </c>
      <c r="N248" s="115">
        <f t="shared" si="206"/>
        <v>1794.4215930360165</v>
      </c>
      <c r="O248" s="115">
        <f t="shared" si="207"/>
        <v>1996.316800000001</v>
      </c>
      <c r="Q248" s="205">
        <f t="shared" si="208"/>
        <v>-1</v>
      </c>
      <c r="R248" s="204">
        <f t="shared" si="209"/>
        <v>0</v>
      </c>
      <c r="S248" s="204">
        <f t="shared" si="210"/>
        <v>0</v>
      </c>
      <c r="T248" s="115">
        <f t="shared" si="211"/>
        <v>-1.9609447577705934</v>
      </c>
      <c r="U248" s="115">
        <f t="shared" si="212"/>
        <v>0</v>
      </c>
      <c r="V248" s="115">
        <f t="shared" si="213"/>
        <v>0</v>
      </c>
      <c r="W248" s="202">
        <f t="shared" si="231"/>
        <v>0</v>
      </c>
      <c r="Y248" s="205">
        <f t="shared" si="249"/>
        <v>70.225900063793816</v>
      </c>
      <c r="Z248" s="205">
        <f t="shared" si="250"/>
        <v>-1</v>
      </c>
      <c r="AA248" s="205">
        <f t="shared" si="214"/>
        <v>0</v>
      </c>
      <c r="AB248" s="205">
        <f t="shared" si="232"/>
        <v>0</v>
      </c>
      <c r="AC248" s="205">
        <f t="shared" si="251"/>
        <v>-1</v>
      </c>
      <c r="AD248" s="205">
        <f t="shared" si="215"/>
        <v>0</v>
      </c>
      <c r="AE248" s="205">
        <f t="shared" si="233"/>
        <v>0</v>
      </c>
      <c r="AF248" s="205">
        <f t="shared" si="216"/>
        <v>0</v>
      </c>
      <c r="AG248" s="205">
        <f t="shared" si="234"/>
        <v>0</v>
      </c>
      <c r="AH248" s="205">
        <f t="shared" si="235"/>
        <v>0</v>
      </c>
      <c r="AI248" s="205">
        <f t="shared" si="217"/>
        <v>-0.12349075468139727</v>
      </c>
      <c r="AJ248" s="205">
        <f t="shared" si="252"/>
        <v>1814.1321315116891</v>
      </c>
      <c r="AK248" s="205">
        <f t="shared" si="236"/>
        <v>70.116738033336006</v>
      </c>
      <c r="AL248" s="205">
        <f t="shared" si="218"/>
        <v>70.225900063793816</v>
      </c>
      <c r="AM248" s="205" t="e">
        <f t="shared" si="219"/>
        <v>#DIV/0!</v>
      </c>
      <c r="AN248" s="205">
        <f t="shared" si="237"/>
        <v>0</v>
      </c>
      <c r="AO248" s="205">
        <f t="shared" si="220"/>
        <v>0</v>
      </c>
      <c r="AP248" s="205">
        <f t="shared" si="238"/>
        <v>0</v>
      </c>
      <c r="AQ248" s="205">
        <f t="shared" si="239"/>
        <v>0</v>
      </c>
      <c r="AR248" s="215">
        <f t="shared" si="221"/>
        <v>13.181186421934679</v>
      </c>
      <c r="AS248" s="215">
        <f t="shared" si="222"/>
        <v>13.181186421934679</v>
      </c>
      <c r="AT248" s="215">
        <f t="shared" si="223"/>
        <v>0</v>
      </c>
      <c r="AU248" s="215">
        <f t="shared" si="253"/>
        <v>0</v>
      </c>
      <c r="AV248" s="201"/>
      <c r="AW248" s="115">
        <f t="shared" si="254"/>
        <v>61.857000000010387</v>
      </c>
      <c r="AX248" s="115">
        <f t="shared" si="255"/>
        <v>-1.9609447577705934</v>
      </c>
      <c r="AY248" s="115">
        <f t="shared" si="240"/>
        <v>0</v>
      </c>
      <c r="AZ248" s="115">
        <f t="shared" si="256"/>
        <v>-1.9521073255183488</v>
      </c>
      <c r="BA248" s="115">
        <f t="shared" si="241"/>
        <v>0</v>
      </c>
      <c r="BB248" s="115">
        <f t="shared" si="257"/>
        <v>0</v>
      </c>
      <c r="BC248" s="115">
        <f t="shared" si="258"/>
        <v>0</v>
      </c>
      <c r="BD248" s="115">
        <f t="shared" si="259"/>
        <v>0</v>
      </c>
      <c r="BE248" s="115">
        <f t="shared" si="242"/>
        <v>0</v>
      </c>
      <c r="BF248" s="115">
        <f t="shared" si="243"/>
        <v>0</v>
      </c>
      <c r="BG248" s="115">
        <f t="shared" si="260"/>
        <v>1763.6318400000027</v>
      </c>
      <c r="BH248" s="115">
        <f t="shared" si="261"/>
        <v>22250.935250332415</v>
      </c>
      <c r="BI248" s="115">
        <f t="shared" si="244"/>
        <v>61.857000000010387</v>
      </c>
      <c r="BJ248" s="115" t="e">
        <f t="shared" si="245"/>
        <v>#DIV/0!</v>
      </c>
      <c r="BK248" s="115">
        <f t="shared" si="224"/>
        <v>0</v>
      </c>
      <c r="BL248" s="115">
        <f t="shared" si="225"/>
        <v>0</v>
      </c>
      <c r="BM248" s="115">
        <f t="shared" si="246"/>
        <v>0</v>
      </c>
      <c r="BN248" s="201">
        <f t="shared" si="226"/>
        <v>0</v>
      </c>
      <c r="BO248" s="216">
        <f t="shared" si="262"/>
        <v>0</v>
      </c>
      <c r="BP248" s="201"/>
      <c r="BQ248" s="110">
        <f t="shared" si="227"/>
        <v>0</v>
      </c>
      <c r="BR248" s="110" t="e">
        <f t="shared" si="228"/>
        <v>#DIV/0!</v>
      </c>
      <c r="BS248" s="110" t="e">
        <f t="shared" si="247"/>
        <v>#DIV/0!</v>
      </c>
      <c r="BT248" s="110">
        <f t="shared" si="248"/>
        <v>0</v>
      </c>
      <c r="CC248" s="110"/>
      <c r="CD248" s="110"/>
      <c r="CE248" s="110"/>
      <c r="CW248" s="110"/>
      <c r="CX248" s="110"/>
    </row>
    <row r="249" spans="1:102">
      <c r="A249" s="110">
        <f t="shared" si="263"/>
        <v>6.9500000000000437</v>
      </c>
      <c r="B249" s="110">
        <f t="shared" si="229"/>
        <v>1541.6092456324641</v>
      </c>
      <c r="C249" s="116">
        <f t="shared" si="230"/>
        <v>1541.6092456324641</v>
      </c>
      <c r="E249" s="205">
        <f t="shared" si="198"/>
        <v>1804.2497576490377</v>
      </c>
      <c r="F249" s="205">
        <f t="shared" si="199"/>
        <v>1729.9892812236194</v>
      </c>
      <c r="G249" s="205">
        <f t="shared" si="200"/>
        <v>-0.1236057713991245</v>
      </c>
      <c r="H249" s="205">
        <f t="shared" si="201"/>
        <v>1813.4287811220681</v>
      </c>
      <c r="I249" s="205">
        <f t="shared" si="202"/>
        <v>0</v>
      </c>
      <c r="K249" s="115">
        <f t="shared" si="203"/>
        <v>1763.012250000003</v>
      </c>
      <c r="L249" s="115">
        <f t="shared" si="204"/>
        <v>1876.4320000000016</v>
      </c>
      <c r="M249" s="115">
        <f t="shared" si="205"/>
        <v>0.14204545454545406</v>
      </c>
      <c r="N249" s="115">
        <f t="shared" si="206"/>
        <v>1793.8896160416557</v>
      </c>
      <c r="O249" s="115">
        <f t="shared" si="207"/>
        <v>1996.1450000000007</v>
      </c>
      <c r="Q249" s="205">
        <f t="shared" si="208"/>
        <v>-1</v>
      </c>
      <c r="R249" s="204">
        <f t="shared" si="209"/>
        <v>0</v>
      </c>
      <c r="S249" s="204">
        <f t="shared" si="210"/>
        <v>0</v>
      </c>
      <c r="T249" s="115">
        <f t="shared" si="211"/>
        <v>-1.9520674694446205</v>
      </c>
      <c r="U249" s="115">
        <f t="shared" si="212"/>
        <v>0</v>
      </c>
      <c r="V249" s="115">
        <f t="shared" si="213"/>
        <v>0</v>
      </c>
      <c r="W249" s="202">
        <f t="shared" si="231"/>
        <v>0</v>
      </c>
      <c r="Y249" s="205">
        <f t="shared" si="249"/>
        <v>70.335038962095183</v>
      </c>
      <c r="Z249" s="205">
        <f t="shared" si="250"/>
        <v>-1</v>
      </c>
      <c r="AA249" s="205">
        <f t="shared" si="214"/>
        <v>0</v>
      </c>
      <c r="AB249" s="205">
        <f t="shared" si="232"/>
        <v>0</v>
      </c>
      <c r="AC249" s="205">
        <f t="shared" si="251"/>
        <v>-1</v>
      </c>
      <c r="AD249" s="205">
        <f t="shared" si="215"/>
        <v>0</v>
      </c>
      <c r="AE249" s="205">
        <f t="shared" si="233"/>
        <v>0</v>
      </c>
      <c r="AF249" s="205">
        <f t="shared" si="216"/>
        <v>0</v>
      </c>
      <c r="AG249" s="205">
        <f t="shared" si="234"/>
        <v>0</v>
      </c>
      <c r="AH249" s="205">
        <f t="shared" si="235"/>
        <v>0</v>
      </c>
      <c r="AI249" s="205">
        <f t="shared" si="217"/>
        <v>-0.1236057713991245</v>
      </c>
      <c r="AJ249" s="205">
        <f t="shared" si="252"/>
        <v>1813.4287811220681</v>
      </c>
      <c r="AK249" s="205">
        <f t="shared" si="236"/>
        <v>70.225900063793816</v>
      </c>
      <c r="AL249" s="205">
        <f t="shared" si="218"/>
        <v>70.335038962095183</v>
      </c>
      <c r="AM249" s="205" t="e">
        <f t="shared" si="219"/>
        <v>#DIV/0!</v>
      </c>
      <c r="AN249" s="205">
        <f t="shared" si="237"/>
        <v>0</v>
      </c>
      <c r="AO249" s="205">
        <f t="shared" si="220"/>
        <v>0</v>
      </c>
      <c r="AP249" s="205">
        <f t="shared" si="238"/>
        <v>0</v>
      </c>
      <c r="AQ249" s="205">
        <f t="shared" si="239"/>
        <v>0</v>
      </c>
      <c r="AR249" s="215">
        <f t="shared" si="221"/>
        <v>13.181186421934679</v>
      </c>
      <c r="AS249" s="215">
        <f t="shared" si="222"/>
        <v>13.181186421934679</v>
      </c>
      <c r="AT249" s="215">
        <f t="shared" si="223"/>
        <v>0</v>
      </c>
      <c r="AU249" s="215">
        <f t="shared" si="253"/>
        <v>0</v>
      </c>
      <c r="AV249" s="201"/>
      <c r="AW249" s="115">
        <f t="shared" si="254"/>
        <v>61.958999999980236</v>
      </c>
      <c r="AX249" s="115">
        <f t="shared" si="255"/>
        <v>-1.9520674694446205</v>
      </c>
      <c r="AY249" s="115">
        <f t="shared" si="240"/>
        <v>0</v>
      </c>
      <c r="AZ249" s="115">
        <f t="shared" si="256"/>
        <v>-1.9432506628478856</v>
      </c>
      <c r="BA249" s="115">
        <f t="shared" si="241"/>
        <v>0</v>
      </c>
      <c r="BB249" s="115">
        <f t="shared" si="257"/>
        <v>0</v>
      </c>
      <c r="BC249" s="115">
        <f t="shared" si="258"/>
        <v>0</v>
      </c>
      <c r="BD249" s="115">
        <f t="shared" si="259"/>
        <v>0</v>
      </c>
      <c r="BE249" s="115">
        <f t="shared" si="242"/>
        <v>0</v>
      </c>
      <c r="BF249" s="115">
        <f t="shared" si="243"/>
        <v>0</v>
      </c>
      <c r="BG249" s="115">
        <f t="shared" si="260"/>
        <v>1763.012250000003</v>
      </c>
      <c r="BH249" s="115">
        <f t="shared" si="261"/>
        <v>22202.259436754339</v>
      </c>
      <c r="BI249" s="115">
        <f t="shared" si="244"/>
        <v>61.958999999980236</v>
      </c>
      <c r="BJ249" s="115" t="e">
        <f t="shared" si="245"/>
        <v>#DIV/0!</v>
      </c>
      <c r="BK249" s="115">
        <f t="shared" si="224"/>
        <v>0</v>
      </c>
      <c r="BL249" s="115">
        <f t="shared" si="225"/>
        <v>0</v>
      </c>
      <c r="BM249" s="115">
        <f t="shared" si="246"/>
        <v>0</v>
      </c>
      <c r="BN249" s="201">
        <f t="shared" si="226"/>
        <v>0</v>
      </c>
      <c r="BO249" s="216">
        <f t="shared" si="262"/>
        <v>0</v>
      </c>
      <c r="BP249" s="201"/>
      <c r="BQ249" s="110">
        <f t="shared" si="227"/>
        <v>0</v>
      </c>
      <c r="BR249" s="110" t="e">
        <f t="shared" si="228"/>
        <v>#DIV/0!</v>
      </c>
      <c r="BS249" s="110" t="e">
        <f t="shared" si="247"/>
        <v>#DIV/0!</v>
      </c>
      <c r="BT249" s="110">
        <f t="shared" si="248"/>
        <v>0</v>
      </c>
      <c r="CC249" s="110"/>
      <c r="CD249" s="110"/>
      <c r="CE249" s="110"/>
      <c r="CW249" s="110"/>
      <c r="CX249" s="110"/>
    </row>
    <row r="250" spans="1:102">
      <c r="A250" s="110">
        <f t="shared" si="263"/>
        <v>6.9400000000000439</v>
      </c>
      <c r="B250" s="110">
        <f t="shared" si="229"/>
        <v>1541.4774337682447</v>
      </c>
      <c r="C250" s="116">
        <f t="shared" si="230"/>
        <v>1541.4774337682447</v>
      </c>
      <c r="E250" s="205">
        <f t="shared" si="198"/>
        <v>1803.6344879885933</v>
      </c>
      <c r="F250" s="205">
        <f t="shared" si="199"/>
        <v>1730.1638812236192</v>
      </c>
      <c r="G250" s="205">
        <f t="shared" si="200"/>
        <v>-0.1237209271580697</v>
      </c>
      <c r="H250" s="205">
        <f t="shared" si="201"/>
        <v>1812.7243395764217</v>
      </c>
      <c r="I250" s="205">
        <f t="shared" si="202"/>
        <v>0</v>
      </c>
      <c r="K250" s="115">
        <f t="shared" si="203"/>
        <v>1762.3916400000026</v>
      </c>
      <c r="L250" s="115">
        <f t="shared" si="204"/>
        <v>1876.0764800000015</v>
      </c>
      <c r="M250" s="115">
        <f t="shared" si="205"/>
        <v>0.14215314632297144</v>
      </c>
      <c r="N250" s="115">
        <f t="shared" si="206"/>
        <v>1793.3568150334279</v>
      </c>
      <c r="O250" s="115">
        <f t="shared" si="207"/>
        <v>1995.9728000000007</v>
      </c>
      <c r="Q250" s="205">
        <f t="shared" si="208"/>
        <v>-1</v>
      </c>
      <c r="R250" s="204">
        <f t="shared" si="209"/>
        <v>0</v>
      </c>
      <c r="S250" s="204">
        <f t="shared" si="210"/>
        <v>0</v>
      </c>
      <c r="T250" s="115">
        <f t="shared" si="211"/>
        <v>-1.9432160544164006</v>
      </c>
      <c r="U250" s="115">
        <f t="shared" si="212"/>
        <v>0</v>
      </c>
      <c r="V250" s="115">
        <f t="shared" si="213"/>
        <v>0</v>
      </c>
      <c r="W250" s="202">
        <f t="shared" si="231"/>
        <v>0</v>
      </c>
      <c r="Y250" s="205">
        <f t="shared" si="249"/>
        <v>70.44415456464472</v>
      </c>
      <c r="Z250" s="205">
        <f t="shared" si="250"/>
        <v>-1</v>
      </c>
      <c r="AA250" s="205">
        <f t="shared" si="214"/>
        <v>0</v>
      </c>
      <c r="AB250" s="205">
        <f t="shared" si="232"/>
        <v>0</v>
      </c>
      <c r="AC250" s="205">
        <f t="shared" si="251"/>
        <v>-1</v>
      </c>
      <c r="AD250" s="205">
        <f t="shared" si="215"/>
        <v>0</v>
      </c>
      <c r="AE250" s="205">
        <f t="shared" si="233"/>
        <v>0</v>
      </c>
      <c r="AF250" s="205">
        <f t="shared" si="216"/>
        <v>0</v>
      </c>
      <c r="AG250" s="205">
        <f t="shared" si="234"/>
        <v>0</v>
      </c>
      <c r="AH250" s="205">
        <f t="shared" si="235"/>
        <v>0</v>
      </c>
      <c r="AI250" s="205">
        <f t="shared" si="217"/>
        <v>-0.1237209271580697</v>
      </c>
      <c r="AJ250" s="205">
        <f t="shared" si="252"/>
        <v>1812.7243395764217</v>
      </c>
      <c r="AK250" s="205">
        <f t="shared" si="236"/>
        <v>70.335038962095183</v>
      </c>
      <c r="AL250" s="205">
        <f t="shared" si="218"/>
        <v>70.44415456464472</v>
      </c>
      <c r="AM250" s="205" t="e">
        <f t="shared" si="219"/>
        <v>#DIV/0!</v>
      </c>
      <c r="AN250" s="205">
        <f t="shared" si="237"/>
        <v>0</v>
      </c>
      <c r="AO250" s="205">
        <f t="shared" si="220"/>
        <v>0</v>
      </c>
      <c r="AP250" s="205">
        <f t="shared" si="238"/>
        <v>0</v>
      </c>
      <c r="AQ250" s="205">
        <f t="shared" si="239"/>
        <v>0</v>
      </c>
      <c r="AR250" s="215">
        <f t="shared" si="221"/>
        <v>13.181186421934679</v>
      </c>
      <c r="AS250" s="215">
        <f t="shared" si="222"/>
        <v>13.181186421934679</v>
      </c>
      <c r="AT250" s="215">
        <f t="shared" si="223"/>
        <v>0</v>
      </c>
      <c r="AU250" s="215">
        <f t="shared" si="253"/>
        <v>0</v>
      </c>
      <c r="AV250" s="201"/>
      <c r="AW250" s="115">
        <f t="shared" si="254"/>
        <v>62.061000000041034</v>
      </c>
      <c r="AX250" s="115">
        <f t="shared" si="255"/>
        <v>-1.9432160544164006</v>
      </c>
      <c r="AY250" s="115">
        <f t="shared" si="240"/>
        <v>0</v>
      </c>
      <c r="AZ250" s="115">
        <f t="shared" si="256"/>
        <v>-1.9344198068252529</v>
      </c>
      <c r="BA250" s="115">
        <f t="shared" si="241"/>
        <v>0</v>
      </c>
      <c r="BB250" s="115">
        <f t="shared" si="257"/>
        <v>0</v>
      </c>
      <c r="BC250" s="115">
        <f t="shared" si="258"/>
        <v>0</v>
      </c>
      <c r="BD250" s="115">
        <f t="shared" si="259"/>
        <v>0</v>
      </c>
      <c r="BE250" s="115">
        <f t="shared" si="242"/>
        <v>0</v>
      </c>
      <c r="BF250" s="115">
        <f t="shared" si="243"/>
        <v>0</v>
      </c>
      <c r="BG250" s="115">
        <f t="shared" si="260"/>
        <v>1762.3916400000026</v>
      </c>
      <c r="BH250" s="115">
        <f t="shared" si="261"/>
        <v>22153.481623176292</v>
      </c>
      <c r="BI250" s="115">
        <f t="shared" si="244"/>
        <v>62.061000000041034</v>
      </c>
      <c r="BJ250" s="115" t="e">
        <f t="shared" si="245"/>
        <v>#DIV/0!</v>
      </c>
      <c r="BK250" s="115">
        <f t="shared" si="224"/>
        <v>0</v>
      </c>
      <c r="BL250" s="115">
        <f t="shared" si="225"/>
        <v>0</v>
      </c>
      <c r="BM250" s="115">
        <f t="shared" si="246"/>
        <v>0</v>
      </c>
      <c r="BN250" s="201">
        <f t="shared" si="226"/>
        <v>0</v>
      </c>
      <c r="BO250" s="216">
        <f t="shared" si="262"/>
        <v>0</v>
      </c>
      <c r="BP250" s="201"/>
      <c r="BQ250" s="110">
        <f t="shared" si="227"/>
        <v>0</v>
      </c>
      <c r="BR250" s="110" t="e">
        <f t="shared" si="228"/>
        <v>#DIV/0!</v>
      </c>
      <c r="BS250" s="110" t="e">
        <f t="shared" si="247"/>
        <v>#DIV/0!</v>
      </c>
      <c r="BT250" s="110">
        <f t="shared" si="248"/>
        <v>0</v>
      </c>
      <c r="CC250" s="110"/>
      <c r="CD250" s="110"/>
      <c r="CE250" s="110"/>
      <c r="CW250" s="110"/>
      <c r="CX250" s="110"/>
    </row>
    <row r="251" spans="1:102">
      <c r="A251" s="110">
        <f t="shared" si="263"/>
        <v>6.9300000000000441</v>
      </c>
      <c r="B251" s="110">
        <f t="shared" si="229"/>
        <v>1541.3456219040254</v>
      </c>
      <c r="C251" s="116">
        <f t="shared" si="230"/>
        <v>1541.3456219040254</v>
      </c>
      <c r="E251" s="205">
        <f t="shared" si="198"/>
        <v>1803.0180919733971</v>
      </c>
      <c r="F251" s="205">
        <f t="shared" si="199"/>
        <v>1730.3356812236193</v>
      </c>
      <c r="G251" s="205">
        <f t="shared" si="200"/>
        <v>-0.12383622176408199</v>
      </c>
      <c r="H251" s="205">
        <f t="shared" si="201"/>
        <v>1812.0188071093546</v>
      </c>
      <c r="I251" s="205">
        <f t="shared" si="202"/>
        <v>0</v>
      </c>
      <c r="K251" s="115">
        <f t="shared" si="203"/>
        <v>1761.7700100000029</v>
      </c>
      <c r="L251" s="115">
        <f t="shared" si="204"/>
        <v>1875.7203200000015</v>
      </c>
      <c r="M251" s="115">
        <f t="shared" si="205"/>
        <v>0.14226100151745019</v>
      </c>
      <c r="N251" s="115">
        <f t="shared" si="206"/>
        <v>1792.8231903462597</v>
      </c>
      <c r="O251" s="115">
        <f t="shared" si="207"/>
        <v>1995.800200000001</v>
      </c>
      <c r="Q251" s="205">
        <f t="shared" si="208"/>
        <v>-1</v>
      </c>
      <c r="R251" s="204">
        <f t="shared" si="209"/>
        <v>0</v>
      </c>
      <c r="S251" s="204">
        <f t="shared" si="210"/>
        <v>0</v>
      </c>
      <c r="T251" s="115">
        <f t="shared" si="211"/>
        <v>-1.9343904206665192</v>
      </c>
      <c r="U251" s="115">
        <f t="shared" si="212"/>
        <v>0</v>
      </c>
      <c r="V251" s="115">
        <f t="shared" si="213"/>
        <v>0</v>
      </c>
      <c r="W251" s="202">
        <f t="shared" si="231"/>
        <v>0</v>
      </c>
      <c r="Y251" s="205">
        <f t="shared" si="249"/>
        <v>70.553246706710212</v>
      </c>
      <c r="Z251" s="205">
        <f t="shared" si="250"/>
        <v>-1</v>
      </c>
      <c r="AA251" s="205">
        <f t="shared" si="214"/>
        <v>0</v>
      </c>
      <c r="AB251" s="205">
        <f t="shared" si="232"/>
        <v>0</v>
      </c>
      <c r="AC251" s="205">
        <f t="shared" si="251"/>
        <v>-1</v>
      </c>
      <c r="AD251" s="205">
        <f t="shared" si="215"/>
        <v>0</v>
      </c>
      <c r="AE251" s="205">
        <f t="shared" si="233"/>
        <v>0</v>
      </c>
      <c r="AF251" s="205">
        <f t="shared" si="216"/>
        <v>0</v>
      </c>
      <c r="AG251" s="205">
        <f t="shared" si="234"/>
        <v>0</v>
      </c>
      <c r="AH251" s="205">
        <f t="shared" si="235"/>
        <v>0</v>
      </c>
      <c r="AI251" s="205">
        <f t="shared" si="217"/>
        <v>-0.12383622176408199</v>
      </c>
      <c r="AJ251" s="205">
        <f t="shared" si="252"/>
        <v>1812.0188071093546</v>
      </c>
      <c r="AK251" s="205">
        <f t="shared" si="236"/>
        <v>70.44415456464472</v>
      </c>
      <c r="AL251" s="205">
        <f t="shared" si="218"/>
        <v>70.553246706710212</v>
      </c>
      <c r="AM251" s="205" t="e">
        <f t="shared" si="219"/>
        <v>#DIV/0!</v>
      </c>
      <c r="AN251" s="205">
        <f t="shared" si="237"/>
        <v>0</v>
      </c>
      <c r="AO251" s="205">
        <f t="shared" si="220"/>
        <v>0</v>
      </c>
      <c r="AP251" s="205">
        <f t="shared" si="238"/>
        <v>0</v>
      </c>
      <c r="AQ251" s="205">
        <f t="shared" si="239"/>
        <v>0</v>
      </c>
      <c r="AR251" s="215">
        <f t="shared" si="221"/>
        <v>13.181186421934679</v>
      </c>
      <c r="AS251" s="215">
        <f t="shared" si="222"/>
        <v>13.181186421934679</v>
      </c>
      <c r="AT251" s="215">
        <f t="shared" si="223"/>
        <v>0</v>
      </c>
      <c r="AU251" s="215">
        <f t="shared" si="253"/>
        <v>0</v>
      </c>
      <c r="AV251" s="201"/>
      <c r="AW251" s="115">
        <f t="shared" si="254"/>
        <v>62.162999999965407</v>
      </c>
      <c r="AX251" s="115">
        <f t="shared" si="255"/>
        <v>-1.9343904206665192</v>
      </c>
      <c r="AY251" s="115">
        <f t="shared" si="240"/>
        <v>0</v>
      </c>
      <c r="AZ251" s="115">
        <f t="shared" si="256"/>
        <v>-1.9256146656905124</v>
      </c>
      <c r="BA251" s="115">
        <f t="shared" si="241"/>
        <v>0</v>
      </c>
      <c r="BB251" s="115">
        <f t="shared" si="257"/>
        <v>0</v>
      </c>
      <c r="BC251" s="115">
        <f t="shared" si="258"/>
        <v>0</v>
      </c>
      <c r="BD251" s="115">
        <f t="shared" si="259"/>
        <v>0</v>
      </c>
      <c r="BE251" s="115">
        <f t="shared" si="242"/>
        <v>0</v>
      </c>
      <c r="BF251" s="115">
        <f t="shared" si="243"/>
        <v>0</v>
      </c>
      <c r="BG251" s="115">
        <f t="shared" si="260"/>
        <v>1761.7700100000029</v>
      </c>
      <c r="BH251" s="115">
        <f t="shared" si="261"/>
        <v>22104.601809598189</v>
      </c>
      <c r="BI251" s="115">
        <f t="shared" si="244"/>
        <v>62.162999999965407</v>
      </c>
      <c r="BJ251" s="115" t="e">
        <f t="shared" si="245"/>
        <v>#DIV/0!</v>
      </c>
      <c r="BK251" s="115">
        <f t="shared" si="224"/>
        <v>0</v>
      </c>
      <c r="BL251" s="115">
        <f t="shared" si="225"/>
        <v>0</v>
      </c>
      <c r="BM251" s="115">
        <f t="shared" si="246"/>
        <v>0</v>
      </c>
      <c r="BN251" s="201">
        <f t="shared" si="226"/>
        <v>0</v>
      </c>
      <c r="BO251" s="216">
        <f t="shared" si="262"/>
        <v>0</v>
      </c>
      <c r="BP251" s="201"/>
      <c r="BQ251" s="110">
        <f t="shared" si="227"/>
        <v>0</v>
      </c>
      <c r="BR251" s="110" t="e">
        <f t="shared" si="228"/>
        <v>#DIV/0!</v>
      </c>
      <c r="BS251" s="110" t="e">
        <f t="shared" si="247"/>
        <v>#DIV/0!</v>
      </c>
      <c r="BT251" s="110">
        <f t="shared" si="248"/>
        <v>0</v>
      </c>
      <c r="CC251" s="110"/>
      <c r="CD251" s="110"/>
      <c r="CE251" s="110"/>
      <c r="CW251" s="110"/>
      <c r="CX251" s="110"/>
    </row>
    <row r="252" spans="1:102">
      <c r="A252" s="110">
        <f t="shared" si="263"/>
        <v>6.9200000000000443</v>
      </c>
      <c r="B252" s="110">
        <f t="shared" si="229"/>
        <v>1541.213810039806</v>
      </c>
      <c r="C252" s="116">
        <f t="shared" si="230"/>
        <v>1541.213810039806</v>
      </c>
      <c r="E252" s="205">
        <f t="shared" si="198"/>
        <v>1802.4005696034494</v>
      </c>
      <c r="F252" s="205">
        <f t="shared" si="199"/>
        <v>1730.5046812236192</v>
      </c>
      <c r="G252" s="205">
        <f t="shared" si="200"/>
        <v>-0.1239516550181794</v>
      </c>
      <c r="H252" s="205">
        <f t="shared" si="201"/>
        <v>1811.3121839571318</v>
      </c>
      <c r="I252" s="205">
        <f t="shared" si="202"/>
        <v>0</v>
      </c>
      <c r="K252" s="115">
        <f t="shared" si="203"/>
        <v>1761.1473600000027</v>
      </c>
      <c r="L252" s="115">
        <f t="shared" si="204"/>
        <v>1875.3635200000015</v>
      </c>
      <c r="M252" s="115">
        <f t="shared" si="205"/>
        <v>0.14236902050113848</v>
      </c>
      <c r="N252" s="115">
        <f t="shared" si="206"/>
        <v>1792.2887423159566</v>
      </c>
      <c r="O252" s="115">
        <f t="shared" si="207"/>
        <v>1995.6272000000006</v>
      </c>
      <c r="Q252" s="205">
        <f t="shared" si="208"/>
        <v>-1</v>
      </c>
      <c r="R252" s="204">
        <f t="shared" si="209"/>
        <v>0</v>
      </c>
      <c r="S252" s="204">
        <f t="shared" si="210"/>
        <v>0</v>
      </c>
      <c r="T252" s="115">
        <f t="shared" si="211"/>
        <v>-1.9255904765157479</v>
      </c>
      <c r="U252" s="115">
        <f t="shared" si="212"/>
        <v>0</v>
      </c>
      <c r="V252" s="115">
        <f t="shared" si="213"/>
        <v>0</v>
      </c>
      <c r="W252" s="202">
        <f t="shared" si="231"/>
        <v>0</v>
      </c>
      <c r="Y252" s="205">
        <f t="shared" si="249"/>
        <v>70.662315222286139</v>
      </c>
      <c r="Z252" s="205">
        <f t="shared" si="250"/>
        <v>-1</v>
      </c>
      <c r="AA252" s="205">
        <f t="shared" si="214"/>
        <v>0</v>
      </c>
      <c r="AB252" s="205">
        <f t="shared" si="232"/>
        <v>0</v>
      </c>
      <c r="AC252" s="205">
        <f t="shared" si="251"/>
        <v>-1</v>
      </c>
      <c r="AD252" s="205">
        <f t="shared" si="215"/>
        <v>0</v>
      </c>
      <c r="AE252" s="205">
        <f t="shared" si="233"/>
        <v>0</v>
      </c>
      <c r="AF252" s="205">
        <f t="shared" si="216"/>
        <v>0</v>
      </c>
      <c r="AG252" s="205">
        <f t="shared" si="234"/>
        <v>0</v>
      </c>
      <c r="AH252" s="205">
        <f t="shared" si="235"/>
        <v>0</v>
      </c>
      <c r="AI252" s="205">
        <f t="shared" si="217"/>
        <v>-0.1239516550181794</v>
      </c>
      <c r="AJ252" s="205">
        <f t="shared" si="252"/>
        <v>1811.3121839571318</v>
      </c>
      <c r="AK252" s="205">
        <f t="shared" si="236"/>
        <v>70.553246706710212</v>
      </c>
      <c r="AL252" s="205">
        <f t="shared" si="218"/>
        <v>70.662315222286139</v>
      </c>
      <c r="AM252" s="205" t="e">
        <f t="shared" si="219"/>
        <v>#DIV/0!</v>
      </c>
      <c r="AN252" s="205">
        <f t="shared" si="237"/>
        <v>0</v>
      </c>
      <c r="AO252" s="205">
        <f t="shared" si="220"/>
        <v>0</v>
      </c>
      <c r="AP252" s="205">
        <f t="shared" si="238"/>
        <v>0</v>
      </c>
      <c r="AQ252" s="205">
        <f t="shared" si="239"/>
        <v>0</v>
      </c>
      <c r="AR252" s="215">
        <f t="shared" si="221"/>
        <v>13.181186421934679</v>
      </c>
      <c r="AS252" s="215">
        <f t="shared" si="222"/>
        <v>13.181186421934679</v>
      </c>
      <c r="AT252" s="215">
        <f t="shared" si="223"/>
        <v>0</v>
      </c>
      <c r="AU252" s="215">
        <f t="shared" si="253"/>
        <v>0</v>
      </c>
      <c r="AV252" s="201"/>
      <c r="AW252" s="115">
        <f t="shared" si="254"/>
        <v>62.265000000026212</v>
      </c>
      <c r="AX252" s="115">
        <f t="shared" si="255"/>
        <v>-1.9255904765157479</v>
      </c>
      <c r="AY252" s="115">
        <f t="shared" si="240"/>
        <v>0</v>
      </c>
      <c r="AZ252" s="115">
        <f t="shared" si="256"/>
        <v>-1.916835148022827</v>
      </c>
      <c r="BA252" s="115">
        <f t="shared" si="241"/>
        <v>0</v>
      </c>
      <c r="BB252" s="115">
        <f t="shared" si="257"/>
        <v>0</v>
      </c>
      <c r="BC252" s="115">
        <f t="shared" si="258"/>
        <v>0</v>
      </c>
      <c r="BD252" s="115">
        <f t="shared" si="259"/>
        <v>0</v>
      </c>
      <c r="BE252" s="115">
        <f t="shared" si="242"/>
        <v>0</v>
      </c>
      <c r="BF252" s="115">
        <f t="shared" si="243"/>
        <v>0</v>
      </c>
      <c r="BG252" s="115">
        <f t="shared" si="260"/>
        <v>1761.1473600000027</v>
      </c>
      <c r="BH252" s="115">
        <f t="shared" si="261"/>
        <v>22055.619996020156</v>
      </c>
      <c r="BI252" s="115">
        <f t="shared" si="244"/>
        <v>62.265000000026212</v>
      </c>
      <c r="BJ252" s="115" t="e">
        <f t="shared" si="245"/>
        <v>#DIV/0!</v>
      </c>
      <c r="BK252" s="115">
        <f t="shared" si="224"/>
        <v>0</v>
      </c>
      <c r="BL252" s="115">
        <f t="shared" si="225"/>
        <v>0</v>
      </c>
      <c r="BM252" s="115">
        <f t="shared" si="246"/>
        <v>0</v>
      </c>
      <c r="BN252" s="201">
        <f t="shared" si="226"/>
        <v>0</v>
      </c>
      <c r="BO252" s="216">
        <f t="shared" si="262"/>
        <v>0</v>
      </c>
      <c r="BP252" s="201"/>
      <c r="BQ252" s="110">
        <f t="shared" si="227"/>
        <v>0</v>
      </c>
      <c r="BR252" s="110" t="e">
        <f t="shared" si="228"/>
        <v>#DIV/0!</v>
      </c>
      <c r="BS252" s="110" t="e">
        <f t="shared" si="247"/>
        <v>#DIV/0!</v>
      </c>
      <c r="BT252" s="110">
        <f t="shared" si="248"/>
        <v>0</v>
      </c>
      <c r="CC252" s="110"/>
      <c r="CD252" s="110"/>
      <c r="CE252" s="110"/>
      <c r="CW252" s="110"/>
      <c r="CX252" s="110"/>
    </row>
    <row r="253" spans="1:102">
      <c r="A253" s="110">
        <f t="shared" si="263"/>
        <v>6.9100000000000446</v>
      </c>
      <c r="B253" s="110">
        <f t="shared" si="229"/>
        <v>1541.0819981755867</v>
      </c>
      <c r="C253" s="116">
        <f t="shared" si="230"/>
        <v>1541.0819981755867</v>
      </c>
      <c r="E253" s="205">
        <f t="shared" si="198"/>
        <v>1801.7819208787503</v>
      </c>
      <c r="F253" s="205">
        <f t="shared" si="199"/>
        <v>1730.6708812236193</v>
      </c>
      <c r="G253" s="205">
        <f t="shared" si="200"/>
        <v>-0.12406722671649902</v>
      </c>
      <c r="H253" s="205">
        <f t="shared" si="201"/>
        <v>1810.6044703576893</v>
      </c>
      <c r="I253" s="205">
        <f t="shared" si="202"/>
        <v>0</v>
      </c>
      <c r="K253" s="115">
        <f t="shared" si="203"/>
        <v>1760.5236900000029</v>
      </c>
      <c r="L253" s="115">
        <f t="shared" si="204"/>
        <v>1875.0060800000017</v>
      </c>
      <c r="M253" s="115">
        <f t="shared" si="205"/>
        <v>0.14247720364741592</v>
      </c>
      <c r="N253" s="115">
        <f t="shared" si="206"/>
        <v>1791.7534712792099</v>
      </c>
      <c r="O253" s="115">
        <f t="shared" si="207"/>
        <v>1995.4538000000009</v>
      </c>
      <c r="Q253" s="205">
        <f t="shared" si="208"/>
        <v>-1</v>
      </c>
      <c r="R253" s="204">
        <f t="shared" si="209"/>
        <v>0</v>
      </c>
      <c r="S253" s="204">
        <f t="shared" si="210"/>
        <v>0</v>
      </c>
      <c r="T253" s="115">
        <f t="shared" si="211"/>
        <v>-1.9168161306242699</v>
      </c>
      <c r="U253" s="115">
        <f t="shared" si="212"/>
        <v>0</v>
      </c>
      <c r="V253" s="115">
        <f t="shared" si="213"/>
        <v>0</v>
      </c>
      <c r="W253" s="202">
        <f t="shared" si="231"/>
        <v>0</v>
      </c>
      <c r="Y253" s="205">
        <f t="shared" si="249"/>
        <v>70.77135994425285</v>
      </c>
      <c r="Z253" s="205">
        <f t="shared" si="250"/>
        <v>-1</v>
      </c>
      <c r="AA253" s="205">
        <f t="shared" si="214"/>
        <v>0</v>
      </c>
      <c r="AB253" s="205">
        <f t="shared" si="232"/>
        <v>0</v>
      </c>
      <c r="AC253" s="205">
        <f t="shared" si="251"/>
        <v>-1</v>
      </c>
      <c r="AD253" s="205">
        <f t="shared" si="215"/>
        <v>0</v>
      </c>
      <c r="AE253" s="205">
        <f t="shared" si="233"/>
        <v>0</v>
      </c>
      <c r="AF253" s="205">
        <f t="shared" si="216"/>
        <v>0</v>
      </c>
      <c r="AG253" s="205">
        <f t="shared" si="234"/>
        <v>0</v>
      </c>
      <c r="AH253" s="205">
        <f t="shared" si="235"/>
        <v>0</v>
      </c>
      <c r="AI253" s="205">
        <f t="shared" si="217"/>
        <v>-0.12406722671649902</v>
      </c>
      <c r="AJ253" s="205">
        <f t="shared" si="252"/>
        <v>1810.6044703576893</v>
      </c>
      <c r="AK253" s="205">
        <f t="shared" si="236"/>
        <v>70.662315222286139</v>
      </c>
      <c r="AL253" s="205">
        <f t="shared" si="218"/>
        <v>70.77135994425285</v>
      </c>
      <c r="AM253" s="205" t="e">
        <f t="shared" si="219"/>
        <v>#DIV/0!</v>
      </c>
      <c r="AN253" s="205">
        <f t="shared" si="237"/>
        <v>0</v>
      </c>
      <c r="AO253" s="205">
        <f t="shared" si="220"/>
        <v>0</v>
      </c>
      <c r="AP253" s="205">
        <f t="shared" si="238"/>
        <v>0</v>
      </c>
      <c r="AQ253" s="205">
        <f t="shared" si="239"/>
        <v>0</v>
      </c>
      <c r="AR253" s="215">
        <f t="shared" si="221"/>
        <v>13.181186421934679</v>
      </c>
      <c r="AS253" s="215">
        <f t="shared" si="222"/>
        <v>13.181186421934679</v>
      </c>
      <c r="AT253" s="215">
        <f t="shared" si="223"/>
        <v>0</v>
      </c>
      <c r="AU253" s="215">
        <f t="shared" si="253"/>
        <v>0</v>
      </c>
      <c r="AV253" s="201"/>
      <c r="AW253" s="115">
        <f t="shared" si="254"/>
        <v>62.366999999973324</v>
      </c>
      <c r="AX253" s="115">
        <f t="shared" si="255"/>
        <v>-1.9168161306242699</v>
      </c>
      <c r="AY253" s="115">
        <f t="shared" si="240"/>
        <v>0</v>
      </c>
      <c r="AZ253" s="115">
        <f t="shared" si="256"/>
        <v>-1.9080811627396896</v>
      </c>
      <c r="BA253" s="115">
        <f t="shared" si="241"/>
        <v>0</v>
      </c>
      <c r="BB253" s="115">
        <f t="shared" si="257"/>
        <v>0</v>
      </c>
      <c r="BC253" s="115">
        <f t="shared" si="258"/>
        <v>0</v>
      </c>
      <c r="BD253" s="115">
        <f t="shared" si="259"/>
        <v>0</v>
      </c>
      <c r="BE253" s="115">
        <f t="shared" si="242"/>
        <v>0</v>
      </c>
      <c r="BF253" s="115">
        <f t="shared" si="243"/>
        <v>0</v>
      </c>
      <c r="BG253" s="115">
        <f t="shared" si="260"/>
        <v>1760.5236900000029</v>
      </c>
      <c r="BH253" s="115">
        <f t="shared" si="261"/>
        <v>22006.536182442065</v>
      </c>
      <c r="BI253" s="115">
        <f t="shared" si="244"/>
        <v>62.366999999973324</v>
      </c>
      <c r="BJ253" s="115" t="e">
        <f t="shared" si="245"/>
        <v>#DIV/0!</v>
      </c>
      <c r="BK253" s="115">
        <f t="shared" si="224"/>
        <v>0</v>
      </c>
      <c r="BL253" s="115">
        <f t="shared" si="225"/>
        <v>0</v>
      </c>
      <c r="BM253" s="115">
        <f t="shared" si="246"/>
        <v>0</v>
      </c>
      <c r="BN253" s="201">
        <f t="shared" si="226"/>
        <v>0</v>
      </c>
      <c r="BO253" s="216">
        <f t="shared" si="262"/>
        <v>0</v>
      </c>
      <c r="BP253" s="201"/>
      <c r="BQ253" s="110">
        <f t="shared" si="227"/>
        <v>0</v>
      </c>
      <c r="BR253" s="110" t="e">
        <f t="shared" si="228"/>
        <v>#DIV/0!</v>
      </c>
      <c r="BS253" s="110" t="e">
        <f t="shared" si="247"/>
        <v>#DIV/0!</v>
      </c>
      <c r="BT253" s="110">
        <f t="shared" si="248"/>
        <v>0</v>
      </c>
      <c r="CC253" s="110"/>
      <c r="CD253" s="110"/>
      <c r="CE253" s="110"/>
      <c r="CW253" s="110"/>
      <c r="CX253" s="110"/>
    </row>
    <row r="254" spans="1:102">
      <c r="A254" s="110">
        <f t="shared" si="263"/>
        <v>6.9000000000000448</v>
      </c>
      <c r="B254" s="110">
        <f t="shared" si="229"/>
        <v>1540.9501863113674</v>
      </c>
      <c r="C254" s="116">
        <f t="shared" si="230"/>
        <v>1540.9501863113674</v>
      </c>
      <c r="E254" s="205">
        <f t="shared" si="198"/>
        <v>1801.1621457992999</v>
      </c>
      <c r="F254" s="205">
        <f t="shared" si="199"/>
        <v>1730.8342812236192</v>
      </c>
      <c r="G254" s="205">
        <f t="shared" si="200"/>
        <v>-0.12418293665024635</v>
      </c>
      <c r="H254" s="205">
        <f t="shared" si="201"/>
        <v>1809.8956665506487</v>
      </c>
      <c r="I254" s="205">
        <f t="shared" si="202"/>
        <v>0</v>
      </c>
      <c r="K254" s="115">
        <f t="shared" si="203"/>
        <v>1759.8990000000028</v>
      </c>
      <c r="L254" s="115">
        <f t="shared" si="204"/>
        <v>1874.6480000000017</v>
      </c>
      <c r="M254" s="115">
        <f t="shared" si="205"/>
        <v>0.14258555133079798</v>
      </c>
      <c r="N254" s="115">
        <f t="shared" si="206"/>
        <v>1791.2173775735964</v>
      </c>
      <c r="O254" s="115">
        <f t="shared" si="207"/>
        <v>1995.2800000000007</v>
      </c>
      <c r="Q254" s="205">
        <f t="shared" si="208"/>
        <v>-1</v>
      </c>
      <c r="R254" s="204">
        <f t="shared" si="209"/>
        <v>0</v>
      </c>
      <c r="S254" s="204">
        <f t="shared" si="210"/>
        <v>0</v>
      </c>
      <c r="T254" s="115">
        <f t="shared" si="211"/>
        <v>-1.9080672919906718</v>
      </c>
      <c r="U254" s="115">
        <f t="shared" si="212"/>
        <v>0</v>
      </c>
      <c r="V254" s="115">
        <f t="shared" si="213"/>
        <v>0</v>
      </c>
      <c r="W254" s="202">
        <f t="shared" si="231"/>
        <v>0</v>
      </c>
      <c r="Y254" s="205">
        <f t="shared" si="249"/>
        <v>70.88038070405824</v>
      </c>
      <c r="Z254" s="205">
        <f t="shared" si="250"/>
        <v>-1</v>
      </c>
      <c r="AA254" s="205">
        <f t="shared" si="214"/>
        <v>0</v>
      </c>
      <c r="AB254" s="205">
        <f t="shared" si="232"/>
        <v>0</v>
      </c>
      <c r="AC254" s="205">
        <f t="shared" si="251"/>
        <v>-1</v>
      </c>
      <c r="AD254" s="205">
        <f t="shared" si="215"/>
        <v>0</v>
      </c>
      <c r="AE254" s="205">
        <f t="shared" si="233"/>
        <v>0</v>
      </c>
      <c r="AF254" s="205">
        <f t="shared" si="216"/>
        <v>0</v>
      </c>
      <c r="AG254" s="205">
        <f t="shared" si="234"/>
        <v>0</v>
      </c>
      <c r="AH254" s="205">
        <f t="shared" si="235"/>
        <v>0</v>
      </c>
      <c r="AI254" s="205">
        <f t="shared" si="217"/>
        <v>-0.12418293665024635</v>
      </c>
      <c r="AJ254" s="205">
        <f t="shared" si="252"/>
        <v>1809.8956665506487</v>
      </c>
      <c r="AK254" s="205">
        <f t="shared" si="236"/>
        <v>70.77135994425285</v>
      </c>
      <c r="AL254" s="205">
        <f t="shared" si="218"/>
        <v>70.88038070405824</v>
      </c>
      <c r="AM254" s="205" t="e">
        <f t="shared" si="219"/>
        <v>#DIV/0!</v>
      </c>
      <c r="AN254" s="205">
        <f t="shared" si="237"/>
        <v>0</v>
      </c>
      <c r="AO254" s="205">
        <f t="shared" si="220"/>
        <v>0</v>
      </c>
      <c r="AP254" s="205">
        <f t="shared" si="238"/>
        <v>0</v>
      </c>
      <c r="AQ254" s="205">
        <f t="shared" si="239"/>
        <v>0</v>
      </c>
      <c r="AR254" s="215">
        <f t="shared" si="221"/>
        <v>13.181186421957417</v>
      </c>
      <c r="AS254" s="215">
        <f t="shared" si="222"/>
        <v>13.181186421957417</v>
      </c>
      <c r="AT254" s="215">
        <f t="shared" si="223"/>
        <v>0</v>
      </c>
      <c r="AU254" s="215">
        <f t="shared" si="253"/>
        <v>0</v>
      </c>
      <c r="AV254" s="201"/>
      <c r="AW254" s="115">
        <f t="shared" si="254"/>
        <v>62.469000000011384</v>
      </c>
      <c r="AX254" s="115">
        <f t="shared" si="255"/>
        <v>-1.9080672919906718</v>
      </c>
      <c r="AY254" s="115">
        <f t="shared" si="240"/>
        <v>0</v>
      </c>
      <c r="AZ254" s="115">
        <f t="shared" si="256"/>
        <v>-1.8993526190959189</v>
      </c>
      <c r="BA254" s="115">
        <f t="shared" si="241"/>
        <v>0</v>
      </c>
      <c r="BB254" s="115">
        <f t="shared" si="257"/>
        <v>0</v>
      </c>
      <c r="BC254" s="115">
        <f t="shared" si="258"/>
        <v>0</v>
      </c>
      <c r="BD254" s="115">
        <f t="shared" si="259"/>
        <v>0</v>
      </c>
      <c r="BE254" s="115">
        <f t="shared" si="242"/>
        <v>0</v>
      </c>
      <c r="BF254" s="115">
        <f t="shared" si="243"/>
        <v>0</v>
      </c>
      <c r="BG254" s="115">
        <f t="shared" si="260"/>
        <v>1759.8990000000028</v>
      </c>
      <c r="BH254" s="115">
        <f t="shared" si="261"/>
        <v>21957.350368864027</v>
      </c>
      <c r="BI254" s="115">
        <f t="shared" si="244"/>
        <v>62.469000000011384</v>
      </c>
      <c r="BJ254" s="115" t="e">
        <f t="shared" si="245"/>
        <v>#DIV/0!</v>
      </c>
      <c r="BK254" s="115">
        <f t="shared" si="224"/>
        <v>0</v>
      </c>
      <c r="BL254" s="115">
        <f t="shared" si="225"/>
        <v>0</v>
      </c>
      <c r="BM254" s="115">
        <f t="shared" si="246"/>
        <v>0</v>
      </c>
      <c r="BN254" s="201">
        <f t="shared" si="226"/>
        <v>0</v>
      </c>
      <c r="BO254" s="216">
        <f t="shared" si="262"/>
        <v>0</v>
      </c>
      <c r="BP254" s="201"/>
      <c r="BQ254" s="110">
        <f t="shared" si="227"/>
        <v>0</v>
      </c>
      <c r="BR254" s="110" t="e">
        <f t="shared" si="228"/>
        <v>#DIV/0!</v>
      </c>
      <c r="BS254" s="110" t="e">
        <f t="shared" si="247"/>
        <v>#DIV/0!</v>
      </c>
      <c r="BT254" s="110">
        <f t="shared" si="248"/>
        <v>0</v>
      </c>
      <c r="CC254" s="110"/>
      <c r="CD254" s="110"/>
      <c r="CE254" s="110"/>
      <c r="CW254" s="110"/>
      <c r="CX254" s="110"/>
    </row>
    <row r="255" spans="1:102">
      <c r="A255" s="110">
        <f t="shared" si="263"/>
        <v>6.890000000000045</v>
      </c>
      <c r="B255" s="110">
        <f t="shared" si="229"/>
        <v>1540.8183744471478</v>
      </c>
      <c r="C255" s="116">
        <f t="shared" si="230"/>
        <v>1540.8183744471478</v>
      </c>
      <c r="E255" s="205">
        <f t="shared" si="198"/>
        <v>1800.5412443650978</v>
      </c>
      <c r="F255" s="205">
        <f t="shared" si="199"/>
        <v>1730.9948812236194</v>
      </c>
      <c r="G255" s="205">
        <f t="shared" si="200"/>
        <v>-0.12429878460564511</v>
      </c>
      <c r="H255" s="205">
        <f t="shared" si="201"/>
        <v>1809.1857727773263</v>
      </c>
      <c r="I255" s="205">
        <f t="shared" si="202"/>
        <v>0</v>
      </c>
      <c r="K255" s="115">
        <f t="shared" si="203"/>
        <v>1759.273290000003</v>
      </c>
      <c r="L255" s="115">
        <f t="shared" si="204"/>
        <v>1874.2892800000016</v>
      </c>
      <c r="M255" s="115">
        <f t="shared" si="205"/>
        <v>0.14269406392694015</v>
      </c>
      <c r="N255" s="115">
        <f t="shared" si="206"/>
        <v>1790.6804615375845</v>
      </c>
      <c r="O255" s="115">
        <f t="shared" si="207"/>
        <v>1995.1058000000007</v>
      </c>
      <c r="Q255" s="205">
        <f t="shared" si="208"/>
        <v>-1</v>
      </c>
      <c r="R255" s="204">
        <f t="shared" si="209"/>
        <v>0</v>
      </c>
      <c r="S255" s="204">
        <f t="shared" si="210"/>
        <v>0</v>
      </c>
      <c r="T255" s="115">
        <f t="shared" si="211"/>
        <v>-1.8993438699511094</v>
      </c>
      <c r="U255" s="115">
        <f t="shared" si="212"/>
        <v>0</v>
      </c>
      <c r="V255" s="115">
        <f t="shared" si="213"/>
        <v>0</v>
      </c>
      <c r="W255" s="202">
        <f t="shared" si="231"/>
        <v>0</v>
      </c>
      <c r="Y255" s="205">
        <f t="shared" si="249"/>
        <v>70.989377332240707</v>
      </c>
      <c r="Z255" s="205">
        <f t="shared" si="250"/>
        <v>-1</v>
      </c>
      <c r="AA255" s="205">
        <f t="shared" si="214"/>
        <v>0</v>
      </c>
      <c r="AB255" s="205">
        <f t="shared" si="232"/>
        <v>0</v>
      </c>
      <c r="AC255" s="205">
        <f t="shared" si="251"/>
        <v>-1</v>
      </c>
      <c r="AD255" s="205">
        <f t="shared" si="215"/>
        <v>0</v>
      </c>
      <c r="AE255" s="205">
        <f t="shared" si="233"/>
        <v>0</v>
      </c>
      <c r="AF255" s="205">
        <f t="shared" si="216"/>
        <v>0</v>
      </c>
      <c r="AG255" s="205">
        <f t="shared" si="234"/>
        <v>0</v>
      </c>
      <c r="AH255" s="205">
        <f t="shared" si="235"/>
        <v>0</v>
      </c>
      <c r="AI255" s="205">
        <f t="shared" si="217"/>
        <v>-0.12429878460564511</v>
      </c>
      <c r="AJ255" s="205">
        <f t="shared" si="252"/>
        <v>1809.1857727773263</v>
      </c>
      <c r="AK255" s="205">
        <f t="shared" si="236"/>
        <v>70.88038070405824</v>
      </c>
      <c r="AL255" s="205">
        <f t="shared" si="218"/>
        <v>70.989377332240707</v>
      </c>
      <c r="AM255" s="205" t="e">
        <f t="shared" si="219"/>
        <v>#DIV/0!</v>
      </c>
      <c r="AN255" s="205">
        <f t="shared" si="237"/>
        <v>0</v>
      </c>
      <c r="AO255" s="205">
        <f t="shared" si="220"/>
        <v>0</v>
      </c>
      <c r="AP255" s="205">
        <f t="shared" si="238"/>
        <v>0</v>
      </c>
      <c r="AQ255" s="205">
        <f t="shared" si="239"/>
        <v>0</v>
      </c>
      <c r="AR255" s="215">
        <f t="shared" si="221"/>
        <v>13.181186421934679</v>
      </c>
      <c r="AS255" s="215">
        <f t="shared" si="222"/>
        <v>13.181186421934679</v>
      </c>
      <c r="AT255" s="215">
        <f t="shared" si="223"/>
        <v>0</v>
      </c>
      <c r="AU255" s="215">
        <f t="shared" si="253"/>
        <v>0</v>
      </c>
      <c r="AV255" s="201"/>
      <c r="AW255" s="115">
        <f t="shared" si="254"/>
        <v>62.57099999998124</v>
      </c>
      <c r="AX255" s="115">
        <f t="shared" si="255"/>
        <v>-1.8993438699511094</v>
      </c>
      <c r="AY255" s="115">
        <f t="shared" si="240"/>
        <v>0</v>
      </c>
      <c r="AZ255" s="115">
        <f t="shared" si="256"/>
        <v>-1.8906494266828298</v>
      </c>
      <c r="BA255" s="115">
        <f t="shared" si="241"/>
        <v>0</v>
      </c>
      <c r="BB255" s="115">
        <f t="shared" si="257"/>
        <v>0</v>
      </c>
      <c r="BC255" s="115">
        <f t="shared" si="258"/>
        <v>0</v>
      </c>
      <c r="BD255" s="115">
        <f t="shared" si="259"/>
        <v>0</v>
      </c>
      <c r="BE255" s="115">
        <f t="shared" si="242"/>
        <v>0</v>
      </c>
      <c r="BF255" s="115">
        <f t="shared" si="243"/>
        <v>0</v>
      </c>
      <c r="BG255" s="115">
        <f t="shared" si="260"/>
        <v>1759.273290000003</v>
      </c>
      <c r="BH255" s="115">
        <f t="shared" si="261"/>
        <v>21908.062555285971</v>
      </c>
      <c r="BI255" s="115">
        <f t="shared" si="244"/>
        <v>62.57099999998124</v>
      </c>
      <c r="BJ255" s="115" t="e">
        <f t="shared" si="245"/>
        <v>#DIV/0!</v>
      </c>
      <c r="BK255" s="115">
        <f t="shared" si="224"/>
        <v>0</v>
      </c>
      <c r="BL255" s="115">
        <f t="shared" si="225"/>
        <v>0</v>
      </c>
      <c r="BM255" s="115">
        <f t="shared" si="246"/>
        <v>0</v>
      </c>
      <c r="BN255" s="201">
        <f t="shared" si="226"/>
        <v>0</v>
      </c>
      <c r="BO255" s="216">
        <f t="shared" si="262"/>
        <v>0</v>
      </c>
      <c r="BP255" s="201"/>
      <c r="BQ255" s="110">
        <f t="shared" si="227"/>
        <v>0</v>
      </c>
      <c r="BR255" s="110" t="e">
        <f t="shared" si="228"/>
        <v>#DIV/0!</v>
      </c>
      <c r="BS255" s="110" t="e">
        <f t="shared" si="247"/>
        <v>#DIV/0!</v>
      </c>
      <c r="BT255" s="110">
        <f t="shared" si="248"/>
        <v>0</v>
      </c>
      <c r="CC255" s="110"/>
      <c r="CD255" s="110"/>
      <c r="CE255" s="110"/>
      <c r="CW255" s="110"/>
      <c r="CX255" s="110"/>
    </row>
    <row r="256" spans="1:102">
      <c r="A256" s="110">
        <f t="shared" si="263"/>
        <v>6.8800000000000452</v>
      </c>
      <c r="B256" s="110">
        <f t="shared" si="229"/>
        <v>1540.6865625829284</v>
      </c>
      <c r="C256" s="116">
        <f t="shared" si="230"/>
        <v>1540.6865625829284</v>
      </c>
      <c r="E256" s="205">
        <f t="shared" si="198"/>
        <v>1799.9192165761442</v>
      </c>
      <c r="F256" s="205">
        <f t="shared" si="199"/>
        <v>1731.1526812236193</v>
      </c>
      <c r="G256" s="205">
        <f t="shared" si="200"/>
        <v>-0.12441477036388528</v>
      </c>
      <c r="H256" s="205">
        <f t="shared" si="201"/>
        <v>1808.4747892807486</v>
      </c>
      <c r="I256" s="205">
        <f t="shared" si="202"/>
        <v>0</v>
      </c>
      <c r="K256" s="115">
        <f t="shared" si="203"/>
        <v>1758.6465600000029</v>
      </c>
      <c r="L256" s="115">
        <f t="shared" si="204"/>
        <v>1873.9299200000016</v>
      </c>
      <c r="M256" s="115">
        <f t="shared" si="205"/>
        <v>0.1428027418126423</v>
      </c>
      <c r="N256" s="115">
        <f t="shared" si="206"/>
        <v>1790.1427235105341</v>
      </c>
      <c r="O256" s="115">
        <f t="shared" si="207"/>
        <v>1994.9312000000009</v>
      </c>
      <c r="Q256" s="205">
        <f t="shared" si="208"/>
        <v>-1</v>
      </c>
      <c r="R256" s="204">
        <f t="shared" si="209"/>
        <v>0</v>
      </c>
      <c r="S256" s="204">
        <f t="shared" si="210"/>
        <v>0</v>
      </c>
      <c r="T256" s="115">
        <f t="shared" si="211"/>
        <v>-1.8906457741783094</v>
      </c>
      <c r="U256" s="115">
        <f t="shared" si="212"/>
        <v>0</v>
      </c>
      <c r="V256" s="115">
        <f t="shared" si="213"/>
        <v>0</v>
      </c>
      <c r="W256" s="202">
        <f t="shared" si="231"/>
        <v>0</v>
      </c>
      <c r="Y256" s="205">
        <f t="shared" si="249"/>
        <v>71.098349657769788</v>
      </c>
      <c r="Z256" s="205">
        <f t="shared" si="250"/>
        <v>-1</v>
      </c>
      <c r="AA256" s="205">
        <f t="shared" si="214"/>
        <v>0</v>
      </c>
      <c r="AB256" s="205">
        <f t="shared" si="232"/>
        <v>0</v>
      </c>
      <c r="AC256" s="205">
        <f t="shared" si="251"/>
        <v>-1</v>
      </c>
      <c r="AD256" s="205">
        <f t="shared" si="215"/>
        <v>0</v>
      </c>
      <c r="AE256" s="205">
        <f t="shared" si="233"/>
        <v>0</v>
      </c>
      <c r="AF256" s="205">
        <f t="shared" si="216"/>
        <v>0</v>
      </c>
      <c r="AG256" s="205">
        <f t="shared" si="234"/>
        <v>0</v>
      </c>
      <c r="AH256" s="205">
        <f t="shared" si="235"/>
        <v>0</v>
      </c>
      <c r="AI256" s="205">
        <f t="shared" si="217"/>
        <v>-0.12441477036388528</v>
      </c>
      <c r="AJ256" s="205">
        <f t="shared" si="252"/>
        <v>1808.4747892807486</v>
      </c>
      <c r="AK256" s="205">
        <f t="shared" si="236"/>
        <v>70.989377332240707</v>
      </c>
      <c r="AL256" s="205">
        <f t="shared" si="218"/>
        <v>71.098349657769788</v>
      </c>
      <c r="AM256" s="205" t="e">
        <f t="shared" si="219"/>
        <v>#DIV/0!</v>
      </c>
      <c r="AN256" s="205">
        <f t="shared" si="237"/>
        <v>0</v>
      </c>
      <c r="AO256" s="205">
        <f t="shared" si="220"/>
        <v>0</v>
      </c>
      <c r="AP256" s="205">
        <f t="shared" si="238"/>
        <v>0</v>
      </c>
      <c r="AQ256" s="205">
        <f t="shared" si="239"/>
        <v>0</v>
      </c>
      <c r="AR256" s="215">
        <f t="shared" si="221"/>
        <v>13.181186421934679</v>
      </c>
      <c r="AS256" s="215">
        <f t="shared" si="222"/>
        <v>13.181186421934679</v>
      </c>
      <c r="AT256" s="215">
        <f t="shared" si="223"/>
        <v>0</v>
      </c>
      <c r="AU256" s="215">
        <f t="shared" si="253"/>
        <v>0</v>
      </c>
      <c r="AV256" s="201"/>
      <c r="AW256" s="115">
        <f t="shared" si="254"/>
        <v>62.6730000000193</v>
      </c>
      <c r="AX256" s="115">
        <f t="shared" si="255"/>
        <v>-1.8906457741783094</v>
      </c>
      <c r="AY256" s="115">
        <f t="shared" si="240"/>
        <v>0</v>
      </c>
      <c r="AZ256" s="115">
        <f t="shared" si="256"/>
        <v>-1.8819714954272388</v>
      </c>
      <c r="BA256" s="115">
        <f t="shared" si="241"/>
        <v>0</v>
      </c>
      <c r="BB256" s="115">
        <f t="shared" si="257"/>
        <v>0</v>
      </c>
      <c r="BC256" s="115">
        <f t="shared" si="258"/>
        <v>0</v>
      </c>
      <c r="BD256" s="115">
        <f t="shared" si="259"/>
        <v>0</v>
      </c>
      <c r="BE256" s="115">
        <f t="shared" si="242"/>
        <v>0</v>
      </c>
      <c r="BF256" s="115">
        <f t="shared" si="243"/>
        <v>0</v>
      </c>
      <c r="BG256" s="115">
        <f t="shared" si="260"/>
        <v>1758.6465600000029</v>
      </c>
      <c r="BH256" s="115">
        <f t="shared" si="261"/>
        <v>21858.672741707927</v>
      </c>
      <c r="BI256" s="115">
        <f t="shared" si="244"/>
        <v>62.6730000000193</v>
      </c>
      <c r="BJ256" s="115" t="e">
        <f t="shared" si="245"/>
        <v>#DIV/0!</v>
      </c>
      <c r="BK256" s="115">
        <f t="shared" si="224"/>
        <v>0</v>
      </c>
      <c r="BL256" s="115">
        <f t="shared" si="225"/>
        <v>0</v>
      </c>
      <c r="BM256" s="115">
        <f t="shared" si="246"/>
        <v>0</v>
      </c>
      <c r="BN256" s="201">
        <f t="shared" si="226"/>
        <v>0</v>
      </c>
      <c r="BO256" s="216">
        <f t="shared" si="262"/>
        <v>0</v>
      </c>
      <c r="BP256" s="201"/>
      <c r="BQ256" s="110">
        <f t="shared" si="227"/>
        <v>0</v>
      </c>
      <c r="BR256" s="110" t="e">
        <f t="shared" si="228"/>
        <v>#DIV/0!</v>
      </c>
      <c r="BS256" s="110" t="e">
        <f t="shared" si="247"/>
        <v>#DIV/0!</v>
      </c>
      <c r="BT256" s="110">
        <f t="shared" si="248"/>
        <v>0</v>
      </c>
      <c r="CC256" s="110"/>
      <c r="CD256" s="110"/>
      <c r="CE256" s="110"/>
      <c r="CW256" s="110"/>
      <c r="CX256" s="110"/>
    </row>
    <row r="257" spans="1:102">
      <c r="A257" s="110">
        <f t="shared" si="263"/>
        <v>6.8700000000000454</v>
      </c>
      <c r="B257" s="110">
        <f t="shared" si="229"/>
        <v>1540.5547507187091</v>
      </c>
      <c r="C257" s="116">
        <f t="shared" si="230"/>
        <v>1540.5547507187091</v>
      </c>
      <c r="E257" s="205">
        <f t="shared" si="198"/>
        <v>1799.2960624324394</v>
      </c>
      <c r="F257" s="205">
        <f t="shared" si="199"/>
        <v>1731.3076812236191</v>
      </c>
      <c r="G257" s="205">
        <f t="shared" si="200"/>
        <v>-0.12453089370107208</v>
      </c>
      <c r="H257" s="205">
        <f t="shared" si="201"/>
        <v>1807.7627163056629</v>
      </c>
      <c r="I257" s="205">
        <f t="shared" si="202"/>
        <v>0</v>
      </c>
      <c r="K257" s="115">
        <f t="shared" si="203"/>
        <v>1758.018810000003</v>
      </c>
      <c r="L257" s="115">
        <f t="shared" si="204"/>
        <v>1873.5699200000015</v>
      </c>
      <c r="M257" s="115">
        <f t="shared" si="205"/>
        <v>0.14291158536585316</v>
      </c>
      <c r="N257" s="115">
        <f t="shared" si="206"/>
        <v>1789.6041638327029</v>
      </c>
      <c r="O257" s="115">
        <f t="shared" si="207"/>
        <v>1994.7562000000007</v>
      </c>
      <c r="Q257" s="205">
        <f t="shared" si="208"/>
        <v>-1</v>
      </c>
      <c r="R257" s="204">
        <f t="shared" si="209"/>
        <v>0</v>
      </c>
      <c r="S257" s="204">
        <f t="shared" si="210"/>
        <v>0</v>
      </c>
      <c r="T257" s="115">
        <f t="shared" si="211"/>
        <v>-1.8819729146807562</v>
      </c>
      <c r="U257" s="115">
        <f t="shared" si="212"/>
        <v>0</v>
      </c>
      <c r="V257" s="115">
        <f t="shared" si="213"/>
        <v>0</v>
      </c>
      <c r="W257" s="202">
        <f t="shared" si="231"/>
        <v>0</v>
      </c>
      <c r="Y257" s="205">
        <f t="shared" si="249"/>
        <v>71.207297508569056</v>
      </c>
      <c r="Z257" s="205">
        <f t="shared" si="250"/>
        <v>-1</v>
      </c>
      <c r="AA257" s="205">
        <f t="shared" si="214"/>
        <v>0</v>
      </c>
      <c r="AB257" s="205">
        <f t="shared" si="232"/>
        <v>0</v>
      </c>
      <c r="AC257" s="205">
        <f t="shared" si="251"/>
        <v>-1</v>
      </c>
      <c r="AD257" s="205">
        <f t="shared" si="215"/>
        <v>0</v>
      </c>
      <c r="AE257" s="205">
        <f t="shared" si="233"/>
        <v>0</v>
      </c>
      <c r="AF257" s="205">
        <f t="shared" si="216"/>
        <v>0</v>
      </c>
      <c r="AG257" s="205">
        <f t="shared" si="234"/>
        <v>0</v>
      </c>
      <c r="AH257" s="205">
        <f t="shared" si="235"/>
        <v>0</v>
      </c>
      <c r="AI257" s="205">
        <f t="shared" si="217"/>
        <v>-0.12453089370107208</v>
      </c>
      <c r="AJ257" s="205">
        <f t="shared" si="252"/>
        <v>1807.7627163056629</v>
      </c>
      <c r="AK257" s="205">
        <f t="shared" si="236"/>
        <v>71.098349657769788</v>
      </c>
      <c r="AL257" s="205">
        <f t="shared" si="218"/>
        <v>71.207297508569056</v>
      </c>
      <c r="AM257" s="205" t="e">
        <f t="shared" si="219"/>
        <v>#DIV/0!</v>
      </c>
      <c r="AN257" s="205">
        <f t="shared" si="237"/>
        <v>0</v>
      </c>
      <c r="AO257" s="205">
        <f t="shared" si="220"/>
        <v>0</v>
      </c>
      <c r="AP257" s="205">
        <f t="shared" si="238"/>
        <v>0</v>
      </c>
      <c r="AQ257" s="205">
        <f t="shared" si="239"/>
        <v>0</v>
      </c>
      <c r="AR257" s="215">
        <f t="shared" si="221"/>
        <v>13.181186421934679</v>
      </c>
      <c r="AS257" s="215">
        <f t="shared" si="222"/>
        <v>13.181186421934679</v>
      </c>
      <c r="AT257" s="215">
        <f t="shared" si="223"/>
        <v>0</v>
      </c>
      <c r="AU257" s="215">
        <f t="shared" si="253"/>
        <v>0</v>
      </c>
      <c r="AV257" s="201"/>
      <c r="AW257" s="115">
        <f t="shared" si="254"/>
        <v>62.774999999989149</v>
      </c>
      <c r="AX257" s="115">
        <f t="shared" si="255"/>
        <v>-1.8819729146807562</v>
      </c>
      <c r="AY257" s="115">
        <f t="shared" si="240"/>
        <v>0</v>
      </c>
      <c r="AZ257" s="115">
        <f t="shared" si="256"/>
        <v>-1.8733187355906549</v>
      </c>
      <c r="BA257" s="115">
        <f t="shared" si="241"/>
        <v>0</v>
      </c>
      <c r="BB257" s="115">
        <f t="shared" si="257"/>
        <v>0</v>
      </c>
      <c r="BC257" s="115">
        <f t="shared" si="258"/>
        <v>0</v>
      </c>
      <c r="BD257" s="115">
        <f t="shared" si="259"/>
        <v>0</v>
      </c>
      <c r="BE257" s="115">
        <f t="shared" si="242"/>
        <v>0</v>
      </c>
      <c r="BF257" s="115">
        <f t="shared" si="243"/>
        <v>0</v>
      </c>
      <c r="BG257" s="115">
        <f t="shared" si="260"/>
        <v>1758.018810000003</v>
      </c>
      <c r="BH257" s="115">
        <f t="shared" si="261"/>
        <v>21809.180928129841</v>
      </c>
      <c r="BI257" s="115">
        <f t="shared" si="244"/>
        <v>62.774999999989149</v>
      </c>
      <c r="BJ257" s="115" t="e">
        <f t="shared" si="245"/>
        <v>#DIV/0!</v>
      </c>
      <c r="BK257" s="115">
        <f t="shared" si="224"/>
        <v>0</v>
      </c>
      <c r="BL257" s="115">
        <f t="shared" si="225"/>
        <v>0</v>
      </c>
      <c r="BM257" s="115">
        <f t="shared" si="246"/>
        <v>0</v>
      </c>
      <c r="BN257" s="201">
        <f t="shared" si="226"/>
        <v>0</v>
      </c>
      <c r="BO257" s="216">
        <f t="shared" si="262"/>
        <v>0</v>
      </c>
      <c r="BP257" s="201"/>
      <c r="BQ257" s="110">
        <f t="shared" si="227"/>
        <v>0</v>
      </c>
      <c r="BR257" s="110" t="e">
        <f t="shared" si="228"/>
        <v>#DIV/0!</v>
      </c>
      <c r="BS257" s="110" t="e">
        <f t="shared" si="247"/>
        <v>#DIV/0!</v>
      </c>
      <c r="BT257" s="110">
        <f t="shared" si="248"/>
        <v>0</v>
      </c>
      <c r="CC257" s="110"/>
      <c r="CD257" s="110"/>
      <c r="CE257" s="110"/>
      <c r="CW257" s="110"/>
      <c r="CX257" s="110"/>
    </row>
    <row r="258" spans="1:102">
      <c r="A258" s="110">
        <f t="shared" si="263"/>
        <v>6.8600000000000456</v>
      </c>
      <c r="B258" s="110">
        <f t="shared" si="229"/>
        <v>1540.4229388544898</v>
      </c>
      <c r="C258" s="116">
        <f t="shared" si="230"/>
        <v>1540.4229388544898</v>
      </c>
      <c r="E258" s="205">
        <f t="shared" si="198"/>
        <v>1798.6717819339829</v>
      </c>
      <c r="F258" s="205">
        <f t="shared" si="199"/>
        <v>1731.459881223619</v>
      </c>
      <c r="G258" s="205">
        <f t="shared" si="200"/>
        <v>-0.12464715438817334</v>
      </c>
      <c r="H258" s="205">
        <f t="shared" si="201"/>
        <v>1807.0495540985501</v>
      </c>
      <c r="I258" s="205">
        <f t="shared" si="202"/>
        <v>0</v>
      </c>
      <c r="K258" s="115">
        <f t="shared" si="203"/>
        <v>1757.390040000003</v>
      </c>
      <c r="L258" s="115">
        <f t="shared" si="204"/>
        <v>1873.2092800000016</v>
      </c>
      <c r="M258" s="115">
        <f t="shared" si="205"/>
        <v>0.14302059496567457</v>
      </c>
      <c r="N258" s="115">
        <f t="shared" si="206"/>
        <v>1789.064782845247</v>
      </c>
      <c r="O258" s="115">
        <f t="shared" si="207"/>
        <v>1994.5808000000009</v>
      </c>
      <c r="Q258" s="205">
        <f t="shared" si="208"/>
        <v>-1</v>
      </c>
      <c r="R258" s="204">
        <f t="shared" si="209"/>
        <v>0</v>
      </c>
      <c r="S258" s="204">
        <f t="shared" si="210"/>
        <v>0</v>
      </c>
      <c r="T258" s="115">
        <f t="shared" si="211"/>
        <v>-1.8733252018016668</v>
      </c>
      <c r="U258" s="115">
        <f t="shared" si="212"/>
        <v>0</v>
      </c>
      <c r="V258" s="115">
        <f t="shared" si="213"/>
        <v>0</v>
      </c>
      <c r="W258" s="202">
        <f t="shared" si="231"/>
        <v>0</v>
      </c>
      <c r="Y258" s="205">
        <f t="shared" si="249"/>
        <v>71.316220711288835</v>
      </c>
      <c r="Z258" s="205">
        <f t="shared" si="250"/>
        <v>-1</v>
      </c>
      <c r="AA258" s="205">
        <f t="shared" si="214"/>
        <v>0</v>
      </c>
      <c r="AB258" s="205">
        <f t="shared" si="232"/>
        <v>0</v>
      </c>
      <c r="AC258" s="205">
        <f t="shared" si="251"/>
        <v>-1</v>
      </c>
      <c r="AD258" s="205">
        <f t="shared" si="215"/>
        <v>0</v>
      </c>
      <c r="AE258" s="205">
        <f t="shared" si="233"/>
        <v>0</v>
      </c>
      <c r="AF258" s="205">
        <f t="shared" si="216"/>
        <v>0</v>
      </c>
      <c r="AG258" s="205">
        <f t="shared" si="234"/>
        <v>0</v>
      </c>
      <c r="AH258" s="205">
        <f t="shared" si="235"/>
        <v>0</v>
      </c>
      <c r="AI258" s="205">
        <f t="shared" si="217"/>
        <v>-0.12464715438817334</v>
      </c>
      <c r="AJ258" s="205">
        <f t="shared" si="252"/>
        <v>1807.0495540985501</v>
      </c>
      <c r="AK258" s="205">
        <f t="shared" si="236"/>
        <v>71.207297508569056</v>
      </c>
      <c r="AL258" s="205">
        <f t="shared" si="218"/>
        <v>71.316220711288835</v>
      </c>
      <c r="AM258" s="205" t="e">
        <f t="shared" si="219"/>
        <v>#DIV/0!</v>
      </c>
      <c r="AN258" s="205">
        <f t="shared" si="237"/>
        <v>0</v>
      </c>
      <c r="AO258" s="205">
        <f t="shared" si="220"/>
        <v>0</v>
      </c>
      <c r="AP258" s="205">
        <f t="shared" si="238"/>
        <v>0</v>
      </c>
      <c r="AQ258" s="205">
        <f t="shared" si="239"/>
        <v>0</v>
      </c>
      <c r="AR258" s="215">
        <f t="shared" si="221"/>
        <v>13.181186421934679</v>
      </c>
      <c r="AS258" s="215">
        <f t="shared" si="222"/>
        <v>13.181186421934679</v>
      </c>
      <c r="AT258" s="215">
        <f t="shared" si="223"/>
        <v>0</v>
      </c>
      <c r="AU258" s="215">
        <f t="shared" si="253"/>
        <v>0</v>
      </c>
      <c r="AV258" s="201"/>
      <c r="AW258" s="115">
        <f t="shared" si="254"/>
        <v>62.877000000004479</v>
      </c>
      <c r="AX258" s="115">
        <f t="shared" si="255"/>
        <v>-1.8733252018016668</v>
      </c>
      <c r="AY258" s="115">
        <f t="shared" si="240"/>
        <v>0</v>
      </c>
      <c r="AZ258" s="115">
        <f t="shared" si="256"/>
        <v>-1.8646910577682574</v>
      </c>
      <c r="BA258" s="115">
        <f t="shared" si="241"/>
        <v>0</v>
      </c>
      <c r="BB258" s="115">
        <f t="shared" si="257"/>
        <v>0</v>
      </c>
      <c r="BC258" s="115">
        <f t="shared" si="258"/>
        <v>0</v>
      </c>
      <c r="BD258" s="115">
        <f t="shared" si="259"/>
        <v>0</v>
      </c>
      <c r="BE258" s="115">
        <f t="shared" si="242"/>
        <v>0</v>
      </c>
      <c r="BF258" s="115">
        <f t="shared" si="243"/>
        <v>0</v>
      </c>
      <c r="BG258" s="115">
        <f t="shared" si="260"/>
        <v>1757.390040000003</v>
      </c>
      <c r="BH258" s="115">
        <f t="shared" si="261"/>
        <v>21759.587114551785</v>
      </c>
      <c r="BI258" s="115">
        <f t="shared" si="244"/>
        <v>62.877000000004479</v>
      </c>
      <c r="BJ258" s="115" t="e">
        <f t="shared" si="245"/>
        <v>#DIV/0!</v>
      </c>
      <c r="BK258" s="115">
        <f t="shared" si="224"/>
        <v>0</v>
      </c>
      <c r="BL258" s="115">
        <f t="shared" si="225"/>
        <v>0</v>
      </c>
      <c r="BM258" s="115">
        <f t="shared" si="246"/>
        <v>0</v>
      </c>
      <c r="BN258" s="201">
        <f t="shared" si="226"/>
        <v>0</v>
      </c>
      <c r="BO258" s="216">
        <f t="shared" si="262"/>
        <v>0</v>
      </c>
      <c r="BP258" s="201"/>
      <c r="BQ258" s="110">
        <f t="shared" si="227"/>
        <v>0</v>
      </c>
      <c r="BR258" s="110" t="e">
        <f t="shared" si="228"/>
        <v>#DIV/0!</v>
      </c>
      <c r="BS258" s="110" t="e">
        <f t="shared" si="247"/>
        <v>#DIV/0!</v>
      </c>
      <c r="BT258" s="110">
        <f t="shared" si="248"/>
        <v>0</v>
      </c>
      <c r="CC258" s="110"/>
      <c r="CD258" s="110"/>
      <c r="CE258" s="110"/>
      <c r="CW258" s="110"/>
      <c r="CX258" s="110"/>
    </row>
    <row r="259" spans="1:102">
      <c r="A259" s="110">
        <f t="shared" si="263"/>
        <v>6.8500000000000458</v>
      </c>
      <c r="B259" s="110">
        <f t="shared" si="229"/>
        <v>1540.2911269902704</v>
      </c>
      <c r="C259" s="116">
        <f t="shared" si="230"/>
        <v>1540.2911269902704</v>
      </c>
      <c r="E259" s="205">
        <f t="shared" si="198"/>
        <v>1798.0463750807749</v>
      </c>
      <c r="F259" s="205">
        <f t="shared" si="199"/>
        <v>1731.6092812236193</v>
      </c>
      <c r="G259" s="205">
        <f t="shared" si="200"/>
        <v>-0.12476355219096757</v>
      </c>
      <c r="H259" s="205">
        <f t="shared" si="201"/>
        <v>1806.3353029076384</v>
      </c>
      <c r="I259" s="205">
        <f t="shared" si="202"/>
        <v>0</v>
      </c>
      <c r="K259" s="115">
        <f t="shared" si="203"/>
        <v>1756.760250000003</v>
      </c>
      <c r="L259" s="115">
        <f t="shared" si="204"/>
        <v>1872.8480000000015</v>
      </c>
      <c r="M259" s="115">
        <f t="shared" si="205"/>
        <v>0.14312977099236593</v>
      </c>
      <c r="N259" s="115">
        <f t="shared" si="206"/>
        <v>1788.5245808902255</v>
      </c>
      <c r="O259" s="115">
        <f t="shared" si="207"/>
        <v>1994.4050000000007</v>
      </c>
      <c r="Q259" s="205">
        <f t="shared" si="208"/>
        <v>-1</v>
      </c>
      <c r="R259" s="204">
        <f t="shared" si="209"/>
        <v>0</v>
      </c>
      <c r="S259" s="204">
        <f t="shared" si="210"/>
        <v>0</v>
      </c>
      <c r="T259" s="115">
        <f t="shared" si="211"/>
        <v>-1.8647025462181435</v>
      </c>
      <c r="U259" s="115">
        <f t="shared" si="212"/>
        <v>0</v>
      </c>
      <c r="V259" s="115">
        <f t="shared" si="213"/>
        <v>0</v>
      </c>
      <c r="W259" s="202">
        <f t="shared" si="231"/>
        <v>0</v>
      </c>
      <c r="Y259" s="205">
        <f t="shared" si="249"/>
        <v>71.425119091169719</v>
      </c>
      <c r="Z259" s="205">
        <f t="shared" si="250"/>
        <v>-1</v>
      </c>
      <c r="AA259" s="205">
        <f t="shared" si="214"/>
        <v>0</v>
      </c>
      <c r="AB259" s="205">
        <f t="shared" si="232"/>
        <v>0</v>
      </c>
      <c r="AC259" s="205">
        <f t="shared" si="251"/>
        <v>-1</v>
      </c>
      <c r="AD259" s="205">
        <f t="shared" si="215"/>
        <v>0</v>
      </c>
      <c r="AE259" s="205">
        <f t="shared" si="233"/>
        <v>0</v>
      </c>
      <c r="AF259" s="205">
        <f t="shared" si="216"/>
        <v>0</v>
      </c>
      <c r="AG259" s="205">
        <f t="shared" si="234"/>
        <v>0</v>
      </c>
      <c r="AH259" s="205">
        <f t="shared" si="235"/>
        <v>0</v>
      </c>
      <c r="AI259" s="205">
        <f t="shared" si="217"/>
        <v>-0.12476355219096757</v>
      </c>
      <c r="AJ259" s="205">
        <f t="shared" si="252"/>
        <v>1806.3353029076384</v>
      </c>
      <c r="AK259" s="205">
        <f t="shared" si="236"/>
        <v>71.316220711288835</v>
      </c>
      <c r="AL259" s="205">
        <f t="shared" si="218"/>
        <v>71.425119091169719</v>
      </c>
      <c r="AM259" s="205" t="e">
        <f t="shared" si="219"/>
        <v>#DIV/0!</v>
      </c>
      <c r="AN259" s="205">
        <f t="shared" si="237"/>
        <v>0</v>
      </c>
      <c r="AO259" s="205">
        <f t="shared" si="220"/>
        <v>0</v>
      </c>
      <c r="AP259" s="205">
        <f t="shared" si="238"/>
        <v>0</v>
      </c>
      <c r="AQ259" s="205">
        <f t="shared" si="239"/>
        <v>0</v>
      </c>
      <c r="AR259" s="215">
        <f t="shared" si="221"/>
        <v>13.181186421934679</v>
      </c>
      <c r="AS259" s="215">
        <f t="shared" si="222"/>
        <v>13.181186421934679</v>
      </c>
      <c r="AT259" s="215">
        <f t="shared" si="223"/>
        <v>0</v>
      </c>
      <c r="AU259" s="215">
        <f t="shared" si="253"/>
        <v>0</v>
      </c>
      <c r="AV259" s="201"/>
      <c r="AW259" s="115">
        <f t="shared" si="254"/>
        <v>62.978999999997065</v>
      </c>
      <c r="AX259" s="115">
        <f t="shared" si="255"/>
        <v>-1.8647025462181435</v>
      </c>
      <c r="AY259" s="115">
        <f t="shared" si="240"/>
        <v>0</v>
      </c>
      <c r="AZ259" s="115">
        <f t="shared" si="256"/>
        <v>-1.8560883728880546</v>
      </c>
      <c r="BA259" s="115">
        <f t="shared" si="241"/>
        <v>0</v>
      </c>
      <c r="BB259" s="115">
        <f t="shared" si="257"/>
        <v>0</v>
      </c>
      <c r="BC259" s="115">
        <f t="shared" si="258"/>
        <v>0</v>
      </c>
      <c r="BD259" s="115">
        <f t="shared" si="259"/>
        <v>0</v>
      </c>
      <c r="BE259" s="115">
        <f t="shared" si="242"/>
        <v>0</v>
      </c>
      <c r="BF259" s="115">
        <f t="shared" si="243"/>
        <v>0</v>
      </c>
      <c r="BG259" s="115">
        <f t="shared" si="260"/>
        <v>1756.760250000003</v>
      </c>
      <c r="BH259" s="115">
        <f t="shared" si="261"/>
        <v>21709.891300973715</v>
      </c>
      <c r="BI259" s="115">
        <f t="shared" si="244"/>
        <v>62.978999999997065</v>
      </c>
      <c r="BJ259" s="115" t="e">
        <f t="shared" si="245"/>
        <v>#DIV/0!</v>
      </c>
      <c r="BK259" s="115">
        <f t="shared" si="224"/>
        <v>0</v>
      </c>
      <c r="BL259" s="115">
        <f t="shared" si="225"/>
        <v>0</v>
      </c>
      <c r="BM259" s="115">
        <f t="shared" si="246"/>
        <v>0</v>
      </c>
      <c r="BN259" s="201">
        <f t="shared" si="226"/>
        <v>0</v>
      </c>
      <c r="BO259" s="216">
        <f t="shared" si="262"/>
        <v>0</v>
      </c>
      <c r="BP259" s="201"/>
      <c r="BQ259" s="110">
        <f t="shared" si="227"/>
        <v>0</v>
      </c>
      <c r="BR259" s="110" t="e">
        <f t="shared" si="228"/>
        <v>#DIV/0!</v>
      </c>
      <c r="BS259" s="110" t="e">
        <f t="shared" si="247"/>
        <v>#DIV/0!</v>
      </c>
      <c r="BT259" s="110">
        <f t="shared" si="248"/>
        <v>0</v>
      </c>
      <c r="CC259" s="110"/>
      <c r="CD259" s="110"/>
      <c r="CE259" s="110"/>
      <c r="CW259" s="110"/>
      <c r="CX259" s="110"/>
    </row>
    <row r="260" spans="1:102">
      <c r="A260" s="110">
        <f t="shared" si="263"/>
        <v>6.840000000000046</v>
      </c>
      <c r="B260" s="110">
        <f t="shared" si="229"/>
        <v>1540.1593151260511</v>
      </c>
      <c r="C260" s="116">
        <f t="shared" si="230"/>
        <v>1540.1593151260511</v>
      </c>
      <c r="E260" s="205">
        <f t="shared" si="198"/>
        <v>1797.4198418728156</v>
      </c>
      <c r="F260" s="205">
        <f t="shared" si="199"/>
        <v>1731.7558812236193</v>
      </c>
      <c r="G260" s="205">
        <f t="shared" si="200"/>
        <v>-0.12488008686999037</v>
      </c>
      <c r="H260" s="205">
        <f t="shared" si="201"/>
        <v>1805.6199629829148</v>
      </c>
      <c r="I260" s="205">
        <f t="shared" si="202"/>
        <v>0</v>
      </c>
      <c r="K260" s="115">
        <f t="shared" si="203"/>
        <v>1756.1294400000031</v>
      </c>
      <c r="L260" s="115">
        <f t="shared" si="204"/>
        <v>1872.4860800000017</v>
      </c>
      <c r="M260" s="115">
        <f t="shared" si="205"/>
        <v>0.14323911382734861</v>
      </c>
      <c r="N260" s="115">
        <f t="shared" si="206"/>
        <v>1787.9835583106026</v>
      </c>
      <c r="O260" s="115">
        <f t="shared" si="207"/>
        <v>1994.2288000000008</v>
      </c>
      <c r="Q260" s="205">
        <f t="shared" si="208"/>
        <v>-1</v>
      </c>
      <c r="R260" s="204">
        <f t="shared" si="209"/>
        <v>0</v>
      </c>
      <c r="S260" s="204">
        <f t="shared" si="210"/>
        <v>0</v>
      </c>
      <c r="T260" s="115">
        <f t="shared" si="211"/>
        <v>-1.8561048589401914</v>
      </c>
      <c r="U260" s="115">
        <f t="shared" si="212"/>
        <v>0</v>
      </c>
      <c r="V260" s="115">
        <f t="shared" si="213"/>
        <v>0</v>
      </c>
      <c r="W260" s="202">
        <f t="shared" si="231"/>
        <v>0</v>
      </c>
      <c r="Y260" s="205">
        <f t="shared" si="249"/>
        <v>71.533992472360907</v>
      </c>
      <c r="Z260" s="205">
        <f t="shared" si="250"/>
        <v>-1</v>
      </c>
      <c r="AA260" s="205">
        <f t="shared" si="214"/>
        <v>0</v>
      </c>
      <c r="AB260" s="205">
        <f t="shared" si="232"/>
        <v>0</v>
      </c>
      <c r="AC260" s="205">
        <f t="shared" si="251"/>
        <v>-1</v>
      </c>
      <c r="AD260" s="205">
        <f t="shared" si="215"/>
        <v>0</v>
      </c>
      <c r="AE260" s="205">
        <f t="shared" si="233"/>
        <v>0</v>
      </c>
      <c r="AF260" s="205">
        <f t="shared" si="216"/>
        <v>0</v>
      </c>
      <c r="AG260" s="205">
        <f t="shared" si="234"/>
        <v>0</v>
      </c>
      <c r="AH260" s="205">
        <f t="shared" si="235"/>
        <v>0</v>
      </c>
      <c r="AI260" s="205">
        <f t="shared" si="217"/>
        <v>-0.12488008686999037</v>
      </c>
      <c r="AJ260" s="205">
        <f t="shared" si="252"/>
        <v>1805.6199629829148</v>
      </c>
      <c r="AK260" s="205">
        <f t="shared" si="236"/>
        <v>71.425119091169719</v>
      </c>
      <c r="AL260" s="205">
        <f t="shared" si="218"/>
        <v>71.533992472360907</v>
      </c>
      <c r="AM260" s="205" t="e">
        <f t="shared" si="219"/>
        <v>#DIV/0!</v>
      </c>
      <c r="AN260" s="205">
        <f t="shared" si="237"/>
        <v>0</v>
      </c>
      <c r="AO260" s="205">
        <f t="shared" si="220"/>
        <v>0</v>
      </c>
      <c r="AP260" s="205">
        <f t="shared" si="238"/>
        <v>0</v>
      </c>
      <c r="AQ260" s="205">
        <f t="shared" si="239"/>
        <v>0</v>
      </c>
      <c r="AR260" s="215">
        <f t="shared" si="221"/>
        <v>13.181186421934679</v>
      </c>
      <c r="AS260" s="215">
        <f t="shared" si="222"/>
        <v>13.181186421934679</v>
      </c>
      <c r="AT260" s="215">
        <f t="shared" si="223"/>
        <v>0</v>
      </c>
      <c r="AU260" s="215">
        <f t="shared" si="253"/>
        <v>0</v>
      </c>
      <c r="AV260" s="201"/>
      <c r="AW260" s="115">
        <f t="shared" si="254"/>
        <v>63.08099999998965</v>
      </c>
      <c r="AX260" s="115">
        <f t="shared" si="255"/>
        <v>-1.8561048589401914</v>
      </c>
      <c r="AY260" s="115">
        <f t="shared" si="240"/>
        <v>0</v>
      </c>
      <c r="AZ260" s="115">
        <f t="shared" si="256"/>
        <v>-1.8475105922099042</v>
      </c>
      <c r="BA260" s="115">
        <f t="shared" si="241"/>
        <v>0</v>
      </c>
      <c r="BB260" s="115">
        <f t="shared" si="257"/>
        <v>0</v>
      </c>
      <c r="BC260" s="115">
        <f t="shared" si="258"/>
        <v>0</v>
      </c>
      <c r="BD260" s="115">
        <f t="shared" si="259"/>
        <v>0</v>
      </c>
      <c r="BE260" s="115">
        <f t="shared" si="242"/>
        <v>0</v>
      </c>
      <c r="BF260" s="115">
        <f t="shared" si="243"/>
        <v>0</v>
      </c>
      <c r="BG260" s="115">
        <f t="shared" si="260"/>
        <v>1756.1294400000031</v>
      </c>
      <c r="BH260" s="115">
        <f t="shared" si="261"/>
        <v>21660.093487395654</v>
      </c>
      <c r="BI260" s="115">
        <f t="shared" si="244"/>
        <v>63.08099999998965</v>
      </c>
      <c r="BJ260" s="115" t="e">
        <f t="shared" si="245"/>
        <v>#DIV/0!</v>
      </c>
      <c r="BK260" s="115">
        <f t="shared" si="224"/>
        <v>0</v>
      </c>
      <c r="BL260" s="115">
        <f t="shared" si="225"/>
        <v>0</v>
      </c>
      <c r="BM260" s="115">
        <f t="shared" si="246"/>
        <v>0</v>
      </c>
      <c r="BN260" s="201">
        <f t="shared" si="226"/>
        <v>0</v>
      </c>
      <c r="BO260" s="216">
        <f t="shared" si="262"/>
        <v>0</v>
      </c>
      <c r="BP260" s="201"/>
      <c r="BQ260" s="110">
        <f t="shared" si="227"/>
        <v>0</v>
      </c>
      <c r="BR260" s="110" t="e">
        <f t="shared" si="228"/>
        <v>#DIV/0!</v>
      </c>
      <c r="BS260" s="110" t="e">
        <f t="shared" si="247"/>
        <v>#DIV/0!</v>
      </c>
      <c r="BT260" s="110">
        <f t="shared" si="248"/>
        <v>0</v>
      </c>
      <c r="CC260" s="110"/>
      <c r="CD260" s="110"/>
      <c r="CE260" s="110"/>
      <c r="CW260" s="110"/>
      <c r="CX260" s="110"/>
    </row>
    <row r="261" spans="1:102">
      <c r="A261" s="110">
        <f t="shared" si="263"/>
        <v>6.8300000000000463</v>
      </c>
      <c r="B261" s="110">
        <f t="shared" si="229"/>
        <v>1540.0275032618317</v>
      </c>
      <c r="C261" s="116">
        <f t="shared" si="230"/>
        <v>1540.0275032618317</v>
      </c>
      <c r="E261" s="205">
        <f t="shared" si="198"/>
        <v>1796.7921823101046</v>
      </c>
      <c r="F261" s="205">
        <f t="shared" si="199"/>
        <v>1731.8996812236196</v>
      </c>
      <c r="G261" s="205">
        <f t="shared" si="200"/>
        <v>-0.12499675818048157</v>
      </c>
      <c r="H261" s="205">
        <f t="shared" si="201"/>
        <v>1804.9035345761386</v>
      </c>
      <c r="I261" s="205">
        <f t="shared" si="202"/>
        <v>0</v>
      </c>
      <c r="K261" s="115">
        <f t="shared" si="203"/>
        <v>1755.4976100000029</v>
      </c>
      <c r="L261" s="115">
        <f t="shared" si="204"/>
        <v>1872.1235200000017</v>
      </c>
      <c r="M261" s="115">
        <f t="shared" si="205"/>
        <v>0.14334862385321048</v>
      </c>
      <c r="N261" s="115">
        <f t="shared" si="206"/>
        <v>1787.441715450251</v>
      </c>
      <c r="O261" s="115">
        <f t="shared" si="207"/>
        <v>1994.052200000001</v>
      </c>
      <c r="Q261" s="205">
        <f t="shared" si="208"/>
        <v>-1</v>
      </c>
      <c r="R261" s="204">
        <f t="shared" si="209"/>
        <v>0</v>
      </c>
      <c r="S261" s="204">
        <f t="shared" si="210"/>
        <v>0</v>
      </c>
      <c r="T261" s="115">
        <f t="shared" si="211"/>
        <v>-1.8475320513098099</v>
      </c>
      <c r="U261" s="115">
        <f t="shared" si="212"/>
        <v>0</v>
      </c>
      <c r="V261" s="115">
        <f t="shared" si="213"/>
        <v>0</v>
      </c>
      <c r="W261" s="202">
        <f t="shared" si="231"/>
        <v>0</v>
      </c>
      <c r="Y261" s="205">
        <f t="shared" si="249"/>
        <v>71.642840677624619</v>
      </c>
      <c r="Z261" s="205">
        <f t="shared" si="250"/>
        <v>-1</v>
      </c>
      <c r="AA261" s="205">
        <f t="shared" si="214"/>
        <v>0</v>
      </c>
      <c r="AB261" s="205">
        <f t="shared" si="232"/>
        <v>0</v>
      </c>
      <c r="AC261" s="205">
        <f t="shared" si="251"/>
        <v>-1</v>
      </c>
      <c r="AD261" s="205">
        <f t="shared" si="215"/>
        <v>0</v>
      </c>
      <c r="AE261" s="205">
        <f t="shared" si="233"/>
        <v>0</v>
      </c>
      <c r="AF261" s="205">
        <f t="shared" si="216"/>
        <v>0</v>
      </c>
      <c r="AG261" s="205">
        <f t="shared" si="234"/>
        <v>0</v>
      </c>
      <c r="AH261" s="205">
        <f t="shared" si="235"/>
        <v>0</v>
      </c>
      <c r="AI261" s="205">
        <f t="shared" si="217"/>
        <v>-0.12499675818048157</v>
      </c>
      <c r="AJ261" s="205">
        <f t="shared" si="252"/>
        <v>1804.9035345761386</v>
      </c>
      <c r="AK261" s="205">
        <f t="shared" si="236"/>
        <v>71.533992472360907</v>
      </c>
      <c r="AL261" s="205">
        <f t="shared" si="218"/>
        <v>71.642840677624619</v>
      </c>
      <c r="AM261" s="205" t="e">
        <f t="shared" si="219"/>
        <v>#DIV/0!</v>
      </c>
      <c r="AN261" s="205">
        <f t="shared" si="237"/>
        <v>0</v>
      </c>
      <c r="AO261" s="205">
        <f t="shared" si="220"/>
        <v>0</v>
      </c>
      <c r="AP261" s="205">
        <f t="shared" si="238"/>
        <v>0</v>
      </c>
      <c r="AQ261" s="205">
        <f t="shared" si="239"/>
        <v>0</v>
      </c>
      <c r="AR261" s="215">
        <f t="shared" si="221"/>
        <v>13.181186421934679</v>
      </c>
      <c r="AS261" s="215">
        <f t="shared" si="222"/>
        <v>13.181186421934679</v>
      </c>
      <c r="AT261" s="215">
        <f t="shared" si="223"/>
        <v>0</v>
      </c>
      <c r="AU261" s="215">
        <f t="shared" si="253"/>
        <v>0</v>
      </c>
      <c r="AV261" s="201"/>
      <c r="AW261" s="115">
        <f t="shared" si="254"/>
        <v>63.183000000027718</v>
      </c>
      <c r="AX261" s="115">
        <f t="shared" si="255"/>
        <v>-1.8475320513098099</v>
      </c>
      <c r="AY261" s="115">
        <f t="shared" si="240"/>
        <v>0</v>
      </c>
      <c r="AZ261" s="115">
        <f t="shared" si="256"/>
        <v>-1.838957627324608</v>
      </c>
      <c r="BA261" s="115">
        <f t="shared" si="241"/>
        <v>0</v>
      </c>
      <c r="BB261" s="115">
        <f t="shared" si="257"/>
        <v>0</v>
      </c>
      <c r="BC261" s="115">
        <f t="shared" si="258"/>
        <v>0</v>
      </c>
      <c r="BD261" s="115">
        <f t="shared" si="259"/>
        <v>0</v>
      </c>
      <c r="BE261" s="115">
        <f t="shared" si="242"/>
        <v>0</v>
      </c>
      <c r="BF261" s="115">
        <f t="shared" si="243"/>
        <v>0</v>
      </c>
      <c r="BG261" s="115">
        <f t="shared" si="260"/>
        <v>1755.4976100000029</v>
      </c>
      <c r="BH261" s="115">
        <f t="shared" si="261"/>
        <v>21610.193673817601</v>
      </c>
      <c r="BI261" s="115">
        <f t="shared" si="244"/>
        <v>63.183000000027718</v>
      </c>
      <c r="BJ261" s="115" t="e">
        <f t="shared" si="245"/>
        <v>#DIV/0!</v>
      </c>
      <c r="BK261" s="115">
        <f t="shared" si="224"/>
        <v>0</v>
      </c>
      <c r="BL261" s="115">
        <f t="shared" si="225"/>
        <v>0</v>
      </c>
      <c r="BM261" s="115">
        <f t="shared" si="246"/>
        <v>0</v>
      </c>
      <c r="BN261" s="201">
        <f t="shared" si="226"/>
        <v>0</v>
      </c>
      <c r="BO261" s="216">
        <f t="shared" si="262"/>
        <v>0</v>
      </c>
      <c r="BP261" s="201"/>
      <c r="BQ261" s="110">
        <f t="shared" si="227"/>
        <v>0</v>
      </c>
      <c r="BR261" s="110" t="e">
        <f t="shared" si="228"/>
        <v>#DIV/0!</v>
      </c>
      <c r="BS261" s="110" t="e">
        <f t="shared" si="247"/>
        <v>#DIV/0!</v>
      </c>
      <c r="BT261" s="110">
        <f t="shared" si="248"/>
        <v>0</v>
      </c>
      <c r="CC261" s="110"/>
      <c r="CD261" s="110"/>
      <c r="CE261" s="110"/>
      <c r="CW261" s="110"/>
      <c r="CX261" s="110"/>
    </row>
    <row r="262" spans="1:102">
      <c r="A262" s="110">
        <f t="shared" si="263"/>
        <v>6.8200000000000465</v>
      </c>
      <c r="B262" s="110">
        <f t="shared" si="229"/>
        <v>1539.8956913976124</v>
      </c>
      <c r="C262" s="116">
        <f t="shared" si="230"/>
        <v>1539.8956913976124</v>
      </c>
      <c r="E262" s="205">
        <f t="shared" si="198"/>
        <v>1796.1633963926424</v>
      </c>
      <c r="F262" s="205">
        <f t="shared" si="199"/>
        <v>1732.0406812236195</v>
      </c>
      <c r="G262" s="205">
        <f t="shared" si="200"/>
        <v>-0.12511356587233113</v>
      </c>
      <c r="H262" s="205">
        <f t="shared" si="201"/>
        <v>1804.1860179408548</v>
      </c>
      <c r="I262" s="205">
        <f t="shared" si="202"/>
        <v>0</v>
      </c>
      <c r="K262" s="115">
        <f t="shared" si="203"/>
        <v>1754.8647600000031</v>
      </c>
      <c r="L262" s="115">
        <f t="shared" si="204"/>
        <v>1871.7603200000017</v>
      </c>
      <c r="M262" s="115">
        <f t="shared" si="205"/>
        <v>0.14345830145371025</v>
      </c>
      <c r="N262" s="115">
        <f t="shared" si="206"/>
        <v>1786.8990526539565</v>
      </c>
      <c r="O262" s="115">
        <f t="shared" si="207"/>
        <v>1993.8752000000006</v>
      </c>
      <c r="Q262" s="205">
        <f t="shared" si="208"/>
        <v>-1</v>
      </c>
      <c r="R262" s="204">
        <f t="shared" si="209"/>
        <v>0</v>
      </c>
      <c r="S262" s="204">
        <f t="shared" si="210"/>
        <v>0</v>
      </c>
      <c r="T262" s="115">
        <f t="shared" si="211"/>
        <v>-1.838984035000075</v>
      </c>
      <c r="U262" s="115">
        <f t="shared" si="212"/>
        <v>0</v>
      </c>
      <c r="V262" s="115">
        <f t="shared" si="213"/>
        <v>0</v>
      </c>
      <c r="W262" s="202">
        <f t="shared" si="231"/>
        <v>0</v>
      </c>
      <c r="Y262" s="205">
        <f t="shared" si="249"/>
        <v>71.751663528381584</v>
      </c>
      <c r="Z262" s="205">
        <f t="shared" si="250"/>
        <v>-1</v>
      </c>
      <c r="AA262" s="205">
        <f t="shared" si="214"/>
        <v>0</v>
      </c>
      <c r="AB262" s="205">
        <f t="shared" si="232"/>
        <v>0</v>
      </c>
      <c r="AC262" s="205">
        <f t="shared" si="251"/>
        <v>-1</v>
      </c>
      <c r="AD262" s="205">
        <f t="shared" si="215"/>
        <v>0</v>
      </c>
      <c r="AE262" s="205">
        <f t="shared" si="233"/>
        <v>0</v>
      </c>
      <c r="AF262" s="205">
        <f t="shared" si="216"/>
        <v>0</v>
      </c>
      <c r="AG262" s="205">
        <f t="shared" si="234"/>
        <v>0</v>
      </c>
      <c r="AH262" s="205">
        <f t="shared" si="235"/>
        <v>0</v>
      </c>
      <c r="AI262" s="205">
        <f t="shared" si="217"/>
        <v>-0.12511356587233113</v>
      </c>
      <c r="AJ262" s="205">
        <f t="shared" si="252"/>
        <v>1804.1860179408548</v>
      </c>
      <c r="AK262" s="205">
        <f t="shared" si="236"/>
        <v>71.642840677624619</v>
      </c>
      <c r="AL262" s="205">
        <f t="shared" si="218"/>
        <v>71.751663528381584</v>
      </c>
      <c r="AM262" s="205" t="e">
        <f t="shared" si="219"/>
        <v>#DIV/0!</v>
      </c>
      <c r="AN262" s="205">
        <f t="shared" si="237"/>
        <v>0</v>
      </c>
      <c r="AO262" s="205">
        <f t="shared" si="220"/>
        <v>0</v>
      </c>
      <c r="AP262" s="205">
        <f t="shared" si="238"/>
        <v>0</v>
      </c>
      <c r="AQ262" s="205">
        <f t="shared" si="239"/>
        <v>0</v>
      </c>
      <c r="AR262" s="215">
        <f t="shared" si="221"/>
        <v>13.181186421934679</v>
      </c>
      <c r="AS262" s="215">
        <f t="shared" si="222"/>
        <v>13.181186421934679</v>
      </c>
      <c r="AT262" s="215">
        <f t="shared" si="223"/>
        <v>0</v>
      </c>
      <c r="AU262" s="215">
        <f t="shared" si="253"/>
        <v>0</v>
      </c>
      <c r="AV262" s="201"/>
      <c r="AW262" s="115">
        <f t="shared" si="254"/>
        <v>63.284999999974829</v>
      </c>
      <c r="AX262" s="115">
        <f t="shared" si="255"/>
        <v>-1.838984035000075</v>
      </c>
      <c r="AY262" s="115">
        <f t="shared" si="240"/>
        <v>0</v>
      </c>
      <c r="AZ262" s="115">
        <f t="shared" si="256"/>
        <v>-1.8304293901529995</v>
      </c>
      <c r="BA262" s="115">
        <f t="shared" si="241"/>
        <v>0</v>
      </c>
      <c r="BB262" s="115">
        <f t="shared" si="257"/>
        <v>0</v>
      </c>
      <c r="BC262" s="115">
        <f t="shared" si="258"/>
        <v>0</v>
      </c>
      <c r="BD262" s="115">
        <f t="shared" si="259"/>
        <v>0</v>
      </c>
      <c r="BE262" s="115">
        <f t="shared" si="242"/>
        <v>0</v>
      </c>
      <c r="BF262" s="115">
        <f t="shared" si="243"/>
        <v>0</v>
      </c>
      <c r="BG262" s="115">
        <f t="shared" si="260"/>
        <v>1754.8647600000031</v>
      </c>
      <c r="BH262" s="115">
        <f t="shared" si="261"/>
        <v>21560.191860239505</v>
      </c>
      <c r="BI262" s="115">
        <f t="shared" si="244"/>
        <v>63.284999999974829</v>
      </c>
      <c r="BJ262" s="115" t="e">
        <f t="shared" si="245"/>
        <v>#DIV/0!</v>
      </c>
      <c r="BK262" s="115">
        <f t="shared" si="224"/>
        <v>0</v>
      </c>
      <c r="BL262" s="115">
        <f t="shared" si="225"/>
        <v>0</v>
      </c>
      <c r="BM262" s="115">
        <f t="shared" si="246"/>
        <v>0</v>
      </c>
      <c r="BN262" s="201">
        <f t="shared" si="226"/>
        <v>0</v>
      </c>
      <c r="BO262" s="216">
        <f t="shared" si="262"/>
        <v>0</v>
      </c>
      <c r="BP262" s="201"/>
      <c r="BQ262" s="110">
        <f t="shared" si="227"/>
        <v>0</v>
      </c>
      <c r="BR262" s="110" t="e">
        <f t="shared" si="228"/>
        <v>#DIV/0!</v>
      </c>
      <c r="BS262" s="110" t="e">
        <f t="shared" si="247"/>
        <v>#DIV/0!</v>
      </c>
      <c r="BT262" s="110">
        <f t="shared" si="248"/>
        <v>0</v>
      </c>
      <c r="CC262" s="110"/>
      <c r="CD262" s="110"/>
      <c r="CE262" s="110"/>
      <c r="CW262" s="110"/>
      <c r="CX262" s="110"/>
    </row>
    <row r="263" spans="1:102">
      <c r="A263" s="110">
        <f t="shared" si="263"/>
        <v>6.8100000000000467</v>
      </c>
      <c r="B263" s="110">
        <f t="shared" si="229"/>
        <v>1539.763879533393</v>
      </c>
      <c r="C263" s="116">
        <f t="shared" si="230"/>
        <v>1539.763879533393</v>
      </c>
      <c r="E263" s="205">
        <f t="shared" si="198"/>
        <v>1795.5334841204285</v>
      </c>
      <c r="F263" s="205">
        <f t="shared" si="199"/>
        <v>1732.1788812236196</v>
      </c>
      <c r="G263" s="205">
        <f t="shared" si="200"/>
        <v>-0.125230509690025</v>
      </c>
      <c r="H263" s="205">
        <f t="shared" si="201"/>
        <v>1803.4674133324049</v>
      </c>
      <c r="I263" s="205">
        <f t="shared" si="202"/>
        <v>0</v>
      </c>
      <c r="K263" s="115">
        <f t="shared" si="203"/>
        <v>1754.230890000003</v>
      </c>
      <c r="L263" s="115">
        <f t="shared" si="204"/>
        <v>1871.3964800000017</v>
      </c>
      <c r="M263" s="115">
        <f t="shared" si="205"/>
        <v>0.14356814701378204</v>
      </c>
      <c r="N263" s="115">
        <f t="shared" si="206"/>
        <v>1786.3555702674184</v>
      </c>
      <c r="O263" s="115">
        <f t="shared" si="207"/>
        <v>1993.6978000000008</v>
      </c>
      <c r="Q263" s="205">
        <f t="shared" si="208"/>
        <v>-1</v>
      </c>
      <c r="R263" s="204">
        <f t="shared" si="209"/>
        <v>0</v>
      </c>
      <c r="S263" s="204">
        <f t="shared" si="210"/>
        <v>0</v>
      </c>
      <c r="T263" s="115">
        <f t="shared" si="211"/>
        <v>-1.8304607220141369</v>
      </c>
      <c r="U263" s="115">
        <f t="shared" si="212"/>
        <v>0</v>
      </c>
      <c r="V263" s="115">
        <f t="shared" si="213"/>
        <v>0</v>
      </c>
      <c r="W263" s="202">
        <f t="shared" si="231"/>
        <v>0</v>
      </c>
      <c r="Y263" s="205">
        <f t="shared" si="249"/>
        <v>71.860460844983834</v>
      </c>
      <c r="Z263" s="205">
        <f t="shared" si="250"/>
        <v>-1</v>
      </c>
      <c r="AA263" s="205">
        <f t="shared" si="214"/>
        <v>0</v>
      </c>
      <c r="AB263" s="205">
        <f t="shared" si="232"/>
        <v>0</v>
      </c>
      <c r="AC263" s="205">
        <f t="shared" si="251"/>
        <v>-1</v>
      </c>
      <c r="AD263" s="205">
        <f t="shared" si="215"/>
        <v>0</v>
      </c>
      <c r="AE263" s="205">
        <f t="shared" si="233"/>
        <v>0</v>
      </c>
      <c r="AF263" s="205">
        <f t="shared" si="216"/>
        <v>0</v>
      </c>
      <c r="AG263" s="205">
        <f t="shared" si="234"/>
        <v>0</v>
      </c>
      <c r="AH263" s="205">
        <f t="shared" si="235"/>
        <v>0</v>
      </c>
      <c r="AI263" s="205">
        <f t="shared" si="217"/>
        <v>-0.125230509690025</v>
      </c>
      <c r="AJ263" s="205">
        <f t="shared" si="252"/>
        <v>1803.4674133324049</v>
      </c>
      <c r="AK263" s="205">
        <f t="shared" si="236"/>
        <v>71.751663528381584</v>
      </c>
      <c r="AL263" s="205">
        <f t="shared" si="218"/>
        <v>71.860460844983834</v>
      </c>
      <c r="AM263" s="205" t="e">
        <f t="shared" si="219"/>
        <v>#DIV/0!</v>
      </c>
      <c r="AN263" s="205">
        <f t="shared" si="237"/>
        <v>0</v>
      </c>
      <c r="AO263" s="205">
        <f t="shared" si="220"/>
        <v>0</v>
      </c>
      <c r="AP263" s="205">
        <f t="shared" si="238"/>
        <v>0</v>
      </c>
      <c r="AQ263" s="205">
        <f t="shared" si="239"/>
        <v>0</v>
      </c>
      <c r="AR263" s="215">
        <f t="shared" si="221"/>
        <v>13.181186421957417</v>
      </c>
      <c r="AS263" s="215">
        <f t="shared" si="222"/>
        <v>13.181186421957417</v>
      </c>
      <c r="AT263" s="215">
        <f t="shared" si="223"/>
        <v>0</v>
      </c>
      <c r="AU263" s="215">
        <f t="shared" si="253"/>
        <v>0</v>
      </c>
      <c r="AV263" s="201"/>
      <c r="AW263" s="115">
        <f t="shared" si="254"/>
        <v>63.38700000001289</v>
      </c>
      <c r="AX263" s="115">
        <f t="shared" si="255"/>
        <v>-1.8304607220141369</v>
      </c>
      <c r="AY263" s="115">
        <f t="shared" si="240"/>
        <v>0</v>
      </c>
      <c r="AZ263" s="115">
        <f t="shared" si="256"/>
        <v>-1.8219257929449451</v>
      </c>
      <c r="BA263" s="115">
        <f t="shared" si="241"/>
        <v>0</v>
      </c>
      <c r="BB263" s="115">
        <f t="shared" si="257"/>
        <v>0</v>
      </c>
      <c r="BC263" s="115">
        <f t="shared" si="258"/>
        <v>0</v>
      </c>
      <c r="BD263" s="115">
        <f t="shared" si="259"/>
        <v>0</v>
      </c>
      <c r="BE263" s="115">
        <f t="shared" si="242"/>
        <v>0</v>
      </c>
      <c r="BF263" s="115">
        <f t="shared" si="243"/>
        <v>0</v>
      </c>
      <c r="BG263" s="115">
        <f t="shared" si="260"/>
        <v>1754.230890000003</v>
      </c>
      <c r="BH263" s="115">
        <f t="shared" si="261"/>
        <v>21510.088046661465</v>
      </c>
      <c r="BI263" s="115">
        <f t="shared" si="244"/>
        <v>63.38700000001289</v>
      </c>
      <c r="BJ263" s="115" t="e">
        <f t="shared" si="245"/>
        <v>#DIV/0!</v>
      </c>
      <c r="BK263" s="115">
        <f t="shared" si="224"/>
        <v>0</v>
      </c>
      <c r="BL263" s="115">
        <f t="shared" si="225"/>
        <v>0</v>
      </c>
      <c r="BM263" s="115">
        <f t="shared" si="246"/>
        <v>0</v>
      </c>
      <c r="BN263" s="201">
        <f t="shared" si="226"/>
        <v>0</v>
      </c>
      <c r="BO263" s="216">
        <f t="shared" si="262"/>
        <v>0</v>
      </c>
      <c r="BP263" s="201"/>
      <c r="BQ263" s="110">
        <f t="shared" si="227"/>
        <v>0</v>
      </c>
      <c r="BR263" s="110" t="e">
        <f t="shared" si="228"/>
        <v>#DIV/0!</v>
      </c>
      <c r="BS263" s="110" t="e">
        <f t="shared" si="247"/>
        <v>#DIV/0!</v>
      </c>
      <c r="BT263" s="110">
        <f t="shared" si="248"/>
        <v>0</v>
      </c>
      <c r="CC263" s="110"/>
      <c r="CD263" s="110"/>
      <c r="CE263" s="110"/>
      <c r="CW263" s="110"/>
      <c r="CX263" s="110"/>
    </row>
    <row r="264" spans="1:102">
      <c r="A264" s="110">
        <f t="shared" si="263"/>
        <v>6.8000000000000469</v>
      </c>
      <c r="B264" s="110">
        <f t="shared" si="229"/>
        <v>1539.6320676691735</v>
      </c>
      <c r="C264" s="116">
        <f t="shared" si="230"/>
        <v>1539.6320676691735</v>
      </c>
      <c r="E264" s="205">
        <f t="shared" si="198"/>
        <v>1794.9024454934631</v>
      </c>
      <c r="F264" s="205">
        <f t="shared" si="199"/>
        <v>1732.3142812236194</v>
      </c>
      <c r="G264" s="205">
        <f t="shared" si="200"/>
        <v>-0.12534758937259005</v>
      </c>
      <c r="H264" s="205">
        <f t="shared" si="201"/>
        <v>1802.7477210079437</v>
      </c>
      <c r="I264" s="205">
        <f t="shared" si="202"/>
        <v>0</v>
      </c>
      <c r="K264" s="115">
        <f t="shared" si="203"/>
        <v>1753.5960000000032</v>
      </c>
      <c r="L264" s="115">
        <f t="shared" si="204"/>
        <v>1871.0320000000015</v>
      </c>
      <c r="M264" s="115">
        <f t="shared" si="205"/>
        <v>0.14367816091953969</v>
      </c>
      <c r="N264" s="115">
        <f t="shared" si="206"/>
        <v>1785.8112686372556</v>
      </c>
      <c r="O264" s="115">
        <f t="shared" si="207"/>
        <v>1993.5200000000009</v>
      </c>
      <c r="Q264" s="205">
        <f t="shared" si="208"/>
        <v>-1</v>
      </c>
      <c r="R264" s="204">
        <f t="shared" si="209"/>
        <v>0</v>
      </c>
      <c r="S264" s="204">
        <f t="shared" si="210"/>
        <v>0</v>
      </c>
      <c r="T264" s="115">
        <f t="shared" si="211"/>
        <v>-1.8219620246843622</v>
      </c>
      <c r="U264" s="115">
        <f t="shared" si="212"/>
        <v>0</v>
      </c>
      <c r="V264" s="115">
        <f t="shared" si="213"/>
        <v>0</v>
      </c>
      <c r="W264" s="202">
        <f t="shared" si="231"/>
        <v>0</v>
      </c>
      <c r="Y264" s="205">
        <f t="shared" si="249"/>
        <v>71.969232446123613</v>
      </c>
      <c r="Z264" s="205">
        <f t="shared" si="250"/>
        <v>-1</v>
      </c>
      <c r="AA264" s="205">
        <f t="shared" si="214"/>
        <v>0</v>
      </c>
      <c r="AB264" s="205">
        <f t="shared" si="232"/>
        <v>0</v>
      </c>
      <c r="AC264" s="205">
        <f t="shared" si="251"/>
        <v>-1</v>
      </c>
      <c r="AD264" s="205">
        <f t="shared" si="215"/>
        <v>0</v>
      </c>
      <c r="AE264" s="205">
        <f t="shared" si="233"/>
        <v>0</v>
      </c>
      <c r="AF264" s="205">
        <f t="shared" si="216"/>
        <v>0</v>
      </c>
      <c r="AG264" s="205">
        <f t="shared" si="234"/>
        <v>0</v>
      </c>
      <c r="AH264" s="205">
        <f t="shared" si="235"/>
        <v>0</v>
      </c>
      <c r="AI264" s="205">
        <f t="shared" si="217"/>
        <v>-0.12534758937259005</v>
      </c>
      <c r="AJ264" s="205">
        <f t="shared" si="252"/>
        <v>1802.7477210079437</v>
      </c>
      <c r="AK264" s="205">
        <f t="shared" si="236"/>
        <v>71.860460844983834</v>
      </c>
      <c r="AL264" s="205">
        <f t="shared" si="218"/>
        <v>71.969232446123613</v>
      </c>
      <c r="AM264" s="205" t="e">
        <f t="shared" si="219"/>
        <v>#DIV/0!</v>
      </c>
      <c r="AN264" s="205">
        <f t="shared" si="237"/>
        <v>0</v>
      </c>
      <c r="AO264" s="205">
        <f t="shared" si="220"/>
        <v>0</v>
      </c>
      <c r="AP264" s="205">
        <f t="shared" si="238"/>
        <v>0</v>
      </c>
      <c r="AQ264" s="205">
        <f t="shared" si="239"/>
        <v>0</v>
      </c>
      <c r="AR264" s="215">
        <f t="shared" si="221"/>
        <v>13.181186421934679</v>
      </c>
      <c r="AS264" s="215">
        <f t="shared" si="222"/>
        <v>13.181186421934679</v>
      </c>
      <c r="AT264" s="215">
        <f t="shared" si="223"/>
        <v>0</v>
      </c>
      <c r="AU264" s="215">
        <f t="shared" si="253"/>
        <v>0</v>
      </c>
      <c r="AV264" s="201"/>
      <c r="AW264" s="115">
        <f t="shared" si="254"/>
        <v>63.488999999982738</v>
      </c>
      <c r="AX264" s="115">
        <f t="shared" si="255"/>
        <v>-1.8219620246843622</v>
      </c>
      <c r="AY264" s="115">
        <f t="shared" si="240"/>
        <v>0</v>
      </c>
      <c r="AZ264" s="115">
        <f t="shared" si="256"/>
        <v>-1.81344674827849</v>
      </c>
      <c r="BA264" s="115">
        <f t="shared" si="241"/>
        <v>0</v>
      </c>
      <c r="BB264" s="115">
        <f t="shared" si="257"/>
        <v>0</v>
      </c>
      <c r="BC264" s="115">
        <f t="shared" si="258"/>
        <v>0</v>
      </c>
      <c r="BD264" s="115">
        <f t="shared" si="259"/>
        <v>0</v>
      </c>
      <c r="BE264" s="115">
        <f t="shared" si="242"/>
        <v>0</v>
      </c>
      <c r="BF264" s="115">
        <f t="shared" si="243"/>
        <v>0</v>
      </c>
      <c r="BG264" s="115">
        <f t="shared" si="260"/>
        <v>1753.5960000000032</v>
      </c>
      <c r="BH264" s="115">
        <f t="shared" si="261"/>
        <v>21459.882233083412</v>
      </c>
      <c r="BI264" s="115">
        <f t="shared" si="244"/>
        <v>63.488999999982738</v>
      </c>
      <c r="BJ264" s="115" t="e">
        <f t="shared" si="245"/>
        <v>#DIV/0!</v>
      </c>
      <c r="BK264" s="115">
        <f t="shared" si="224"/>
        <v>0</v>
      </c>
      <c r="BL264" s="115">
        <f t="shared" si="225"/>
        <v>0</v>
      </c>
      <c r="BM264" s="115">
        <f t="shared" si="246"/>
        <v>0</v>
      </c>
      <c r="BN264" s="201">
        <f t="shared" si="226"/>
        <v>0</v>
      </c>
      <c r="BO264" s="216">
        <f t="shared" si="262"/>
        <v>0</v>
      </c>
      <c r="BP264" s="201"/>
      <c r="BQ264" s="110">
        <f t="shared" si="227"/>
        <v>0</v>
      </c>
      <c r="BR264" s="110" t="e">
        <f t="shared" si="228"/>
        <v>#DIV/0!</v>
      </c>
      <c r="BS264" s="110" t="e">
        <f t="shared" si="247"/>
        <v>#DIV/0!</v>
      </c>
      <c r="BT264" s="110">
        <f t="shared" si="248"/>
        <v>0</v>
      </c>
      <c r="CC264" s="110"/>
      <c r="CD264" s="110"/>
      <c r="CE264" s="110"/>
      <c r="CW264" s="110"/>
      <c r="CX264" s="110"/>
    </row>
    <row r="265" spans="1:102">
      <c r="A265" s="110">
        <f t="shared" si="263"/>
        <v>6.7900000000000471</v>
      </c>
      <c r="B265" s="110">
        <f t="shared" si="229"/>
        <v>1539.5002558049541</v>
      </c>
      <c r="C265" s="116">
        <f t="shared" si="230"/>
        <v>1539.5002558049541</v>
      </c>
      <c r="E265" s="205">
        <f t="shared" si="198"/>
        <v>1794.2702805117465</v>
      </c>
      <c r="F265" s="205">
        <f t="shared" si="199"/>
        <v>1732.4468812236194</v>
      </c>
      <c r="G265" s="205">
        <f t="shared" si="200"/>
        <v>-0.12546480465353946</v>
      </c>
      <c r="H265" s="205">
        <f t="shared" si="201"/>
        <v>1802.026941226449</v>
      </c>
      <c r="I265" s="205">
        <f t="shared" si="202"/>
        <v>0</v>
      </c>
      <c r="K265" s="115">
        <f t="shared" si="203"/>
        <v>1752.960090000003</v>
      </c>
      <c r="L265" s="115">
        <f t="shared" si="204"/>
        <v>1870.6668800000018</v>
      </c>
      <c r="M265" s="115">
        <f t="shared" si="205"/>
        <v>0.14378834355828168</v>
      </c>
      <c r="N265" s="115">
        <f t="shared" si="206"/>
        <v>1785.2661481110074</v>
      </c>
      <c r="O265" s="115">
        <f t="shared" si="207"/>
        <v>1993.3418000000006</v>
      </c>
      <c r="Q265" s="205">
        <f t="shared" si="208"/>
        <v>-1</v>
      </c>
      <c r="R265" s="204">
        <f t="shared" si="209"/>
        <v>0</v>
      </c>
      <c r="S265" s="204">
        <f t="shared" si="210"/>
        <v>0</v>
      </c>
      <c r="T265" s="115">
        <f t="shared" si="211"/>
        <v>-1.8134878556712914</v>
      </c>
      <c r="U265" s="115">
        <f t="shared" si="212"/>
        <v>0</v>
      </c>
      <c r="V265" s="115">
        <f t="shared" si="213"/>
        <v>0</v>
      </c>
      <c r="W265" s="202">
        <f t="shared" si="231"/>
        <v>0</v>
      </c>
      <c r="Y265" s="205">
        <f t="shared" si="249"/>
        <v>72.077978149469971</v>
      </c>
      <c r="Z265" s="205">
        <f t="shared" si="250"/>
        <v>-1</v>
      </c>
      <c r="AA265" s="205">
        <f t="shared" si="214"/>
        <v>0</v>
      </c>
      <c r="AB265" s="205">
        <f t="shared" si="232"/>
        <v>0</v>
      </c>
      <c r="AC265" s="205">
        <f t="shared" si="251"/>
        <v>-1</v>
      </c>
      <c r="AD265" s="205">
        <f t="shared" si="215"/>
        <v>0</v>
      </c>
      <c r="AE265" s="205">
        <f t="shared" si="233"/>
        <v>0</v>
      </c>
      <c r="AF265" s="205">
        <f t="shared" si="216"/>
        <v>0</v>
      </c>
      <c r="AG265" s="205">
        <f t="shared" si="234"/>
        <v>0</v>
      </c>
      <c r="AH265" s="205">
        <f t="shared" si="235"/>
        <v>0</v>
      </c>
      <c r="AI265" s="205">
        <f t="shared" si="217"/>
        <v>-0.12546480465353946</v>
      </c>
      <c r="AJ265" s="205">
        <f t="shared" si="252"/>
        <v>1802.026941226449</v>
      </c>
      <c r="AK265" s="205">
        <f t="shared" si="236"/>
        <v>71.969232446123613</v>
      </c>
      <c r="AL265" s="205">
        <f t="shared" si="218"/>
        <v>72.077978149469971</v>
      </c>
      <c r="AM265" s="205" t="e">
        <f t="shared" si="219"/>
        <v>#DIV/0!</v>
      </c>
      <c r="AN265" s="205">
        <f t="shared" si="237"/>
        <v>0</v>
      </c>
      <c r="AO265" s="205">
        <f t="shared" si="220"/>
        <v>0</v>
      </c>
      <c r="AP265" s="205">
        <f t="shared" si="238"/>
        <v>0</v>
      </c>
      <c r="AQ265" s="205">
        <f t="shared" si="239"/>
        <v>0</v>
      </c>
      <c r="AR265" s="215">
        <f t="shared" si="221"/>
        <v>13.181186421934679</v>
      </c>
      <c r="AS265" s="215">
        <f t="shared" si="222"/>
        <v>13.181186421934679</v>
      </c>
      <c r="AT265" s="215">
        <f t="shared" si="223"/>
        <v>0</v>
      </c>
      <c r="AU265" s="215">
        <f t="shared" si="253"/>
        <v>0</v>
      </c>
      <c r="AV265" s="201"/>
      <c r="AW265" s="115">
        <f t="shared" si="254"/>
        <v>63.591000000020806</v>
      </c>
      <c r="AX265" s="115">
        <f t="shared" si="255"/>
        <v>-1.8134878556712914</v>
      </c>
      <c r="AY265" s="115">
        <f t="shared" si="240"/>
        <v>0</v>
      </c>
      <c r="AZ265" s="115">
        <f t="shared" si="256"/>
        <v>-1.8049921690588198</v>
      </c>
      <c r="BA265" s="115">
        <f t="shared" si="241"/>
        <v>0</v>
      </c>
      <c r="BB265" s="115">
        <f t="shared" si="257"/>
        <v>0</v>
      </c>
      <c r="BC265" s="115">
        <f t="shared" si="258"/>
        <v>0</v>
      </c>
      <c r="BD265" s="115">
        <f t="shared" si="259"/>
        <v>0</v>
      </c>
      <c r="BE265" s="115">
        <f t="shared" si="242"/>
        <v>0</v>
      </c>
      <c r="BF265" s="115">
        <f t="shared" si="243"/>
        <v>0</v>
      </c>
      <c r="BG265" s="115">
        <f t="shared" si="260"/>
        <v>1752.960090000003</v>
      </c>
      <c r="BH265" s="115">
        <f t="shared" si="261"/>
        <v>21409.574419505363</v>
      </c>
      <c r="BI265" s="115">
        <f t="shared" si="244"/>
        <v>63.591000000020806</v>
      </c>
      <c r="BJ265" s="115" t="e">
        <f t="shared" si="245"/>
        <v>#DIV/0!</v>
      </c>
      <c r="BK265" s="115">
        <f t="shared" si="224"/>
        <v>0</v>
      </c>
      <c r="BL265" s="115">
        <f t="shared" si="225"/>
        <v>0</v>
      </c>
      <c r="BM265" s="115">
        <f t="shared" si="246"/>
        <v>0</v>
      </c>
      <c r="BN265" s="201">
        <f t="shared" si="226"/>
        <v>0</v>
      </c>
      <c r="BO265" s="216">
        <f t="shared" si="262"/>
        <v>0</v>
      </c>
      <c r="BP265" s="201"/>
      <c r="BQ265" s="110">
        <f t="shared" si="227"/>
        <v>0</v>
      </c>
      <c r="BR265" s="110" t="e">
        <f t="shared" si="228"/>
        <v>#DIV/0!</v>
      </c>
      <c r="BS265" s="110" t="e">
        <f t="shared" si="247"/>
        <v>#DIV/0!</v>
      </c>
      <c r="BT265" s="110">
        <f t="shared" si="248"/>
        <v>0</v>
      </c>
      <c r="CC265" s="110"/>
      <c r="CD265" s="110"/>
      <c r="CE265" s="110"/>
      <c r="CW265" s="110"/>
      <c r="CX265" s="110"/>
    </row>
    <row r="266" spans="1:102">
      <c r="A266" s="110">
        <f t="shared" si="263"/>
        <v>6.7800000000000473</v>
      </c>
      <c r="B266" s="110">
        <f t="shared" si="229"/>
        <v>1539.3684439407348</v>
      </c>
      <c r="C266" s="116">
        <f t="shared" si="230"/>
        <v>1539.3684439407348</v>
      </c>
      <c r="E266" s="205">
        <f t="shared" si="198"/>
        <v>1793.6369891752781</v>
      </c>
      <c r="F266" s="205">
        <f t="shared" si="199"/>
        <v>1732.5766812236193</v>
      </c>
      <c r="G266" s="205">
        <f t="shared" si="200"/>
        <v>-0.12558215526081651</v>
      </c>
      <c r="H266" s="205">
        <f t="shared" si="201"/>
        <v>1801.3050742487367</v>
      </c>
      <c r="I266" s="205">
        <f t="shared" si="202"/>
        <v>0</v>
      </c>
      <c r="K266" s="115">
        <f t="shared" si="203"/>
        <v>1752.3231600000033</v>
      </c>
      <c r="L266" s="115">
        <f t="shared" si="204"/>
        <v>1870.3011200000017</v>
      </c>
      <c r="M266" s="115">
        <f t="shared" si="205"/>
        <v>0.14389869531849525</v>
      </c>
      <c r="N266" s="115">
        <f t="shared" si="206"/>
        <v>1784.7202090371381</v>
      </c>
      <c r="O266" s="115">
        <f t="shared" si="207"/>
        <v>1993.1632000000009</v>
      </c>
      <c r="Q266" s="205">
        <f t="shared" si="208"/>
        <v>-1</v>
      </c>
      <c r="R266" s="204">
        <f t="shared" si="209"/>
        <v>0</v>
      </c>
      <c r="S266" s="204">
        <f t="shared" si="210"/>
        <v>0</v>
      </c>
      <c r="T266" s="115">
        <f t="shared" si="211"/>
        <v>-1.805038127962812</v>
      </c>
      <c r="U266" s="115">
        <f t="shared" si="212"/>
        <v>0</v>
      </c>
      <c r="V266" s="115">
        <f t="shared" si="213"/>
        <v>0</v>
      </c>
      <c r="W266" s="202">
        <f t="shared" si="231"/>
        <v>0</v>
      </c>
      <c r="Y266" s="205">
        <f t="shared" si="249"/>
        <v>72.186697771236766</v>
      </c>
      <c r="Z266" s="205">
        <f t="shared" si="250"/>
        <v>-1</v>
      </c>
      <c r="AA266" s="205">
        <f t="shared" si="214"/>
        <v>0</v>
      </c>
      <c r="AB266" s="205">
        <f t="shared" si="232"/>
        <v>0</v>
      </c>
      <c r="AC266" s="205">
        <f t="shared" si="251"/>
        <v>-1</v>
      </c>
      <c r="AD266" s="205">
        <f t="shared" si="215"/>
        <v>0</v>
      </c>
      <c r="AE266" s="205">
        <f t="shared" si="233"/>
        <v>0</v>
      </c>
      <c r="AF266" s="205">
        <f t="shared" si="216"/>
        <v>0</v>
      </c>
      <c r="AG266" s="205">
        <f t="shared" si="234"/>
        <v>0</v>
      </c>
      <c r="AH266" s="205">
        <f t="shared" si="235"/>
        <v>0</v>
      </c>
      <c r="AI266" s="205">
        <f t="shared" si="217"/>
        <v>-0.12558215526081651</v>
      </c>
      <c r="AJ266" s="205">
        <f t="shared" si="252"/>
        <v>1801.3050742487367</v>
      </c>
      <c r="AK266" s="205">
        <f t="shared" si="236"/>
        <v>72.077978149469971</v>
      </c>
      <c r="AL266" s="205">
        <f t="shared" si="218"/>
        <v>72.186697771236766</v>
      </c>
      <c r="AM266" s="205" t="e">
        <f t="shared" si="219"/>
        <v>#DIV/0!</v>
      </c>
      <c r="AN266" s="205">
        <f t="shared" si="237"/>
        <v>0</v>
      </c>
      <c r="AO266" s="205">
        <f t="shared" si="220"/>
        <v>0</v>
      </c>
      <c r="AP266" s="205">
        <f t="shared" si="238"/>
        <v>0</v>
      </c>
      <c r="AQ266" s="205">
        <f t="shared" si="239"/>
        <v>0</v>
      </c>
      <c r="AR266" s="215">
        <f t="shared" si="221"/>
        <v>13.181186421934679</v>
      </c>
      <c r="AS266" s="215">
        <f t="shared" si="222"/>
        <v>13.181186421934679</v>
      </c>
      <c r="AT266" s="215">
        <f t="shared" si="223"/>
        <v>0</v>
      </c>
      <c r="AU266" s="215">
        <f t="shared" si="253"/>
        <v>0</v>
      </c>
      <c r="AV266" s="201"/>
      <c r="AW266" s="115">
        <f t="shared" si="254"/>
        <v>63.692999999967917</v>
      </c>
      <c r="AX266" s="115">
        <f t="shared" si="255"/>
        <v>-1.805038127962812</v>
      </c>
      <c r="AY266" s="115">
        <f t="shared" si="240"/>
        <v>0</v>
      </c>
      <c r="AZ266" s="115">
        <f t="shared" si="256"/>
        <v>-1.7965619685174377</v>
      </c>
      <c r="BA266" s="115">
        <f t="shared" si="241"/>
        <v>0</v>
      </c>
      <c r="BB266" s="115">
        <f t="shared" si="257"/>
        <v>0</v>
      </c>
      <c r="BC266" s="115">
        <f t="shared" si="258"/>
        <v>0</v>
      </c>
      <c r="BD266" s="115">
        <f t="shared" si="259"/>
        <v>0</v>
      </c>
      <c r="BE266" s="115">
        <f t="shared" si="242"/>
        <v>0</v>
      </c>
      <c r="BF266" s="115">
        <f t="shared" si="243"/>
        <v>0</v>
      </c>
      <c r="BG266" s="115">
        <f t="shared" si="260"/>
        <v>1752.3231600000033</v>
      </c>
      <c r="BH266" s="115">
        <f t="shared" si="261"/>
        <v>21359.164605927275</v>
      </c>
      <c r="BI266" s="115">
        <f t="shared" si="244"/>
        <v>63.692999999967917</v>
      </c>
      <c r="BJ266" s="115" t="e">
        <f t="shared" si="245"/>
        <v>#DIV/0!</v>
      </c>
      <c r="BK266" s="115">
        <f t="shared" si="224"/>
        <v>0</v>
      </c>
      <c r="BL266" s="115">
        <f t="shared" si="225"/>
        <v>0</v>
      </c>
      <c r="BM266" s="115">
        <f t="shared" si="246"/>
        <v>0</v>
      </c>
      <c r="BN266" s="201">
        <f t="shared" si="226"/>
        <v>0</v>
      </c>
      <c r="BO266" s="216">
        <f t="shared" si="262"/>
        <v>0</v>
      </c>
      <c r="BP266" s="201"/>
      <c r="BQ266" s="110">
        <f t="shared" si="227"/>
        <v>0</v>
      </c>
      <c r="BR266" s="110" t="e">
        <f t="shared" si="228"/>
        <v>#DIV/0!</v>
      </c>
      <c r="BS266" s="110" t="e">
        <f t="shared" si="247"/>
        <v>#DIV/0!</v>
      </c>
      <c r="BT266" s="110">
        <f t="shared" si="248"/>
        <v>0</v>
      </c>
      <c r="CC266" s="110"/>
      <c r="CD266" s="110"/>
      <c r="CE266" s="110"/>
      <c r="CW266" s="110"/>
      <c r="CX266" s="110"/>
    </row>
    <row r="267" spans="1:102">
      <c r="A267" s="110">
        <f t="shared" si="263"/>
        <v>6.7700000000000475</v>
      </c>
      <c r="B267" s="110">
        <f t="shared" si="229"/>
        <v>1539.2366320765154</v>
      </c>
      <c r="C267" s="116">
        <f t="shared" si="230"/>
        <v>1539.2366320765154</v>
      </c>
      <c r="E267" s="205">
        <f t="shared" si="198"/>
        <v>1793.0025714840585</v>
      </c>
      <c r="F267" s="205">
        <f t="shared" si="199"/>
        <v>1732.7036812236192</v>
      </c>
      <c r="G267" s="205">
        <f t="shared" si="200"/>
        <v>-0.12569964091673888</v>
      </c>
      <c r="H267" s="205">
        <f t="shared" si="201"/>
        <v>1800.5821203374735</v>
      </c>
      <c r="I267" s="205">
        <f t="shared" si="202"/>
        <v>0</v>
      </c>
      <c r="K267" s="115">
        <f t="shared" si="203"/>
        <v>1751.6852100000031</v>
      </c>
      <c r="L267" s="115">
        <f t="shared" si="204"/>
        <v>1869.9347200000018</v>
      </c>
      <c r="M267" s="115">
        <f t="shared" si="205"/>
        <v>0.14400921658986121</v>
      </c>
      <c r="N267" s="115">
        <f t="shared" si="206"/>
        <v>1784.1734517650393</v>
      </c>
      <c r="O267" s="115">
        <f t="shared" si="207"/>
        <v>1992.984200000001</v>
      </c>
      <c r="Q267" s="205">
        <f t="shared" si="208"/>
        <v>-1</v>
      </c>
      <c r="R267" s="204">
        <f t="shared" si="209"/>
        <v>0</v>
      </c>
      <c r="S267" s="204">
        <f t="shared" si="210"/>
        <v>0</v>
      </c>
      <c r="T267" s="115">
        <f t="shared" si="211"/>
        <v>-1.7966127548730637</v>
      </c>
      <c r="U267" s="115">
        <f t="shared" si="212"/>
        <v>0</v>
      </c>
      <c r="V267" s="115">
        <f t="shared" si="213"/>
        <v>0</v>
      </c>
      <c r="W267" s="202">
        <f t="shared" si="231"/>
        <v>0</v>
      </c>
      <c r="Y267" s="205">
        <f t="shared" si="249"/>
        <v>72.295391126319089</v>
      </c>
      <c r="Z267" s="205">
        <f t="shared" si="250"/>
        <v>-1</v>
      </c>
      <c r="AA267" s="205">
        <f t="shared" si="214"/>
        <v>0</v>
      </c>
      <c r="AB267" s="205">
        <f t="shared" si="232"/>
        <v>0</v>
      </c>
      <c r="AC267" s="205">
        <f t="shared" si="251"/>
        <v>-1</v>
      </c>
      <c r="AD267" s="205">
        <f t="shared" si="215"/>
        <v>0</v>
      </c>
      <c r="AE267" s="205">
        <f t="shared" si="233"/>
        <v>0</v>
      </c>
      <c r="AF267" s="205">
        <f t="shared" si="216"/>
        <v>0</v>
      </c>
      <c r="AG267" s="205">
        <f t="shared" si="234"/>
        <v>0</v>
      </c>
      <c r="AH267" s="205">
        <f t="shared" si="235"/>
        <v>0</v>
      </c>
      <c r="AI267" s="205">
        <f t="shared" si="217"/>
        <v>-0.12569964091673888</v>
      </c>
      <c r="AJ267" s="205">
        <f t="shared" si="252"/>
        <v>1800.5821203374735</v>
      </c>
      <c r="AK267" s="205">
        <f t="shared" si="236"/>
        <v>72.186697771236766</v>
      </c>
      <c r="AL267" s="205">
        <f t="shared" si="218"/>
        <v>72.295391126319089</v>
      </c>
      <c r="AM267" s="205" t="e">
        <f t="shared" si="219"/>
        <v>#DIV/0!</v>
      </c>
      <c r="AN267" s="205">
        <f t="shared" si="237"/>
        <v>0</v>
      </c>
      <c r="AO267" s="205">
        <f t="shared" si="220"/>
        <v>0</v>
      </c>
      <c r="AP267" s="205">
        <f t="shared" si="238"/>
        <v>0</v>
      </c>
      <c r="AQ267" s="205">
        <f t="shared" si="239"/>
        <v>0</v>
      </c>
      <c r="AR267" s="215">
        <f t="shared" si="221"/>
        <v>13.181186421934679</v>
      </c>
      <c r="AS267" s="215">
        <f t="shared" si="222"/>
        <v>13.181186421934679</v>
      </c>
      <c r="AT267" s="215">
        <f t="shared" si="223"/>
        <v>0</v>
      </c>
      <c r="AU267" s="215">
        <f t="shared" si="253"/>
        <v>0</v>
      </c>
      <c r="AV267" s="201"/>
      <c r="AW267" s="115">
        <f t="shared" si="254"/>
        <v>63.795000000028715</v>
      </c>
      <c r="AX267" s="115">
        <f t="shared" si="255"/>
        <v>-1.7966127548730637</v>
      </c>
      <c r="AY267" s="115">
        <f t="shared" si="240"/>
        <v>0</v>
      </c>
      <c r="AZ267" s="115">
        <f t="shared" si="256"/>
        <v>-1.7881560602110731</v>
      </c>
      <c r="BA267" s="115">
        <f t="shared" si="241"/>
        <v>0</v>
      </c>
      <c r="BB267" s="115">
        <f t="shared" si="257"/>
        <v>0</v>
      </c>
      <c r="BC267" s="115">
        <f t="shared" si="258"/>
        <v>0</v>
      </c>
      <c r="BD267" s="115">
        <f t="shared" si="259"/>
        <v>0</v>
      </c>
      <c r="BE267" s="115">
        <f t="shared" si="242"/>
        <v>0</v>
      </c>
      <c r="BF267" s="115">
        <f t="shared" si="243"/>
        <v>0</v>
      </c>
      <c r="BG267" s="115">
        <f t="shared" si="260"/>
        <v>1751.6852100000031</v>
      </c>
      <c r="BH267" s="115">
        <f t="shared" si="261"/>
        <v>21308.652792349243</v>
      </c>
      <c r="BI267" s="115">
        <f t="shared" si="244"/>
        <v>63.795000000028715</v>
      </c>
      <c r="BJ267" s="115" t="e">
        <f t="shared" si="245"/>
        <v>#DIV/0!</v>
      </c>
      <c r="BK267" s="115">
        <f t="shared" si="224"/>
        <v>0</v>
      </c>
      <c r="BL267" s="115">
        <f t="shared" si="225"/>
        <v>0</v>
      </c>
      <c r="BM267" s="115">
        <f t="shared" si="246"/>
        <v>0</v>
      </c>
      <c r="BN267" s="201">
        <f t="shared" si="226"/>
        <v>0</v>
      </c>
      <c r="BO267" s="216">
        <f t="shared" si="262"/>
        <v>0</v>
      </c>
      <c r="BP267" s="201"/>
      <c r="BQ267" s="110">
        <f t="shared" si="227"/>
        <v>0</v>
      </c>
      <c r="BR267" s="110" t="e">
        <f t="shared" si="228"/>
        <v>#DIV/0!</v>
      </c>
      <c r="BS267" s="110" t="e">
        <f t="shared" si="247"/>
        <v>#DIV/0!</v>
      </c>
      <c r="BT267" s="110">
        <f t="shared" si="248"/>
        <v>0</v>
      </c>
      <c r="CC267" s="110"/>
      <c r="CD267" s="110"/>
      <c r="CE267" s="110"/>
      <c r="CW267" s="110"/>
      <c r="CX267" s="110"/>
    </row>
    <row r="268" spans="1:102">
      <c r="A268" s="110">
        <f t="shared" si="263"/>
        <v>6.7600000000000477</v>
      </c>
      <c r="B268" s="110">
        <f t="shared" si="229"/>
        <v>1539.1048202122961</v>
      </c>
      <c r="C268" s="116">
        <f t="shared" si="230"/>
        <v>1539.1048202122961</v>
      </c>
      <c r="E268" s="205">
        <f t="shared" si="198"/>
        <v>1792.3670274380872</v>
      </c>
      <c r="F268" s="205">
        <f t="shared" si="199"/>
        <v>1732.8278812236194</v>
      </c>
      <c r="G268" s="205">
        <f t="shared" si="200"/>
        <v>-0.12581726133794205</v>
      </c>
      <c r="H268" s="205">
        <f t="shared" si="201"/>
        <v>1799.8580797571908</v>
      </c>
      <c r="I268" s="205">
        <f t="shared" si="202"/>
        <v>0</v>
      </c>
      <c r="K268" s="115">
        <f t="shared" si="203"/>
        <v>1751.0462400000031</v>
      </c>
      <c r="L268" s="115">
        <f t="shared" si="204"/>
        <v>1869.5676800000017</v>
      </c>
      <c r="M268" s="115">
        <f t="shared" si="205"/>
        <v>0.14411990776325848</v>
      </c>
      <c r="N268" s="115">
        <f t="shared" si="206"/>
        <v>1783.6258766450349</v>
      </c>
      <c r="O268" s="115">
        <f t="shared" si="207"/>
        <v>1992.8048000000008</v>
      </c>
      <c r="Q268" s="205">
        <f t="shared" si="208"/>
        <v>-1</v>
      </c>
      <c r="R268" s="204">
        <f t="shared" si="209"/>
        <v>0</v>
      </c>
      <c r="S268" s="204">
        <f t="shared" si="210"/>
        <v>0</v>
      </c>
      <c r="T268" s="115">
        <f t="shared" si="211"/>
        <v>-1.788211650041625</v>
      </c>
      <c r="U268" s="115">
        <f t="shared" si="212"/>
        <v>0</v>
      </c>
      <c r="V268" s="115">
        <f t="shared" si="213"/>
        <v>0</v>
      </c>
      <c r="W268" s="202">
        <f t="shared" si="231"/>
        <v>0</v>
      </c>
      <c r="Y268" s="205">
        <f t="shared" si="249"/>
        <v>72.404058028270541</v>
      </c>
      <c r="Z268" s="205">
        <f t="shared" si="250"/>
        <v>-1</v>
      </c>
      <c r="AA268" s="205">
        <f t="shared" si="214"/>
        <v>0</v>
      </c>
      <c r="AB268" s="205">
        <f t="shared" si="232"/>
        <v>0</v>
      </c>
      <c r="AC268" s="205">
        <f t="shared" si="251"/>
        <v>-1</v>
      </c>
      <c r="AD268" s="205">
        <f t="shared" si="215"/>
        <v>0</v>
      </c>
      <c r="AE268" s="205">
        <f t="shared" si="233"/>
        <v>0</v>
      </c>
      <c r="AF268" s="205">
        <f t="shared" si="216"/>
        <v>0</v>
      </c>
      <c r="AG268" s="205">
        <f t="shared" si="234"/>
        <v>0</v>
      </c>
      <c r="AH268" s="205">
        <f t="shared" si="235"/>
        <v>0</v>
      </c>
      <c r="AI268" s="205">
        <f t="shared" si="217"/>
        <v>-0.12581726133794205</v>
      </c>
      <c r="AJ268" s="205">
        <f t="shared" si="252"/>
        <v>1799.8580797571908</v>
      </c>
      <c r="AK268" s="205">
        <f t="shared" si="236"/>
        <v>72.295391126319089</v>
      </c>
      <c r="AL268" s="205">
        <f t="shared" si="218"/>
        <v>72.404058028270541</v>
      </c>
      <c r="AM268" s="205" t="e">
        <f t="shared" si="219"/>
        <v>#DIV/0!</v>
      </c>
      <c r="AN268" s="205">
        <f t="shared" si="237"/>
        <v>0</v>
      </c>
      <c r="AO268" s="205">
        <f t="shared" si="220"/>
        <v>0</v>
      </c>
      <c r="AP268" s="205">
        <f t="shared" si="238"/>
        <v>0</v>
      </c>
      <c r="AQ268" s="205">
        <f t="shared" si="239"/>
        <v>0</v>
      </c>
      <c r="AR268" s="215">
        <f t="shared" si="221"/>
        <v>13.181186421934679</v>
      </c>
      <c r="AS268" s="215">
        <f t="shared" si="222"/>
        <v>13.181186421934679</v>
      </c>
      <c r="AT268" s="215">
        <f t="shared" si="223"/>
        <v>0</v>
      </c>
      <c r="AU268" s="215">
        <f t="shared" si="253"/>
        <v>0</v>
      </c>
      <c r="AV268" s="201"/>
      <c r="AW268" s="115">
        <f t="shared" si="254"/>
        <v>63.89699999999857</v>
      </c>
      <c r="AX268" s="115">
        <f t="shared" si="255"/>
        <v>-1.788211650041625</v>
      </c>
      <c r="AY268" s="115">
        <f t="shared" si="240"/>
        <v>0</v>
      </c>
      <c r="AZ268" s="115">
        <f t="shared" si="256"/>
        <v>-1.7797743580208731</v>
      </c>
      <c r="BA268" s="115">
        <f t="shared" si="241"/>
        <v>0</v>
      </c>
      <c r="BB268" s="115">
        <f t="shared" si="257"/>
        <v>0</v>
      </c>
      <c r="BC268" s="115">
        <f t="shared" si="258"/>
        <v>0</v>
      </c>
      <c r="BD268" s="115">
        <f t="shared" si="259"/>
        <v>0</v>
      </c>
      <c r="BE268" s="115">
        <f t="shared" si="242"/>
        <v>0</v>
      </c>
      <c r="BF268" s="115">
        <f t="shared" si="243"/>
        <v>0</v>
      </c>
      <c r="BG268" s="115">
        <f t="shared" si="260"/>
        <v>1751.0462400000031</v>
      </c>
      <c r="BH268" s="115">
        <f t="shared" si="261"/>
        <v>21258.03897877115</v>
      </c>
      <c r="BI268" s="115">
        <f t="shared" si="244"/>
        <v>63.89699999999857</v>
      </c>
      <c r="BJ268" s="115" t="e">
        <f t="shared" si="245"/>
        <v>#DIV/0!</v>
      </c>
      <c r="BK268" s="115">
        <f t="shared" si="224"/>
        <v>0</v>
      </c>
      <c r="BL268" s="115">
        <f t="shared" si="225"/>
        <v>0</v>
      </c>
      <c r="BM268" s="115">
        <f t="shared" si="246"/>
        <v>0</v>
      </c>
      <c r="BN268" s="201">
        <f t="shared" si="226"/>
        <v>0</v>
      </c>
      <c r="BO268" s="216">
        <f t="shared" si="262"/>
        <v>0</v>
      </c>
      <c r="BP268" s="201"/>
      <c r="BQ268" s="110">
        <f t="shared" si="227"/>
        <v>0</v>
      </c>
      <c r="BR268" s="110" t="e">
        <f t="shared" si="228"/>
        <v>#DIV/0!</v>
      </c>
      <c r="BS268" s="110" t="e">
        <f t="shared" si="247"/>
        <v>#DIV/0!</v>
      </c>
      <c r="BT268" s="110">
        <f t="shared" si="248"/>
        <v>0</v>
      </c>
      <c r="CC268" s="110"/>
      <c r="CD268" s="110"/>
      <c r="CE268" s="110"/>
      <c r="CW268" s="110"/>
      <c r="CX268" s="110"/>
    </row>
    <row r="269" spans="1:102">
      <c r="A269" s="110">
        <f t="shared" si="263"/>
        <v>6.750000000000048</v>
      </c>
      <c r="B269" s="110">
        <f t="shared" si="229"/>
        <v>1538.9730083480767</v>
      </c>
      <c r="C269" s="116">
        <f t="shared" si="230"/>
        <v>1538.9730083480767</v>
      </c>
      <c r="E269" s="205">
        <f t="shared" si="198"/>
        <v>1791.7303570373645</v>
      </c>
      <c r="F269" s="205">
        <f t="shared" si="199"/>
        <v>1732.9492812236194</v>
      </c>
      <c r="G269" s="205">
        <f t="shared" si="200"/>
        <v>-0.12593501623532222</v>
      </c>
      <c r="H269" s="205">
        <f t="shared" si="201"/>
        <v>1799.1329527742982</v>
      </c>
      <c r="I269" s="205">
        <f t="shared" si="202"/>
        <v>0</v>
      </c>
      <c r="K269" s="115">
        <f t="shared" si="203"/>
        <v>1750.4062500000032</v>
      </c>
      <c r="L269" s="115">
        <f t="shared" si="204"/>
        <v>1869.2000000000019</v>
      </c>
      <c r="M269" s="115">
        <f t="shared" si="205"/>
        <v>0.14423076923076869</v>
      </c>
      <c r="N269" s="115">
        <f t="shared" si="206"/>
        <v>1783.0774840283821</v>
      </c>
      <c r="O269" s="115">
        <f t="shared" si="207"/>
        <v>1992.6250000000009</v>
      </c>
      <c r="Q269" s="205">
        <f t="shared" si="208"/>
        <v>-1</v>
      </c>
      <c r="R269" s="204">
        <f t="shared" si="209"/>
        <v>0</v>
      </c>
      <c r="S269" s="204">
        <f t="shared" si="210"/>
        <v>0</v>
      </c>
      <c r="T269" s="115">
        <f t="shared" si="211"/>
        <v>-1.7798347274324515</v>
      </c>
      <c r="U269" s="115">
        <f t="shared" si="212"/>
        <v>0</v>
      </c>
      <c r="V269" s="115">
        <f t="shared" si="213"/>
        <v>0</v>
      </c>
      <c r="W269" s="202">
        <f t="shared" si="231"/>
        <v>0</v>
      </c>
      <c r="Y269" s="205">
        <f t="shared" si="249"/>
        <v>72.512698289257699</v>
      </c>
      <c r="Z269" s="205">
        <f t="shared" si="250"/>
        <v>-1</v>
      </c>
      <c r="AA269" s="205">
        <f t="shared" si="214"/>
        <v>0</v>
      </c>
      <c r="AB269" s="205">
        <f t="shared" si="232"/>
        <v>0</v>
      </c>
      <c r="AC269" s="205">
        <f t="shared" si="251"/>
        <v>-1</v>
      </c>
      <c r="AD269" s="205">
        <f t="shared" si="215"/>
        <v>0</v>
      </c>
      <c r="AE269" s="205">
        <f t="shared" si="233"/>
        <v>0</v>
      </c>
      <c r="AF269" s="205">
        <f t="shared" si="216"/>
        <v>0</v>
      </c>
      <c r="AG269" s="205">
        <f t="shared" si="234"/>
        <v>0</v>
      </c>
      <c r="AH269" s="205">
        <f t="shared" si="235"/>
        <v>0</v>
      </c>
      <c r="AI269" s="205">
        <f t="shared" si="217"/>
        <v>-0.12593501623532222</v>
      </c>
      <c r="AJ269" s="205">
        <f t="shared" si="252"/>
        <v>1799.1329527742982</v>
      </c>
      <c r="AK269" s="205">
        <f t="shared" si="236"/>
        <v>72.404058028270541</v>
      </c>
      <c r="AL269" s="205">
        <f t="shared" si="218"/>
        <v>72.512698289257699</v>
      </c>
      <c r="AM269" s="205" t="e">
        <f t="shared" si="219"/>
        <v>#DIV/0!</v>
      </c>
      <c r="AN269" s="205">
        <f t="shared" si="237"/>
        <v>0</v>
      </c>
      <c r="AO269" s="205">
        <f t="shared" si="220"/>
        <v>0</v>
      </c>
      <c r="AP269" s="205">
        <f t="shared" si="238"/>
        <v>0</v>
      </c>
      <c r="AQ269" s="205">
        <f t="shared" si="239"/>
        <v>0</v>
      </c>
      <c r="AR269" s="215">
        <f t="shared" si="221"/>
        <v>13.181186421934679</v>
      </c>
      <c r="AS269" s="215">
        <f t="shared" si="222"/>
        <v>13.181186421934679</v>
      </c>
      <c r="AT269" s="215">
        <f t="shared" si="223"/>
        <v>0</v>
      </c>
      <c r="AU269" s="215">
        <f t="shared" si="253"/>
        <v>0</v>
      </c>
      <c r="AV269" s="201"/>
      <c r="AW269" s="115">
        <f t="shared" si="254"/>
        <v>63.998999999991156</v>
      </c>
      <c r="AX269" s="115">
        <f t="shared" si="255"/>
        <v>-1.7798347274324515</v>
      </c>
      <c r="AY269" s="115">
        <f t="shared" si="240"/>
        <v>0</v>
      </c>
      <c r="AZ269" s="115">
        <f t="shared" si="256"/>
        <v>-1.7714167761513444</v>
      </c>
      <c r="BA269" s="115">
        <f t="shared" si="241"/>
        <v>0</v>
      </c>
      <c r="BB269" s="115">
        <f t="shared" si="257"/>
        <v>0</v>
      </c>
      <c r="BC269" s="115">
        <f t="shared" si="258"/>
        <v>0</v>
      </c>
      <c r="BD269" s="115">
        <f t="shared" si="259"/>
        <v>0</v>
      </c>
      <c r="BE269" s="115">
        <f t="shared" si="242"/>
        <v>0</v>
      </c>
      <c r="BF269" s="115">
        <f t="shared" si="243"/>
        <v>0</v>
      </c>
      <c r="BG269" s="115">
        <f t="shared" si="260"/>
        <v>1750.4062500000032</v>
      </c>
      <c r="BH269" s="115">
        <f t="shared" si="261"/>
        <v>21207.323165193087</v>
      </c>
      <c r="BI269" s="115">
        <f t="shared" si="244"/>
        <v>63.998999999991156</v>
      </c>
      <c r="BJ269" s="115" t="e">
        <f t="shared" si="245"/>
        <v>#DIV/0!</v>
      </c>
      <c r="BK269" s="115">
        <f t="shared" si="224"/>
        <v>0</v>
      </c>
      <c r="BL269" s="115">
        <f t="shared" si="225"/>
        <v>0</v>
      </c>
      <c r="BM269" s="115">
        <f t="shared" si="246"/>
        <v>0</v>
      </c>
      <c r="BN269" s="201">
        <f t="shared" si="226"/>
        <v>0</v>
      </c>
      <c r="BO269" s="216">
        <f t="shared" si="262"/>
        <v>0</v>
      </c>
      <c r="BP269" s="201"/>
      <c r="BQ269" s="110">
        <f t="shared" si="227"/>
        <v>0</v>
      </c>
      <c r="BR269" s="110" t="e">
        <f t="shared" si="228"/>
        <v>#DIV/0!</v>
      </c>
      <c r="BS269" s="110" t="e">
        <f t="shared" si="247"/>
        <v>#DIV/0!</v>
      </c>
      <c r="BT269" s="110">
        <f t="shared" si="248"/>
        <v>0</v>
      </c>
      <c r="CC269" s="110"/>
      <c r="CD269" s="110"/>
      <c r="CE269" s="110"/>
      <c r="CW269" s="110"/>
      <c r="CX269" s="110"/>
    </row>
    <row r="270" spans="1:102">
      <c r="A270" s="110">
        <f t="shared" si="263"/>
        <v>6.7400000000000482</v>
      </c>
      <c r="B270" s="110">
        <f t="shared" si="229"/>
        <v>1538.8411964838574</v>
      </c>
      <c r="C270" s="116">
        <f t="shared" si="230"/>
        <v>1538.8411964838574</v>
      </c>
      <c r="E270" s="205">
        <f t="shared" si="198"/>
        <v>1791.0925602818902</v>
      </c>
      <c r="F270" s="205">
        <f t="shared" si="199"/>
        <v>1733.0678812236192</v>
      </c>
      <c r="G270" s="205">
        <f t="shared" si="200"/>
        <v>-0.12605290531397884</v>
      </c>
      <c r="H270" s="205">
        <f t="shared" si="201"/>
        <v>1798.4067396570965</v>
      </c>
      <c r="I270" s="205">
        <f t="shared" si="202"/>
        <v>0</v>
      </c>
      <c r="K270" s="115">
        <f t="shared" si="203"/>
        <v>1749.7652400000031</v>
      </c>
      <c r="L270" s="115">
        <f t="shared" si="204"/>
        <v>1868.8316800000018</v>
      </c>
      <c r="M270" s="115">
        <f t="shared" si="205"/>
        <v>0.14434180138568076</v>
      </c>
      <c r="N270" s="115">
        <f t="shared" si="206"/>
        <v>1782.5282742672755</v>
      </c>
      <c r="O270" s="115">
        <f t="shared" si="207"/>
        <v>1992.4448000000007</v>
      </c>
      <c r="Q270" s="205">
        <f t="shared" si="208"/>
        <v>-1</v>
      </c>
      <c r="R270" s="204">
        <f t="shared" si="209"/>
        <v>0</v>
      </c>
      <c r="S270" s="204">
        <f t="shared" si="210"/>
        <v>0</v>
      </c>
      <c r="T270" s="115">
        <f t="shared" si="211"/>
        <v>-1.7714819013329703</v>
      </c>
      <c r="U270" s="115">
        <f t="shared" si="212"/>
        <v>0</v>
      </c>
      <c r="V270" s="115">
        <f t="shared" si="213"/>
        <v>0</v>
      </c>
      <c r="W270" s="202">
        <f t="shared" si="231"/>
        <v>0</v>
      </c>
      <c r="Y270" s="205">
        <f t="shared" si="249"/>
        <v>72.621311720173892</v>
      </c>
      <c r="Z270" s="205">
        <f t="shared" si="250"/>
        <v>-1</v>
      </c>
      <c r="AA270" s="205">
        <f t="shared" si="214"/>
        <v>0</v>
      </c>
      <c r="AB270" s="205">
        <f t="shared" si="232"/>
        <v>0</v>
      </c>
      <c r="AC270" s="205">
        <f t="shared" si="251"/>
        <v>-1</v>
      </c>
      <c r="AD270" s="205">
        <f t="shared" si="215"/>
        <v>0</v>
      </c>
      <c r="AE270" s="205">
        <f t="shared" si="233"/>
        <v>0</v>
      </c>
      <c r="AF270" s="205">
        <f t="shared" si="216"/>
        <v>0</v>
      </c>
      <c r="AG270" s="205">
        <f t="shared" si="234"/>
        <v>0</v>
      </c>
      <c r="AH270" s="205">
        <f t="shared" si="235"/>
        <v>0</v>
      </c>
      <c r="AI270" s="205">
        <f t="shared" si="217"/>
        <v>-0.12605290531397884</v>
      </c>
      <c r="AJ270" s="205">
        <f t="shared" si="252"/>
        <v>1798.4067396570965</v>
      </c>
      <c r="AK270" s="205">
        <f t="shared" si="236"/>
        <v>72.512698289257699</v>
      </c>
      <c r="AL270" s="205">
        <f t="shared" si="218"/>
        <v>72.621311720173892</v>
      </c>
      <c r="AM270" s="205" t="e">
        <f t="shared" si="219"/>
        <v>#DIV/0!</v>
      </c>
      <c r="AN270" s="205">
        <f t="shared" si="237"/>
        <v>0</v>
      </c>
      <c r="AO270" s="205">
        <f t="shared" si="220"/>
        <v>0</v>
      </c>
      <c r="AP270" s="205">
        <f t="shared" si="238"/>
        <v>0</v>
      </c>
      <c r="AQ270" s="205">
        <f t="shared" si="239"/>
        <v>0</v>
      </c>
      <c r="AR270" s="215">
        <f t="shared" si="221"/>
        <v>13.181186421934679</v>
      </c>
      <c r="AS270" s="215">
        <f t="shared" si="222"/>
        <v>13.181186421934679</v>
      </c>
      <c r="AT270" s="215">
        <f t="shared" si="223"/>
        <v>0</v>
      </c>
      <c r="AU270" s="215">
        <f t="shared" si="253"/>
        <v>0</v>
      </c>
      <c r="AV270" s="201"/>
      <c r="AW270" s="115">
        <f t="shared" si="254"/>
        <v>64.101000000006479</v>
      </c>
      <c r="AX270" s="115">
        <f t="shared" si="255"/>
        <v>-1.7714819013329703</v>
      </c>
      <c r="AY270" s="115">
        <f t="shared" si="240"/>
        <v>0</v>
      </c>
      <c r="AZ270" s="115">
        <f t="shared" si="256"/>
        <v>-1.7630832291294511</v>
      </c>
      <c r="BA270" s="115">
        <f t="shared" si="241"/>
        <v>0</v>
      </c>
      <c r="BB270" s="115">
        <f t="shared" si="257"/>
        <v>0</v>
      </c>
      <c r="BC270" s="115">
        <f t="shared" si="258"/>
        <v>0</v>
      </c>
      <c r="BD270" s="115">
        <f t="shared" si="259"/>
        <v>0</v>
      </c>
      <c r="BE270" s="115">
        <f t="shared" si="242"/>
        <v>0</v>
      </c>
      <c r="BF270" s="115">
        <f t="shared" si="243"/>
        <v>0</v>
      </c>
      <c r="BG270" s="115">
        <f t="shared" si="260"/>
        <v>1749.7652400000031</v>
      </c>
      <c r="BH270" s="115">
        <f t="shared" si="261"/>
        <v>21156.505351615029</v>
      </c>
      <c r="BI270" s="115">
        <f t="shared" si="244"/>
        <v>64.101000000006479</v>
      </c>
      <c r="BJ270" s="115" t="e">
        <f t="shared" si="245"/>
        <v>#DIV/0!</v>
      </c>
      <c r="BK270" s="115">
        <f t="shared" si="224"/>
        <v>0</v>
      </c>
      <c r="BL270" s="115">
        <f t="shared" si="225"/>
        <v>0</v>
      </c>
      <c r="BM270" s="115">
        <f t="shared" si="246"/>
        <v>0</v>
      </c>
      <c r="BN270" s="201">
        <f t="shared" si="226"/>
        <v>0</v>
      </c>
      <c r="BO270" s="216">
        <f t="shared" si="262"/>
        <v>0</v>
      </c>
      <c r="BP270" s="201"/>
      <c r="BQ270" s="110">
        <f t="shared" si="227"/>
        <v>0</v>
      </c>
      <c r="BR270" s="110" t="e">
        <f t="shared" si="228"/>
        <v>#DIV/0!</v>
      </c>
      <c r="BS270" s="110" t="e">
        <f t="shared" si="247"/>
        <v>#DIV/0!</v>
      </c>
      <c r="BT270" s="110">
        <f t="shared" si="248"/>
        <v>0</v>
      </c>
      <c r="CC270" s="110"/>
      <c r="CD270" s="110"/>
      <c r="CE270" s="110"/>
      <c r="CW270" s="110"/>
      <c r="CX270" s="110"/>
    </row>
    <row r="271" spans="1:102">
      <c r="A271" s="110">
        <f t="shared" si="263"/>
        <v>6.7300000000000484</v>
      </c>
      <c r="B271" s="110">
        <f t="shared" si="229"/>
        <v>1538.7093846196381</v>
      </c>
      <c r="C271" s="116">
        <f t="shared" si="230"/>
        <v>1538.7093846196381</v>
      </c>
      <c r="E271" s="205">
        <f t="shared" si="198"/>
        <v>1790.4536371716647</v>
      </c>
      <c r="F271" s="205">
        <f t="shared" si="199"/>
        <v>1733.1836812236197</v>
      </c>
      <c r="G271" s="205">
        <f t="shared" si="200"/>
        <v>-0.1261709282731566</v>
      </c>
      <c r="H271" s="205">
        <f t="shared" si="201"/>
        <v>1797.6794406757924</v>
      </c>
      <c r="I271" s="205">
        <f t="shared" si="202"/>
        <v>0</v>
      </c>
      <c r="K271" s="115">
        <f t="shared" si="203"/>
        <v>1749.1232100000034</v>
      </c>
      <c r="L271" s="115">
        <f t="shared" si="204"/>
        <v>1868.4627200000016</v>
      </c>
      <c r="M271" s="115">
        <f t="shared" si="205"/>
        <v>0.14445300462249561</v>
      </c>
      <c r="N271" s="115">
        <f t="shared" si="206"/>
        <v>1781.9782477148515</v>
      </c>
      <c r="O271" s="115">
        <f t="shared" si="207"/>
        <v>1992.264200000001</v>
      </c>
      <c r="Q271" s="205">
        <f t="shared" si="208"/>
        <v>-1</v>
      </c>
      <c r="R271" s="204">
        <f t="shared" si="209"/>
        <v>0</v>
      </c>
      <c r="S271" s="204">
        <f t="shared" si="210"/>
        <v>0</v>
      </c>
      <c r="T271" s="115">
        <f t="shared" si="211"/>
        <v>-1.7631530863531155</v>
      </c>
      <c r="U271" s="115">
        <f t="shared" si="212"/>
        <v>0</v>
      </c>
      <c r="V271" s="115">
        <f t="shared" si="213"/>
        <v>0</v>
      </c>
      <c r="W271" s="202">
        <f t="shared" si="231"/>
        <v>0</v>
      </c>
      <c r="Y271" s="205">
        <f t="shared" si="249"/>
        <v>72.729898130411769</v>
      </c>
      <c r="Z271" s="205">
        <f t="shared" si="250"/>
        <v>-1</v>
      </c>
      <c r="AA271" s="205">
        <f t="shared" si="214"/>
        <v>0</v>
      </c>
      <c r="AB271" s="205">
        <f t="shared" si="232"/>
        <v>0</v>
      </c>
      <c r="AC271" s="205">
        <f t="shared" si="251"/>
        <v>-1</v>
      </c>
      <c r="AD271" s="205">
        <f t="shared" si="215"/>
        <v>0</v>
      </c>
      <c r="AE271" s="205">
        <f t="shared" si="233"/>
        <v>0</v>
      </c>
      <c r="AF271" s="205">
        <f t="shared" si="216"/>
        <v>0</v>
      </c>
      <c r="AG271" s="205">
        <f t="shared" si="234"/>
        <v>0</v>
      </c>
      <c r="AH271" s="205">
        <f t="shared" si="235"/>
        <v>0</v>
      </c>
      <c r="AI271" s="205">
        <f t="shared" si="217"/>
        <v>-0.1261709282731566</v>
      </c>
      <c r="AJ271" s="205">
        <f t="shared" si="252"/>
        <v>1797.6794406757924</v>
      </c>
      <c r="AK271" s="205">
        <f t="shared" si="236"/>
        <v>72.621311720173892</v>
      </c>
      <c r="AL271" s="205">
        <f t="shared" si="218"/>
        <v>72.729898130411769</v>
      </c>
      <c r="AM271" s="205" t="e">
        <f t="shared" si="219"/>
        <v>#DIV/0!</v>
      </c>
      <c r="AN271" s="205">
        <f t="shared" si="237"/>
        <v>0</v>
      </c>
      <c r="AO271" s="205">
        <f t="shared" si="220"/>
        <v>0</v>
      </c>
      <c r="AP271" s="205">
        <f t="shared" si="238"/>
        <v>0</v>
      </c>
      <c r="AQ271" s="205">
        <f t="shared" si="239"/>
        <v>0</v>
      </c>
      <c r="AR271" s="215">
        <f t="shared" si="221"/>
        <v>13.181186421934679</v>
      </c>
      <c r="AS271" s="215">
        <f t="shared" si="222"/>
        <v>13.181186421934679</v>
      </c>
      <c r="AT271" s="215">
        <f t="shared" si="223"/>
        <v>0</v>
      </c>
      <c r="AU271" s="215">
        <f t="shared" si="253"/>
        <v>0</v>
      </c>
      <c r="AV271" s="201"/>
      <c r="AW271" s="115">
        <f t="shared" si="254"/>
        <v>64.202999999976328</v>
      </c>
      <c r="AX271" s="115">
        <f t="shared" si="255"/>
        <v>-1.7631530863531155</v>
      </c>
      <c r="AY271" s="115">
        <f t="shared" si="240"/>
        <v>0</v>
      </c>
      <c r="AZ271" s="115">
        <f t="shared" si="256"/>
        <v>-1.754773631803654</v>
      </c>
      <c r="BA271" s="115">
        <f t="shared" si="241"/>
        <v>0</v>
      </c>
      <c r="BB271" s="115">
        <f t="shared" si="257"/>
        <v>0</v>
      </c>
      <c r="BC271" s="115">
        <f t="shared" si="258"/>
        <v>0</v>
      </c>
      <c r="BD271" s="115">
        <f t="shared" si="259"/>
        <v>0</v>
      </c>
      <c r="BE271" s="115">
        <f t="shared" si="242"/>
        <v>0</v>
      </c>
      <c r="BF271" s="115">
        <f t="shared" si="243"/>
        <v>0</v>
      </c>
      <c r="BG271" s="115">
        <f t="shared" si="260"/>
        <v>1749.1232100000034</v>
      </c>
      <c r="BH271" s="115">
        <f t="shared" si="261"/>
        <v>21105.585538036958</v>
      </c>
      <c r="BI271" s="115">
        <f t="shared" si="244"/>
        <v>64.202999999976328</v>
      </c>
      <c r="BJ271" s="115" t="e">
        <f t="shared" si="245"/>
        <v>#DIV/0!</v>
      </c>
      <c r="BK271" s="115">
        <f t="shared" si="224"/>
        <v>0</v>
      </c>
      <c r="BL271" s="115">
        <f t="shared" si="225"/>
        <v>0</v>
      </c>
      <c r="BM271" s="115">
        <f t="shared" si="246"/>
        <v>0</v>
      </c>
      <c r="BN271" s="201">
        <f t="shared" si="226"/>
        <v>0</v>
      </c>
      <c r="BO271" s="216">
        <f t="shared" si="262"/>
        <v>0</v>
      </c>
      <c r="BP271" s="201"/>
      <c r="BQ271" s="110">
        <f t="shared" si="227"/>
        <v>0</v>
      </c>
      <c r="BR271" s="110" t="e">
        <f t="shared" si="228"/>
        <v>#DIV/0!</v>
      </c>
      <c r="BS271" s="110" t="e">
        <f t="shared" si="247"/>
        <v>#DIV/0!</v>
      </c>
      <c r="BT271" s="110">
        <f t="shared" si="248"/>
        <v>0</v>
      </c>
      <c r="CC271" s="110"/>
      <c r="CD271" s="110"/>
      <c r="CE271" s="110"/>
      <c r="CW271" s="110"/>
      <c r="CX271" s="110"/>
    </row>
    <row r="272" spans="1:102">
      <c r="A272" s="110">
        <f t="shared" si="263"/>
        <v>6.7200000000000486</v>
      </c>
      <c r="B272" s="110">
        <f t="shared" si="229"/>
        <v>1538.5775727554187</v>
      </c>
      <c r="C272" s="116">
        <f t="shared" si="230"/>
        <v>1538.5775727554187</v>
      </c>
      <c r="E272" s="205">
        <f t="shared" si="198"/>
        <v>1789.8135877066875</v>
      </c>
      <c r="F272" s="205">
        <f t="shared" si="199"/>
        <v>1733.2966812236195</v>
      </c>
      <c r="G272" s="205">
        <f t="shared" si="200"/>
        <v>-0.12628908480618734</v>
      </c>
      <c r="H272" s="205">
        <f t="shared" si="201"/>
        <v>1796.9510561025111</v>
      </c>
      <c r="I272" s="205">
        <f t="shared" si="202"/>
        <v>0</v>
      </c>
      <c r="K272" s="115">
        <f t="shared" si="203"/>
        <v>1748.480160000003</v>
      </c>
      <c r="L272" s="115">
        <f t="shared" si="204"/>
        <v>1868.0931200000018</v>
      </c>
      <c r="M272" s="115">
        <f t="shared" si="205"/>
        <v>0.14456437933693084</v>
      </c>
      <c r="N272" s="115">
        <f t="shared" si="206"/>
        <v>1781.4274047251893</v>
      </c>
      <c r="O272" s="115">
        <f t="shared" si="207"/>
        <v>1992.0832000000009</v>
      </c>
      <c r="Q272" s="205">
        <f t="shared" si="208"/>
        <v>-1</v>
      </c>
      <c r="R272" s="204">
        <f t="shared" si="209"/>
        <v>0</v>
      </c>
      <c r="S272" s="204">
        <f t="shared" si="210"/>
        <v>0</v>
      </c>
      <c r="T272" s="115">
        <f t="shared" si="211"/>
        <v>-1.7548481974243129</v>
      </c>
      <c r="U272" s="115">
        <f t="shared" si="212"/>
        <v>0</v>
      </c>
      <c r="V272" s="115">
        <f t="shared" si="213"/>
        <v>0</v>
      </c>
      <c r="W272" s="202">
        <f t="shared" si="231"/>
        <v>0</v>
      </c>
      <c r="Y272" s="205">
        <f t="shared" si="249"/>
        <v>72.838457328136158</v>
      </c>
      <c r="Z272" s="205">
        <f t="shared" si="250"/>
        <v>-1</v>
      </c>
      <c r="AA272" s="205">
        <f t="shared" si="214"/>
        <v>0</v>
      </c>
      <c r="AB272" s="205">
        <f t="shared" si="232"/>
        <v>0</v>
      </c>
      <c r="AC272" s="205">
        <f t="shared" si="251"/>
        <v>-1</v>
      </c>
      <c r="AD272" s="205">
        <f t="shared" si="215"/>
        <v>0</v>
      </c>
      <c r="AE272" s="205">
        <f t="shared" si="233"/>
        <v>0</v>
      </c>
      <c r="AF272" s="205">
        <f t="shared" si="216"/>
        <v>0</v>
      </c>
      <c r="AG272" s="205">
        <f t="shared" si="234"/>
        <v>0</v>
      </c>
      <c r="AH272" s="205">
        <f t="shared" si="235"/>
        <v>0</v>
      </c>
      <c r="AI272" s="205">
        <f t="shared" si="217"/>
        <v>-0.12628908480618734</v>
      </c>
      <c r="AJ272" s="205">
        <f t="shared" si="252"/>
        <v>1796.9510561025111</v>
      </c>
      <c r="AK272" s="205">
        <f t="shared" si="236"/>
        <v>72.729898130411769</v>
      </c>
      <c r="AL272" s="205">
        <f t="shared" si="218"/>
        <v>72.838457328136158</v>
      </c>
      <c r="AM272" s="205" t="e">
        <f t="shared" si="219"/>
        <v>#DIV/0!</v>
      </c>
      <c r="AN272" s="205">
        <f t="shared" si="237"/>
        <v>0</v>
      </c>
      <c r="AO272" s="205">
        <f t="shared" si="220"/>
        <v>0</v>
      </c>
      <c r="AP272" s="205">
        <f t="shared" si="238"/>
        <v>0</v>
      </c>
      <c r="AQ272" s="205">
        <f t="shared" si="239"/>
        <v>0</v>
      </c>
      <c r="AR272" s="215">
        <f t="shared" si="221"/>
        <v>13.181186421957417</v>
      </c>
      <c r="AS272" s="215">
        <f t="shared" si="222"/>
        <v>13.181186421957417</v>
      </c>
      <c r="AT272" s="215">
        <f t="shared" si="223"/>
        <v>0</v>
      </c>
      <c r="AU272" s="215">
        <f t="shared" si="253"/>
        <v>0</v>
      </c>
      <c r="AV272" s="201"/>
      <c r="AW272" s="115">
        <f t="shared" si="254"/>
        <v>64.305000000037126</v>
      </c>
      <c r="AX272" s="115">
        <f t="shared" si="255"/>
        <v>-1.7548481974243129</v>
      </c>
      <c r="AY272" s="115">
        <f t="shared" si="240"/>
        <v>0</v>
      </c>
      <c r="AZ272" s="115">
        <f t="shared" si="256"/>
        <v>-1.7464878993429007</v>
      </c>
      <c r="BA272" s="115">
        <f t="shared" si="241"/>
        <v>0</v>
      </c>
      <c r="BB272" s="115">
        <f t="shared" si="257"/>
        <v>0</v>
      </c>
      <c r="BC272" s="115">
        <f t="shared" si="258"/>
        <v>0</v>
      </c>
      <c r="BD272" s="115">
        <f t="shared" si="259"/>
        <v>0</v>
      </c>
      <c r="BE272" s="115">
        <f t="shared" si="242"/>
        <v>0</v>
      </c>
      <c r="BF272" s="115">
        <f t="shared" si="243"/>
        <v>0</v>
      </c>
      <c r="BG272" s="115">
        <f t="shared" si="260"/>
        <v>1748.480160000003</v>
      </c>
      <c r="BH272" s="115">
        <f t="shared" si="261"/>
        <v>21054.563724458916</v>
      </c>
      <c r="BI272" s="115">
        <f t="shared" si="244"/>
        <v>64.305000000037126</v>
      </c>
      <c r="BJ272" s="115" t="e">
        <f t="shared" si="245"/>
        <v>#DIV/0!</v>
      </c>
      <c r="BK272" s="115">
        <f t="shared" si="224"/>
        <v>0</v>
      </c>
      <c r="BL272" s="115">
        <f t="shared" si="225"/>
        <v>0</v>
      </c>
      <c r="BM272" s="115">
        <f t="shared" si="246"/>
        <v>0</v>
      </c>
      <c r="BN272" s="201">
        <f t="shared" si="226"/>
        <v>0</v>
      </c>
      <c r="BO272" s="216">
        <f t="shared" si="262"/>
        <v>0</v>
      </c>
      <c r="BP272" s="201"/>
      <c r="BQ272" s="110">
        <f t="shared" si="227"/>
        <v>0</v>
      </c>
      <c r="BR272" s="110" t="e">
        <f t="shared" si="228"/>
        <v>#DIV/0!</v>
      </c>
      <c r="BS272" s="110" t="e">
        <f t="shared" si="247"/>
        <v>#DIV/0!</v>
      </c>
      <c r="BT272" s="110">
        <f t="shared" si="248"/>
        <v>0</v>
      </c>
      <c r="CC272" s="110"/>
      <c r="CD272" s="110"/>
      <c r="CE272" s="110"/>
      <c r="CW272" s="110"/>
      <c r="CX272" s="110"/>
    </row>
    <row r="273" spans="1:102">
      <c r="A273" s="110">
        <f t="shared" si="263"/>
        <v>6.7100000000000488</v>
      </c>
      <c r="B273" s="110">
        <f t="shared" si="229"/>
        <v>1538.4457608911991</v>
      </c>
      <c r="C273" s="116">
        <f t="shared" si="230"/>
        <v>1538.4457608911991</v>
      </c>
      <c r="E273" s="205">
        <f t="shared" si="198"/>
        <v>1789.1724118869588</v>
      </c>
      <c r="F273" s="205">
        <f t="shared" si="199"/>
        <v>1733.4068812236196</v>
      </c>
      <c r="G273" s="205">
        <f t="shared" si="200"/>
        <v>-0.12640737460043094</v>
      </c>
      <c r="H273" s="205">
        <f t="shared" si="201"/>
        <v>1796.2215862113114</v>
      </c>
      <c r="I273" s="205">
        <f t="shared" si="202"/>
        <v>0</v>
      </c>
      <c r="K273" s="115">
        <f t="shared" si="203"/>
        <v>1747.8360900000034</v>
      </c>
      <c r="L273" s="115">
        <f t="shared" si="204"/>
        <v>1867.7228800000016</v>
      </c>
      <c r="M273" s="115">
        <f t="shared" si="205"/>
        <v>0.14467592592592537</v>
      </c>
      <c r="N273" s="115">
        <f t="shared" si="206"/>
        <v>1780.8757456533172</v>
      </c>
      <c r="O273" s="115">
        <f t="shared" si="207"/>
        <v>1991.9018000000008</v>
      </c>
      <c r="Q273" s="205">
        <f t="shared" si="208"/>
        <v>-1</v>
      </c>
      <c r="R273" s="204">
        <f t="shared" si="209"/>
        <v>0</v>
      </c>
      <c r="S273" s="204">
        <f t="shared" si="210"/>
        <v>0</v>
      </c>
      <c r="T273" s="115">
        <f t="shared" si="211"/>
        <v>-1.7465671497986344</v>
      </c>
      <c r="U273" s="115">
        <f t="shared" si="212"/>
        <v>0</v>
      </c>
      <c r="V273" s="115">
        <f t="shared" si="213"/>
        <v>0</v>
      </c>
      <c r="W273" s="202">
        <f t="shared" si="231"/>
        <v>0</v>
      </c>
      <c r="Y273" s="205">
        <f t="shared" si="249"/>
        <v>72.94698911996575</v>
      </c>
      <c r="Z273" s="205">
        <f t="shared" si="250"/>
        <v>-1</v>
      </c>
      <c r="AA273" s="205">
        <f t="shared" si="214"/>
        <v>0</v>
      </c>
      <c r="AB273" s="205">
        <f t="shared" si="232"/>
        <v>0</v>
      </c>
      <c r="AC273" s="205">
        <f t="shared" si="251"/>
        <v>-1</v>
      </c>
      <c r="AD273" s="205">
        <f t="shared" si="215"/>
        <v>0</v>
      </c>
      <c r="AE273" s="205">
        <f t="shared" si="233"/>
        <v>0</v>
      </c>
      <c r="AF273" s="205">
        <f t="shared" si="216"/>
        <v>0</v>
      </c>
      <c r="AG273" s="205">
        <f t="shared" si="234"/>
        <v>0</v>
      </c>
      <c r="AH273" s="205">
        <f t="shared" si="235"/>
        <v>0</v>
      </c>
      <c r="AI273" s="205">
        <f t="shared" si="217"/>
        <v>-0.12640737460043094</v>
      </c>
      <c r="AJ273" s="205">
        <f t="shared" si="252"/>
        <v>1796.2215862113114</v>
      </c>
      <c r="AK273" s="205">
        <f t="shared" si="236"/>
        <v>72.838457328136158</v>
      </c>
      <c r="AL273" s="205">
        <f t="shared" si="218"/>
        <v>72.94698911996575</v>
      </c>
      <c r="AM273" s="205" t="e">
        <f t="shared" si="219"/>
        <v>#DIV/0!</v>
      </c>
      <c r="AN273" s="205">
        <f t="shared" si="237"/>
        <v>0</v>
      </c>
      <c r="AO273" s="205">
        <f t="shared" si="220"/>
        <v>0</v>
      </c>
      <c r="AP273" s="205">
        <f t="shared" si="238"/>
        <v>0</v>
      </c>
      <c r="AQ273" s="205">
        <f t="shared" si="239"/>
        <v>0</v>
      </c>
      <c r="AR273" s="215">
        <f t="shared" si="221"/>
        <v>13.181186421934679</v>
      </c>
      <c r="AS273" s="215">
        <f t="shared" si="222"/>
        <v>13.181186421934679</v>
      </c>
      <c r="AT273" s="215">
        <f t="shared" si="223"/>
        <v>0</v>
      </c>
      <c r="AU273" s="215">
        <f t="shared" si="253"/>
        <v>0</v>
      </c>
      <c r="AV273" s="201"/>
      <c r="AW273" s="115">
        <f t="shared" si="254"/>
        <v>64.406999999961513</v>
      </c>
      <c r="AX273" s="115">
        <f t="shared" si="255"/>
        <v>-1.7465671497986344</v>
      </c>
      <c r="AY273" s="115">
        <f t="shared" si="240"/>
        <v>0</v>
      </c>
      <c r="AZ273" s="115">
        <f t="shared" si="256"/>
        <v>-1.7382259472357831</v>
      </c>
      <c r="BA273" s="115">
        <f t="shared" si="241"/>
        <v>0</v>
      </c>
      <c r="BB273" s="115">
        <f t="shared" si="257"/>
        <v>0</v>
      </c>
      <c r="BC273" s="115">
        <f t="shared" si="258"/>
        <v>0</v>
      </c>
      <c r="BD273" s="115">
        <f t="shared" si="259"/>
        <v>0</v>
      </c>
      <c r="BE273" s="115">
        <f t="shared" si="242"/>
        <v>0</v>
      </c>
      <c r="BF273" s="115">
        <f t="shared" si="243"/>
        <v>0</v>
      </c>
      <c r="BG273" s="115">
        <f t="shared" si="260"/>
        <v>1747.8360900000034</v>
      </c>
      <c r="BH273" s="115">
        <f t="shared" si="261"/>
        <v>21003.439910880836</v>
      </c>
      <c r="BI273" s="115">
        <f t="shared" si="244"/>
        <v>64.406999999961513</v>
      </c>
      <c r="BJ273" s="115" t="e">
        <f t="shared" si="245"/>
        <v>#DIV/0!</v>
      </c>
      <c r="BK273" s="115">
        <f t="shared" si="224"/>
        <v>0</v>
      </c>
      <c r="BL273" s="115">
        <f t="shared" si="225"/>
        <v>0</v>
      </c>
      <c r="BM273" s="115">
        <f t="shared" si="246"/>
        <v>0</v>
      </c>
      <c r="BN273" s="201">
        <f t="shared" si="226"/>
        <v>0</v>
      </c>
      <c r="BO273" s="216">
        <f t="shared" si="262"/>
        <v>0</v>
      </c>
      <c r="BP273" s="201"/>
      <c r="BQ273" s="110">
        <f t="shared" si="227"/>
        <v>0</v>
      </c>
      <c r="BR273" s="110" t="e">
        <f t="shared" si="228"/>
        <v>#DIV/0!</v>
      </c>
      <c r="BS273" s="110" t="e">
        <f t="shared" si="247"/>
        <v>#DIV/0!</v>
      </c>
      <c r="BT273" s="110">
        <f t="shared" si="248"/>
        <v>0</v>
      </c>
      <c r="CC273" s="110"/>
      <c r="CD273" s="110"/>
      <c r="CE273" s="110"/>
      <c r="CW273" s="110"/>
      <c r="CX273" s="110"/>
    </row>
    <row r="274" spans="1:102">
      <c r="A274" s="110">
        <f t="shared" si="263"/>
        <v>6.700000000000049</v>
      </c>
      <c r="B274" s="110">
        <f t="shared" si="229"/>
        <v>1538.3139490269798</v>
      </c>
      <c r="C274" s="116">
        <f t="shared" si="230"/>
        <v>1538.3139490269798</v>
      </c>
      <c r="E274" s="205">
        <f t="shared" si="198"/>
        <v>1788.5301097124789</v>
      </c>
      <c r="F274" s="205">
        <f t="shared" si="199"/>
        <v>1733.5142812236195</v>
      </c>
      <c r="G274" s="205">
        <f t="shared" si="200"/>
        <v>-0.12652579733721603</v>
      </c>
      <c r="H274" s="205">
        <f t="shared" si="201"/>
        <v>1795.4910312781992</v>
      </c>
      <c r="I274" s="205">
        <f t="shared" si="202"/>
        <v>0</v>
      </c>
      <c r="K274" s="115">
        <f t="shared" si="203"/>
        <v>1747.1910000000032</v>
      </c>
      <c r="L274" s="115">
        <f t="shared" si="204"/>
        <v>1867.3520000000017</v>
      </c>
      <c r="M274" s="115">
        <f t="shared" si="205"/>
        <v>0.14478764478764422</v>
      </c>
      <c r="N274" s="115">
        <f t="shared" si="206"/>
        <v>1780.3232708552125</v>
      </c>
      <c r="O274" s="115">
        <f t="shared" si="207"/>
        <v>1991.7200000000009</v>
      </c>
      <c r="Q274" s="205">
        <f t="shared" si="208"/>
        <v>-1</v>
      </c>
      <c r="R274" s="204">
        <f t="shared" si="209"/>
        <v>0</v>
      </c>
      <c r="S274" s="204">
        <f t="shared" si="210"/>
        <v>0</v>
      </c>
      <c r="T274" s="115">
        <f t="shared" si="211"/>
        <v>-1.7383098590476618</v>
      </c>
      <c r="U274" s="115">
        <f t="shared" si="212"/>
        <v>0</v>
      </c>
      <c r="V274" s="115">
        <f t="shared" si="213"/>
        <v>0</v>
      </c>
      <c r="W274" s="202">
        <f t="shared" si="231"/>
        <v>0</v>
      </c>
      <c r="Y274" s="205">
        <f t="shared" si="249"/>
        <v>73.055493311223216</v>
      </c>
      <c r="Z274" s="205">
        <f t="shared" si="250"/>
        <v>-1</v>
      </c>
      <c r="AA274" s="205">
        <f t="shared" si="214"/>
        <v>0</v>
      </c>
      <c r="AB274" s="205">
        <f t="shared" si="232"/>
        <v>0</v>
      </c>
      <c r="AC274" s="205">
        <f t="shared" si="251"/>
        <v>-1</v>
      </c>
      <c r="AD274" s="205">
        <f t="shared" si="215"/>
        <v>0</v>
      </c>
      <c r="AE274" s="205">
        <f t="shared" si="233"/>
        <v>0</v>
      </c>
      <c r="AF274" s="205">
        <f t="shared" si="216"/>
        <v>0</v>
      </c>
      <c r="AG274" s="205">
        <f t="shared" si="234"/>
        <v>0</v>
      </c>
      <c r="AH274" s="205">
        <f t="shared" si="235"/>
        <v>0</v>
      </c>
      <c r="AI274" s="205">
        <f t="shared" si="217"/>
        <v>-0.12652579733721603</v>
      </c>
      <c r="AJ274" s="205">
        <f t="shared" si="252"/>
        <v>1795.4910312781992</v>
      </c>
      <c r="AK274" s="205">
        <f t="shared" si="236"/>
        <v>72.94698911996575</v>
      </c>
      <c r="AL274" s="205">
        <f t="shared" si="218"/>
        <v>73.055493311223216</v>
      </c>
      <c r="AM274" s="205" t="e">
        <f t="shared" si="219"/>
        <v>#DIV/0!</v>
      </c>
      <c r="AN274" s="205">
        <f t="shared" si="237"/>
        <v>0</v>
      </c>
      <c r="AO274" s="205">
        <f t="shared" si="220"/>
        <v>0</v>
      </c>
      <c r="AP274" s="205">
        <f t="shared" si="238"/>
        <v>0</v>
      </c>
      <c r="AQ274" s="205">
        <f t="shared" si="239"/>
        <v>0</v>
      </c>
      <c r="AR274" s="215">
        <f t="shared" si="221"/>
        <v>13.181186421934679</v>
      </c>
      <c r="AS274" s="215">
        <f t="shared" si="222"/>
        <v>13.181186421934679</v>
      </c>
      <c r="AT274" s="215">
        <f t="shared" si="223"/>
        <v>0</v>
      </c>
      <c r="AU274" s="215">
        <f t="shared" si="253"/>
        <v>0</v>
      </c>
      <c r="AV274" s="201"/>
      <c r="AW274" s="115">
        <f t="shared" si="254"/>
        <v>64.509000000022311</v>
      </c>
      <c r="AX274" s="115">
        <f t="shared" si="255"/>
        <v>-1.7383098590476618</v>
      </c>
      <c r="AY274" s="115">
        <f t="shared" si="240"/>
        <v>0</v>
      </c>
      <c r="AZ274" s="115">
        <f t="shared" si="256"/>
        <v>-1.7299876912894039</v>
      </c>
      <c r="BA274" s="115">
        <f t="shared" si="241"/>
        <v>0</v>
      </c>
      <c r="BB274" s="115">
        <f t="shared" si="257"/>
        <v>0</v>
      </c>
      <c r="BC274" s="115">
        <f t="shared" si="258"/>
        <v>0</v>
      </c>
      <c r="BD274" s="115">
        <f t="shared" si="259"/>
        <v>0</v>
      </c>
      <c r="BE274" s="115">
        <f t="shared" si="242"/>
        <v>0</v>
      </c>
      <c r="BF274" s="115">
        <f t="shared" si="243"/>
        <v>0</v>
      </c>
      <c r="BG274" s="115">
        <f t="shared" si="260"/>
        <v>1747.1910000000032</v>
      </c>
      <c r="BH274" s="115">
        <f t="shared" si="261"/>
        <v>20952.214097302811</v>
      </c>
      <c r="BI274" s="115">
        <f t="shared" si="244"/>
        <v>64.509000000022311</v>
      </c>
      <c r="BJ274" s="115" t="e">
        <f t="shared" si="245"/>
        <v>#DIV/0!</v>
      </c>
      <c r="BK274" s="115">
        <f t="shared" si="224"/>
        <v>0</v>
      </c>
      <c r="BL274" s="115">
        <f t="shared" si="225"/>
        <v>0</v>
      </c>
      <c r="BM274" s="115">
        <f t="shared" si="246"/>
        <v>0</v>
      </c>
      <c r="BN274" s="201">
        <f t="shared" si="226"/>
        <v>0</v>
      </c>
      <c r="BO274" s="216">
        <f t="shared" si="262"/>
        <v>0</v>
      </c>
      <c r="BP274" s="201"/>
      <c r="BQ274" s="110">
        <f t="shared" si="227"/>
        <v>0</v>
      </c>
      <c r="BR274" s="110" t="e">
        <f t="shared" si="228"/>
        <v>#DIV/0!</v>
      </c>
      <c r="BS274" s="110" t="e">
        <f t="shared" si="247"/>
        <v>#DIV/0!</v>
      </c>
      <c r="BT274" s="110">
        <f t="shared" si="248"/>
        <v>0</v>
      </c>
      <c r="CC274" s="110"/>
      <c r="CD274" s="110"/>
      <c r="CE274" s="110"/>
      <c r="CW274" s="110"/>
      <c r="CX274" s="110"/>
    </row>
    <row r="275" spans="1:102">
      <c r="A275" s="110">
        <f t="shared" si="263"/>
        <v>6.6900000000000492</v>
      </c>
      <c r="B275" s="110">
        <f t="shared" si="229"/>
        <v>1538.1821371627605</v>
      </c>
      <c r="C275" s="116">
        <f t="shared" si="230"/>
        <v>1538.1821371627605</v>
      </c>
      <c r="E275" s="205">
        <f t="shared" si="198"/>
        <v>1787.8866811832472</v>
      </c>
      <c r="F275" s="205">
        <f t="shared" si="199"/>
        <v>1733.6188812236196</v>
      </c>
      <c r="G275" s="205">
        <f t="shared" si="200"/>
        <v>-0.12664435269178023</v>
      </c>
      <c r="H275" s="205">
        <f t="shared" si="201"/>
        <v>1794.7593915811412</v>
      </c>
      <c r="I275" s="205">
        <f t="shared" si="202"/>
        <v>0</v>
      </c>
      <c r="K275" s="115">
        <f t="shared" si="203"/>
        <v>1746.5448900000033</v>
      </c>
      <c r="L275" s="115">
        <f t="shared" si="204"/>
        <v>1866.9804800000018</v>
      </c>
      <c r="M275" s="115">
        <f t="shared" si="205"/>
        <v>0.1448995363214832</v>
      </c>
      <c r="N275" s="115">
        <f t="shared" si="206"/>
        <v>1779.7699806878079</v>
      </c>
      <c r="O275" s="115">
        <f t="shared" si="207"/>
        <v>1991.5378000000007</v>
      </c>
      <c r="Q275" s="205">
        <f t="shared" si="208"/>
        <v>-1</v>
      </c>
      <c r="R275" s="204">
        <f t="shared" si="209"/>
        <v>0</v>
      </c>
      <c r="S275" s="204">
        <f t="shared" si="210"/>
        <v>0</v>
      </c>
      <c r="T275" s="115">
        <f t="shared" si="211"/>
        <v>-1.7300762410616788</v>
      </c>
      <c r="U275" s="115">
        <f t="shared" si="212"/>
        <v>0</v>
      </c>
      <c r="V275" s="115">
        <f t="shared" si="213"/>
        <v>0</v>
      </c>
      <c r="W275" s="202">
        <f t="shared" si="231"/>
        <v>0</v>
      </c>
      <c r="Y275" s="205">
        <f t="shared" si="249"/>
        <v>73.163969705798735</v>
      </c>
      <c r="Z275" s="205">
        <f t="shared" si="250"/>
        <v>-1</v>
      </c>
      <c r="AA275" s="205">
        <f t="shared" si="214"/>
        <v>0</v>
      </c>
      <c r="AB275" s="205">
        <f t="shared" si="232"/>
        <v>0</v>
      </c>
      <c r="AC275" s="205">
        <f t="shared" si="251"/>
        <v>-1</v>
      </c>
      <c r="AD275" s="205">
        <f t="shared" si="215"/>
        <v>0</v>
      </c>
      <c r="AE275" s="205">
        <f t="shared" si="233"/>
        <v>0</v>
      </c>
      <c r="AF275" s="205">
        <f t="shared" si="216"/>
        <v>0</v>
      </c>
      <c r="AG275" s="205">
        <f t="shared" si="234"/>
        <v>0</v>
      </c>
      <c r="AH275" s="205">
        <f t="shared" si="235"/>
        <v>0</v>
      </c>
      <c r="AI275" s="205">
        <f t="shared" si="217"/>
        <v>-0.12664435269178023</v>
      </c>
      <c r="AJ275" s="205">
        <f t="shared" si="252"/>
        <v>1794.7593915811412</v>
      </c>
      <c r="AK275" s="205">
        <f t="shared" si="236"/>
        <v>73.055493311223216</v>
      </c>
      <c r="AL275" s="205">
        <f t="shared" si="218"/>
        <v>73.163969705798735</v>
      </c>
      <c r="AM275" s="205" t="e">
        <f t="shared" si="219"/>
        <v>#DIV/0!</v>
      </c>
      <c r="AN275" s="205">
        <f t="shared" si="237"/>
        <v>0</v>
      </c>
      <c r="AO275" s="205">
        <f t="shared" si="220"/>
        <v>0</v>
      </c>
      <c r="AP275" s="205">
        <f t="shared" si="238"/>
        <v>0</v>
      </c>
      <c r="AQ275" s="205">
        <f t="shared" si="239"/>
        <v>0</v>
      </c>
      <c r="AR275" s="215">
        <f t="shared" si="221"/>
        <v>13.181186421934679</v>
      </c>
      <c r="AS275" s="215">
        <f t="shared" si="222"/>
        <v>13.181186421934679</v>
      </c>
      <c r="AT275" s="215">
        <f t="shared" si="223"/>
        <v>0</v>
      </c>
      <c r="AU275" s="215">
        <f t="shared" si="253"/>
        <v>0</v>
      </c>
      <c r="AV275" s="201"/>
      <c r="AW275" s="115">
        <f t="shared" si="254"/>
        <v>64.61099999999216</v>
      </c>
      <c r="AX275" s="115">
        <f t="shared" si="255"/>
        <v>-1.7300762410616788</v>
      </c>
      <c r="AY275" s="115">
        <f t="shared" si="240"/>
        <v>0</v>
      </c>
      <c r="AZ275" s="115">
        <f t="shared" si="256"/>
        <v>-1.7217730476285749</v>
      </c>
      <c r="BA275" s="115">
        <f t="shared" si="241"/>
        <v>0</v>
      </c>
      <c r="BB275" s="115">
        <f t="shared" si="257"/>
        <v>0</v>
      </c>
      <c r="BC275" s="115">
        <f t="shared" si="258"/>
        <v>0</v>
      </c>
      <c r="BD275" s="115">
        <f t="shared" si="259"/>
        <v>0</v>
      </c>
      <c r="BE275" s="115">
        <f t="shared" si="242"/>
        <v>0</v>
      </c>
      <c r="BF275" s="115">
        <f t="shared" si="243"/>
        <v>0</v>
      </c>
      <c r="BG275" s="115">
        <f t="shared" si="260"/>
        <v>1746.5448900000033</v>
      </c>
      <c r="BH275" s="115">
        <f t="shared" si="261"/>
        <v>20900.886283724722</v>
      </c>
      <c r="BI275" s="115">
        <f t="shared" si="244"/>
        <v>64.61099999999216</v>
      </c>
      <c r="BJ275" s="115" t="e">
        <f t="shared" si="245"/>
        <v>#DIV/0!</v>
      </c>
      <c r="BK275" s="115">
        <f t="shared" si="224"/>
        <v>0</v>
      </c>
      <c r="BL275" s="115">
        <f t="shared" si="225"/>
        <v>0</v>
      </c>
      <c r="BM275" s="115">
        <f t="shared" si="246"/>
        <v>0</v>
      </c>
      <c r="BN275" s="201">
        <f t="shared" si="226"/>
        <v>0</v>
      </c>
      <c r="BO275" s="216">
        <f t="shared" si="262"/>
        <v>0</v>
      </c>
      <c r="BP275" s="201"/>
      <c r="BQ275" s="110">
        <f t="shared" si="227"/>
        <v>0</v>
      </c>
      <c r="BR275" s="110" t="e">
        <f t="shared" si="228"/>
        <v>#DIV/0!</v>
      </c>
      <c r="BS275" s="110" t="e">
        <f t="shared" si="247"/>
        <v>#DIV/0!</v>
      </c>
      <c r="BT275" s="110">
        <f t="shared" si="248"/>
        <v>0</v>
      </c>
      <c r="CC275" s="110"/>
      <c r="CD275" s="110"/>
      <c r="CE275" s="110"/>
      <c r="CW275" s="110"/>
      <c r="CX275" s="110"/>
    </row>
    <row r="276" spans="1:102">
      <c r="A276" s="110">
        <f t="shared" si="263"/>
        <v>6.6800000000000495</v>
      </c>
      <c r="B276" s="110">
        <f t="shared" si="229"/>
        <v>1538.0503252985411</v>
      </c>
      <c r="C276" s="116">
        <f t="shared" si="230"/>
        <v>1538.0503252985411</v>
      </c>
      <c r="E276" s="205">
        <f t="shared" si="198"/>
        <v>1787.2421262992643</v>
      </c>
      <c r="F276" s="205">
        <f t="shared" si="199"/>
        <v>1733.7206812236195</v>
      </c>
      <c r="G276" s="205">
        <f t="shared" si="200"/>
        <v>-0.12676304033320984</v>
      </c>
      <c r="H276" s="205">
        <f t="shared" si="201"/>
        <v>1794.02666740008</v>
      </c>
      <c r="I276" s="205">
        <f t="shared" si="202"/>
        <v>0</v>
      </c>
      <c r="K276" s="115">
        <f t="shared" si="203"/>
        <v>1745.8977600000032</v>
      </c>
      <c r="L276" s="115">
        <f t="shared" si="204"/>
        <v>1866.6083200000019</v>
      </c>
      <c r="M276" s="115">
        <f t="shared" si="205"/>
        <v>0.14501160092807369</v>
      </c>
      <c r="N276" s="115">
        <f t="shared" si="206"/>
        <v>1779.2158755089929</v>
      </c>
      <c r="O276" s="115">
        <f t="shared" si="207"/>
        <v>1991.3552000000009</v>
      </c>
      <c r="Q276" s="205">
        <f t="shared" si="208"/>
        <v>-1</v>
      </c>
      <c r="R276" s="204">
        <f t="shared" si="209"/>
        <v>0</v>
      </c>
      <c r="S276" s="204">
        <f t="shared" si="210"/>
        <v>0</v>
      </c>
      <c r="T276" s="115">
        <f t="shared" si="211"/>
        <v>-1.7218662120485939</v>
      </c>
      <c r="U276" s="115">
        <f t="shared" si="212"/>
        <v>0</v>
      </c>
      <c r="V276" s="115">
        <f t="shared" si="213"/>
        <v>0</v>
      </c>
      <c r="W276" s="202">
        <f t="shared" si="231"/>
        <v>0</v>
      </c>
      <c r="Y276" s="205">
        <f t="shared" si="249"/>
        <v>73.272418106127333</v>
      </c>
      <c r="Z276" s="205">
        <f t="shared" si="250"/>
        <v>-1</v>
      </c>
      <c r="AA276" s="205">
        <f t="shared" si="214"/>
        <v>0</v>
      </c>
      <c r="AB276" s="205">
        <f t="shared" si="232"/>
        <v>0</v>
      </c>
      <c r="AC276" s="205">
        <f t="shared" si="251"/>
        <v>-1</v>
      </c>
      <c r="AD276" s="205">
        <f t="shared" si="215"/>
        <v>0</v>
      </c>
      <c r="AE276" s="205">
        <f t="shared" si="233"/>
        <v>0</v>
      </c>
      <c r="AF276" s="205">
        <f t="shared" si="216"/>
        <v>0</v>
      </c>
      <c r="AG276" s="205">
        <f t="shared" si="234"/>
        <v>0</v>
      </c>
      <c r="AH276" s="205">
        <f t="shared" si="235"/>
        <v>0</v>
      </c>
      <c r="AI276" s="205">
        <f t="shared" si="217"/>
        <v>-0.12676304033320984</v>
      </c>
      <c r="AJ276" s="205">
        <f t="shared" si="252"/>
        <v>1794.02666740008</v>
      </c>
      <c r="AK276" s="205">
        <f t="shared" si="236"/>
        <v>73.163969705798735</v>
      </c>
      <c r="AL276" s="205">
        <f t="shared" si="218"/>
        <v>73.272418106127333</v>
      </c>
      <c r="AM276" s="205" t="e">
        <f t="shared" si="219"/>
        <v>#DIV/0!</v>
      </c>
      <c r="AN276" s="205">
        <f t="shared" si="237"/>
        <v>0</v>
      </c>
      <c r="AO276" s="205">
        <f t="shared" si="220"/>
        <v>0</v>
      </c>
      <c r="AP276" s="205">
        <f t="shared" si="238"/>
        <v>0</v>
      </c>
      <c r="AQ276" s="205">
        <f t="shared" si="239"/>
        <v>0</v>
      </c>
      <c r="AR276" s="215">
        <f t="shared" si="221"/>
        <v>13.181186421934679</v>
      </c>
      <c r="AS276" s="215">
        <f t="shared" si="222"/>
        <v>13.181186421934679</v>
      </c>
      <c r="AT276" s="215">
        <f t="shared" si="223"/>
        <v>0</v>
      </c>
      <c r="AU276" s="215">
        <f t="shared" si="253"/>
        <v>0</v>
      </c>
      <c r="AV276" s="201"/>
      <c r="AW276" s="115">
        <f t="shared" si="254"/>
        <v>64.713000000007483</v>
      </c>
      <c r="AX276" s="115">
        <f t="shared" si="255"/>
        <v>-1.7218662120485939</v>
      </c>
      <c r="AY276" s="115">
        <f t="shared" si="240"/>
        <v>0</v>
      </c>
      <c r="AZ276" s="115">
        <f t="shared" si="256"/>
        <v>-1.713581932694741</v>
      </c>
      <c r="BA276" s="115">
        <f t="shared" si="241"/>
        <v>0</v>
      </c>
      <c r="BB276" s="115">
        <f t="shared" si="257"/>
        <v>0</v>
      </c>
      <c r="BC276" s="115">
        <f t="shared" si="258"/>
        <v>0</v>
      </c>
      <c r="BD276" s="115">
        <f t="shared" si="259"/>
        <v>0</v>
      </c>
      <c r="BE276" s="115">
        <f t="shared" si="242"/>
        <v>0</v>
      </c>
      <c r="BF276" s="115">
        <f t="shared" si="243"/>
        <v>0</v>
      </c>
      <c r="BG276" s="115">
        <f t="shared" si="260"/>
        <v>1745.8977600000032</v>
      </c>
      <c r="BH276" s="115">
        <f t="shared" si="261"/>
        <v>20849.456470146662</v>
      </c>
      <c r="BI276" s="115">
        <f t="shared" si="244"/>
        <v>64.713000000007483</v>
      </c>
      <c r="BJ276" s="115" t="e">
        <f t="shared" si="245"/>
        <v>#DIV/0!</v>
      </c>
      <c r="BK276" s="115">
        <f t="shared" si="224"/>
        <v>0</v>
      </c>
      <c r="BL276" s="115">
        <f t="shared" si="225"/>
        <v>0</v>
      </c>
      <c r="BM276" s="115">
        <f t="shared" si="246"/>
        <v>0</v>
      </c>
      <c r="BN276" s="201">
        <f t="shared" si="226"/>
        <v>0</v>
      </c>
      <c r="BO276" s="216">
        <f t="shared" si="262"/>
        <v>0</v>
      </c>
      <c r="BP276" s="201"/>
      <c r="BQ276" s="110">
        <f t="shared" si="227"/>
        <v>0</v>
      </c>
      <c r="BR276" s="110" t="e">
        <f t="shared" si="228"/>
        <v>#DIV/0!</v>
      </c>
      <c r="BS276" s="110" t="e">
        <f t="shared" si="247"/>
        <v>#DIV/0!</v>
      </c>
      <c r="BT276" s="110">
        <f t="shared" si="248"/>
        <v>0</v>
      </c>
      <c r="CC276" s="110"/>
      <c r="CD276" s="110"/>
      <c r="CE276" s="110"/>
      <c r="CW276" s="110"/>
      <c r="CX276" s="110"/>
    </row>
    <row r="277" spans="1:102">
      <c r="A277" s="110">
        <f t="shared" si="263"/>
        <v>6.6700000000000497</v>
      </c>
      <c r="B277" s="110">
        <f t="shared" si="229"/>
        <v>1537.9185134343218</v>
      </c>
      <c r="C277" s="116">
        <f t="shared" si="230"/>
        <v>1537.9185134343218</v>
      </c>
      <c r="E277" s="205">
        <f t="shared" si="198"/>
        <v>1786.5964450605297</v>
      </c>
      <c r="F277" s="205">
        <f t="shared" si="199"/>
        <v>1733.8196812236197</v>
      </c>
      <c r="G277" s="205">
        <f t="shared" si="200"/>
        <v>-0.12688185992437909</v>
      </c>
      <c r="H277" s="205">
        <f t="shared" si="201"/>
        <v>1793.2928590169465</v>
      </c>
      <c r="I277" s="205">
        <f t="shared" si="202"/>
        <v>0</v>
      </c>
      <c r="K277" s="115">
        <f t="shared" si="203"/>
        <v>1745.2496100000035</v>
      </c>
      <c r="L277" s="115">
        <f t="shared" si="204"/>
        <v>1866.2355200000018</v>
      </c>
      <c r="M277" s="115">
        <f t="shared" si="205"/>
        <v>0.14512383900928738</v>
      </c>
      <c r="N277" s="115">
        <f t="shared" si="206"/>
        <v>1778.6609556776177</v>
      </c>
      <c r="O277" s="115">
        <f t="shared" si="207"/>
        <v>1991.1722000000011</v>
      </c>
      <c r="Q277" s="205">
        <f t="shared" si="208"/>
        <v>-1</v>
      </c>
      <c r="R277" s="204">
        <f t="shared" si="209"/>
        <v>0</v>
      </c>
      <c r="S277" s="204">
        <f t="shared" si="210"/>
        <v>0</v>
      </c>
      <c r="T277" s="115">
        <f t="shared" si="211"/>
        <v>-1.7136796885330254</v>
      </c>
      <c r="U277" s="115">
        <f t="shared" si="212"/>
        <v>0</v>
      </c>
      <c r="V277" s="115">
        <f t="shared" si="213"/>
        <v>0</v>
      </c>
      <c r="W277" s="202">
        <f t="shared" si="231"/>
        <v>0</v>
      </c>
      <c r="Y277" s="205">
        <f t="shared" si="249"/>
        <v>73.380838313347994</v>
      </c>
      <c r="Z277" s="205">
        <f t="shared" si="250"/>
        <v>-1</v>
      </c>
      <c r="AA277" s="205">
        <f t="shared" si="214"/>
        <v>0</v>
      </c>
      <c r="AB277" s="205">
        <f t="shared" si="232"/>
        <v>0</v>
      </c>
      <c r="AC277" s="205">
        <f t="shared" si="251"/>
        <v>-1</v>
      </c>
      <c r="AD277" s="205">
        <f t="shared" si="215"/>
        <v>0</v>
      </c>
      <c r="AE277" s="205">
        <f t="shared" si="233"/>
        <v>0</v>
      </c>
      <c r="AF277" s="205">
        <f t="shared" si="216"/>
        <v>0</v>
      </c>
      <c r="AG277" s="205">
        <f t="shared" si="234"/>
        <v>0</v>
      </c>
      <c r="AH277" s="205">
        <f t="shared" si="235"/>
        <v>0</v>
      </c>
      <c r="AI277" s="205">
        <f t="shared" si="217"/>
        <v>-0.12688185992437909</v>
      </c>
      <c r="AJ277" s="205">
        <f t="shared" si="252"/>
        <v>1793.2928590169465</v>
      </c>
      <c r="AK277" s="205">
        <f t="shared" si="236"/>
        <v>73.272418106127333</v>
      </c>
      <c r="AL277" s="205">
        <f t="shared" si="218"/>
        <v>73.380838313347994</v>
      </c>
      <c r="AM277" s="205" t="e">
        <f t="shared" si="219"/>
        <v>#DIV/0!</v>
      </c>
      <c r="AN277" s="205">
        <f t="shared" si="237"/>
        <v>0</v>
      </c>
      <c r="AO277" s="205">
        <f t="shared" si="220"/>
        <v>0</v>
      </c>
      <c r="AP277" s="205">
        <f t="shared" si="238"/>
        <v>0</v>
      </c>
      <c r="AQ277" s="205">
        <f t="shared" si="239"/>
        <v>0</v>
      </c>
      <c r="AR277" s="215">
        <f t="shared" si="221"/>
        <v>13.181186421934679</v>
      </c>
      <c r="AS277" s="215">
        <f t="shared" si="222"/>
        <v>13.181186421934679</v>
      </c>
      <c r="AT277" s="215">
        <f t="shared" si="223"/>
        <v>0</v>
      </c>
      <c r="AU277" s="215">
        <f t="shared" si="253"/>
        <v>0</v>
      </c>
      <c r="AV277" s="201"/>
      <c r="AW277" s="115">
        <f t="shared" si="254"/>
        <v>64.814999999977331</v>
      </c>
      <c r="AX277" s="115">
        <f t="shared" si="255"/>
        <v>-1.7136796885330254</v>
      </c>
      <c r="AY277" s="115">
        <f t="shared" si="240"/>
        <v>0</v>
      </c>
      <c r="AZ277" s="115">
        <f t="shared" si="256"/>
        <v>-1.7054142632450724</v>
      </c>
      <c r="BA277" s="115">
        <f t="shared" si="241"/>
        <v>0</v>
      </c>
      <c r="BB277" s="115">
        <f t="shared" si="257"/>
        <v>0</v>
      </c>
      <c r="BC277" s="115">
        <f t="shared" si="258"/>
        <v>0</v>
      </c>
      <c r="BD277" s="115">
        <f t="shared" si="259"/>
        <v>0</v>
      </c>
      <c r="BE277" s="115">
        <f t="shared" si="242"/>
        <v>0</v>
      </c>
      <c r="BF277" s="115">
        <f t="shared" si="243"/>
        <v>0</v>
      </c>
      <c r="BG277" s="115">
        <f t="shared" si="260"/>
        <v>1745.2496100000035</v>
      </c>
      <c r="BH277" s="115">
        <f t="shared" si="261"/>
        <v>20797.92465656859</v>
      </c>
      <c r="BI277" s="115">
        <f t="shared" si="244"/>
        <v>64.814999999977331</v>
      </c>
      <c r="BJ277" s="115" t="e">
        <f t="shared" si="245"/>
        <v>#DIV/0!</v>
      </c>
      <c r="BK277" s="115">
        <f t="shared" si="224"/>
        <v>0</v>
      </c>
      <c r="BL277" s="115">
        <f t="shared" si="225"/>
        <v>0</v>
      </c>
      <c r="BM277" s="115">
        <f t="shared" si="246"/>
        <v>0</v>
      </c>
      <c r="BN277" s="201">
        <f t="shared" si="226"/>
        <v>0</v>
      </c>
      <c r="BO277" s="216">
        <f t="shared" si="262"/>
        <v>0</v>
      </c>
      <c r="BP277" s="201"/>
      <c r="BQ277" s="110">
        <f t="shared" si="227"/>
        <v>0</v>
      </c>
      <c r="BR277" s="110" t="e">
        <f t="shared" si="228"/>
        <v>#DIV/0!</v>
      </c>
      <c r="BS277" s="110" t="e">
        <f t="shared" si="247"/>
        <v>#DIV/0!</v>
      </c>
      <c r="BT277" s="110">
        <f t="shared" si="248"/>
        <v>0</v>
      </c>
      <c r="CC277" s="110"/>
      <c r="CD277" s="110"/>
      <c r="CE277" s="110"/>
      <c r="CW277" s="110"/>
      <c r="CX277" s="110"/>
    </row>
    <row r="278" spans="1:102">
      <c r="A278" s="110">
        <f t="shared" si="263"/>
        <v>6.6600000000000499</v>
      </c>
      <c r="B278" s="110">
        <f t="shared" si="229"/>
        <v>1537.7867015701024</v>
      </c>
      <c r="C278" s="116">
        <f t="shared" si="230"/>
        <v>1537.7867015701024</v>
      </c>
      <c r="E278" s="205">
        <f t="shared" si="198"/>
        <v>1785.9496374670439</v>
      </c>
      <c r="F278" s="205">
        <f t="shared" si="199"/>
        <v>1733.9158812236196</v>
      </c>
      <c r="G278" s="205">
        <f t="shared" si="200"/>
        <v>-0.12700081112188891</v>
      </c>
      <c r="H278" s="205">
        <f t="shared" si="201"/>
        <v>1792.5579667156774</v>
      </c>
      <c r="I278" s="205">
        <f t="shared" si="202"/>
        <v>0</v>
      </c>
      <c r="K278" s="115">
        <f t="shared" si="203"/>
        <v>1744.6004400000033</v>
      </c>
      <c r="L278" s="115">
        <f t="shared" si="204"/>
        <v>1865.8620800000019</v>
      </c>
      <c r="M278" s="115">
        <f t="shared" si="205"/>
        <v>0.14523625096824111</v>
      </c>
      <c r="N278" s="115">
        <f t="shared" si="206"/>
        <v>1778.1052215534971</v>
      </c>
      <c r="O278" s="115">
        <f t="shared" si="207"/>
        <v>1990.9888000000008</v>
      </c>
      <c r="Q278" s="205">
        <f t="shared" si="208"/>
        <v>-1</v>
      </c>
      <c r="R278" s="204">
        <f t="shared" si="209"/>
        <v>0</v>
      </c>
      <c r="S278" s="204">
        <f t="shared" si="210"/>
        <v>0</v>
      </c>
      <c r="T278" s="115">
        <f t="shared" si="211"/>
        <v>-1.7055165873552705</v>
      </c>
      <c r="U278" s="115">
        <f t="shared" si="212"/>
        <v>0</v>
      </c>
      <c r="V278" s="115">
        <f t="shared" si="213"/>
        <v>0</v>
      </c>
      <c r="W278" s="202">
        <f t="shared" si="231"/>
        <v>0</v>
      </c>
      <c r="Y278" s="205">
        <f t="shared" si="249"/>
        <v>73.489230126917136</v>
      </c>
      <c r="Z278" s="205">
        <f t="shared" si="250"/>
        <v>-1</v>
      </c>
      <c r="AA278" s="205">
        <f t="shared" si="214"/>
        <v>0</v>
      </c>
      <c r="AB278" s="205">
        <f t="shared" si="232"/>
        <v>0</v>
      </c>
      <c r="AC278" s="205">
        <f t="shared" si="251"/>
        <v>-1</v>
      </c>
      <c r="AD278" s="205">
        <f t="shared" si="215"/>
        <v>0</v>
      </c>
      <c r="AE278" s="205">
        <f t="shared" si="233"/>
        <v>0</v>
      </c>
      <c r="AF278" s="205">
        <f t="shared" si="216"/>
        <v>0</v>
      </c>
      <c r="AG278" s="205">
        <f t="shared" si="234"/>
        <v>0</v>
      </c>
      <c r="AH278" s="205">
        <f t="shared" si="235"/>
        <v>0</v>
      </c>
      <c r="AI278" s="205">
        <f t="shared" si="217"/>
        <v>-0.12700081112188891</v>
      </c>
      <c r="AJ278" s="205">
        <f t="shared" si="252"/>
        <v>1792.5579667156774</v>
      </c>
      <c r="AK278" s="205">
        <f t="shared" si="236"/>
        <v>73.380838313347994</v>
      </c>
      <c r="AL278" s="205">
        <f t="shared" si="218"/>
        <v>73.489230126917136</v>
      </c>
      <c r="AM278" s="205" t="e">
        <f t="shared" si="219"/>
        <v>#DIV/0!</v>
      </c>
      <c r="AN278" s="205">
        <f t="shared" si="237"/>
        <v>0</v>
      </c>
      <c r="AO278" s="205">
        <f t="shared" si="220"/>
        <v>0</v>
      </c>
      <c r="AP278" s="205">
        <f t="shared" si="238"/>
        <v>0</v>
      </c>
      <c r="AQ278" s="205">
        <f t="shared" si="239"/>
        <v>0</v>
      </c>
      <c r="AR278" s="215">
        <f t="shared" si="221"/>
        <v>13.181186421934679</v>
      </c>
      <c r="AS278" s="215">
        <f t="shared" si="222"/>
        <v>13.181186421934679</v>
      </c>
      <c r="AT278" s="215">
        <f t="shared" si="223"/>
        <v>0</v>
      </c>
      <c r="AU278" s="215">
        <f t="shared" si="253"/>
        <v>0</v>
      </c>
      <c r="AV278" s="201"/>
      <c r="AW278" s="115">
        <f t="shared" si="254"/>
        <v>64.917000000015392</v>
      </c>
      <c r="AX278" s="115">
        <f t="shared" si="255"/>
        <v>-1.7055165873552705</v>
      </c>
      <c r="AY278" s="115">
        <f t="shared" si="240"/>
        <v>0</v>
      </c>
      <c r="AZ278" s="115">
        <f t="shared" si="256"/>
        <v>-1.6972699563514342</v>
      </c>
      <c r="BA278" s="115">
        <f t="shared" si="241"/>
        <v>0</v>
      </c>
      <c r="BB278" s="115">
        <f t="shared" si="257"/>
        <v>0</v>
      </c>
      <c r="BC278" s="115">
        <f t="shared" si="258"/>
        <v>0</v>
      </c>
      <c r="BD278" s="115">
        <f t="shared" si="259"/>
        <v>0</v>
      </c>
      <c r="BE278" s="115">
        <f t="shared" si="242"/>
        <v>0</v>
      </c>
      <c r="BF278" s="115">
        <f t="shared" si="243"/>
        <v>0</v>
      </c>
      <c r="BG278" s="115">
        <f t="shared" si="260"/>
        <v>1744.6004400000033</v>
      </c>
      <c r="BH278" s="115">
        <f t="shared" si="261"/>
        <v>20746.290842990547</v>
      </c>
      <c r="BI278" s="115">
        <f t="shared" si="244"/>
        <v>64.917000000015392</v>
      </c>
      <c r="BJ278" s="115" t="e">
        <f t="shared" si="245"/>
        <v>#DIV/0!</v>
      </c>
      <c r="BK278" s="115">
        <f t="shared" si="224"/>
        <v>0</v>
      </c>
      <c r="BL278" s="115">
        <f t="shared" si="225"/>
        <v>0</v>
      </c>
      <c r="BM278" s="115">
        <f t="shared" si="246"/>
        <v>0</v>
      </c>
      <c r="BN278" s="201">
        <f t="shared" si="226"/>
        <v>0</v>
      </c>
      <c r="BO278" s="216">
        <f t="shared" si="262"/>
        <v>0</v>
      </c>
      <c r="BP278" s="201"/>
      <c r="BQ278" s="110">
        <f t="shared" si="227"/>
        <v>0</v>
      </c>
      <c r="BR278" s="110" t="e">
        <f t="shared" si="228"/>
        <v>#DIV/0!</v>
      </c>
      <c r="BS278" s="110" t="e">
        <f t="shared" si="247"/>
        <v>#DIV/0!</v>
      </c>
      <c r="BT278" s="110">
        <f t="shared" si="248"/>
        <v>0</v>
      </c>
      <c r="CC278" s="110"/>
      <c r="CD278" s="110"/>
      <c r="CE278" s="110"/>
      <c r="CW278" s="110"/>
      <c r="CX278" s="110"/>
    </row>
    <row r="279" spans="1:102">
      <c r="A279" s="110">
        <f t="shared" si="263"/>
        <v>6.6500000000000501</v>
      </c>
      <c r="B279" s="110">
        <f t="shared" si="229"/>
        <v>1537.6548897058831</v>
      </c>
      <c r="C279" s="116">
        <f t="shared" si="230"/>
        <v>1537.6548897058831</v>
      </c>
      <c r="E279" s="205">
        <f t="shared" si="198"/>
        <v>1785.3017035188063</v>
      </c>
      <c r="F279" s="205">
        <f t="shared" si="199"/>
        <v>1734.0092812236194</v>
      </c>
      <c r="G279" s="205">
        <f t="shared" si="200"/>
        <v>-0.12711989357600517</v>
      </c>
      <c r="H279" s="205">
        <f t="shared" si="201"/>
        <v>1791.8219907822261</v>
      </c>
      <c r="I279" s="205">
        <f t="shared" si="202"/>
        <v>0</v>
      </c>
      <c r="K279" s="115">
        <f t="shared" si="203"/>
        <v>1743.9502500000033</v>
      </c>
      <c r="L279" s="115">
        <f t="shared" si="204"/>
        <v>1865.4880000000019</v>
      </c>
      <c r="M279" s="115">
        <f t="shared" si="205"/>
        <v>0.14534883720930175</v>
      </c>
      <c r="N279" s="115">
        <f t="shared" si="206"/>
        <v>1777.5486734974129</v>
      </c>
      <c r="O279" s="115">
        <f t="shared" si="207"/>
        <v>1990.805000000001</v>
      </c>
      <c r="Q279" s="205">
        <f t="shared" si="208"/>
        <v>-1</v>
      </c>
      <c r="R279" s="204">
        <f t="shared" si="209"/>
        <v>0</v>
      </c>
      <c r="S279" s="204">
        <f t="shared" si="210"/>
        <v>0</v>
      </c>
      <c r="T279" s="115">
        <f t="shared" si="211"/>
        <v>-1.6973768256703994</v>
      </c>
      <c r="U279" s="115">
        <f t="shared" si="212"/>
        <v>0</v>
      </c>
      <c r="V279" s="115">
        <f t="shared" si="213"/>
        <v>0</v>
      </c>
      <c r="W279" s="202">
        <f t="shared" si="231"/>
        <v>0</v>
      </c>
      <c r="Y279" s="205">
        <f t="shared" si="249"/>
        <v>73.597593345131571</v>
      </c>
      <c r="Z279" s="205">
        <f t="shared" si="250"/>
        <v>-1</v>
      </c>
      <c r="AA279" s="205">
        <f t="shared" si="214"/>
        <v>0</v>
      </c>
      <c r="AB279" s="205">
        <f t="shared" si="232"/>
        <v>0</v>
      </c>
      <c r="AC279" s="205">
        <f t="shared" si="251"/>
        <v>-1</v>
      </c>
      <c r="AD279" s="205">
        <f t="shared" si="215"/>
        <v>0</v>
      </c>
      <c r="AE279" s="205">
        <f t="shared" si="233"/>
        <v>0</v>
      </c>
      <c r="AF279" s="205">
        <f t="shared" si="216"/>
        <v>0</v>
      </c>
      <c r="AG279" s="205">
        <f t="shared" si="234"/>
        <v>0</v>
      </c>
      <c r="AH279" s="205">
        <f t="shared" si="235"/>
        <v>0</v>
      </c>
      <c r="AI279" s="205">
        <f t="shared" si="217"/>
        <v>-0.12711989357600517</v>
      </c>
      <c r="AJ279" s="205">
        <f t="shared" si="252"/>
        <v>1791.8219907822261</v>
      </c>
      <c r="AK279" s="205">
        <f t="shared" si="236"/>
        <v>73.489230126917136</v>
      </c>
      <c r="AL279" s="205">
        <f t="shared" si="218"/>
        <v>73.597593345131571</v>
      </c>
      <c r="AM279" s="205" t="e">
        <f t="shared" si="219"/>
        <v>#DIV/0!</v>
      </c>
      <c r="AN279" s="205">
        <f t="shared" si="237"/>
        <v>0</v>
      </c>
      <c r="AO279" s="205">
        <f t="shared" si="220"/>
        <v>0</v>
      </c>
      <c r="AP279" s="205">
        <f t="shared" si="238"/>
        <v>0</v>
      </c>
      <c r="AQ279" s="205">
        <f t="shared" si="239"/>
        <v>0</v>
      </c>
      <c r="AR279" s="215">
        <f t="shared" si="221"/>
        <v>13.181186421934679</v>
      </c>
      <c r="AS279" s="215">
        <f t="shared" si="222"/>
        <v>13.181186421934679</v>
      </c>
      <c r="AT279" s="215">
        <f t="shared" si="223"/>
        <v>0</v>
      </c>
      <c r="AU279" s="215">
        <f t="shared" si="253"/>
        <v>0</v>
      </c>
      <c r="AV279" s="201"/>
      <c r="AW279" s="115">
        <f t="shared" si="254"/>
        <v>65.019000000007992</v>
      </c>
      <c r="AX279" s="115">
        <f t="shared" si="255"/>
        <v>-1.6973768256703994</v>
      </c>
      <c r="AY279" s="115">
        <f t="shared" si="240"/>
        <v>0</v>
      </c>
      <c r="AZ279" s="115">
        <f t="shared" si="256"/>
        <v>-1.6891489293994877</v>
      </c>
      <c r="BA279" s="115">
        <f t="shared" si="241"/>
        <v>0</v>
      </c>
      <c r="BB279" s="115">
        <f t="shared" si="257"/>
        <v>0</v>
      </c>
      <c r="BC279" s="115">
        <f t="shared" si="258"/>
        <v>0</v>
      </c>
      <c r="BD279" s="115">
        <f t="shared" si="259"/>
        <v>0</v>
      </c>
      <c r="BE279" s="115">
        <f t="shared" si="242"/>
        <v>0</v>
      </c>
      <c r="BF279" s="115">
        <f t="shared" si="243"/>
        <v>0</v>
      </c>
      <c r="BG279" s="115">
        <f t="shared" si="260"/>
        <v>1743.9502500000033</v>
      </c>
      <c r="BH279" s="115">
        <f t="shared" si="261"/>
        <v>20694.55502941247</v>
      </c>
      <c r="BI279" s="115">
        <f t="shared" si="244"/>
        <v>65.019000000007992</v>
      </c>
      <c r="BJ279" s="115" t="e">
        <f t="shared" si="245"/>
        <v>#DIV/0!</v>
      </c>
      <c r="BK279" s="115">
        <f t="shared" si="224"/>
        <v>0</v>
      </c>
      <c r="BL279" s="115">
        <f t="shared" si="225"/>
        <v>0</v>
      </c>
      <c r="BM279" s="115">
        <f t="shared" si="246"/>
        <v>0</v>
      </c>
      <c r="BN279" s="201">
        <f t="shared" si="226"/>
        <v>0</v>
      </c>
      <c r="BO279" s="216">
        <f t="shared" si="262"/>
        <v>0</v>
      </c>
      <c r="BP279" s="201"/>
      <c r="BQ279" s="110">
        <f t="shared" si="227"/>
        <v>0</v>
      </c>
      <c r="BR279" s="110" t="e">
        <f t="shared" si="228"/>
        <v>#DIV/0!</v>
      </c>
      <c r="BS279" s="110" t="e">
        <f t="shared" si="247"/>
        <v>#DIV/0!</v>
      </c>
      <c r="BT279" s="110">
        <f t="shared" si="248"/>
        <v>0</v>
      </c>
      <c r="CC279" s="110"/>
      <c r="CD279" s="110"/>
      <c r="CE279" s="110"/>
      <c r="CW279" s="110"/>
      <c r="CX279" s="110"/>
    </row>
    <row r="280" spans="1:102">
      <c r="A280" s="110">
        <f t="shared" si="263"/>
        <v>6.6400000000000503</v>
      </c>
      <c r="B280" s="110">
        <f t="shared" si="229"/>
        <v>1537.5230778416637</v>
      </c>
      <c r="C280" s="116">
        <f t="shared" si="230"/>
        <v>1537.5230778416637</v>
      </c>
      <c r="E280" s="205">
        <f t="shared" si="198"/>
        <v>1784.6526432158175</v>
      </c>
      <c r="F280" s="205">
        <f t="shared" si="199"/>
        <v>1734.0998812236194</v>
      </c>
      <c r="G280" s="205">
        <f t="shared" si="200"/>
        <v>-0.12723910693059656</v>
      </c>
      <c r="H280" s="205">
        <f t="shared" si="201"/>
        <v>1791.0849315045798</v>
      </c>
      <c r="I280" s="205">
        <f t="shared" si="202"/>
        <v>0</v>
      </c>
      <c r="K280" s="115">
        <f t="shared" si="203"/>
        <v>1743.2990400000033</v>
      </c>
      <c r="L280" s="115">
        <f t="shared" si="204"/>
        <v>1865.1132800000019</v>
      </c>
      <c r="M280" s="115">
        <f t="shared" si="205"/>
        <v>0.14546159813809095</v>
      </c>
      <c r="N280" s="115">
        <f t="shared" si="206"/>
        <v>1776.9913118711183</v>
      </c>
      <c r="O280" s="115">
        <f t="shared" si="207"/>
        <v>1990.6208000000011</v>
      </c>
      <c r="Q280" s="205">
        <f t="shared" si="208"/>
        <v>-1</v>
      </c>
      <c r="R280" s="204">
        <f t="shared" si="209"/>
        <v>0</v>
      </c>
      <c r="S280" s="204">
        <f t="shared" si="210"/>
        <v>0</v>
      </c>
      <c r="T280" s="115">
        <f t="shared" si="211"/>
        <v>-1.6892603209472223</v>
      </c>
      <c r="U280" s="115">
        <f t="shared" si="212"/>
        <v>0</v>
      </c>
      <c r="V280" s="115">
        <f t="shared" si="213"/>
        <v>0</v>
      </c>
      <c r="W280" s="202">
        <f t="shared" si="231"/>
        <v>0</v>
      </c>
      <c r="Y280" s="205">
        <f t="shared" si="249"/>
        <v>73.705927764628299</v>
      </c>
      <c r="Z280" s="205">
        <f t="shared" si="250"/>
        <v>-1</v>
      </c>
      <c r="AA280" s="205">
        <f t="shared" si="214"/>
        <v>0</v>
      </c>
      <c r="AB280" s="205">
        <f t="shared" si="232"/>
        <v>0</v>
      </c>
      <c r="AC280" s="205">
        <f t="shared" si="251"/>
        <v>-1</v>
      </c>
      <c r="AD280" s="205">
        <f t="shared" si="215"/>
        <v>0</v>
      </c>
      <c r="AE280" s="205">
        <f t="shared" si="233"/>
        <v>0</v>
      </c>
      <c r="AF280" s="205">
        <f t="shared" si="216"/>
        <v>0</v>
      </c>
      <c r="AG280" s="205">
        <f t="shared" si="234"/>
        <v>0</v>
      </c>
      <c r="AH280" s="205">
        <f t="shared" si="235"/>
        <v>0</v>
      </c>
      <c r="AI280" s="205">
        <f t="shared" si="217"/>
        <v>-0.12723910693059656</v>
      </c>
      <c r="AJ280" s="205">
        <f t="shared" si="252"/>
        <v>1791.0849315045798</v>
      </c>
      <c r="AK280" s="205">
        <f t="shared" si="236"/>
        <v>73.597593345131571</v>
      </c>
      <c r="AL280" s="205">
        <f t="shared" si="218"/>
        <v>73.705927764628299</v>
      </c>
      <c r="AM280" s="205" t="e">
        <f t="shared" si="219"/>
        <v>#DIV/0!</v>
      </c>
      <c r="AN280" s="205">
        <f t="shared" si="237"/>
        <v>0</v>
      </c>
      <c r="AO280" s="205">
        <f t="shared" si="220"/>
        <v>0</v>
      </c>
      <c r="AP280" s="205">
        <f t="shared" si="238"/>
        <v>0</v>
      </c>
      <c r="AQ280" s="205">
        <f t="shared" si="239"/>
        <v>0</v>
      </c>
      <c r="AR280" s="215">
        <f t="shared" si="221"/>
        <v>13.181186421934679</v>
      </c>
      <c r="AS280" s="215">
        <f t="shared" si="222"/>
        <v>13.181186421934679</v>
      </c>
      <c r="AT280" s="215">
        <f t="shared" si="223"/>
        <v>0</v>
      </c>
      <c r="AU280" s="215">
        <f t="shared" si="253"/>
        <v>0</v>
      </c>
      <c r="AV280" s="201"/>
      <c r="AW280" s="115">
        <f t="shared" si="254"/>
        <v>65.121000000000578</v>
      </c>
      <c r="AX280" s="115">
        <f t="shared" si="255"/>
        <v>-1.6892603209472223</v>
      </c>
      <c r="AY280" s="115">
        <f t="shared" si="240"/>
        <v>0</v>
      </c>
      <c r="AZ280" s="115">
        <f t="shared" si="256"/>
        <v>-1.6810511000876578</v>
      </c>
      <c r="BA280" s="115">
        <f t="shared" si="241"/>
        <v>0</v>
      </c>
      <c r="BB280" s="115">
        <f t="shared" si="257"/>
        <v>0</v>
      </c>
      <c r="BC280" s="115">
        <f t="shared" si="258"/>
        <v>0</v>
      </c>
      <c r="BD280" s="115">
        <f t="shared" si="259"/>
        <v>0</v>
      </c>
      <c r="BE280" s="115">
        <f t="shared" si="242"/>
        <v>0</v>
      </c>
      <c r="BF280" s="115">
        <f t="shared" si="243"/>
        <v>0</v>
      </c>
      <c r="BG280" s="115">
        <f t="shared" si="260"/>
        <v>1743.2990400000033</v>
      </c>
      <c r="BH280" s="115">
        <f t="shared" si="261"/>
        <v>20642.717215834393</v>
      </c>
      <c r="BI280" s="115">
        <f t="shared" si="244"/>
        <v>65.121000000000578</v>
      </c>
      <c r="BJ280" s="115" t="e">
        <f t="shared" si="245"/>
        <v>#DIV/0!</v>
      </c>
      <c r="BK280" s="115">
        <f t="shared" si="224"/>
        <v>0</v>
      </c>
      <c r="BL280" s="115">
        <f t="shared" si="225"/>
        <v>0</v>
      </c>
      <c r="BM280" s="115">
        <f t="shared" si="246"/>
        <v>0</v>
      </c>
      <c r="BN280" s="201">
        <f t="shared" si="226"/>
        <v>0</v>
      </c>
      <c r="BO280" s="216">
        <f t="shared" si="262"/>
        <v>0</v>
      </c>
      <c r="BP280" s="201"/>
      <c r="BQ280" s="110">
        <f t="shared" si="227"/>
        <v>0</v>
      </c>
      <c r="BR280" s="110" t="e">
        <f t="shared" si="228"/>
        <v>#DIV/0!</v>
      </c>
      <c r="BS280" s="110" t="e">
        <f t="shared" si="247"/>
        <v>#DIV/0!</v>
      </c>
      <c r="BT280" s="110">
        <f t="shared" si="248"/>
        <v>0</v>
      </c>
      <c r="CC280" s="110"/>
      <c r="CD280" s="110"/>
      <c r="CE280" s="110"/>
      <c r="CW280" s="110"/>
      <c r="CX280" s="110"/>
    </row>
    <row r="281" spans="1:102">
      <c r="A281" s="110">
        <f t="shared" si="263"/>
        <v>6.6300000000000505</v>
      </c>
      <c r="B281" s="110">
        <f t="shared" si="229"/>
        <v>1537.3912659774444</v>
      </c>
      <c r="C281" s="116">
        <f t="shared" si="230"/>
        <v>1537.3912659774444</v>
      </c>
      <c r="E281" s="205">
        <f t="shared" si="198"/>
        <v>1784.002456558077</v>
      </c>
      <c r="F281" s="205">
        <f t="shared" si="199"/>
        <v>1734.1876812236196</v>
      </c>
      <c r="G281" s="205">
        <f t="shared" si="200"/>
        <v>-0.12735845082307184</v>
      </c>
      <c r="H281" s="205">
        <f t="shared" si="201"/>
        <v>1790.3467891727728</v>
      </c>
      <c r="I281" s="205">
        <f t="shared" si="202"/>
        <v>0</v>
      </c>
      <c r="K281" s="115">
        <f t="shared" si="203"/>
        <v>1742.6468100000034</v>
      </c>
      <c r="L281" s="115">
        <f t="shared" si="204"/>
        <v>1864.7379200000021</v>
      </c>
      <c r="M281" s="115">
        <f t="shared" si="205"/>
        <v>0.14557453416149008</v>
      </c>
      <c r="N281" s="115">
        <f t="shared" si="206"/>
        <v>1776.4331370373411</v>
      </c>
      <c r="O281" s="115">
        <f t="shared" si="207"/>
        <v>1990.4362000000008</v>
      </c>
      <c r="Q281" s="205">
        <f t="shared" si="208"/>
        <v>-1</v>
      </c>
      <c r="R281" s="204">
        <f t="shared" si="209"/>
        <v>0</v>
      </c>
      <c r="S281" s="204">
        <f t="shared" si="210"/>
        <v>0</v>
      </c>
      <c r="T281" s="115">
        <f t="shared" si="211"/>
        <v>-1.6811669909673288</v>
      </c>
      <c r="U281" s="115">
        <f t="shared" si="212"/>
        <v>0</v>
      </c>
      <c r="V281" s="115">
        <f t="shared" si="213"/>
        <v>0</v>
      </c>
      <c r="W281" s="202">
        <f t="shared" si="231"/>
        <v>0</v>
      </c>
      <c r="Y281" s="205">
        <f t="shared" si="249"/>
        <v>73.814233180702772</v>
      </c>
      <c r="Z281" s="205">
        <f t="shared" si="250"/>
        <v>-1</v>
      </c>
      <c r="AA281" s="205">
        <f t="shared" si="214"/>
        <v>0</v>
      </c>
      <c r="AB281" s="205">
        <f t="shared" si="232"/>
        <v>0</v>
      </c>
      <c r="AC281" s="205">
        <f t="shared" si="251"/>
        <v>-1</v>
      </c>
      <c r="AD281" s="205">
        <f t="shared" si="215"/>
        <v>0</v>
      </c>
      <c r="AE281" s="205">
        <f t="shared" si="233"/>
        <v>0</v>
      </c>
      <c r="AF281" s="205">
        <f t="shared" si="216"/>
        <v>0</v>
      </c>
      <c r="AG281" s="205">
        <f t="shared" si="234"/>
        <v>0</v>
      </c>
      <c r="AH281" s="205">
        <f t="shared" si="235"/>
        <v>0</v>
      </c>
      <c r="AI281" s="205">
        <f t="shared" si="217"/>
        <v>-0.12735845082307184</v>
      </c>
      <c r="AJ281" s="205">
        <f t="shared" si="252"/>
        <v>1790.3467891727728</v>
      </c>
      <c r="AK281" s="205">
        <f t="shared" si="236"/>
        <v>73.705927764628299</v>
      </c>
      <c r="AL281" s="205">
        <f t="shared" si="218"/>
        <v>73.814233180702772</v>
      </c>
      <c r="AM281" s="205" t="e">
        <f t="shared" si="219"/>
        <v>#DIV/0!</v>
      </c>
      <c r="AN281" s="205">
        <f t="shared" si="237"/>
        <v>0</v>
      </c>
      <c r="AO281" s="205">
        <f t="shared" si="220"/>
        <v>0</v>
      </c>
      <c r="AP281" s="205">
        <f t="shared" si="238"/>
        <v>0</v>
      </c>
      <c r="AQ281" s="205">
        <f t="shared" si="239"/>
        <v>0</v>
      </c>
      <c r="AR281" s="215">
        <f t="shared" si="221"/>
        <v>13.181186421957417</v>
      </c>
      <c r="AS281" s="215">
        <f t="shared" si="222"/>
        <v>13.181186421957417</v>
      </c>
      <c r="AT281" s="215">
        <f t="shared" si="223"/>
        <v>0</v>
      </c>
      <c r="AU281" s="215">
        <f t="shared" si="253"/>
        <v>0</v>
      </c>
      <c r="AV281" s="201"/>
      <c r="AW281" s="115">
        <f t="shared" si="254"/>
        <v>65.222999999993164</v>
      </c>
      <c r="AX281" s="115">
        <f t="shared" si="255"/>
        <v>-1.6811669909673288</v>
      </c>
      <c r="AY281" s="115">
        <f t="shared" si="240"/>
        <v>0</v>
      </c>
      <c r="AZ281" s="115">
        <f t="shared" si="256"/>
        <v>-1.6729763864261791</v>
      </c>
      <c r="BA281" s="115">
        <f t="shared" si="241"/>
        <v>0</v>
      </c>
      <c r="BB281" s="115">
        <f t="shared" si="257"/>
        <v>0</v>
      </c>
      <c r="BC281" s="115">
        <f t="shared" si="258"/>
        <v>0</v>
      </c>
      <c r="BD281" s="115">
        <f t="shared" si="259"/>
        <v>0</v>
      </c>
      <c r="BE281" s="115">
        <f t="shared" si="242"/>
        <v>0</v>
      </c>
      <c r="BF281" s="115">
        <f t="shared" si="243"/>
        <v>0</v>
      </c>
      <c r="BG281" s="115">
        <f t="shared" si="260"/>
        <v>1742.6468100000034</v>
      </c>
      <c r="BH281" s="115">
        <f t="shared" si="261"/>
        <v>20590.777402256328</v>
      </c>
      <c r="BI281" s="115">
        <f t="shared" si="244"/>
        <v>65.222999999993164</v>
      </c>
      <c r="BJ281" s="115" t="e">
        <f t="shared" si="245"/>
        <v>#DIV/0!</v>
      </c>
      <c r="BK281" s="115">
        <f t="shared" si="224"/>
        <v>0</v>
      </c>
      <c r="BL281" s="115">
        <f t="shared" si="225"/>
        <v>0</v>
      </c>
      <c r="BM281" s="115">
        <f t="shared" si="246"/>
        <v>0</v>
      </c>
      <c r="BN281" s="201">
        <f t="shared" si="226"/>
        <v>0</v>
      </c>
      <c r="BO281" s="216">
        <f t="shared" si="262"/>
        <v>0</v>
      </c>
      <c r="BP281" s="201"/>
      <c r="BQ281" s="110">
        <f t="shared" si="227"/>
        <v>0</v>
      </c>
      <c r="BR281" s="110" t="e">
        <f t="shared" si="228"/>
        <v>#DIV/0!</v>
      </c>
      <c r="BS281" s="110" t="e">
        <f t="shared" si="247"/>
        <v>#DIV/0!</v>
      </c>
      <c r="BT281" s="110">
        <f t="shared" si="248"/>
        <v>0</v>
      </c>
      <c r="CC281" s="110"/>
      <c r="CD281" s="110"/>
      <c r="CE281" s="110"/>
      <c r="CW281" s="110"/>
      <c r="CX281" s="110"/>
    </row>
    <row r="282" spans="1:102">
      <c r="A282" s="110">
        <f t="shared" si="263"/>
        <v>6.6200000000000507</v>
      </c>
      <c r="B282" s="110">
        <f t="shared" si="229"/>
        <v>1537.2594541132248</v>
      </c>
      <c r="C282" s="116">
        <f t="shared" si="230"/>
        <v>1537.2594541132248</v>
      </c>
      <c r="E282" s="205">
        <f t="shared" si="198"/>
        <v>1783.3511435455853</v>
      </c>
      <c r="F282" s="205">
        <f t="shared" si="199"/>
        <v>1734.2726812236194</v>
      </c>
      <c r="G282" s="205">
        <f t="shared" si="200"/>
        <v>-0.1274779248843167</v>
      </c>
      <c r="H282" s="205">
        <f t="shared" si="201"/>
        <v>1789.6075640789027</v>
      </c>
      <c r="I282" s="205">
        <f t="shared" si="202"/>
        <v>0</v>
      </c>
      <c r="K282" s="115">
        <f t="shared" si="203"/>
        <v>1741.9935600000035</v>
      </c>
      <c r="L282" s="115">
        <f t="shared" si="204"/>
        <v>1864.3619200000019</v>
      </c>
      <c r="M282" s="115">
        <f t="shared" si="205"/>
        <v>0.14568764568764511</v>
      </c>
      <c r="N282" s="115">
        <f t="shared" si="206"/>
        <v>1775.8741493597859</v>
      </c>
      <c r="O282" s="115">
        <f t="shared" si="207"/>
        <v>1990.2512000000011</v>
      </c>
      <c r="Q282" s="205">
        <f t="shared" si="208"/>
        <v>-1</v>
      </c>
      <c r="R282" s="204">
        <f t="shared" si="209"/>
        <v>0</v>
      </c>
      <c r="S282" s="204">
        <f t="shared" si="210"/>
        <v>0</v>
      </c>
      <c r="T282" s="115">
        <f t="shared" si="211"/>
        <v>-1.6730967538241215</v>
      </c>
      <c r="U282" s="115">
        <f t="shared" si="212"/>
        <v>0</v>
      </c>
      <c r="V282" s="115">
        <f t="shared" si="213"/>
        <v>0</v>
      </c>
      <c r="W282" s="202">
        <f t="shared" si="231"/>
        <v>0</v>
      </c>
      <c r="Y282" s="205">
        <f t="shared" si="249"/>
        <v>73.922509387013392</v>
      </c>
      <c r="Z282" s="205">
        <f t="shared" si="250"/>
        <v>-1</v>
      </c>
      <c r="AA282" s="205">
        <f t="shared" si="214"/>
        <v>0</v>
      </c>
      <c r="AB282" s="205">
        <f t="shared" si="232"/>
        <v>0</v>
      </c>
      <c r="AC282" s="205">
        <f t="shared" si="251"/>
        <v>-1</v>
      </c>
      <c r="AD282" s="205">
        <f t="shared" si="215"/>
        <v>0</v>
      </c>
      <c r="AE282" s="205">
        <f t="shared" si="233"/>
        <v>0</v>
      </c>
      <c r="AF282" s="205">
        <f t="shared" si="216"/>
        <v>0</v>
      </c>
      <c r="AG282" s="205">
        <f t="shared" si="234"/>
        <v>0</v>
      </c>
      <c r="AH282" s="205">
        <f t="shared" si="235"/>
        <v>0</v>
      </c>
      <c r="AI282" s="205">
        <f t="shared" si="217"/>
        <v>-0.1274779248843167</v>
      </c>
      <c r="AJ282" s="205">
        <f t="shared" si="252"/>
        <v>1789.6075640789027</v>
      </c>
      <c r="AK282" s="205">
        <f t="shared" si="236"/>
        <v>73.814233180702772</v>
      </c>
      <c r="AL282" s="205">
        <f t="shared" si="218"/>
        <v>73.922509387013392</v>
      </c>
      <c r="AM282" s="205" t="e">
        <f t="shared" si="219"/>
        <v>#DIV/0!</v>
      </c>
      <c r="AN282" s="205">
        <f t="shared" si="237"/>
        <v>0</v>
      </c>
      <c r="AO282" s="205">
        <f t="shared" si="220"/>
        <v>0</v>
      </c>
      <c r="AP282" s="205">
        <f t="shared" si="238"/>
        <v>0</v>
      </c>
      <c r="AQ282" s="205">
        <f t="shared" si="239"/>
        <v>0</v>
      </c>
      <c r="AR282" s="215">
        <f t="shared" si="221"/>
        <v>13.181186421934679</v>
      </c>
      <c r="AS282" s="215">
        <f t="shared" si="222"/>
        <v>13.181186421934679</v>
      </c>
      <c r="AT282" s="215">
        <f t="shared" si="223"/>
        <v>0</v>
      </c>
      <c r="AU282" s="215">
        <f t="shared" si="253"/>
        <v>0</v>
      </c>
      <c r="AV282" s="201"/>
      <c r="AW282" s="115">
        <f t="shared" si="254"/>
        <v>65.324999999985749</v>
      </c>
      <c r="AX282" s="115">
        <f t="shared" si="255"/>
        <v>-1.6730967538241215</v>
      </c>
      <c r="AY282" s="115">
        <f t="shared" si="240"/>
        <v>0</v>
      </c>
      <c r="AZ282" s="115">
        <f t="shared" si="256"/>
        <v>-1.6649247067361324</v>
      </c>
      <c r="BA282" s="115">
        <f t="shared" si="241"/>
        <v>0</v>
      </c>
      <c r="BB282" s="115">
        <f t="shared" si="257"/>
        <v>0</v>
      </c>
      <c r="BC282" s="115">
        <f t="shared" si="258"/>
        <v>0</v>
      </c>
      <c r="BD282" s="115">
        <f t="shared" si="259"/>
        <v>0</v>
      </c>
      <c r="BE282" s="115">
        <f t="shared" si="242"/>
        <v>0</v>
      </c>
      <c r="BF282" s="115">
        <f t="shared" si="243"/>
        <v>0</v>
      </c>
      <c r="BG282" s="115">
        <f t="shared" si="260"/>
        <v>1741.9935600000035</v>
      </c>
      <c r="BH282" s="115">
        <f t="shared" si="261"/>
        <v>20538.735588678293</v>
      </c>
      <c r="BI282" s="115">
        <f t="shared" si="244"/>
        <v>65.324999999985749</v>
      </c>
      <c r="BJ282" s="115" t="e">
        <f t="shared" si="245"/>
        <v>#DIV/0!</v>
      </c>
      <c r="BK282" s="115">
        <f t="shared" si="224"/>
        <v>0</v>
      </c>
      <c r="BL282" s="115">
        <f t="shared" si="225"/>
        <v>0</v>
      </c>
      <c r="BM282" s="115">
        <f t="shared" si="246"/>
        <v>0</v>
      </c>
      <c r="BN282" s="201">
        <f t="shared" si="226"/>
        <v>0</v>
      </c>
      <c r="BO282" s="216">
        <f t="shared" si="262"/>
        <v>0</v>
      </c>
      <c r="BP282" s="201"/>
      <c r="BQ282" s="110">
        <f t="shared" si="227"/>
        <v>0</v>
      </c>
      <c r="BR282" s="110" t="e">
        <f t="shared" si="228"/>
        <v>#DIV/0!</v>
      </c>
      <c r="BS282" s="110" t="e">
        <f t="shared" si="247"/>
        <v>#DIV/0!</v>
      </c>
      <c r="BT282" s="110">
        <f t="shared" si="248"/>
        <v>0</v>
      </c>
      <c r="CC282" s="110"/>
      <c r="CD282" s="110"/>
      <c r="CE282" s="110"/>
      <c r="CW282" s="110"/>
      <c r="CX282" s="110"/>
    </row>
    <row r="283" spans="1:102">
      <c r="A283" s="110">
        <f t="shared" si="263"/>
        <v>6.6100000000000509</v>
      </c>
      <c r="B283" s="110">
        <f t="shared" si="229"/>
        <v>1537.1276422490055</v>
      </c>
      <c r="C283" s="116">
        <f t="shared" si="230"/>
        <v>1537.1276422490055</v>
      </c>
      <c r="E283" s="205">
        <f t="shared" si="198"/>
        <v>1782.6987041783418</v>
      </c>
      <c r="F283" s="205">
        <f t="shared" si="199"/>
        <v>1734.3548812236197</v>
      </c>
      <c r="G283" s="205">
        <f t="shared" si="200"/>
        <v>-0.12759752873863006</v>
      </c>
      <c r="H283" s="205">
        <f t="shared" si="201"/>
        <v>1788.8672565171423</v>
      </c>
      <c r="I283" s="205">
        <f t="shared" si="202"/>
        <v>0</v>
      </c>
      <c r="K283" s="115">
        <f t="shared" si="203"/>
        <v>1741.3392900000033</v>
      </c>
      <c r="L283" s="115">
        <f t="shared" si="204"/>
        <v>1863.9852800000019</v>
      </c>
      <c r="M283" s="115">
        <f t="shared" si="205"/>
        <v>0.14580093312597145</v>
      </c>
      <c r="N283" s="115">
        <f t="shared" si="206"/>
        <v>1775.3143492031388</v>
      </c>
      <c r="O283" s="115">
        <f t="shared" si="207"/>
        <v>1990.0658000000012</v>
      </c>
      <c r="Q283" s="205">
        <f t="shared" si="208"/>
        <v>-1</v>
      </c>
      <c r="R283" s="204">
        <f t="shared" si="209"/>
        <v>0</v>
      </c>
      <c r="S283" s="204">
        <f t="shared" si="210"/>
        <v>0</v>
      </c>
      <c r="T283" s="115">
        <f t="shared" si="211"/>
        <v>-1.6650495279217863</v>
      </c>
      <c r="U283" s="115">
        <f t="shared" si="212"/>
        <v>0</v>
      </c>
      <c r="V283" s="115">
        <f t="shared" si="213"/>
        <v>0</v>
      </c>
      <c r="W283" s="202">
        <f t="shared" si="231"/>
        <v>0</v>
      </c>
      <c r="Y283" s="205">
        <f t="shared" si="249"/>
        <v>74.030756176036206</v>
      </c>
      <c r="Z283" s="205">
        <f t="shared" si="250"/>
        <v>-1</v>
      </c>
      <c r="AA283" s="205">
        <f t="shared" si="214"/>
        <v>0</v>
      </c>
      <c r="AB283" s="205">
        <f t="shared" si="232"/>
        <v>0</v>
      </c>
      <c r="AC283" s="205">
        <f t="shared" si="251"/>
        <v>-1</v>
      </c>
      <c r="AD283" s="205">
        <f t="shared" si="215"/>
        <v>0</v>
      </c>
      <c r="AE283" s="205">
        <f t="shared" si="233"/>
        <v>0</v>
      </c>
      <c r="AF283" s="205">
        <f t="shared" si="216"/>
        <v>0</v>
      </c>
      <c r="AG283" s="205">
        <f t="shared" si="234"/>
        <v>0</v>
      </c>
      <c r="AH283" s="205">
        <f t="shared" si="235"/>
        <v>0</v>
      </c>
      <c r="AI283" s="205">
        <f t="shared" si="217"/>
        <v>-0.12759752873863006</v>
      </c>
      <c r="AJ283" s="205">
        <f t="shared" si="252"/>
        <v>1788.8672565171423</v>
      </c>
      <c r="AK283" s="205">
        <f t="shared" si="236"/>
        <v>73.922509387013392</v>
      </c>
      <c r="AL283" s="205">
        <f t="shared" si="218"/>
        <v>74.030756176036206</v>
      </c>
      <c r="AM283" s="205" t="e">
        <f t="shared" si="219"/>
        <v>#DIV/0!</v>
      </c>
      <c r="AN283" s="205">
        <f t="shared" si="237"/>
        <v>0</v>
      </c>
      <c r="AO283" s="205">
        <f t="shared" si="220"/>
        <v>0</v>
      </c>
      <c r="AP283" s="205">
        <f t="shared" si="238"/>
        <v>0</v>
      </c>
      <c r="AQ283" s="205">
        <f t="shared" si="239"/>
        <v>0</v>
      </c>
      <c r="AR283" s="215">
        <f t="shared" si="221"/>
        <v>13.181186421934679</v>
      </c>
      <c r="AS283" s="215">
        <f t="shared" si="222"/>
        <v>13.181186421934679</v>
      </c>
      <c r="AT283" s="215">
        <f t="shared" si="223"/>
        <v>0</v>
      </c>
      <c r="AU283" s="215">
        <f t="shared" si="253"/>
        <v>0</v>
      </c>
      <c r="AV283" s="201"/>
      <c r="AW283" s="115">
        <f t="shared" si="254"/>
        <v>65.42700000002381</v>
      </c>
      <c r="AX283" s="115">
        <f t="shared" si="255"/>
        <v>-1.6650495279217863</v>
      </c>
      <c r="AY283" s="115">
        <f t="shared" si="240"/>
        <v>0</v>
      </c>
      <c r="AZ283" s="115">
        <f t="shared" si="256"/>
        <v>-1.6568959796484184</v>
      </c>
      <c r="BA283" s="115">
        <f t="shared" si="241"/>
        <v>0</v>
      </c>
      <c r="BB283" s="115">
        <f t="shared" si="257"/>
        <v>0</v>
      </c>
      <c r="BC283" s="115">
        <f t="shared" si="258"/>
        <v>0</v>
      </c>
      <c r="BD283" s="115">
        <f t="shared" si="259"/>
        <v>0</v>
      </c>
      <c r="BE283" s="115">
        <f t="shared" si="242"/>
        <v>0</v>
      </c>
      <c r="BF283" s="115">
        <f t="shared" si="243"/>
        <v>0</v>
      </c>
      <c r="BG283" s="115">
        <f t="shared" si="260"/>
        <v>1741.3392900000033</v>
      </c>
      <c r="BH283" s="115">
        <f t="shared" si="261"/>
        <v>20486.591775100242</v>
      </c>
      <c r="BI283" s="115">
        <f t="shared" si="244"/>
        <v>65.42700000002381</v>
      </c>
      <c r="BJ283" s="115" t="e">
        <f t="shared" si="245"/>
        <v>#DIV/0!</v>
      </c>
      <c r="BK283" s="115">
        <f t="shared" si="224"/>
        <v>0</v>
      </c>
      <c r="BL283" s="115">
        <f t="shared" si="225"/>
        <v>0</v>
      </c>
      <c r="BM283" s="115">
        <f t="shared" si="246"/>
        <v>0</v>
      </c>
      <c r="BN283" s="201">
        <f t="shared" si="226"/>
        <v>0</v>
      </c>
      <c r="BO283" s="216">
        <f t="shared" si="262"/>
        <v>0</v>
      </c>
      <c r="BP283" s="201"/>
      <c r="BQ283" s="110">
        <f t="shared" si="227"/>
        <v>0</v>
      </c>
      <c r="BR283" s="110" t="e">
        <f t="shared" si="228"/>
        <v>#DIV/0!</v>
      </c>
      <c r="BS283" s="110" t="e">
        <f t="shared" si="247"/>
        <v>#DIV/0!</v>
      </c>
      <c r="BT283" s="110">
        <f t="shared" si="248"/>
        <v>0</v>
      </c>
      <c r="CC283" s="110"/>
      <c r="CD283" s="110"/>
      <c r="CE283" s="110"/>
      <c r="CW283" s="110"/>
      <c r="CX283" s="110"/>
    </row>
    <row r="284" spans="1:102">
      <c r="A284" s="110">
        <f t="shared" si="263"/>
        <v>6.6000000000000512</v>
      </c>
      <c r="B284" s="110">
        <f t="shared" si="229"/>
        <v>1536.9958303847861</v>
      </c>
      <c r="C284" s="116">
        <f t="shared" si="230"/>
        <v>1536.9958303847861</v>
      </c>
      <c r="E284" s="205">
        <f t="shared" si="198"/>
        <v>1782.0451384563469</v>
      </c>
      <c r="F284" s="205">
        <f t="shared" si="199"/>
        <v>1734.4342812236196</v>
      </c>
      <c r="G284" s="205">
        <f t="shared" si="200"/>
        <v>-0.12771726200365996</v>
      </c>
      <c r="H284" s="205">
        <f t="shared" si="201"/>
        <v>1788.1258667837581</v>
      </c>
      <c r="I284" s="205">
        <f t="shared" si="202"/>
        <v>0</v>
      </c>
      <c r="K284" s="115">
        <f t="shared" si="203"/>
        <v>1740.6840000000036</v>
      </c>
      <c r="L284" s="115">
        <f t="shared" si="204"/>
        <v>1863.608000000002</v>
      </c>
      <c r="M284" s="115">
        <f t="shared" si="205"/>
        <v>0.14591439688715896</v>
      </c>
      <c r="N284" s="115">
        <f t="shared" si="206"/>
        <v>1774.7537369330721</v>
      </c>
      <c r="O284" s="115">
        <f t="shared" si="207"/>
        <v>1989.880000000001</v>
      </c>
      <c r="Q284" s="205">
        <f t="shared" si="208"/>
        <v>-1</v>
      </c>
      <c r="R284" s="204">
        <f t="shared" si="209"/>
        <v>0</v>
      </c>
      <c r="S284" s="204">
        <f t="shared" si="210"/>
        <v>0</v>
      </c>
      <c r="T284" s="115">
        <f t="shared" si="211"/>
        <v>-1.6570252319743919</v>
      </c>
      <c r="U284" s="115">
        <f t="shared" si="212"/>
        <v>0</v>
      </c>
      <c r="V284" s="115">
        <f t="shared" si="213"/>
        <v>0</v>
      </c>
      <c r="W284" s="202">
        <f t="shared" si="231"/>
        <v>0</v>
      </c>
      <c r="Y284" s="205">
        <f t="shared" si="249"/>
        <v>74.138973338428272</v>
      </c>
      <c r="Z284" s="205">
        <f t="shared" si="250"/>
        <v>-1</v>
      </c>
      <c r="AA284" s="205">
        <f t="shared" si="214"/>
        <v>0</v>
      </c>
      <c r="AB284" s="205">
        <f t="shared" si="232"/>
        <v>0</v>
      </c>
      <c r="AC284" s="205">
        <f t="shared" si="251"/>
        <v>-1</v>
      </c>
      <c r="AD284" s="205">
        <f t="shared" si="215"/>
        <v>0</v>
      </c>
      <c r="AE284" s="205">
        <f t="shared" si="233"/>
        <v>0</v>
      </c>
      <c r="AF284" s="205">
        <f t="shared" si="216"/>
        <v>0</v>
      </c>
      <c r="AG284" s="205">
        <f t="shared" si="234"/>
        <v>0</v>
      </c>
      <c r="AH284" s="205">
        <f t="shared" si="235"/>
        <v>0</v>
      </c>
      <c r="AI284" s="205">
        <f t="shared" si="217"/>
        <v>-0.12771726200365996</v>
      </c>
      <c r="AJ284" s="205">
        <f t="shared" si="252"/>
        <v>1788.1258667837581</v>
      </c>
      <c r="AK284" s="205">
        <f t="shared" si="236"/>
        <v>74.030756176036206</v>
      </c>
      <c r="AL284" s="205">
        <f t="shared" si="218"/>
        <v>74.138973338428272</v>
      </c>
      <c r="AM284" s="205" t="e">
        <f t="shared" si="219"/>
        <v>#DIV/0!</v>
      </c>
      <c r="AN284" s="205">
        <f t="shared" si="237"/>
        <v>0</v>
      </c>
      <c r="AO284" s="205">
        <f t="shared" si="220"/>
        <v>0</v>
      </c>
      <c r="AP284" s="205">
        <f t="shared" si="238"/>
        <v>0</v>
      </c>
      <c r="AQ284" s="205">
        <f t="shared" si="239"/>
        <v>0</v>
      </c>
      <c r="AR284" s="215">
        <f t="shared" si="221"/>
        <v>13.181186421934679</v>
      </c>
      <c r="AS284" s="215">
        <f t="shared" si="222"/>
        <v>13.181186421934679</v>
      </c>
      <c r="AT284" s="215">
        <f t="shared" si="223"/>
        <v>0</v>
      </c>
      <c r="AU284" s="215">
        <f t="shared" si="253"/>
        <v>0</v>
      </c>
      <c r="AV284" s="201"/>
      <c r="AW284" s="115">
        <f t="shared" si="254"/>
        <v>65.528999999970921</v>
      </c>
      <c r="AX284" s="115">
        <f t="shared" si="255"/>
        <v>-1.6570252319743919</v>
      </c>
      <c r="AY284" s="115">
        <f t="shared" si="240"/>
        <v>0</v>
      </c>
      <c r="AZ284" s="115">
        <f t="shared" si="256"/>
        <v>-1.6488901241028615</v>
      </c>
      <c r="BA284" s="115">
        <f t="shared" si="241"/>
        <v>0</v>
      </c>
      <c r="BB284" s="115">
        <f t="shared" si="257"/>
        <v>0</v>
      </c>
      <c r="BC284" s="115">
        <f t="shared" si="258"/>
        <v>0</v>
      </c>
      <c r="BD284" s="115">
        <f t="shared" si="259"/>
        <v>0</v>
      </c>
      <c r="BE284" s="115">
        <f t="shared" si="242"/>
        <v>0</v>
      </c>
      <c r="BF284" s="115">
        <f t="shared" si="243"/>
        <v>0</v>
      </c>
      <c r="BG284" s="115">
        <f t="shared" si="260"/>
        <v>1740.6840000000036</v>
      </c>
      <c r="BH284" s="115">
        <f t="shared" si="261"/>
        <v>20434.345961522151</v>
      </c>
      <c r="BI284" s="115">
        <f t="shared" si="244"/>
        <v>65.528999999970921</v>
      </c>
      <c r="BJ284" s="115" t="e">
        <f t="shared" si="245"/>
        <v>#DIV/0!</v>
      </c>
      <c r="BK284" s="115">
        <f t="shared" si="224"/>
        <v>0</v>
      </c>
      <c r="BL284" s="115">
        <f t="shared" si="225"/>
        <v>0</v>
      </c>
      <c r="BM284" s="115">
        <f t="shared" si="246"/>
        <v>0</v>
      </c>
      <c r="BN284" s="201">
        <f t="shared" si="226"/>
        <v>0</v>
      </c>
      <c r="BO284" s="216">
        <f t="shared" si="262"/>
        <v>0</v>
      </c>
      <c r="BP284" s="201"/>
      <c r="BQ284" s="110">
        <f t="shared" si="227"/>
        <v>0</v>
      </c>
      <c r="BR284" s="110" t="e">
        <f t="shared" si="228"/>
        <v>#DIV/0!</v>
      </c>
      <c r="BS284" s="110" t="e">
        <f t="shared" si="247"/>
        <v>#DIV/0!</v>
      </c>
      <c r="BT284" s="110">
        <f t="shared" si="248"/>
        <v>0</v>
      </c>
      <c r="CC284" s="110"/>
      <c r="CD284" s="110"/>
      <c r="CE284" s="110"/>
      <c r="CW284" s="110"/>
      <c r="CX284" s="110"/>
    </row>
    <row r="285" spans="1:102">
      <c r="A285" s="110">
        <f t="shared" si="263"/>
        <v>6.5900000000000514</v>
      </c>
      <c r="B285" s="110">
        <f t="shared" si="229"/>
        <v>1536.8640185205668</v>
      </c>
      <c r="C285" s="116">
        <f t="shared" si="230"/>
        <v>1536.8640185205668</v>
      </c>
      <c r="E285" s="205">
        <f t="shared" si="198"/>
        <v>1781.3904463796007</v>
      </c>
      <c r="F285" s="205">
        <f t="shared" si="199"/>
        <v>1734.5108812236197</v>
      </c>
      <c r="G285" s="205">
        <f t="shared" si="200"/>
        <v>-0.12783712429033869</v>
      </c>
      <c r="H285" s="205">
        <f t="shared" si="201"/>
        <v>1787.3833951771228</v>
      </c>
      <c r="I285" s="205">
        <f t="shared" si="202"/>
        <v>0</v>
      </c>
      <c r="K285" s="115">
        <f t="shared" si="203"/>
        <v>1740.0276900000033</v>
      </c>
      <c r="L285" s="115">
        <f t="shared" si="204"/>
        <v>1863.2300800000021</v>
      </c>
      <c r="M285" s="115">
        <f t="shared" si="205"/>
        <v>0.14602803738317699</v>
      </c>
      <c r="N285" s="115">
        <f t="shared" si="206"/>
        <v>1774.1923129162437</v>
      </c>
      <c r="O285" s="115">
        <f t="shared" si="207"/>
        <v>1989.6938000000011</v>
      </c>
      <c r="Q285" s="205">
        <f t="shared" si="208"/>
        <v>-1</v>
      </c>
      <c r="R285" s="204">
        <f t="shared" si="209"/>
        <v>0</v>
      </c>
      <c r="S285" s="204">
        <f t="shared" si="210"/>
        <v>0</v>
      </c>
      <c r="T285" s="115">
        <f t="shared" si="211"/>
        <v>-1.6490237850048082</v>
      </c>
      <c r="U285" s="115">
        <f t="shared" si="212"/>
        <v>0</v>
      </c>
      <c r="V285" s="115">
        <f t="shared" si="213"/>
        <v>0</v>
      </c>
      <c r="W285" s="202">
        <f t="shared" si="231"/>
        <v>0</v>
      </c>
      <c r="Y285" s="205">
        <f t="shared" si="249"/>
        <v>74.247160663527879</v>
      </c>
      <c r="Z285" s="205">
        <f t="shared" si="250"/>
        <v>-1</v>
      </c>
      <c r="AA285" s="205">
        <f t="shared" si="214"/>
        <v>0</v>
      </c>
      <c r="AB285" s="205">
        <f t="shared" si="232"/>
        <v>0</v>
      </c>
      <c r="AC285" s="205">
        <f t="shared" si="251"/>
        <v>-1</v>
      </c>
      <c r="AD285" s="205">
        <f t="shared" si="215"/>
        <v>0</v>
      </c>
      <c r="AE285" s="205">
        <f t="shared" si="233"/>
        <v>0</v>
      </c>
      <c r="AF285" s="205">
        <f t="shared" si="216"/>
        <v>0</v>
      </c>
      <c r="AG285" s="205">
        <f t="shared" si="234"/>
        <v>0</v>
      </c>
      <c r="AH285" s="205">
        <f t="shared" si="235"/>
        <v>0</v>
      </c>
      <c r="AI285" s="205">
        <f t="shared" si="217"/>
        <v>-0.12783712429033869</v>
      </c>
      <c r="AJ285" s="205">
        <f t="shared" si="252"/>
        <v>1787.3833951771228</v>
      </c>
      <c r="AK285" s="205">
        <f t="shared" si="236"/>
        <v>74.138973338428272</v>
      </c>
      <c r="AL285" s="205">
        <f t="shared" si="218"/>
        <v>74.247160663527879</v>
      </c>
      <c r="AM285" s="205" t="e">
        <f t="shared" si="219"/>
        <v>#DIV/0!</v>
      </c>
      <c r="AN285" s="205">
        <f t="shared" si="237"/>
        <v>0</v>
      </c>
      <c r="AO285" s="205">
        <f t="shared" si="220"/>
        <v>0</v>
      </c>
      <c r="AP285" s="205">
        <f t="shared" si="238"/>
        <v>0</v>
      </c>
      <c r="AQ285" s="205">
        <f t="shared" si="239"/>
        <v>0</v>
      </c>
      <c r="AR285" s="215">
        <f t="shared" si="221"/>
        <v>13.181186421934679</v>
      </c>
      <c r="AS285" s="215">
        <f t="shared" si="222"/>
        <v>13.181186421934679</v>
      </c>
      <c r="AT285" s="215">
        <f t="shared" si="223"/>
        <v>0</v>
      </c>
      <c r="AU285" s="215">
        <f t="shared" si="253"/>
        <v>0</v>
      </c>
      <c r="AV285" s="201"/>
      <c r="AW285" s="115">
        <f t="shared" si="254"/>
        <v>65.631000000031719</v>
      </c>
      <c r="AX285" s="115">
        <f t="shared" si="255"/>
        <v>-1.6490237850048082</v>
      </c>
      <c r="AY285" s="115">
        <f t="shared" si="240"/>
        <v>0</v>
      </c>
      <c r="AZ285" s="115">
        <f t="shared" si="256"/>
        <v>-1.640907059347132</v>
      </c>
      <c r="BA285" s="115">
        <f t="shared" si="241"/>
        <v>0</v>
      </c>
      <c r="BB285" s="115">
        <f t="shared" si="257"/>
        <v>0</v>
      </c>
      <c r="BC285" s="115">
        <f t="shared" si="258"/>
        <v>0</v>
      </c>
      <c r="BD285" s="115">
        <f t="shared" si="259"/>
        <v>0</v>
      </c>
      <c r="BE285" s="115">
        <f t="shared" si="242"/>
        <v>0</v>
      </c>
      <c r="BF285" s="115">
        <f t="shared" si="243"/>
        <v>0</v>
      </c>
      <c r="BG285" s="115">
        <f t="shared" si="260"/>
        <v>1740.0276900000033</v>
      </c>
      <c r="BH285" s="115">
        <f t="shared" si="261"/>
        <v>20381.998147944116</v>
      </c>
      <c r="BI285" s="115">
        <f t="shared" si="244"/>
        <v>65.631000000031719</v>
      </c>
      <c r="BJ285" s="115" t="e">
        <f t="shared" si="245"/>
        <v>#DIV/0!</v>
      </c>
      <c r="BK285" s="115">
        <f t="shared" si="224"/>
        <v>0</v>
      </c>
      <c r="BL285" s="115">
        <f t="shared" si="225"/>
        <v>0</v>
      </c>
      <c r="BM285" s="115">
        <f t="shared" si="246"/>
        <v>0</v>
      </c>
      <c r="BN285" s="201">
        <f t="shared" si="226"/>
        <v>0</v>
      </c>
      <c r="BO285" s="216">
        <f t="shared" si="262"/>
        <v>0</v>
      </c>
      <c r="BP285" s="201"/>
      <c r="BQ285" s="110">
        <f t="shared" si="227"/>
        <v>0</v>
      </c>
      <c r="BR285" s="110" t="e">
        <f t="shared" si="228"/>
        <v>#DIV/0!</v>
      </c>
      <c r="BS285" s="110" t="e">
        <f t="shared" si="247"/>
        <v>#DIV/0!</v>
      </c>
      <c r="BT285" s="110">
        <f t="shared" si="248"/>
        <v>0</v>
      </c>
      <c r="CC285" s="110"/>
      <c r="CD285" s="110"/>
      <c r="CE285" s="110"/>
      <c r="CW285" s="110"/>
      <c r="CX285" s="110"/>
    </row>
    <row r="286" spans="1:102">
      <c r="A286" s="110">
        <f t="shared" si="263"/>
        <v>6.5800000000000516</v>
      </c>
      <c r="B286" s="110">
        <f t="shared" si="229"/>
        <v>1536.7322066563474</v>
      </c>
      <c r="C286" s="116">
        <f t="shared" si="230"/>
        <v>1536.7322066563474</v>
      </c>
      <c r="E286" s="205">
        <f t="shared" si="198"/>
        <v>1780.7346279481028</v>
      </c>
      <c r="F286" s="205">
        <f t="shared" si="199"/>
        <v>1734.5846812236196</v>
      </c>
      <c r="G286" s="205">
        <f t="shared" si="200"/>
        <v>-0.12795711520281811</v>
      </c>
      <c r="H286" s="205">
        <f t="shared" si="201"/>
        <v>1786.6398419977313</v>
      </c>
      <c r="I286" s="205">
        <f t="shared" si="202"/>
        <v>0</v>
      </c>
      <c r="K286" s="115">
        <f t="shared" si="203"/>
        <v>1739.3703600000035</v>
      </c>
      <c r="L286" s="115">
        <f t="shared" si="204"/>
        <v>1862.851520000002</v>
      </c>
      <c r="M286" s="115">
        <f t="shared" si="205"/>
        <v>0.14614185502727922</v>
      </c>
      <c r="N286" s="115">
        <f t="shared" si="206"/>
        <v>1773.630077520306</v>
      </c>
      <c r="O286" s="115">
        <f t="shared" si="207"/>
        <v>1989.5072000000009</v>
      </c>
      <c r="Q286" s="205">
        <f t="shared" si="208"/>
        <v>-1</v>
      </c>
      <c r="R286" s="204">
        <f t="shared" si="209"/>
        <v>0</v>
      </c>
      <c r="S286" s="204">
        <f t="shared" si="210"/>
        <v>0</v>
      </c>
      <c r="T286" s="115">
        <f t="shared" si="211"/>
        <v>-1.6410451063438229</v>
      </c>
      <c r="U286" s="115">
        <f t="shared" si="212"/>
        <v>0</v>
      </c>
      <c r="V286" s="115">
        <f t="shared" si="213"/>
        <v>0</v>
      </c>
      <c r="W286" s="202">
        <f t="shared" si="231"/>
        <v>0</v>
      </c>
      <c r="Y286" s="205">
        <f t="shared" si="249"/>
        <v>74.355317939149927</v>
      </c>
      <c r="Z286" s="205">
        <f t="shared" si="250"/>
        <v>-1</v>
      </c>
      <c r="AA286" s="205">
        <f t="shared" si="214"/>
        <v>0</v>
      </c>
      <c r="AB286" s="205">
        <f t="shared" si="232"/>
        <v>0</v>
      </c>
      <c r="AC286" s="205">
        <f t="shared" si="251"/>
        <v>-1</v>
      </c>
      <c r="AD286" s="205">
        <f t="shared" si="215"/>
        <v>0</v>
      </c>
      <c r="AE286" s="205">
        <f t="shared" si="233"/>
        <v>0</v>
      </c>
      <c r="AF286" s="205">
        <f t="shared" si="216"/>
        <v>0</v>
      </c>
      <c r="AG286" s="205">
        <f t="shared" si="234"/>
        <v>0</v>
      </c>
      <c r="AH286" s="205">
        <f t="shared" si="235"/>
        <v>0</v>
      </c>
      <c r="AI286" s="205">
        <f t="shared" si="217"/>
        <v>-0.12795711520281811</v>
      </c>
      <c r="AJ286" s="205">
        <f t="shared" si="252"/>
        <v>1786.6398419977313</v>
      </c>
      <c r="AK286" s="205">
        <f t="shared" si="236"/>
        <v>74.247160663527879</v>
      </c>
      <c r="AL286" s="205">
        <f t="shared" si="218"/>
        <v>74.355317939149927</v>
      </c>
      <c r="AM286" s="205" t="e">
        <f t="shared" si="219"/>
        <v>#DIV/0!</v>
      </c>
      <c r="AN286" s="205">
        <f t="shared" si="237"/>
        <v>0</v>
      </c>
      <c r="AO286" s="205">
        <f t="shared" si="220"/>
        <v>0</v>
      </c>
      <c r="AP286" s="205">
        <f t="shared" si="238"/>
        <v>0</v>
      </c>
      <c r="AQ286" s="205">
        <f t="shared" si="239"/>
        <v>0</v>
      </c>
      <c r="AR286" s="215">
        <f t="shared" si="221"/>
        <v>13.181186421934679</v>
      </c>
      <c r="AS286" s="215">
        <f t="shared" si="222"/>
        <v>13.181186421934679</v>
      </c>
      <c r="AT286" s="215">
        <f t="shared" si="223"/>
        <v>0</v>
      </c>
      <c r="AU286" s="215">
        <f t="shared" si="253"/>
        <v>0</v>
      </c>
      <c r="AV286" s="201"/>
      <c r="AW286" s="115">
        <f t="shared" si="254"/>
        <v>65.732999999978844</v>
      </c>
      <c r="AX286" s="115">
        <f t="shared" si="255"/>
        <v>-1.6410451063438229</v>
      </c>
      <c r="AY286" s="115">
        <f t="shared" si="240"/>
        <v>0</v>
      </c>
      <c r="AZ286" s="115">
        <f t="shared" si="256"/>
        <v>-1.6329467049358672</v>
      </c>
      <c r="BA286" s="115">
        <f t="shared" si="241"/>
        <v>0</v>
      </c>
      <c r="BB286" s="115">
        <f t="shared" si="257"/>
        <v>0</v>
      </c>
      <c r="BC286" s="115">
        <f t="shared" si="258"/>
        <v>0</v>
      </c>
      <c r="BD286" s="115">
        <f t="shared" si="259"/>
        <v>0</v>
      </c>
      <c r="BE286" s="115">
        <f t="shared" si="242"/>
        <v>0</v>
      </c>
      <c r="BF286" s="115">
        <f t="shared" si="243"/>
        <v>0</v>
      </c>
      <c r="BG286" s="115">
        <f t="shared" si="260"/>
        <v>1739.3703600000035</v>
      </c>
      <c r="BH286" s="115">
        <f t="shared" si="261"/>
        <v>20329.54833436602</v>
      </c>
      <c r="BI286" s="115">
        <f t="shared" si="244"/>
        <v>65.732999999978844</v>
      </c>
      <c r="BJ286" s="115" t="e">
        <f t="shared" si="245"/>
        <v>#DIV/0!</v>
      </c>
      <c r="BK286" s="115">
        <f t="shared" si="224"/>
        <v>0</v>
      </c>
      <c r="BL286" s="115">
        <f t="shared" si="225"/>
        <v>0</v>
      </c>
      <c r="BM286" s="115">
        <f t="shared" si="246"/>
        <v>0</v>
      </c>
      <c r="BN286" s="201">
        <f t="shared" si="226"/>
        <v>0</v>
      </c>
      <c r="BO286" s="216">
        <f t="shared" si="262"/>
        <v>0</v>
      </c>
      <c r="BP286" s="201"/>
      <c r="BQ286" s="110">
        <f t="shared" si="227"/>
        <v>0</v>
      </c>
      <c r="BR286" s="110" t="e">
        <f t="shared" si="228"/>
        <v>#DIV/0!</v>
      </c>
      <c r="BS286" s="110" t="e">
        <f t="shared" si="247"/>
        <v>#DIV/0!</v>
      </c>
      <c r="BT286" s="110">
        <f t="shared" si="248"/>
        <v>0</v>
      </c>
      <c r="CC286" s="110"/>
      <c r="CD286" s="110"/>
      <c r="CE286" s="110"/>
      <c r="CW286" s="110"/>
      <c r="CX286" s="110"/>
    </row>
    <row r="287" spans="1:102">
      <c r="A287" s="110">
        <f t="shared" si="263"/>
        <v>6.5700000000000518</v>
      </c>
      <c r="B287" s="110">
        <f t="shared" si="229"/>
        <v>1536.6003947921281</v>
      </c>
      <c r="C287" s="116">
        <f t="shared" si="230"/>
        <v>1536.6003947921281</v>
      </c>
      <c r="E287" s="205">
        <f t="shared" si="198"/>
        <v>1780.0776831618534</v>
      </c>
      <c r="F287" s="205">
        <f t="shared" si="199"/>
        <v>1734.6556812236197</v>
      </c>
      <c r="G287" s="205">
        <f t="shared" si="200"/>
        <v>-0.12807723433840359</v>
      </c>
      <c r="H287" s="205">
        <f t="shared" si="201"/>
        <v>1785.8952075482159</v>
      </c>
      <c r="I287" s="205">
        <f t="shared" si="202"/>
        <v>0</v>
      </c>
      <c r="K287" s="115">
        <f t="shared" si="203"/>
        <v>1738.7120100000034</v>
      </c>
      <c r="L287" s="115">
        <f t="shared" si="204"/>
        <v>1862.4723200000019</v>
      </c>
      <c r="M287" s="115">
        <f t="shared" si="205"/>
        <v>0.14625585023400875</v>
      </c>
      <c r="N287" s="115">
        <f t="shared" si="206"/>
        <v>1773.067031113904</v>
      </c>
      <c r="O287" s="115">
        <f t="shared" si="207"/>
        <v>1989.320200000001</v>
      </c>
      <c r="Q287" s="205">
        <f t="shared" si="208"/>
        <v>-1</v>
      </c>
      <c r="R287" s="204">
        <f t="shared" si="209"/>
        <v>0</v>
      </c>
      <c r="S287" s="204">
        <f t="shared" si="210"/>
        <v>0</v>
      </c>
      <c r="T287" s="115">
        <f t="shared" si="211"/>
        <v>-1.633089115629055</v>
      </c>
      <c r="U287" s="115">
        <f t="shared" si="212"/>
        <v>0</v>
      </c>
      <c r="V287" s="115">
        <f t="shared" si="213"/>
        <v>0</v>
      </c>
      <c r="W287" s="202">
        <f t="shared" si="231"/>
        <v>0</v>
      </c>
      <c r="Y287" s="205">
        <f t="shared" si="249"/>
        <v>74.463444951540396</v>
      </c>
      <c r="Z287" s="205">
        <f t="shared" si="250"/>
        <v>-1</v>
      </c>
      <c r="AA287" s="205">
        <f t="shared" si="214"/>
        <v>0</v>
      </c>
      <c r="AB287" s="205">
        <f t="shared" si="232"/>
        <v>0</v>
      </c>
      <c r="AC287" s="205">
        <f t="shared" si="251"/>
        <v>-1</v>
      </c>
      <c r="AD287" s="205">
        <f t="shared" si="215"/>
        <v>0</v>
      </c>
      <c r="AE287" s="205">
        <f t="shared" si="233"/>
        <v>0</v>
      </c>
      <c r="AF287" s="205">
        <f t="shared" si="216"/>
        <v>0</v>
      </c>
      <c r="AG287" s="205">
        <f t="shared" si="234"/>
        <v>0</v>
      </c>
      <c r="AH287" s="205">
        <f t="shared" si="235"/>
        <v>0</v>
      </c>
      <c r="AI287" s="205">
        <f t="shared" si="217"/>
        <v>-0.12807723433840359</v>
      </c>
      <c r="AJ287" s="205">
        <f t="shared" si="252"/>
        <v>1785.8952075482159</v>
      </c>
      <c r="AK287" s="205">
        <f t="shared" si="236"/>
        <v>74.355317939149927</v>
      </c>
      <c r="AL287" s="205">
        <f t="shared" si="218"/>
        <v>74.463444951540396</v>
      </c>
      <c r="AM287" s="205" t="e">
        <f t="shared" si="219"/>
        <v>#DIV/0!</v>
      </c>
      <c r="AN287" s="205">
        <f t="shared" si="237"/>
        <v>0</v>
      </c>
      <c r="AO287" s="205">
        <f t="shared" si="220"/>
        <v>0</v>
      </c>
      <c r="AP287" s="205">
        <f t="shared" si="238"/>
        <v>0</v>
      </c>
      <c r="AQ287" s="205">
        <f t="shared" si="239"/>
        <v>0</v>
      </c>
      <c r="AR287" s="215">
        <f t="shared" si="221"/>
        <v>13.181186421934679</v>
      </c>
      <c r="AS287" s="215">
        <f t="shared" si="222"/>
        <v>13.181186421934679</v>
      </c>
      <c r="AT287" s="215">
        <f t="shared" si="223"/>
        <v>0</v>
      </c>
      <c r="AU287" s="215">
        <f t="shared" si="253"/>
        <v>0</v>
      </c>
      <c r="AV287" s="201"/>
      <c r="AW287" s="115">
        <f t="shared" si="254"/>
        <v>65.835000000016905</v>
      </c>
      <c r="AX287" s="115">
        <f t="shared" si="255"/>
        <v>-1.633089115629055</v>
      </c>
      <c r="AY287" s="115">
        <f t="shared" si="240"/>
        <v>0</v>
      </c>
      <c r="AZ287" s="115">
        <f t="shared" si="256"/>
        <v>-1.6250089807295867</v>
      </c>
      <c r="BA287" s="115">
        <f t="shared" si="241"/>
        <v>0</v>
      </c>
      <c r="BB287" s="115">
        <f t="shared" si="257"/>
        <v>0</v>
      </c>
      <c r="BC287" s="115">
        <f t="shared" si="258"/>
        <v>0</v>
      </c>
      <c r="BD287" s="115">
        <f t="shared" si="259"/>
        <v>0</v>
      </c>
      <c r="BE287" s="115">
        <f t="shared" si="242"/>
        <v>0</v>
      </c>
      <c r="BF287" s="115">
        <f t="shared" si="243"/>
        <v>0</v>
      </c>
      <c r="BG287" s="115">
        <f t="shared" si="260"/>
        <v>1738.7120100000034</v>
      </c>
      <c r="BH287" s="115">
        <f t="shared" si="261"/>
        <v>20276.996520787976</v>
      </c>
      <c r="BI287" s="115">
        <f t="shared" si="244"/>
        <v>65.835000000016905</v>
      </c>
      <c r="BJ287" s="115" t="e">
        <f t="shared" si="245"/>
        <v>#DIV/0!</v>
      </c>
      <c r="BK287" s="115">
        <f t="shared" si="224"/>
        <v>0</v>
      </c>
      <c r="BL287" s="115">
        <f t="shared" si="225"/>
        <v>0</v>
      </c>
      <c r="BM287" s="115">
        <f t="shared" si="246"/>
        <v>0</v>
      </c>
      <c r="BN287" s="201">
        <f t="shared" si="226"/>
        <v>0</v>
      </c>
      <c r="BO287" s="216">
        <f t="shared" si="262"/>
        <v>0</v>
      </c>
      <c r="BP287" s="201"/>
      <c r="BQ287" s="110">
        <f t="shared" si="227"/>
        <v>0</v>
      </c>
      <c r="BR287" s="110" t="e">
        <f t="shared" si="228"/>
        <v>#DIV/0!</v>
      </c>
      <c r="BS287" s="110" t="e">
        <f t="shared" si="247"/>
        <v>#DIV/0!</v>
      </c>
      <c r="BT287" s="110">
        <f t="shared" si="248"/>
        <v>0</v>
      </c>
      <c r="CC287" s="110"/>
      <c r="CD287" s="110"/>
      <c r="CE287" s="110"/>
      <c r="CW287" s="110"/>
      <c r="CX287" s="110"/>
    </row>
    <row r="288" spans="1:102">
      <c r="A288" s="110">
        <f t="shared" si="263"/>
        <v>6.560000000000052</v>
      </c>
      <c r="B288" s="110">
        <f t="shared" si="229"/>
        <v>1536.4685829279088</v>
      </c>
      <c r="C288" s="116">
        <f t="shared" si="230"/>
        <v>1536.4685829279088</v>
      </c>
      <c r="E288" s="205">
        <f t="shared" si="198"/>
        <v>1779.4196120208526</v>
      </c>
      <c r="F288" s="205">
        <f t="shared" si="199"/>
        <v>1734.7238812236196</v>
      </c>
      <c r="G288" s="205">
        <f t="shared" si="200"/>
        <v>-0.12819748128748776</v>
      </c>
      <c r="H288" s="205">
        <f t="shared" si="201"/>
        <v>1785.1494921333615</v>
      </c>
      <c r="I288" s="205">
        <f t="shared" si="202"/>
        <v>0</v>
      </c>
      <c r="K288" s="115">
        <f t="shared" si="203"/>
        <v>1738.0526400000037</v>
      </c>
      <c r="L288" s="115">
        <f t="shared" si="204"/>
        <v>1862.0924800000021</v>
      </c>
      <c r="M288" s="115">
        <f t="shared" si="205"/>
        <v>0.14637002341920316</v>
      </c>
      <c r="N288" s="115">
        <f t="shared" si="206"/>
        <v>1772.5031740666834</v>
      </c>
      <c r="O288" s="115">
        <f t="shared" si="207"/>
        <v>1989.1328000000012</v>
      </c>
      <c r="Q288" s="205">
        <f t="shared" si="208"/>
        <v>-1</v>
      </c>
      <c r="R288" s="204">
        <f t="shared" si="209"/>
        <v>0</v>
      </c>
      <c r="S288" s="204">
        <f t="shared" si="210"/>
        <v>0</v>
      </c>
      <c r="T288" s="115">
        <f t="shared" si="211"/>
        <v>-1.6251557328040549</v>
      </c>
      <c r="U288" s="115">
        <f t="shared" si="212"/>
        <v>0</v>
      </c>
      <c r="V288" s="115">
        <f t="shared" si="213"/>
        <v>0</v>
      </c>
      <c r="W288" s="202">
        <f t="shared" si="231"/>
        <v>0</v>
      </c>
      <c r="Y288" s="205">
        <f t="shared" si="249"/>
        <v>74.571541485444641</v>
      </c>
      <c r="Z288" s="205">
        <f t="shared" si="250"/>
        <v>-1</v>
      </c>
      <c r="AA288" s="205">
        <f t="shared" si="214"/>
        <v>0</v>
      </c>
      <c r="AB288" s="205">
        <f t="shared" si="232"/>
        <v>0</v>
      </c>
      <c r="AC288" s="205">
        <f t="shared" si="251"/>
        <v>-1</v>
      </c>
      <c r="AD288" s="205">
        <f t="shared" si="215"/>
        <v>0</v>
      </c>
      <c r="AE288" s="205">
        <f t="shared" si="233"/>
        <v>0</v>
      </c>
      <c r="AF288" s="205">
        <f t="shared" si="216"/>
        <v>0</v>
      </c>
      <c r="AG288" s="205">
        <f t="shared" si="234"/>
        <v>0</v>
      </c>
      <c r="AH288" s="205">
        <f t="shared" si="235"/>
        <v>0</v>
      </c>
      <c r="AI288" s="205">
        <f t="shared" si="217"/>
        <v>-0.12819748128748776</v>
      </c>
      <c r="AJ288" s="205">
        <f t="shared" si="252"/>
        <v>1785.1494921333615</v>
      </c>
      <c r="AK288" s="205">
        <f t="shared" si="236"/>
        <v>74.463444951540396</v>
      </c>
      <c r="AL288" s="205">
        <f t="shared" si="218"/>
        <v>74.571541485444641</v>
      </c>
      <c r="AM288" s="205" t="e">
        <f t="shared" si="219"/>
        <v>#DIV/0!</v>
      </c>
      <c r="AN288" s="205">
        <f t="shared" si="237"/>
        <v>0</v>
      </c>
      <c r="AO288" s="205">
        <f t="shared" si="220"/>
        <v>0</v>
      </c>
      <c r="AP288" s="205">
        <f t="shared" si="238"/>
        <v>0</v>
      </c>
      <c r="AQ288" s="205">
        <f t="shared" si="239"/>
        <v>0</v>
      </c>
      <c r="AR288" s="215">
        <f t="shared" si="221"/>
        <v>13.181186421934679</v>
      </c>
      <c r="AS288" s="215">
        <f t="shared" si="222"/>
        <v>13.181186421934679</v>
      </c>
      <c r="AT288" s="215">
        <f t="shared" si="223"/>
        <v>0</v>
      </c>
      <c r="AU288" s="215">
        <f t="shared" si="253"/>
        <v>0</v>
      </c>
      <c r="AV288" s="201"/>
      <c r="AW288" s="115">
        <f t="shared" si="254"/>
        <v>65.936999999964016</v>
      </c>
      <c r="AX288" s="115">
        <f t="shared" si="255"/>
        <v>-1.6251557328040549</v>
      </c>
      <c r="AY288" s="115">
        <f t="shared" si="240"/>
        <v>0</v>
      </c>
      <c r="AZ288" s="115">
        <f t="shared" si="256"/>
        <v>-1.6170938068937988</v>
      </c>
      <c r="BA288" s="115">
        <f t="shared" si="241"/>
        <v>0</v>
      </c>
      <c r="BB288" s="115">
        <f t="shared" si="257"/>
        <v>0</v>
      </c>
      <c r="BC288" s="115">
        <f t="shared" si="258"/>
        <v>0</v>
      </c>
      <c r="BD288" s="115">
        <f t="shared" si="259"/>
        <v>0</v>
      </c>
      <c r="BE288" s="115">
        <f t="shared" si="242"/>
        <v>0</v>
      </c>
      <c r="BF288" s="115">
        <f t="shared" si="243"/>
        <v>0</v>
      </c>
      <c r="BG288" s="115">
        <f t="shared" si="260"/>
        <v>1738.0526400000037</v>
      </c>
      <c r="BH288" s="115">
        <f t="shared" si="261"/>
        <v>20224.342707209893</v>
      </c>
      <c r="BI288" s="115">
        <f t="shared" si="244"/>
        <v>65.936999999964016</v>
      </c>
      <c r="BJ288" s="115" t="e">
        <f t="shared" si="245"/>
        <v>#DIV/0!</v>
      </c>
      <c r="BK288" s="115">
        <f t="shared" si="224"/>
        <v>0</v>
      </c>
      <c r="BL288" s="115">
        <f t="shared" si="225"/>
        <v>0</v>
      </c>
      <c r="BM288" s="115">
        <f t="shared" si="246"/>
        <v>0</v>
      </c>
      <c r="BN288" s="201">
        <f t="shared" si="226"/>
        <v>0</v>
      </c>
      <c r="BO288" s="216">
        <f t="shared" si="262"/>
        <v>0</v>
      </c>
      <c r="BP288" s="201"/>
      <c r="BQ288" s="110">
        <f t="shared" si="227"/>
        <v>0</v>
      </c>
      <c r="BR288" s="110" t="e">
        <f t="shared" si="228"/>
        <v>#DIV/0!</v>
      </c>
      <c r="BS288" s="110" t="e">
        <f t="shared" si="247"/>
        <v>#DIV/0!</v>
      </c>
      <c r="BT288" s="110">
        <f t="shared" si="248"/>
        <v>0</v>
      </c>
      <c r="CC288" s="110"/>
      <c r="CD288" s="110"/>
      <c r="CE288" s="110"/>
      <c r="CW288" s="110"/>
      <c r="CX288" s="110"/>
    </row>
    <row r="289" spans="1:102">
      <c r="A289" s="110">
        <f t="shared" si="263"/>
        <v>6.5500000000000522</v>
      </c>
      <c r="B289" s="110">
        <f t="shared" si="229"/>
        <v>1536.3367710636894</v>
      </c>
      <c r="C289" s="116">
        <f t="shared" si="230"/>
        <v>1536.3367710636894</v>
      </c>
      <c r="E289" s="205">
        <f t="shared" si="198"/>
        <v>1778.7604145251005</v>
      </c>
      <c r="F289" s="205">
        <f t="shared" si="199"/>
        <v>1734.7892812236196</v>
      </c>
      <c r="G289" s="205">
        <f t="shared" si="200"/>
        <v>-0.1283178556334845</v>
      </c>
      <c r="H289" s="205">
        <f t="shared" si="201"/>
        <v>1784.4026960601207</v>
      </c>
      <c r="I289" s="205">
        <f t="shared" si="202"/>
        <v>0</v>
      </c>
      <c r="K289" s="115">
        <f t="shared" si="203"/>
        <v>1737.3922500000035</v>
      </c>
      <c r="L289" s="115">
        <f t="shared" si="204"/>
        <v>1861.7120000000018</v>
      </c>
      <c r="M289" s="115">
        <f t="shared" si="205"/>
        <v>0.14648437499999939</v>
      </c>
      <c r="N289" s="115">
        <f t="shared" si="206"/>
        <v>1771.9385067492904</v>
      </c>
      <c r="O289" s="115">
        <f t="shared" si="207"/>
        <v>1988.9450000000008</v>
      </c>
      <c r="Q289" s="205">
        <f t="shared" si="208"/>
        <v>-1</v>
      </c>
      <c r="R289" s="204">
        <f t="shared" si="209"/>
        <v>0</v>
      </c>
      <c r="S289" s="204">
        <f t="shared" si="210"/>
        <v>0</v>
      </c>
      <c r="T289" s="115">
        <f t="shared" si="211"/>
        <v>-1.617244878117249</v>
      </c>
      <c r="U289" s="115">
        <f t="shared" si="212"/>
        <v>0</v>
      </c>
      <c r="V289" s="115">
        <f t="shared" si="213"/>
        <v>0</v>
      </c>
      <c r="W289" s="202">
        <f t="shared" si="231"/>
        <v>0</v>
      </c>
      <c r="Y289" s="205">
        <f t="shared" si="249"/>
        <v>74.6796073240846</v>
      </c>
      <c r="Z289" s="205">
        <f t="shared" si="250"/>
        <v>-1</v>
      </c>
      <c r="AA289" s="205">
        <f t="shared" si="214"/>
        <v>0</v>
      </c>
      <c r="AB289" s="205">
        <f t="shared" si="232"/>
        <v>0</v>
      </c>
      <c r="AC289" s="205">
        <f t="shared" si="251"/>
        <v>-1</v>
      </c>
      <c r="AD289" s="205">
        <f t="shared" si="215"/>
        <v>0</v>
      </c>
      <c r="AE289" s="205">
        <f t="shared" si="233"/>
        <v>0</v>
      </c>
      <c r="AF289" s="205">
        <f t="shared" si="216"/>
        <v>0</v>
      </c>
      <c r="AG289" s="205">
        <f t="shared" si="234"/>
        <v>0</v>
      </c>
      <c r="AH289" s="205">
        <f t="shared" si="235"/>
        <v>0</v>
      </c>
      <c r="AI289" s="205">
        <f t="shared" si="217"/>
        <v>-0.1283178556334845</v>
      </c>
      <c r="AJ289" s="205">
        <f t="shared" si="252"/>
        <v>1784.4026960601207</v>
      </c>
      <c r="AK289" s="205">
        <f t="shared" si="236"/>
        <v>74.571541485444641</v>
      </c>
      <c r="AL289" s="205">
        <f t="shared" si="218"/>
        <v>74.6796073240846</v>
      </c>
      <c r="AM289" s="205" t="e">
        <f t="shared" si="219"/>
        <v>#DIV/0!</v>
      </c>
      <c r="AN289" s="205">
        <f t="shared" si="237"/>
        <v>0</v>
      </c>
      <c r="AO289" s="205">
        <f t="shared" si="220"/>
        <v>0</v>
      </c>
      <c r="AP289" s="205">
        <f t="shared" si="238"/>
        <v>0</v>
      </c>
      <c r="AQ289" s="205">
        <f t="shared" si="239"/>
        <v>0</v>
      </c>
      <c r="AR289" s="215">
        <f t="shared" si="221"/>
        <v>13.181186421934679</v>
      </c>
      <c r="AS289" s="215">
        <f t="shared" si="222"/>
        <v>13.181186421934679</v>
      </c>
      <c r="AT289" s="215">
        <f t="shared" si="223"/>
        <v>0</v>
      </c>
      <c r="AU289" s="215">
        <f t="shared" si="253"/>
        <v>0</v>
      </c>
      <c r="AV289" s="201"/>
      <c r="AW289" s="115">
        <f t="shared" si="254"/>
        <v>66.039000000024814</v>
      </c>
      <c r="AX289" s="115">
        <f t="shared" si="255"/>
        <v>-1.617244878117249</v>
      </c>
      <c r="AY289" s="115">
        <f t="shared" si="240"/>
        <v>0</v>
      </c>
      <c r="AZ289" s="115">
        <f t="shared" si="256"/>
        <v>-1.6092011038979475</v>
      </c>
      <c r="BA289" s="115">
        <f t="shared" si="241"/>
        <v>0</v>
      </c>
      <c r="BB289" s="115">
        <f t="shared" si="257"/>
        <v>0</v>
      </c>
      <c r="BC289" s="115">
        <f t="shared" si="258"/>
        <v>0</v>
      </c>
      <c r="BD289" s="115">
        <f t="shared" si="259"/>
        <v>0</v>
      </c>
      <c r="BE289" s="115">
        <f t="shared" si="242"/>
        <v>0</v>
      </c>
      <c r="BF289" s="115">
        <f t="shared" si="243"/>
        <v>0</v>
      </c>
      <c r="BG289" s="115">
        <f t="shared" si="260"/>
        <v>1737.3922500000035</v>
      </c>
      <c r="BH289" s="115">
        <f t="shared" si="261"/>
        <v>20171.586893631862</v>
      </c>
      <c r="BI289" s="115">
        <f t="shared" si="244"/>
        <v>66.039000000024814</v>
      </c>
      <c r="BJ289" s="115" t="e">
        <f t="shared" si="245"/>
        <v>#DIV/0!</v>
      </c>
      <c r="BK289" s="115">
        <f t="shared" si="224"/>
        <v>0</v>
      </c>
      <c r="BL289" s="115">
        <f t="shared" si="225"/>
        <v>0</v>
      </c>
      <c r="BM289" s="115">
        <f t="shared" si="246"/>
        <v>0</v>
      </c>
      <c r="BN289" s="201">
        <f t="shared" si="226"/>
        <v>0</v>
      </c>
      <c r="BO289" s="216">
        <f t="shared" si="262"/>
        <v>0</v>
      </c>
      <c r="BP289" s="201"/>
      <c r="BQ289" s="110">
        <f t="shared" si="227"/>
        <v>0</v>
      </c>
      <c r="BR289" s="110" t="e">
        <f t="shared" si="228"/>
        <v>#DIV/0!</v>
      </c>
      <c r="BS289" s="110" t="e">
        <f t="shared" si="247"/>
        <v>#DIV/0!</v>
      </c>
      <c r="BT289" s="110">
        <f t="shared" si="248"/>
        <v>0</v>
      </c>
      <c r="CC289" s="110"/>
      <c r="CD289" s="110"/>
      <c r="CE289" s="110"/>
      <c r="CW289" s="110"/>
      <c r="CX289" s="110"/>
    </row>
    <row r="290" spans="1:102">
      <c r="A290" s="110">
        <f t="shared" si="263"/>
        <v>6.5400000000000524</v>
      </c>
      <c r="B290" s="110">
        <f t="shared" si="229"/>
        <v>1536.2049591994701</v>
      </c>
      <c r="C290" s="116">
        <f t="shared" si="230"/>
        <v>1536.2049591994701</v>
      </c>
      <c r="E290" s="205">
        <f t="shared" si="198"/>
        <v>1778.1000906745967</v>
      </c>
      <c r="F290" s="205">
        <f t="shared" si="199"/>
        <v>1734.8518812236198</v>
      </c>
      <c r="G290" s="205">
        <f t="shared" si="200"/>
        <v>-0.1284383569527611</v>
      </c>
      <c r="H290" s="205">
        <f t="shared" si="201"/>
        <v>1783.6548196376291</v>
      </c>
      <c r="I290" s="205">
        <f t="shared" si="202"/>
        <v>0</v>
      </c>
      <c r="K290" s="115">
        <f t="shared" si="203"/>
        <v>1736.7308400000036</v>
      </c>
      <c r="L290" s="115">
        <f t="shared" si="204"/>
        <v>1861.330880000002</v>
      </c>
      <c r="M290" s="115">
        <f t="shared" si="205"/>
        <v>0.14659890539483914</v>
      </c>
      <c r="N290" s="115">
        <f t="shared" si="206"/>
        <v>1771.3730295333787</v>
      </c>
      <c r="O290" s="115">
        <f t="shared" si="207"/>
        <v>1988.756800000001</v>
      </c>
      <c r="Q290" s="205">
        <f t="shared" si="208"/>
        <v>-1</v>
      </c>
      <c r="R290" s="204">
        <f t="shared" si="209"/>
        <v>0</v>
      </c>
      <c r="S290" s="204">
        <f t="shared" si="210"/>
        <v>0</v>
      </c>
      <c r="T290" s="115">
        <f t="shared" si="211"/>
        <v>-1.6093564721210043</v>
      </c>
      <c r="U290" s="115">
        <f t="shared" si="212"/>
        <v>0</v>
      </c>
      <c r="V290" s="115">
        <f t="shared" si="213"/>
        <v>0</v>
      </c>
      <c r="W290" s="202">
        <f t="shared" si="231"/>
        <v>0</v>
      </c>
      <c r="Y290" s="205">
        <f t="shared" si="249"/>
        <v>74.787642249158807</v>
      </c>
      <c r="Z290" s="205">
        <f t="shared" si="250"/>
        <v>-1</v>
      </c>
      <c r="AA290" s="205">
        <f t="shared" si="214"/>
        <v>0</v>
      </c>
      <c r="AB290" s="205">
        <f t="shared" si="232"/>
        <v>0</v>
      </c>
      <c r="AC290" s="205">
        <f t="shared" si="251"/>
        <v>-1</v>
      </c>
      <c r="AD290" s="205">
        <f t="shared" si="215"/>
        <v>0</v>
      </c>
      <c r="AE290" s="205">
        <f t="shared" si="233"/>
        <v>0</v>
      </c>
      <c r="AF290" s="205">
        <f t="shared" si="216"/>
        <v>0</v>
      </c>
      <c r="AG290" s="205">
        <f t="shared" si="234"/>
        <v>0</v>
      </c>
      <c r="AH290" s="205">
        <f t="shared" si="235"/>
        <v>0</v>
      </c>
      <c r="AI290" s="205">
        <f t="shared" si="217"/>
        <v>-0.1284383569527611</v>
      </c>
      <c r="AJ290" s="205">
        <f t="shared" si="252"/>
        <v>1783.6548196376291</v>
      </c>
      <c r="AK290" s="205">
        <f t="shared" si="236"/>
        <v>74.6796073240846</v>
      </c>
      <c r="AL290" s="205">
        <f t="shared" si="218"/>
        <v>74.787642249158807</v>
      </c>
      <c r="AM290" s="205" t="e">
        <f t="shared" si="219"/>
        <v>#DIV/0!</v>
      </c>
      <c r="AN290" s="205">
        <f t="shared" si="237"/>
        <v>0</v>
      </c>
      <c r="AO290" s="205">
        <f t="shared" si="220"/>
        <v>0</v>
      </c>
      <c r="AP290" s="205">
        <f t="shared" si="238"/>
        <v>0</v>
      </c>
      <c r="AQ290" s="205">
        <f t="shared" si="239"/>
        <v>0</v>
      </c>
      <c r="AR290" s="215">
        <f t="shared" si="221"/>
        <v>13.181186421934679</v>
      </c>
      <c r="AS290" s="215">
        <f t="shared" si="222"/>
        <v>13.181186421934679</v>
      </c>
      <c r="AT290" s="215">
        <f t="shared" si="223"/>
        <v>0</v>
      </c>
      <c r="AU290" s="215">
        <f t="shared" si="253"/>
        <v>0</v>
      </c>
      <c r="AV290" s="201"/>
      <c r="AW290" s="115">
        <f t="shared" si="254"/>
        <v>66.140999999994662</v>
      </c>
      <c r="AX290" s="115">
        <f t="shared" si="255"/>
        <v>-1.6093564721210043</v>
      </c>
      <c r="AY290" s="115">
        <f t="shared" si="240"/>
        <v>0</v>
      </c>
      <c r="AZ290" s="115">
        <f t="shared" si="256"/>
        <v>-1.6013307925144808</v>
      </c>
      <c r="BA290" s="115">
        <f t="shared" si="241"/>
        <v>0</v>
      </c>
      <c r="BB290" s="115">
        <f t="shared" si="257"/>
        <v>0</v>
      </c>
      <c r="BC290" s="115">
        <f t="shared" si="258"/>
        <v>0</v>
      </c>
      <c r="BD290" s="115">
        <f t="shared" si="259"/>
        <v>0</v>
      </c>
      <c r="BE290" s="115">
        <f t="shared" si="242"/>
        <v>0</v>
      </c>
      <c r="BF290" s="115">
        <f t="shared" si="243"/>
        <v>0</v>
      </c>
      <c r="BG290" s="115">
        <f t="shared" si="260"/>
        <v>1736.7308400000036</v>
      </c>
      <c r="BH290" s="115">
        <f t="shared" si="261"/>
        <v>20118.729080053774</v>
      </c>
      <c r="BI290" s="115">
        <f t="shared" si="244"/>
        <v>66.140999999994662</v>
      </c>
      <c r="BJ290" s="115" t="e">
        <f t="shared" si="245"/>
        <v>#DIV/0!</v>
      </c>
      <c r="BK290" s="115">
        <f t="shared" si="224"/>
        <v>0</v>
      </c>
      <c r="BL290" s="115">
        <f t="shared" si="225"/>
        <v>0</v>
      </c>
      <c r="BM290" s="115">
        <f t="shared" si="246"/>
        <v>0</v>
      </c>
      <c r="BN290" s="201">
        <f t="shared" si="226"/>
        <v>0</v>
      </c>
      <c r="BO290" s="216">
        <f t="shared" si="262"/>
        <v>0</v>
      </c>
      <c r="BP290" s="201"/>
      <c r="BQ290" s="110">
        <f t="shared" si="227"/>
        <v>0</v>
      </c>
      <c r="BR290" s="110" t="e">
        <f t="shared" si="228"/>
        <v>#DIV/0!</v>
      </c>
      <c r="BS290" s="110" t="e">
        <f t="shared" si="247"/>
        <v>#DIV/0!</v>
      </c>
      <c r="BT290" s="110">
        <f t="shared" si="248"/>
        <v>0</v>
      </c>
      <c r="CC290" s="110"/>
      <c r="CD290" s="110"/>
      <c r="CE290" s="110"/>
      <c r="CW290" s="110"/>
      <c r="CX290" s="110"/>
    </row>
    <row r="291" spans="1:102">
      <c r="A291" s="110">
        <f t="shared" si="263"/>
        <v>6.5300000000000527</v>
      </c>
      <c r="B291" s="110">
        <f t="shared" si="229"/>
        <v>1536.0731473352507</v>
      </c>
      <c r="C291" s="116">
        <f t="shared" si="230"/>
        <v>1536.0731473352507</v>
      </c>
      <c r="E291" s="205">
        <f t="shared" si="198"/>
        <v>1777.4386404693416</v>
      </c>
      <c r="F291" s="205">
        <f t="shared" si="199"/>
        <v>1734.9116812236198</v>
      </c>
      <c r="G291" s="205">
        <f t="shared" si="200"/>
        <v>-0.12855898481457098</v>
      </c>
      <c r="H291" s="205">
        <f t="shared" si="201"/>
        <v>1782.9058631772223</v>
      </c>
      <c r="I291" s="205">
        <f t="shared" si="202"/>
        <v>0</v>
      </c>
      <c r="K291" s="115">
        <f t="shared" si="203"/>
        <v>1736.0684100000035</v>
      </c>
      <c r="L291" s="115">
        <f t="shared" si="204"/>
        <v>1860.949120000002</v>
      </c>
      <c r="M291" s="115">
        <f t="shared" si="205"/>
        <v>0.14671361502347358</v>
      </c>
      <c r="N291" s="115">
        <f t="shared" si="206"/>
        <v>1770.8067427916101</v>
      </c>
      <c r="O291" s="115">
        <f t="shared" si="207"/>
        <v>1988.5682000000008</v>
      </c>
      <c r="Q291" s="205">
        <f t="shared" si="208"/>
        <v>-1</v>
      </c>
      <c r="R291" s="204">
        <f t="shared" si="209"/>
        <v>0</v>
      </c>
      <c r="S291" s="204">
        <f t="shared" si="210"/>
        <v>0</v>
      </c>
      <c r="T291" s="115">
        <f t="shared" si="211"/>
        <v>-1.6014904356706101</v>
      </c>
      <c r="U291" s="115">
        <f t="shared" si="212"/>
        <v>0</v>
      </c>
      <c r="V291" s="115">
        <f t="shared" si="213"/>
        <v>0</v>
      </c>
      <c r="W291" s="202">
        <f t="shared" si="231"/>
        <v>0</v>
      </c>
      <c r="Y291" s="205">
        <f t="shared" si="249"/>
        <v>74.895646040683232</v>
      </c>
      <c r="Z291" s="205">
        <f t="shared" si="250"/>
        <v>-1</v>
      </c>
      <c r="AA291" s="205">
        <f t="shared" si="214"/>
        <v>0</v>
      </c>
      <c r="AB291" s="205">
        <f t="shared" si="232"/>
        <v>0</v>
      </c>
      <c r="AC291" s="205">
        <f t="shared" si="251"/>
        <v>-1</v>
      </c>
      <c r="AD291" s="205">
        <f t="shared" si="215"/>
        <v>0</v>
      </c>
      <c r="AE291" s="205">
        <f t="shared" si="233"/>
        <v>0</v>
      </c>
      <c r="AF291" s="205">
        <f t="shared" si="216"/>
        <v>0</v>
      </c>
      <c r="AG291" s="205">
        <f t="shared" si="234"/>
        <v>0</v>
      </c>
      <c r="AH291" s="205">
        <f t="shared" si="235"/>
        <v>0</v>
      </c>
      <c r="AI291" s="205">
        <f t="shared" si="217"/>
        <v>-0.12855898481457098</v>
      </c>
      <c r="AJ291" s="205">
        <f t="shared" si="252"/>
        <v>1782.9058631772223</v>
      </c>
      <c r="AK291" s="205">
        <f t="shared" si="236"/>
        <v>74.787642249158807</v>
      </c>
      <c r="AL291" s="205">
        <f t="shared" si="218"/>
        <v>74.895646040683232</v>
      </c>
      <c r="AM291" s="205" t="e">
        <f t="shared" si="219"/>
        <v>#DIV/0!</v>
      </c>
      <c r="AN291" s="205">
        <f t="shared" si="237"/>
        <v>0</v>
      </c>
      <c r="AO291" s="205">
        <f t="shared" si="220"/>
        <v>0</v>
      </c>
      <c r="AP291" s="205">
        <f t="shared" si="238"/>
        <v>0</v>
      </c>
      <c r="AQ291" s="205">
        <f t="shared" si="239"/>
        <v>0</v>
      </c>
      <c r="AR291" s="215">
        <f t="shared" si="221"/>
        <v>13.181186421957417</v>
      </c>
      <c r="AS291" s="215">
        <f t="shared" si="222"/>
        <v>13.181186421957417</v>
      </c>
      <c r="AT291" s="215">
        <f t="shared" si="223"/>
        <v>0</v>
      </c>
      <c r="AU291" s="215">
        <f t="shared" si="253"/>
        <v>0</v>
      </c>
      <c r="AV291" s="201"/>
      <c r="AW291" s="115">
        <f t="shared" si="254"/>
        <v>66.243000000009985</v>
      </c>
      <c r="AX291" s="115">
        <f t="shared" si="255"/>
        <v>-1.6014904356706101</v>
      </c>
      <c r="AY291" s="115">
        <f t="shared" si="240"/>
        <v>0</v>
      </c>
      <c r="AZ291" s="115">
        <f t="shared" si="256"/>
        <v>-1.5934827938178371</v>
      </c>
      <c r="BA291" s="115">
        <f t="shared" si="241"/>
        <v>0</v>
      </c>
      <c r="BB291" s="115">
        <f t="shared" si="257"/>
        <v>0</v>
      </c>
      <c r="BC291" s="115">
        <f t="shared" si="258"/>
        <v>0</v>
      </c>
      <c r="BD291" s="115">
        <f t="shared" si="259"/>
        <v>0</v>
      </c>
      <c r="BE291" s="115">
        <f t="shared" si="242"/>
        <v>0</v>
      </c>
      <c r="BF291" s="115">
        <f t="shared" si="243"/>
        <v>0</v>
      </c>
      <c r="BG291" s="115">
        <f t="shared" si="260"/>
        <v>1736.0684100000035</v>
      </c>
      <c r="BH291" s="115">
        <f t="shared" si="261"/>
        <v>20065.769266475712</v>
      </c>
      <c r="BI291" s="115">
        <f t="shared" si="244"/>
        <v>66.243000000009985</v>
      </c>
      <c r="BJ291" s="115" t="e">
        <f t="shared" si="245"/>
        <v>#DIV/0!</v>
      </c>
      <c r="BK291" s="115">
        <f t="shared" si="224"/>
        <v>0</v>
      </c>
      <c r="BL291" s="115">
        <f t="shared" si="225"/>
        <v>0</v>
      </c>
      <c r="BM291" s="115">
        <f t="shared" si="246"/>
        <v>0</v>
      </c>
      <c r="BN291" s="201">
        <f t="shared" si="226"/>
        <v>0</v>
      </c>
      <c r="BO291" s="216">
        <f t="shared" si="262"/>
        <v>0</v>
      </c>
      <c r="BP291" s="201"/>
      <c r="BQ291" s="110">
        <f t="shared" si="227"/>
        <v>0</v>
      </c>
      <c r="BR291" s="110" t="e">
        <f t="shared" si="228"/>
        <v>#DIV/0!</v>
      </c>
      <c r="BS291" s="110" t="e">
        <f t="shared" si="247"/>
        <v>#DIV/0!</v>
      </c>
      <c r="BT291" s="110">
        <f t="shared" si="248"/>
        <v>0</v>
      </c>
      <c r="CC291" s="110"/>
      <c r="CD291" s="110"/>
      <c r="CE291" s="110"/>
      <c r="CW291" s="110"/>
      <c r="CX291" s="110"/>
    </row>
    <row r="292" spans="1:102">
      <c r="A292" s="110">
        <f t="shared" si="263"/>
        <v>6.5200000000000529</v>
      </c>
      <c r="B292" s="110">
        <f t="shared" si="229"/>
        <v>1535.9413354710312</v>
      </c>
      <c r="C292" s="116">
        <f t="shared" si="230"/>
        <v>1535.9413354710312</v>
      </c>
      <c r="E292" s="205">
        <f t="shared" si="198"/>
        <v>1776.7760639093349</v>
      </c>
      <c r="F292" s="205">
        <f t="shared" si="199"/>
        <v>1734.9686812236196</v>
      </c>
      <c r="G292" s="205">
        <f t="shared" si="200"/>
        <v>-0.1286797387809854</v>
      </c>
      <c r="H292" s="205">
        <f t="shared" si="201"/>
        <v>1782.1558269924494</v>
      </c>
      <c r="I292" s="205">
        <f t="shared" si="202"/>
        <v>0</v>
      </c>
      <c r="K292" s="115">
        <f t="shared" si="203"/>
        <v>1735.4049600000037</v>
      </c>
      <c r="L292" s="115">
        <f t="shared" si="204"/>
        <v>1860.5667200000021</v>
      </c>
      <c r="M292" s="115">
        <f t="shared" si="205"/>
        <v>0.14682850430696884</v>
      </c>
      <c r="N292" s="115">
        <f t="shared" si="206"/>
        <v>1770.2396468976601</v>
      </c>
      <c r="O292" s="115">
        <f t="shared" si="207"/>
        <v>1988.379200000001</v>
      </c>
      <c r="Q292" s="205">
        <f t="shared" si="208"/>
        <v>-1</v>
      </c>
      <c r="R292" s="204">
        <f t="shared" si="209"/>
        <v>0</v>
      </c>
      <c r="S292" s="204">
        <f t="shared" si="210"/>
        <v>0</v>
      </c>
      <c r="T292" s="115">
        <f t="shared" si="211"/>
        <v>-1.5936466899233053</v>
      </c>
      <c r="U292" s="115">
        <f t="shared" si="212"/>
        <v>0</v>
      </c>
      <c r="V292" s="115">
        <f t="shared" si="213"/>
        <v>0</v>
      </c>
      <c r="W292" s="202">
        <f t="shared" si="231"/>
        <v>0</v>
      </c>
      <c r="Y292" s="205">
        <f t="shared" si="249"/>
        <v>75.003618477286878</v>
      </c>
      <c r="Z292" s="205">
        <f t="shared" si="250"/>
        <v>-1</v>
      </c>
      <c r="AA292" s="205">
        <f t="shared" si="214"/>
        <v>0</v>
      </c>
      <c r="AB292" s="205">
        <f t="shared" si="232"/>
        <v>0</v>
      </c>
      <c r="AC292" s="205">
        <f t="shared" si="251"/>
        <v>-1</v>
      </c>
      <c r="AD292" s="205">
        <f t="shared" si="215"/>
        <v>0</v>
      </c>
      <c r="AE292" s="205">
        <f t="shared" si="233"/>
        <v>0</v>
      </c>
      <c r="AF292" s="205">
        <f t="shared" si="216"/>
        <v>0</v>
      </c>
      <c r="AG292" s="205">
        <f t="shared" si="234"/>
        <v>0</v>
      </c>
      <c r="AH292" s="205">
        <f t="shared" si="235"/>
        <v>0</v>
      </c>
      <c r="AI292" s="205">
        <f t="shared" si="217"/>
        <v>-0.1286797387809854</v>
      </c>
      <c r="AJ292" s="205">
        <f t="shared" si="252"/>
        <v>1782.1558269924494</v>
      </c>
      <c r="AK292" s="205">
        <f t="shared" si="236"/>
        <v>74.895646040683232</v>
      </c>
      <c r="AL292" s="205">
        <f t="shared" si="218"/>
        <v>75.003618477286878</v>
      </c>
      <c r="AM292" s="205" t="e">
        <f t="shared" si="219"/>
        <v>#DIV/0!</v>
      </c>
      <c r="AN292" s="205">
        <f t="shared" si="237"/>
        <v>0</v>
      </c>
      <c r="AO292" s="205">
        <f t="shared" si="220"/>
        <v>0</v>
      </c>
      <c r="AP292" s="205">
        <f t="shared" si="238"/>
        <v>0</v>
      </c>
      <c r="AQ292" s="205">
        <f t="shared" si="239"/>
        <v>0</v>
      </c>
      <c r="AR292" s="215">
        <f t="shared" si="221"/>
        <v>13.181186421934679</v>
      </c>
      <c r="AS292" s="215">
        <f t="shared" si="222"/>
        <v>13.181186421934679</v>
      </c>
      <c r="AT292" s="215">
        <f t="shared" si="223"/>
        <v>0</v>
      </c>
      <c r="AU292" s="215">
        <f t="shared" si="253"/>
        <v>0</v>
      </c>
      <c r="AV292" s="201"/>
      <c r="AW292" s="115">
        <f t="shared" si="254"/>
        <v>66.344999999979848</v>
      </c>
      <c r="AX292" s="115">
        <f t="shared" si="255"/>
        <v>-1.5936466899233053</v>
      </c>
      <c r="AY292" s="115">
        <f t="shared" si="240"/>
        <v>0</v>
      </c>
      <c r="AZ292" s="115">
        <f t="shared" si="256"/>
        <v>-1.5856570291834755</v>
      </c>
      <c r="BA292" s="115">
        <f t="shared" si="241"/>
        <v>0</v>
      </c>
      <c r="BB292" s="115">
        <f t="shared" si="257"/>
        <v>0</v>
      </c>
      <c r="BC292" s="115">
        <f t="shared" si="258"/>
        <v>0</v>
      </c>
      <c r="BD292" s="115">
        <f t="shared" si="259"/>
        <v>0</v>
      </c>
      <c r="BE292" s="115">
        <f t="shared" si="242"/>
        <v>0</v>
      </c>
      <c r="BF292" s="115">
        <f t="shared" si="243"/>
        <v>0</v>
      </c>
      <c r="BG292" s="115">
        <f t="shared" si="260"/>
        <v>1735.4049600000037</v>
      </c>
      <c r="BH292" s="115">
        <f t="shared" si="261"/>
        <v>20012.707452897663</v>
      </c>
      <c r="BI292" s="115">
        <f t="shared" si="244"/>
        <v>66.344999999979848</v>
      </c>
      <c r="BJ292" s="115" t="e">
        <f t="shared" si="245"/>
        <v>#DIV/0!</v>
      </c>
      <c r="BK292" s="115">
        <f t="shared" si="224"/>
        <v>0</v>
      </c>
      <c r="BL292" s="115">
        <f t="shared" si="225"/>
        <v>0</v>
      </c>
      <c r="BM292" s="115">
        <f t="shared" si="246"/>
        <v>0</v>
      </c>
      <c r="BN292" s="201">
        <f t="shared" si="226"/>
        <v>0</v>
      </c>
      <c r="BO292" s="216">
        <f t="shared" si="262"/>
        <v>0</v>
      </c>
      <c r="BP292" s="201"/>
      <c r="BQ292" s="110">
        <f t="shared" si="227"/>
        <v>0</v>
      </c>
      <c r="BR292" s="110" t="e">
        <f t="shared" si="228"/>
        <v>#DIV/0!</v>
      </c>
      <c r="BS292" s="110" t="e">
        <f t="shared" si="247"/>
        <v>#DIV/0!</v>
      </c>
      <c r="BT292" s="110">
        <f t="shared" si="248"/>
        <v>0</v>
      </c>
      <c r="CC292" s="110"/>
      <c r="CD292" s="110"/>
      <c r="CE292" s="110"/>
      <c r="CW292" s="110"/>
      <c r="CX292" s="110"/>
    </row>
    <row r="293" spans="1:102">
      <c r="A293" s="110">
        <f t="shared" si="263"/>
        <v>6.5100000000000531</v>
      </c>
      <c r="B293" s="110">
        <f t="shared" si="229"/>
        <v>1535.8095236068118</v>
      </c>
      <c r="C293" s="116">
        <f t="shared" si="230"/>
        <v>1535.8095236068118</v>
      </c>
      <c r="E293" s="205">
        <f t="shared" si="198"/>
        <v>1776.1123609945766</v>
      </c>
      <c r="F293" s="205">
        <f t="shared" si="199"/>
        <v>1735.0228812236196</v>
      </c>
      <c r="G293" s="205">
        <f t="shared" si="200"/>
        <v>-0.12880061840682483</v>
      </c>
      <c r="H293" s="205">
        <f t="shared" si="201"/>
        <v>1781.4047113990907</v>
      </c>
      <c r="I293" s="205">
        <f t="shared" si="202"/>
        <v>0</v>
      </c>
      <c r="K293" s="115">
        <f t="shared" si="203"/>
        <v>1734.7404900000038</v>
      </c>
      <c r="L293" s="115">
        <f t="shared" si="204"/>
        <v>1860.1836800000021</v>
      </c>
      <c r="M293" s="115">
        <f t="shared" si="205"/>
        <v>0.14694357366771096</v>
      </c>
      <c r="N293" s="115">
        <f t="shared" si="206"/>
        <v>1769.6717422262204</v>
      </c>
      <c r="O293" s="115">
        <f t="shared" si="207"/>
        <v>1988.1898000000012</v>
      </c>
      <c r="Q293" s="205">
        <f t="shared" si="208"/>
        <v>-1</v>
      </c>
      <c r="R293" s="204">
        <f t="shared" si="209"/>
        <v>0</v>
      </c>
      <c r="S293" s="204">
        <f t="shared" si="210"/>
        <v>0</v>
      </c>
      <c r="T293" s="115">
        <f t="shared" si="211"/>
        <v>-1.5858251563372596</v>
      </c>
      <c r="U293" s="115">
        <f t="shared" si="212"/>
        <v>0</v>
      </c>
      <c r="V293" s="115">
        <f t="shared" si="213"/>
        <v>0</v>
      </c>
      <c r="W293" s="202">
        <f t="shared" si="231"/>
        <v>0</v>
      </c>
      <c r="Y293" s="205">
        <f t="shared" si="249"/>
        <v>75.111559335870666</v>
      </c>
      <c r="Z293" s="205">
        <f t="shared" si="250"/>
        <v>-1</v>
      </c>
      <c r="AA293" s="205">
        <f t="shared" si="214"/>
        <v>0</v>
      </c>
      <c r="AB293" s="205">
        <f t="shared" si="232"/>
        <v>0</v>
      </c>
      <c r="AC293" s="205">
        <f t="shared" si="251"/>
        <v>-1</v>
      </c>
      <c r="AD293" s="205">
        <f t="shared" si="215"/>
        <v>0</v>
      </c>
      <c r="AE293" s="205">
        <f t="shared" si="233"/>
        <v>0</v>
      </c>
      <c r="AF293" s="205">
        <f t="shared" si="216"/>
        <v>0</v>
      </c>
      <c r="AG293" s="205">
        <f t="shared" si="234"/>
        <v>0</v>
      </c>
      <c r="AH293" s="205">
        <f t="shared" si="235"/>
        <v>0</v>
      </c>
      <c r="AI293" s="205">
        <f t="shared" si="217"/>
        <v>-0.12880061840682483</v>
      </c>
      <c r="AJ293" s="205">
        <f t="shared" si="252"/>
        <v>1781.4047113990907</v>
      </c>
      <c r="AK293" s="205">
        <f t="shared" si="236"/>
        <v>75.003618477286878</v>
      </c>
      <c r="AL293" s="205">
        <f t="shared" si="218"/>
        <v>75.111559335870666</v>
      </c>
      <c r="AM293" s="205" t="e">
        <f t="shared" si="219"/>
        <v>#DIV/0!</v>
      </c>
      <c r="AN293" s="205">
        <f t="shared" si="237"/>
        <v>0</v>
      </c>
      <c r="AO293" s="205">
        <f t="shared" si="220"/>
        <v>0</v>
      </c>
      <c r="AP293" s="205">
        <f t="shared" si="238"/>
        <v>0</v>
      </c>
      <c r="AQ293" s="205">
        <f t="shared" si="239"/>
        <v>0</v>
      </c>
      <c r="AR293" s="215">
        <f t="shared" si="221"/>
        <v>13.181186421934679</v>
      </c>
      <c r="AS293" s="215">
        <f t="shared" si="222"/>
        <v>13.181186421934679</v>
      </c>
      <c r="AT293" s="215">
        <f t="shared" si="223"/>
        <v>0</v>
      </c>
      <c r="AU293" s="215">
        <f t="shared" si="253"/>
        <v>0</v>
      </c>
      <c r="AV293" s="201"/>
      <c r="AW293" s="115">
        <f t="shared" si="254"/>
        <v>66.446999999995171</v>
      </c>
      <c r="AX293" s="115">
        <f t="shared" si="255"/>
        <v>-1.5858251563372596</v>
      </c>
      <c r="AY293" s="115">
        <f t="shared" si="240"/>
        <v>0</v>
      </c>
      <c r="AZ293" s="115">
        <f t="shared" si="256"/>
        <v>-1.5778534202868608</v>
      </c>
      <c r="BA293" s="115">
        <f t="shared" si="241"/>
        <v>0</v>
      </c>
      <c r="BB293" s="115">
        <f t="shared" si="257"/>
        <v>0</v>
      </c>
      <c r="BC293" s="115">
        <f t="shared" si="258"/>
        <v>0</v>
      </c>
      <c r="BD293" s="115">
        <f t="shared" si="259"/>
        <v>0</v>
      </c>
      <c r="BE293" s="115">
        <f t="shared" si="242"/>
        <v>0</v>
      </c>
      <c r="BF293" s="115">
        <f t="shared" si="243"/>
        <v>0</v>
      </c>
      <c r="BG293" s="115">
        <f t="shared" si="260"/>
        <v>1734.7404900000038</v>
      </c>
      <c r="BH293" s="115">
        <f t="shared" si="261"/>
        <v>19959.543639319614</v>
      </c>
      <c r="BI293" s="115">
        <f t="shared" si="244"/>
        <v>66.446999999995171</v>
      </c>
      <c r="BJ293" s="115" t="e">
        <f t="shared" si="245"/>
        <v>#DIV/0!</v>
      </c>
      <c r="BK293" s="115">
        <f t="shared" si="224"/>
        <v>0</v>
      </c>
      <c r="BL293" s="115">
        <f t="shared" si="225"/>
        <v>0</v>
      </c>
      <c r="BM293" s="115">
        <f t="shared" si="246"/>
        <v>0</v>
      </c>
      <c r="BN293" s="201">
        <f t="shared" si="226"/>
        <v>0</v>
      </c>
      <c r="BO293" s="216">
        <f t="shared" si="262"/>
        <v>0</v>
      </c>
      <c r="BP293" s="201"/>
      <c r="BQ293" s="110">
        <f t="shared" si="227"/>
        <v>0</v>
      </c>
      <c r="BR293" s="110" t="e">
        <f t="shared" si="228"/>
        <v>#DIV/0!</v>
      </c>
      <c r="BS293" s="110" t="e">
        <f t="shared" si="247"/>
        <v>#DIV/0!</v>
      </c>
      <c r="BT293" s="110">
        <f t="shared" si="248"/>
        <v>0</v>
      </c>
      <c r="CC293" s="110"/>
      <c r="CD293" s="110"/>
      <c r="CE293" s="110"/>
      <c r="CW293" s="110"/>
      <c r="CX293" s="110"/>
    </row>
    <row r="294" spans="1:102">
      <c r="A294" s="110">
        <f t="shared" si="263"/>
        <v>6.5000000000000533</v>
      </c>
      <c r="B294" s="110">
        <f t="shared" si="229"/>
        <v>1535.6777117425925</v>
      </c>
      <c r="C294" s="116">
        <f t="shared" si="230"/>
        <v>1535.6777117425925</v>
      </c>
      <c r="E294" s="205">
        <f t="shared" si="198"/>
        <v>1775.4475317250672</v>
      </c>
      <c r="F294" s="205">
        <f t="shared" si="199"/>
        <v>1735.0742812236194</v>
      </c>
      <c r="G294" s="205">
        <f t="shared" si="200"/>
        <v>-0.12892162323958981</v>
      </c>
      <c r="H294" s="205">
        <f t="shared" si="201"/>
        <v>1780.6525167151724</v>
      </c>
      <c r="I294" s="205">
        <f t="shared" si="202"/>
        <v>0</v>
      </c>
      <c r="K294" s="115">
        <f t="shared" si="203"/>
        <v>1734.0750000000035</v>
      </c>
      <c r="L294" s="115">
        <f t="shared" si="204"/>
        <v>1859.800000000002</v>
      </c>
      <c r="M294" s="115">
        <f t="shared" si="205"/>
        <v>0.14705882352941116</v>
      </c>
      <c r="N294" s="115">
        <f t="shared" si="206"/>
        <v>1769.1030291530026</v>
      </c>
      <c r="O294" s="115">
        <f t="shared" si="207"/>
        <v>1988.0000000000009</v>
      </c>
      <c r="Q294" s="205">
        <f t="shared" si="208"/>
        <v>-1</v>
      </c>
      <c r="R294" s="204">
        <f t="shared" si="209"/>
        <v>0</v>
      </c>
      <c r="S294" s="204">
        <f t="shared" si="210"/>
        <v>0</v>
      </c>
      <c r="T294" s="115">
        <f t="shared" si="211"/>
        <v>-1.5780257566706166</v>
      </c>
      <c r="U294" s="115">
        <f t="shared" si="212"/>
        <v>0</v>
      </c>
      <c r="V294" s="115">
        <f t="shared" si="213"/>
        <v>0</v>
      </c>
      <c r="W294" s="202">
        <f t="shared" si="231"/>
        <v>0</v>
      </c>
      <c r="Y294" s="205">
        <f t="shared" si="249"/>
        <v>75.219468391834894</v>
      </c>
      <c r="Z294" s="205">
        <f t="shared" si="250"/>
        <v>-1</v>
      </c>
      <c r="AA294" s="205">
        <f t="shared" si="214"/>
        <v>0</v>
      </c>
      <c r="AB294" s="205">
        <f t="shared" si="232"/>
        <v>0</v>
      </c>
      <c r="AC294" s="205">
        <f t="shared" si="251"/>
        <v>-1</v>
      </c>
      <c r="AD294" s="205">
        <f t="shared" si="215"/>
        <v>0</v>
      </c>
      <c r="AE294" s="205">
        <f t="shared" si="233"/>
        <v>0</v>
      </c>
      <c r="AF294" s="205">
        <f t="shared" si="216"/>
        <v>0</v>
      </c>
      <c r="AG294" s="205">
        <f t="shared" si="234"/>
        <v>0</v>
      </c>
      <c r="AH294" s="205">
        <f t="shared" si="235"/>
        <v>0</v>
      </c>
      <c r="AI294" s="205">
        <f t="shared" si="217"/>
        <v>-0.12892162323958981</v>
      </c>
      <c r="AJ294" s="205">
        <f t="shared" si="252"/>
        <v>1780.6525167151724</v>
      </c>
      <c r="AK294" s="205">
        <f t="shared" si="236"/>
        <v>75.111559335870666</v>
      </c>
      <c r="AL294" s="205">
        <f t="shared" si="218"/>
        <v>75.219468391834894</v>
      </c>
      <c r="AM294" s="205" t="e">
        <f t="shared" si="219"/>
        <v>#DIV/0!</v>
      </c>
      <c r="AN294" s="205">
        <f t="shared" si="237"/>
        <v>0</v>
      </c>
      <c r="AO294" s="205">
        <f t="shared" si="220"/>
        <v>0</v>
      </c>
      <c r="AP294" s="205">
        <f t="shared" si="238"/>
        <v>0</v>
      </c>
      <c r="AQ294" s="205">
        <f t="shared" si="239"/>
        <v>0</v>
      </c>
      <c r="AR294" s="215">
        <f t="shared" si="221"/>
        <v>13.181186421934679</v>
      </c>
      <c r="AS294" s="215">
        <f t="shared" si="222"/>
        <v>13.181186421934679</v>
      </c>
      <c r="AT294" s="215">
        <f t="shared" si="223"/>
        <v>0</v>
      </c>
      <c r="AU294" s="215">
        <f t="shared" si="253"/>
        <v>0</v>
      </c>
      <c r="AV294" s="201"/>
      <c r="AW294" s="115">
        <f t="shared" si="254"/>
        <v>66.549000000033232</v>
      </c>
      <c r="AX294" s="115">
        <f t="shared" si="255"/>
        <v>-1.5780257566706166</v>
      </c>
      <c r="AY294" s="115">
        <f t="shared" si="240"/>
        <v>0</v>
      </c>
      <c r="AZ294" s="115">
        <f t="shared" si="256"/>
        <v>-1.5700718891025116</v>
      </c>
      <c r="BA294" s="115">
        <f t="shared" si="241"/>
        <v>0</v>
      </c>
      <c r="BB294" s="115">
        <f t="shared" si="257"/>
        <v>0</v>
      </c>
      <c r="BC294" s="115">
        <f t="shared" si="258"/>
        <v>0</v>
      </c>
      <c r="BD294" s="115">
        <f t="shared" si="259"/>
        <v>0</v>
      </c>
      <c r="BE294" s="115">
        <f t="shared" si="242"/>
        <v>0</v>
      </c>
      <c r="BF294" s="115">
        <f t="shared" si="243"/>
        <v>0</v>
      </c>
      <c r="BG294" s="115">
        <f t="shared" si="260"/>
        <v>1734.0750000000035</v>
      </c>
      <c r="BH294" s="115">
        <f t="shared" si="261"/>
        <v>19906.277825741556</v>
      </c>
      <c r="BI294" s="115">
        <f t="shared" si="244"/>
        <v>66.549000000033232</v>
      </c>
      <c r="BJ294" s="115" t="e">
        <f t="shared" si="245"/>
        <v>#DIV/0!</v>
      </c>
      <c r="BK294" s="115">
        <f t="shared" si="224"/>
        <v>0</v>
      </c>
      <c r="BL294" s="115">
        <f t="shared" si="225"/>
        <v>0</v>
      </c>
      <c r="BM294" s="115">
        <f t="shared" si="246"/>
        <v>0</v>
      </c>
      <c r="BN294" s="201">
        <f t="shared" si="226"/>
        <v>0</v>
      </c>
      <c r="BO294" s="216">
        <f t="shared" si="262"/>
        <v>0</v>
      </c>
      <c r="BP294" s="201"/>
      <c r="BQ294" s="110">
        <f t="shared" si="227"/>
        <v>0</v>
      </c>
      <c r="BR294" s="110" t="e">
        <f t="shared" si="228"/>
        <v>#DIV/0!</v>
      </c>
      <c r="BS294" s="110" t="e">
        <f t="shared" si="247"/>
        <v>#DIV/0!</v>
      </c>
      <c r="BT294" s="110">
        <f t="shared" si="248"/>
        <v>0</v>
      </c>
      <c r="CC294" s="110"/>
      <c r="CD294" s="110"/>
      <c r="CE294" s="110"/>
      <c r="CW294" s="110"/>
      <c r="CX294" s="110"/>
    </row>
    <row r="295" spans="1:102">
      <c r="A295" s="110">
        <f t="shared" si="263"/>
        <v>6.4900000000000535</v>
      </c>
      <c r="B295" s="110">
        <f t="shared" si="229"/>
        <v>1535.5458998783731</v>
      </c>
      <c r="C295" s="116">
        <f t="shared" si="230"/>
        <v>1535.5458998783731</v>
      </c>
      <c r="E295" s="205">
        <f t="shared" si="198"/>
        <v>1774.781576100806</v>
      </c>
      <c r="F295" s="205">
        <f t="shared" si="199"/>
        <v>1735.12288122362</v>
      </c>
      <c r="G295" s="205">
        <f t="shared" si="200"/>
        <v>-0.12904275281939115</v>
      </c>
      <c r="H295" s="205">
        <f t="shared" si="201"/>
        <v>1779.8992432609823</v>
      </c>
      <c r="I295" s="205">
        <f t="shared" si="202"/>
        <v>0</v>
      </c>
      <c r="K295" s="115">
        <f t="shared" si="203"/>
        <v>1733.4084900000037</v>
      </c>
      <c r="L295" s="115">
        <f t="shared" si="204"/>
        <v>1859.4156800000021</v>
      </c>
      <c r="M295" s="115">
        <f t="shared" si="205"/>
        <v>0.14717425431711084</v>
      </c>
      <c r="N295" s="115">
        <f t="shared" si="206"/>
        <v>1768.5335080547429</v>
      </c>
      <c r="O295" s="115">
        <f t="shared" si="207"/>
        <v>1987.8098000000011</v>
      </c>
      <c r="Q295" s="205">
        <f t="shared" si="208"/>
        <v>-1</v>
      </c>
      <c r="R295" s="204">
        <f t="shared" si="209"/>
        <v>0</v>
      </c>
      <c r="S295" s="204">
        <f t="shared" si="210"/>
        <v>0</v>
      </c>
      <c r="T295" s="115">
        <f t="shared" si="211"/>
        <v>-1.5702484129805052</v>
      </c>
      <c r="U295" s="115">
        <f t="shared" si="212"/>
        <v>0</v>
      </c>
      <c r="V295" s="115">
        <f t="shared" si="213"/>
        <v>0</v>
      </c>
      <c r="W295" s="202">
        <f t="shared" si="231"/>
        <v>0</v>
      </c>
      <c r="Y295" s="205">
        <f t="shared" si="249"/>
        <v>75.327345419010967</v>
      </c>
      <c r="Z295" s="205">
        <f t="shared" si="250"/>
        <v>-1</v>
      </c>
      <c r="AA295" s="205">
        <f t="shared" si="214"/>
        <v>0</v>
      </c>
      <c r="AB295" s="205">
        <f t="shared" si="232"/>
        <v>0</v>
      </c>
      <c r="AC295" s="205">
        <f t="shared" si="251"/>
        <v>-1</v>
      </c>
      <c r="AD295" s="205">
        <f t="shared" si="215"/>
        <v>0</v>
      </c>
      <c r="AE295" s="205">
        <f t="shared" si="233"/>
        <v>0</v>
      </c>
      <c r="AF295" s="205">
        <f t="shared" si="216"/>
        <v>0</v>
      </c>
      <c r="AG295" s="205">
        <f t="shared" si="234"/>
        <v>0</v>
      </c>
      <c r="AH295" s="205">
        <f t="shared" si="235"/>
        <v>0</v>
      </c>
      <c r="AI295" s="205">
        <f t="shared" si="217"/>
        <v>-0.12904275281939115</v>
      </c>
      <c r="AJ295" s="205">
        <f t="shared" si="252"/>
        <v>1779.8992432609823</v>
      </c>
      <c r="AK295" s="205">
        <f t="shared" si="236"/>
        <v>75.219468391834894</v>
      </c>
      <c r="AL295" s="205">
        <f t="shared" si="218"/>
        <v>75.327345419010967</v>
      </c>
      <c r="AM295" s="205" t="e">
        <f t="shared" si="219"/>
        <v>#DIV/0!</v>
      </c>
      <c r="AN295" s="205">
        <f t="shared" si="237"/>
        <v>0</v>
      </c>
      <c r="AO295" s="205">
        <f t="shared" si="220"/>
        <v>0</v>
      </c>
      <c r="AP295" s="205">
        <f t="shared" si="238"/>
        <v>0</v>
      </c>
      <c r="AQ295" s="205">
        <f t="shared" si="239"/>
        <v>0</v>
      </c>
      <c r="AR295" s="215">
        <f t="shared" si="221"/>
        <v>13.181186421934679</v>
      </c>
      <c r="AS295" s="215">
        <f t="shared" si="222"/>
        <v>13.181186421934679</v>
      </c>
      <c r="AT295" s="215">
        <f t="shared" si="223"/>
        <v>0</v>
      </c>
      <c r="AU295" s="215">
        <f t="shared" si="253"/>
        <v>0</v>
      </c>
      <c r="AV295" s="201"/>
      <c r="AW295" s="115">
        <f t="shared" si="254"/>
        <v>66.650999999980343</v>
      </c>
      <c r="AX295" s="115">
        <f t="shared" si="255"/>
        <v>-1.5702484129805052</v>
      </c>
      <c r="AY295" s="115">
        <f t="shared" si="240"/>
        <v>0</v>
      </c>
      <c r="AZ295" s="115">
        <f t="shared" si="256"/>
        <v>-1.5623123579030131</v>
      </c>
      <c r="BA295" s="115">
        <f t="shared" si="241"/>
        <v>0</v>
      </c>
      <c r="BB295" s="115">
        <f t="shared" si="257"/>
        <v>0</v>
      </c>
      <c r="BC295" s="115">
        <f t="shared" si="258"/>
        <v>0</v>
      </c>
      <c r="BD295" s="115">
        <f t="shared" si="259"/>
        <v>0</v>
      </c>
      <c r="BE295" s="115">
        <f t="shared" si="242"/>
        <v>0</v>
      </c>
      <c r="BF295" s="115">
        <f t="shared" si="243"/>
        <v>0</v>
      </c>
      <c r="BG295" s="115">
        <f t="shared" si="260"/>
        <v>1733.4084900000037</v>
      </c>
      <c r="BH295" s="115">
        <f t="shared" si="261"/>
        <v>19852.910012163458</v>
      </c>
      <c r="BI295" s="115">
        <f t="shared" si="244"/>
        <v>66.650999999980343</v>
      </c>
      <c r="BJ295" s="115" t="e">
        <f t="shared" si="245"/>
        <v>#DIV/0!</v>
      </c>
      <c r="BK295" s="115">
        <f t="shared" si="224"/>
        <v>0</v>
      </c>
      <c r="BL295" s="115">
        <f t="shared" si="225"/>
        <v>0</v>
      </c>
      <c r="BM295" s="115">
        <f t="shared" si="246"/>
        <v>0</v>
      </c>
      <c r="BN295" s="201">
        <f t="shared" si="226"/>
        <v>0</v>
      </c>
      <c r="BO295" s="216">
        <f t="shared" si="262"/>
        <v>0</v>
      </c>
      <c r="BP295" s="201"/>
      <c r="BQ295" s="110">
        <f t="shared" si="227"/>
        <v>0</v>
      </c>
      <c r="BR295" s="110" t="e">
        <f t="shared" si="228"/>
        <v>#DIV/0!</v>
      </c>
      <c r="BS295" s="110" t="e">
        <f t="shared" si="247"/>
        <v>#DIV/0!</v>
      </c>
      <c r="BT295" s="110">
        <f t="shared" si="248"/>
        <v>0</v>
      </c>
      <c r="CC295" s="110"/>
      <c r="CD295" s="110"/>
      <c r="CE295" s="110"/>
      <c r="CW295" s="110"/>
      <c r="CX295" s="110"/>
    </row>
    <row r="296" spans="1:102">
      <c r="A296" s="110">
        <f t="shared" si="263"/>
        <v>6.4800000000000537</v>
      </c>
      <c r="B296" s="110">
        <f t="shared" si="229"/>
        <v>1535.4140880141538</v>
      </c>
      <c r="C296" s="116">
        <f t="shared" si="230"/>
        <v>1535.4140880141538</v>
      </c>
      <c r="E296" s="205">
        <f t="shared" si="198"/>
        <v>1774.1144941217935</v>
      </c>
      <c r="F296" s="205">
        <f t="shared" si="199"/>
        <v>1735.1686812236198</v>
      </c>
      <c r="G296" s="205">
        <f t="shared" si="200"/>
        <v>-0.12916400667887967</v>
      </c>
      <c r="H296" s="205">
        <f t="shared" si="201"/>
        <v>1779.1448913590878</v>
      </c>
      <c r="I296" s="205">
        <f t="shared" si="202"/>
        <v>0</v>
      </c>
      <c r="K296" s="115">
        <f t="shared" si="203"/>
        <v>1732.7409600000035</v>
      </c>
      <c r="L296" s="115">
        <f t="shared" si="204"/>
        <v>1859.030720000002</v>
      </c>
      <c r="M296" s="115">
        <f t="shared" si="205"/>
        <v>0.14728986645718714</v>
      </c>
      <c r="N296" s="115">
        <f t="shared" si="206"/>
        <v>1767.963179309204</v>
      </c>
      <c r="O296" s="115">
        <f t="shared" si="207"/>
        <v>1987.6192000000008</v>
      </c>
      <c r="Q296" s="205">
        <f t="shared" si="208"/>
        <v>-1</v>
      </c>
      <c r="R296" s="204">
        <f t="shared" si="209"/>
        <v>0</v>
      </c>
      <c r="S296" s="204">
        <f t="shared" si="210"/>
        <v>0</v>
      </c>
      <c r="T296" s="115">
        <f t="shared" si="211"/>
        <v>-1.5624930476220085</v>
      </c>
      <c r="U296" s="115">
        <f t="shared" si="212"/>
        <v>0</v>
      </c>
      <c r="V296" s="115">
        <f t="shared" si="213"/>
        <v>0</v>
      </c>
      <c r="W296" s="202">
        <f t="shared" si="231"/>
        <v>0</v>
      </c>
      <c r="Y296" s="205">
        <f t="shared" si="249"/>
        <v>75.435190189456776</v>
      </c>
      <c r="Z296" s="205">
        <f t="shared" si="250"/>
        <v>-1</v>
      </c>
      <c r="AA296" s="205">
        <f t="shared" si="214"/>
        <v>0</v>
      </c>
      <c r="AB296" s="205">
        <f t="shared" si="232"/>
        <v>0</v>
      </c>
      <c r="AC296" s="205">
        <f t="shared" si="251"/>
        <v>-1</v>
      </c>
      <c r="AD296" s="205">
        <f t="shared" si="215"/>
        <v>0</v>
      </c>
      <c r="AE296" s="205">
        <f t="shared" si="233"/>
        <v>0</v>
      </c>
      <c r="AF296" s="205">
        <f t="shared" si="216"/>
        <v>0</v>
      </c>
      <c r="AG296" s="205">
        <f t="shared" si="234"/>
        <v>0</v>
      </c>
      <c r="AH296" s="205">
        <f t="shared" si="235"/>
        <v>0</v>
      </c>
      <c r="AI296" s="205">
        <f t="shared" si="217"/>
        <v>-0.12916400667887967</v>
      </c>
      <c r="AJ296" s="205">
        <f t="shared" si="252"/>
        <v>1779.1448913590878</v>
      </c>
      <c r="AK296" s="205">
        <f t="shared" si="236"/>
        <v>75.327345419010967</v>
      </c>
      <c r="AL296" s="205">
        <f t="shared" si="218"/>
        <v>75.435190189456776</v>
      </c>
      <c r="AM296" s="205" t="e">
        <f t="shared" si="219"/>
        <v>#DIV/0!</v>
      </c>
      <c r="AN296" s="205">
        <f t="shared" si="237"/>
        <v>0</v>
      </c>
      <c r="AO296" s="205">
        <f t="shared" si="220"/>
        <v>0</v>
      </c>
      <c r="AP296" s="205">
        <f t="shared" si="238"/>
        <v>0</v>
      </c>
      <c r="AQ296" s="205">
        <f t="shared" si="239"/>
        <v>0</v>
      </c>
      <c r="AR296" s="215">
        <f t="shared" si="221"/>
        <v>13.181186421934679</v>
      </c>
      <c r="AS296" s="215">
        <f t="shared" si="222"/>
        <v>13.181186421934679</v>
      </c>
      <c r="AT296" s="215">
        <f t="shared" si="223"/>
        <v>0</v>
      </c>
      <c r="AU296" s="215">
        <f t="shared" si="253"/>
        <v>0</v>
      </c>
      <c r="AV296" s="201"/>
      <c r="AW296" s="115">
        <f t="shared" si="254"/>
        <v>66.753000000018403</v>
      </c>
      <c r="AX296" s="115">
        <f t="shared" si="255"/>
        <v>-1.5624930476220085</v>
      </c>
      <c r="AY296" s="115">
        <f t="shared" si="240"/>
        <v>0</v>
      </c>
      <c r="AZ296" s="115">
        <f t="shared" si="256"/>
        <v>-1.5545747492579922</v>
      </c>
      <c r="BA296" s="115">
        <f t="shared" si="241"/>
        <v>0</v>
      </c>
      <c r="BB296" s="115">
        <f t="shared" si="257"/>
        <v>0</v>
      </c>
      <c r="BC296" s="115">
        <f t="shared" si="258"/>
        <v>0</v>
      </c>
      <c r="BD296" s="115">
        <f t="shared" si="259"/>
        <v>0</v>
      </c>
      <c r="BE296" s="115">
        <f t="shared" si="242"/>
        <v>0</v>
      </c>
      <c r="BF296" s="115">
        <f t="shared" si="243"/>
        <v>0</v>
      </c>
      <c r="BG296" s="115">
        <f t="shared" si="260"/>
        <v>1732.7409600000035</v>
      </c>
      <c r="BH296" s="115">
        <f t="shared" si="261"/>
        <v>19799.440198585413</v>
      </c>
      <c r="BI296" s="115">
        <f t="shared" si="244"/>
        <v>66.753000000018403</v>
      </c>
      <c r="BJ296" s="115" t="e">
        <f t="shared" si="245"/>
        <v>#DIV/0!</v>
      </c>
      <c r="BK296" s="115">
        <f t="shared" si="224"/>
        <v>0</v>
      </c>
      <c r="BL296" s="115">
        <f t="shared" si="225"/>
        <v>0</v>
      </c>
      <c r="BM296" s="115">
        <f t="shared" si="246"/>
        <v>0</v>
      </c>
      <c r="BN296" s="201">
        <f t="shared" si="226"/>
        <v>0</v>
      </c>
      <c r="BO296" s="216">
        <f t="shared" si="262"/>
        <v>0</v>
      </c>
      <c r="BP296" s="201"/>
      <c r="BQ296" s="110">
        <f t="shared" si="227"/>
        <v>0</v>
      </c>
      <c r="BR296" s="110" t="e">
        <f t="shared" si="228"/>
        <v>#DIV/0!</v>
      </c>
      <c r="BS296" s="110" t="e">
        <f t="shared" si="247"/>
        <v>#DIV/0!</v>
      </c>
      <c r="BT296" s="110">
        <f t="shared" si="248"/>
        <v>0</v>
      </c>
      <c r="CC296" s="110"/>
      <c r="CD296" s="110"/>
      <c r="CE296" s="110"/>
      <c r="CW296" s="110"/>
      <c r="CX296" s="110"/>
    </row>
    <row r="297" spans="1:102">
      <c r="A297" s="110">
        <f t="shared" si="263"/>
        <v>6.4700000000000539</v>
      </c>
      <c r="B297" s="110">
        <f t="shared" si="229"/>
        <v>1535.2822761499344</v>
      </c>
      <c r="C297" s="116">
        <f t="shared" si="230"/>
        <v>1535.2822761499344</v>
      </c>
      <c r="E297" s="205">
        <f t="shared" si="198"/>
        <v>1773.4462857880294</v>
      </c>
      <c r="F297" s="205">
        <f t="shared" si="199"/>
        <v>1735.21168122362</v>
      </c>
      <c r="G297" s="205">
        <f t="shared" si="200"/>
        <v>-0.12928538434317588</v>
      </c>
      <c r="H297" s="205">
        <f t="shared" si="201"/>
        <v>1778.3894613343484</v>
      </c>
      <c r="I297" s="205">
        <f t="shared" si="202"/>
        <v>0</v>
      </c>
      <c r="K297" s="115">
        <f t="shared" si="203"/>
        <v>1732.0724100000039</v>
      </c>
      <c r="L297" s="115">
        <f t="shared" si="204"/>
        <v>1858.6451200000022</v>
      </c>
      <c r="M297" s="115">
        <f t="shared" si="205"/>
        <v>0.14740566037735786</v>
      </c>
      <c r="N297" s="115">
        <f t="shared" si="206"/>
        <v>1767.3920432951807</v>
      </c>
      <c r="O297" s="115">
        <f t="shared" si="207"/>
        <v>1987.428200000001</v>
      </c>
      <c r="Q297" s="205">
        <f t="shared" si="208"/>
        <v>-1</v>
      </c>
      <c r="R297" s="204">
        <f t="shared" si="209"/>
        <v>0</v>
      </c>
      <c r="S297" s="204">
        <f t="shared" si="210"/>
        <v>0</v>
      </c>
      <c r="T297" s="115">
        <f t="shared" si="211"/>
        <v>-1.5547595832472263</v>
      </c>
      <c r="U297" s="115">
        <f t="shared" si="212"/>
        <v>0</v>
      </c>
      <c r="V297" s="115">
        <f t="shared" si="213"/>
        <v>0</v>
      </c>
      <c r="W297" s="202">
        <f t="shared" si="231"/>
        <v>0</v>
      </c>
      <c r="Y297" s="205">
        <f t="shared" si="249"/>
        <v>75.54300247393418</v>
      </c>
      <c r="Z297" s="205">
        <f t="shared" si="250"/>
        <v>-1</v>
      </c>
      <c r="AA297" s="205">
        <f t="shared" si="214"/>
        <v>0</v>
      </c>
      <c r="AB297" s="205">
        <f t="shared" si="232"/>
        <v>0</v>
      </c>
      <c r="AC297" s="205">
        <f t="shared" si="251"/>
        <v>-1</v>
      </c>
      <c r="AD297" s="205">
        <f t="shared" si="215"/>
        <v>0</v>
      </c>
      <c r="AE297" s="205">
        <f t="shared" si="233"/>
        <v>0</v>
      </c>
      <c r="AF297" s="205">
        <f t="shared" si="216"/>
        <v>0</v>
      </c>
      <c r="AG297" s="205">
        <f t="shared" si="234"/>
        <v>0</v>
      </c>
      <c r="AH297" s="205">
        <f t="shared" si="235"/>
        <v>0</v>
      </c>
      <c r="AI297" s="205">
        <f t="shared" si="217"/>
        <v>-0.12928538434317588</v>
      </c>
      <c r="AJ297" s="205">
        <f t="shared" si="252"/>
        <v>1778.3894613343484</v>
      </c>
      <c r="AK297" s="205">
        <f t="shared" si="236"/>
        <v>75.435190189456776</v>
      </c>
      <c r="AL297" s="205">
        <f t="shared" si="218"/>
        <v>75.54300247393418</v>
      </c>
      <c r="AM297" s="205" t="e">
        <f t="shared" si="219"/>
        <v>#DIV/0!</v>
      </c>
      <c r="AN297" s="205">
        <f t="shared" si="237"/>
        <v>0</v>
      </c>
      <c r="AO297" s="205">
        <f t="shared" si="220"/>
        <v>0</v>
      </c>
      <c r="AP297" s="205">
        <f t="shared" si="238"/>
        <v>0</v>
      </c>
      <c r="AQ297" s="205">
        <f t="shared" si="239"/>
        <v>0</v>
      </c>
      <c r="AR297" s="215">
        <f t="shared" si="221"/>
        <v>13.181186421934679</v>
      </c>
      <c r="AS297" s="215">
        <f t="shared" si="222"/>
        <v>13.181186421934679</v>
      </c>
      <c r="AT297" s="215">
        <f t="shared" si="223"/>
        <v>0</v>
      </c>
      <c r="AU297" s="215">
        <f t="shared" si="253"/>
        <v>0</v>
      </c>
      <c r="AV297" s="201"/>
      <c r="AW297" s="115">
        <f t="shared" si="254"/>
        <v>66.854999999965514</v>
      </c>
      <c r="AX297" s="115">
        <f t="shared" si="255"/>
        <v>-1.5547595832472263</v>
      </c>
      <c r="AY297" s="115">
        <f t="shared" si="240"/>
        <v>0</v>
      </c>
      <c r="AZ297" s="115">
        <f t="shared" si="256"/>
        <v>-1.5468589860331821</v>
      </c>
      <c r="BA297" s="115">
        <f t="shared" si="241"/>
        <v>0</v>
      </c>
      <c r="BB297" s="115">
        <f t="shared" si="257"/>
        <v>0</v>
      </c>
      <c r="BC297" s="115">
        <f t="shared" si="258"/>
        <v>0</v>
      </c>
      <c r="BD297" s="115">
        <f t="shared" si="259"/>
        <v>0</v>
      </c>
      <c r="BE297" s="115">
        <f t="shared" si="242"/>
        <v>0</v>
      </c>
      <c r="BF297" s="115">
        <f t="shared" si="243"/>
        <v>0</v>
      </c>
      <c r="BG297" s="115">
        <f t="shared" si="260"/>
        <v>1732.0724100000039</v>
      </c>
      <c r="BH297" s="115">
        <f t="shared" si="261"/>
        <v>19745.868385007328</v>
      </c>
      <c r="BI297" s="115">
        <f t="shared" si="244"/>
        <v>66.854999999965514</v>
      </c>
      <c r="BJ297" s="115" t="e">
        <f t="shared" si="245"/>
        <v>#DIV/0!</v>
      </c>
      <c r="BK297" s="115">
        <f t="shared" si="224"/>
        <v>0</v>
      </c>
      <c r="BL297" s="115">
        <f t="shared" si="225"/>
        <v>0</v>
      </c>
      <c r="BM297" s="115">
        <f t="shared" si="246"/>
        <v>0</v>
      </c>
      <c r="BN297" s="201">
        <f t="shared" si="226"/>
        <v>0</v>
      </c>
      <c r="BO297" s="216">
        <f t="shared" si="262"/>
        <v>0</v>
      </c>
      <c r="BP297" s="201"/>
      <c r="BQ297" s="110">
        <f t="shared" si="227"/>
        <v>0</v>
      </c>
      <c r="BR297" s="110" t="e">
        <f t="shared" si="228"/>
        <v>#DIV/0!</v>
      </c>
      <c r="BS297" s="110" t="e">
        <f t="shared" si="247"/>
        <v>#DIV/0!</v>
      </c>
      <c r="BT297" s="110">
        <f t="shared" si="248"/>
        <v>0</v>
      </c>
      <c r="CC297" s="110"/>
      <c r="CD297" s="110"/>
      <c r="CE297" s="110"/>
      <c r="CW297" s="110"/>
      <c r="CX297" s="110"/>
    </row>
    <row r="298" spans="1:102">
      <c r="A298" s="110">
        <f t="shared" si="263"/>
        <v>6.4600000000000541</v>
      </c>
      <c r="B298" s="110">
        <f t="shared" si="229"/>
        <v>1535.1504642857151</v>
      </c>
      <c r="C298" s="116">
        <f t="shared" si="230"/>
        <v>1535.1504642857151</v>
      </c>
      <c r="E298" s="205">
        <f t="shared" si="198"/>
        <v>1772.7769510995138</v>
      </c>
      <c r="F298" s="205">
        <f t="shared" si="199"/>
        <v>1735.2518812236199</v>
      </c>
      <c r="G298" s="205">
        <f t="shared" si="200"/>
        <v>-0.12940688532979816</v>
      </c>
      <c r="H298" s="205">
        <f t="shared" si="201"/>
        <v>1777.6329535139362</v>
      </c>
      <c r="I298" s="205">
        <f t="shared" si="202"/>
        <v>0</v>
      </c>
      <c r="K298" s="115">
        <f t="shared" si="203"/>
        <v>1731.4028400000036</v>
      </c>
      <c r="L298" s="115">
        <f t="shared" si="204"/>
        <v>1858.2588800000021</v>
      </c>
      <c r="M298" s="115">
        <f t="shared" si="205"/>
        <v>0.14752163650668701</v>
      </c>
      <c r="N298" s="115">
        <f t="shared" si="206"/>
        <v>1766.8201003925012</v>
      </c>
      <c r="O298" s="115">
        <f t="shared" si="207"/>
        <v>1987.236800000001</v>
      </c>
      <c r="Q298" s="205">
        <f t="shared" si="208"/>
        <v>-1</v>
      </c>
      <c r="R298" s="204">
        <f t="shared" si="209"/>
        <v>0</v>
      </c>
      <c r="S298" s="204">
        <f t="shared" si="210"/>
        <v>0</v>
      </c>
      <c r="T298" s="115">
        <f t="shared" si="211"/>
        <v>-1.5470479428042274</v>
      </c>
      <c r="U298" s="115">
        <f t="shared" si="212"/>
        <v>0</v>
      </c>
      <c r="V298" s="115">
        <f t="shared" si="213"/>
        <v>0</v>
      </c>
      <c r="W298" s="202">
        <f t="shared" si="231"/>
        <v>0</v>
      </c>
      <c r="Y298" s="205">
        <f t="shared" si="249"/>
        <v>75.65078204122689</v>
      </c>
      <c r="Z298" s="205">
        <f t="shared" si="250"/>
        <v>-1</v>
      </c>
      <c r="AA298" s="205">
        <f t="shared" si="214"/>
        <v>0</v>
      </c>
      <c r="AB298" s="205">
        <f t="shared" si="232"/>
        <v>0</v>
      </c>
      <c r="AC298" s="205">
        <f t="shared" si="251"/>
        <v>-1</v>
      </c>
      <c r="AD298" s="205">
        <f t="shared" si="215"/>
        <v>0</v>
      </c>
      <c r="AE298" s="205">
        <f t="shared" si="233"/>
        <v>0</v>
      </c>
      <c r="AF298" s="205">
        <f t="shared" si="216"/>
        <v>0</v>
      </c>
      <c r="AG298" s="205">
        <f t="shared" si="234"/>
        <v>0</v>
      </c>
      <c r="AH298" s="205">
        <f t="shared" si="235"/>
        <v>0</v>
      </c>
      <c r="AI298" s="205">
        <f t="shared" si="217"/>
        <v>-0.12940688532979816</v>
      </c>
      <c r="AJ298" s="205">
        <f t="shared" si="252"/>
        <v>1777.6329535139362</v>
      </c>
      <c r="AK298" s="205">
        <f t="shared" si="236"/>
        <v>75.54300247393418</v>
      </c>
      <c r="AL298" s="205">
        <f t="shared" si="218"/>
        <v>75.65078204122689</v>
      </c>
      <c r="AM298" s="205" t="e">
        <f t="shared" si="219"/>
        <v>#DIV/0!</v>
      </c>
      <c r="AN298" s="205">
        <f t="shared" si="237"/>
        <v>0</v>
      </c>
      <c r="AO298" s="205">
        <f t="shared" si="220"/>
        <v>0</v>
      </c>
      <c r="AP298" s="205">
        <f t="shared" si="238"/>
        <v>0</v>
      </c>
      <c r="AQ298" s="205">
        <f t="shared" si="239"/>
        <v>0</v>
      </c>
      <c r="AR298" s="215">
        <f t="shared" si="221"/>
        <v>13.181186421934679</v>
      </c>
      <c r="AS298" s="215">
        <f t="shared" si="222"/>
        <v>13.181186421934679</v>
      </c>
      <c r="AT298" s="215">
        <f t="shared" si="223"/>
        <v>0</v>
      </c>
      <c r="AU298" s="215">
        <f t="shared" si="253"/>
        <v>0</v>
      </c>
      <c r="AV298" s="201"/>
      <c r="AW298" s="115">
        <f t="shared" si="254"/>
        <v>66.957000000026312</v>
      </c>
      <c r="AX298" s="115">
        <f t="shared" si="255"/>
        <v>-1.5470479428042274</v>
      </c>
      <c r="AY298" s="115">
        <f t="shared" si="240"/>
        <v>0</v>
      </c>
      <c r="AZ298" s="115">
        <f t="shared" si="256"/>
        <v>-1.5391649913893795</v>
      </c>
      <c r="BA298" s="115">
        <f t="shared" si="241"/>
        <v>0</v>
      </c>
      <c r="BB298" s="115">
        <f t="shared" si="257"/>
        <v>0</v>
      </c>
      <c r="BC298" s="115">
        <f t="shared" si="258"/>
        <v>0</v>
      </c>
      <c r="BD298" s="115">
        <f t="shared" si="259"/>
        <v>0</v>
      </c>
      <c r="BE298" s="115">
        <f t="shared" si="242"/>
        <v>0</v>
      </c>
      <c r="BF298" s="115">
        <f t="shared" si="243"/>
        <v>0</v>
      </c>
      <c r="BG298" s="115">
        <f t="shared" si="260"/>
        <v>1731.4028400000036</v>
      </c>
      <c r="BH298" s="115">
        <f t="shared" si="261"/>
        <v>19692.194571429296</v>
      </c>
      <c r="BI298" s="115">
        <f t="shared" si="244"/>
        <v>66.957000000026312</v>
      </c>
      <c r="BJ298" s="115" t="e">
        <f t="shared" si="245"/>
        <v>#DIV/0!</v>
      </c>
      <c r="BK298" s="115">
        <f t="shared" si="224"/>
        <v>0</v>
      </c>
      <c r="BL298" s="115">
        <f t="shared" si="225"/>
        <v>0</v>
      </c>
      <c r="BM298" s="115">
        <f t="shared" si="246"/>
        <v>0</v>
      </c>
      <c r="BN298" s="201">
        <f t="shared" si="226"/>
        <v>0</v>
      </c>
      <c r="BO298" s="216">
        <f t="shared" si="262"/>
        <v>0</v>
      </c>
      <c r="BP298" s="201"/>
      <c r="BQ298" s="110">
        <f t="shared" si="227"/>
        <v>0</v>
      </c>
      <c r="BR298" s="110" t="e">
        <f t="shared" si="228"/>
        <v>#DIV/0!</v>
      </c>
      <c r="BS298" s="110" t="e">
        <f t="shared" si="247"/>
        <v>#DIV/0!</v>
      </c>
      <c r="BT298" s="110">
        <f t="shared" si="248"/>
        <v>0</v>
      </c>
      <c r="CC298" s="110"/>
      <c r="CD298" s="110"/>
      <c r="CE298" s="110"/>
      <c r="CW298" s="110"/>
      <c r="CX298" s="110"/>
    </row>
    <row r="299" spans="1:102">
      <c r="A299" s="110">
        <f t="shared" si="263"/>
        <v>6.4500000000000544</v>
      </c>
      <c r="B299" s="110">
        <f t="shared" si="229"/>
        <v>1535.0186524214957</v>
      </c>
      <c r="C299" s="116">
        <f t="shared" si="230"/>
        <v>1535.0186524214957</v>
      </c>
      <c r="E299" s="205">
        <f t="shared" ref="E299:E362" si="264">(($P$19*($B$28+$B$27)+$P$20)*A299*A299+($P$21*($B$27+$B$28)+$P$22*($B$25/($B$25+$B$23))+$P$23)*A299+$P$24)</f>
        <v>1772.1064900562469</v>
      </c>
      <c r="F299" s="205">
        <f t="shared" ref="F299:F362" si="265">$P$25*A299^2+$P$26*A299+$P$27*($B$25/($B$25+$B$23))+$P$28*$B$21+$P$29*$B$26+$P$30</f>
        <v>1735.2892812236198</v>
      </c>
      <c r="G299" s="205">
        <f t="shared" ref="G299:G362" si="266">(-($P$36*$B$26+$P$37)+(($P$36*$B$26+$P$37)^2-4*5*(($P$31+$P$32*$B$25/($B$25+$B$23))*$A299^2+($P$33+$P$34*$B$25/($B$25+$B$23))*$A299+$P$35))^0.5)/(2*(($P$31+$P$32*$B$25/($B$23+$B$25))*$A299^2+($P$33+$P$34*$B$25/($B$25+$B$23))*$A299+$P$35))</f>
        <v>-0.1295285091485916</v>
      </c>
      <c r="H299" s="205">
        <f t="shared" ref="H299:H362" si="267">G299*(F299-E299)+E299</f>
        <v>1776.8753682273496</v>
      </c>
      <c r="I299" s="205">
        <f t="shared" ref="I299:I362" si="268">(($P$31+$P$32*$B$25/($B$25+$B$23))*$A299^2+($P$33+$P$34*$B$25/($B$25+$B$23))*$A299+$P$35)*G299^2+($P$36*$B$26+$P$37)*G299+5</f>
        <v>0</v>
      </c>
      <c r="K299" s="115">
        <f t="shared" ref="K299:K362" si="269">1085.7+132.9*A299-5.1*A299*A299</f>
        <v>1730.7322500000039</v>
      </c>
      <c r="L299" s="115">
        <f t="shared" ref="L299:L362" si="270">1475+80*A299-3.2*A299*A299</f>
        <v>1857.8720000000021</v>
      </c>
      <c r="M299" s="115">
        <f t="shared" ref="M299:M362" si="271">$G$14/(0.5+0.08*A299)</f>
        <v>0.1476377952755899</v>
      </c>
      <c r="N299" s="115">
        <f t="shared" ref="N299:N362" si="272">M299^(1/1.5)*(L299-K299)+K299</f>
        <v>1766.247350982034</v>
      </c>
      <c r="O299" s="115">
        <f t="shared" ref="O299:O362" si="273">1780+45*A299-2*A299*A299</f>
        <v>1987.045000000001</v>
      </c>
      <c r="Q299" s="205">
        <f t="shared" ref="Q299:Q362" si="274">IF(F299&lt;E299,-1,(B299-E299)/(F299-E299))</f>
        <v>-1</v>
      </c>
      <c r="R299" s="204">
        <f t="shared" ref="R299:R362" si="275">IF(Q299&lt;G299,0,(($P$31+$P$32*($B$25/($B$25+$B$23)))*A299^2+($P$33+$P$34*($B$25/($B$25+$B$23)))*A299+$P$35)*Q299^2+($P$36*$B$26+$P$37)*Q299+5)</f>
        <v>0</v>
      </c>
      <c r="S299" s="204">
        <f t="shared" ref="S299:S362" si="276">IF(R299&lt;0,0,R299)</f>
        <v>0</v>
      </c>
      <c r="T299" s="115">
        <f t="shared" ref="T299:T362" si="277">(B299-K299)/(L299-K299)</f>
        <v>-1.5393580495361274</v>
      </c>
      <c r="U299" s="115">
        <f t="shared" ref="U299:U362" si="278">IF(T299&lt;0,0,T299^1.5*100)</f>
        <v>0</v>
      </c>
      <c r="V299" s="115">
        <f t="shared" ref="V299:V362" si="279">IF(B299&lt;N299,0,(M299+(1-M299)*(B299-N299)/(O299-N299))^1.5*100)</f>
        <v>0</v>
      </c>
      <c r="W299" s="202">
        <f t="shared" si="231"/>
        <v>0</v>
      </c>
      <c r="Y299" s="205">
        <f t="shared" si="249"/>
        <v>75.758528658663437</v>
      </c>
      <c r="Z299" s="205">
        <f t="shared" si="250"/>
        <v>-1</v>
      </c>
      <c r="AA299" s="205">
        <f t="shared" ref="AA299:AA362" si="280">IF(Z299&lt;$G299,0,IF(((($P$31+$P$32*($B$25/($B$25+$B$23)))*$A299^2+($P$33+$P$34*($B$25/($B$25+$B$23)))*$A299+$P$35)*Z299^2+($P$36*$B$26+$P$37)*Z299+5)&lt;0,0,((($P$31+$P$32*($B$25/($B$25+$B$23)))*$A299^2+($P$33+$P$34*($B$25/($B$25+$B$23)))*$A299+$P$35)*Z299^2+($P$36*$B$26+$P$37)*Z299+5)))</f>
        <v>0</v>
      </c>
      <c r="AB299" s="205">
        <f t="shared" si="232"/>
        <v>0</v>
      </c>
      <c r="AC299" s="205">
        <f t="shared" si="251"/>
        <v>-1</v>
      </c>
      <c r="AD299" s="205">
        <f t="shared" ref="AD299:AD362" si="281">IF(AC299&lt;$G299,0,IF(((($P$31+$P$32*($B$25/($B$25+$B$23)))*$A299^2+($P$33+$P$34*($B$25/($B$25+$B$23)))*$A299+$P$35)*AC299^2+($P$36*$B$26+$P$37)*AC299+5)&lt;0,0,((($P$31+$P$32*($B$25/($B$25+$B$23)))*$A299^2+($P$33+$P$34*($B$25/($B$25+$B$23)))*$A299+$P$35)*AC299^2+($P$36*$B$26+$P$37)*AC299+5)))</f>
        <v>0</v>
      </c>
      <c r="AE299" s="205">
        <f t="shared" si="233"/>
        <v>0</v>
      </c>
      <c r="AF299" s="205">
        <f t="shared" ref="AF299:AF362" si="282">IF(C299&gt;$F299,0.3,AD299-AB299)</f>
        <v>0</v>
      </c>
      <c r="AG299" s="205">
        <f t="shared" si="234"/>
        <v>0</v>
      </c>
      <c r="AH299" s="205">
        <f t="shared" si="235"/>
        <v>0</v>
      </c>
      <c r="AI299" s="205">
        <f t="shared" ref="AI299:AI362" si="283">(-($P$36*$B$26+$P$37)+(($P$36*$B$26+$P$37)^2-4*(5-AA300)*(($P$31+$P$32*$B$25/($B$25+$B$23))*$A299^2+($P$33+$P$34*$B$25/($B$25+$B$23))*$A299+$P$35))^0.5)/(2*(($P$31+$P$32*$B$25/($B$23+$B$25))*$A299^2+($P$33+$P$34*$B$25/($B$25+$B$23))*$A299+$P$35))</f>
        <v>-0.1295285091485916</v>
      </c>
      <c r="AJ299" s="205">
        <f t="shared" si="252"/>
        <v>1776.8753682273496</v>
      </c>
      <c r="AK299" s="205">
        <f t="shared" si="236"/>
        <v>75.65078204122689</v>
      </c>
      <c r="AL299" s="205">
        <f t="shared" ref="AL299:AL362" si="284">IF(AB299=0,Y299,AK299)</f>
        <v>75.758528658663437</v>
      </c>
      <c r="AM299" s="205" t="e">
        <f t="shared" ref="AM299:AM362" si="285">IF(BM299&lt;=0,((AL299-($O$13*($G$11+273.15)/($G$12*$O$14*$O$12+(1-$G$12)*$R$14*$R$12)*10^9))/($G$12*($G$11+273.15)*$O$15/($G$12*$O$12+(1-$G$12)*$R$12)+100/AH299))*-100,(AL299-($G$12*$O$13+(1-$G$12)*$R$13)*($G$11+273.15)/($G$12*$O$14*$O$12+(1-$G$12)*$R$14*$R$12)*10^9+(1-$G$12)*($G$11+273.15)*$R$15/$R$12*(AL299-BI299)/(100/BE299))/($G$12*($G$11+273.15)*$O$15/$O$12+(1-$G$12)*($G$11+273.15)*$R$15/$R$12*(100/AH299)/(100/BE299)+100/AH299)*-100)</f>
        <v>#DIV/0!</v>
      </c>
      <c r="AN299" s="205">
        <f t="shared" si="237"/>
        <v>0</v>
      </c>
      <c r="AO299" s="205">
        <f t="shared" ref="AO299:AO362" si="286">IF(AN299&gt;=0,0,AN299)</f>
        <v>0</v>
      </c>
      <c r="AP299" s="205">
        <f t="shared" si="238"/>
        <v>0</v>
      </c>
      <c r="AQ299" s="205">
        <f t="shared" si="239"/>
        <v>0</v>
      </c>
      <c r="AR299" s="215">
        <f t="shared" ref="AR299:AR362" si="287">IF(AND(AB299=0,BC299=0),(B300-B299)/(A300-A299),IF(AB299=0,BI299+1/BE299*BL299,AL299+1/AH299*AP299))</f>
        <v>13.181186421957417</v>
      </c>
      <c r="AS299" s="215">
        <f t="shared" ref="AS299:AS362" si="288">IF(AA299&gt;=100,BI299+1/BE299*BL299,AR299)</f>
        <v>13.181186421957417</v>
      </c>
      <c r="AT299" s="215">
        <f t="shared" ref="AT299:AT362" si="289">IF(AB299=AB298,0,(AB299/100)/(1-($G$12*AB299/100+(1-$G$12)*BC299/100))*($A299-$A300)*10^9/($R$16*9.8))</f>
        <v>0</v>
      </c>
      <c r="AU299" s="215">
        <f t="shared" si="253"/>
        <v>0</v>
      </c>
      <c r="AV299" s="201"/>
      <c r="AW299" s="115">
        <f t="shared" si="254"/>
        <v>67.058999999973437</v>
      </c>
      <c r="AX299" s="115">
        <f t="shared" si="255"/>
        <v>-1.5393580495361274</v>
      </c>
      <c r="AY299" s="115">
        <f t="shared" si="240"/>
        <v>0</v>
      </c>
      <c r="AZ299" s="115">
        <f t="shared" si="256"/>
        <v>-1.5314926887815248</v>
      </c>
      <c r="BA299" s="115">
        <f t="shared" si="241"/>
        <v>0</v>
      </c>
      <c r="BB299" s="115">
        <f t="shared" si="257"/>
        <v>0</v>
      </c>
      <c r="BC299" s="115">
        <f t="shared" si="258"/>
        <v>0</v>
      </c>
      <c r="BD299" s="115">
        <f t="shared" si="259"/>
        <v>0</v>
      </c>
      <c r="BE299" s="115">
        <f t="shared" si="242"/>
        <v>0</v>
      </c>
      <c r="BF299" s="115">
        <f t="shared" si="243"/>
        <v>0</v>
      </c>
      <c r="BG299" s="115">
        <f t="shared" si="260"/>
        <v>1730.7322500000039</v>
      </c>
      <c r="BH299" s="115">
        <f t="shared" si="261"/>
        <v>19638.418757851206</v>
      </c>
      <c r="BI299" s="115">
        <f t="shared" si="244"/>
        <v>67.058999999973437</v>
      </c>
      <c r="BJ299" s="115" t="e">
        <f t="shared" si="245"/>
        <v>#DIV/0!</v>
      </c>
      <c r="BK299" s="115">
        <f t="shared" ref="BK299:BK362" si="290">IF(BC299&lt;=0,0,BJ299)</f>
        <v>0</v>
      </c>
      <c r="BL299" s="115">
        <f t="shared" ref="BL299:BL362" si="291">IF(OR(BE299&lt;0,BK299&gt;=0),0,BK299)</f>
        <v>0</v>
      </c>
      <c r="BM299" s="115">
        <f t="shared" si="246"/>
        <v>0</v>
      </c>
      <c r="BN299" s="201">
        <f t="shared" ref="BN299:BN362" si="292">IF(BC299=BC298,0,(BC299/100)/(1-($G$12*AB299/100+(1-$G$12)*BC299/100))*($A299-$A300)*10^9/($R$16*9.8))</f>
        <v>0</v>
      </c>
      <c r="BO299" s="216">
        <f t="shared" si="262"/>
        <v>0</v>
      </c>
      <c r="BP299" s="201"/>
      <c r="BQ299" s="110">
        <f t="shared" ref="BQ299:BQ362" si="293">$G$12*AU299+(1-$G$12)*BO299</f>
        <v>0</v>
      </c>
      <c r="BR299" s="110" t="e">
        <f t="shared" ref="BR299:BR362" si="294">$G$12*AU299/BQ299</f>
        <v>#DIV/0!</v>
      </c>
      <c r="BS299" s="110" t="e">
        <f t="shared" si="247"/>
        <v>#DIV/0!</v>
      </c>
      <c r="BT299" s="110">
        <f t="shared" si="248"/>
        <v>0</v>
      </c>
      <c r="CC299" s="110"/>
      <c r="CD299" s="110"/>
      <c r="CE299" s="110"/>
      <c r="CW299" s="110"/>
      <c r="CX299" s="110"/>
    </row>
    <row r="300" spans="1:102">
      <c r="A300" s="110">
        <f t="shared" si="263"/>
        <v>6.4400000000000546</v>
      </c>
      <c r="B300" s="110">
        <f t="shared" ref="B300:B363" si="295">G$11+((1-G$12)*(($R$13*($G$11+273.15))/($R$12*$R$14)*10^9)*A300+G$12*(($O$13*($G$11+273.15))/($O$12*$O$14)*10^9)*A300)</f>
        <v>1534.8868405572762</v>
      </c>
      <c r="C300" s="116">
        <f t="shared" ref="C300:C363" si="296">IF(AND($H300&gt;$B300,$K300&gt;$B300),$B300,C299+AS299*($A300-$A299))</f>
        <v>1534.8868405572762</v>
      </c>
      <c r="E300" s="205">
        <f t="shared" si="264"/>
        <v>1771.4349026582283</v>
      </c>
      <c r="F300" s="205">
        <f t="shared" si="265"/>
        <v>1735.32388122362</v>
      </c>
      <c r="G300" s="205">
        <f t="shared" si="266"/>
        <v>-0.12965025530165505</v>
      </c>
      <c r="H300" s="205">
        <f t="shared" si="267"/>
        <v>1776.1167058064289</v>
      </c>
      <c r="I300" s="205">
        <f t="shared" si="268"/>
        <v>0</v>
      </c>
      <c r="K300" s="115">
        <f t="shared" si="269"/>
        <v>1730.0606400000038</v>
      </c>
      <c r="L300" s="115">
        <f t="shared" si="270"/>
        <v>1857.4844800000021</v>
      </c>
      <c r="M300" s="115">
        <f t="shared" si="271"/>
        <v>0.1477541371158386</v>
      </c>
      <c r="N300" s="115">
        <f t="shared" si="272"/>
        <v>1765.6737954456883</v>
      </c>
      <c r="O300" s="115">
        <f t="shared" si="273"/>
        <v>1986.852800000001</v>
      </c>
      <c r="Q300" s="205">
        <f t="shared" si="274"/>
        <v>-1</v>
      </c>
      <c r="R300" s="204">
        <f t="shared" si="275"/>
        <v>0</v>
      </c>
      <c r="S300" s="204">
        <f t="shared" si="276"/>
        <v>0</v>
      </c>
      <c r="T300" s="115">
        <f t="shared" si="277"/>
        <v>-1.5316898269800232</v>
      </c>
      <c r="U300" s="115">
        <f t="shared" si="278"/>
        <v>0</v>
      </c>
      <c r="V300" s="115">
        <f t="shared" si="279"/>
        <v>0</v>
      </c>
      <c r="W300" s="202">
        <f t="shared" ref="W300:W363" si="297">IF(V300&gt;0,V300,U300)</f>
        <v>0</v>
      </c>
      <c r="Y300" s="205">
        <f t="shared" si="249"/>
        <v>75.866242092071644</v>
      </c>
      <c r="Z300" s="205">
        <f t="shared" si="250"/>
        <v>-1</v>
      </c>
      <c r="AA300" s="205">
        <f t="shared" si="280"/>
        <v>0</v>
      </c>
      <c r="AB300" s="205">
        <f t="shared" ref="AB300:AB363" si="298">IF(AA299&gt;0,AB299+AP299*($A300-$A299),AA300)</f>
        <v>0</v>
      </c>
      <c r="AC300" s="205">
        <f t="shared" si="251"/>
        <v>-1</v>
      </c>
      <c r="AD300" s="205">
        <f t="shared" si="281"/>
        <v>0</v>
      </c>
      <c r="AE300" s="205">
        <f t="shared" ref="AE300:AE363" si="299">AD300-AB300</f>
        <v>0</v>
      </c>
      <c r="AF300" s="205">
        <f t="shared" si="282"/>
        <v>0</v>
      </c>
      <c r="AG300" s="205">
        <f t="shared" ref="AG300:AG363" si="300">IF($G$15=0,AE300,AF300)</f>
        <v>0</v>
      </c>
      <c r="AH300" s="205">
        <f t="shared" ref="AH300:AH363" si="301">IF(AG300&lt;0,0.0001,AG300)</f>
        <v>0</v>
      </c>
      <c r="AI300" s="205">
        <f t="shared" si="283"/>
        <v>-0.12965025530165505</v>
      </c>
      <c r="AJ300" s="205">
        <f t="shared" si="252"/>
        <v>1776.1167058064289</v>
      </c>
      <c r="AK300" s="205">
        <f t="shared" ref="AK300:AK363" si="302">IF((($P$36*$B$26+$P$37)^2-4*(5-AA300)*(($P$31+$P$32*$B$25/($B$25+$B$23))*$A299^2+($P$33+$P$34*$B$25/($B$25+$B$23))*$A299+$P$35)),Y299,IF(AI299&lt;Z299,AK299,(C300-AJ299)/(A300-A299)))</f>
        <v>75.758528658663437</v>
      </c>
      <c r="AL300" s="205">
        <f t="shared" si="284"/>
        <v>75.866242092071644</v>
      </c>
      <c r="AM300" s="205" t="e">
        <f t="shared" si="285"/>
        <v>#DIV/0!</v>
      </c>
      <c r="AN300" s="205">
        <f t="shared" ref="AN300:AN363" si="303">IF(AH300=0,0,IF(S301=0,0,AM300))</f>
        <v>0</v>
      </c>
      <c r="AO300" s="205">
        <f t="shared" si="286"/>
        <v>0</v>
      </c>
      <c r="AP300" s="205">
        <f t="shared" ref="AP300:AP363" si="304">IF(AB300&gt;100,0,AO300)</f>
        <v>0</v>
      </c>
      <c r="AQ300" s="205">
        <f t="shared" ref="AQ300:AQ363" si="305">-AP300</f>
        <v>0</v>
      </c>
      <c r="AR300" s="215">
        <f t="shared" si="287"/>
        <v>13.181186421934679</v>
      </c>
      <c r="AS300" s="215">
        <f t="shared" si="288"/>
        <v>13.181186421934679</v>
      </c>
      <c r="AT300" s="215">
        <f t="shared" si="289"/>
        <v>0</v>
      </c>
      <c r="AU300" s="215">
        <f t="shared" si="253"/>
        <v>0</v>
      </c>
      <c r="AV300" s="201"/>
      <c r="AW300" s="115">
        <f t="shared" si="254"/>
        <v>67.161000000011498</v>
      </c>
      <c r="AX300" s="115">
        <f t="shared" si="255"/>
        <v>-1.5316898269800232</v>
      </c>
      <c r="AY300" s="115">
        <f t="shared" ref="AY300:AY363" si="306">IF(AX300&lt;0,0,(AX300^1.5)*100)</f>
        <v>0</v>
      </c>
      <c r="AZ300" s="115">
        <f t="shared" si="256"/>
        <v>-1.5238420019576411</v>
      </c>
      <c r="BA300" s="115">
        <f t="shared" ref="BA300:BA363" si="307">IF(AZ300&lt;0,0,(AZ300^1.5)*100)</f>
        <v>0</v>
      </c>
      <c r="BB300" s="115">
        <f t="shared" si="257"/>
        <v>0</v>
      </c>
      <c r="BC300" s="115">
        <f t="shared" si="258"/>
        <v>0</v>
      </c>
      <c r="BD300" s="115">
        <f t="shared" si="259"/>
        <v>0</v>
      </c>
      <c r="BE300" s="115">
        <f t="shared" ref="BE300:BE363" si="308">BD300-BC300</f>
        <v>0</v>
      </c>
      <c r="BF300" s="115">
        <f t="shared" ref="BF300:BF363" si="309">(BB301/100)^(1/1.5)</f>
        <v>0</v>
      </c>
      <c r="BG300" s="115">
        <f t="shared" si="260"/>
        <v>1730.0606400000038</v>
      </c>
      <c r="BH300" s="115">
        <f t="shared" si="261"/>
        <v>19584.540944273191</v>
      </c>
      <c r="BI300" s="115">
        <f t="shared" ref="BI300:BI363" si="310">IF(BC300&lt;=0,AW300,BH300)</f>
        <v>67.161000000011498</v>
      </c>
      <c r="BJ300" s="115" t="e">
        <f t="shared" ref="BJ300:BJ363" si="311">IF(OR(AA300&lt;=0, AB300&gt;=100),((BI300-($R$13*($G$11+273.15)/($G$12*$O$14*$O$12+(1-$G$12)*$R$14*$R$12)*10^9))/((1-$G$12)*($G$11+273.15)*$R$15/($G$12*$O$12+(1-$G$12)*$R$12)+100/BE300))*-100,(BI300-((1-$G$12)*$R$13+$G$12*$O$13)*($G$11+273.15)/($G$12*$O$14*$O$12+(1-$G$12)*$R$14*$R$12)*10^9+$G$12*($G$11+273.15)*$O$15/$O$12*(BI300-AL300)/(100/AH300))/((1-$G$12)*($G$11+273.15)*$R$15/$R$12+$G$12*($G$11+273.15)*$O$15/$O$12*(100/BE300)/(100/AH300)+100/BE300)*-100)</f>
        <v>#DIV/0!</v>
      </c>
      <c r="BK300" s="115">
        <f t="shared" si="290"/>
        <v>0</v>
      </c>
      <c r="BL300" s="115">
        <f t="shared" si="291"/>
        <v>0</v>
      </c>
      <c r="BM300" s="115">
        <f t="shared" ref="BM300:BM363" si="312">-BL300</f>
        <v>0</v>
      </c>
      <c r="BN300" s="201">
        <f t="shared" si="292"/>
        <v>0</v>
      </c>
      <c r="BO300" s="216">
        <f t="shared" si="262"/>
        <v>0</v>
      </c>
      <c r="BP300" s="201"/>
      <c r="BQ300" s="110">
        <f t="shared" si="293"/>
        <v>0</v>
      </c>
      <c r="BR300" s="110" t="e">
        <f t="shared" si="294"/>
        <v>#DIV/0!</v>
      </c>
      <c r="BS300" s="110" t="e">
        <f t="shared" ref="BS300:BS363" si="313">(1-$G$12)*BO300/BQ300</f>
        <v>#DIV/0!</v>
      </c>
      <c r="BT300" s="110">
        <f t="shared" ref="BT300:BT363" si="314">BQ300*$R$16*9.8/10^9</f>
        <v>0</v>
      </c>
      <c r="CC300" s="110"/>
      <c r="CD300" s="110"/>
      <c r="CE300" s="110"/>
      <c r="CW300" s="110"/>
      <c r="CX300" s="110"/>
    </row>
    <row r="301" spans="1:102">
      <c r="A301" s="110">
        <f t="shared" si="263"/>
        <v>6.4300000000000548</v>
      </c>
      <c r="B301" s="110">
        <f t="shared" si="295"/>
        <v>1534.7550286930568</v>
      </c>
      <c r="C301" s="116">
        <f t="shared" si="296"/>
        <v>1534.7550286930568</v>
      </c>
      <c r="E301" s="205">
        <f t="shared" si="264"/>
        <v>1770.7621889054585</v>
      </c>
      <c r="F301" s="205">
        <f t="shared" si="265"/>
        <v>1735.3556812236197</v>
      </c>
      <c r="G301" s="205">
        <f t="shared" si="266"/>
        <v>-0.12977212328326912</v>
      </c>
      <c r="H301" s="205">
        <f t="shared" si="267"/>
        <v>1775.3569665853761</v>
      </c>
      <c r="I301" s="205">
        <f t="shared" si="268"/>
        <v>0</v>
      </c>
      <c r="K301" s="115">
        <f t="shared" si="269"/>
        <v>1729.3880100000038</v>
      </c>
      <c r="L301" s="115">
        <f t="shared" si="270"/>
        <v>1857.0963200000022</v>
      </c>
      <c r="M301" s="115">
        <f t="shared" si="271"/>
        <v>0.14787066246056718</v>
      </c>
      <c r="N301" s="115">
        <f t="shared" si="272"/>
        <v>1765.0994341664198</v>
      </c>
      <c r="O301" s="115">
        <f t="shared" si="273"/>
        <v>1986.6602000000012</v>
      </c>
      <c r="Q301" s="205">
        <f t="shared" si="274"/>
        <v>-1</v>
      </c>
      <c r="R301" s="204">
        <f t="shared" si="275"/>
        <v>0</v>
      </c>
      <c r="S301" s="204">
        <f t="shared" si="276"/>
        <v>0</v>
      </c>
      <c r="T301" s="115">
        <f t="shared" si="277"/>
        <v>-1.5240431989660608</v>
      </c>
      <c r="U301" s="115">
        <f t="shared" si="278"/>
        <v>0</v>
      </c>
      <c r="V301" s="115">
        <f t="shared" si="279"/>
        <v>0</v>
      </c>
      <c r="W301" s="202">
        <f t="shared" si="297"/>
        <v>0</v>
      </c>
      <c r="Y301" s="205">
        <f t="shared" ref="Y301:Y364" si="315">(H301-H300)/(A301-A300)</f>
        <v>75.97392210527849</v>
      </c>
      <c r="Z301" s="205">
        <f t="shared" ref="Z301:Z364" si="316">IF(E301&gt;F301,-1,(C301-E301)/(F301-E301))</f>
        <v>-1</v>
      </c>
      <c r="AA301" s="205">
        <f t="shared" si="280"/>
        <v>0</v>
      </c>
      <c r="AB301" s="205">
        <f t="shared" si="298"/>
        <v>0</v>
      </c>
      <c r="AC301" s="205">
        <f t="shared" ref="AC301:AC364" si="317">IF(E301&gt;F301,-1,Z301+1/(F301-E301))</f>
        <v>-1</v>
      </c>
      <c r="AD301" s="205">
        <f t="shared" si="281"/>
        <v>0</v>
      </c>
      <c r="AE301" s="205">
        <f t="shared" si="299"/>
        <v>0</v>
      </c>
      <c r="AF301" s="205">
        <f t="shared" si="282"/>
        <v>0</v>
      </c>
      <c r="AG301" s="205">
        <f t="shared" si="300"/>
        <v>0</v>
      </c>
      <c r="AH301" s="205">
        <f t="shared" si="301"/>
        <v>0</v>
      </c>
      <c r="AI301" s="205">
        <f t="shared" si="283"/>
        <v>-0.12977212328326912</v>
      </c>
      <c r="AJ301" s="205">
        <f t="shared" ref="AJ301:AJ364" si="318">AI301*(F301-E301)+E301</f>
        <v>1775.3569665853761</v>
      </c>
      <c r="AK301" s="205">
        <f t="shared" si="302"/>
        <v>75.866242092071644</v>
      </c>
      <c r="AL301" s="205">
        <f t="shared" si="284"/>
        <v>75.97392210527849</v>
      </c>
      <c r="AM301" s="205" t="e">
        <f t="shared" si="285"/>
        <v>#DIV/0!</v>
      </c>
      <c r="AN301" s="205">
        <f t="shared" si="303"/>
        <v>0</v>
      </c>
      <c r="AO301" s="205">
        <f t="shared" si="286"/>
        <v>0</v>
      </c>
      <c r="AP301" s="205">
        <f t="shared" si="304"/>
        <v>0</v>
      </c>
      <c r="AQ301" s="205">
        <f t="shared" si="305"/>
        <v>0</v>
      </c>
      <c r="AR301" s="215">
        <f t="shared" si="287"/>
        <v>13.181186421934679</v>
      </c>
      <c r="AS301" s="215">
        <f t="shared" si="288"/>
        <v>13.181186421934679</v>
      </c>
      <c r="AT301" s="215">
        <f t="shared" si="289"/>
        <v>0</v>
      </c>
      <c r="AU301" s="215">
        <f t="shared" ref="AU301:AU364" si="319">AU300+AT301</f>
        <v>0</v>
      </c>
      <c r="AV301" s="201"/>
      <c r="AW301" s="115">
        <f t="shared" ref="AW301:AW364" si="320">(K301-K300)/(A301-A300)</f>
        <v>67.263000000004084</v>
      </c>
      <c r="AX301" s="115">
        <f t="shared" ref="AX301:AX364" si="321">(C301-K301)/(L301-K301)</f>
        <v>-1.5240431989660608</v>
      </c>
      <c r="AY301" s="115">
        <f t="shared" si="306"/>
        <v>0</v>
      </c>
      <c r="AZ301" s="115">
        <f t="shared" ref="AZ301:AZ364" si="322">(C301+1-K301)/(L301-K301)</f>
        <v>-1.5162128549579066</v>
      </c>
      <c r="BA301" s="115">
        <f t="shared" si="307"/>
        <v>0</v>
      </c>
      <c r="BB301" s="115">
        <f t="shared" ref="BB301:BB364" si="323">IF(AY301&lt;M301*100,AY301,(M301+(1-M301)*((C301-N301)/(O301-N301))^1.5)*100)</f>
        <v>0</v>
      </c>
      <c r="BC301" s="115">
        <f t="shared" ref="BC301:BC364" si="324">IF(BB300&lt;=0,BB301,BC300+BL300*(A301-A300))</f>
        <v>0</v>
      </c>
      <c r="BD301" s="115">
        <f t="shared" ref="BD301:BD364" si="325">IF(BA301&lt;M301*100,BA301,(M301+(1-M301)*((C301+1-N301)/(O301-N301))^1.5)*100)</f>
        <v>0</v>
      </c>
      <c r="BE301" s="115">
        <f t="shared" si="308"/>
        <v>0</v>
      </c>
      <c r="BF301" s="115">
        <f t="shared" si="309"/>
        <v>0</v>
      </c>
      <c r="BG301" s="115">
        <f t="shared" ref="BG301:BG364" si="326">IF(BC301&lt;M301*100,BF301*(L301-K301)+K301,BF301*(O301-N301)+N301)</f>
        <v>1729.3880100000038</v>
      </c>
      <c r="BH301" s="115">
        <f t="shared" ref="BH301:BH364" si="327">IF(BF300&lt;AX300,BH300,(C301-BG300)/(A301-A300))</f>
        <v>19530.56113069511</v>
      </c>
      <c r="BI301" s="115">
        <f t="shared" si="310"/>
        <v>67.263000000004084</v>
      </c>
      <c r="BJ301" s="115" t="e">
        <f t="shared" si="311"/>
        <v>#DIV/0!</v>
      </c>
      <c r="BK301" s="115">
        <f t="shared" si="290"/>
        <v>0</v>
      </c>
      <c r="BL301" s="115">
        <f t="shared" si="291"/>
        <v>0</v>
      </c>
      <c r="BM301" s="115">
        <f t="shared" si="312"/>
        <v>0</v>
      </c>
      <c r="BN301" s="201">
        <f t="shared" si="292"/>
        <v>0</v>
      </c>
      <c r="BO301" s="216">
        <f t="shared" ref="BO301:BO364" si="328">BO300+BN301</f>
        <v>0</v>
      </c>
      <c r="BP301" s="201"/>
      <c r="BQ301" s="110">
        <f t="shared" si="293"/>
        <v>0</v>
      </c>
      <c r="BR301" s="110" t="e">
        <f t="shared" si="294"/>
        <v>#DIV/0!</v>
      </c>
      <c r="BS301" s="110" t="e">
        <f t="shared" si="313"/>
        <v>#DIV/0!</v>
      </c>
      <c r="BT301" s="110">
        <f t="shared" si="314"/>
        <v>0</v>
      </c>
      <c r="CC301" s="110"/>
      <c r="CD301" s="110"/>
      <c r="CE301" s="110"/>
      <c r="CW301" s="110"/>
      <c r="CX301" s="110"/>
    </row>
    <row r="302" spans="1:102">
      <c r="A302" s="110">
        <f t="shared" ref="A302:A365" si="329">A301-0.01</f>
        <v>6.420000000000055</v>
      </c>
      <c r="B302" s="110">
        <f t="shared" si="295"/>
        <v>1534.6232168288375</v>
      </c>
      <c r="C302" s="116">
        <f t="shared" si="296"/>
        <v>1534.6232168288375</v>
      </c>
      <c r="E302" s="205">
        <f t="shared" si="264"/>
        <v>1770.0883487979368</v>
      </c>
      <c r="F302" s="205">
        <f t="shared" si="265"/>
        <v>1735.3846812236197</v>
      </c>
      <c r="G302" s="205">
        <f t="shared" si="266"/>
        <v>-0.12989411257982214</v>
      </c>
      <c r="H302" s="205">
        <f t="shared" si="267"/>
        <v>1774.5961509007677</v>
      </c>
      <c r="I302" s="205">
        <f t="shared" si="268"/>
        <v>0</v>
      </c>
      <c r="K302" s="115">
        <f t="shared" si="269"/>
        <v>1728.7143600000038</v>
      </c>
      <c r="L302" s="115">
        <f t="shared" si="270"/>
        <v>1856.7075200000022</v>
      </c>
      <c r="M302" s="115">
        <f t="shared" si="271"/>
        <v>0.1479873717442772</v>
      </c>
      <c r="N302" s="115">
        <f t="shared" si="272"/>
        <v>1764.5242675282338</v>
      </c>
      <c r="O302" s="115">
        <f t="shared" si="273"/>
        <v>1986.467200000001</v>
      </c>
      <c r="Q302" s="205">
        <f t="shared" si="274"/>
        <v>-1</v>
      </c>
      <c r="R302" s="204">
        <f t="shared" si="275"/>
        <v>0</v>
      </c>
      <c r="S302" s="204">
        <f t="shared" si="276"/>
        <v>0</v>
      </c>
      <c r="T302" s="115">
        <f t="shared" si="277"/>
        <v>-1.5164180896164197</v>
      </c>
      <c r="U302" s="115">
        <f t="shared" si="278"/>
        <v>0</v>
      </c>
      <c r="V302" s="115">
        <f t="shared" si="279"/>
        <v>0</v>
      </c>
      <c r="W302" s="202">
        <f t="shared" si="297"/>
        <v>0</v>
      </c>
      <c r="Y302" s="205">
        <f t="shared" si="315"/>
        <v>76.081568460837644</v>
      </c>
      <c r="Z302" s="205">
        <f t="shared" si="316"/>
        <v>-1</v>
      </c>
      <c r="AA302" s="205">
        <f t="shared" si="280"/>
        <v>0</v>
      </c>
      <c r="AB302" s="205">
        <f t="shared" si="298"/>
        <v>0</v>
      </c>
      <c r="AC302" s="205">
        <f t="shared" si="317"/>
        <v>-1</v>
      </c>
      <c r="AD302" s="205">
        <f t="shared" si="281"/>
        <v>0</v>
      </c>
      <c r="AE302" s="205">
        <f t="shared" si="299"/>
        <v>0</v>
      </c>
      <c r="AF302" s="205">
        <f t="shared" si="282"/>
        <v>0</v>
      </c>
      <c r="AG302" s="205">
        <f t="shared" si="300"/>
        <v>0</v>
      </c>
      <c r="AH302" s="205">
        <f t="shared" si="301"/>
        <v>0</v>
      </c>
      <c r="AI302" s="205">
        <f t="shared" si="283"/>
        <v>-0.12989411257982214</v>
      </c>
      <c r="AJ302" s="205">
        <f t="shared" si="318"/>
        <v>1774.5961509007677</v>
      </c>
      <c r="AK302" s="205">
        <f t="shared" si="302"/>
        <v>75.97392210527849</v>
      </c>
      <c r="AL302" s="205">
        <f t="shared" si="284"/>
        <v>76.081568460837644</v>
      </c>
      <c r="AM302" s="205" t="e">
        <f t="shared" si="285"/>
        <v>#DIV/0!</v>
      </c>
      <c r="AN302" s="205">
        <f t="shared" si="303"/>
        <v>0</v>
      </c>
      <c r="AO302" s="205">
        <f t="shared" si="286"/>
        <v>0</v>
      </c>
      <c r="AP302" s="205">
        <f t="shared" si="304"/>
        <v>0</v>
      </c>
      <c r="AQ302" s="205">
        <f t="shared" si="305"/>
        <v>0</v>
      </c>
      <c r="AR302" s="215">
        <f t="shared" si="287"/>
        <v>13.181186421934679</v>
      </c>
      <c r="AS302" s="215">
        <f t="shared" si="288"/>
        <v>13.181186421934679</v>
      </c>
      <c r="AT302" s="215">
        <f t="shared" si="289"/>
        <v>0</v>
      </c>
      <c r="AU302" s="215">
        <f t="shared" si="319"/>
        <v>0</v>
      </c>
      <c r="AV302" s="201"/>
      <c r="AW302" s="115">
        <f t="shared" si="320"/>
        <v>67.36499999999667</v>
      </c>
      <c r="AX302" s="115">
        <f t="shared" si="321"/>
        <v>-1.5164180896164197</v>
      </c>
      <c r="AY302" s="115">
        <f t="shared" si="306"/>
        <v>0</v>
      </c>
      <c r="AZ302" s="115">
        <f t="shared" si="322"/>
        <v>-1.5086051721136406</v>
      </c>
      <c r="BA302" s="115">
        <f t="shared" si="307"/>
        <v>0</v>
      </c>
      <c r="BB302" s="115">
        <f t="shared" si="323"/>
        <v>0</v>
      </c>
      <c r="BC302" s="115">
        <f t="shared" si="324"/>
        <v>0</v>
      </c>
      <c r="BD302" s="115">
        <f t="shared" si="325"/>
        <v>0</v>
      </c>
      <c r="BE302" s="115">
        <f t="shared" si="308"/>
        <v>0</v>
      </c>
      <c r="BF302" s="115">
        <f t="shared" si="309"/>
        <v>0</v>
      </c>
      <c r="BG302" s="115">
        <f t="shared" si="326"/>
        <v>1728.7143600000038</v>
      </c>
      <c r="BH302" s="115">
        <f t="shared" si="327"/>
        <v>19476.479317117042</v>
      </c>
      <c r="BI302" s="115">
        <f t="shared" si="310"/>
        <v>67.36499999999667</v>
      </c>
      <c r="BJ302" s="115" t="e">
        <f t="shared" si="311"/>
        <v>#DIV/0!</v>
      </c>
      <c r="BK302" s="115">
        <f t="shared" si="290"/>
        <v>0</v>
      </c>
      <c r="BL302" s="115">
        <f t="shared" si="291"/>
        <v>0</v>
      </c>
      <c r="BM302" s="115">
        <f t="shared" si="312"/>
        <v>0</v>
      </c>
      <c r="BN302" s="201">
        <f t="shared" si="292"/>
        <v>0</v>
      </c>
      <c r="BO302" s="216">
        <f t="shared" si="328"/>
        <v>0</v>
      </c>
      <c r="BP302" s="201"/>
      <c r="BQ302" s="110">
        <f t="shared" si="293"/>
        <v>0</v>
      </c>
      <c r="BR302" s="110" t="e">
        <f t="shared" si="294"/>
        <v>#DIV/0!</v>
      </c>
      <c r="BS302" s="110" t="e">
        <f t="shared" si="313"/>
        <v>#DIV/0!</v>
      </c>
      <c r="BT302" s="110">
        <f t="shared" si="314"/>
        <v>0</v>
      </c>
      <c r="CC302" s="110"/>
      <c r="CD302" s="110"/>
      <c r="CE302" s="110"/>
      <c r="CW302" s="110"/>
      <c r="CX302" s="110"/>
    </row>
    <row r="303" spans="1:102">
      <c r="A303" s="110">
        <f t="shared" si="329"/>
        <v>6.4100000000000552</v>
      </c>
      <c r="B303" s="110">
        <f t="shared" si="295"/>
        <v>1534.4914049646181</v>
      </c>
      <c r="C303" s="116">
        <f t="shared" si="296"/>
        <v>1534.4914049646181</v>
      </c>
      <c r="E303" s="205">
        <f t="shared" si="264"/>
        <v>1769.413382335664</v>
      </c>
      <c r="F303" s="205">
        <f t="shared" si="265"/>
        <v>1735.41088122362</v>
      </c>
      <c r="G303" s="205">
        <f t="shared" si="266"/>
        <v>-0.13001622266973673</v>
      </c>
      <c r="H303" s="205">
        <f t="shared" si="267"/>
        <v>1773.8342590915754</v>
      </c>
      <c r="I303" s="205">
        <f t="shared" si="268"/>
        <v>0</v>
      </c>
      <c r="K303" s="115">
        <f t="shared" si="269"/>
        <v>1728.0396900000039</v>
      </c>
      <c r="L303" s="115">
        <f t="shared" si="270"/>
        <v>1856.3180800000021</v>
      </c>
      <c r="M303" s="115">
        <f t="shared" si="271"/>
        <v>0.14810426540284297</v>
      </c>
      <c r="N303" s="115">
        <f t="shared" si="272"/>
        <v>1763.9482959161894</v>
      </c>
      <c r="O303" s="115">
        <f t="shared" si="273"/>
        <v>1986.2738000000011</v>
      </c>
      <c r="Q303" s="205">
        <f t="shared" si="274"/>
        <v>-1</v>
      </c>
      <c r="R303" s="204">
        <f t="shared" si="275"/>
        <v>0</v>
      </c>
      <c r="S303" s="204">
        <f t="shared" si="276"/>
        <v>0</v>
      </c>
      <c r="T303" s="115">
        <f t="shared" si="277"/>
        <v>-1.5088144233443266</v>
      </c>
      <c r="U303" s="115">
        <f t="shared" si="278"/>
        <v>0</v>
      </c>
      <c r="V303" s="115">
        <f t="shared" si="279"/>
        <v>0</v>
      </c>
      <c r="W303" s="202">
        <f t="shared" si="297"/>
        <v>0</v>
      </c>
      <c r="Y303" s="205">
        <f t="shared" si="315"/>
        <v>76.189180919233678</v>
      </c>
      <c r="Z303" s="205">
        <f t="shared" si="316"/>
        <v>-1</v>
      </c>
      <c r="AA303" s="205">
        <f t="shared" si="280"/>
        <v>0</v>
      </c>
      <c r="AB303" s="205">
        <f t="shared" si="298"/>
        <v>0</v>
      </c>
      <c r="AC303" s="205">
        <f t="shared" si="317"/>
        <v>-1</v>
      </c>
      <c r="AD303" s="205">
        <f t="shared" si="281"/>
        <v>0</v>
      </c>
      <c r="AE303" s="205">
        <f t="shared" si="299"/>
        <v>0</v>
      </c>
      <c r="AF303" s="205">
        <f t="shared" si="282"/>
        <v>0</v>
      </c>
      <c r="AG303" s="205">
        <f t="shared" si="300"/>
        <v>0</v>
      </c>
      <c r="AH303" s="205">
        <f t="shared" si="301"/>
        <v>0</v>
      </c>
      <c r="AI303" s="205">
        <f t="shared" si="283"/>
        <v>-0.13001622266973673</v>
      </c>
      <c r="AJ303" s="205">
        <f t="shared" si="318"/>
        <v>1773.8342590915754</v>
      </c>
      <c r="AK303" s="205">
        <f t="shared" si="302"/>
        <v>76.081568460837644</v>
      </c>
      <c r="AL303" s="205">
        <f t="shared" si="284"/>
        <v>76.189180919233678</v>
      </c>
      <c r="AM303" s="205" t="e">
        <f t="shared" si="285"/>
        <v>#DIV/0!</v>
      </c>
      <c r="AN303" s="205">
        <f t="shared" si="303"/>
        <v>0</v>
      </c>
      <c r="AO303" s="205">
        <f t="shared" si="286"/>
        <v>0</v>
      </c>
      <c r="AP303" s="205">
        <f t="shared" si="304"/>
        <v>0</v>
      </c>
      <c r="AQ303" s="205">
        <f t="shared" si="305"/>
        <v>0</v>
      </c>
      <c r="AR303" s="215">
        <f t="shared" si="287"/>
        <v>13.181186421934679</v>
      </c>
      <c r="AS303" s="215">
        <f t="shared" si="288"/>
        <v>13.181186421934679</v>
      </c>
      <c r="AT303" s="215">
        <f t="shared" si="289"/>
        <v>0</v>
      </c>
      <c r="AU303" s="215">
        <f t="shared" si="319"/>
        <v>0</v>
      </c>
      <c r="AV303" s="201"/>
      <c r="AW303" s="115">
        <f t="shared" si="320"/>
        <v>67.466999999989255</v>
      </c>
      <c r="AX303" s="115">
        <f t="shared" si="321"/>
        <v>-1.5088144233443266</v>
      </c>
      <c r="AY303" s="115">
        <f t="shared" si="306"/>
        <v>0</v>
      </c>
      <c r="AZ303" s="115">
        <f t="shared" si="322"/>
        <v>-1.5010188780463225</v>
      </c>
      <c r="BA303" s="115">
        <f t="shared" si="307"/>
        <v>0</v>
      </c>
      <c r="BB303" s="115">
        <f t="shared" si="323"/>
        <v>0</v>
      </c>
      <c r="BC303" s="115">
        <f t="shared" si="324"/>
        <v>0</v>
      </c>
      <c r="BD303" s="115">
        <f t="shared" si="325"/>
        <v>0</v>
      </c>
      <c r="BE303" s="115">
        <f t="shared" si="308"/>
        <v>0</v>
      </c>
      <c r="BF303" s="115">
        <f t="shared" si="309"/>
        <v>0</v>
      </c>
      <c r="BG303" s="115">
        <f t="shared" si="326"/>
        <v>1728.0396900000039</v>
      </c>
      <c r="BH303" s="115">
        <f t="shared" si="327"/>
        <v>19422.295503538982</v>
      </c>
      <c r="BI303" s="115">
        <f t="shared" si="310"/>
        <v>67.466999999989255</v>
      </c>
      <c r="BJ303" s="115" t="e">
        <f t="shared" si="311"/>
        <v>#DIV/0!</v>
      </c>
      <c r="BK303" s="115">
        <f t="shared" si="290"/>
        <v>0</v>
      </c>
      <c r="BL303" s="115">
        <f t="shared" si="291"/>
        <v>0</v>
      </c>
      <c r="BM303" s="115">
        <f t="shared" si="312"/>
        <v>0</v>
      </c>
      <c r="BN303" s="201">
        <f t="shared" si="292"/>
        <v>0</v>
      </c>
      <c r="BO303" s="216">
        <f t="shared" si="328"/>
        <v>0</v>
      </c>
      <c r="BP303" s="201"/>
      <c r="BQ303" s="110">
        <f t="shared" si="293"/>
        <v>0</v>
      </c>
      <c r="BR303" s="110" t="e">
        <f t="shared" si="294"/>
        <v>#DIV/0!</v>
      </c>
      <c r="BS303" s="110" t="e">
        <f t="shared" si="313"/>
        <v>#DIV/0!</v>
      </c>
      <c r="BT303" s="110">
        <f t="shared" si="314"/>
        <v>0</v>
      </c>
      <c r="CC303" s="110"/>
      <c r="CD303" s="110"/>
      <c r="CE303" s="110"/>
      <c r="CW303" s="110"/>
      <c r="CX303" s="110"/>
    </row>
    <row r="304" spans="1:102">
      <c r="A304" s="110">
        <f t="shared" si="329"/>
        <v>6.4000000000000554</v>
      </c>
      <c r="B304" s="110">
        <f t="shared" si="295"/>
        <v>1534.3595931003988</v>
      </c>
      <c r="C304" s="116">
        <f t="shared" si="296"/>
        <v>1534.3595931003988</v>
      </c>
      <c r="E304" s="205">
        <f t="shared" si="264"/>
        <v>1768.7372895186395</v>
      </c>
      <c r="F304" s="205">
        <f t="shared" si="265"/>
        <v>1735.4342812236198</v>
      </c>
      <c r="G304" s="205">
        <f t="shared" si="266"/>
        <v>-0.13013845302339569</v>
      </c>
      <c r="H304" s="205">
        <f t="shared" si="267"/>
        <v>1773.0712914991786</v>
      </c>
      <c r="I304" s="205">
        <f t="shared" si="268"/>
        <v>0</v>
      </c>
      <c r="K304" s="115">
        <f t="shared" si="269"/>
        <v>1727.3640000000039</v>
      </c>
      <c r="L304" s="115">
        <f t="shared" si="270"/>
        <v>1855.9280000000022</v>
      </c>
      <c r="M304" s="115">
        <f t="shared" si="271"/>
        <v>0.14822134387351713</v>
      </c>
      <c r="N304" s="115">
        <f t="shared" si="272"/>
        <v>1763.371519716402</v>
      </c>
      <c r="O304" s="115">
        <f t="shared" si="273"/>
        <v>1986.0800000000013</v>
      </c>
      <c r="Q304" s="205">
        <f t="shared" si="274"/>
        <v>-1</v>
      </c>
      <c r="R304" s="204">
        <f t="shared" si="275"/>
        <v>0</v>
      </c>
      <c r="S304" s="204">
        <f t="shared" si="276"/>
        <v>0</v>
      </c>
      <c r="T304" s="115">
        <f t="shared" si="277"/>
        <v>-1.5012321248530516</v>
      </c>
      <c r="U304" s="115">
        <f t="shared" si="278"/>
        <v>0</v>
      </c>
      <c r="V304" s="115">
        <f t="shared" si="279"/>
        <v>0</v>
      </c>
      <c r="W304" s="202">
        <f t="shared" si="297"/>
        <v>0</v>
      </c>
      <c r="Y304" s="205">
        <f t="shared" si="315"/>
        <v>76.296759239677868</v>
      </c>
      <c r="Z304" s="205">
        <f t="shared" si="316"/>
        <v>-1</v>
      </c>
      <c r="AA304" s="205">
        <f t="shared" si="280"/>
        <v>0</v>
      </c>
      <c r="AB304" s="205">
        <f t="shared" si="298"/>
        <v>0</v>
      </c>
      <c r="AC304" s="205">
        <f t="shared" si="317"/>
        <v>-1</v>
      </c>
      <c r="AD304" s="205">
        <f t="shared" si="281"/>
        <v>0</v>
      </c>
      <c r="AE304" s="205">
        <f t="shared" si="299"/>
        <v>0</v>
      </c>
      <c r="AF304" s="205">
        <f t="shared" si="282"/>
        <v>0</v>
      </c>
      <c r="AG304" s="205">
        <f t="shared" si="300"/>
        <v>0</v>
      </c>
      <c r="AH304" s="205">
        <f t="shared" si="301"/>
        <v>0</v>
      </c>
      <c r="AI304" s="205">
        <f t="shared" si="283"/>
        <v>-0.13013845302339569</v>
      </c>
      <c r="AJ304" s="205">
        <f t="shared" si="318"/>
        <v>1773.0712914991786</v>
      </c>
      <c r="AK304" s="205">
        <f t="shared" si="302"/>
        <v>76.189180919233678</v>
      </c>
      <c r="AL304" s="205">
        <f t="shared" si="284"/>
        <v>76.296759239677868</v>
      </c>
      <c r="AM304" s="205" t="e">
        <f t="shared" si="285"/>
        <v>#DIV/0!</v>
      </c>
      <c r="AN304" s="205">
        <f t="shared" si="303"/>
        <v>0</v>
      </c>
      <c r="AO304" s="205">
        <f t="shared" si="286"/>
        <v>0</v>
      </c>
      <c r="AP304" s="205">
        <f t="shared" si="304"/>
        <v>0</v>
      </c>
      <c r="AQ304" s="205">
        <f t="shared" si="305"/>
        <v>0</v>
      </c>
      <c r="AR304" s="215">
        <f t="shared" si="287"/>
        <v>13.181186421934679</v>
      </c>
      <c r="AS304" s="215">
        <f t="shared" si="288"/>
        <v>13.181186421934679</v>
      </c>
      <c r="AT304" s="215">
        <f t="shared" si="289"/>
        <v>0</v>
      </c>
      <c r="AU304" s="215">
        <f t="shared" si="319"/>
        <v>0</v>
      </c>
      <c r="AV304" s="201"/>
      <c r="AW304" s="115">
        <f t="shared" si="320"/>
        <v>67.569000000004579</v>
      </c>
      <c r="AX304" s="115">
        <f t="shared" si="321"/>
        <v>-1.5012321248530516</v>
      </c>
      <c r="AY304" s="115">
        <f t="shared" si="306"/>
        <v>0</v>
      </c>
      <c r="AZ304" s="115">
        <f t="shared" si="322"/>
        <v>-1.4934538976665916</v>
      </c>
      <c r="BA304" s="115">
        <f t="shared" si="307"/>
        <v>0</v>
      </c>
      <c r="BB304" s="115">
        <f t="shared" si="323"/>
        <v>0</v>
      </c>
      <c r="BC304" s="115">
        <f t="shared" si="324"/>
        <v>0</v>
      </c>
      <c r="BD304" s="115">
        <f t="shared" si="325"/>
        <v>0</v>
      </c>
      <c r="BE304" s="115">
        <f t="shared" si="308"/>
        <v>0</v>
      </c>
      <c r="BF304" s="115">
        <f t="shared" si="309"/>
        <v>0</v>
      </c>
      <c r="BG304" s="115">
        <f t="shared" si="326"/>
        <v>1727.3640000000039</v>
      </c>
      <c r="BH304" s="115">
        <f t="shared" si="327"/>
        <v>19368.009689960927</v>
      </c>
      <c r="BI304" s="115">
        <f t="shared" si="310"/>
        <v>67.569000000004579</v>
      </c>
      <c r="BJ304" s="115" t="e">
        <f t="shared" si="311"/>
        <v>#DIV/0!</v>
      </c>
      <c r="BK304" s="115">
        <f t="shared" si="290"/>
        <v>0</v>
      </c>
      <c r="BL304" s="115">
        <f t="shared" si="291"/>
        <v>0</v>
      </c>
      <c r="BM304" s="115">
        <f t="shared" si="312"/>
        <v>0</v>
      </c>
      <c r="BN304" s="201">
        <f t="shared" si="292"/>
        <v>0</v>
      </c>
      <c r="BO304" s="216">
        <f t="shared" si="328"/>
        <v>0</v>
      </c>
      <c r="BP304" s="201"/>
      <c r="BQ304" s="110">
        <f t="shared" si="293"/>
        <v>0</v>
      </c>
      <c r="BR304" s="110" t="e">
        <f t="shared" si="294"/>
        <v>#DIV/0!</v>
      </c>
      <c r="BS304" s="110" t="e">
        <f t="shared" si="313"/>
        <v>#DIV/0!</v>
      </c>
      <c r="BT304" s="110">
        <f t="shared" si="314"/>
        <v>0</v>
      </c>
      <c r="CC304" s="110"/>
      <c r="CD304" s="110"/>
      <c r="CE304" s="110"/>
      <c r="CW304" s="110"/>
      <c r="CX304" s="110"/>
    </row>
    <row r="305" spans="1:102">
      <c r="A305" s="110">
        <f t="shared" si="329"/>
        <v>6.3900000000000556</v>
      </c>
      <c r="B305" s="110">
        <f t="shared" si="295"/>
        <v>1534.2277812361795</v>
      </c>
      <c r="C305" s="116">
        <f t="shared" si="296"/>
        <v>1534.2277812361795</v>
      </c>
      <c r="E305" s="205">
        <f t="shared" si="264"/>
        <v>1768.0600703468638</v>
      </c>
      <c r="F305" s="205">
        <f t="shared" si="265"/>
        <v>1735.4548812236199</v>
      </c>
      <c r="G305" s="205">
        <f t="shared" si="266"/>
        <v>-0.13026080310306623</v>
      </c>
      <c r="H305" s="205">
        <f t="shared" si="267"/>
        <v>1772.3072484673849</v>
      </c>
      <c r="I305" s="205">
        <f t="shared" si="268"/>
        <v>0</v>
      </c>
      <c r="K305" s="115">
        <f t="shared" si="269"/>
        <v>1726.6872900000037</v>
      </c>
      <c r="L305" s="115">
        <f t="shared" si="270"/>
        <v>1855.5372800000021</v>
      </c>
      <c r="M305" s="115">
        <f t="shared" si="271"/>
        <v>0.14833860759493603</v>
      </c>
      <c r="N305" s="115">
        <f t="shared" si="272"/>
        <v>1762.7939393160486</v>
      </c>
      <c r="O305" s="115">
        <f t="shared" si="273"/>
        <v>1985.8858000000009</v>
      </c>
      <c r="Q305" s="205">
        <f t="shared" si="274"/>
        <v>-1</v>
      </c>
      <c r="R305" s="204">
        <f t="shared" si="275"/>
        <v>0</v>
      </c>
      <c r="S305" s="204">
        <f t="shared" si="276"/>
        <v>0</v>
      </c>
      <c r="T305" s="115">
        <f t="shared" si="277"/>
        <v>-1.493671119134947</v>
      </c>
      <c r="U305" s="115">
        <f t="shared" si="278"/>
        <v>0</v>
      </c>
      <c r="V305" s="115">
        <f t="shared" si="279"/>
        <v>0</v>
      </c>
      <c r="W305" s="202">
        <f t="shared" si="297"/>
        <v>0</v>
      </c>
      <c r="Y305" s="205">
        <f t="shared" si="315"/>
        <v>76.404303179380619</v>
      </c>
      <c r="Z305" s="205">
        <f t="shared" si="316"/>
        <v>-1</v>
      </c>
      <c r="AA305" s="205">
        <f t="shared" si="280"/>
        <v>0</v>
      </c>
      <c r="AB305" s="205">
        <f t="shared" si="298"/>
        <v>0</v>
      </c>
      <c r="AC305" s="205">
        <f t="shared" si="317"/>
        <v>-1</v>
      </c>
      <c r="AD305" s="205">
        <f t="shared" si="281"/>
        <v>0</v>
      </c>
      <c r="AE305" s="205">
        <f t="shared" si="299"/>
        <v>0</v>
      </c>
      <c r="AF305" s="205">
        <f t="shared" si="282"/>
        <v>0</v>
      </c>
      <c r="AG305" s="205">
        <f t="shared" si="300"/>
        <v>0</v>
      </c>
      <c r="AH305" s="205">
        <f t="shared" si="301"/>
        <v>0</v>
      </c>
      <c r="AI305" s="205">
        <f t="shared" si="283"/>
        <v>-0.13026080310306623</v>
      </c>
      <c r="AJ305" s="205">
        <f t="shared" si="318"/>
        <v>1772.3072484673849</v>
      </c>
      <c r="AK305" s="205">
        <f t="shared" si="302"/>
        <v>76.296759239677868</v>
      </c>
      <c r="AL305" s="205">
        <f t="shared" si="284"/>
        <v>76.404303179380619</v>
      </c>
      <c r="AM305" s="205" t="e">
        <f t="shared" si="285"/>
        <v>#DIV/0!</v>
      </c>
      <c r="AN305" s="205">
        <f t="shared" si="303"/>
        <v>0</v>
      </c>
      <c r="AO305" s="205">
        <f t="shared" si="286"/>
        <v>0</v>
      </c>
      <c r="AP305" s="205">
        <f t="shared" si="304"/>
        <v>0</v>
      </c>
      <c r="AQ305" s="205">
        <f t="shared" si="305"/>
        <v>0</v>
      </c>
      <c r="AR305" s="215">
        <f t="shared" si="287"/>
        <v>13.181186421934679</v>
      </c>
      <c r="AS305" s="215">
        <f t="shared" si="288"/>
        <v>13.181186421934679</v>
      </c>
      <c r="AT305" s="215">
        <f t="shared" si="289"/>
        <v>0</v>
      </c>
      <c r="AU305" s="215">
        <f t="shared" si="319"/>
        <v>0</v>
      </c>
      <c r="AV305" s="201"/>
      <c r="AW305" s="115">
        <f t="shared" si="320"/>
        <v>67.671000000019916</v>
      </c>
      <c r="AX305" s="115">
        <f t="shared" si="321"/>
        <v>-1.493671119134947</v>
      </c>
      <c r="AY305" s="115">
        <f t="shared" si="306"/>
        <v>0</v>
      </c>
      <c r="AZ305" s="115">
        <f t="shared" si="322"/>
        <v>-1.485910156173289</v>
      </c>
      <c r="BA305" s="115">
        <f t="shared" si="307"/>
        <v>0</v>
      </c>
      <c r="BB305" s="115">
        <f t="shared" si="323"/>
        <v>0</v>
      </c>
      <c r="BC305" s="115">
        <f t="shared" si="324"/>
        <v>0</v>
      </c>
      <c r="BD305" s="115">
        <f t="shared" si="325"/>
        <v>0</v>
      </c>
      <c r="BE305" s="115">
        <f t="shared" si="308"/>
        <v>0</v>
      </c>
      <c r="BF305" s="115">
        <f t="shared" si="309"/>
        <v>0</v>
      </c>
      <c r="BG305" s="115">
        <f t="shared" si="326"/>
        <v>1726.6872900000037</v>
      </c>
      <c r="BH305" s="115">
        <f t="shared" si="327"/>
        <v>19313.621876382855</v>
      </c>
      <c r="BI305" s="115">
        <f t="shared" si="310"/>
        <v>67.671000000019916</v>
      </c>
      <c r="BJ305" s="115" t="e">
        <f t="shared" si="311"/>
        <v>#DIV/0!</v>
      </c>
      <c r="BK305" s="115">
        <f t="shared" si="290"/>
        <v>0</v>
      </c>
      <c r="BL305" s="115">
        <f t="shared" si="291"/>
        <v>0</v>
      </c>
      <c r="BM305" s="115">
        <f t="shared" si="312"/>
        <v>0</v>
      </c>
      <c r="BN305" s="201">
        <f t="shared" si="292"/>
        <v>0</v>
      </c>
      <c r="BO305" s="216">
        <f t="shared" si="328"/>
        <v>0</v>
      </c>
      <c r="BP305" s="201"/>
      <c r="BQ305" s="110">
        <f t="shared" si="293"/>
        <v>0</v>
      </c>
      <c r="BR305" s="110" t="e">
        <f t="shared" si="294"/>
        <v>#DIV/0!</v>
      </c>
      <c r="BS305" s="110" t="e">
        <f t="shared" si="313"/>
        <v>#DIV/0!</v>
      </c>
      <c r="BT305" s="110">
        <f t="shared" si="314"/>
        <v>0</v>
      </c>
      <c r="CC305" s="110"/>
      <c r="CD305" s="110"/>
      <c r="CE305" s="110"/>
      <c r="CW305" s="110"/>
      <c r="CX305" s="110"/>
    </row>
    <row r="306" spans="1:102">
      <c r="A306" s="110">
        <f t="shared" si="329"/>
        <v>6.3800000000000558</v>
      </c>
      <c r="B306" s="110">
        <f t="shared" si="295"/>
        <v>1534.0959693719601</v>
      </c>
      <c r="C306" s="116">
        <f t="shared" si="296"/>
        <v>1534.0959693719601</v>
      </c>
      <c r="E306" s="205">
        <f t="shared" si="264"/>
        <v>1767.3817248203363</v>
      </c>
      <c r="F306" s="205">
        <f t="shared" si="265"/>
        <v>1735.4726812236199</v>
      </c>
      <c r="G306" s="205">
        <f t="shared" si="266"/>
        <v>-0.13038327236282546</v>
      </c>
      <c r="H306" s="205">
        <f t="shared" si="267"/>
        <v>1771.5421303424444</v>
      </c>
      <c r="I306" s="205">
        <f t="shared" si="268"/>
        <v>0</v>
      </c>
      <c r="K306" s="115">
        <f t="shared" si="269"/>
        <v>1726.0095600000041</v>
      </c>
      <c r="L306" s="115">
        <f t="shared" si="270"/>
        <v>1855.1459200000022</v>
      </c>
      <c r="M306" s="115">
        <f t="shared" si="271"/>
        <v>0.14845605700712519</v>
      </c>
      <c r="N306" s="115">
        <f t="shared" si="272"/>
        <v>1762.2155551033718</v>
      </c>
      <c r="O306" s="115">
        <f t="shared" si="273"/>
        <v>1985.6912000000011</v>
      </c>
      <c r="Q306" s="205">
        <f t="shared" si="274"/>
        <v>-1</v>
      </c>
      <c r="R306" s="204">
        <f t="shared" si="275"/>
        <v>0</v>
      </c>
      <c r="S306" s="204">
        <f t="shared" si="276"/>
        <v>0</v>
      </c>
      <c r="T306" s="115">
        <f t="shared" si="277"/>
        <v>-1.486131331470445</v>
      </c>
      <c r="U306" s="115">
        <f t="shared" si="278"/>
        <v>0</v>
      </c>
      <c r="V306" s="115">
        <f t="shared" si="279"/>
        <v>0</v>
      </c>
      <c r="W306" s="202">
        <f t="shared" si="297"/>
        <v>0</v>
      </c>
      <c r="Y306" s="205">
        <f t="shared" si="315"/>
        <v>76.511812494051625</v>
      </c>
      <c r="Z306" s="205">
        <f t="shared" si="316"/>
        <v>-1</v>
      </c>
      <c r="AA306" s="205">
        <f t="shared" si="280"/>
        <v>0</v>
      </c>
      <c r="AB306" s="205">
        <f t="shared" si="298"/>
        <v>0</v>
      </c>
      <c r="AC306" s="205">
        <f t="shared" si="317"/>
        <v>-1</v>
      </c>
      <c r="AD306" s="205">
        <f t="shared" si="281"/>
        <v>0</v>
      </c>
      <c r="AE306" s="205">
        <f t="shared" si="299"/>
        <v>0</v>
      </c>
      <c r="AF306" s="205">
        <f t="shared" si="282"/>
        <v>0</v>
      </c>
      <c r="AG306" s="205">
        <f t="shared" si="300"/>
        <v>0</v>
      </c>
      <c r="AH306" s="205">
        <f t="shared" si="301"/>
        <v>0</v>
      </c>
      <c r="AI306" s="205">
        <f t="shared" si="283"/>
        <v>-0.13038327236282546</v>
      </c>
      <c r="AJ306" s="205">
        <f t="shared" si="318"/>
        <v>1771.5421303424444</v>
      </c>
      <c r="AK306" s="205">
        <f t="shared" si="302"/>
        <v>76.404303179380619</v>
      </c>
      <c r="AL306" s="205">
        <f t="shared" si="284"/>
        <v>76.511812494051625</v>
      </c>
      <c r="AM306" s="205" t="e">
        <f t="shared" si="285"/>
        <v>#DIV/0!</v>
      </c>
      <c r="AN306" s="205">
        <f t="shared" si="303"/>
        <v>0</v>
      </c>
      <c r="AO306" s="205">
        <f t="shared" si="286"/>
        <v>0</v>
      </c>
      <c r="AP306" s="205">
        <f t="shared" si="304"/>
        <v>0</v>
      </c>
      <c r="AQ306" s="205">
        <f t="shared" si="305"/>
        <v>0</v>
      </c>
      <c r="AR306" s="215">
        <f t="shared" si="287"/>
        <v>13.181186421934679</v>
      </c>
      <c r="AS306" s="215">
        <f t="shared" si="288"/>
        <v>13.181186421934679</v>
      </c>
      <c r="AT306" s="215">
        <f t="shared" si="289"/>
        <v>0</v>
      </c>
      <c r="AU306" s="215">
        <f t="shared" si="319"/>
        <v>0</v>
      </c>
      <c r="AV306" s="201"/>
      <c r="AW306" s="115">
        <f t="shared" si="320"/>
        <v>67.772999999967027</v>
      </c>
      <c r="AX306" s="115">
        <f t="shared" si="321"/>
        <v>-1.486131331470445</v>
      </c>
      <c r="AY306" s="115">
        <f t="shared" si="306"/>
        <v>0</v>
      </c>
      <c r="AZ306" s="115">
        <f t="shared" si="322"/>
        <v>-1.4783875790524581</v>
      </c>
      <c r="BA306" s="115">
        <f t="shared" si="307"/>
        <v>0</v>
      </c>
      <c r="BB306" s="115">
        <f t="shared" si="323"/>
        <v>0</v>
      </c>
      <c r="BC306" s="115">
        <f t="shared" si="324"/>
        <v>0</v>
      </c>
      <c r="BD306" s="115">
        <f t="shared" si="325"/>
        <v>0</v>
      </c>
      <c r="BE306" s="115">
        <f t="shared" si="308"/>
        <v>0</v>
      </c>
      <c r="BF306" s="115">
        <f t="shared" si="309"/>
        <v>0</v>
      </c>
      <c r="BG306" s="115">
        <f t="shared" si="326"/>
        <v>1726.0095600000041</v>
      </c>
      <c r="BH306" s="115">
        <f t="shared" si="327"/>
        <v>19259.132062804772</v>
      </c>
      <c r="BI306" s="115">
        <f t="shared" si="310"/>
        <v>67.772999999967027</v>
      </c>
      <c r="BJ306" s="115" t="e">
        <f t="shared" si="311"/>
        <v>#DIV/0!</v>
      </c>
      <c r="BK306" s="115">
        <f t="shared" si="290"/>
        <v>0</v>
      </c>
      <c r="BL306" s="115">
        <f t="shared" si="291"/>
        <v>0</v>
      </c>
      <c r="BM306" s="115">
        <f t="shared" si="312"/>
        <v>0</v>
      </c>
      <c r="BN306" s="201">
        <f t="shared" si="292"/>
        <v>0</v>
      </c>
      <c r="BO306" s="216">
        <f t="shared" si="328"/>
        <v>0</v>
      </c>
      <c r="BP306" s="201"/>
      <c r="BQ306" s="110">
        <f t="shared" si="293"/>
        <v>0</v>
      </c>
      <c r="BR306" s="110" t="e">
        <f t="shared" si="294"/>
        <v>#DIV/0!</v>
      </c>
      <c r="BS306" s="110" t="e">
        <f t="shared" si="313"/>
        <v>#DIV/0!</v>
      </c>
      <c r="BT306" s="110">
        <f t="shared" si="314"/>
        <v>0</v>
      </c>
      <c r="CC306" s="110"/>
      <c r="CD306" s="110"/>
      <c r="CE306" s="110"/>
      <c r="CW306" s="110"/>
      <c r="CX306" s="110"/>
    </row>
    <row r="307" spans="1:102">
      <c r="A307" s="110">
        <f t="shared" si="329"/>
        <v>6.3700000000000561</v>
      </c>
      <c r="B307" s="110">
        <f t="shared" si="295"/>
        <v>1533.9641575077408</v>
      </c>
      <c r="C307" s="116">
        <f t="shared" si="296"/>
        <v>1533.9641575077408</v>
      </c>
      <c r="E307" s="205">
        <f t="shared" si="264"/>
        <v>1766.7022529390574</v>
      </c>
      <c r="F307" s="205">
        <f t="shared" si="265"/>
        <v>1735.48768122362</v>
      </c>
      <c r="G307" s="205">
        <f t="shared" si="266"/>
        <v>-0.1305058602484844</v>
      </c>
      <c r="H307" s="205">
        <f t="shared" si="267"/>
        <v>1770.7759374730686</v>
      </c>
      <c r="I307" s="205">
        <f t="shared" si="268"/>
        <v>0</v>
      </c>
      <c r="K307" s="115">
        <f t="shared" si="269"/>
        <v>1725.3308100000038</v>
      </c>
      <c r="L307" s="115">
        <f t="shared" si="270"/>
        <v>1854.7539200000022</v>
      </c>
      <c r="M307" s="115">
        <f t="shared" si="271"/>
        <v>0.14857369255150488</v>
      </c>
      <c r="N307" s="115">
        <f t="shared" si="272"/>
        <v>1761.6363674676807</v>
      </c>
      <c r="O307" s="115">
        <f t="shared" si="273"/>
        <v>1985.496200000001</v>
      </c>
      <c r="Q307" s="205">
        <f t="shared" si="274"/>
        <v>-1</v>
      </c>
      <c r="R307" s="204">
        <f t="shared" si="275"/>
        <v>0</v>
      </c>
      <c r="S307" s="204">
        <f t="shared" si="276"/>
        <v>0</v>
      </c>
      <c r="T307" s="115">
        <f t="shared" si="277"/>
        <v>-1.4786126874270402</v>
      </c>
      <c r="U307" s="115">
        <f t="shared" si="278"/>
        <v>0</v>
      </c>
      <c r="V307" s="115">
        <f t="shared" si="279"/>
        <v>0</v>
      </c>
      <c r="W307" s="202">
        <f t="shared" si="297"/>
        <v>0</v>
      </c>
      <c r="Y307" s="205">
        <f t="shared" si="315"/>
        <v>76.619286937581634</v>
      </c>
      <c r="Z307" s="205">
        <f t="shared" si="316"/>
        <v>-1</v>
      </c>
      <c r="AA307" s="205">
        <f t="shared" si="280"/>
        <v>0</v>
      </c>
      <c r="AB307" s="205">
        <f t="shared" si="298"/>
        <v>0</v>
      </c>
      <c r="AC307" s="205">
        <f t="shared" si="317"/>
        <v>-1</v>
      </c>
      <c r="AD307" s="205">
        <f t="shared" si="281"/>
        <v>0</v>
      </c>
      <c r="AE307" s="205">
        <f t="shared" si="299"/>
        <v>0</v>
      </c>
      <c r="AF307" s="205">
        <f t="shared" si="282"/>
        <v>0</v>
      </c>
      <c r="AG307" s="205">
        <f t="shared" si="300"/>
        <v>0</v>
      </c>
      <c r="AH307" s="205">
        <f t="shared" si="301"/>
        <v>0</v>
      </c>
      <c r="AI307" s="205">
        <f t="shared" si="283"/>
        <v>-0.1305058602484844</v>
      </c>
      <c r="AJ307" s="205">
        <f t="shared" si="318"/>
        <v>1770.7759374730686</v>
      </c>
      <c r="AK307" s="205">
        <f t="shared" si="302"/>
        <v>76.511812494051625</v>
      </c>
      <c r="AL307" s="205">
        <f t="shared" si="284"/>
        <v>76.619286937581634</v>
      </c>
      <c r="AM307" s="205" t="e">
        <f t="shared" si="285"/>
        <v>#DIV/0!</v>
      </c>
      <c r="AN307" s="205">
        <f t="shared" si="303"/>
        <v>0</v>
      </c>
      <c r="AO307" s="205">
        <f t="shared" si="286"/>
        <v>0</v>
      </c>
      <c r="AP307" s="205">
        <f t="shared" si="304"/>
        <v>0</v>
      </c>
      <c r="AQ307" s="205">
        <f t="shared" si="305"/>
        <v>0</v>
      </c>
      <c r="AR307" s="215">
        <f t="shared" si="287"/>
        <v>13.181186421934679</v>
      </c>
      <c r="AS307" s="215">
        <f t="shared" si="288"/>
        <v>13.181186421934679</v>
      </c>
      <c r="AT307" s="215">
        <f t="shared" si="289"/>
        <v>0</v>
      </c>
      <c r="AU307" s="215">
        <f t="shared" si="319"/>
        <v>0</v>
      </c>
      <c r="AV307" s="201"/>
      <c r="AW307" s="115">
        <f t="shared" si="320"/>
        <v>67.875000000027825</v>
      </c>
      <c r="AX307" s="115">
        <f t="shared" si="321"/>
        <v>-1.4786126874270402</v>
      </c>
      <c r="AY307" s="115">
        <f t="shared" si="306"/>
        <v>0</v>
      </c>
      <c r="AZ307" s="115">
        <f t="shared" si="322"/>
        <v>-1.4708860920763336</v>
      </c>
      <c r="BA307" s="115">
        <f t="shared" si="307"/>
        <v>0</v>
      </c>
      <c r="BB307" s="115">
        <f t="shared" si="323"/>
        <v>0</v>
      </c>
      <c r="BC307" s="115">
        <f t="shared" si="324"/>
        <v>0</v>
      </c>
      <c r="BD307" s="115">
        <f t="shared" si="325"/>
        <v>0</v>
      </c>
      <c r="BE307" s="115">
        <f t="shared" si="308"/>
        <v>0</v>
      </c>
      <c r="BF307" s="115">
        <f t="shared" si="309"/>
        <v>0</v>
      </c>
      <c r="BG307" s="115">
        <f t="shared" si="326"/>
        <v>1725.3308100000038</v>
      </c>
      <c r="BH307" s="115">
        <f t="shared" si="327"/>
        <v>19204.540249226739</v>
      </c>
      <c r="BI307" s="115">
        <f t="shared" si="310"/>
        <v>67.875000000027825</v>
      </c>
      <c r="BJ307" s="115" t="e">
        <f t="shared" si="311"/>
        <v>#DIV/0!</v>
      </c>
      <c r="BK307" s="115">
        <f t="shared" si="290"/>
        <v>0</v>
      </c>
      <c r="BL307" s="115">
        <f t="shared" si="291"/>
        <v>0</v>
      </c>
      <c r="BM307" s="115">
        <f t="shared" si="312"/>
        <v>0</v>
      </c>
      <c r="BN307" s="201">
        <f t="shared" si="292"/>
        <v>0</v>
      </c>
      <c r="BO307" s="216">
        <f t="shared" si="328"/>
        <v>0</v>
      </c>
      <c r="BP307" s="201"/>
      <c r="BQ307" s="110">
        <f t="shared" si="293"/>
        <v>0</v>
      </c>
      <c r="BR307" s="110" t="e">
        <f t="shared" si="294"/>
        <v>#DIV/0!</v>
      </c>
      <c r="BS307" s="110" t="e">
        <f t="shared" si="313"/>
        <v>#DIV/0!</v>
      </c>
      <c r="BT307" s="110">
        <f t="shared" si="314"/>
        <v>0</v>
      </c>
      <c r="CC307" s="110"/>
      <c r="CD307" s="110"/>
      <c r="CE307" s="110"/>
      <c r="CW307" s="110"/>
      <c r="CX307" s="110"/>
    </row>
    <row r="308" spans="1:102">
      <c r="A308" s="110">
        <f t="shared" si="329"/>
        <v>6.3600000000000563</v>
      </c>
      <c r="B308" s="110">
        <f t="shared" si="295"/>
        <v>1533.8323456435214</v>
      </c>
      <c r="C308" s="116">
        <f t="shared" si="296"/>
        <v>1533.8323456435214</v>
      </c>
      <c r="E308" s="205">
        <f t="shared" si="264"/>
        <v>1766.0216547030273</v>
      </c>
      <c r="F308" s="205">
        <f t="shared" si="265"/>
        <v>1735.4998812236199</v>
      </c>
      <c r="G308" s="205">
        <f t="shared" si="266"/>
        <v>-0.13062856619751059</v>
      </c>
      <c r="H308" s="205">
        <f t="shared" si="267"/>
        <v>1770.0086702104475</v>
      </c>
      <c r="I308" s="205">
        <f t="shared" si="268"/>
        <v>0</v>
      </c>
      <c r="K308" s="115">
        <f t="shared" si="269"/>
        <v>1724.6510400000041</v>
      </c>
      <c r="L308" s="115">
        <f t="shared" si="270"/>
        <v>1854.3612800000021</v>
      </c>
      <c r="M308" s="115">
        <f t="shared" si="271"/>
        <v>0.14869151467089547</v>
      </c>
      <c r="N308" s="115">
        <f t="shared" si="272"/>
        <v>1761.0563767993592</v>
      </c>
      <c r="O308" s="115">
        <f t="shared" si="273"/>
        <v>1985.3008000000011</v>
      </c>
      <c r="Q308" s="205">
        <f t="shared" si="274"/>
        <v>-1</v>
      </c>
      <c r="R308" s="204">
        <f t="shared" si="275"/>
        <v>0</v>
      </c>
      <c r="S308" s="204">
        <f t="shared" si="276"/>
        <v>0</v>
      </c>
      <c r="T308" s="115">
        <f t="shared" si="277"/>
        <v>-1.4711151128583639</v>
      </c>
      <c r="U308" s="115">
        <f t="shared" si="278"/>
        <v>0</v>
      </c>
      <c r="V308" s="115">
        <f t="shared" si="279"/>
        <v>0</v>
      </c>
      <c r="W308" s="202">
        <f t="shared" si="297"/>
        <v>0</v>
      </c>
      <c r="Y308" s="205">
        <f t="shared" si="315"/>
        <v>76.726726262110603</v>
      </c>
      <c r="Z308" s="205">
        <f t="shared" si="316"/>
        <v>-1</v>
      </c>
      <c r="AA308" s="205">
        <f t="shared" si="280"/>
        <v>0</v>
      </c>
      <c r="AB308" s="205">
        <f t="shared" si="298"/>
        <v>0</v>
      </c>
      <c r="AC308" s="205">
        <f t="shared" si="317"/>
        <v>-1</v>
      </c>
      <c r="AD308" s="205">
        <f t="shared" si="281"/>
        <v>0</v>
      </c>
      <c r="AE308" s="205">
        <f t="shared" si="299"/>
        <v>0</v>
      </c>
      <c r="AF308" s="205">
        <f t="shared" si="282"/>
        <v>0</v>
      </c>
      <c r="AG308" s="205">
        <f t="shared" si="300"/>
        <v>0</v>
      </c>
      <c r="AH308" s="205">
        <f t="shared" si="301"/>
        <v>0</v>
      </c>
      <c r="AI308" s="205">
        <f t="shared" si="283"/>
        <v>-0.13062856619751059</v>
      </c>
      <c r="AJ308" s="205">
        <f t="shared" si="318"/>
        <v>1770.0086702104475</v>
      </c>
      <c r="AK308" s="205">
        <f t="shared" si="302"/>
        <v>76.619286937581634</v>
      </c>
      <c r="AL308" s="205">
        <f t="shared" si="284"/>
        <v>76.726726262110603</v>
      </c>
      <c r="AM308" s="205" t="e">
        <f t="shared" si="285"/>
        <v>#DIV/0!</v>
      </c>
      <c r="AN308" s="205">
        <f t="shared" si="303"/>
        <v>0</v>
      </c>
      <c r="AO308" s="205">
        <f t="shared" si="286"/>
        <v>0</v>
      </c>
      <c r="AP308" s="205">
        <f t="shared" si="304"/>
        <v>0</v>
      </c>
      <c r="AQ308" s="205">
        <f t="shared" si="305"/>
        <v>0</v>
      </c>
      <c r="AR308" s="215">
        <f t="shared" si="287"/>
        <v>13.181186421934679</v>
      </c>
      <c r="AS308" s="215">
        <f t="shared" si="288"/>
        <v>13.181186421934679</v>
      </c>
      <c r="AT308" s="215">
        <f t="shared" si="289"/>
        <v>0</v>
      </c>
      <c r="AU308" s="215">
        <f t="shared" si="319"/>
        <v>0</v>
      </c>
      <c r="AV308" s="201"/>
      <c r="AW308" s="115">
        <f t="shared" si="320"/>
        <v>67.976999999974936</v>
      </c>
      <c r="AX308" s="115">
        <f t="shared" si="321"/>
        <v>-1.4711151128583639</v>
      </c>
      <c r="AY308" s="115">
        <f t="shared" si="306"/>
        <v>0</v>
      </c>
      <c r="AZ308" s="115">
        <f t="shared" si="322"/>
        <v>-1.4634056213024158</v>
      </c>
      <c r="BA308" s="115">
        <f t="shared" si="307"/>
        <v>0</v>
      </c>
      <c r="BB308" s="115">
        <f t="shared" si="323"/>
        <v>0</v>
      </c>
      <c r="BC308" s="115">
        <f t="shared" si="324"/>
        <v>0</v>
      </c>
      <c r="BD308" s="115">
        <f t="shared" si="325"/>
        <v>0</v>
      </c>
      <c r="BE308" s="115">
        <f t="shared" si="308"/>
        <v>0</v>
      </c>
      <c r="BF308" s="115">
        <f t="shared" si="309"/>
        <v>0</v>
      </c>
      <c r="BG308" s="115">
        <f t="shared" si="326"/>
        <v>1724.6510400000041</v>
      </c>
      <c r="BH308" s="115">
        <f t="shared" si="327"/>
        <v>19149.846435648644</v>
      </c>
      <c r="BI308" s="115">
        <f t="shared" si="310"/>
        <v>67.976999999974936</v>
      </c>
      <c r="BJ308" s="115" t="e">
        <f t="shared" si="311"/>
        <v>#DIV/0!</v>
      </c>
      <c r="BK308" s="115">
        <f t="shared" si="290"/>
        <v>0</v>
      </c>
      <c r="BL308" s="115">
        <f t="shared" si="291"/>
        <v>0</v>
      </c>
      <c r="BM308" s="115">
        <f t="shared" si="312"/>
        <v>0</v>
      </c>
      <c r="BN308" s="201">
        <f t="shared" si="292"/>
        <v>0</v>
      </c>
      <c r="BO308" s="216">
        <f t="shared" si="328"/>
        <v>0</v>
      </c>
      <c r="BP308" s="201"/>
      <c r="BQ308" s="110">
        <f t="shared" si="293"/>
        <v>0</v>
      </c>
      <c r="BR308" s="110" t="e">
        <f t="shared" si="294"/>
        <v>#DIV/0!</v>
      </c>
      <c r="BS308" s="110" t="e">
        <f t="shared" si="313"/>
        <v>#DIV/0!</v>
      </c>
      <c r="BT308" s="110">
        <f t="shared" si="314"/>
        <v>0</v>
      </c>
      <c r="CC308" s="110"/>
      <c r="CD308" s="110"/>
      <c r="CE308" s="110"/>
      <c r="CW308" s="110"/>
      <c r="CX308" s="110"/>
    </row>
    <row r="309" spans="1:102">
      <c r="A309" s="110">
        <f t="shared" si="329"/>
        <v>6.3500000000000565</v>
      </c>
      <c r="B309" s="110">
        <f t="shared" si="295"/>
        <v>1533.7005337793021</v>
      </c>
      <c r="C309" s="116">
        <f t="shared" si="296"/>
        <v>1533.7005337793021</v>
      </c>
      <c r="E309" s="205">
        <f t="shared" si="264"/>
        <v>1765.3399301122454</v>
      </c>
      <c r="F309" s="205">
        <f t="shared" si="265"/>
        <v>1735.5092812236201</v>
      </c>
      <c r="G309" s="205">
        <f t="shared" si="266"/>
        <v>-0.13075138963895236</v>
      </c>
      <c r="H309" s="205">
        <f t="shared" si="267"/>
        <v>1769.2403289082647</v>
      </c>
      <c r="I309" s="205">
        <f t="shared" si="268"/>
        <v>0</v>
      </c>
      <c r="K309" s="115">
        <f t="shared" si="269"/>
        <v>1723.9702500000039</v>
      </c>
      <c r="L309" s="115">
        <f t="shared" si="270"/>
        <v>1853.9680000000021</v>
      </c>
      <c r="M309" s="115">
        <f t="shared" si="271"/>
        <v>0.14880952380952314</v>
      </c>
      <c r="N309" s="115">
        <f t="shared" si="272"/>
        <v>1760.475583489866</v>
      </c>
      <c r="O309" s="115">
        <f t="shared" si="273"/>
        <v>1985.1050000000014</v>
      </c>
      <c r="Q309" s="205">
        <f t="shared" si="274"/>
        <v>-1</v>
      </c>
      <c r="R309" s="204">
        <f t="shared" si="275"/>
        <v>0</v>
      </c>
      <c r="S309" s="204">
        <f t="shared" si="276"/>
        <v>0</v>
      </c>
      <c r="T309" s="115">
        <f t="shared" si="277"/>
        <v>-1.4636385339031217</v>
      </c>
      <c r="U309" s="115">
        <f t="shared" si="278"/>
        <v>0</v>
      </c>
      <c r="V309" s="115">
        <f t="shared" si="279"/>
        <v>0</v>
      </c>
      <c r="W309" s="202">
        <f t="shared" si="297"/>
        <v>0</v>
      </c>
      <c r="Y309" s="205">
        <f t="shared" si="315"/>
        <v>76.834130218277821</v>
      </c>
      <c r="Z309" s="205">
        <f t="shared" si="316"/>
        <v>-1</v>
      </c>
      <c r="AA309" s="205">
        <f t="shared" si="280"/>
        <v>0</v>
      </c>
      <c r="AB309" s="205">
        <f t="shared" si="298"/>
        <v>0</v>
      </c>
      <c r="AC309" s="205">
        <f t="shared" si="317"/>
        <v>-1</v>
      </c>
      <c r="AD309" s="205">
        <f t="shared" si="281"/>
        <v>0</v>
      </c>
      <c r="AE309" s="205">
        <f t="shared" si="299"/>
        <v>0</v>
      </c>
      <c r="AF309" s="205">
        <f t="shared" si="282"/>
        <v>0</v>
      </c>
      <c r="AG309" s="205">
        <f t="shared" si="300"/>
        <v>0</v>
      </c>
      <c r="AH309" s="205">
        <f t="shared" si="301"/>
        <v>0</v>
      </c>
      <c r="AI309" s="205">
        <f t="shared" si="283"/>
        <v>-0.13075138963895236</v>
      </c>
      <c r="AJ309" s="205">
        <f t="shared" si="318"/>
        <v>1769.2403289082647</v>
      </c>
      <c r="AK309" s="205">
        <f t="shared" si="302"/>
        <v>76.726726262110603</v>
      </c>
      <c r="AL309" s="205">
        <f t="shared" si="284"/>
        <v>76.834130218277821</v>
      </c>
      <c r="AM309" s="205" t="e">
        <f t="shared" si="285"/>
        <v>#DIV/0!</v>
      </c>
      <c r="AN309" s="205">
        <f t="shared" si="303"/>
        <v>0</v>
      </c>
      <c r="AO309" s="205">
        <f t="shared" si="286"/>
        <v>0</v>
      </c>
      <c r="AP309" s="205">
        <f t="shared" si="304"/>
        <v>0</v>
      </c>
      <c r="AQ309" s="205">
        <f t="shared" si="305"/>
        <v>0</v>
      </c>
      <c r="AR309" s="215">
        <f t="shared" si="287"/>
        <v>13.181186421957417</v>
      </c>
      <c r="AS309" s="215">
        <f t="shared" si="288"/>
        <v>13.181186421957417</v>
      </c>
      <c r="AT309" s="215">
        <f t="shared" si="289"/>
        <v>0</v>
      </c>
      <c r="AU309" s="215">
        <f t="shared" si="319"/>
        <v>0</v>
      </c>
      <c r="AV309" s="201"/>
      <c r="AW309" s="115">
        <f t="shared" si="320"/>
        <v>68.079000000012996</v>
      </c>
      <c r="AX309" s="115">
        <f t="shared" si="321"/>
        <v>-1.4636385339031217</v>
      </c>
      <c r="AY309" s="115">
        <f t="shared" si="306"/>
        <v>0</v>
      </c>
      <c r="AZ309" s="115">
        <f t="shared" si="322"/>
        <v>-1.4559460930724148</v>
      </c>
      <c r="BA309" s="115">
        <f t="shared" si="307"/>
        <v>0</v>
      </c>
      <c r="BB309" s="115">
        <f t="shared" si="323"/>
        <v>0</v>
      </c>
      <c r="BC309" s="115">
        <f t="shared" si="324"/>
        <v>0</v>
      </c>
      <c r="BD309" s="115">
        <f t="shared" si="325"/>
        <v>0</v>
      </c>
      <c r="BE309" s="115">
        <f t="shared" si="308"/>
        <v>0</v>
      </c>
      <c r="BF309" s="115">
        <f t="shared" si="309"/>
        <v>0</v>
      </c>
      <c r="BG309" s="115">
        <f t="shared" si="326"/>
        <v>1723.9702500000039</v>
      </c>
      <c r="BH309" s="115">
        <f t="shared" si="327"/>
        <v>19095.050622070605</v>
      </c>
      <c r="BI309" s="115">
        <f t="shared" si="310"/>
        <v>68.079000000012996</v>
      </c>
      <c r="BJ309" s="115" t="e">
        <f t="shared" si="311"/>
        <v>#DIV/0!</v>
      </c>
      <c r="BK309" s="115">
        <f t="shared" si="290"/>
        <v>0</v>
      </c>
      <c r="BL309" s="115">
        <f t="shared" si="291"/>
        <v>0</v>
      </c>
      <c r="BM309" s="115">
        <f t="shared" si="312"/>
        <v>0</v>
      </c>
      <c r="BN309" s="201">
        <f t="shared" si="292"/>
        <v>0</v>
      </c>
      <c r="BO309" s="216">
        <f t="shared" si="328"/>
        <v>0</v>
      </c>
      <c r="BP309" s="201"/>
      <c r="BQ309" s="110">
        <f t="shared" si="293"/>
        <v>0</v>
      </c>
      <c r="BR309" s="110" t="e">
        <f t="shared" si="294"/>
        <v>#DIV/0!</v>
      </c>
      <c r="BS309" s="110" t="e">
        <f t="shared" si="313"/>
        <v>#DIV/0!</v>
      </c>
      <c r="BT309" s="110">
        <f t="shared" si="314"/>
        <v>0</v>
      </c>
      <c r="CC309" s="110"/>
      <c r="CD309" s="110"/>
      <c r="CE309" s="110"/>
      <c r="CW309" s="110"/>
      <c r="CX309" s="110"/>
    </row>
    <row r="310" spans="1:102">
      <c r="A310" s="110">
        <f t="shared" si="329"/>
        <v>6.3400000000000567</v>
      </c>
      <c r="B310" s="110">
        <f t="shared" si="295"/>
        <v>1533.5687219150825</v>
      </c>
      <c r="C310" s="116">
        <f t="shared" si="296"/>
        <v>1533.5687219150825</v>
      </c>
      <c r="E310" s="205">
        <f t="shared" si="264"/>
        <v>1764.6570791667123</v>
      </c>
      <c r="F310" s="205">
        <f t="shared" si="265"/>
        <v>1735.51588122362</v>
      </c>
      <c r="G310" s="205">
        <f t="shared" si="266"/>
        <v>-0.13087432999336043</v>
      </c>
      <c r="H310" s="205">
        <f t="shared" si="267"/>
        <v>1768.4709139227184</v>
      </c>
      <c r="I310" s="205">
        <f t="shared" si="268"/>
        <v>0</v>
      </c>
      <c r="K310" s="115">
        <f t="shared" si="269"/>
        <v>1723.2884400000039</v>
      </c>
      <c r="L310" s="115">
        <f t="shared" si="270"/>
        <v>1853.5740800000024</v>
      </c>
      <c r="M310" s="115">
        <f t="shared" si="271"/>
        <v>0.14892772041302554</v>
      </c>
      <c r="N310" s="115">
        <f t="shared" si="272"/>
        <v>1759.8939879317409</v>
      </c>
      <c r="O310" s="115">
        <f t="shared" si="273"/>
        <v>1984.9088000000011</v>
      </c>
      <c r="Q310" s="205">
        <f t="shared" si="274"/>
        <v>-1</v>
      </c>
      <c r="R310" s="204">
        <f t="shared" si="275"/>
        <v>0</v>
      </c>
      <c r="S310" s="204">
        <f t="shared" si="276"/>
        <v>0</v>
      </c>
      <c r="T310" s="115">
        <f t="shared" si="277"/>
        <v>-1.4561828769841683</v>
      </c>
      <c r="U310" s="115">
        <f t="shared" si="278"/>
        <v>0</v>
      </c>
      <c r="V310" s="115">
        <f t="shared" si="279"/>
        <v>0</v>
      </c>
      <c r="W310" s="202">
        <f t="shared" si="297"/>
        <v>0</v>
      </c>
      <c r="Y310" s="205">
        <f t="shared" si="315"/>
        <v>76.941498554630741</v>
      </c>
      <c r="Z310" s="205">
        <f t="shared" si="316"/>
        <v>-1</v>
      </c>
      <c r="AA310" s="205">
        <f t="shared" si="280"/>
        <v>0</v>
      </c>
      <c r="AB310" s="205">
        <f t="shared" si="298"/>
        <v>0</v>
      </c>
      <c r="AC310" s="205">
        <f t="shared" si="317"/>
        <v>-1</v>
      </c>
      <c r="AD310" s="205">
        <f t="shared" si="281"/>
        <v>0</v>
      </c>
      <c r="AE310" s="205">
        <f t="shared" si="299"/>
        <v>0</v>
      </c>
      <c r="AF310" s="205">
        <f t="shared" si="282"/>
        <v>0</v>
      </c>
      <c r="AG310" s="205">
        <f t="shared" si="300"/>
        <v>0</v>
      </c>
      <c r="AH310" s="205">
        <f t="shared" si="301"/>
        <v>0</v>
      </c>
      <c r="AI310" s="205">
        <f t="shared" si="283"/>
        <v>-0.13087432999336043</v>
      </c>
      <c r="AJ310" s="205">
        <f t="shared" si="318"/>
        <v>1768.4709139227184</v>
      </c>
      <c r="AK310" s="205">
        <f t="shared" si="302"/>
        <v>76.834130218277821</v>
      </c>
      <c r="AL310" s="205">
        <f t="shared" si="284"/>
        <v>76.941498554630741</v>
      </c>
      <c r="AM310" s="205" t="e">
        <f t="shared" si="285"/>
        <v>#DIV/0!</v>
      </c>
      <c r="AN310" s="205">
        <f t="shared" si="303"/>
        <v>0</v>
      </c>
      <c r="AO310" s="205">
        <f t="shared" si="286"/>
        <v>0</v>
      </c>
      <c r="AP310" s="205">
        <f t="shared" si="304"/>
        <v>0</v>
      </c>
      <c r="AQ310" s="205">
        <f t="shared" si="305"/>
        <v>0</v>
      </c>
      <c r="AR310" s="215">
        <f t="shared" si="287"/>
        <v>13.181186421934679</v>
      </c>
      <c r="AS310" s="215">
        <f t="shared" si="288"/>
        <v>13.181186421934679</v>
      </c>
      <c r="AT310" s="215">
        <f t="shared" si="289"/>
        <v>0</v>
      </c>
      <c r="AU310" s="215">
        <f t="shared" si="319"/>
        <v>0</v>
      </c>
      <c r="AV310" s="201"/>
      <c r="AW310" s="115">
        <f t="shared" si="320"/>
        <v>68.181000000005582</v>
      </c>
      <c r="AX310" s="115">
        <f t="shared" si="321"/>
        <v>-1.4561828769841683</v>
      </c>
      <c r="AY310" s="115">
        <f t="shared" si="306"/>
        <v>0</v>
      </c>
      <c r="AZ310" s="115">
        <f t="shared" si="322"/>
        <v>-1.448507434011328</v>
      </c>
      <c r="BA310" s="115">
        <f t="shared" si="307"/>
        <v>0</v>
      </c>
      <c r="BB310" s="115">
        <f t="shared" si="323"/>
        <v>0</v>
      </c>
      <c r="BC310" s="115">
        <f t="shared" si="324"/>
        <v>0</v>
      </c>
      <c r="BD310" s="115">
        <f t="shared" si="325"/>
        <v>0</v>
      </c>
      <c r="BE310" s="115">
        <f t="shared" si="308"/>
        <v>0</v>
      </c>
      <c r="BF310" s="115">
        <f t="shared" si="309"/>
        <v>0</v>
      </c>
      <c r="BG310" s="115">
        <f t="shared" si="326"/>
        <v>1723.2884400000039</v>
      </c>
      <c r="BH310" s="115">
        <f t="shared" si="327"/>
        <v>19040.152808492549</v>
      </c>
      <c r="BI310" s="115">
        <f t="shared" si="310"/>
        <v>68.181000000005582</v>
      </c>
      <c r="BJ310" s="115" t="e">
        <f t="shared" si="311"/>
        <v>#DIV/0!</v>
      </c>
      <c r="BK310" s="115">
        <f t="shared" si="290"/>
        <v>0</v>
      </c>
      <c r="BL310" s="115">
        <f t="shared" si="291"/>
        <v>0</v>
      </c>
      <c r="BM310" s="115">
        <f t="shared" si="312"/>
        <v>0</v>
      </c>
      <c r="BN310" s="201">
        <f t="shared" si="292"/>
        <v>0</v>
      </c>
      <c r="BO310" s="216">
        <f t="shared" si="328"/>
        <v>0</v>
      </c>
      <c r="BP310" s="201"/>
      <c r="BQ310" s="110">
        <f t="shared" si="293"/>
        <v>0</v>
      </c>
      <c r="BR310" s="110" t="e">
        <f t="shared" si="294"/>
        <v>#DIV/0!</v>
      </c>
      <c r="BS310" s="110" t="e">
        <f t="shared" si="313"/>
        <v>#DIV/0!</v>
      </c>
      <c r="BT310" s="110">
        <f t="shared" si="314"/>
        <v>0</v>
      </c>
      <c r="CC310" s="110"/>
      <c r="CD310" s="110"/>
      <c r="CE310" s="110"/>
      <c r="CW310" s="110"/>
      <c r="CX310" s="110"/>
    </row>
    <row r="311" spans="1:102">
      <c r="A311" s="110">
        <f t="shared" si="329"/>
        <v>6.3300000000000569</v>
      </c>
      <c r="B311" s="110">
        <f t="shared" si="295"/>
        <v>1533.4369100508632</v>
      </c>
      <c r="C311" s="116">
        <f t="shared" si="296"/>
        <v>1533.4369100508632</v>
      </c>
      <c r="E311" s="205">
        <f t="shared" si="264"/>
        <v>1763.9731018664274</v>
      </c>
      <c r="F311" s="205">
        <f t="shared" si="265"/>
        <v>1735.51968122362</v>
      </c>
      <c r="G311" s="205">
        <f t="shared" si="266"/>
        <v>-0.13099738667271041</v>
      </c>
      <c r="H311" s="205">
        <f t="shared" si="267"/>
        <v>1767.7004256125347</v>
      </c>
      <c r="I311" s="205">
        <f t="shared" si="268"/>
        <v>0</v>
      </c>
      <c r="K311" s="115">
        <f t="shared" si="269"/>
        <v>1722.6056100000039</v>
      </c>
      <c r="L311" s="115">
        <f t="shared" si="270"/>
        <v>1853.1795200000024</v>
      </c>
      <c r="M311" s="115">
        <f t="shared" si="271"/>
        <v>0.14904610492845718</v>
      </c>
      <c r="N311" s="115">
        <f t="shared" si="272"/>
        <v>1759.3115905186073</v>
      </c>
      <c r="O311" s="115">
        <f t="shared" si="273"/>
        <v>1984.7122000000013</v>
      </c>
      <c r="Q311" s="205">
        <f t="shared" si="274"/>
        <v>-1</v>
      </c>
      <c r="R311" s="204">
        <f t="shared" si="275"/>
        <v>0</v>
      </c>
      <c r="S311" s="204">
        <f t="shared" si="276"/>
        <v>0</v>
      </c>
      <c r="T311" s="115">
        <f t="shared" si="277"/>
        <v>-1.4487480688074899</v>
      </c>
      <c r="U311" s="115">
        <f t="shared" si="278"/>
        <v>0</v>
      </c>
      <c r="V311" s="115">
        <f t="shared" si="279"/>
        <v>0</v>
      </c>
      <c r="W311" s="202">
        <f t="shared" si="297"/>
        <v>0</v>
      </c>
      <c r="Y311" s="205">
        <f t="shared" si="315"/>
        <v>77.048831018375324</v>
      </c>
      <c r="Z311" s="205">
        <f t="shared" si="316"/>
        <v>-1</v>
      </c>
      <c r="AA311" s="205">
        <f t="shared" si="280"/>
        <v>0</v>
      </c>
      <c r="AB311" s="205">
        <f t="shared" si="298"/>
        <v>0</v>
      </c>
      <c r="AC311" s="205">
        <f t="shared" si="317"/>
        <v>-1</v>
      </c>
      <c r="AD311" s="205">
        <f t="shared" si="281"/>
        <v>0</v>
      </c>
      <c r="AE311" s="205">
        <f t="shared" si="299"/>
        <v>0</v>
      </c>
      <c r="AF311" s="205">
        <f t="shared" si="282"/>
        <v>0</v>
      </c>
      <c r="AG311" s="205">
        <f t="shared" si="300"/>
        <v>0</v>
      </c>
      <c r="AH311" s="205">
        <f t="shared" si="301"/>
        <v>0</v>
      </c>
      <c r="AI311" s="205">
        <f t="shared" si="283"/>
        <v>-0.13099738667271041</v>
      </c>
      <c r="AJ311" s="205">
        <f t="shared" si="318"/>
        <v>1767.7004256125347</v>
      </c>
      <c r="AK311" s="205">
        <f t="shared" si="302"/>
        <v>76.941498554630741</v>
      </c>
      <c r="AL311" s="205">
        <f t="shared" si="284"/>
        <v>77.048831018375324</v>
      </c>
      <c r="AM311" s="205" t="e">
        <f t="shared" si="285"/>
        <v>#DIV/0!</v>
      </c>
      <c r="AN311" s="205">
        <f t="shared" si="303"/>
        <v>0</v>
      </c>
      <c r="AO311" s="205">
        <f t="shared" si="286"/>
        <v>0</v>
      </c>
      <c r="AP311" s="205">
        <f t="shared" si="304"/>
        <v>0</v>
      </c>
      <c r="AQ311" s="205">
        <f t="shared" si="305"/>
        <v>0</v>
      </c>
      <c r="AR311" s="215">
        <f t="shared" si="287"/>
        <v>13.181186421934679</v>
      </c>
      <c r="AS311" s="215">
        <f t="shared" si="288"/>
        <v>13.181186421934679</v>
      </c>
      <c r="AT311" s="215">
        <f t="shared" si="289"/>
        <v>0</v>
      </c>
      <c r="AU311" s="215">
        <f t="shared" si="319"/>
        <v>0</v>
      </c>
      <c r="AV311" s="201"/>
      <c r="AW311" s="115">
        <f t="shared" si="320"/>
        <v>68.282999999998168</v>
      </c>
      <c r="AX311" s="115">
        <f t="shared" si="321"/>
        <v>-1.4487480688074899</v>
      </c>
      <c r="AY311" s="115">
        <f t="shared" si="306"/>
        <v>0</v>
      </c>
      <c r="AZ311" s="115">
        <f t="shared" si="322"/>
        <v>-1.4410895710264247</v>
      </c>
      <c r="BA311" s="115">
        <f t="shared" si="307"/>
        <v>0</v>
      </c>
      <c r="BB311" s="115">
        <f t="shared" si="323"/>
        <v>0</v>
      </c>
      <c r="BC311" s="115">
        <f t="shared" si="324"/>
        <v>0</v>
      </c>
      <c r="BD311" s="115">
        <f t="shared" si="325"/>
        <v>0</v>
      </c>
      <c r="BE311" s="115">
        <f t="shared" si="308"/>
        <v>0</v>
      </c>
      <c r="BF311" s="115">
        <f t="shared" si="309"/>
        <v>0</v>
      </c>
      <c r="BG311" s="115">
        <f t="shared" si="326"/>
        <v>1722.6056100000039</v>
      </c>
      <c r="BH311" s="115">
        <f t="shared" si="327"/>
        <v>18985.152994914479</v>
      </c>
      <c r="BI311" s="115">
        <f t="shared" si="310"/>
        <v>68.282999999998168</v>
      </c>
      <c r="BJ311" s="115" t="e">
        <f t="shared" si="311"/>
        <v>#DIV/0!</v>
      </c>
      <c r="BK311" s="115">
        <f t="shared" si="290"/>
        <v>0</v>
      </c>
      <c r="BL311" s="115">
        <f t="shared" si="291"/>
        <v>0</v>
      </c>
      <c r="BM311" s="115">
        <f t="shared" si="312"/>
        <v>0</v>
      </c>
      <c r="BN311" s="201">
        <f t="shared" si="292"/>
        <v>0</v>
      </c>
      <c r="BO311" s="216">
        <f t="shared" si="328"/>
        <v>0</v>
      </c>
      <c r="BP311" s="201"/>
      <c r="BQ311" s="110">
        <f t="shared" si="293"/>
        <v>0</v>
      </c>
      <c r="BR311" s="110" t="e">
        <f t="shared" si="294"/>
        <v>#DIV/0!</v>
      </c>
      <c r="BS311" s="110" t="e">
        <f t="shared" si="313"/>
        <v>#DIV/0!</v>
      </c>
      <c r="BT311" s="110">
        <f t="shared" si="314"/>
        <v>0</v>
      </c>
      <c r="CC311" s="110"/>
      <c r="CD311" s="110"/>
      <c r="CE311" s="110"/>
      <c r="CW311" s="110"/>
      <c r="CX311" s="110"/>
    </row>
    <row r="312" spans="1:102">
      <c r="A312" s="110">
        <f t="shared" si="329"/>
        <v>6.3200000000000571</v>
      </c>
      <c r="B312" s="110">
        <f t="shared" si="295"/>
        <v>1533.3050981866438</v>
      </c>
      <c r="C312" s="116">
        <f t="shared" si="296"/>
        <v>1533.3050981866438</v>
      </c>
      <c r="E312" s="205">
        <f t="shared" si="264"/>
        <v>1763.2879982113914</v>
      </c>
      <c r="F312" s="205">
        <f t="shared" si="265"/>
        <v>1735.5206812236199</v>
      </c>
      <c r="G312" s="205">
        <f t="shared" si="266"/>
        <v>-0.13112055908032369</v>
      </c>
      <c r="H312" s="205">
        <f t="shared" si="267"/>
        <v>1766.9288643389884</v>
      </c>
      <c r="I312" s="205">
        <f t="shared" si="268"/>
        <v>0</v>
      </c>
      <c r="K312" s="115">
        <f t="shared" si="269"/>
        <v>1721.921760000004</v>
      </c>
      <c r="L312" s="115">
        <f t="shared" si="270"/>
        <v>1852.784320000002</v>
      </c>
      <c r="M312" s="115">
        <f t="shared" si="271"/>
        <v>0.14916467780429524</v>
      </c>
      <c r="N312" s="115">
        <f t="shared" si="272"/>
        <v>1758.7283916451768</v>
      </c>
      <c r="O312" s="115">
        <f t="shared" si="273"/>
        <v>1984.515200000001</v>
      </c>
      <c r="Q312" s="205">
        <f t="shared" si="274"/>
        <v>-1</v>
      </c>
      <c r="R312" s="204">
        <f t="shared" si="275"/>
        <v>0</v>
      </c>
      <c r="S312" s="204">
        <f t="shared" si="276"/>
        <v>0</v>
      </c>
      <c r="T312" s="115">
        <f t="shared" si="277"/>
        <v>-1.4413340363612261</v>
      </c>
      <c r="U312" s="115">
        <f t="shared" si="278"/>
        <v>0</v>
      </c>
      <c r="V312" s="115">
        <f t="shared" si="279"/>
        <v>0</v>
      </c>
      <c r="W312" s="202">
        <f t="shared" si="297"/>
        <v>0</v>
      </c>
      <c r="Y312" s="205">
        <f t="shared" si="315"/>
        <v>77.156127354625653</v>
      </c>
      <c r="Z312" s="205">
        <f t="shared" si="316"/>
        <v>-1</v>
      </c>
      <c r="AA312" s="205">
        <f t="shared" si="280"/>
        <v>0</v>
      </c>
      <c r="AB312" s="205">
        <f t="shared" si="298"/>
        <v>0</v>
      </c>
      <c r="AC312" s="205">
        <f t="shared" si="317"/>
        <v>-1</v>
      </c>
      <c r="AD312" s="205">
        <f t="shared" si="281"/>
        <v>0</v>
      </c>
      <c r="AE312" s="205">
        <f t="shared" si="299"/>
        <v>0</v>
      </c>
      <c r="AF312" s="205">
        <f t="shared" si="282"/>
        <v>0</v>
      </c>
      <c r="AG312" s="205">
        <f t="shared" si="300"/>
        <v>0</v>
      </c>
      <c r="AH312" s="205">
        <f t="shared" si="301"/>
        <v>0</v>
      </c>
      <c r="AI312" s="205">
        <f t="shared" si="283"/>
        <v>-0.13112055908032369</v>
      </c>
      <c r="AJ312" s="205">
        <f t="shared" si="318"/>
        <v>1766.9288643389884</v>
      </c>
      <c r="AK312" s="205">
        <f t="shared" si="302"/>
        <v>77.048831018375324</v>
      </c>
      <c r="AL312" s="205">
        <f t="shared" si="284"/>
        <v>77.156127354625653</v>
      </c>
      <c r="AM312" s="205" t="e">
        <f t="shared" si="285"/>
        <v>#DIV/0!</v>
      </c>
      <c r="AN312" s="205">
        <f t="shared" si="303"/>
        <v>0</v>
      </c>
      <c r="AO312" s="205">
        <f t="shared" si="286"/>
        <v>0</v>
      </c>
      <c r="AP312" s="205">
        <f t="shared" si="304"/>
        <v>0</v>
      </c>
      <c r="AQ312" s="205">
        <f t="shared" si="305"/>
        <v>0</v>
      </c>
      <c r="AR312" s="215">
        <f t="shared" si="287"/>
        <v>13.181186421934679</v>
      </c>
      <c r="AS312" s="215">
        <f t="shared" si="288"/>
        <v>13.181186421934679</v>
      </c>
      <c r="AT312" s="215">
        <f t="shared" si="289"/>
        <v>0</v>
      </c>
      <c r="AU312" s="215">
        <f t="shared" si="319"/>
        <v>0</v>
      </c>
      <c r="AV312" s="201"/>
      <c r="AW312" s="115">
        <f t="shared" si="320"/>
        <v>68.384999999990768</v>
      </c>
      <c r="AX312" s="115">
        <f t="shared" si="321"/>
        <v>-1.4413340363612261</v>
      </c>
      <c r="AY312" s="115">
        <f t="shared" si="306"/>
        <v>0</v>
      </c>
      <c r="AZ312" s="115">
        <f t="shared" si="322"/>
        <v>-1.4336924313062736</v>
      </c>
      <c r="BA312" s="115">
        <f t="shared" si="307"/>
        <v>0</v>
      </c>
      <c r="BB312" s="115">
        <f t="shared" si="323"/>
        <v>0</v>
      </c>
      <c r="BC312" s="115">
        <f t="shared" si="324"/>
        <v>0</v>
      </c>
      <c r="BD312" s="115">
        <f t="shared" si="325"/>
        <v>0</v>
      </c>
      <c r="BE312" s="115">
        <f t="shared" si="308"/>
        <v>0</v>
      </c>
      <c r="BF312" s="115">
        <f t="shared" si="309"/>
        <v>0</v>
      </c>
      <c r="BG312" s="115">
        <f t="shared" si="326"/>
        <v>1721.921760000004</v>
      </c>
      <c r="BH312" s="115">
        <f t="shared" si="327"/>
        <v>18930.051181336414</v>
      </c>
      <c r="BI312" s="115">
        <f t="shared" si="310"/>
        <v>68.384999999990768</v>
      </c>
      <c r="BJ312" s="115" t="e">
        <f t="shared" si="311"/>
        <v>#DIV/0!</v>
      </c>
      <c r="BK312" s="115">
        <f t="shared" si="290"/>
        <v>0</v>
      </c>
      <c r="BL312" s="115">
        <f t="shared" si="291"/>
        <v>0</v>
      </c>
      <c r="BM312" s="115">
        <f t="shared" si="312"/>
        <v>0</v>
      </c>
      <c r="BN312" s="201">
        <f t="shared" si="292"/>
        <v>0</v>
      </c>
      <c r="BO312" s="216">
        <f t="shared" si="328"/>
        <v>0</v>
      </c>
      <c r="BP312" s="201"/>
      <c r="BQ312" s="110">
        <f t="shared" si="293"/>
        <v>0</v>
      </c>
      <c r="BR312" s="110" t="e">
        <f t="shared" si="294"/>
        <v>#DIV/0!</v>
      </c>
      <c r="BS312" s="110" t="e">
        <f t="shared" si="313"/>
        <v>#DIV/0!</v>
      </c>
      <c r="BT312" s="110">
        <f t="shared" si="314"/>
        <v>0</v>
      </c>
      <c r="CC312" s="110"/>
      <c r="CD312" s="110"/>
      <c r="CE312" s="110"/>
      <c r="CW312" s="110"/>
      <c r="CX312" s="110"/>
    </row>
    <row r="313" spans="1:102">
      <c r="A313" s="110">
        <f t="shared" si="329"/>
        <v>6.3100000000000573</v>
      </c>
      <c r="B313" s="110">
        <f t="shared" si="295"/>
        <v>1533.1732863224245</v>
      </c>
      <c r="C313" s="116">
        <f t="shared" si="296"/>
        <v>1533.1732863224245</v>
      </c>
      <c r="E313" s="205">
        <f t="shared" si="264"/>
        <v>1762.6017682016036</v>
      </c>
      <c r="F313" s="205">
        <f t="shared" si="265"/>
        <v>1735.5188812236202</v>
      </c>
      <c r="G313" s="205">
        <f t="shared" si="266"/>
        <v>-0.13124384661078908</v>
      </c>
      <c r="H313" s="205">
        <f t="shared" si="267"/>
        <v>1766.1562304659194</v>
      </c>
      <c r="I313" s="205">
        <f t="shared" si="268"/>
        <v>0</v>
      </c>
      <c r="K313" s="115">
        <f t="shared" si="269"/>
        <v>1721.236890000004</v>
      </c>
      <c r="L313" s="115">
        <f t="shared" si="270"/>
        <v>1852.3884800000023</v>
      </c>
      <c r="M313" s="115">
        <f t="shared" si="271"/>
        <v>0.14928343949044517</v>
      </c>
      <c r="N313" s="115">
        <f t="shared" si="272"/>
        <v>1758.1443917072529</v>
      </c>
      <c r="O313" s="115">
        <f t="shared" si="273"/>
        <v>1984.3178000000012</v>
      </c>
      <c r="Q313" s="205">
        <f t="shared" si="274"/>
        <v>-1</v>
      </c>
      <c r="R313" s="204">
        <f t="shared" si="275"/>
        <v>0</v>
      </c>
      <c r="S313" s="204">
        <f t="shared" si="276"/>
        <v>0</v>
      </c>
      <c r="T313" s="115">
        <f t="shared" si="277"/>
        <v>-1.4339407069146617</v>
      </c>
      <c r="U313" s="115">
        <f t="shared" si="278"/>
        <v>0</v>
      </c>
      <c r="V313" s="115">
        <f t="shared" si="279"/>
        <v>0</v>
      </c>
      <c r="W313" s="202">
        <f t="shared" si="297"/>
        <v>0</v>
      </c>
      <c r="Y313" s="205">
        <f t="shared" si="315"/>
        <v>77.263387306904235</v>
      </c>
      <c r="Z313" s="205">
        <f t="shared" si="316"/>
        <v>-1</v>
      </c>
      <c r="AA313" s="205">
        <f t="shared" si="280"/>
        <v>0</v>
      </c>
      <c r="AB313" s="205">
        <f t="shared" si="298"/>
        <v>0</v>
      </c>
      <c r="AC313" s="205">
        <f t="shared" si="317"/>
        <v>-1</v>
      </c>
      <c r="AD313" s="205">
        <f t="shared" si="281"/>
        <v>0</v>
      </c>
      <c r="AE313" s="205">
        <f t="shared" si="299"/>
        <v>0</v>
      </c>
      <c r="AF313" s="205">
        <f t="shared" si="282"/>
        <v>0</v>
      </c>
      <c r="AG313" s="205">
        <f t="shared" si="300"/>
        <v>0</v>
      </c>
      <c r="AH313" s="205">
        <f t="shared" si="301"/>
        <v>0</v>
      </c>
      <c r="AI313" s="205">
        <f t="shared" si="283"/>
        <v>-0.13124384661078908</v>
      </c>
      <c r="AJ313" s="205">
        <f t="shared" si="318"/>
        <v>1766.1562304659194</v>
      </c>
      <c r="AK313" s="205">
        <f t="shared" si="302"/>
        <v>77.156127354625653</v>
      </c>
      <c r="AL313" s="205">
        <f t="shared" si="284"/>
        <v>77.263387306904235</v>
      </c>
      <c r="AM313" s="205" t="e">
        <f t="shared" si="285"/>
        <v>#DIV/0!</v>
      </c>
      <c r="AN313" s="205">
        <f t="shared" si="303"/>
        <v>0</v>
      </c>
      <c r="AO313" s="205">
        <f t="shared" si="286"/>
        <v>0</v>
      </c>
      <c r="AP313" s="205">
        <f t="shared" si="304"/>
        <v>0</v>
      </c>
      <c r="AQ313" s="205">
        <f t="shared" si="305"/>
        <v>0</v>
      </c>
      <c r="AR313" s="215">
        <f t="shared" si="287"/>
        <v>13.181186421934679</v>
      </c>
      <c r="AS313" s="215">
        <f t="shared" si="288"/>
        <v>13.181186421934679</v>
      </c>
      <c r="AT313" s="215">
        <f t="shared" si="289"/>
        <v>0</v>
      </c>
      <c r="AU313" s="215">
        <f t="shared" si="319"/>
        <v>0</v>
      </c>
      <c r="AV313" s="201"/>
      <c r="AW313" s="115">
        <f t="shared" si="320"/>
        <v>68.487000000006091</v>
      </c>
      <c r="AX313" s="115">
        <f t="shared" si="321"/>
        <v>-1.4339407069146617</v>
      </c>
      <c r="AY313" s="115">
        <f t="shared" si="306"/>
        <v>0</v>
      </c>
      <c r="AZ313" s="115">
        <f t="shared" si="322"/>
        <v>-1.4263159423197376</v>
      </c>
      <c r="BA313" s="115">
        <f t="shared" si="307"/>
        <v>0</v>
      </c>
      <c r="BB313" s="115">
        <f t="shared" si="323"/>
        <v>0</v>
      </c>
      <c r="BC313" s="115">
        <f t="shared" si="324"/>
        <v>0</v>
      </c>
      <c r="BD313" s="115">
        <f t="shared" si="325"/>
        <v>0</v>
      </c>
      <c r="BE313" s="115">
        <f t="shared" si="308"/>
        <v>0</v>
      </c>
      <c r="BF313" s="115">
        <f t="shared" si="309"/>
        <v>0</v>
      </c>
      <c r="BG313" s="115">
        <f t="shared" si="326"/>
        <v>1721.236890000004</v>
      </c>
      <c r="BH313" s="115">
        <f t="shared" si="327"/>
        <v>18874.847367758361</v>
      </c>
      <c r="BI313" s="115">
        <f t="shared" si="310"/>
        <v>68.487000000006091</v>
      </c>
      <c r="BJ313" s="115" t="e">
        <f t="shared" si="311"/>
        <v>#DIV/0!</v>
      </c>
      <c r="BK313" s="115">
        <f t="shared" si="290"/>
        <v>0</v>
      </c>
      <c r="BL313" s="115">
        <f t="shared" si="291"/>
        <v>0</v>
      </c>
      <c r="BM313" s="115">
        <f t="shared" si="312"/>
        <v>0</v>
      </c>
      <c r="BN313" s="201">
        <f t="shared" si="292"/>
        <v>0</v>
      </c>
      <c r="BO313" s="216">
        <f t="shared" si="328"/>
        <v>0</v>
      </c>
      <c r="BP313" s="201"/>
      <c r="BQ313" s="110">
        <f t="shared" si="293"/>
        <v>0</v>
      </c>
      <c r="BR313" s="110" t="e">
        <f t="shared" si="294"/>
        <v>#DIV/0!</v>
      </c>
      <c r="BS313" s="110" t="e">
        <f t="shared" si="313"/>
        <v>#DIV/0!</v>
      </c>
      <c r="BT313" s="110">
        <f t="shared" si="314"/>
        <v>0</v>
      </c>
      <c r="CC313" s="110"/>
      <c r="CD313" s="110"/>
      <c r="CE313" s="110"/>
      <c r="CW313" s="110"/>
      <c r="CX313" s="110"/>
    </row>
    <row r="314" spans="1:102">
      <c r="A314" s="110">
        <f t="shared" si="329"/>
        <v>6.3000000000000576</v>
      </c>
      <c r="B314" s="110">
        <f t="shared" si="295"/>
        <v>1533.0414744582051</v>
      </c>
      <c r="C314" s="116">
        <f t="shared" si="296"/>
        <v>1533.0414744582051</v>
      </c>
      <c r="E314" s="205">
        <f t="shared" si="264"/>
        <v>1761.9144118370646</v>
      </c>
      <c r="F314" s="205">
        <f t="shared" si="265"/>
        <v>1735.5142812236199</v>
      </c>
      <c r="G314" s="205">
        <f t="shared" si="266"/>
        <v>-0.13136724864988264</v>
      </c>
      <c r="H314" s="205">
        <f t="shared" si="267"/>
        <v>1765.3825243597503</v>
      </c>
      <c r="I314" s="205">
        <f t="shared" si="268"/>
        <v>0</v>
      </c>
      <c r="K314" s="115">
        <f t="shared" si="269"/>
        <v>1720.551000000004</v>
      </c>
      <c r="L314" s="115">
        <f t="shared" si="270"/>
        <v>1851.9920000000022</v>
      </c>
      <c r="M314" s="115">
        <f t="shared" si="271"/>
        <v>0.14940239043824632</v>
      </c>
      <c r="N314" s="115">
        <f t="shared" si="272"/>
        <v>1757.5595911017351</v>
      </c>
      <c r="O314" s="115">
        <f t="shared" si="273"/>
        <v>1984.1200000000013</v>
      </c>
      <c r="Q314" s="205">
        <f t="shared" si="274"/>
        <v>-1</v>
      </c>
      <c r="R314" s="204">
        <f t="shared" si="275"/>
        <v>0</v>
      </c>
      <c r="S314" s="204">
        <f t="shared" si="276"/>
        <v>0</v>
      </c>
      <c r="T314" s="115">
        <f t="shared" si="277"/>
        <v>-1.4265680080172962</v>
      </c>
      <c r="U314" s="115">
        <f t="shared" si="278"/>
        <v>0</v>
      </c>
      <c r="V314" s="115">
        <f t="shared" si="279"/>
        <v>0</v>
      </c>
      <c r="W314" s="202">
        <f t="shared" si="297"/>
        <v>0</v>
      </c>
      <c r="Y314" s="205">
        <f t="shared" si="315"/>
        <v>77.370610616914576</v>
      </c>
      <c r="Z314" s="205">
        <f t="shared" si="316"/>
        <v>-1</v>
      </c>
      <c r="AA314" s="205">
        <f t="shared" si="280"/>
        <v>0</v>
      </c>
      <c r="AB314" s="205">
        <f t="shared" si="298"/>
        <v>0</v>
      </c>
      <c r="AC314" s="205">
        <f t="shared" si="317"/>
        <v>-1</v>
      </c>
      <c r="AD314" s="205">
        <f t="shared" si="281"/>
        <v>0</v>
      </c>
      <c r="AE314" s="205">
        <f t="shared" si="299"/>
        <v>0</v>
      </c>
      <c r="AF314" s="205">
        <f t="shared" si="282"/>
        <v>0</v>
      </c>
      <c r="AG314" s="205">
        <f t="shared" si="300"/>
        <v>0</v>
      </c>
      <c r="AH314" s="205">
        <f t="shared" si="301"/>
        <v>0</v>
      </c>
      <c r="AI314" s="205">
        <f t="shared" si="283"/>
        <v>-0.13136724864988264</v>
      </c>
      <c r="AJ314" s="205">
        <f t="shared" si="318"/>
        <v>1765.3825243597503</v>
      </c>
      <c r="AK314" s="205">
        <f t="shared" si="302"/>
        <v>77.263387306904235</v>
      </c>
      <c r="AL314" s="205">
        <f t="shared" si="284"/>
        <v>77.370610616914576</v>
      </c>
      <c r="AM314" s="205" t="e">
        <f t="shared" si="285"/>
        <v>#DIV/0!</v>
      </c>
      <c r="AN314" s="205">
        <f t="shared" si="303"/>
        <v>0</v>
      </c>
      <c r="AO314" s="205">
        <f t="shared" si="286"/>
        <v>0</v>
      </c>
      <c r="AP314" s="205">
        <f t="shared" si="304"/>
        <v>0</v>
      </c>
      <c r="AQ314" s="205">
        <f t="shared" si="305"/>
        <v>0</v>
      </c>
      <c r="AR314" s="215">
        <f t="shared" si="287"/>
        <v>13.181186421934679</v>
      </c>
      <c r="AS314" s="215">
        <f t="shared" si="288"/>
        <v>13.181186421934679</v>
      </c>
      <c r="AT314" s="215">
        <f t="shared" si="289"/>
        <v>0</v>
      </c>
      <c r="AU314" s="215">
        <f t="shared" si="319"/>
        <v>0</v>
      </c>
      <c r="AV314" s="201"/>
      <c r="AW314" s="115">
        <f t="shared" si="320"/>
        <v>68.588999999998677</v>
      </c>
      <c r="AX314" s="115">
        <f t="shared" si="321"/>
        <v>-1.4265680080172962</v>
      </c>
      <c r="AY314" s="115">
        <f t="shared" si="306"/>
        <v>0</v>
      </c>
      <c r="AZ314" s="115">
        <f t="shared" si="322"/>
        <v>-1.4189600318150457</v>
      </c>
      <c r="BA314" s="115">
        <f t="shared" si="307"/>
        <v>0</v>
      </c>
      <c r="BB314" s="115">
        <f t="shared" si="323"/>
        <v>0</v>
      </c>
      <c r="BC314" s="115">
        <f t="shared" si="324"/>
        <v>0</v>
      </c>
      <c r="BD314" s="115">
        <f t="shared" si="325"/>
        <v>0</v>
      </c>
      <c r="BE314" s="115">
        <f t="shared" si="308"/>
        <v>0</v>
      </c>
      <c r="BF314" s="115">
        <f t="shared" si="309"/>
        <v>0</v>
      </c>
      <c r="BG314" s="115">
        <f t="shared" si="326"/>
        <v>1720.551000000004</v>
      </c>
      <c r="BH314" s="115">
        <f t="shared" si="327"/>
        <v>18819.541554180287</v>
      </c>
      <c r="BI314" s="115">
        <f t="shared" si="310"/>
        <v>68.588999999998677</v>
      </c>
      <c r="BJ314" s="115" t="e">
        <f t="shared" si="311"/>
        <v>#DIV/0!</v>
      </c>
      <c r="BK314" s="115">
        <f t="shared" si="290"/>
        <v>0</v>
      </c>
      <c r="BL314" s="115">
        <f t="shared" si="291"/>
        <v>0</v>
      </c>
      <c r="BM314" s="115">
        <f t="shared" si="312"/>
        <v>0</v>
      </c>
      <c r="BN314" s="201">
        <f t="shared" si="292"/>
        <v>0</v>
      </c>
      <c r="BO314" s="216">
        <f t="shared" si="328"/>
        <v>0</v>
      </c>
      <c r="BP314" s="201"/>
      <c r="BQ314" s="110">
        <f t="shared" si="293"/>
        <v>0</v>
      </c>
      <c r="BR314" s="110" t="e">
        <f t="shared" si="294"/>
        <v>#DIV/0!</v>
      </c>
      <c r="BS314" s="110" t="e">
        <f t="shared" si="313"/>
        <v>#DIV/0!</v>
      </c>
      <c r="BT314" s="110">
        <f t="shared" si="314"/>
        <v>0</v>
      </c>
      <c r="CC314" s="110"/>
      <c r="CD314" s="110"/>
      <c r="CE314" s="110"/>
      <c r="CW314" s="110"/>
      <c r="CX314" s="110"/>
    </row>
    <row r="315" spans="1:102">
      <c r="A315" s="110">
        <f t="shared" si="329"/>
        <v>6.2900000000000578</v>
      </c>
      <c r="B315" s="110">
        <f t="shared" si="295"/>
        <v>1532.9096625939858</v>
      </c>
      <c r="C315" s="116">
        <f t="shared" si="296"/>
        <v>1532.9096625939858</v>
      </c>
      <c r="E315" s="205">
        <f t="shared" si="264"/>
        <v>1761.2259291177738</v>
      </c>
      <c r="F315" s="205">
        <f t="shared" si="265"/>
        <v>1735.50688122362</v>
      </c>
      <c r="G315" s="205">
        <f t="shared" si="266"/>
        <v>-0.13149076457448736</v>
      </c>
      <c r="H315" s="205">
        <f t="shared" si="267"/>
        <v>1764.607746389504</v>
      </c>
      <c r="I315" s="205">
        <f t="shared" si="268"/>
        <v>0</v>
      </c>
      <c r="K315" s="115">
        <f t="shared" si="269"/>
        <v>1719.8640900000041</v>
      </c>
      <c r="L315" s="115">
        <f t="shared" si="270"/>
        <v>1851.5948800000024</v>
      </c>
      <c r="M315" s="115">
        <f t="shared" si="271"/>
        <v>0.14952153110047778</v>
      </c>
      <c r="N315" s="115">
        <f t="shared" si="272"/>
        <v>1756.9739902266231</v>
      </c>
      <c r="O315" s="115">
        <f t="shared" si="273"/>
        <v>1983.921800000001</v>
      </c>
      <c r="Q315" s="205">
        <f t="shared" si="274"/>
        <v>-1</v>
      </c>
      <c r="R315" s="204">
        <f t="shared" si="275"/>
        <v>0</v>
      </c>
      <c r="S315" s="204">
        <f t="shared" si="276"/>
        <v>0</v>
      </c>
      <c r="T315" s="115">
        <f t="shared" si="277"/>
        <v>-1.4192158674978024</v>
      </c>
      <c r="U315" s="115">
        <f t="shared" si="278"/>
        <v>0</v>
      </c>
      <c r="V315" s="115">
        <f t="shared" si="279"/>
        <v>0</v>
      </c>
      <c r="W315" s="202">
        <f t="shared" si="297"/>
        <v>0</v>
      </c>
      <c r="Y315" s="205">
        <f t="shared" si="315"/>
        <v>77.477797024632139</v>
      </c>
      <c r="Z315" s="205">
        <f t="shared" si="316"/>
        <v>-1</v>
      </c>
      <c r="AA315" s="205">
        <f t="shared" si="280"/>
        <v>0</v>
      </c>
      <c r="AB315" s="205">
        <f t="shared" si="298"/>
        <v>0</v>
      </c>
      <c r="AC315" s="205">
        <f t="shared" si="317"/>
        <v>-1</v>
      </c>
      <c r="AD315" s="205">
        <f t="shared" si="281"/>
        <v>0</v>
      </c>
      <c r="AE315" s="205">
        <f t="shared" si="299"/>
        <v>0</v>
      </c>
      <c r="AF315" s="205">
        <f t="shared" si="282"/>
        <v>0</v>
      </c>
      <c r="AG315" s="205">
        <f t="shared" si="300"/>
        <v>0</v>
      </c>
      <c r="AH315" s="205">
        <f t="shared" si="301"/>
        <v>0</v>
      </c>
      <c r="AI315" s="205">
        <f t="shared" si="283"/>
        <v>-0.13149076457448736</v>
      </c>
      <c r="AJ315" s="205">
        <f t="shared" si="318"/>
        <v>1764.607746389504</v>
      </c>
      <c r="AK315" s="205">
        <f t="shared" si="302"/>
        <v>77.370610616914576</v>
      </c>
      <c r="AL315" s="205">
        <f t="shared" si="284"/>
        <v>77.477797024632139</v>
      </c>
      <c r="AM315" s="205" t="e">
        <f t="shared" si="285"/>
        <v>#DIV/0!</v>
      </c>
      <c r="AN315" s="205">
        <f t="shared" si="303"/>
        <v>0</v>
      </c>
      <c r="AO315" s="205">
        <f t="shared" si="286"/>
        <v>0</v>
      </c>
      <c r="AP315" s="205">
        <f t="shared" si="304"/>
        <v>0</v>
      </c>
      <c r="AQ315" s="205">
        <f t="shared" si="305"/>
        <v>0</v>
      </c>
      <c r="AR315" s="215">
        <f t="shared" si="287"/>
        <v>13.181186421934679</v>
      </c>
      <c r="AS315" s="215">
        <f t="shared" si="288"/>
        <v>13.181186421934679</v>
      </c>
      <c r="AT315" s="215">
        <f t="shared" si="289"/>
        <v>0</v>
      </c>
      <c r="AU315" s="215">
        <f t="shared" si="319"/>
        <v>0</v>
      </c>
      <c r="AV315" s="201"/>
      <c r="AW315" s="115">
        <f t="shared" si="320"/>
        <v>68.690999999991263</v>
      </c>
      <c r="AX315" s="115">
        <f t="shared" si="321"/>
        <v>-1.4192158674978024</v>
      </c>
      <c r="AY315" s="115">
        <f t="shared" si="306"/>
        <v>0</v>
      </c>
      <c r="AZ315" s="115">
        <f t="shared" si="322"/>
        <v>-1.4116246278187567</v>
      </c>
      <c r="BA315" s="115">
        <f t="shared" si="307"/>
        <v>0</v>
      </c>
      <c r="BB315" s="115">
        <f t="shared" si="323"/>
        <v>0</v>
      </c>
      <c r="BC315" s="115">
        <f t="shared" si="324"/>
        <v>0</v>
      </c>
      <c r="BD315" s="115">
        <f t="shared" si="325"/>
        <v>0</v>
      </c>
      <c r="BE315" s="115">
        <f t="shared" si="308"/>
        <v>0</v>
      </c>
      <c r="BF315" s="115">
        <f t="shared" si="309"/>
        <v>0</v>
      </c>
      <c r="BG315" s="115">
        <f t="shared" si="326"/>
        <v>1719.8640900000041</v>
      </c>
      <c r="BH315" s="115">
        <f t="shared" si="327"/>
        <v>18764.133740602225</v>
      </c>
      <c r="BI315" s="115">
        <f t="shared" si="310"/>
        <v>68.690999999991263</v>
      </c>
      <c r="BJ315" s="115" t="e">
        <f t="shared" si="311"/>
        <v>#DIV/0!</v>
      </c>
      <c r="BK315" s="115">
        <f t="shared" si="290"/>
        <v>0</v>
      </c>
      <c r="BL315" s="115">
        <f t="shared" si="291"/>
        <v>0</v>
      </c>
      <c r="BM315" s="115">
        <f t="shared" si="312"/>
        <v>0</v>
      </c>
      <c r="BN315" s="201">
        <f t="shared" si="292"/>
        <v>0</v>
      </c>
      <c r="BO315" s="216">
        <f t="shared" si="328"/>
        <v>0</v>
      </c>
      <c r="BP315" s="201"/>
      <c r="BQ315" s="110">
        <f t="shared" si="293"/>
        <v>0</v>
      </c>
      <c r="BR315" s="110" t="e">
        <f t="shared" si="294"/>
        <v>#DIV/0!</v>
      </c>
      <c r="BS315" s="110" t="e">
        <f t="shared" si="313"/>
        <v>#DIV/0!</v>
      </c>
      <c r="BT315" s="110">
        <f t="shared" si="314"/>
        <v>0</v>
      </c>
      <c r="CC315" s="110"/>
      <c r="CD315" s="110"/>
      <c r="CE315" s="110"/>
      <c r="CW315" s="110"/>
      <c r="CX315" s="110"/>
    </row>
    <row r="316" spans="1:102">
      <c r="A316" s="110">
        <f t="shared" si="329"/>
        <v>6.280000000000058</v>
      </c>
      <c r="B316" s="110">
        <f t="shared" si="295"/>
        <v>1532.7778507297664</v>
      </c>
      <c r="C316" s="116">
        <f t="shared" si="296"/>
        <v>1532.7778507297664</v>
      </c>
      <c r="E316" s="205">
        <f t="shared" si="264"/>
        <v>1760.5363200437318</v>
      </c>
      <c r="F316" s="205">
        <f t="shared" si="265"/>
        <v>1735.49668122362</v>
      </c>
      <c r="G316" s="205">
        <f t="shared" si="266"/>
        <v>-0.13161439375251299</v>
      </c>
      <c r="H316" s="205">
        <f t="shared" si="267"/>
        <v>1763.8318969268228</v>
      </c>
      <c r="I316" s="205">
        <f t="shared" si="268"/>
        <v>0</v>
      </c>
      <c r="K316" s="115">
        <f t="shared" si="269"/>
        <v>1719.1761600000041</v>
      </c>
      <c r="L316" s="115">
        <f t="shared" si="270"/>
        <v>1851.1971200000023</v>
      </c>
      <c r="M316" s="115">
        <f t="shared" si="271"/>
        <v>0.14964086193136403</v>
      </c>
      <c r="N316" s="115">
        <f t="shared" si="272"/>
        <v>1756.3875894810196</v>
      </c>
      <c r="O316" s="115">
        <f t="shared" si="273"/>
        <v>1983.7232000000013</v>
      </c>
      <c r="Q316" s="205">
        <f t="shared" si="274"/>
        <v>-1</v>
      </c>
      <c r="R316" s="204">
        <f t="shared" si="275"/>
        <v>0</v>
      </c>
      <c r="S316" s="204">
        <f t="shared" si="276"/>
        <v>0</v>
      </c>
      <c r="T316" s="115">
        <f t="shared" si="277"/>
        <v>-1.4118842134630751</v>
      </c>
      <c r="U316" s="115">
        <f t="shared" si="278"/>
        <v>0</v>
      </c>
      <c r="V316" s="115">
        <f t="shared" si="279"/>
        <v>0</v>
      </c>
      <c r="W316" s="202">
        <f t="shared" si="297"/>
        <v>0</v>
      </c>
      <c r="Y316" s="205">
        <f t="shared" si="315"/>
        <v>77.584946268122451</v>
      </c>
      <c r="Z316" s="205">
        <f t="shared" si="316"/>
        <v>-1</v>
      </c>
      <c r="AA316" s="205">
        <f t="shared" si="280"/>
        <v>0</v>
      </c>
      <c r="AB316" s="205">
        <f t="shared" si="298"/>
        <v>0</v>
      </c>
      <c r="AC316" s="205">
        <f t="shared" si="317"/>
        <v>-1</v>
      </c>
      <c r="AD316" s="205">
        <f t="shared" si="281"/>
        <v>0</v>
      </c>
      <c r="AE316" s="205">
        <f t="shared" si="299"/>
        <v>0</v>
      </c>
      <c r="AF316" s="205">
        <f t="shared" si="282"/>
        <v>0</v>
      </c>
      <c r="AG316" s="205">
        <f t="shared" si="300"/>
        <v>0</v>
      </c>
      <c r="AH316" s="205">
        <f t="shared" si="301"/>
        <v>0</v>
      </c>
      <c r="AI316" s="205">
        <f t="shared" si="283"/>
        <v>-0.13161439375251299</v>
      </c>
      <c r="AJ316" s="205">
        <f t="shared" si="318"/>
        <v>1763.8318969268228</v>
      </c>
      <c r="AK316" s="205">
        <f t="shared" si="302"/>
        <v>77.477797024632139</v>
      </c>
      <c r="AL316" s="205">
        <f t="shared" si="284"/>
        <v>77.584946268122451</v>
      </c>
      <c r="AM316" s="205" t="e">
        <f t="shared" si="285"/>
        <v>#DIV/0!</v>
      </c>
      <c r="AN316" s="205">
        <f t="shared" si="303"/>
        <v>0</v>
      </c>
      <c r="AO316" s="205">
        <f t="shared" si="286"/>
        <v>0</v>
      </c>
      <c r="AP316" s="205">
        <f t="shared" si="304"/>
        <v>0</v>
      </c>
      <c r="AQ316" s="205">
        <f t="shared" si="305"/>
        <v>0</v>
      </c>
      <c r="AR316" s="215">
        <f t="shared" si="287"/>
        <v>13.181186421934679</v>
      </c>
      <c r="AS316" s="215">
        <f t="shared" si="288"/>
        <v>13.181186421934679</v>
      </c>
      <c r="AT316" s="215">
        <f t="shared" si="289"/>
        <v>0</v>
      </c>
      <c r="AU316" s="215">
        <f t="shared" si="319"/>
        <v>0</v>
      </c>
      <c r="AV316" s="201"/>
      <c r="AW316" s="115">
        <f t="shared" si="320"/>
        <v>68.793000000006586</v>
      </c>
      <c r="AX316" s="115">
        <f t="shared" si="321"/>
        <v>-1.4118842134630751</v>
      </c>
      <c r="AY316" s="115">
        <f t="shared" si="306"/>
        <v>0</v>
      </c>
      <c r="AZ316" s="115">
        <f t="shared" si="322"/>
        <v>-1.4043096586348116</v>
      </c>
      <c r="BA316" s="115">
        <f t="shared" si="307"/>
        <v>0</v>
      </c>
      <c r="BB316" s="115">
        <f t="shared" si="323"/>
        <v>0</v>
      </c>
      <c r="BC316" s="115">
        <f t="shared" si="324"/>
        <v>0</v>
      </c>
      <c r="BD316" s="115">
        <f t="shared" si="325"/>
        <v>0</v>
      </c>
      <c r="BE316" s="115">
        <f t="shared" si="308"/>
        <v>0</v>
      </c>
      <c r="BF316" s="115">
        <f t="shared" si="309"/>
        <v>0</v>
      </c>
      <c r="BG316" s="115">
        <f t="shared" si="326"/>
        <v>1719.1761600000041</v>
      </c>
      <c r="BH316" s="115">
        <f t="shared" si="327"/>
        <v>18708.623927024168</v>
      </c>
      <c r="BI316" s="115">
        <f t="shared" si="310"/>
        <v>68.793000000006586</v>
      </c>
      <c r="BJ316" s="115" t="e">
        <f t="shared" si="311"/>
        <v>#DIV/0!</v>
      </c>
      <c r="BK316" s="115">
        <f t="shared" si="290"/>
        <v>0</v>
      </c>
      <c r="BL316" s="115">
        <f t="shared" si="291"/>
        <v>0</v>
      </c>
      <c r="BM316" s="115">
        <f t="shared" si="312"/>
        <v>0</v>
      </c>
      <c r="BN316" s="201">
        <f t="shared" si="292"/>
        <v>0</v>
      </c>
      <c r="BO316" s="216">
        <f t="shared" si="328"/>
        <v>0</v>
      </c>
      <c r="BP316" s="201"/>
      <c r="BQ316" s="110">
        <f t="shared" si="293"/>
        <v>0</v>
      </c>
      <c r="BR316" s="110" t="e">
        <f t="shared" si="294"/>
        <v>#DIV/0!</v>
      </c>
      <c r="BS316" s="110" t="e">
        <f t="shared" si="313"/>
        <v>#DIV/0!</v>
      </c>
      <c r="BT316" s="110">
        <f t="shared" si="314"/>
        <v>0</v>
      </c>
      <c r="CC316" s="110"/>
      <c r="CD316" s="110"/>
      <c r="CE316" s="110"/>
      <c r="CW316" s="110"/>
      <c r="CX316" s="110"/>
    </row>
    <row r="317" spans="1:102">
      <c r="A317" s="110">
        <f t="shared" si="329"/>
        <v>6.2700000000000582</v>
      </c>
      <c r="B317" s="110">
        <f t="shared" si="295"/>
        <v>1532.6460388655471</v>
      </c>
      <c r="C317" s="116">
        <f t="shared" si="296"/>
        <v>1532.6460388655471</v>
      </c>
      <c r="E317" s="205">
        <f t="shared" si="264"/>
        <v>1759.8455846149382</v>
      </c>
      <c r="F317" s="205">
        <f t="shared" si="265"/>
        <v>1735.4836812236199</v>
      </c>
      <c r="G317" s="205">
        <f t="shared" si="266"/>
        <v>-0.13173813554281516</v>
      </c>
      <c r="H317" s="205">
        <f t="shared" si="267"/>
        <v>1763.0549763459846</v>
      </c>
      <c r="I317" s="205">
        <f t="shared" si="268"/>
        <v>0</v>
      </c>
      <c r="K317" s="115">
        <f t="shared" si="269"/>
        <v>1718.4872100000041</v>
      </c>
      <c r="L317" s="115">
        <f t="shared" si="270"/>
        <v>1850.7987200000023</v>
      </c>
      <c r="M317" s="115">
        <f t="shared" si="271"/>
        <v>0.14976038338658076</v>
      </c>
      <c r="N317" s="115">
        <f t="shared" si="272"/>
        <v>1755.8003892651359</v>
      </c>
      <c r="O317" s="115">
        <f t="shared" si="273"/>
        <v>1983.524200000001</v>
      </c>
      <c r="Q317" s="205">
        <f t="shared" si="274"/>
        <v>-1</v>
      </c>
      <c r="R317" s="204">
        <f t="shared" si="275"/>
        <v>0</v>
      </c>
      <c r="S317" s="204">
        <f t="shared" si="276"/>
        <v>0</v>
      </c>
      <c r="T317" s="115">
        <f t="shared" si="277"/>
        <v>-1.4045729742972441</v>
      </c>
      <c r="U317" s="115">
        <f t="shared" si="278"/>
        <v>0</v>
      </c>
      <c r="V317" s="115">
        <f t="shared" si="279"/>
        <v>0</v>
      </c>
      <c r="W317" s="202">
        <f t="shared" si="297"/>
        <v>0</v>
      </c>
      <c r="Y317" s="205">
        <f t="shared" si="315"/>
        <v>77.692058083813961</v>
      </c>
      <c r="Z317" s="205">
        <f t="shared" si="316"/>
        <v>-1</v>
      </c>
      <c r="AA317" s="205">
        <f t="shared" si="280"/>
        <v>0</v>
      </c>
      <c r="AB317" s="205">
        <f t="shared" si="298"/>
        <v>0</v>
      </c>
      <c r="AC317" s="205">
        <f t="shared" si="317"/>
        <v>-1</v>
      </c>
      <c r="AD317" s="205">
        <f t="shared" si="281"/>
        <v>0</v>
      </c>
      <c r="AE317" s="205">
        <f t="shared" si="299"/>
        <v>0</v>
      </c>
      <c r="AF317" s="205">
        <f t="shared" si="282"/>
        <v>0</v>
      </c>
      <c r="AG317" s="205">
        <f t="shared" si="300"/>
        <v>0</v>
      </c>
      <c r="AH317" s="205">
        <f t="shared" si="301"/>
        <v>0</v>
      </c>
      <c r="AI317" s="205">
        <f t="shared" si="283"/>
        <v>-0.13173813554281516</v>
      </c>
      <c r="AJ317" s="205">
        <f t="shared" si="318"/>
        <v>1763.0549763459846</v>
      </c>
      <c r="AK317" s="205">
        <f t="shared" si="302"/>
        <v>77.584946268122451</v>
      </c>
      <c r="AL317" s="205">
        <f t="shared" si="284"/>
        <v>77.692058083813961</v>
      </c>
      <c r="AM317" s="205" t="e">
        <f t="shared" si="285"/>
        <v>#DIV/0!</v>
      </c>
      <c r="AN317" s="205">
        <f t="shared" si="303"/>
        <v>0</v>
      </c>
      <c r="AO317" s="205">
        <f t="shared" si="286"/>
        <v>0</v>
      </c>
      <c r="AP317" s="205">
        <f t="shared" si="304"/>
        <v>0</v>
      </c>
      <c r="AQ317" s="205">
        <f t="shared" si="305"/>
        <v>0</v>
      </c>
      <c r="AR317" s="215">
        <f t="shared" si="287"/>
        <v>13.181186421957417</v>
      </c>
      <c r="AS317" s="215">
        <f t="shared" si="288"/>
        <v>13.181186421957417</v>
      </c>
      <c r="AT317" s="215">
        <f t="shared" si="289"/>
        <v>0</v>
      </c>
      <c r="AU317" s="215">
        <f t="shared" si="319"/>
        <v>0</v>
      </c>
      <c r="AV317" s="201"/>
      <c r="AW317" s="115">
        <f t="shared" si="320"/>
        <v>68.894999999999172</v>
      </c>
      <c r="AX317" s="115">
        <f t="shared" si="321"/>
        <v>-1.4045729742972441</v>
      </c>
      <c r="AY317" s="115">
        <f t="shared" si="306"/>
        <v>0</v>
      </c>
      <c r="AZ317" s="115">
        <f t="shared" si="322"/>
        <v>-1.3970150528435474</v>
      </c>
      <c r="BA317" s="115">
        <f t="shared" si="307"/>
        <v>0</v>
      </c>
      <c r="BB317" s="115">
        <f t="shared" si="323"/>
        <v>0</v>
      </c>
      <c r="BC317" s="115">
        <f t="shared" si="324"/>
        <v>0</v>
      </c>
      <c r="BD317" s="115">
        <f t="shared" si="325"/>
        <v>0</v>
      </c>
      <c r="BE317" s="115">
        <f t="shared" si="308"/>
        <v>0</v>
      </c>
      <c r="BF317" s="115">
        <f t="shared" si="309"/>
        <v>0</v>
      </c>
      <c r="BG317" s="115">
        <f t="shared" si="326"/>
        <v>1718.4872100000041</v>
      </c>
      <c r="BH317" s="115">
        <f t="shared" si="327"/>
        <v>18653.012113446097</v>
      </c>
      <c r="BI317" s="115">
        <f t="shared" si="310"/>
        <v>68.894999999999172</v>
      </c>
      <c r="BJ317" s="115" t="e">
        <f t="shared" si="311"/>
        <v>#DIV/0!</v>
      </c>
      <c r="BK317" s="115">
        <f t="shared" si="290"/>
        <v>0</v>
      </c>
      <c r="BL317" s="115">
        <f t="shared" si="291"/>
        <v>0</v>
      </c>
      <c r="BM317" s="115">
        <f t="shared" si="312"/>
        <v>0</v>
      </c>
      <c r="BN317" s="201">
        <f t="shared" si="292"/>
        <v>0</v>
      </c>
      <c r="BO317" s="216">
        <f t="shared" si="328"/>
        <v>0</v>
      </c>
      <c r="BP317" s="201"/>
      <c r="BQ317" s="110">
        <f t="shared" si="293"/>
        <v>0</v>
      </c>
      <c r="BR317" s="110" t="e">
        <f t="shared" si="294"/>
        <v>#DIV/0!</v>
      </c>
      <c r="BS317" s="110" t="e">
        <f t="shared" si="313"/>
        <v>#DIV/0!</v>
      </c>
      <c r="BT317" s="110">
        <f t="shared" si="314"/>
        <v>0</v>
      </c>
      <c r="CC317" s="110"/>
      <c r="CD317" s="110"/>
      <c r="CE317" s="110"/>
      <c r="CW317" s="110"/>
      <c r="CX317" s="110"/>
    </row>
    <row r="318" spans="1:102">
      <c r="A318" s="110">
        <f t="shared" si="329"/>
        <v>6.2600000000000584</v>
      </c>
      <c r="B318" s="110">
        <f t="shared" si="295"/>
        <v>1532.5142270013275</v>
      </c>
      <c r="C318" s="116">
        <f t="shared" si="296"/>
        <v>1532.5142270013275</v>
      </c>
      <c r="E318" s="205">
        <f t="shared" si="264"/>
        <v>1759.153722831393</v>
      </c>
      <c r="F318" s="205">
        <f t="shared" si="265"/>
        <v>1735.4678812236202</v>
      </c>
      <c r="G318" s="205">
        <f t="shared" si="266"/>
        <v>-0.13186198929511198</v>
      </c>
      <c r="H318" s="205">
        <f t="shared" si="267"/>
        <v>1762.2769850239229</v>
      </c>
      <c r="I318" s="205">
        <f t="shared" si="268"/>
        <v>0</v>
      </c>
      <c r="K318" s="115">
        <f t="shared" si="269"/>
        <v>1717.797240000004</v>
      </c>
      <c r="L318" s="115">
        <f t="shared" si="270"/>
        <v>1850.3996800000023</v>
      </c>
      <c r="M318" s="115">
        <f t="shared" si="271"/>
        <v>0.14988009592326065</v>
      </c>
      <c r="N318" s="115">
        <f t="shared" si="272"/>
        <v>1755.212389980295</v>
      </c>
      <c r="O318" s="115">
        <f t="shared" si="273"/>
        <v>1983.324800000001</v>
      </c>
      <c r="Q318" s="205">
        <f t="shared" si="274"/>
        <v>-1</v>
      </c>
      <c r="R318" s="204">
        <f t="shared" si="275"/>
        <v>0</v>
      </c>
      <c r="S318" s="204">
        <f t="shared" si="276"/>
        <v>0</v>
      </c>
      <c r="T318" s="115">
        <f t="shared" si="277"/>
        <v>-1.3972820786606854</v>
      </c>
      <c r="U318" s="115">
        <f t="shared" si="278"/>
        <v>0</v>
      </c>
      <c r="V318" s="115">
        <f t="shared" si="279"/>
        <v>0</v>
      </c>
      <c r="W318" s="202">
        <f t="shared" si="297"/>
        <v>0</v>
      </c>
      <c r="Y318" s="205">
        <f t="shared" si="315"/>
        <v>77.799132206179664</v>
      </c>
      <c r="Z318" s="205">
        <f t="shared" si="316"/>
        <v>-1</v>
      </c>
      <c r="AA318" s="205">
        <f t="shared" si="280"/>
        <v>0</v>
      </c>
      <c r="AB318" s="205">
        <f t="shared" si="298"/>
        <v>0</v>
      </c>
      <c r="AC318" s="205">
        <f t="shared" si="317"/>
        <v>-1</v>
      </c>
      <c r="AD318" s="205">
        <f t="shared" si="281"/>
        <v>0</v>
      </c>
      <c r="AE318" s="205">
        <f t="shared" si="299"/>
        <v>0</v>
      </c>
      <c r="AF318" s="205">
        <f t="shared" si="282"/>
        <v>0</v>
      </c>
      <c r="AG318" s="205">
        <f t="shared" si="300"/>
        <v>0</v>
      </c>
      <c r="AH318" s="205">
        <f t="shared" si="301"/>
        <v>0</v>
      </c>
      <c r="AI318" s="205">
        <f t="shared" si="283"/>
        <v>-0.13186198929511198</v>
      </c>
      <c r="AJ318" s="205">
        <f t="shared" si="318"/>
        <v>1762.2769850239229</v>
      </c>
      <c r="AK318" s="205">
        <f t="shared" si="302"/>
        <v>77.692058083813961</v>
      </c>
      <c r="AL318" s="205">
        <f t="shared" si="284"/>
        <v>77.799132206179664</v>
      </c>
      <c r="AM318" s="205" t="e">
        <f t="shared" si="285"/>
        <v>#DIV/0!</v>
      </c>
      <c r="AN318" s="205">
        <f t="shared" si="303"/>
        <v>0</v>
      </c>
      <c r="AO318" s="205">
        <f t="shared" si="286"/>
        <v>0</v>
      </c>
      <c r="AP318" s="205">
        <f t="shared" si="304"/>
        <v>0</v>
      </c>
      <c r="AQ318" s="205">
        <f t="shared" si="305"/>
        <v>0</v>
      </c>
      <c r="AR318" s="215">
        <f t="shared" si="287"/>
        <v>13.181186421934679</v>
      </c>
      <c r="AS318" s="215">
        <f t="shared" si="288"/>
        <v>13.181186421934679</v>
      </c>
      <c r="AT318" s="215">
        <f t="shared" si="289"/>
        <v>0</v>
      </c>
      <c r="AU318" s="215">
        <f t="shared" si="319"/>
        <v>0</v>
      </c>
      <c r="AV318" s="201"/>
      <c r="AW318" s="115">
        <f t="shared" si="320"/>
        <v>68.997000000014495</v>
      </c>
      <c r="AX318" s="115">
        <f t="shared" si="321"/>
        <v>-1.3972820786606854</v>
      </c>
      <c r="AY318" s="115">
        <f t="shared" si="306"/>
        <v>0</v>
      </c>
      <c r="AZ318" s="115">
        <f t="shared" si="322"/>
        <v>-1.3897407393007157</v>
      </c>
      <c r="BA318" s="115">
        <f t="shared" si="307"/>
        <v>0</v>
      </c>
      <c r="BB318" s="115">
        <f t="shared" si="323"/>
        <v>0</v>
      </c>
      <c r="BC318" s="115">
        <f t="shared" si="324"/>
        <v>0</v>
      </c>
      <c r="BD318" s="115">
        <f t="shared" si="325"/>
        <v>0</v>
      </c>
      <c r="BE318" s="115">
        <f t="shared" si="308"/>
        <v>0</v>
      </c>
      <c r="BF318" s="115">
        <f t="shared" si="309"/>
        <v>0</v>
      </c>
      <c r="BG318" s="115">
        <f t="shared" si="326"/>
        <v>1717.797240000004</v>
      </c>
      <c r="BH318" s="115">
        <f t="shared" si="327"/>
        <v>18597.298299868053</v>
      </c>
      <c r="BI318" s="115">
        <f t="shared" si="310"/>
        <v>68.997000000014495</v>
      </c>
      <c r="BJ318" s="115" t="e">
        <f t="shared" si="311"/>
        <v>#DIV/0!</v>
      </c>
      <c r="BK318" s="115">
        <f t="shared" si="290"/>
        <v>0</v>
      </c>
      <c r="BL318" s="115">
        <f t="shared" si="291"/>
        <v>0</v>
      </c>
      <c r="BM318" s="115">
        <f t="shared" si="312"/>
        <v>0</v>
      </c>
      <c r="BN318" s="201">
        <f t="shared" si="292"/>
        <v>0</v>
      </c>
      <c r="BO318" s="216">
        <f t="shared" si="328"/>
        <v>0</v>
      </c>
      <c r="BP318" s="201"/>
      <c r="BQ318" s="110">
        <f t="shared" si="293"/>
        <v>0</v>
      </c>
      <c r="BR318" s="110" t="e">
        <f t="shared" si="294"/>
        <v>#DIV/0!</v>
      </c>
      <c r="BS318" s="110" t="e">
        <f t="shared" si="313"/>
        <v>#DIV/0!</v>
      </c>
      <c r="BT318" s="110">
        <f t="shared" si="314"/>
        <v>0</v>
      </c>
      <c r="CC318" s="110"/>
      <c r="CD318" s="110"/>
      <c r="CE318" s="110"/>
      <c r="CW318" s="110"/>
      <c r="CX318" s="110"/>
    </row>
    <row r="319" spans="1:102">
      <c r="A319" s="110">
        <f t="shared" si="329"/>
        <v>6.2500000000000586</v>
      </c>
      <c r="B319" s="110">
        <f t="shared" si="295"/>
        <v>1532.3824151371082</v>
      </c>
      <c r="C319" s="116">
        <f t="shared" si="296"/>
        <v>1532.3824151371082</v>
      </c>
      <c r="E319" s="205">
        <f t="shared" si="264"/>
        <v>1758.4607346930966</v>
      </c>
      <c r="F319" s="205">
        <f t="shared" si="265"/>
        <v>1735.4492812236203</v>
      </c>
      <c r="G319" s="205">
        <f t="shared" si="266"/>
        <v>-0.13198595434990415</v>
      </c>
      <c r="H319" s="205">
        <f t="shared" si="267"/>
        <v>1761.4979233402439</v>
      </c>
      <c r="I319" s="205">
        <f t="shared" si="268"/>
        <v>0</v>
      </c>
      <c r="K319" s="115">
        <f t="shared" si="269"/>
        <v>1717.1062500000044</v>
      </c>
      <c r="L319" s="115">
        <f t="shared" si="270"/>
        <v>1850.0000000000023</v>
      </c>
      <c r="M319" s="115">
        <f t="shared" si="271"/>
        <v>0.1499999999999993</v>
      </c>
      <c r="N319" s="115">
        <f t="shared" si="272"/>
        <v>1754.6235920289362</v>
      </c>
      <c r="O319" s="115">
        <f t="shared" si="273"/>
        <v>1983.1250000000014</v>
      </c>
      <c r="Q319" s="205">
        <f t="shared" si="274"/>
        <v>-1</v>
      </c>
      <c r="R319" s="204">
        <f t="shared" si="275"/>
        <v>0</v>
      </c>
      <c r="S319" s="204">
        <f t="shared" si="276"/>
        <v>0</v>
      </c>
      <c r="T319" s="115">
        <f t="shared" si="277"/>
        <v>-1.3900114554890586</v>
      </c>
      <c r="U319" s="115">
        <f t="shared" si="278"/>
        <v>0</v>
      </c>
      <c r="V319" s="115">
        <f t="shared" si="279"/>
        <v>0</v>
      </c>
      <c r="W319" s="202">
        <f t="shared" si="297"/>
        <v>0</v>
      </c>
      <c r="Y319" s="205">
        <f t="shared" si="315"/>
        <v>77.906168367896342</v>
      </c>
      <c r="Z319" s="205">
        <f t="shared" si="316"/>
        <v>-1</v>
      </c>
      <c r="AA319" s="205">
        <f t="shared" si="280"/>
        <v>0</v>
      </c>
      <c r="AB319" s="205">
        <f t="shared" si="298"/>
        <v>0</v>
      </c>
      <c r="AC319" s="205">
        <f t="shared" si="317"/>
        <v>-1</v>
      </c>
      <c r="AD319" s="205">
        <f t="shared" si="281"/>
        <v>0</v>
      </c>
      <c r="AE319" s="205">
        <f t="shared" si="299"/>
        <v>0</v>
      </c>
      <c r="AF319" s="205">
        <f t="shared" si="282"/>
        <v>0</v>
      </c>
      <c r="AG319" s="205">
        <f t="shared" si="300"/>
        <v>0</v>
      </c>
      <c r="AH319" s="205">
        <f t="shared" si="301"/>
        <v>0</v>
      </c>
      <c r="AI319" s="205">
        <f t="shared" si="283"/>
        <v>-0.13198595434990415</v>
      </c>
      <c r="AJ319" s="205">
        <f t="shared" si="318"/>
        <v>1761.4979233402439</v>
      </c>
      <c r="AK319" s="205">
        <f t="shared" si="302"/>
        <v>77.799132206179664</v>
      </c>
      <c r="AL319" s="205">
        <f t="shared" si="284"/>
        <v>77.906168367896342</v>
      </c>
      <c r="AM319" s="205" t="e">
        <f t="shared" si="285"/>
        <v>#DIV/0!</v>
      </c>
      <c r="AN319" s="205">
        <f t="shared" si="303"/>
        <v>0</v>
      </c>
      <c r="AO319" s="205">
        <f t="shared" si="286"/>
        <v>0</v>
      </c>
      <c r="AP319" s="205">
        <f t="shared" si="304"/>
        <v>0</v>
      </c>
      <c r="AQ319" s="205">
        <f t="shared" si="305"/>
        <v>0</v>
      </c>
      <c r="AR319" s="215">
        <f t="shared" si="287"/>
        <v>13.181186421934679</v>
      </c>
      <c r="AS319" s="215">
        <f t="shared" si="288"/>
        <v>13.181186421934679</v>
      </c>
      <c r="AT319" s="215">
        <f t="shared" si="289"/>
        <v>0</v>
      </c>
      <c r="AU319" s="215">
        <f t="shared" si="319"/>
        <v>0</v>
      </c>
      <c r="AV319" s="201"/>
      <c r="AW319" s="115">
        <f t="shared" si="320"/>
        <v>69.09899999996162</v>
      </c>
      <c r="AX319" s="115">
        <f t="shared" si="321"/>
        <v>-1.3900114554890586</v>
      </c>
      <c r="AY319" s="115">
        <f t="shared" si="306"/>
        <v>0</v>
      </c>
      <c r="AZ319" s="115">
        <f t="shared" si="322"/>
        <v>-1.3824866471365214</v>
      </c>
      <c r="BA319" s="115">
        <f t="shared" si="307"/>
        <v>0</v>
      </c>
      <c r="BB319" s="115">
        <f t="shared" si="323"/>
        <v>0</v>
      </c>
      <c r="BC319" s="115">
        <f t="shared" si="324"/>
        <v>0</v>
      </c>
      <c r="BD319" s="115">
        <f t="shared" si="325"/>
        <v>0</v>
      </c>
      <c r="BE319" s="115">
        <f t="shared" si="308"/>
        <v>0</v>
      </c>
      <c r="BF319" s="115">
        <f t="shared" si="309"/>
        <v>0</v>
      </c>
      <c r="BG319" s="115">
        <f t="shared" si="326"/>
        <v>1717.1062500000044</v>
      </c>
      <c r="BH319" s="115">
        <f t="shared" si="327"/>
        <v>18541.482486289973</v>
      </c>
      <c r="BI319" s="115">
        <f t="shared" si="310"/>
        <v>69.09899999996162</v>
      </c>
      <c r="BJ319" s="115" t="e">
        <f t="shared" si="311"/>
        <v>#DIV/0!</v>
      </c>
      <c r="BK319" s="115">
        <f t="shared" si="290"/>
        <v>0</v>
      </c>
      <c r="BL319" s="115">
        <f t="shared" si="291"/>
        <v>0</v>
      </c>
      <c r="BM319" s="115">
        <f t="shared" si="312"/>
        <v>0</v>
      </c>
      <c r="BN319" s="201">
        <f t="shared" si="292"/>
        <v>0</v>
      </c>
      <c r="BO319" s="216">
        <f t="shared" si="328"/>
        <v>0</v>
      </c>
      <c r="BP319" s="201"/>
      <c r="BQ319" s="110">
        <f t="shared" si="293"/>
        <v>0</v>
      </c>
      <c r="BR319" s="110" t="e">
        <f t="shared" si="294"/>
        <v>#DIV/0!</v>
      </c>
      <c r="BS319" s="110" t="e">
        <f t="shared" si="313"/>
        <v>#DIV/0!</v>
      </c>
      <c r="BT319" s="110">
        <f t="shared" si="314"/>
        <v>0</v>
      </c>
      <c r="CC319" s="110"/>
      <c r="CD319" s="110"/>
      <c r="CE319" s="110"/>
      <c r="CW319" s="110"/>
      <c r="CX319" s="110"/>
    </row>
    <row r="320" spans="1:102">
      <c r="A320" s="110">
        <f t="shared" si="329"/>
        <v>6.2400000000000588</v>
      </c>
      <c r="B320" s="110">
        <f t="shared" si="295"/>
        <v>1532.2506032728888</v>
      </c>
      <c r="C320" s="116">
        <f t="shared" si="296"/>
        <v>1532.2506032728888</v>
      </c>
      <c r="E320" s="205">
        <f t="shared" si="264"/>
        <v>1757.7666202000485</v>
      </c>
      <c r="F320" s="205">
        <f t="shared" si="265"/>
        <v>1735.4278812236203</v>
      </c>
      <c r="G320" s="205">
        <f t="shared" si="266"/>
        <v>-0.13211003003838998</v>
      </c>
      <c r="H320" s="205">
        <f t="shared" si="267"/>
        <v>1760.7177916772441</v>
      </c>
      <c r="I320" s="205">
        <f t="shared" si="268"/>
        <v>0</v>
      </c>
      <c r="K320" s="115">
        <f t="shared" si="269"/>
        <v>1716.4142400000042</v>
      </c>
      <c r="L320" s="115">
        <f t="shared" si="270"/>
        <v>1849.5996800000025</v>
      </c>
      <c r="M320" s="115">
        <f t="shared" si="271"/>
        <v>0.15012009607686078</v>
      </c>
      <c r="N320" s="115">
        <f t="shared" si="272"/>
        <v>1754.0339958146174</v>
      </c>
      <c r="O320" s="115">
        <f t="shared" si="273"/>
        <v>1982.9248000000009</v>
      </c>
      <c r="Q320" s="205">
        <f t="shared" si="274"/>
        <v>-1</v>
      </c>
      <c r="R320" s="204">
        <f t="shared" si="275"/>
        <v>0</v>
      </c>
      <c r="S320" s="204">
        <f t="shared" si="276"/>
        <v>0</v>
      </c>
      <c r="T320" s="115">
        <f t="shared" si="277"/>
        <v>-1.382761033992286</v>
      </c>
      <c r="U320" s="115">
        <f t="shared" si="278"/>
        <v>0</v>
      </c>
      <c r="V320" s="115">
        <f t="shared" si="279"/>
        <v>0</v>
      </c>
      <c r="W320" s="202">
        <f t="shared" si="297"/>
        <v>0</v>
      </c>
      <c r="Y320" s="205">
        <f t="shared" si="315"/>
        <v>78.013166299980938</v>
      </c>
      <c r="Z320" s="205">
        <f t="shared" si="316"/>
        <v>-1</v>
      </c>
      <c r="AA320" s="205">
        <f t="shared" si="280"/>
        <v>0</v>
      </c>
      <c r="AB320" s="205">
        <f t="shared" si="298"/>
        <v>0</v>
      </c>
      <c r="AC320" s="205">
        <f t="shared" si="317"/>
        <v>-1</v>
      </c>
      <c r="AD320" s="205">
        <f t="shared" si="281"/>
        <v>0</v>
      </c>
      <c r="AE320" s="205">
        <f t="shared" si="299"/>
        <v>0</v>
      </c>
      <c r="AF320" s="205">
        <f t="shared" si="282"/>
        <v>0</v>
      </c>
      <c r="AG320" s="205">
        <f t="shared" si="300"/>
        <v>0</v>
      </c>
      <c r="AH320" s="205">
        <f t="shared" si="301"/>
        <v>0</v>
      </c>
      <c r="AI320" s="205">
        <f t="shared" si="283"/>
        <v>-0.13211003003838998</v>
      </c>
      <c r="AJ320" s="205">
        <f t="shared" si="318"/>
        <v>1760.7177916772441</v>
      </c>
      <c r="AK320" s="205">
        <f t="shared" si="302"/>
        <v>77.906168367896342</v>
      </c>
      <c r="AL320" s="205">
        <f t="shared" si="284"/>
        <v>78.013166299980938</v>
      </c>
      <c r="AM320" s="205" t="e">
        <f t="shared" si="285"/>
        <v>#DIV/0!</v>
      </c>
      <c r="AN320" s="205">
        <f t="shared" si="303"/>
        <v>0</v>
      </c>
      <c r="AO320" s="205">
        <f t="shared" si="286"/>
        <v>0</v>
      </c>
      <c r="AP320" s="205">
        <f t="shared" si="304"/>
        <v>0</v>
      </c>
      <c r="AQ320" s="205">
        <f t="shared" si="305"/>
        <v>0</v>
      </c>
      <c r="AR320" s="215">
        <f t="shared" si="287"/>
        <v>13.181186421934679</v>
      </c>
      <c r="AS320" s="215">
        <f t="shared" si="288"/>
        <v>13.181186421934679</v>
      </c>
      <c r="AT320" s="215">
        <f t="shared" si="289"/>
        <v>0</v>
      </c>
      <c r="AU320" s="215">
        <f t="shared" si="319"/>
        <v>0</v>
      </c>
      <c r="AV320" s="201"/>
      <c r="AW320" s="115">
        <f t="shared" si="320"/>
        <v>69.201000000022418</v>
      </c>
      <c r="AX320" s="115">
        <f t="shared" si="321"/>
        <v>-1.382761033992286</v>
      </c>
      <c r="AY320" s="115">
        <f t="shared" si="306"/>
        <v>0</v>
      </c>
      <c r="AZ320" s="115">
        <f t="shared" si="322"/>
        <v>-1.3752527057546047</v>
      </c>
      <c r="BA320" s="115">
        <f t="shared" si="307"/>
        <v>0</v>
      </c>
      <c r="BB320" s="115">
        <f t="shared" si="323"/>
        <v>0</v>
      </c>
      <c r="BC320" s="115">
        <f t="shared" si="324"/>
        <v>0</v>
      </c>
      <c r="BD320" s="115">
        <f t="shared" si="325"/>
        <v>0</v>
      </c>
      <c r="BE320" s="115">
        <f t="shared" si="308"/>
        <v>0</v>
      </c>
      <c r="BF320" s="115">
        <f t="shared" si="309"/>
        <v>0</v>
      </c>
      <c r="BG320" s="115">
        <f t="shared" si="326"/>
        <v>1716.4142400000042</v>
      </c>
      <c r="BH320" s="115">
        <f t="shared" si="327"/>
        <v>18485.564672711946</v>
      </c>
      <c r="BI320" s="115">
        <f t="shared" si="310"/>
        <v>69.201000000022418</v>
      </c>
      <c r="BJ320" s="115" t="e">
        <f t="shared" si="311"/>
        <v>#DIV/0!</v>
      </c>
      <c r="BK320" s="115">
        <f t="shared" si="290"/>
        <v>0</v>
      </c>
      <c r="BL320" s="115">
        <f t="shared" si="291"/>
        <v>0</v>
      </c>
      <c r="BM320" s="115">
        <f t="shared" si="312"/>
        <v>0</v>
      </c>
      <c r="BN320" s="201">
        <f t="shared" si="292"/>
        <v>0</v>
      </c>
      <c r="BO320" s="216">
        <f t="shared" si="328"/>
        <v>0</v>
      </c>
      <c r="BP320" s="201"/>
      <c r="BQ320" s="110">
        <f t="shared" si="293"/>
        <v>0</v>
      </c>
      <c r="BR320" s="110" t="e">
        <f t="shared" si="294"/>
        <v>#DIV/0!</v>
      </c>
      <c r="BS320" s="110" t="e">
        <f t="shared" si="313"/>
        <v>#DIV/0!</v>
      </c>
      <c r="BT320" s="110">
        <f t="shared" si="314"/>
        <v>0</v>
      </c>
      <c r="CC320" s="110"/>
      <c r="CD320" s="110"/>
      <c r="CE320" s="110"/>
      <c r="CW320" s="110"/>
      <c r="CX320" s="110"/>
    </row>
    <row r="321" spans="1:102">
      <c r="A321" s="110">
        <f t="shared" si="329"/>
        <v>6.230000000000059</v>
      </c>
      <c r="B321" s="110">
        <f t="shared" si="295"/>
        <v>1532.1187914086695</v>
      </c>
      <c r="C321" s="116">
        <f t="shared" si="296"/>
        <v>1532.1187914086695</v>
      </c>
      <c r="E321" s="205">
        <f t="shared" si="264"/>
        <v>1757.0713793522489</v>
      </c>
      <c r="F321" s="205">
        <f t="shared" si="265"/>
        <v>1735.4036812236202</v>
      </c>
      <c r="G321" s="205">
        <f t="shared" si="266"/>
        <v>-0.13223421568238358</v>
      </c>
      <c r="H321" s="205">
        <f t="shared" si="267"/>
        <v>1759.9365904199308</v>
      </c>
      <c r="I321" s="205">
        <f t="shared" si="268"/>
        <v>0</v>
      </c>
      <c r="K321" s="115">
        <f t="shared" si="269"/>
        <v>1715.7212100000042</v>
      </c>
      <c r="L321" s="115">
        <f t="shared" si="270"/>
        <v>1849.1987200000024</v>
      </c>
      <c r="M321" s="115">
        <f t="shared" si="271"/>
        <v>0.15024038461538389</v>
      </c>
      <c r="N321" s="115">
        <f t="shared" si="272"/>
        <v>1753.4436017420221</v>
      </c>
      <c r="O321" s="115">
        <f t="shared" si="273"/>
        <v>1982.7242000000012</v>
      </c>
      <c r="Q321" s="205">
        <f t="shared" si="274"/>
        <v>-1</v>
      </c>
      <c r="R321" s="204">
        <f t="shared" si="275"/>
        <v>0</v>
      </c>
      <c r="S321" s="204">
        <f t="shared" si="276"/>
        <v>0</v>
      </c>
      <c r="T321" s="115">
        <f t="shared" si="277"/>
        <v>-1.3755307436536488</v>
      </c>
      <c r="U321" s="115">
        <f t="shared" si="278"/>
        <v>0</v>
      </c>
      <c r="V321" s="115">
        <f t="shared" si="279"/>
        <v>0</v>
      </c>
      <c r="W321" s="202">
        <f t="shared" si="297"/>
        <v>0</v>
      </c>
      <c r="Y321" s="205">
        <f t="shared" si="315"/>
        <v>78.120125731335818</v>
      </c>
      <c r="Z321" s="205">
        <f t="shared" si="316"/>
        <v>-1</v>
      </c>
      <c r="AA321" s="205">
        <f t="shared" si="280"/>
        <v>0</v>
      </c>
      <c r="AB321" s="205">
        <f t="shared" si="298"/>
        <v>0</v>
      </c>
      <c r="AC321" s="205">
        <f t="shared" si="317"/>
        <v>-1</v>
      </c>
      <c r="AD321" s="205">
        <f t="shared" si="281"/>
        <v>0</v>
      </c>
      <c r="AE321" s="205">
        <f t="shared" si="299"/>
        <v>0</v>
      </c>
      <c r="AF321" s="205">
        <f t="shared" si="282"/>
        <v>0</v>
      </c>
      <c r="AG321" s="205">
        <f t="shared" si="300"/>
        <v>0</v>
      </c>
      <c r="AH321" s="205">
        <f t="shared" si="301"/>
        <v>0</v>
      </c>
      <c r="AI321" s="205">
        <f t="shared" si="283"/>
        <v>-0.13223421568238358</v>
      </c>
      <c r="AJ321" s="205">
        <f t="shared" si="318"/>
        <v>1759.9365904199308</v>
      </c>
      <c r="AK321" s="205">
        <f t="shared" si="302"/>
        <v>78.013166299980938</v>
      </c>
      <c r="AL321" s="205">
        <f t="shared" si="284"/>
        <v>78.120125731335818</v>
      </c>
      <c r="AM321" s="205" t="e">
        <f t="shared" si="285"/>
        <v>#DIV/0!</v>
      </c>
      <c r="AN321" s="205">
        <f t="shared" si="303"/>
        <v>0</v>
      </c>
      <c r="AO321" s="205">
        <f t="shared" si="286"/>
        <v>0</v>
      </c>
      <c r="AP321" s="205">
        <f t="shared" si="304"/>
        <v>0</v>
      </c>
      <c r="AQ321" s="205">
        <f t="shared" si="305"/>
        <v>0</v>
      </c>
      <c r="AR321" s="215">
        <f t="shared" si="287"/>
        <v>13.181186421934679</v>
      </c>
      <c r="AS321" s="215">
        <f t="shared" si="288"/>
        <v>13.181186421934679</v>
      </c>
      <c r="AT321" s="215">
        <f t="shared" si="289"/>
        <v>0</v>
      </c>
      <c r="AU321" s="215">
        <f t="shared" si="319"/>
        <v>0</v>
      </c>
      <c r="AV321" s="201"/>
      <c r="AW321" s="115">
        <f t="shared" si="320"/>
        <v>69.302999999992267</v>
      </c>
      <c r="AX321" s="115">
        <f t="shared" si="321"/>
        <v>-1.3755307436536488</v>
      </c>
      <c r="AY321" s="115">
        <f t="shared" si="306"/>
        <v>0</v>
      </c>
      <c r="AZ321" s="115">
        <f t="shared" si="322"/>
        <v>-1.3680388448311429</v>
      </c>
      <c r="BA321" s="115">
        <f t="shared" si="307"/>
        <v>0</v>
      </c>
      <c r="BB321" s="115">
        <f t="shared" si="323"/>
        <v>0</v>
      </c>
      <c r="BC321" s="115">
        <f t="shared" si="324"/>
        <v>0</v>
      </c>
      <c r="BD321" s="115">
        <f t="shared" si="325"/>
        <v>0</v>
      </c>
      <c r="BE321" s="115">
        <f t="shared" si="308"/>
        <v>0</v>
      </c>
      <c r="BF321" s="115">
        <f t="shared" si="309"/>
        <v>0</v>
      </c>
      <c r="BG321" s="115">
        <f t="shared" si="326"/>
        <v>1715.7212100000042</v>
      </c>
      <c r="BH321" s="115">
        <f t="shared" si="327"/>
        <v>18429.544859133857</v>
      </c>
      <c r="BI321" s="115">
        <f t="shared" si="310"/>
        <v>69.302999999992267</v>
      </c>
      <c r="BJ321" s="115" t="e">
        <f t="shared" si="311"/>
        <v>#DIV/0!</v>
      </c>
      <c r="BK321" s="115">
        <f t="shared" si="290"/>
        <v>0</v>
      </c>
      <c r="BL321" s="115">
        <f t="shared" si="291"/>
        <v>0</v>
      </c>
      <c r="BM321" s="115">
        <f t="shared" si="312"/>
        <v>0</v>
      </c>
      <c r="BN321" s="201">
        <f t="shared" si="292"/>
        <v>0</v>
      </c>
      <c r="BO321" s="216">
        <f t="shared" si="328"/>
        <v>0</v>
      </c>
      <c r="BP321" s="201"/>
      <c r="BQ321" s="110">
        <f t="shared" si="293"/>
        <v>0</v>
      </c>
      <c r="BR321" s="110" t="e">
        <f t="shared" si="294"/>
        <v>#DIV/0!</v>
      </c>
      <c r="BS321" s="110" t="e">
        <f t="shared" si="313"/>
        <v>#DIV/0!</v>
      </c>
      <c r="BT321" s="110">
        <f t="shared" si="314"/>
        <v>0</v>
      </c>
      <c r="CC321" s="110"/>
      <c r="CD321" s="110"/>
      <c r="CE321" s="110"/>
      <c r="CW321" s="110"/>
      <c r="CX321" s="110"/>
    </row>
    <row r="322" spans="1:102">
      <c r="A322" s="110">
        <f t="shared" si="329"/>
        <v>6.2200000000000593</v>
      </c>
      <c r="B322" s="110">
        <f t="shared" si="295"/>
        <v>1531.9869795444502</v>
      </c>
      <c r="C322" s="116">
        <f t="shared" si="296"/>
        <v>1531.9869795444502</v>
      </c>
      <c r="E322" s="205">
        <f t="shared" si="264"/>
        <v>1756.3750121496978</v>
      </c>
      <c r="F322" s="205">
        <f t="shared" si="265"/>
        <v>1735.3766812236202</v>
      </c>
      <c r="G322" s="205">
        <f t="shared" si="266"/>
        <v>-0.13235851059423026</v>
      </c>
      <c r="H322" s="205">
        <f t="shared" si="267"/>
        <v>1759.1543199560383</v>
      </c>
      <c r="I322" s="205">
        <f t="shared" si="268"/>
        <v>0</v>
      </c>
      <c r="K322" s="115">
        <f t="shared" si="269"/>
        <v>1715.0271600000042</v>
      </c>
      <c r="L322" s="115">
        <f t="shared" si="270"/>
        <v>1848.7971200000022</v>
      </c>
      <c r="M322" s="115">
        <f t="shared" si="271"/>
        <v>0.1503608660785879</v>
      </c>
      <c r="N322" s="115">
        <f t="shared" si="272"/>
        <v>1752.8524102169613</v>
      </c>
      <c r="O322" s="115">
        <f t="shared" si="273"/>
        <v>1982.5232000000015</v>
      </c>
      <c r="Q322" s="205">
        <f t="shared" si="274"/>
        <v>-1</v>
      </c>
      <c r="R322" s="204">
        <f t="shared" si="275"/>
        <v>0</v>
      </c>
      <c r="S322" s="204">
        <f t="shared" si="276"/>
        <v>0</v>
      </c>
      <c r="T322" s="115">
        <f t="shared" si="277"/>
        <v>-1.3683205142287307</v>
      </c>
      <c r="U322" s="115">
        <f t="shared" si="278"/>
        <v>0</v>
      </c>
      <c r="V322" s="115">
        <f t="shared" si="279"/>
        <v>0</v>
      </c>
      <c r="W322" s="202">
        <f t="shared" si="297"/>
        <v>0</v>
      </c>
      <c r="Y322" s="205">
        <f t="shared" si="315"/>
        <v>78.227046389248997</v>
      </c>
      <c r="Z322" s="205">
        <f t="shared" si="316"/>
        <v>-1</v>
      </c>
      <c r="AA322" s="205">
        <f t="shared" si="280"/>
        <v>0</v>
      </c>
      <c r="AB322" s="205">
        <f t="shared" si="298"/>
        <v>0</v>
      </c>
      <c r="AC322" s="205">
        <f t="shared" si="317"/>
        <v>-1</v>
      </c>
      <c r="AD322" s="205">
        <f t="shared" si="281"/>
        <v>0</v>
      </c>
      <c r="AE322" s="205">
        <f t="shared" si="299"/>
        <v>0</v>
      </c>
      <c r="AF322" s="205">
        <f t="shared" si="282"/>
        <v>0</v>
      </c>
      <c r="AG322" s="205">
        <f t="shared" si="300"/>
        <v>0</v>
      </c>
      <c r="AH322" s="205">
        <f t="shared" si="301"/>
        <v>0</v>
      </c>
      <c r="AI322" s="205">
        <f t="shared" si="283"/>
        <v>-0.13235851059423026</v>
      </c>
      <c r="AJ322" s="205">
        <f t="shared" si="318"/>
        <v>1759.1543199560383</v>
      </c>
      <c r="AK322" s="205">
        <f t="shared" si="302"/>
        <v>78.120125731335818</v>
      </c>
      <c r="AL322" s="205">
        <f t="shared" si="284"/>
        <v>78.227046389248997</v>
      </c>
      <c r="AM322" s="205" t="e">
        <f t="shared" si="285"/>
        <v>#DIV/0!</v>
      </c>
      <c r="AN322" s="205">
        <f t="shared" si="303"/>
        <v>0</v>
      </c>
      <c r="AO322" s="205">
        <f t="shared" si="286"/>
        <v>0</v>
      </c>
      <c r="AP322" s="205">
        <f t="shared" si="304"/>
        <v>0</v>
      </c>
      <c r="AQ322" s="205">
        <f t="shared" si="305"/>
        <v>0</v>
      </c>
      <c r="AR322" s="215">
        <f t="shared" si="287"/>
        <v>13.181186421934679</v>
      </c>
      <c r="AS322" s="215">
        <f t="shared" si="288"/>
        <v>13.181186421934679</v>
      </c>
      <c r="AT322" s="215">
        <f t="shared" si="289"/>
        <v>0</v>
      </c>
      <c r="AU322" s="215">
        <f t="shared" si="319"/>
        <v>0</v>
      </c>
      <c r="AV322" s="201"/>
      <c r="AW322" s="115">
        <f t="shared" si="320"/>
        <v>69.40500000000759</v>
      </c>
      <c r="AX322" s="115">
        <f t="shared" si="321"/>
        <v>-1.3683205142287307</v>
      </c>
      <c r="AY322" s="115">
        <f t="shared" si="306"/>
        <v>0</v>
      </c>
      <c r="AZ322" s="115">
        <f t="shared" si="322"/>
        <v>-1.3608449943137959</v>
      </c>
      <c r="BA322" s="115">
        <f t="shared" si="307"/>
        <v>0</v>
      </c>
      <c r="BB322" s="115">
        <f t="shared" si="323"/>
        <v>0</v>
      </c>
      <c r="BC322" s="115">
        <f t="shared" si="324"/>
        <v>0</v>
      </c>
      <c r="BD322" s="115">
        <f t="shared" si="325"/>
        <v>0</v>
      </c>
      <c r="BE322" s="115">
        <f t="shared" si="308"/>
        <v>0</v>
      </c>
      <c r="BF322" s="115">
        <f t="shared" si="309"/>
        <v>0</v>
      </c>
      <c r="BG322" s="115">
        <f t="shared" si="326"/>
        <v>1715.0271600000042</v>
      </c>
      <c r="BH322" s="115">
        <f t="shared" si="327"/>
        <v>18373.423045555803</v>
      </c>
      <c r="BI322" s="115">
        <f t="shared" si="310"/>
        <v>69.40500000000759</v>
      </c>
      <c r="BJ322" s="115" t="e">
        <f t="shared" si="311"/>
        <v>#DIV/0!</v>
      </c>
      <c r="BK322" s="115">
        <f t="shared" si="290"/>
        <v>0</v>
      </c>
      <c r="BL322" s="115">
        <f t="shared" si="291"/>
        <v>0</v>
      </c>
      <c r="BM322" s="115">
        <f t="shared" si="312"/>
        <v>0</v>
      </c>
      <c r="BN322" s="201">
        <f t="shared" si="292"/>
        <v>0</v>
      </c>
      <c r="BO322" s="216">
        <f t="shared" si="328"/>
        <v>0</v>
      </c>
      <c r="BP322" s="201"/>
      <c r="BQ322" s="110">
        <f t="shared" si="293"/>
        <v>0</v>
      </c>
      <c r="BR322" s="110" t="e">
        <f t="shared" si="294"/>
        <v>#DIV/0!</v>
      </c>
      <c r="BS322" s="110" t="e">
        <f t="shared" si="313"/>
        <v>#DIV/0!</v>
      </c>
      <c r="BT322" s="110">
        <f t="shared" si="314"/>
        <v>0</v>
      </c>
      <c r="CC322" s="110"/>
      <c r="CD322" s="110"/>
      <c r="CE322" s="110"/>
      <c r="CW322" s="110"/>
      <c r="CX322" s="110"/>
    </row>
    <row r="323" spans="1:102">
      <c r="A323" s="110">
        <f t="shared" si="329"/>
        <v>6.2100000000000595</v>
      </c>
      <c r="B323" s="110">
        <f t="shared" si="295"/>
        <v>1531.8551676802308</v>
      </c>
      <c r="C323" s="116">
        <f t="shared" si="296"/>
        <v>1531.8551676802308</v>
      </c>
      <c r="E323" s="205">
        <f t="shared" si="264"/>
        <v>1755.6775185923955</v>
      </c>
      <c r="F323" s="205">
        <f t="shared" si="265"/>
        <v>1735.3468812236201</v>
      </c>
      <c r="G323" s="205">
        <f t="shared" si="266"/>
        <v>-0.13248291407672219</v>
      </c>
      <c r="H323" s="205">
        <f t="shared" si="267"/>
        <v>1758.370980676048</v>
      </c>
      <c r="I323" s="205">
        <f t="shared" si="268"/>
        <v>0</v>
      </c>
      <c r="K323" s="115">
        <f t="shared" si="269"/>
        <v>1714.3320900000042</v>
      </c>
      <c r="L323" s="115">
        <f t="shared" si="270"/>
        <v>1848.3948800000023</v>
      </c>
      <c r="M323" s="115">
        <f t="shared" si="271"/>
        <v>0.1504815409309784</v>
      </c>
      <c r="N323" s="115">
        <f t="shared" si="272"/>
        <v>1752.2604216463781</v>
      </c>
      <c r="O323" s="115">
        <f t="shared" si="273"/>
        <v>1982.3218000000011</v>
      </c>
      <c r="Q323" s="205">
        <f t="shared" si="274"/>
        <v>-1</v>
      </c>
      <c r="R323" s="204">
        <f t="shared" si="275"/>
        <v>0</v>
      </c>
      <c r="S323" s="204">
        <f t="shared" si="276"/>
        <v>0</v>
      </c>
      <c r="T323" s="115">
        <f t="shared" si="277"/>
        <v>-1.3611302757444921</v>
      </c>
      <c r="U323" s="115">
        <f t="shared" si="278"/>
        <v>0</v>
      </c>
      <c r="V323" s="115">
        <f t="shared" si="279"/>
        <v>0</v>
      </c>
      <c r="W323" s="202">
        <f t="shared" si="297"/>
        <v>0</v>
      </c>
      <c r="Y323" s="205">
        <f t="shared" si="315"/>
        <v>78.333927999030351</v>
      </c>
      <c r="Z323" s="205">
        <f t="shared" si="316"/>
        <v>-1</v>
      </c>
      <c r="AA323" s="205">
        <f t="shared" si="280"/>
        <v>0</v>
      </c>
      <c r="AB323" s="205">
        <f t="shared" si="298"/>
        <v>0</v>
      </c>
      <c r="AC323" s="205">
        <f t="shared" si="317"/>
        <v>-1</v>
      </c>
      <c r="AD323" s="205">
        <f t="shared" si="281"/>
        <v>0</v>
      </c>
      <c r="AE323" s="205">
        <f t="shared" si="299"/>
        <v>0</v>
      </c>
      <c r="AF323" s="205">
        <f t="shared" si="282"/>
        <v>0</v>
      </c>
      <c r="AG323" s="205">
        <f t="shared" si="300"/>
        <v>0</v>
      </c>
      <c r="AH323" s="205">
        <f t="shared" si="301"/>
        <v>0</v>
      </c>
      <c r="AI323" s="205">
        <f t="shared" si="283"/>
        <v>-0.13248291407672219</v>
      </c>
      <c r="AJ323" s="205">
        <f t="shared" si="318"/>
        <v>1758.370980676048</v>
      </c>
      <c r="AK323" s="205">
        <f t="shared" si="302"/>
        <v>78.227046389248997</v>
      </c>
      <c r="AL323" s="205">
        <f t="shared" si="284"/>
        <v>78.333927999030351</v>
      </c>
      <c r="AM323" s="205" t="e">
        <f t="shared" si="285"/>
        <v>#DIV/0!</v>
      </c>
      <c r="AN323" s="205">
        <f t="shared" si="303"/>
        <v>0</v>
      </c>
      <c r="AO323" s="205">
        <f t="shared" si="286"/>
        <v>0</v>
      </c>
      <c r="AP323" s="205">
        <f t="shared" si="304"/>
        <v>0</v>
      </c>
      <c r="AQ323" s="205">
        <f t="shared" si="305"/>
        <v>0</v>
      </c>
      <c r="AR323" s="215">
        <f t="shared" si="287"/>
        <v>13.181186421934679</v>
      </c>
      <c r="AS323" s="215">
        <f t="shared" si="288"/>
        <v>13.181186421934679</v>
      </c>
      <c r="AT323" s="215">
        <f t="shared" si="289"/>
        <v>0</v>
      </c>
      <c r="AU323" s="215">
        <f t="shared" si="319"/>
        <v>0</v>
      </c>
      <c r="AV323" s="201"/>
      <c r="AW323" s="115">
        <f t="shared" si="320"/>
        <v>69.507000000000176</v>
      </c>
      <c r="AX323" s="115">
        <f t="shared" si="321"/>
        <v>-1.3611302757444921</v>
      </c>
      <c r="AY323" s="115">
        <f t="shared" si="306"/>
        <v>0</v>
      </c>
      <c r="AZ323" s="115">
        <f t="shared" si="322"/>
        <v>-1.3536710844207847</v>
      </c>
      <c r="BA323" s="115">
        <f t="shared" si="307"/>
        <v>0</v>
      </c>
      <c r="BB323" s="115">
        <f t="shared" si="323"/>
        <v>0</v>
      </c>
      <c r="BC323" s="115">
        <f t="shared" si="324"/>
        <v>0</v>
      </c>
      <c r="BD323" s="115">
        <f t="shared" si="325"/>
        <v>0</v>
      </c>
      <c r="BE323" s="115">
        <f t="shared" si="308"/>
        <v>0</v>
      </c>
      <c r="BF323" s="115">
        <f t="shared" si="309"/>
        <v>0</v>
      </c>
      <c r="BG323" s="115">
        <f t="shared" si="326"/>
        <v>1714.3320900000042</v>
      </c>
      <c r="BH323" s="115">
        <f t="shared" si="327"/>
        <v>18317.199231977727</v>
      </c>
      <c r="BI323" s="115">
        <f t="shared" si="310"/>
        <v>69.507000000000176</v>
      </c>
      <c r="BJ323" s="115" t="e">
        <f t="shared" si="311"/>
        <v>#DIV/0!</v>
      </c>
      <c r="BK323" s="115">
        <f t="shared" si="290"/>
        <v>0</v>
      </c>
      <c r="BL323" s="115">
        <f t="shared" si="291"/>
        <v>0</v>
      </c>
      <c r="BM323" s="115">
        <f t="shared" si="312"/>
        <v>0</v>
      </c>
      <c r="BN323" s="201">
        <f t="shared" si="292"/>
        <v>0</v>
      </c>
      <c r="BO323" s="216">
        <f t="shared" si="328"/>
        <v>0</v>
      </c>
      <c r="BP323" s="201"/>
      <c r="BQ323" s="110">
        <f t="shared" si="293"/>
        <v>0</v>
      </c>
      <c r="BR323" s="110" t="e">
        <f t="shared" si="294"/>
        <v>#DIV/0!</v>
      </c>
      <c r="BS323" s="110" t="e">
        <f t="shared" si="313"/>
        <v>#DIV/0!</v>
      </c>
      <c r="BT323" s="110">
        <f t="shared" si="314"/>
        <v>0</v>
      </c>
      <c r="CC323" s="110"/>
      <c r="CD323" s="110"/>
      <c r="CE323" s="110"/>
      <c r="CW323" s="110"/>
      <c r="CX323" s="110"/>
    </row>
    <row r="324" spans="1:102">
      <c r="A324" s="110">
        <f t="shared" si="329"/>
        <v>6.2000000000000597</v>
      </c>
      <c r="B324" s="110">
        <f t="shared" si="295"/>
        <v>1531.7233558160115</v>
      </c>
      <c r="C324" s="116">
        <f t="shared" si="296"/>
        <v>1531.7233558160115</v>
      </c>
      <c r="E324" s="205">
        <f t="shared" si="264"/>
        <v>1754.9788986803414</v>
      </c>
      <c r="F324" s="205">
        <f t="shared" si="265"/>
        <v>1735.3142812236201</v>
      </c>
      <c r="G324" s="205">
        <f t="shared" si="266"/>
        <v>-0.1326074254230139</v>
      </c>
      <c r="H324" s="205">
        <f t="shared" si="267"/>
        <v>1757.5865729732056</v>
      </c>
      <c r="I324" s="205">
        <f t="shared" si="268"/>
        <v>0</v>
      </c>
      <c r="K324" s="115">
        <f t="shared" si="269"/>
        <v>1713.6360000000043</v>
      </c>
      <c r="L324" s="115">
        <f t="shared" si="270"/>
        <v>1847.9920000000025</v>
      </c>
      <c r="M324" s="115">
        <f t="shared" si="271"/>
        <v>0.15060240963855348</v>
      </c>
      <c r="N324" s="115">
        <f t="shared" si="272"/>
        <v>1751.6676364383525</v>
      </c>
      <c r="O324" s="115">
        <f t="shared" si="273"/>
        <v>1982.1200000000013</v>
      </c>
      <c r="Q324" s="205">
        <f t="shared" si="274"/>
        <v>-1</v>
      </c>
      <c r="R324" s="204">
        <f t="shared" si="275"/>
        <v>0</v>
      </c>
      <c r="S324" s="204">
        <f t="shared" si="276"/>
        <v>0</v>
      </c>
      <c r="T324" s="115">
        <f t="shared" si="277"/>
        <v>-1.3539599584982829</v>
      </c>
      <c r="U324" s="115">
        <f t="shared" si="278"/>
        <v>0</v>
      </c>
      <c r="V324" s="115">
        <f t="shared" si="279"/>
        <v>0</v>
      </c>
      <c r="W324" s="202">
        <f t="shared" si="297"/>
        <v>0</v>
      </c>
      <c r="Y324" s="205">
        <f t="shared" si="315"/>
        <v>78.440770284238937</v>
      </c>
      <c r="Z324" s="205">
        <f t="shared" si="316"/>
        <v>-1</v>
      </c>
      <c r="AA324" s="205">
        <f t="shared" si="280"/>
        <v>0</v>
      </c>
      <c r="AB324" s="205">
        <f t="shared" si="298"/>
        <v>0</v>
      </c>
      <c r="AC324" s="205">
        <f t="shared" si="317"/>
        <v>-1</v>
      </c>
      <c r="AD324" s="205">
        <f t="shared" si="281"/>
        <v>0</v>
      </c>
      <c r="AE324" s="205">
        <f t="shared" si="299"/>
        <v>0</v>
      </c>
      <c r="AF324" s="205">
        <f t="shared" si="282"/>
        <v>0</v>
      </c>
      <c r="AG324" s="205">
        <f t="shared" si="300"/>
        <v>0</v>
      </c>
      <c r="AH324" s="205">
        <f t="shared" si="301"/>
        <v>0</v>
      </c>
      <c r="AI324" s="205">
        <f t="shared" si="283"/>
        <v>-0.1326074254230139</v>
      </c>
      <c r="AJ324" s="205">
        <f t="shared" si="318"/>
        <v>1757.5865729732056</v>
      </c>
      <c r="AK324" s="205">
        <f t="shared" si="302"/>
        <v>78.333927999030351</v>
      </c>
      <c r="AL324" s="205">
        <f t="shared" si="284"/>
        <v>78.440770284238937</v>
      </c>
      <c r="AM324" s="205" t="e">
        <f t="shared" si="285"/>
        <v>#DIV/0!</v>
      </c>
      <c r="AN324" s="205">
        <f t="shared" si="303"/>
        <v>0</v>
      </c>
      <c r="AO324" s="205">
        <f t="shared" si="286"/>
        <v>0</v>
      </c>
      <c r="AP324" s="205">
        <f t="shared" si="304"/>
        <v>0</v>
      </c>
      <c r="AQ324" s="205">
        <f t="shared" si="305"/>
        <v>0</v>
      </c>
      <c r="AR324" s="215">
        <f t="shared" si="287"/>
        <v>13.181186421934679</v>
      </c>
      <c r="AS324" s="215">
        <f t="shared" si="288"/>
        <v>13.181186421934679</v>
      </c>
      <c r="AT324" s="215">
        <f t="shared" si="289"/>
        <v>0</v>
      </c>
      <c r="AU324" s="215">
        <f t="shared" si="319"/>
        <v>0</v>
      </c>
      <c r="AV324" s="201"/>
      <c r="AW324" s="115">
        <f t="shared" si="320"/>
        <v>69.608999999992761</v>
      </c>
      <c r="AX324" s="115">
        <f t="shared" si="321"/>
        <v>-1.3539599584982829</v>
      </c>
      <c r="AY324" s="115">
        <f t="shared" si="306"/>
        <v>0</v>
      </c>
      <c r="AZ324" s="115">
        <f t="shared" si="322"/>
        <v>-1.3465170456399065</v>
      </c>
      <c r="BA324" s="115">
        <f t="shared" si="307"/>
        <v>0</v>
      </c>
      <c r="BB324" s="115">
        <f t="shared" si="323"/>
        <v>0</v>
      </c>
      <c r="BC324" s="115">
        <f t="shared" si="324"/>
        <v>0</v>
      </c>
      <c r="BD324" s="115">
        <f t="shared" si="325"/>
        <v>0</v>
      </c>
      <c r="BE324" s="115">
        <f t="shared" si="308"/>
        <v>0</v>
      </c>
      <c r="BF324" s="115">
        <f t="shared" si="309"/>
        <v>0</v>
      </c>
      <c r="BG324" s="115">
        <f t="shared" si="326"/>
        <v>1713.6360000000043</v>
      </c>
      <c r="BH324" s="115">
        <f t="shared" si="327"/>
        <v>18260.873418399664</v>
      </c>
      <c r="BI324" s="115">
        <f t="shared" si="310"/>
        <v>69.608999999992761</v>
      </c>
      <c r="BJ324" s="115" t="e">
        <f t="shared" si="311"/>
        <v>#DIV/0!</v>
      </c>
      <c r="BK324" s="115">
        <f t="shared" si="290"/>
        <v>0</v>
      </c>
      <c r="BL324" s="115">
        <f t="shared" si="291"/>
        <v>0</v>
      </c>
      <c r="BM324" s="115">
        <f t="shared" si="312"/>
        <v>0</v>
      </c>
      <c r="BN324" s="201">
        <f t="shared" si="292"/>
        <v>0</v>
      </c>
      <c r="BO324" s="216">
        <f t="shared" si="328"/>
        <v>0</v>
      </c>
      <c r="BP324" s="201"/>
      <c r="BQ324" s="110">
        <f t="shared" si="293"/>
        <v>0</v>
      </c>
      <c r="BR324" s="110" t="e">
        <f t="shared" si="294"/>
        <v>#DIV/0!</v>
      </c>
      <c r="BS324" s="110" t="e">
        <f t="shared" si="313"/>
        <v>#DIV/0!</v>
      </c>
      <c r="BT324" s="110">
        <f t="shared" si="314"/>
        <v>0</v>
      </c>
      <c r="CC324" s="110"/>
      <c r="CD324" s="110"/>
      <c r="CE324" s="110"/>
      <c r="CW324" s="110"/>
      <c r="CX324" s="110"/>
    </row>
    <row r="325" spans="1:102">
      <c r="A325" s="110">
        <f t="shared" si="329"/>
        <v>6.1900000000000599</v>
      </c>
      <c r="B325" s="110">
        <f t="shared" si="295"/>
        <v>1531.5915439517921</v>
      </c>
      <c r="C325" s="116">
        <f t="shared" si="296"/>
        <v>1531.5915439517921</v>
      </c>
      <c r="E325" s="205">
        <f t="shared" si="264"/>
        <v>1754.2791524135362</v>
      </c>
      <c r="F325" s="205">
        <f t="shared" si="265"/>
        <v>1735.2788812236201</v>
      </c>
      <c r="G325" s="205">
        <f t="shared" si="266"/>
        <v>-0.13273204391653673</v>
      </c>
      <c r="H325" s="205">
        <f t="shared" si="267"/>
        <v>1756.8010972435422</v>
      </c>
      <c r="I325" s="205">
        <f t="shared" si="268"/>
        <v>0</v>
      </c>
      <c r="K325" s="115">
        <f t="shared" si="269"/>
        <v>1712.9388900000042</v>
      </c>
      <c r="L325" s="115">
        <f t="shared" si="270"/>
        <v>1847.5884800000024</v>
      </c>
      <c r="M325" s="115">
        <f t="shared" si="271"/>
        <v>0.15072347266880956</v>
      </c>
      <c r="N325" s="115">
        <f t="shared" si="272"/>
        <v>1751.0740550021042</v>
      </c>
      <c r="O325" s="115">
        <f t="shared" si="273"/>
        <v>1981.9178000000015</v>
      </c>
      <c r="Q325" s="205">
        <f t="shared" si="274"/>
        <v>-1</v>
      </c>
      <c r="R325" s="204">
        <f t="shared" si="275"/>
        <v>0</v>
      </c>
      <c r="S325" s="204">
        <f t="shared" si="276"/>
        <v>0</v>
      </c>
      <c r="T325" s="115">
        <f t="shared" si="277"/>
        <v>-1.3468094930568639</v>
      </c>
      <c r="U325" s="115">
        <f t="shared" si="278"/>
        <v>0</v>
      </c>
      <c r="V325" s="115">
        <f t="shared" si="279"/>
        <v>0</v>
      </c>
      <c r="W325" s="202">
        <f t="shared" si="297"/>
        <v>0</v>
      </c>
      <c r="Y325" s="205">
        <f t="shared" si="315"/>
        <v>78.547572966342017</v>
      </c>
      <c r="Z325" s="205">
        <f t="shared" si="316"/>
        <v>-1</v>
      </c>
      <c r="AA325" s="205">
        <f t="shared" si="280"/>
        <v>0</v>
      </c>
      <c r="AB325" s="205">
        <f t="shared" si="298"/>
        <v>0</v>
      </c>
      <c r="AC325" s="205">
        <f t="shared" si="317"/>
        <v>-1</v>
      </c>
      <c r="AD325" s="205">
        <f t="shared" si="281"/>
        <v>0</v>
      </c>
      <c r="AE325" s="205">
        <f t="shared" si="299"/>
        <v>0</v>
      </c>
      <c r="AF325" s="205">
        <f t="shared" si="282"/>
        <v>0</v>
      </c>
      <c r="AG325" s="205">
        <f t="shared" si="300"/>
        <v>0</v>
      </c>
      <c r="AH325" s="205">
        <f t="shared" si="301"/>
        <v>0</v>
      </c>
      <c r="AI325" s="205">
        <f t="shared" si="283"/>
        <v>-0.13273204391653673</v>
      </c>
      <c r="AJ325" s="205">
        <f t="shared" si="318"/>
        <v>1756.8010972435422</v>
      </c>
      <c r="AK325" s="205">
        <f t="shared" si="302"/>
        <v>78.440770284238937</v>
      </c>
      <c r="AL325" s="205">
        <f t="shared" si="284"/>
        <v>78.547572966342017</v>
      </c>
      <c r="AM325" s="205" t="e">
        <f t="shared" si="285"/>
        <v>#DIV/0!</v>
      </c>
      <c r="AN325" s="205">
        <f t="shared" si="303"/>
        <v>0</v>
      </c>
      <c r="AO325" s="205">
        <f t="shared" si="286"/>
        <v>0</v>
      </c>
      <c r="AP325" s="205">
        <f t="shared" si="304"/>
        <v>0</v>
      </c>
      <c r="AQ325" s="205">
        <f t="shared" si="305"/>
        <v>0</v>
      </c>
      <c r="AR325" s="215">
        <f t="shared" si="287"/>
        <v>13.181186421934679</v>
      </c>
      <c r="AS325" s="215">
        <f t="shared" si="288"/>
        <v>13.181186421934679</v>
      </c>
      <c r="AT325" s="215">
        <f t="shared" si="289"/>
        <v>0</v>
      </c>
      <c r="AU325" s="215">
        <f t="shared" si="319"/>
        <v>0</v>
      </c>
      <c r="AV325" s="201"/>
      <c r="AW325" s="115">
        <f t="shared" si="320"/>
        <v>69.711000000008099</v>
      </c>
      <c r="AX325" s="115">
        <f t="shared" si="321"/>
        <v>-1.3468094930568639</v>
      </c>
      <c r="AY325" s="115">
        <f t="shared" si="306"/>
        <v>0</v>
      </c>
      <c r="AZ325" s="115">
        <f t="shared" si="322"/>
        <v>-1.3393828087275612</v>
      </c>
      <c r="BA325" s="115">
        <f t="shared" si="307"/>
        <v>0</v>
      </c>
      <c r="BB325" s="115">
        <f t="shared" si="323"/>
        <v>0</v>
      </c>
      <c r="BC325" s="115">
        <f t="shared" si="324"/>
        <v>0</v>
      </c>
      <c r="BD325" s="115">
        <f t="shared" si="325"/>
        <v>0</v>
      </c>
      <c r="BE325" s="115">
        <f t="shared" si="308"/>
        <v>0</v>
      </c>
      <c r="BF325" s="115">
        <f t="shared" si="309"/>
        <v>0</v>
      </c>
      <c r="BG325" s="115">
        <f t="shared" si="326"/>
        <v>1712.9388900000042</v>
      </c>
      <c r="BH325" s="115">
        <f t="shared" si="327"/>
        <v>18204.445604821605</v>
      </c>
      <c r="BI325" s="115">
        <f t="shared" si="310"/>
        <v>69.711000000008099</v>
      </c>
      <c r="BJ325" s="115" t="e">
        <f t="shared" si="311"/>
        <v>#DIV/0!</v>
      </c>
      <c r="BK325" s="115">
        <f t="shared" si="290"/>
        <v>0</v>
      </c>
      <c r="BL325" s="115">
        <f t="shared" si="291"/>
        <v>0</v>
      </c>
      <c r="BM325" s="115">
        <f t="shared" si="312"/>
        <v>0</v>
      </c>
      <c r="BN325" s="201">
        <f t="shared" si="292"/>
        <v>0</v>
      </c>
      <c r="BO325" s="216">
        <f t="shared" si="328"/>
        <v>0</v>
      </c>
      <c r="BP325" s="201"/>
      <c r="BQ325" s="110">
        <f t="shared" si="293"/>
        <v>0</v>
      </c>
      <c r="BR325" s="110" t="e">
        <f t="shared" si="294"/>
        <v>#DIV/0!</v>
      </c>
      <c r="BS325" s="110" t="e">
        <f t="shared" si="313"/>
        <v>#DIV/0!</v>
      </c>
      <c r="BT325" s="110">
        <f t="shared" si="314"/>
        <v>0</v>
      </c>
      <c r="CC325" s="110"/>
      <c r="CD325" s="110"/>
      <c r="CE325" s="110"/>
      <c r="CW325" s="110"/>
      <c r="CX325" s="110"/>
    </row>
    <row r="326" spans="1:102">
      <c r="A326" s="110">
        <f t="shared" si="329"/>
        <v>6.1800000000000601</v>
      </c>
      <c r="B326" s="110">
        <f t="shared" si="295"/>
        <v>1531.4597320875728</v>
      </c>
      <c r="C326" s="116">
        <f t="shared" si="296"/>
        <v>1531.4597320875728</v>
      </c>
      <c r="E326" s="205">
        <f t="shared" si="264"/>
        <v>1753.5782797919792</v>
      </c>
      <c r="F326" s="205">
        <f t="shared" si="265"/>
        <v>1735.2406812236202</v>
      </c>
      <c r="G326" s="205">
        <f t="shared" si="266"/>
        <v>-0.13285676883091246</v>
      </c>
      <c r="H326" s="205">
        <f t="shared" si="267"/>
        <v>1756.0145538858897</v>
      </c>
      <c r="I326" s="205">
        <f t="shared" si="268"/>
        <v>0</v>
      </c>
      <c r="K326" s="115">
        <f t="shared" si="269"/>
        <v>1712.2407600000042</v>
      </c>
      <c r="L326" s="115">
        <f t="shared" si="270"/>
        <v>1847.1843200000026</v>
      </c>
      <c r="M326" s="115">
        <f t="shared" si="271"/>
        <v>0.15084473049074745</v>
      </c>
      <c r="N326" s="115">
        <f t="shared" si="272"/>
        <v>1750.4796777479983</v>
      </c>
      <c r="O326" s="115">
        <f t="shared" si="273"/>
        <v>1981.7152000000012</v>
      </c>
      <c r="Q326" s="205">
        <f t="shared" si="274"/>
        <v>-1</v>
      </c>
      <c r="R326" s="204">
        <f t="shared" si="275"/>
        <v>0</v>
      </c>
      <c r="S326" s="204">
        <f t="shared" si="276"/>
        <v>0</v>
      </c>
      <c r="T326" s="115">
        <f t="shared" si="277"/>
        <v>-1.3396788102554407</v>
      </c>
      <c r="U326" s="115">
        <f t="shared" si="278"/>
        <v>0</v>
      </c>
      <c r="V326" s="115">
        <f t="shared" si="279"/>
        <v>0</v>
      </c>
      <c r="W326" s="202">
        <f t="shared" si="297"/>
        <v>0</v>
      </c>
      <c r="Y326" s="205">
        <f t="shared" si="315"/>
        <v>78.654335765260697</v>
      </c>
      <c r="Z326" s="205">
        <f t="shared" si="316"/>
        <v>-1</v>
      </c>
      <c r="AA326" s="205">
        <f t="shared" si="280"/>
        <v>0</v>
      </c>
      <c r="AB326" s="205">
        <f t="shared" si="298"/>
        <v>0</v>
      </c>
      <c r="AC326" s="205">
        <f t="shared" si="317"/>
        <v>-1</v>
      </c>
      <c r="AD326" s="205">
        <f t="shared" si="281"/>
        <v>0</v>
      </c>
      <c r="AE326" s="205">
        <f t="shared" si="299"/>
        <v>0</v>
      </c>
      <c r="AF326" s="205">
        <f t="shared" si="282"/>
        <v>0</v>
      </c>
      <c r="AG326" s="205">
        <f t="shared" si="300"/>
        <v>0</v>
      </c>
      <c r="AH326" s="205">
        <f t="shared" si="301"/>
        <v>0</v>
      </c>
      <c r="AI326" s="205">
        <f t="shared" si="283"/>
        <v>-0.13285676883091246</v>
      </c>
      <c r="AJ326" s="205">
        <f t="shared" si="318"/>
        <v>1756.0145538858897</v>
      </c>
      <c r="AK326" s="205">
        <f t="shared" si="302"/>
        <v>78.547572966342017</v>
      </c>
      <c r="AL326" s="205">
        <f t="shared" si="284"/>
        <v>78.654335765260697</v>
      </c>
      <c r="AM326" s="205" t="e">
        <f t="shared" si="285"/>
        <v>#DIV/0!</v>
      </c>
      <c r="AN326" s="205">
        <f t="shared" si="303"/>
        <v>0</v>
      </c>
      <c r="AO326" s="205">
        <f t="shared" si="286"/>
        <v>0</v>
      </c>
      <c r="AP326" s="205">
        <f t="shared" si="304"/>
        <v>0</v>
      </c>
      <c r="AQ326" s="205">
        <f t="shared" si="305"/>
        <v>0</v>
      </c>
      <c r="AR326" s="215">
        <f t="shared" si="287"/>
        <v>13.181186421934679</v>
      </c>
      <c r="AS326" s="215">
        <f t="shared" si="288"/>
        <v>13.181186421934679</v>
      </c>
      <c r="AT326" s="215">
        <f t="shared" si="289"/>
        <v>0</v>
      </c>
      <c r="AU326" s="215">
        <f t="shared" si="319"/>
        <v>0</v>
      </c>
      <c r="AV326" s="201"/>
      <c r="AW326" s="115">
        <f t="shared" si="320"/>
        <v>69.813000000000685</v>
      </c>
      <c r="AX326" s="115">
        <f t="shared" si="321"/>
        <v>-1.3396788102554407</v>
      </c>
      <c r="AY326" s="115">
        <f t="shared" si="306"/>
        <v>0</v>
      </c>
      <c r="AZ326" s="115">
        <f t="shared" si="322"/>
        <v>-1.3322683047077879</v>
      </c>
      <c r="BA326" s="115">
        <f t="shared" si="307"/>
        <v>0</v>
      </c>
      <c r="BB326" s="115">
        <f t="shared" si="323"/>
        <v>0</v>
      </c>
      <c r="BC326" s="115">
        <f t="shared" si="324"/>
        <v>0</v>
      </c>
      <c r="BD326" s="115">
        <f t="shared" si="325"/>
        <v>0</v>
      </c>
      <c r="BE326" s="115">
        <f t="shared" si="308"/>
        <v>0</v>
      </c>
      <c r="BF326" s="115">
        <f t="shared" si="309"/>
        <v>0</v>
      </c>
      <c r="BG326" s="115">
        <f t="shared" si="326"/>
        <v>1712.2407600000042</v>
      </c>
      <c r="BH326" s="115">
        <f t="shared" si="327"/>
        <v>18147.915791243533</v>
      </c>
      <c r="BI326" s="115">
        <f t="shared" si="310"/>
        <v>69.813000000000685</v>
      </c>
      <c r="BJ326" s="115" t="e">
        <f t="shared" si="311"/>
        <v>#DIV/0!</v>
      </c>
      <c r="BK326" s="115">
        <f t="shared" si="290"/>
        <v>0</v>
      </c>
      <c r="BL326" s="115">
        <f t="shared" si="291"/>
        <v>0</v>
      </c>
      <c r="BM326" s="115">
        <f t="shared" si="312"/>
        <v>0</v>
      </c>
      <c r="BN326" s="201">
        <f t="shared" si="292"/>
        <v>0</v>
      </c>
      <c r="BO326" s="216">
        <f t="shared" si="328"/>
        <v>0</v>
      </c>
      <c r="BP326" s="201"/>
      <c r="BQ326" s="110">
        <f t="shared" si="293"/>
        <v>0</v>
      </c>
      <c r="BR326" s="110" t="e">
        <f t="shared" si="294"/>
        <v>#DIV/0!</v>
      </c>
      <c r="BS326" s="110" t="e">
        <f t="shared" si="313"/>
        <v>#DIV/0!</v>
      </c>
      <c r="BT326" s="110">
        <f t="shared" si="314"/>
        <v>0</v>
      </c>
      <c r="CC326" s="110"/>
      <c r="CD326" s="110"/>
      <c r="CE326" s="110"/>
      <c r="CW326" s="110"/>
      <c r="CX326" s="110"/>
    </row>
    <row r="327" spans="1:102">
      <c r="A327" s="110">
        <f t="shared" si="329"/>
        <v>6.1700000000000603</v>
      </c>
      <c r="B327" s="110">
        <f t="shared" si="295"/>
        <v>1531.3279202233534</v>
      </c>
      <c r="C327" s="116">
        <f t="shared" si="296"/>
        <v>1531.3279202233534</v>
      </c>
      <c r="E327" s="205">
        <f t="shared" si="264"/>
        <v>1752.8762808156707</v>
      </c>
      <c r="F327" s="205">
        <f t="shared" si="265"/>
        <v>1735.1996812236202</v>
      </c>
      <c r="G327" s="205">
        <f t="shared" si="266"/>
        <v>-0.13298159942986745</v>
      </c>
      <c r="H327" s="205">
        <f t="shared" si="267"/>
        <v>1755.226943301903</v>
      </c>
      <c r="I327" s="205">
        <f t="shared" si="268"/>
        <v>0</v>
      </c>
      <c r="K327" s="115">
        <f t="shared" si="269"/>
        <v>1711.5416100000041</v>
      </c>
      <c r="L327" s="115">
        <f t="shared" si="270"/>
        <v>1846.7795200000025</v>
      </c>
      <c r="M327" s="115">
        <f t="shared" si="271"/>
        <v>0.15096618357487848</v>
      </c>
      <c r="N327" s="115">
        <f t="shared" si="272"/>
        <v>1749.8845050875484</v>
      </c>
      <c r="O327" s="115">
        <f t="shared" si="273"/>
        <v>1981.5122000000013</v>
      </c>
      <c r="Q327" s="205">
        <f t="shared" si="274"/>
        <v>-1</v>
      </c>
      <c r="R327" s="204">
        <f t="shared" si="275"/>
        <v>0</v>
      </c>
      <c r="S327" s="204">
        <f t="shared" si="276"/>
        <v>0</v>
      </c>
      <c r="T327" s="115">
        <f t="shared" si="277"/>
        <v>-1.3325678411966932</v>
      </c>
      <c r="U327" s="115">
        <f t="shared" si="278"/>
        <v>0</v>
      </c>
      <c r="V327" s="115">
        <f t="shared" si="279"/>
        <v>0</v>
      </c>
      <c r="W327" s="202">
        <f t="shared" si="297"/>
        <v>0</v>
      </c>
      <c r="Y327" s="205">
        <f t="shared" si="315"/>
        <v>78.761058398665085</v>
      </c>
      <c r="Z327" s="205">
        <f t="shared" si="316"/>
        <v>-1</v>
      </c>
      <c r="AA327" s="205">
        <f t="shared" si="280"/>
        <v>0</v>
      </c>
      <c r="AB327" s="205">
        <f t="shared" si="298"/>
        <v>0</v>
      </c>
      <c r="AC327" s="205">
        <f t="shared" si="317"/>
        <v>-1</v>
      </c>
      <c r="AD327" s="205">
        <f t="shared" si="281"/>
        <v>0</v>
      </c>
      <c r="AE327" s="205">
        <f t="shared" si="299"/>
        <v>0</v>
      </c>
      <c r="AF327" s="205">
        <f t="shared" si="282"/>
        <v>0</v>
      </c>
      <c r="AG327" s="205">
        <f t="shared" si="300"/>
        <v>0</v>
      </c>
      <c r="AH327" s="205">
        <f t="shared" si="301"/>
        <v>0</v>
      </c>
      <c r="AI327" s="205">
        <f t="shared" si="283"/>
        <v>-0.13298159942986745</v>
      </c>
      <c r="AJ327" s="205">
        <f t="shared" si="318"/>
        <v>1755.226943301903</v>
      </c>
      <c r="AK327" s="205">
        <f t="shared" si="302"/>
        <v>78.654335765260697</v>
      </c>
      <c r="AL327" s="205">
        <f t="shared" si="284"/>
        <v>78.761058398665085</v>
      </c>
      <c r="AM327" s="205" t="e">
        <f t="shared" si="285"/>
        <v>#DIV/0!</v>
      </c>
      <c r="AN327" s="205">
        <f t="shared" si="303"/>
        <v>0</v>
      </c>
      <c r="AO327" s="205">
        <f t="shared" si="286"/>
        <v>0</v>
      </c>
      <c r="AP327" s="205">
        <f t="shared" si="304"/>
        <v>0</v>
      </c>
      <c r="AQ327" s="205">
        <f t="shared" si="305"/>
        <v>0</v>
      </c>
      <c r="AR327" s="215">
        <f t="shared" si="287"/>
        <v>13.181186421957417</v>
      </c>
      <c r="AS327" s="215">
        <f t="shared" si="288"/>
        <v>13.181186421957417</v>
      </c>
      <c r="AT327" s="215">
        <f t="shared" si="289"/>
        <v>0</v>
      </c>
      <c r="AU327" s="215">
        <f t="shared" si="319"/>
        <v>0</v>
      </c>
      <c r="AV327" s="201"/>
      <c r="AW327" s="115">
        <f t="shared" si="320"/>
        <v>69.915000000016008</v>
      </c>
      <c r="AX327" s="115">
        <f t="shared" si="321"/>
        <v>-1.3325678411966932</v>
      </c>
      <c r="AY327" s="115">
        <f t="shared" si="306"/>
        <v>0</v>
      </c>
      <c r="AZ327" s="115">
        <f t="shared" si="322"/>
        <v>-1.3251734648712974</v>
      </c>
      <c r="BA327" s="115">
        <f t="shared" si="307"/>
        <v>0</v>
      </c>
      <c r="BB327" s="115">
        <f t="shared" si="323"/>
        <v>0</v>
      </c>
      <c r="BC327" s="115">
        <f t="shared" si="324"/>
        <v>0</v>
      </c>
      <c r="BD327" s="115">
        <f t="shared" si="325"/>
        <v>0</v>
      </c>
      <c r="BE327" s="115">
        <f t="shared" si="308"/>
        <v>0</v>
      </c>
      <c r="BF327" s="115">
        <f t="shared" si="309"/>
        <v>0</v>
      </c>
      <c r="BG327" s="115">
        <f t="shared" si="326"/>
        <v>1711.5416100000041</v>
      </c>
      <c r="BH327" s="115">
        <f t="shared" si="327"/>
        <v>18091.283977665465</v>
      </c>
      <c r="BI327" s="115">
        <f t="shared" si="310"/>
        <v>69.915000000016008</v>
      </c>
      <c r="BJ327" s="115" t="e">
        <f t="shared" si="311"/>
        <v>#DIV/0!</v>
      </c>
      <c r="BK327" s="115">
        <f t="shared" si="290"/>
        <v>0</v>
      </c>
      <c r="BL327" s="115">
        <f t="shared" si="291"/>
        <v>0</v>
      </c>
      <c r="BM327" s="115">
        <f t="shared" si="312"/>
        <v>0</v>
      </c>
      <c r="BN327" s="201">
        <f t="shared" si="292"/>
        <v>0</v>
      </c>
      <c r="BO327" s="216">
        <f t="shared" si="328"/>
        <v>0</v>
      </c>
      <c r="BP327" s="201"/>
      <c r="BQ327" s="110">
        <f t="shared" si="293"/>
        <v>0</v>
      </c>
      <c r="BR327" s="110" t="e">
        <f t="shared" si="294"/>
        <v>#DIV/0!</v>
      </c>
      <c r="BS327" s="110" t="e">
        <f t="shared" si="313"/>
        <v>#DIV/0!</v>
      </c>
      <c r="BT327" s="110">
        <f t="shared" si="314"/>
        <v>0</v>
      </c>
      <c r="CC327" s="110"/>
      <c r="CD327" s="110"/>
      <c r="CE327" s="110"/>
      <c r="CW327" s="110"/>
      <c r="CX327" s="110"/>
    </row>
    <row r="328" spans="1:102">
      <c r="A328" s="110">
        <f t="shared" si="329"/>
        <v>6.1600000000000605</v>
      </c>
      <c r="B328" s="110">
        <f t="shared" si="295"/>
        <v>1531.1961083591339</v>
      </c>
      <c r="C328" s="116">
        <f t="shared" si="296"/>
        <v>1531.1961083591339</v>
      </c>
      <c r="E328" s="205">
        <f t="shared" si="264"/>
        <v>1752.173155484611</v>
      </c>
      <c r="F328" s="205">
        <f t="shared" si="265"/>
        <v>1735.1558812236203</v>
      </c>
      <c r="G328" s="205">
        <f t="shared" si="266"/>
        <v>-0.13310653496714484</v>
      </c>
      <c r="H328" s="205">
        <f t="shared" si="267"/>
        <v>1754.4382658960772</v>
      </c>
      <c r="I328" s="205">
        <f t="shared" si="268"/>
        <v>0</v>
      </c>
      <c r="K328" s="115">
        <f t="shared" si="269"/>
        <v>1710.8414400000045</v>
      </c>
      <c r="L328" s="115">
        <f t="shared" si="270"/>
        <v>1846.3740800000023</v>
      </c>
      <c r="M328" s="115">
        <f t="shared" si="271"/>
        <v>0.15108783239323054</v>
      </c>
      <c r="N328" s="115">
        <f t="shared" si="272"/>
        <v>1749.2885374334217</v>
      </c>
      <c r="O328" s="115">
        <f t="shared" si="273"/>
        <v>1981.3088000000012</v>
      </c>
      <c r="Q328" s="205">
        <f t="shared" si="274"/>
        <v>-1</v>
      </c>
      <c r="R328" s="204">
        <f t="shared" si="275"/>
        <v>0</v>
      </c>
      <c r="S328" s="204">
        <f t="shared" si="276"/>
        <v>0</v>
      </c>
      <c r="T328" s="115">
        <f t="shared" si="277"/>
        <v>-1.3254765172498186</v>
      </c>
      <c r="U328" s="115">
        <f t="shared" si="278"/>
        <v>0</v>
      </c>
      <c r="V328" s="115">
        <f t="shared" si="279"/>
        <v>0</v>
      </c>
      <c r="W328" s="202">
        <f t="shared" si="297"/>
        <v>0</v>
      </c>
      <c r="Y328" s="205">
        <f t="shared" si="315"/>
        <v>78.867740582588198</v>
      </c>
      <c r="Z328" s="205">
        <f t="shared" si="316"/>
        <v>-1</v>
      </c>
      <c r="AA328" s="205">
        <f t="shared" si="280"/>
        <v>0</v>
      </c>
      <c r="AB328" s="205">
        <f t="shared" si="298"/>
        <v>0</v>
      </c>
      <c r="AC328" s="205">
        <f t="shared" si="317"/>
        <v>-1</v>
      </c>
      <c r="AD328" s="205">
        <f t="shared" si="281"/>
        <v>0</v>
      </c>
      <c r="AE328" s="205">
        <f t="shared" si="299"/>
        <v>0</v>
      </c>
      <c r="AF328" s="205">
        <f t="shared" si="282"/>
        <v>0</v>
      </c>
      <c r="AG328" s="205">
        <f t="shared" si="300"/>
        <v>0</v>
      </c>
      <c r="AH328" s="205">
        <f t="shared" si="301"/>
        <v>0</v>
      </c>
      <c r="AI328" s="205">
        <f t="shared" si="283"/>
        <v>-0.13310653496714484</v>
      </c>
      <c r="AJ328" s="205">
        <f t="shared" si="318"/>
        <v>1754.4382658960772</v>
      </c>
      <c r="AK328" s="205">
        <f t="shared" si="302"/>
        <v>78.761058398665085</v>
      </c>
      <c r="AL328" s="205">
        <f t="shared" si="284"/>
        <v>78.867740582588198</v>
      </c>
      <c r="AM328" s="205" t="e">
        <f t="shared" si="285"/>
        <v>#DIV/0!</v>
      </c>
      <c r="AN328" s="205">
        <f t="shared" si="303"/>
        <v>0</v>
      </c>
      <c r="AO328" s="205">
        <f t="shared" si="286"/>
        <v>0</v>
      </c>
      <c r="AP328" s="205">
        <f t="shared" si="304"/>
        <v>0</v>
      </c>
      <c r="AQ328" s="205">
        <f t="shared" si="305"/>
        <v>0</v>
      </c>
      <c r="AR328" s="215">
        <f t="shared" si="287"/>
        <v>13.181186421934679</v>
      </c>
      <c r="AS328" s="215">
        <f t="shared" si="288"/>
        <v>13.181186421934679</v>
      </c>
      <c r="AT328" s="215">
        <f t="shared" si="289"/>
        <v>0</v>
      </c>
      <c r="AU328" s="215">
        <f t="shared" si="319"/>
        <v>0</v>
      </c>
      <c r="AV328" s="201"/>
      <c r="AW328" s="115">
        <f t="shared" si="320"/>
        <v>70.016999999963119</v>
      </c>
      <c r="AX328" s="115">
        <f t="shared" si="321"/>
        <v>-1.3254765172498186</v>
      </c>
      <c r="AY328" s="115">
        <f t="shared" si="306"/>
        <v>0</v>
      </c>
      <c r="AZ328" s="115">
        <f t="shared" si="322"/>
        <v>-1.3180982207745193</v>
      </c>
      <c r="BA328" s="115">
        <f t="shared" si="307"/>
        <v>0</v>
      </c>
      <c r="BB328" s="115">
        <f t="shared" si="323"/>
        <v>0</v>
      </c>
      <c r="BC328" s="115">
        <f t="shared" si="324"/>
        <v>0</v>
      </c>
      <c r="BD328" s="115">
        <f t="shared" si="325"/>
        <v>0</v>
      </c>
      <c r="BE328" s="115">
        <f t="shared" si="308"/>
        <v>0</v>
      </c>
      <c r="BF328" s="115">
        <f t="shared" si="309"/>
        <v>0</v>
      </c>
      <c r="BG328" s="115">
        <f t="shared" si="326"/>
        <v>1710.8414400000045</v>
      </c>
      <c r="BH328" s="115">
        <f t="shared" si="327"/>
        <v>18034.550164087406</v>
      </c>
      <c r="BI328" s="115">
        <f t="shared" si="310"/>
        <v>70.016999999963119</v>
      </c>
      <c r="BJ328" s="115" t="e">
        <f t="shared" si="311"/>
        <v>#DIV/0!</v>
      </c>
      <c r="BK328" s="115">
        <f t="shared" si="290"/>
        <v>0</v>
      </c>
      <c r="BL328" s="115">
        <f t="shared" si="291"/>
        <v>0</v>
      </c>
      <c r="BM328" s="115">
        <f t="shared" si="312"/>
        <v>0</v>
      </c>
      <c r="BN328" s="201">
        <f t="shared" si="292"/>
        <v>0</v>
      </c>
      <c r="BO328" s="216">
        <f t="shared" si="328"/>
        <v>0</v>
      </c>
      <c r="BP328" s="201"/>
      <c r="BQ328" s="110">
        <f t="shared" si="293"/>
        <v>0</v>
      </c>
      <c r="BR328" s="110" t="e">
        <f t="shared" si="294"/>
        <v>#DIV/0!</v>
      </c>
      <c r="BS328" s="110" t="e">
        <f t="shared" si="313"/>
        <v>#DIV/0!</v>
      </c>
      <c r="BT328" s="110">
        <f t="shared" si="314"/>
        <v>0</v>
      </c>
      <c r="CC328" s="110"/>
      <c r="CD328" s="110"/>
      <c r="CE328" s="110"/>
      <c r="CW328" s="110"/>
      <c r="CX328" s="110"/>
    </row>
    <row r="329" spans="1:102">
      <c r="A329" s="110">
        <f t="shared" si="329"/>
        <v>6.1500000000000608</v>
      </c>
      <c r="B329" s="110">
        <f t="shared" si="295"/>
        <v>1531.0642964949145</v>
      </c>
      <c r="C329" s="116">
        <f t="shared" si="296"/>
        <v>1531.0642964949145</v>
      </c>
      <c r="E329" s="205">
        <f t="shared" si="264"/>
        <v>1751.4689037987996</v>
      </c>
      <c r="F329" s="205">
        <f t="shared" si="265"/>
        <v>1735.1092812236202</v>
      </c>
      <c r="G329" s="205">
        <f t="shared" si="266"/>
        <v>-0.13323157468641808</v>
      </c>
      <c r="H329" s="205">
        <f t="shared" si="267"/>
        <v>1753.6485220757663</v>
      </c>
      <c r="I329" s="205">
        <f t="shared" si="268"/>
        <v>0</v>
      </c>
      <c r="K329" s="115">
        <f t="shared" si="269"/>
        <v>1710.1402500000042</v>
      </c>
      <c r="L329" s="115">
        <f t="shared" si="270"/>
        <v>1845.9680000000026</v>
      </c>
      <c r="M329" s="115">
        <f t="shared" si="271"/>
        <v>0.15120967741935409</v>
      </c>
      <c r="N329" s="115">
        <f t="shared" si="272"/>
        <v>1748.6917751994415</v>
      </c>
      <c r="O329" s="115">
        <f t="shared" si="273"/>
        <v>1981.1050000000012</v>
      </c>
      <c r="Q329" s="205">
        <f t="shared" si="274"/>
        <v>-1</v>
      </c>
      <c r="R329" s="204">
        <f t="shared" si="275"/>
        <v>0</v>
      </c>
      <c r="S329" s="204">
        <f t="shared" si="276"/>
        <v>0</v>
      </c>
      <c r="T329" s="115">
        <f t="shared" si="277"/>
        <v>-1.318404770049507</v>
      </c>
      <c r="U329" s="115">
        <f t="shared" si="278"/>
        <v>0</v>
      </c>
      <c r="V329" s="115">
        <f t="shared" si="279"/>
        <v>0</v>
      </c>
      <c r="W329" s="202">
        <f t="shared" si="297"/>
        <v>0</v>
      </c>
      <c r="Y329" s="205">
        <f t="shared" si="315"/>
        <v>78.9743820310849</v>
      </c>
      <c r="Z329" s="205">
        <f t="shared" si="316"/>
        <v>-1</v>
      </c>
      <c r="AA329" s="205">
        <f t="shared" si="280"/>
        <v>0</v>
      </c>
      <c r="AB329" s="205">
        <f t="shared" si="298"/>
        <v>0</v>
      </c>
      <c r="AC329" s="205">
        <f t="shared" si="317"/>
        <v>-1</v>
      </c>
      <c r="AD329" s="205">
        <f t="shared" si="281"/>
        <v>0</v>
      </c>
      <c r="AE329" s="205">
        <f t="shared" si="299"/>
        <v>0</v>
      </c>
      <c r="AF329" s="205">
        <f t="shared" si="282"/>
        <v>0</v>
      </c>
      <c r="AG329" s="205">
        <f t="shared" si="300"/>
        <v>0</v>
      </c>
      <c r="AH329" s="205">
        <f t="shared" si="301"/>
        <v>0</v>
      </c>
      <c r="AI329" s="205">
        <f t="shared" si="283"/>
        <v>-0.13323157468641808</v>
      </c>
      <c r="AJ329" s="205">
        <f t="shared" si="318"/>
        <v>1753.6485220757663</v>
      </c>
      <c r="AK329" s="205">
        <f t="shared" si="302"/>
        <v>78.867740582588198</v>
      </c>
      <c r="AL329" s="205">
        <f t="shared" si="284"/>
        <v>78.9743820310849</v>
      </c>
      <c r="AM329" s="205" t="e">
        <f t="shared" si="285"/>
        <v>#DIV/0!</v>
      </c>
      <c r="AN329" s="205">
        <f t="shared" si="303"/>
        <v>0</v>
      </c>
      <c r="AO329" s="205">
        <f t="shared" si="286"/>
        <v>0</v>
      </c>
      <c r="AP329" s="205">
        <f t="shared" si="304"/>
        <v>0</v>
      </c>
      <c r="AQ329" s="205">
        <f t="shared" si="305"/>
        <v>0</v>
      </c>
      <c r="AR329" s="215">
        <f t="shared" si="287"/>
        <v>13.181186421934679</v>
      </c>
      <c r="AS329" s="215">
        <f t="shared" si="288"/>
        <v>13.181186421934679</v>
      </c>
      <c r="AT329" s="215">
        <f t="shared" si="289"/>
        <v>0</v>
      </c>
      <c r="AU329" s="215">
        <f t="shared" si="319"/>
        <v>0</v>
      </c>
      <c r="AV329" s="201"/>
      <c r="AW329" s="115">
        <f t="shared" si="320"/>
        <v>70.119000000023917</v>
      </c>
      <c r="AX329" s="115">
        <f t="shared" si="321"/>
        <v>-1.318404770049507</v>
      </c>
      <c r="AY329" s="115">
        <f t="shared" si="306"/>
        <v>0</v>
      </c>
      <c r="AZ329" s="115">
        <f t="shared" si="322"/>
        <v>-1.3110425042385809</v>
      </c>
      <c r="BA329" s="115">
        <f t="shared" si="307"/>
        <v>0</v>
      </c>
      <c r="BB329" s="115">
        <f t="shared" si="323"/>
        <v>0</v>
      </c>
      <c r="BC329" s="115">
        <f t="shared" si="324"/>
        <v>0</v>
      </c>
      <c r="BD329" s="115">
        <f t="shared" si="325"/>
        <v>0</v>
      </c>
      <c r="BE329" s="115">
        <f t="shared" si="308"/>
        <v>0</v>
      </c>
      <c r="BF329" s="115">
        <f t="shared" si="309"/>
        <v>0</v>
      </c>
      <c r="BG329" s="115">
        <f t="shared" si="326"/>
        <v>1710.1402500000042</v>
      </c>
      <c r="BH329" s="115">
        <f t="shared" si="327"/>
        <v>17977.714350509377</v>
      </c>
      <c r="BI329" s="115">
        <f t="shared" si="310"/>
        <v>70.119000000023917</v>
      </c>
      <c r="BJ329" s="115" t="e">
        <f t="shared" si="311"/>
        <v>#DIV/0!</v>
      </c>
      <c r="BK329" s="115">
        <f t="shared" si="290"/>
        <v>0</v>
      </c>
      <c r="BL329" s="115">
        <f t="shared" si="291"/>
        <v>0</v>
      </c>
      <c r="BM329" s="115">
        <f t="shared" si="312"/>
        <v>0</v>
      </c>
      <c r="BN329" s="201">
        <f t="shared" si="292"/>
        <v>0</v>
      </c>
      <c r="BO329" s="216">
        <f t="shared" si="328"/>
        <v>0</v>
      </c>
      <c r="BP329" s="201"/>
      <c r="BQ329" s="110">
        <f t="shared" si="293"/>
        <v>0</v>
      </c>
      <c r="BR329" s="110" t="e">
        <f t="shared" si="294"/>
        <v>#DIV/0!</v>
      </c>
      <c r="BS329" s="110" t="e">
        <f t="shared" si="313"/>
        <v>#DIV/0!</v>
      </c>
      <c r="BT329" s="110">
        <f t="shared" si="314"/>
        <v>0</v>
      </c>
      <c r="CC329" s="110"/>
      <c r="CD329" s="110"/>
      <c r="CE329" s="110"/>
      <c r="CW329" s="110"/>
      <c r="CX329" s="110"/>
    </row>
    <row r="330" spans="1:102">
      <c r="A330" s="110">
        <f t="shared" si="329"/>
        <v>6.140000000000061</v>
      </c>
      <c r="B330" s="110">
        <f t="shared" si="295"/>
        <v>1530.9324846306952</v>
      </c>
      <c r="C330" s="116">
        <f t="shared" si="296"/>
        <v>1530.9324846306952</v>
      </c>
      <c r="E330" s="205">
        <f t="shared" si="264"/>
        <v>1750.7635257582369</v>
      </c>
      <c r="F330" s="205">
        <f t="shared" si="265"/>
        <v>1735.0598812236203</v>
      </c>
      <c r="G330" s="205">
        <f t="shared" si="266"/>
        <v>-0.13335671782120223</v>
      </c>
      <c r="H330" s="205">
        <f t="shared" si="267"/>
        <v>1752.8577122512042</v>
      </c>
      <c r="I330" s="205">
        <f t="shared" si="268"/>
        <v>0</v>
      </c>
      <c r="K330" s="115">
        <f t="shared" si="269"/>
        <v>1709.4380400000045</v>
      </c>
      <c r="L330" s="115">
        <f t="shared" si="270"/>
        <v>1845.5612800000024</v>
      </c>
      <c r="M330" s="115">
        <f t="shared" si="271"/>
        <v>0.15133171912832855</v>
      </c>
      <c r="N330" s="115">
        <f t="shared" si="272"/>
        <v>1748.094218800594</v>
      </c>
      <c r="O330" s="115">
        <f t="shared" si="273"/>
        <v>1980.9008000000015</v>
      </c>
      <c r="Q330" s="205">
        <f t="shared" si="274"/>
        <v>-1</v>
      </c>
      <c r="R330" s="204">
        <f t="shared" si="275"/>
        <v>0</v>
      </c>
      <c r="S330" s="204">
        <f t="shared" si="276"/>
        <v>0</v>
      </c>
      <c r="T330" s="115">
        <f t="shared" si="277"/>
        <v>-1.3113525314950789</v>
      </c>
      <c r="U330" s="115">
        <f t="shared" si="278"/>
        <v>0</v>
      </c>
      <c r="V330" s="115">
        <f t="shared" si="279"/>
        <v>0</v>
      </c>
      <c r="W330" s="202">
        <f t="shared" si="297"/>
        <v>0</v>
      </c>
      <c r="Y330" s="205">
        <f t="shared" si="315"/>
        <v>79.080982456209185</v>
      </c>
      <c r="Z330" s="205">
        <f t="shared" si="316"/>
        <v>-1</v>
      </c>
      <c r="AA330" s="205">
        <f t="shared" si="280"/>
        <v>0</v>
      </c>
      <c r="AB330" s="205">
        <f t="shared" si="298"/>
        <v>0</v>
      </c>
      <c r="AC330" s="205">
        <f t="shared" si="317"/>
        <v>-1</v>
      </c>
      <c r="AD330" s="205">
        <f t="shared" si="281"/>
        <v>0</v>
      </c>
      <c r="AE330" s="205">
        <f t="shared" si="299"/>
        <v>0</v>
      </c>
      <c r="AF330" s="205">
        <f t="shared" si="282"/>
        <v>0</v>
      </c>
      <c r="AG330" s="205">
        <f t="shared" si="300"/>
        <v>0</v>
      </c>
      <c r="AH330" s="205">
        <f t="shared" si="301"/>
        <v>0</v>
      </c>
      <c r="AI330" s="205">
        <f t="shared" si="283"/>
        <v>-0.13335671782120223</v>
      </c>
      <c r="AJ330" s="205">
        <f t="shared" si="318"/>
        <v>1752.8577122512042</v>
      </c>
      <c r="AK330" s="205">
        <f t="shared" si="302"/>
        <v>78.9743820310849</v>
      </c>
      <c r="AL330" s="205">
        <f t="shared" si="284"/>
        <v>79.080982456209185</v>
      </c>
      <c r="AM330" s="205" t="e">
        <f t="shared" si="285"/>
        <v>#DIV/0!</v>
      </c>
      <c r="AN330" s="205">
        <f t="shared" si="303"/>
        <v>0</v>
      </c>
      <c r="AO330" s="205">
        <f t="shared" si="286"/>
        <v>0</v>
      </c>
      <c r="AP330" s="205">
        <f t="shared" si="304"/>
        <v>0</v>
      </c>
      <c r="AQ330" s="205">
        <f t="shared" si="305"/>
        <v>0</v>
      </c>
      <c r="AR330" s="215">
        <f t="shared" si="287"/>
        <v>13.181186421934679</v>
      </c>
      <c r="AS330" s="215">
        <f t="shared" si="288"/>
        <v>13.181186421934679</v>
      </c>
      <c r="AT330" s="215">
        <f t="shared" si="289"/>
        <v>0</v>
      </c>
      <c r="AU330" s="215">
        <f t="shared" si="319"/>
        <v>0</v>
      </c>
      <c r="AV330" s="201"/>
      <c r="AW330" s="115">
        <f t="shared" si="320"/>
        <v>70.220999999971028</v>
      </c>
      <c r="AX330" s="115">
        <f t="shared" si="321"/>
        <v>-1.3113525314950789</v>
      </c>
      <c r="AY330" s="115">
        <f t="shared" si="306"/>
        <v>0</v>
      </c>
      <c r="AZ330" s="115">
        <f t="shared" si="322"/>
        <v>-1.3040062473484482</v>
      </c>
      <c r="BA330" s="115">
        <f t="shared" si="307"/>
        <v>0</v>
      </c>
      <c r="BB330" s="115">
        <f t="shared" si="323"/>
        <v>0</v>
      </c>
      <c r="BC330" s="115">
        <f t="shared" si="324"/>
        <v>0</v>
      </c>
      <c r="BD330" s="115">
        <f t="shared" si="325"/>
        <v>0</v>
      </c>
      <c r="BE330" s="115">
        <f t="shared" si="308"/>
        <v>0</v>
      </c>
      <c r="BF330" s="115">
        <f t="shared" si="309"/>
        <v>0</v>
      </c>
      <c r="BG330" s="115">
        <f t="shared" si="326"/>
        <v>1709.4380400000045</v>
      </c>
      <c r="BH330" s="115">
        <f t="shared" si="327"/>
        <v>17920.776536931291</v>
      </c>
      <c r="BI330" s="115">
        <f t="shared" si="310"/>
        <v>70.220999999971028</v>
      </c>
      <c r="BJ330" s="115" t="e">
        <f t="shared" si="311"/>
        <v>#DIV/0!</v>
      </c>
      <c r="BK330" s="115">
        <f t="shared" si="290"/>
        <v>0</v>
      </c>
      <c r="BL330" s="115">
        <f t="shared" si="291"/>
        <v>0</v>
      </c>
      <c r="BM330" s="115">
        <f t="shared" si="312"/>
        <v>0</v>
      </c>
      <c r="BN330" s="201">
        <f t="shared" si="292"/>
        <v>0</v>
      </c>
      <c r="BO330" s="216">
        <f t="shared" si="328"/>
        <v>0</v>
      </c>
      <c r="BP330" s="201"/>
      <c r="BQ330" s="110">
        <f t="shared" si="293"/>
        <v>0</v>
      </c>
      <c r="BR330" s="110" t="e">
        <f t="shared" si="294"/>
        <v>#DIV/0!</v>
      </c>
      <c r="BS330" s="110" t="e">
        <f t="shared" si="313"/>
        <v>#DIV/0!</v>
      </c>
      <c r="BT330" s="110">
        <f t="shared" si="314"/>
        <v>0</v>
      </c>
      <c r="CC330" s="110"/>
      <c r="CD330" s="110"/>
      <c r="CE330" s="110"/>
      <c r="CW330" s="110"/>
      <c r="CX330" s="110"/>
    </row>
    <row r="331" spans="1:102">
      <c r="A331" s="110">
        <f t="shared" si="329"/>
        <v>6.1300000000000612</v>
      </c>
      <c r="B331" s="110">
        <f t="shared" si="295"/>
        <v>1530.8006727664758</v>
      </c>
      <c r="C331" s="116">
        <f t="shared" si="296"/>
        <v>1530.8006727664758</v>
      </c>
      <c r="E331" s="205">
        <f t="shared" si="264"/>
        <v>1750.0570213629226</v>
      </c>
      <c r="F331" s="205">
        <f t="shared" si="265"/>
        <v>1735.0076812236205</v>
      </c>
      <c r="G331" s="205">
        <f t="shared" si="266"/>
        <v>-0.13348196359476541</v>
      </c>
      <c r="H331" s="205">
        <f t="shared" si="267"/>
        <v>1752.0658368355221</v>
      </c>
      <c r="I331" s="205">
        <f t="shared" si="268"/>
        <v>0</v>
      </c>
      <c r="K331" s="115">
        <f t="shared" si="269"/>
        <v>1708.7348100000042</v>
      </c>
      <c r="L331" s="115">
        <f t="shared" si="270"/>
        <v>1845.1539200000025</v>
      </c>
      <c r="M331" s="115">
        <f t="shared" si="271"/>
        <v>0.15145395799676825</v>
      </c>
      <c r="N331" s="115">
        <f t="shared" si="272"/>
        <v>1747.4958686530301</v>
      </c>
      <c r="O331" s="115">
        <f t="shared" si="273"/>
        <v>1980.6962000000012</v>
      </c>
      <c r="Q331" s="205">
        <f t="shared" si="274"/>
        <v>-1</v>
      </c>
      <c r="R331" s="204">
        <f t="shared" si="275"/>
        <v>0</v>
      </c>
      <c r="S331" s="204">
        <f t="shared" si="276"/>
        <v>0</v>
      </c>
      <c r="T331" s="115">
        <f t="shared" si="277"/>
        <v>-1.3043197337494046</v>
      </c>
      <c r="U331" s="115">
        <f t="shared" si="278"/>
        <v>0</v>
      </c>
      <c r="V331" s="115">
        <f t="shared" si="279"/>
        <v>0</v>
      </c>
      <c r="W331" s="202">
        <f t="shared" si="297"/>
        <v>0</v>
      </c>
      <c r="Y331" s="205">
        <f t="shared" si="315"/>
        <v>79.187541568218748</v>
      </c>
      <c r="Z331" s="205">
        <f t="shared" si="316"/>
        <v>-1</v>
      </c>
      <c r="AA331" s="205">
        <f t="shared" si="280"/>
        <v>0</v>
      </c>
      <c r="AB331" s="205">
        <f t="shared" si="298"/>
        <v>0</v>
      </c>
      <c r="AC331" s="205">
        <f t="shared" si="317"/>
        <v>-1</v>
      </c>
      <c r="AD331" s="205">
        <f t="shared" si="281"/>
        <v>0</v>
      </c>
      <c r="AE331" s="205">
        <f t="shared" si="299"/>
        <v>0</v>
      </c>
      <c r="AF331" s="205">
        <f t="shared" si="282"/>
        <v>0</v>
      </c>
      <c r="AG331" s="205">
        <f t="shared" si="300"/>
        <v>0</v>
      </c>
      <c r="AH331" s="205">
        <f t="shared" si="301"/>
        <v>0</v>
      </c>
      <c r="AI331" s="205">
        <f t="shared" si="283"/>
        <v>-0.13348196359476541</v>
      </c>
      <c r="AJ331" s="205">
        <f t="shared" si="318"/>
        <v>1752.0658368355221</v>
      </c>
      <c r="AK331" s="205">
        <f t="shared" si="302"/>
        <v>79.080982456209185</v>
      </c>
      <c r="AL331" s="205">
        <f t="shared" si="284"/>
        <v>79.187541568218748</v>
      </c>
      <c r="AM331" s="205" t="e">
        <f t="shared" si="285"/>
        <v>#DIV/0!</v>
      </c>
      <c r="AN331" s="205">
        <f t="shared" si="303"/>
        <v>0</v>
      </c>
      <c r="AO331" s="205">
        <f t="shared" si="286"/>
        <v>0</v>
      </c>
      <c r="AP331" s="205">
        <f t="shared" si="304"/>
        <v>0</v>
      </c>
      <c r="AQ331" s="205">
        <f t="shared" si="305"/>
        <v>0</v>
      </c>
      <c r="AR331" s="215">
        <f t="shared" si="287"/>
        <v>13.181186421934679</v>
      </c>
      <c r="AS331" s="215">
        <f t="shared" si="288"/>
        <v>13.181186421934679</v>
      </c>
      <c r="AT331" s="215">
        <f t="shared" si="289"/>
        <v>0</v>
      </c>
      <c r="AU331" s="215">
        <f t="shared" si="319"/>
        <v>0</v>
      </c>
      <c r="AV331" s="201"/>
      <c r="AW331" s="115">
        <f t="shared" si="320"/>
        <v>70.323000000031826</v>
      </c>
      <c r="AX331" s="115">
        <f t="shared" si="321"/>
        <v>-1.3043197337494046</v>
      </c>
      <c r="AY331" s="115">
        <f t="shared" si="306"/>
        <v>0</v>
      </c>
      <c r="AZ331" s="115">
        <f t="shared" si="322"/>
        <v>-1.2969893824518479</v>
      </c>
      <c r="BA331" s="115">
        <f t="shared" si="307"/>
        <v>0</v>
      </c>
      <c r="BB331" s="115">
        <f t="shared" si="323"/>
        <v>0</v>
      </c>
      <c r="BC331" s="115">
        <f t="shared" si="324"/>
        <v>0</v>
      </c>
      <c r="BD331" s="115">
        <f t="shared" si="325"/>
        <v>0</v>
      </c>
      <c r="BE331" s="115">
        <f t="shared" si="308"/>
        <v>0</v>
      </c>
      <c r="BF331" s="115">
        <f t="shared" si="309"/>
        <v>0</v>
      </c>
      <c r="BG331" s="115">
        <f t="shared" si="326"/>
        <v>1708.7348100000042</v>
      </c>
      <c r="BH331" s="115">
        <f t="shared" si="327"/>
        <v>17863.736723353253</v>
      </c>
      <c r="BI331" s="115">
        <f t="shared" si="310"/>
        <v>70.323000000031826</v>
      </c>
      <c r="BJ331" s="115" t="e">
        <f t="shared" si="311"/>
        <v>#DIV/0!</v>
      </c>
      <c r="BK331" s="115">
        <f t="shared" si="290"/>
        <v>0</v>
      </c>
      <c r="BL331" s="115">
        <f t="shared" si="291"/>
        <v>0</v>
      </c>
      <c r="BM331" s="115">
        <f t="shared" si="312"/>
        <v>0</v>
      </c>
      <c r="BN331" s="201">
        <f t="shared" si="292"/>
        <v>0</v>
      </c>
      <c r="BO331" s="216">
        <f t="shared" si="328"/>
        <v>0</v>
      </c>
      <c r="BP331" s="201"/>
      <c r="BQ331" s="110">
        <f t="shared" si="293"/>
        <v>0</v>
      </c>
      <c r="BR331" s="110" t="e">
        <f t="shared" si="294"/>
        <v>#DIV/0!</v>
      </c>
      <c r="BS331" s="110" t="e">
        <f t="shared" si="313"/>
        <v>#DIV/0!</v>
      </c>
      <c r="BT331" s="110">
        <f t="shared" si="314"/>
        <v>0</v>
      </c>
      <c r="CC331" s="110"/>
      <c r="CD331" s="110"/>
      <c r="CE331" s="110"/>
      <c r="CW331" s="110"/>
      <c r="CX331" s="110"/>
    </row>
    <row r="332" spans="1:102">
      <c r="A332" s="110">
        <f t="shared" si="329"/>
        <v>6.1200000000000614</v>
      </c>
      <c r="B332" s="110">
        <f t="shared" si="295"/>
        <v>1530.6688609022565</v>
      </c>
      <c r="C332" s="116">
        <f t="shared" si="296"/>
        <v>1530.6688609022565</v>
      </c>
      <c r="E332" s="205">
        <f t="shared" si="264"/>
        <v>1749.349390612857</v>
      </c>
      <c r="F332" s="205">
        <f t="shared" si="265"/>
        <v>1734.9526812236204</v>
      </c>
      <c r="G332" s="205">
        <f t="shared" si="266"/>
        <v>-0.13360731122004008</v>
      </c>
      <c r="H332" s="205">
        <f t="shared" si="267"/>
        <v>1751.2728962447691</v>
      </c>
      <c r="I332" s="205">
        <f t="shared" si="268"/>
        <v>0</v>
      </c>
      <c r="K332" s="115">
        <f t="shared" si="269"/>
        <v>1708.0305600000042</v>
      </c>
      <c r="L332" s="115">
        <f t="shared" si="270"/>
        <v>1844.7459200000026</v>
      </c>
      <c r="M332" s="115">
        <f t="shared" si="271"/>
        <v>0.15157639450282867</v>
      </c>
      <c r="N332" s="115">
        <f t="shared" si="272"/>
        <v>1746.8967251740717</v>
      </c>
      <c r="O332" s="115">
        <f t="shared" si="273"/>
        <v>1980.4912000000013</v>
      </c>
      <c r="Q332" s="205">
        <f t="shared" si="274"/>
        <v>-1</v>
      </c>
      <c r="R332" s="204">
        <f t="shared" si="275"/>
        <v>0</v>
      </c>
      <c r="S332" s="204">
        <f t="shared" si="276"/>
        <v>0</v>
      </c>
      <c r="T332" s="115">
        <f t="shared" si="277"/>
        <v>-1.2973063092380397</v>
      </c>
      <c r="U332" s="115">
        <f t="shared" si="278"/>
        <v>0</v>
      </c>
      <c r="V332" s="115">
        <f t="shared" si="279"/>
        <v>0</v>
      </c>
      <c r="W332" s="202">
        <f t="shared" si="297"/>
        <v>0</v>
      </c>
      <c r="Y332" s="205">
        <f t="shared" si="315"/>
        <v>79.294059075302229</v>
      </c>
      <c r="Z332" s="205">
        <f t="shared" si="316"/>
        <v>-1</v>
      </c>
      <c r="AA332" s="205">
        <f t="shared" si="280"/>
        <v>0</v>
      </c>
      <c r="AB332" s="205">
        <f t="shared" si="298"/>
        <v>0</v>
      </c>
      <c r="AC332" s="205">
        <f t="shared" si="317"/>
        <v>-1</v>
      </c>
      <c r="AD332" s="205">
        <f t="shared" si="281"/>
        <v>0</v>
      </c>
      <c r="AE332" s="205">
        <f t="shared" si="299"/>
        <v>0</v>
      </c>
      <c r="AF332" s="205">
        <f t="shared" si="282"/>
        <v>0</v>
      </c>
      <c r="AG332" s="205">
        <f t="shared" si="300"/>
        <v>0</v>
      </c>
      <c r="AH332" s="205">
        <f t="shared" si="301"/>
        <v>0</v>
      </c>
      <c r="AI332" s="205">
        <f t="shared" si="283"/>
        <v>-0.13360731122004008</v>
      </c>
      <c r="AJ332" s="205">
        <f t="shared" si="318"/>
        <v>1751.2728962447691</v>
      </c>
      <c r="AK332" s="205">
        <f t="shared" si="302"/>
        <v>79.187541568218748</v>
      </c>
      <c r="AL332" s="205">
        <f t="shared" si="284"/>
        <v>79.294059075302229</v>
      </c>
      <c r="AM332" s="205" t="e">
        <f t="shared" si="285"/>
        <v>#DIV/0!</v>
      </c>
      <c r="AN332" s="205">
        <f t="shared" si="303"/>
        <v>0</v>
      </c>
      <c r="AO332" s="205">
        <f t="shared" si="286"/>
        <v>0</v>
      </c>
      <c r="AP332" s="205">
        <f t="shared" si="304"/>
        <v>0</v>
      </c>
      <c r="AQ332" s="205">
        <f t="shared" si="305"/>
        <v>0</v>
      </c>
      <c r="AR332" s="215">
        <f t="shared" si="287"/>
        <v>13.181186421934679</v>
      </c>
      <c r="AS332" s="215">
        <f t="shared" si="288"/>
        <v>13.181186421934679</v>
      </c>
      <c r="AT332" s="215">
        <f t="shared" si="289"/>
        <v>0</v>
      </c>
      <c r="AU332" s="215">
        <f t="shared" si="319"/>
        <v>0</v>
      </c>
      <c r="AV332" s="201"/>
      <c r="AW332" s="115">
        <f t="shared" si="320"/>
        <v>70.425000000001688</v>
      </c>
      <c r="AX332" s="115">
        <f t="shared" si="321"/>
        <v>-1.2973063092380397</v>
      </c>
      <c r="AY332" s="115">
        <f t="shared" si="306"/>
        <v>0</v>
      </c>
      <c r="AZ332" s="115">
        <f t="shared" si="322"/>
        <v>-1.289991842158408</v>
      </c>
      <c r="BA332" s="115">
        <f t="shared" si="307"/>
        <v>0</v>
      </c>
      <c r="BB332" s="115">
        <f t="shared" si="323"/>
        <v>0</v>
      </c>
      <c r="BC332" s="115">
        <f t="shared" si="324"/>
        <v>0</v>
      </c>
      <c r="BD332" s="115">
        <f t="shared" si="325"/>
        <v>0</v>
      </c>
      <c r="BE332" s="115">
        <f t="shared" si="308"/>
        <v>0</v>
      </c>
      <c r="BF332" s="115">
        <f t="shared" si="309"/>
        <v>0</v>
      </c>
      <c r="BG332" s="115">
        <f t="shared" si="326"/>
        <v>1708.0305600000042</v>
      </c>
      <c r="BH332" s="115">
        <f t="shared" si="327"/>
        <v>17806.594909775155</v>
      </c>
      <c r="BI332" s="115">
        <f t="shared" si="310"/>
        <v>70.425000000001688</v>
      </c>
      <c r="BJ332" s="115" t="e">
        <f t="shared" si="311"/>
        <v>#DIV/0!</v>
      </c>
      <c r="BK332" s="115">
        <f t="shared" si="290"/>
        <v>0</v>
      </c>
      <c r="BL332" s="115">
        <f t="shared" si="291"/>
        <v>0</v>
      </c>
      <c r="BM332" s="115">
        <f t="shared" si="312"/>
        <v>0</v>
      </c>
      <c r="BN332" s="201">
        <f t="shared" si="292"/>
        <v>0</v>
      </c>
      <c r="BO332" s="216">
        <f t="shared" si="328"/>
        <v>0</v>
      </c>
      <c r="BP332" s="201"/>
      <c r="BQ332" s="110">
        <f t="shared" si="293"/>
        <v>0</v>
      </c>
      <c r="BR332" s="110" t="e">
        <f t="shared" si="294"/>
        <v>#DIV/0!</v>
      </c>
      <c r="BS332" s="110" t="e">
        <f t="shared" si="313"/>
        <v>#DIV/0!</v>
      </c>
      <c r="BT332" s="110">
        <f t="shared" si="314"/>
        <v>0</v>
      </c>
      <c r="CC332" s="110"/>
      <c r="CD332" s="110"/>
      <c r="CE332" s="110"/>
      <c r="CW332" s="110"/>
      <c r="CX332" s="110"/>
    </row>
    <row r="333" spans="1:102">
      <c r="A333" s="110">
        <f t="shared" si="329"/>
        <v>6.1100000000000616</v>
      </c>
      <c r="B333" s="110">
        <f t="shared" si="295"/>
        <v>1530.5370490380371</v>
      </c>
      <c r="C333" s="116">
        <f t="shared" si="296"/>
        <v>1530.5370490380371</v>
      </c>
      <c r="E333" s="205">
        <f t="shared" si="264"/>
        <v>1748.6406335080396</v>
      </c>
      <c r="F333" s="205">
        <f t="shared" si="265"/>
        <v>1734.8948812236204</v>
      </c>
      <c r="G333" s="205">
        <f t="shared" si="266"/>
        <v>-0.13373275989953293</v>
      </c>
      <c r="H333" s="205">
        <f t="shared" si="267"/>
        <v>1750.4788908979303</v>
      </c>
      <c r="I333" s="205">
        <f t="shared" si="268"/>
        <v>0</v>
      </c>
      <c r="K333" s="115">
        <f t="shared" si="269"/>
        <v>1707.3252900000043</v>
      </c>
      <c r="L333" s="115">
        <f t="shared" si="270"/>
        <v>1844.3372800000025</v>
      </c>
      <c r="M333" s="115">
        <f t="shared" si="271"/>
        <v>0.15169902912621283</v>
      </c>
      <c r="N333" s="115">
        <f t="shared" si="272"/>
        <v>1746.2967887822144</v>
      </c>
      <c r="O333" s="115">
        <f t="shared" si="273"/>
        <v>1980.285800000001</v>
      </c>
      <c r="Q333" s="205">
        <f t="shared" si="274"/>
        <v>-1</v>
      </c>
      <c r="R333" s="204">
        <f t="shared" si="275"/>
        <v>0</v>
      </c>
      <c r="S333" s="204">
        <f t="shared" si="276"/>
        <v>0</v>
      </c>
      <c r="T333" s="115">
        <f t="shared" si="277"/>
        <v>-1.290312190648202</v>
      </c>
      <c r="U333" s="115">
        <f t="shared" si="278"/>
        <v>0</v>
      </c>
      <c r="V333" s="115">
        <f t="shared" si="279"/>
        <v>0</v>
      </c>
      <c r="W333" s="202">
        <f t="shared" si="297"/>
        <v>0</v>
      </c>
      <c r="Y333" s="205">
        <f t="shared" si="315"/>
        <v>79.400534683874739</v>
      </c>
      <c r="Z333" s="205">
        <f t="shared" si="316"/>
        <v>-1</v>
      </c>
      <c r="AA333" s="205">
        <f t="shared" si="280"/>
        <v>0</v>
      </c>
      <c r="AB333" s="205">
        <f t="shared" si="298"/>
        <v>0</v>
      </c>
      <c r="AC333" s="205">
        <f t="shared" si="317"/>
        <v>-1</v>
      </c>
      <c r="AD333" s="205">
        <f t="shared" si="281"/>
        <v>0</v>
      </c>
      <c r="AE333" s="205">
        <f t="shared" si="299"/>
        <v>0</v>
      </c>
      <c r="AF333" s="205">
        <f t="shared" si="282"/>
        <v>0</v>
      </c>
      <c r="AG333" s="205">
        <f t="shared" si="300"/>
        <v>0</v>
      </c>
      <c r="AH333" s="205">
        <f t="shared" si="301"/>
        <v>0</v>
      </c>
      <c r="AI333" s="205">
        <f t="shared" si="283"/>
        <v>-0.13373275989953293</v>
      </c>
      <c r="AJ333" s="205">
        <f t="shared" si="318"/>
        <v>1750.4788908979303</v>
      </c>
      <c r="AK333" s="205">
        <f t="shared" si="302"/>
        <v>79.294059075302229</v>
      </c>
      <c r="AL333" s="205">
        <f t="shared" si="284"/>
        <v>79.400534683874739</v>
      </c>
      <c r="AM333" s="205" t="e">
        <f t="shared" si="285"/>
        <v>#DIV/0!</v>
      </c>
      <c r="AN333" s="205">
        <f t="shared" si="303"/>
        <v>0</v>
      </c>
      <c r="AO333" s="205">
        <f t="shared" si="286"/>
        <v>0</v>
      </c>
      <c r="AP333" s="205">
        <f t="shared" si="304"/>
        <v>0</v>
      </c>
      <c r="AQ333" s="205">
        <f t="shared" si="305"/>
        <v>0</v>
      </c>
      <c r="AR333" s="215">
        <f t="shared" si="287"/>
        <v>13.181186421934679</v>
      </c>
      <c r="AS333" s="215">
        <f t="shared" si="288"/>
        <v>13.181186421934679</v>
      </c>
      <c r="AT333" s="215">
        <f t="shared" si="289"/>
        <v>0</v>
      </c>
      <c r="AU333" s="215">
        <f t="shared" si="319"/>
        <v>0</v>
      </c>
      <c r="AV333" s="201"/>
      <c r="AW333" s="115">
        <f t="shared" si="320"/>
        <v>70.526999999994274</v>
      </c>
      <c r="AX333" s="115">
        <f t="shared" si="321"/>
        <v>-1.290312190648202</v>
      </c>
      <c r="AY333" s="115">
        <f t="shared" si="306"/>
        <v>0</v>
      </c>
      <c r="AZ333" s="115">
        <f t="shared" si="322"/>
        <v>-1.2830135593386356</v>
      </c>
      <c r="BA333" s="115">
        <f t="shared" si="307"/>
        <v>0</v>
      </c>
      <c r="BB333" s="115">
        <f t="shared" si="323"/>
        <v>0</v>
      </c>
      <c r="BC333" s="115">
        <f t="shared" si="324"/>
        <v>0</v>
      </c>
      <c r="BD333" s="115">
        <f t="shared" si="325"/>
        <v>0</v>
      </c>
      <c r="BE333" s="115">
        <f t="shared" si="308"/>
        <v>0</v>
      </c>
      <c r="BF333" s="115">
        <f t="shared" si="309"/>
        <v>0</v>
      </c>
      <c r="BG333" s="115">
        <f t="shared" si="326"/>
        <v>1707.3252900000043</v>
      </c>
      <c r="BH333" s="115">
        <f t="shared" si="327"/>
        <v>17749.35109619709</v>
      </c>
      <c r="BI333" s="115">
        <f t="shared" si="310"/>
        <v>70.526999999994274</v>
      </c>
      <c r="BJ333" s="115" t="e">
        <f t="shared" si="311"/>
        <v>#DIV/0!</v>
      </c>
      <c r="BK333" s="115">
        <f t="shared" si="290"/>
        <v>0</v>
      </c>
      <c r="BL333" s="115">
        <f t="shared" si="291"/>
        <v>0</v>
      </c>
      <c r="BM333" s="115">
        <f t="shared" si="312"/>
        <v>0</v>
      </c>
      <c r="BN333" s="201">
        <f t="shared" si="292"/>
        <v>0</v>
      </c>
      <c r="BO333" s="216">
        <f t="shared" si="328"/>
        <v>0</v>
      </c>
      <c r="BP333" s="201"/>
      <c r="BQ333" s="110">
        <f t="shared" si="293"/>
        <v>0</v>
      </c>
      <c r="BR333" s="110" t="e">
        <f t="shared" si="294"/>
        <v>#DIV/0!</v>
      </c>
      <c r="BS333" s="110" t="e">
        <f t="shared" si="313"/>
        <v>#DIV/0!</v>
      </c>
      <c r="BT333" s="110">
        <f t="shared" si="314"/>
        <v>0</v>
      </c>
      <c r="CC333" s="110"/>
      <c r="CD333" s="110"/>
      <c r="CE333" s="110"/>
      <c r="CW333" s="110"/>
      <c r="CX333" s="110"/>
    </row>
    <row r="334" spans="1:102">
      <c r="A334" s="110">
        <f t="shared" si="329"/>
        <v>6.1000000000000618</v>
      </c>
      <c r="B334" s="110">
        <f t="shared" si="295"/>
        <v>1530.4052371738178</v>
      </c>
      <c r="C334" s="116">
        <f t="shared" si="296"/>
        <v>1530.4052371738178</v>
      </c>
      <c r="E334" s="205">
        <f t="shared" si="264"/>
        <v>1747.9307500484708</v>
      </c>
      <c r="F334" s="205">
        <f t="shared" si="265"/>
        <v>1734.8342812236206</v>
      </c>
      <c r="G334" s="205">
        <f t="shared" si="266"/>
        <v>-0.13385830882523553</v>
      </c>
      <c r="H334" s="205">
        <f t="shared" si="267"/>
        <v>1749.6838212169478</v>
      </c>
      <c r="I334" s="205">
        <f t="shared" si="268"/>
        <v>0</v>
      </c>
      <c r="K334" s="115">
        <f t="shared" si="269"/>
        <v>1706.6190000000045</v>
      </c>
      <c r="L334" s="115">
        <f t="shared" si="270"/>
        <v>1843.9280000000026</v>
      </c>
      <c r="M334" s="115">
        <f t="shared" si="271"/>
        <v>0.15182186234817738</v>
      </c>
      <c r="N334" s="115">
        <f t="shared" si="272"/>
        <v>1745.696059897133</v>
      </c>
      <c r="O334" s="115">
        <f t="shared" si="273"/>
        <v>1980.0800000000013</v>
      </c>
      <c r="Q334" s="205">
        <f t="shared" si="274"/>
        <v>-1</v>
      </c>
      <c r="R334" s="204">
        <f t="shared" si="275"/>
        <v>0</v>
      </c>
      <c r="S334" s="204">
        <f t="shared" si="276"/>
        <v>0</v>
      </c>
      <c r="T334" s="115">
        <f t="shared" si="277"/>
        <v>-1.2833373109278272</v>
      </c>
      <c r="U334" s="115">
        <f t="shared" si="278"/>
        <v>0</v>
      </c>
      <c r="V334" s="115">
        <f t="shared" si="279"/>
        <v>0</v>
      </c>
      <c r="W334" s="202">
        <f t="shared" si="297"/>
        <v>0</v>
      </c>
      <c r="Y334" s="205">
        <f t="shared" si="315"/>
        <v>79.506968098259549</v>
      </c>
      <c r="Z334" s="205">
        <f t="shared" si="316"/>
        <v>-1</v>
      </c>
      <c r="AA334" s="205">
        <f t="shared" si="280"/>
        <v>0</v>
      </c>
      <c r="AB334" s="205">
        <f t="shared" si="298"/>
        <v>0</v>
      </c>
      <c r="AC334" s="205">
        <f t="shared" si="317"/>
        <v>-1</v>
      </c>
      <c r="AD334" s="205">
        <f t="shared" si="281"/>
        <v>0</v>
      </c>
      <c r="AE334" s="205">
        <f t="shared" si="299"/>
        <v>0</v>
      </c>
      <c r="AF334" s="205">
        <f t="shared" si="282"/>
        <v>0</v>
      </c>
      <c r="AG334" s="205">
        <f t="shared" si="300"/>
        <v>0</v>
      </c>
      <c r="AH334" s="205">
        <f t="shared" si="301"/>
        <v>0</v>
      </c>
      <c r="AI334" s="205">
        <f t="shared" si="283"/>
        <v>-0.13385830882523553</v>
      </c>
      <c r="AJ334" s="205">
        <f t="shared" si="318"/>
        <v>1749.6838212169478</v>
      </c>
      <c r="AK334" s="205">
        <f t="shared" si="302"/>
        <v>79.400534683874739</v>
      </c>
      <c r="AL334" s="205">
        <f t="shared" si="284"/>
        <v>79.506968098259549</v>
      </c>
      <c r="AM334" s="205" t="e">
        <f t="shared" si="285"/>
        <v>#DIV/0!</v>
      </c>
      <c r="AN334" s="205">
        <f t="shared" si="303"/>
        <v>0</v>
      </c>
      <c r="AO334" s="205">
        <f t="shared" si="286"/>
        <v>0</v>
      </c>
      <c r="AP334" s="205">
        <f t="shared" si="304"/>
        <v>0</v>
      </c>
      <c r="AQ334" s="205">
        <f t="shared" si="305"/>
        <v>0</v>
      </c>
      <c r="AR334" s="215">
        <f t="shared" si="287"/>
        <v>13.181186421934679</v>
      </c>
      <c r="AS334" s="215">
        <f t="shared" si="288"/>
        <v>13.181186421934679</v>
      </c>
      <c r="AT334" s="215">
        <f t="shared" si="289"/>
        <v>0</v>
      </c>
      <c r="AU334" s="215">
        <f t="shared" si="319"/>
        <v>0</v>
      </c>
      <c r="AV334" s="201"/>
      <c r="AW334" s="115">
        <f t="shared" si="320"/>
        <v>70.62899999998686</v>
      </c>
      <c r="AX334" s="115">
        <f t="shared" si="321"/>
        <v>-1.2833373109278272</v>
      </c>
      <c r="AY334" s="115">
        <f t="shared" si="306"/>
        <v>0</v>
      </c>
      <c r="AZ334" s="115">
        <f t="shared" si="322"/>
        <v>-1.2760544671229783</v>
      </c>
      <c r="BA334" s="115">
        <f t="shared" si="307"/>
        <v>0</v>
      </c>
      <c r="BB334" s="115">
        <f t="shared" si="323"/>
        <v>0</v>
      </c>
      <c r="BC334" s="115">
        <f t="shared" si="324"/>
        <v>0</v>
      </c>
      <c r="BD334" s="115">
        <f t="shared" si="325"/>
        <v>0</v>
      </c>
      <c r="BE334" s="115">
        <f t="shared" si="308"/>
        <v>0</v>
      </c>
      <c r="BF334" s="115">
        <f t="shared" si="309"/>
        <v>0</v>
      </c>
      <c r="BG334" s="115">
        <f t="shared" si="326"/>
        <v>1706.6190000000045</v>
      </c>
      <c r="BH334" s="115">
        <f t="shared" si="327"/>
        <v>17692.005282619029</v>
      </c>
      <c r="BI334" s="115">
        <f t="shared" si="310"/>
        <v>70.62899999998686</v>
      </c>
      <c r="BJ334" s="115" t="e">
        <f t="shared" si="311"/>
        <v>#DIV/0!</v>
      </c>
      <c r="BK334" s="115">
        <f t="shared" si="290"/>
        <v>0</v>
      </c>
      <c r="BL334" s="115">
        <f t="shared" si="291"/>
        <v>0</v>
      </c>
      <c r="BM334" s="115">
        <f t="shared" si="312"/>
        <v>0</v>
      </c>
      <c r="BN334" s="201">
        <f t="shared" si="292"/>
        <v>0</v>
      </c>
      <c r="BO334" s="216">
        <f t="shared" si="328"/>
        <v>0</v>
      </c>
      <c r="BP334" s="201"/>
      <c r="BQ334" s="110">
        <f t="shared" si="293"/>
        <v>0</v>
      </c>
      <c r="BR334" s="110" t="e">
        <f t="shared" si="294"/>
        <v>#DIV/0!</v>
      </c>
      <c r="BS334" s="110" t="e">
        <f t="shared" si="313"/>
        <v>#DIV/0!</v>
      </c>
      <c r="BT334" s="110">
        <f t="shared" si="314"/>
        <v>0</v>
      </c>
      <c r="CC334" s="110"/>
      <c r="CD334" s="110"/>
      <c r="CE334" s="110"/>
      <c r="CW334" s="110"/>
      <c r="CX334" s="110"/>
    </row>
    <row r="335" spans="1:102">
      <c r="A335" s="110">
        <f t="shared" si="329"/>
        <v>6.090000000000062</v>
      </c>
      <c r="B335" s="110">
        <f t="shared" si="295"/>
        <v>1530.2734253095985</v>
      </c>
      <c r="C335" s="116">
        <f t="shared" si="296"/>
        <v>1530.2734253095985</v>
      </c>
      <c r="E335" s="205">
        <f t="shared" si="264"/>
        <v>1747.2197402341508</v>
      </c>
      <c r="F335" s="205">
        <f t="shared" si="265"/>
        <v>1734.7708812236203</v>
      </c>
      <c r="G335" s="205">
        <f t="shared" si="266"/>
        <v>-0.13398395717853295</v>
      </c>
      <c r="H335" s="205">
        <f t="shared" si="267"/>
        <v>1748.8876876267393</v>
      </c>
      <c r="I335" s="205">
        <f t="shared" si="268"/>
        <v>0</v>
      </c>
      <c r="K335" s="115">
        <f t="shared" si="269"/>
        <v>1705.9116900000045</v>
      </c>
      <c r="L335" s="115">
        <f t="shared" si="270"/>
        <v>1843.5180800000023</v>
      </c>
      <c r="M335" s="115">
        <f t="shared" si="271"/>
        <v>0.15194489465153893</v>
      </c>
      <c r="N335" s="115">
        <f t="shared" si="272"/>
        <v>1745.0945389396843</v>
      </c>
      <c r="O335" s="115">
        <f t="shared" si="273"/>
        <v>1979.8738000000014</v>
      </c>
      <c r="Q335" s="205">
        <f t="shared" si="274"/>
        <v>-1</v>
      </c>
      <c r="R335" s="204">
        <f t="shared" si="275"/>
        <v>0</v>
      </c>
      <c r="S335" s="204">
        <f t="shared" si="276"/>
        <v>0</v>
      </c>
      <c r="T335" s="115">
        <f t="shared" si="277"/>
        <v>-1.27638160328462</v>
      </c>
      <c r="U335" s="115">
        <f t="shared" si="278"/>
        <v>0</v>
      </c>
      <c r="V335" s="115">
        <f t="shared" si="279"/>
        <v>0</v>
      </c>
      <c r="W335" s="202">
        <f t="shared" si="297"/>
        <v>0</v>
      </c>
      <c r="Y335" s="205">
        <f t="shared" si="315"/>
        <v>79.613359020847255</v>
      </c>
      <c r="Z335" s="205">
        <f t="shared" si="316"/>
        <v>-1</v>
      </c>
      <c r="AA335" s="205">
        <f t="shared" si="280"/>
        <v>0</v>
      </c>
      <c r="AB335" s="205">
        <f t="shared" si="298"/>
        <v>0</v>
      </c>
      <c r="AC335" s="205">
        <f t="shared" si="317"/>
        <v>-1</v>
      </c>
      <c r="AD335" s="205">
        <f t="shared" si="281"/>
        <v>0</v>
      </c>
      <c r="AE335" s="205">
        <f t="shared" si="299"/>
        <v>0</v>
      </c>
      <c r="AF335" s="205">
        <f t="shared" si="282"/>
        <v>0</v>
      </c>
      <c r="AG335" s="205">
        <f t="shared" si="300"/>
        <v>0</v>
      </c>
      <c r="AH335" s="205">
        <f t="shared" si="301"/>
        <v>0</v>
      </c>
      <c r="AI335" s="205">
        <f t="shared" si="283"/>
        <v>-0.13398395717853295</v>
      </c>
      <c r="AJ335" s="205">
        <f t="shared" si="318"/>
        <v>1748.8876876267393</v>
      </c>
      <c r="AK335" s="205">
        <f t="shared" si="302"/>
        <v>79.506968098259549</v>
      </c>
      <c r="AL335" s="205">
        <f t="shared" si="284"/>
        <v>79.613359020847255</v>
      </c>
      <c r="AM335" s="205" t="e">
        <f t="shared" si="285"/>
        <v>#DIV/0!</v>
      </c>
      <c r="AN335" s="205">
        <f t="shared" si="303"/>
        <v>0</v>
      </c>
      <c r="AO335" s="205">
        <f t="shared" si="286"/>
        <v>0</v>
      </c>
      <c r="AP335" s="205">
        <f t="shared" si="304"/>
        <v>0</v>
      </c>
      <c r="AQ335" s="205">
        <f t="shared" si="305"/>
        <v>0</v>
      </c>
      <c r="AR335" s="215">
        <f t="shared" si="287"/>
        <v>13.181186421957417</v>
      </c>
      <c r="AS335" s="215">
        <f t="shared" si="288"/>
        <v>13.181186421957417</v>
      </c>
      <c r="AT335" s="215">
        <f t="shared" si="289"/>
        <v>0</v>
      </c>
      <c r="AU335" s="215">
        <f t="shared" si="319"/>
        <v>0</v>
      </c>
      <c r="AV335" s="201"/>
      <c r="AW335" s="115">
        <f t="shared" si="320"/>
        <v>70.731000000002183</v>
      </c>
      <c r="AX335" s="115">
        <f t="shared" si="321"/>
        <v>-1.27638160328462</v>
      </c>
      <c r="AY335" s="115">
        <f t="shared" si="306"/>
        <v>0</v>
      </c>
      <c r="AZ335" s="115">
        <f t="shared" si="322"/>
        <v>-1.2691144989008774</v>
      </c>
      <c r="BA335" s="115">
        <f t="shared" si="307"/>
        <v>0</v>
      </c>
      <c r="BB335" s="115">
        <f t="shared" si="323"/>
        <v>0</v>
      </c>
      <c r="BC335" s="115">
        <f t="shared" si="324"/>
        <v>0</v>
      </c>
      <c r="BD335" s="115">
        <f t="shared" si="325"/>
        <v>0</v>
      </c>
      <c r="BE335" s="115">
        <f t="shared" si="308"/>
        <v>0</v>
      </c>
      <c r="BF335" s="115">
        <f t="shared" si="309"/>
        <v>0</v>
      </c>
      <c r="BG335" s="115">
        <f t="shared" si="326"/>
        <v>1705.9116900000045</v>
      </c>
      <c r="BH335" s="115">
        <f t="shared" si="327"/>
        <v>17634.557469040978</v>
      </c>
      <c r="BI335" s="115">
        <f t="shared" si="310"/>
        <v>70.731000000002183</v>
      </c>
      <c r="BJ335" s="115" t="e">
        <f t="shared" si="311"/>
        <v>#DIV/0!</v>
      </c>
      <c r="BK335" s="115">
        <f t="shared" si="290"/>
        <v>0</v>
      </c>
      <c r="BL335" s="115">
        <f t="shared" si="291"/>
        <v>0</v>
      </c>
      <c r="BM335" s="115">
        <f t="shared" si="312"/>
        <v>0</v>
      </c>
      <c r="BN335" s="201">
        <f t="shared" si="292"/>
        <v>0</v>
      </c>
      <c r="BO335" s="216">
        <f t="shared" si="328"/>
        <v>0</v>
      </c>
      <c r="BP335" s="201"/>
      <c r="BQ335" s="110">
        <f t="shared" si="293"/>
        <v>0</v>
      </c>
      <c r="BR335" s="110" t="e">
        <f t="shared" si="294"/>
        <v>#DIV/0!</v>
      </c>
      <c r="BS335" s="110" t="e">
        <f t="shared" si="313"/>
        <v>#DIV/0!</v>
      </c>
      <c r="BT335" s="110">
        <f t="shared" si="314"/>
        <v>0</v>
      </c>
      <c r="CC335" s="110"/>
      <c r="CD335" s="110"/>
      <c r="CE335" s="110"/>
      <c r="CW335" s="110"/>
      <c r="CX335" s="110"/>
    </row>
    <row r="336" spans="1:102">
      <c r="A336" s="110">
        <f t="shared" si="329"/>
        <v>6.0800000000000622</v>
      </c>
      <c r="B336" s="110">
        <f t="shared" si="295"/>
        <v>1530.1416134453789</v>
      </c>
      <c r="C336" s="116">
        <f t="shared" si="296"/>
        <v>1530.1416134453789</v>
      </c>
      <c r="E336" s="205">
        <f t="shared" si="264"/>
        <v>1746.507604065079</v>
      </c>
      <c r="F336" s="205">
        <f t="shared" si="265"/>
        <v>1734.7046812236204</v>
      </c>
      <c r="G336" s="205">
        <f t="shared" si="266"/>
        <v>-0.13410970413011344</v>
      </c>
      <c r="H336" s="205">
        <f t="shared" si="267"/>
        <v>1748.0904905552177</v>
      </c>
      <c r="I336" s="205">
        <f t="shared" si="268"/>
        <v>0</v>
      </c>
      <c r="K336" s="115">
        <f t="shared" si="269"/>
        <v>1705.2033600000045</v>
      </c>
      <c r="L336" s="115">
        <f t="shared" si="270"/>
        <v>1843.1075200000028</v>
      </c>
      <c r="M336" s="115">
        <f t="shared" si="271"/>
        <v>0.15206812652068047</v>
      </c>
      <c r="N336" s="115">
        <f t="shared" si="272"/>
        <v>1744.492226331914</v>
      </c>
      <c r="O336" s="115">
        <f t="shared" si="273"/>
        <v>1979.6672000000012</v>
      </c>
      <c r="Q336" s="205">
        <f t="shared" si="274"/>
        <v>-1</v>
      </c>
      <c r="R336" s="204">
        <f t="shared" si="275"/>
        <v>0</v>
      </c>
      <c r="S336" s="204">
        <f t="shared" si="276"/>
        <v>0</v>
      </c>
      <c r="T336" s="115">
        <f t="shared" si="277"/>
        <v>-1.2694450011850831</v>
      </c>
      <c r="U336" s="115">
        <f t="shared" si="278"/>
        <v>0</v>
      </c>
      <c r="V336" s="115">
        <f t="shared" si="279"/>
        <v>0</v>
      </c>
      <c r="W336" s="202">
        <f t="shared" si="297"/>
        <v>0</v>
      </c>
      <c r="Y336" s="205">
        <f t="shared" si="315"/>
        <v>79.719707152164005</v>
      </c>
      <c r="Z336" s="205">
        <f t="shared" si="316"/>
        <v>-1</v>
      </c>
      <c r="AA336" s="205">
        <f t="shared" si="280"/>
        <v>0</v>
      </c>
      <c r="AB336" s="205">
        <f t="shared" si="298"/>
        <v>0</v>
      </c>
      <c r="AC336" s="205">
        <f t="shared" si="317"/>
        <v>-1</v>
      </c>
      <c r="AD336" s="205">
        <f t="shared" si="281"/>
        <v>0</v>
      </c>
      <c r="AE336" s="205">
        <f t="shared" si="299"/>
        <v>0</v>
      </c>
      <c r="AF336" s="205">
        <f t="shared" si="282"/>
        <v>0</v>
      </c>
      <c r="AG336" s="205">
        <f t="shared" si="300"/>
        <v>0</v>
      </c>
      <c r="AH336" s="205">
        <f t="shared" si="301"/>
        <v>0</v>
      </c>
      <c r="AI336" s="205">
        <f t="shared" si="283"/>
        <v>-0.13410970413011344</v>
      </c>
      <c r="AJ336" s="205">
        <f t="shared" si="318"/>
        <v>1748.0904905552177</v>
      </c>
      <c r="AK336" s="205">
        <f t="shared" si="302"/>
        <v>79.613359020847255</v>
      </c>
      <c r="AL336" s="205">
        <f t="shared" si="284"/>
        <v>79.719707152164005</v>
      </c>
      <c r="AM336" s="205" t="e">
        <f t="shared" si="285"/>
        <v>#DIV/0!</v>
      </c>
      <c r="AN336" s="205">
        <f t="shared" si="303"/>
        <v>0</v>
      </c>
      <c r="AO336" s="205">
        <f t="shared" si="286"/>
        <v>0</v>
      </c>
      <c r="AP336" s="205">
        <f t="shared" si="304"/>
        <v>0</v>
      </c>
      <c r="AQ336" s="205">
        <f t="shared" si="305"/>
        <v>0</v>
      </c>
      <c r="AR336" s="215">
        <f t="shared" si="287"/>
        <v>13.181186421934679</v>
      </c>
      <c r="AS336" s="215">
        <f t="shared" si="288"/>
        <v>13.181186421934679</v>
      </c>
      <c r="AT336" s="215">
        <f t="shared" si="289"/>
        <v>0</v>
      </c>
      <c r="AU336" s="215">
        <f t="shared" si="319"/>
        <v>0</v>
      </c>
      <c r="AV336" s="201"/>
      <c r="AW336" s="115">
        <f t="shared" si="320"/>
        <v>70.832999999994769</v>
      </c>
      <c r="AX336" s="115">
        <f t="shared" si="321"/>
        <v>-1.2694450011850831</v>
      </c>
      <c r="AY336" s="115">
        <f t="shared" si="306"/>
        <v>0</v>
      </c>
      <c r="AZ336" s="115">
        <f t="shared" si="322"/>
        <v>-1.2621935883198003</v>
      </c>
      <c r="BA336" s="115">
        <f t="shared" si="307"/>
        <v>0</v>
      </c>
      <c r="BB336" s="115">
        <f t="shared" si="323"/>
        <v>0</v>
      </c>
      <c r="BC336" s="115">
        <f t="shared" si="324"/>
        <v>0</v>
      </c>
      <c r="BD336" s="115">
        <f t="shared" si="325"/>
        <v>0</v>
      </c>
      <c r="BE336" s="115">
        <f t="shared" si="308"/>
        <v>0</v>
      </c>
      <c r="BF336" s="115">
        <f t="shared" si="309"/>
        <v>0</v>
      </c>
      <c r="BG336" s="115">
        <f t="shared" si="326"/>
        <v>1705.2033600000045</v>
      </c>
      <c r="BH336" s="115">
        <f t="shared" si="327"/>
        <v>17577.00765546293</v>
      </c>
      <c r="BI336" s="115">
        <f t="shared" si="310"/>
        <v>70.832999999994769</v>
      </c>
      <c r="BJ336" s="115" t="e">
        <f t="shared" si="311"/>
        <v>#DIV/0!</v>
      </c>
      <c r="BK336" s="115">
        <f t="shared" si="290"/>
        <v>0</v>
      </c>
      <c r="BL336" s="115">
        <f t="shared" si="291"/>
        <v>0</v>
      </c>
      <c r="BM336" s="115">
        <f t="shared" si="312"/>
        <v>0</v>
      </c>
      <c r="BN336" s="201">
        <f t="shared" si="292"/>
        <v>0</v>
      </c>
      <c r="BO336" s="216">
        <f t="shared" si="328"/>
        <v>0</v>
      </c>
      <c r="BP336" s="201"/>
      <c r="BQ336" s="110">
        <f t="shared" si="293"/>
        <v>0</v>
      </c>
      <c r="BR336" s="110" t="e">
        <f t="shared" si="294"/>
        <v>#DIV/0!</v>
      </c>
      <c r="BS336" s="110" t="e">
        <f t="shared" si="313"/>
        <v>#DIV/0!</v>
      </c>
      <c r="BT336" s="110">
        <f t="shared" si="314"/>
        <v>0</v>
      </c>
      <c r="CC336" s="110"/>
      <c r="CD336" s="110"/>
      <c r="CE336" s="110"/>
      <c r="CW336" s="110"/>
      <c r="CX336" s="110"/>
    </row>
    <row r="337" spans="1:102">
      <c r="A337" s="110">
        <f t="shared" si="329"/>
        <v>6.0700000000000625</v>
      </c>
      <c r="B337" s="110">
        <f t="shared" si="295"/>
        <v>1530.0098015811595</v>
      </c>
      <c r="C337" s="116">
        <f t="shared" si="296"/>
        <v>1530.0098015811595</v>
      </c>
      <c r="E337" s="205">
        <f t="shared" si="264"/>
        <v>1745.794341541256</v>
      </c>
      <c r="F337" s="205">
        <f t="shared" si="265"/>
        <v>1734.6356812236204</v>
      </c>
      <c r="G337" s="205">
        <f t="shared" si="266"/>
        <v>-0.13423554883987607</v>
      </c>
      <c r="H337" s="205">
        <f t="shared" si="267"/>
        <v>1747.2922304333115</v>
      </c>
      <c r="I337" s="205">
        <f t="shared" si="268"/>
        <v>0</v>
      </c>
      <c r="K337" s="115">
        <f t="shared" si="269"/>
        <v>1704.4940100000047</v>
      </c>
      <c r="L337" s="115">
        <f t="shared" si="270"/>
        <v>1842.6963200000025</v>
      </c>
      <c r="M337" s="115">
        <f t="shared" si="271"/>
        <v>0.15219155844155766</v>
      </c>
      <c r="N337" s="115">
        <f t="shared" si="272"/>
        <v>1743.889122497058</v>
      </c>
      <c r="O337" s="115">
        <f t="shared" si="273"/>
        <v>1979.4602000000014</v>
      </c>
      <c r="Q337" s="205">
        <f t="shared" si="274"/>
        <v>-1</v>
      </c>
      <c r="R337" s="204">
        <f t="shared" si="275"/>
        <v>0</v>
      </c>
      <c r="S337" s="204">
        <f t="shared" si="276"/>
        <v>0</v>
      </c>
      <c r="T337" s="115">
        <f t="shared" si="277"/>
        <v>-1.2625274383535836</v>
      </c>
      <c r="U337" s="115">
        <f t="shared" si="278"/>
        <v>0</v>
      </c>
      <c r="V337" s="115">
        <f t="shared" si="279"/>
        <v>0</v>
      </c>
      <c r="W337" s="202">
        <f t="shared" si="297"/>
        <v>0</v>
      </c>
      <c r="Y337" s="205">
        <f t="shared" si="315"/>
        <v>79.826012190621327</v>
      </c>
      <c r="Z337" s="205">
        <f t="shared" si="316"/>
        <v>-1</v>
      </c>
      <c r="AA337" s="205">
        <f t="shared" si="280"/>
        <v>0</v>
      </c>
      <c r="AB337" s="205">
        <f t="shared" si="298"/>
        <v>0</v>
      </c>
      <c r="AC337" s="205">
        <f t="shared" si="317"/>
        <v>-1</v>
      </c>
      <c r="AD337" s="205">
        <f t="shared" si="281"/>
        <v>0</v>
      </c>
      <c r="AE337" s="205">
        <f t="shared" si="299"/>
        <v>0</v>
      </c>
      <c r="AF337" s="205">
        <f t="shared" si="282"/>
        <v>0</v>
      </c>
      <c r="AG337" s="205">
        <f t="shared" si="300"/>
        <v>0</v>
      </c>
      <c r="AH337" s="205">
        <f t="shared" si="301"/>
        <v>0</v>
      </c>
      <c r="AI337" s="205">
        <f t="shared" si="283"/>
        <v>-0.13423554883987607</v>
      </c>
      <c r="AJ337" s="205">
        <f t="shared" si="318"/>
        <v>1747.2922304333115</v>
      </c>
      <c r="AK337" s="205">
        <f t="shared" si="302"/>
        <v>79.719707152164005</v>
      </c>
      <c r="AL337" s="205">
        <f t="shared" si="284"/>
        <v>79.826012190621327</v>
      </c>
      <c r="AM337" s="205" t="e">
        <f t="shared" si="285"/>
        <v>#DIV/0!</v>
      </c>
      <c r="AN337" s="205">
        <f t="shared" si="303"/>
        <v>0</v>
      </c>
      <c r="AO337" s="205">
        <f t="shared" si="286"/>
        <v>0</v>
      </c>
      <c r="AP337" s="205">
        <f t="shared" si="304"/>
        <v>0</v>
      </c>
      <c r="AQ337" s="205">
        <f t="shared" si="305"/>
        <v>0</v>
      </c>
      <c r="AR337" s="215">
        <f t="shared" si="287"/>
        <v>13.181186421934679</v>
      </c>
      <c r="AS337" s="215">
        <f t="shared" si="288"/>
        <v>13.181186421934679</v>
      </c>
      <c r="AT337" s="215">
        <f t="shared" si="289"/>
        <v>0</v>
      </c>
      <c r="AU337" s="215">
        <f t="shared" si="319"/>
        <v>0</v>
      </c>
      <c r="AV337" s="201"/>
      <c r="AW337" s="115">
        <f t="shared" si="320"/>
        <v>70.934999999987355</v>
      </c>
      <c r="AX337" s="115">
        <f t="shared" si="321"/>
        <v>-1.2625274383535836</v>
      </c>
      <c r="AY337" s="115">
        <f t="shared" si="306"/>
        <v>0</v>
      </c>
      <c r="AZ337" s="115">
        <f t="shared" si="322"/>
        <v>-1.255291669284311</v>
      </c>
      <c r="BA337" s="115">
        <f t="shared" si="307"/>
        <v>0</v>
      </c>
      <c r="BB337" s="115">
        <f t="shared" si="323"/>
        <v>0</v>
      </c>
      <c r="BC337" s="115">
        <f t="shared" si="324"/>
        <v>0</v>
      </c>
      <c r="BD337" s="115">
        <f t="shared" si="325"/>
        <v>0</v>
      </c>
      <c r="BE337" s="115">
        <f t="shared" si="308"/>
        <v>0</v>
      </c>
      <c r="BF337" s="115">
        <f t="shared" si="309"/>
        <v>0</v>
      </c>
      <c r="BG337" s="115">
        <f t="shared" si="326"/>
        <v>1704.4940100000047</v>
      </c>
      <c r="BH337" s="115">
        <f t="shared" si="327"/>
        <v>17519.355841884873</v>
      </c>
      <c r="BI337" s="115">
        <f t="shared" si="310"/>
        <v>70.934999999987355</v>
      </c>
      <c r="BJ337" s="115" t="e">
        <f t="shared" si="311"/>
        <v>#DIV/0!</v>
      </c>
      <c r="BK337" s="115">
        <f t="shared" si="290"/>
        <v>0</v>
      </c>
      <c r="BL337" s="115">
        <f t="shared" si="291"/>
        <v>0</v>
      </c>
      <c r="BM337" s="115">
        <f t="shared" si="312"/>
        <v>0</v>
      </c>
      <c r="BN337" s="201">
        <f t="shared" si="292"/>
        <v>0</v>
      </c>
      <c r="BO337" s="216">
        <f t="shared" si="328"/>
        <v>0</v>
      </c>
      <c r="BP337" s="201"/>
      <c r="BQ337" s="110">
        <f t="shared" si="293"/>
        <v>0</v>
      </c>
      <c r="BR337" s="110" t="e">
        <f t="shared" si="294"/>
        <v>#DIV/0!</v>
      </c>
      <c r="BS337" s="110" t="e">
        <f t="shared" si="313"/>
        <v>#DIV/0!</v>
      </c>
      <c r="BT337" s="110">
        <f t="shared" si="314"/>
        <v>0</v>
      </c>
      <c r="CC337" s="110"/>
      <c r="CD337" s="110"/>
      <c r="CE337" s="110"/>
      <c r="CW337" s="110"/>
      <c r="CX337" s="110"/>
    </row>
    <row r="338" spans="1:102">
      <c r="A338" s="110">
        <f t="shared" si="329"/>
        <v>6.0600000000000627</v>
      </c>
      <c r="B338" s="110">
        <f t="shared" si="295"/>
        <v>1529.8779897169402</v>
      </c>
      <c r="C338" s="116">
        <f t="shared" si="296"/>
        <v>1529.8779897169402</v>
      </c>
      <c r="E338" s="205">
        <f t="shared" si="264"/>
        <v>1745.0799526626813</v>
      </c>
      <c r="F338" s="205">
        <f t="shared" si="265"/>
        <v>1734.5638812236205</v>
      </c>
      <c r="G338" s="205">
        <f t="shared" si="266"/>
        <v>-0.13436149045683932</v>
      </c>
      <c r="H338" s="205">
        <f t="shared" si="267"/>
        <v>1746.4929076949841</v>
      </c>
      <c r="I338" s="205">
        <f t="shared" si="268"/>
        <v>0</v>
      </c>
      <c r="K338" s="115">
        <f t="shared" si="269"/>
        <v>1703.7836400000044</v>
      </c>
      <c r="L338" s="115">
        <f t="shared" si="270"/>
        <v>1842.2844800000025</v>
      </c>
      <c r="M338" s="115">
        <f t="shared" si="271"/>
        <v>0.15231519090170514</v>
      </c>
      <c r="N338" s="115">
        <f t="shared" si="272"/>
        <v>1743.2852278595494</v>
      </c>
      <c r="O338" s="115">
        <f t="shared" si="273"/>
        <v>1979.2528000000016</v>
      </c>
      <c r="Q338" s="205">
        <f t="shared" si="274"/>
        <v>-1</v>
      </c>
      <c r="R338" s="204">
        <f t="shared" si="275"/>
        <v>0</v>
      </c>
      <c r="S338" s="204">
        <f t="shared" si="276"/>
        <v>0</v>
      </c>
      <c r="T338" s="115">
        <f t="shared" si="277"/>
        <v>-1.255628848771362</v>
      </c>
      <c r="U338" s="115">
        <f t="shared" si="278"/>
        <v>0</v>
      </c>
      <c r="V338" s="115">
        <f t="shared" si="279"/>
        <v>0</v>
      </c>
      <c r="W338" s="202">
        <f t="shared" si="297"/>
        <v>0</v>
      </c>
      <c r="Y338" s="205">
        <f t="shared" si="315"/>
        <v>79.93227383274359</v>
      </c>
      <c r="Z338" s="205">
        <f t="shared" si="316"/>
        <v>-1</v>
      </c>
      <c r="AA338" s="205">
        <f t="shared" si="280"/>
        <v>0</v>
      </c>
      <c r="AB338" s="205">
        <f t="shared" si="298"/>
        <v>0</v>
      </c>
      <c r="AC338" s="205">
        <f t="shared" si="317"/>
        <v>-1</v>
      </c>
      <c r="AD338" s="205">
        <f t="shared" si="281"/>
        <v>0</v>
      </c>
      <c r="AE338" s="205">
        <f t="shared" si="299"/>
        <v>0</v>
      </c>
      <c r="AF338" s="205">
        <f t="shared" si="282"/>
        <v>0</v>
      </c>
      <c r="AG338" s="205">
        <f t="shared" si="300"/>
        <v>0</v>
      </c>
      <c r="AH338" s="205">
        <f t="shared" si="301"/>
        <v>0</v>
      </c>
      <c r="AI338" s="205">
        <f t="shared" si="283"/>
        <v>-0.13436149045683932</v>
      </c>
      <c r="AJ338" s="205">
        <f t="shared" si="318"/>
        <v>1746.4929076949841</v>
      </c>
      <c r="AK338" s="205">
        <f t="shared" si="302"/>
        <v>79.826012190621327</v>
      </c>
      <c r="AL338" s="205">
        <f t="shared" si="284"/>
        <v>79.93227383274359</v>
      </c>
      <c r="AM338" s="205" t="e">
        <f t="shared" si="285"/>
        <v>#DIV/0!</v>
      </c>
      <c r="AN338" s="205">
        <f t="shared" si="303"/>
        <v>0</v>
      </c>
      <c r="AO338" s="205">
        <f t="shared" si="286"/>
        <v>0</v>
      </c>
      <c r="AP338" s="205">
        <f t="shared" si="304"/>
        <v>0</v>
      </c>
      <c r="AQ338" s="205">
        <f t="shared" si="305"/>
        <v>0</v>
      </c>
      <c r="AR338" s="215">
        <f t="shared" si="287"/>
        <v>13.181186421934679</v>
      </c>
      <c r="AS338" s="215">
        <f t="shared" si="288"/>
        <v>13.181186421934679</v>
      </c>
      <c r="AT338" s="215">
        <f t="shared" si="289"/>
        <v>0</v>
      </c>
      <c r="AU338" s="215">
        <f t="shared" si="319"/>
        <v>0</v>
      </c>
      <c r="AV338" s="201"/>
      <c r="AW338" s="115">
        <f t="shared" si="320"/>
        <v>71.037000000025429</v>
      </c>
      <c r="AX338" s="115">
        <f t="shared" si="321"/>
        <v>-1.255628848771362</v>
      </c>
      <c r="AY338" s="115">
        <f t="shared" si="306"/>
        <v>0</v>
      </c>
      <c r="AZ338" s="115">
        <f t="shared" si="322"/>
        <v>-1.2484086759550816</v>
      </c>
      <c r="BA338" s="115">
        <f t="shared" si="307"/>
        <v>0</v>
      </c>
      <c r="BB338" s="115">
        <f t="shared" si="323"/>
        <v>0</v>
      </c>
      <c r="BC338" s="115">
        <f t="shared" si="324"/>
        <v>0</v>
      </c>
      <c r="BD338" s="115">
        <f t="shared" si="325"/>
        <v>0</v>
      </c>
      <c r="BE338" s="115">
        <f t="shared" si="308"/>
        <v>0</v>
      </c>
      <c r="BF338" s="115">
        <f t="shared" si="309"/>
        <v>0</v>
      </c>
      <c r="BG338" s="115">
        <f t="shared" si="326"/>
        <v>1703.7836400000044</v>
      </c>
      <c r="BH338" s="115">
        <f t="shared" si="327"/>
        <v>17461.602028306821</v>
      </c>
      <c r="BI338" s="115">
        <f t="shared" si="310"/>
        <v>71.037000000025429</v>
      </c>
      <c r="BJ338" s="115" t="e">
        <f t="shared" si="311"/>
        <v>#DIV/0!</v>
      </c>
      <c r="BK338" s="115">
        <f t="shared" si="290"/>
        <v>0</v>
      </c>
      <c r="BL338" s="115">
        <f t="shared" si="291"/>
        <v>0</v>
      </c>
      <c r="BM338" s="115">
        <f t="shared" si="312"/>
        <v>0</v>
      </c>
      <c r="BN338" s="201">
        <f t="shared" si="292"/>
        <v>0</v>
      </c>
      <c r="BO338" s="216">
        <f t="shared" si="328"/>
        <v>0</v>
      </c>
      <c r="BP338" s="201"/>
      <c r="BQ338" s="110">
        <f t="shared" si="293"/>
        <v>0</v>
      </c>
      <c r="BR338" s="110" t="e">
        <f t="shared" si="294"/>
        <v>#DIV/0!</v>
      </c>
      <c r="BS338" s="110" t="e">
        <f t="shared" si="313"/>
        <v>#DIV/0!</v>
      </c>
      <c r="BT338" s="110">
        <f t="shared" si="314"/>
        <v>0</v>
      </c>
      <c r="CC338" s="110"/>
      <c r="CD338" s="110"/>
      <c r="CE338" s="110"/>
      <c r="CW338" s="110"/>
      <c r="CX338" s="110"/>
    </row>
    <row r="339" spans="1:102">
      <c r="A339" s="110">
        <f t="shared" si="329"/>
        <v>6.0500000000000629</v>
      </c>
      <c r="B339" s="110">
        <f t="shared" si="295"/>
        <v>1529.7461778527208</v>
      </c>
      <c r="C339" s="116">
        <f t="shared" si="296"/>
        <v>1529.7461778527208</v>
      </c>
      <c r="E339" s="205">
        <f t="shared" si="264"/>
        <v>1744.3644374293551</v>
      </c>
      <c r="F339" s="205">
        <f t="shared" si="265"/>
        <v>1734.4892812236203</v>
      </c>
      <c r="G339" s="205">
        <f t="shared" si="266"/>
        <v>-0.13448752811904782</v>
      </c>
      <c r="H339" s="205">
        <f t="shared" si="267"/>
        <v>1745.6925227772538</v>
      </c>
      <c r="I339" s="205">
        <f t="shared" si="268"/>
        <v>0</v>
      </c>
      <c r="K339" s="115">
        <f t="shared" si="269"/>
        <v>1703.0722500000047</v>
      </c>
      <c r="L339" s="115">
        <f t="shared" si="270"/>
        <v>1841.8720000000026</v>
      </c>
      <c r="M339" s="115">
        <f t="shared" si="271"/>
        <v>0.15243902439024309</v>
      </c>
      <c r="N339" s="115">
        <f t="shared" si="272"/>
        <v>1742.6805428450218</v>
      </c>
      <c r="O339" s="115">
        <f t="shared" si="273"/>
        <v>1979.0450000000012</v>
      </c>
      <c r="Q339" s="205">
        <f t="shared" si="274"/>
        <v>-1</v>
      </c>
      <c r="R339" s="204">
        <f t="shared" si="275"/>
        <v>0</v>
      </c>
      <c r="S339" s="204">
        <f t="shared" si="276"/>
        <v>0</v>
      </c>
      <c r="T339" s="115">
        <f t="shared" si="277"/>
        <v>-1.2487491666756356</v>
      </c>
      <c r="U339" s="115">
        <f t="shared" si="278"/>
        <v>0</v>
      </c>
      <c r="V339" s="115">
        <f t="shared" si="279"/>
        <v>0</v>
      </c>
      <c r="W339" s="202">
        <f t="shared" si="297"/>
        <v>0</v>
      </c>
      <c r="Y339" s="205">
        <f t="shared" si="315"/>
        <v>80.038491773031524</v>
      </c>
      <c r="Z339" s="205">
        <f t="shared" si="316"/>
        <v>-1</v>
      </c>
      <c r="AA339" s="205">
        <f t="shared" si="280"/>
        <v>0</v>
      </c>
      <c r="AB339" s="205">
        <f t="shared" si="298"/>
        <v>0</v>
      </c>
      <c r="AC339" s="205">
        <f t="shared" si="317"/>
        <v>-1</v>
      </c>
      <c r="AD339" s="205">
        <f t="shared" si="281"/>
        <v>0</v>
      </c>
      <c r="AE339" s="205">
        <f t="shared" si="299"/>
        <v>0</v>
      </c>
      <c r="AF339" s="205">
        <f t="shared" si="282"/>
        <v>0</v>
      </c>
      <c r="AG339" s="205">
        <f t="shared" si="300"/>
        <v>0</v>
      </c>
      <c r="AH339" s="205">
        <f t="shared" si="301"/>
        <v>0</v>
      </c>
      <c r="AI339" s="205">
        <f t="shared" si="283"/>
        <v>-0.13448752811904782</v>
      </c>
      <c r="AJ339" s="205">
        <f t="shared" si="318"/>
        <v>1745.6925227772538</v>
      </c>
      <c r="AK339" s="205">
        <f t="shared" si="302"/>
        <v>79.93227383274359</v>
      </c>
      <c r="AL339" s="205">
        <f t="shared" si="284"/>
        <v>80.038491773031524</v>
      </c>
      <c r="AM339" s="205" t="e">
        <f t="shared" si="285"/>
        <v>#DIV/0!</v>
      </c>
      <c r="AN339" s="205">
        <f t="shared" si="303"/>
        <v>0</v>
      </c>
      <c r="AO339" s="205">
        <f t="shared" si="286"/>
        <v>0</v>
      </c>
      <c r="AP339" s="205">
        <f t="shared" si="304"/>
        <v>0</v>
      </c>
      <c r="AQ339" s="205">
        <f t="shared" si="305"/>
        <v>0</v>
      </c>
      <c r="AR339" s="215">
        <f t="shared" si="287"/>
        <v>13.181186421934679</v>
      </c>
      <c r="AS339" s="215">
        <f t="shared" si="288"/>
        <v>13.181186421934679</v>
      </c>
      <c r="AT339" s="215">
        <f t="shared" si="289"/>
        <v>0</v>
      </c>
      <c r="AU339" s="215">
        <f t="shared" si="319"/>
        <v>0</v>
      </c>
      <c r="AV339" s="201"/>
      <c r="AW339" s="115">
        <f t="shared" si="320"/>
        <v>71.13899999997254</v>
      </c>
      <c r="AX339" s="115">
        <f t="shared" si="321"/>
        <v>-1.2487491666756356</v>
      </c>
      <c r="AY339" s="115">
        <f t="shared" si="306"/>
        <v>0</v>
      </c>
      <c r="AZ339" s="115">
        <f t="shared" si="322"/>
        <v>-1.2415445427479987</v>
      </c>
      <c r="BA339" s="115">
        <f t="shared" si="307"/>
        <v>0</v>
      </c>
      <c r="BB339" s="115">
        <f t="shared" si="323"/>
        <v>0</v>
      </c>
      <c r="BC339" s="115">
        <f t="shared" si="324"/>
        <v>0</v>
      </c>
      <c r="BD339" s="115">
        <f t="shared" si="325"/>
        <v>0</v>
      </c>
      <c r="BE339" s="115">
        <f t="shared" si="308"/>
        <v>0</v>
      </c>
      <c r="BF339" s="115">
        <f t="shared" si="309"/>
        <v>0</v>
      </c>
      <c r="BG339" s="115">
        <f t="shared" si="326"/>
        <v>1703.0722500000047</v>
      </c>
      <c r="BH339" s="115">
        <f t="shared" si="327"/>
        <v>17403.74621472873</v>
      </c>
      <c r="BI339" s="115">
        <f t="shared" si="310"/>
        <v>71.13899999997254</v>
      </c>
      <c r="BJ339" s="115" t="e">
        <f t="shared" si="311"/>
        <v>#DIV/0!</v>
      </c>
      <c r="BK339" s="115">
        <f t="shared" si="290"/>
        <v>0</v>
      </c>
      <c r="BL339" s="115">
        <f t="shared" si="291"/>
        <v>0</v>
      </c>
      <c r="BM339" s="115">
        <f t="shared" si="312"/>
        <v>0</v>
      </c>
      <c r="BN339" s="201">
        <f t="shared" si="292"/>
        <v>0</v>
      </c>
      <c r="BO339" s="216">
        <f t="shared" si="328"/>
        <v>0</v>
      </c>
      <c r="BP339" s="201"/>
      <c r="BQ339" s="110">
        <f t="shared" si="293"/>
        <v>0</v>
      </c>
      <c r="BR339" s="110" t="e">
        <f t="shared" si="294"/>
        <v>#DIV/0!</v>
      </c>
      <c r="BS339" s="110" t="e">
        <f t="shared" si="313"/>
        <v>#DIV/0!</v>
      </c>
      <c r="BT339" s="110">
        <f t="shared" si="314"/>
        <v>0</v>
      </c>
      <c r="CC339" s="110"/>
      <c r="CD339" s="110"/>
      <c r="CE339" s="110"/>
      <c r="CW339" s="110"/>
      <c r="CX339" s="110"/>
    </row>
    <row r="340" spans="1:102">
      <c r="A340" s="110">
        <f t="shared" si="329"/>
        <v>6.0400000000000631</v>
      </c>
      <c r="B340" s="110">
        <f t="shared" si="295"/>
        <v>1529.6143659885015</v>
      </c>
      <c r="C340" s="116">
        <f t="shared" si="296"/>
        <v>1529.6143659885015</v>
      </c>
      <c r="E340" s="205">
        <f t="shared" si="264"/>
        <v>1743.6477958412775</v>
      </c>
      <c r="F340" s="205">
        <f t="shared" si="265"/>
        <v>1734.4118812236204</v>
      </c>
      <c r="G340" s="205">
        <f t="shared" si="266"/>
        <v>-0.13461366095347943</v>
      </c>
      <c r="H340" s="205">
        <f t="shared" si="267"/>
        <v>1744.8910761202139</v>
      </c>
      <c r="I340" s="205">
        <f t="shared" si="268"/>
        <v>0</v>
      </c>
      <c r="K340" s="115">
        <f t="shared" si="269"/>
        <v>1702.3598400000044</v>
      </c>
      <c r="L340" s="115">
        <f t="shared" si="270"/>
        <v>1841.4588800000026</v>
      </c>
      <c r="M340" s="115">
        <f t="shared" si="271"/>
        <v>0.15256305939788367</v>
      </c>
      <c r="N340" s="115">
        <f t="shared" si="272"/>
        <v>1742.0750678803129</v>
      </c>
      <c r="O340" s="115">
        <f t="shared" si="273"/>
        <v>1978.8368000000014</v>
      </c>
      <c r="Q340" s="205">
        <f t="shared" si="274"/>
        <v>-1</v>
      </c>
      <c r="R340" s="204">
        <f t="shared" si="275"/>
        <v>0</v>
      </c>
      <c r="S340" s="204">
        <f t="shared" si="276"/>
        <v>0</v>
      </c>
      <c r="T340" s="115">
        <f t="shared" si="277"/>
        <v>-1.2418883265585807</v>
      </c>
      <c r="U340" s="115">
        <f t="shared" si="278"/>
        <v>0</v>
      </c>
      <c r="V340" s="115">
        <f t="shared" si="279"/>
        <v>0</v>
      </c>
      <c r="W340" s="202">
        <f t="shared" si="297"/>
        <v>0</v>
      </c>
      <c r="Y340" s="205">
        <f t="shared" si="315"/>
        <v>80.14466570398497</v>
      </c>
      <c r="Z340" s="205">
        <f t="shared" si="316"/>
        <v>-1</v>
      </c>
      <c r="AA340" s="205">
        <f t="shared" si="280"/>
        <v>0</v>
      </c>
      <c r="AB340" s="205">
        <f t="shared" si="298"/>
        <v>0</v>
      </c>
      <c r="AC340" s="205">
        <f t="shared" si="317"/>
        <v>-1</v>
      </c>
      <c r="AD340" s="205">
        <f t="shared" si="281"/>
        <v>0</v>
      </c>
      <c r="AE340" s="205">
        <f t="shared" si="299"/>
        <v>0</v>
      </c>
      <c r="AF340" s="205">
        <f t="shared" si="282"/>
        <v>0</v>
      </c>
      <c r="AG340" s="205">
        <f t="shared" si="300"/>
        <v>0</v>
      </c>
      <c r="AH340" s="205">
        <f t="shared" si="301"/>
        <v>0</v>
      </c>
      <c r="AI340" s="205">
        <f t="shared" si="283"/>
        <v>-0.13461366095347943</v>
      </c>
      <c r="AJ340" s="205">
        <f t="shared" si="318"/>
        <v>1744.8910761202139</v>
      </c>
      <c r="AK340" s="205">
        <f t="shared" si="302"/>
        <v>80.038491773031524</v>
      </c>
      <c r="AL340" s="205">
        <f t="shared" si="284"/>
        <v>80.14466570398497</v>
      </c>
      <c r="AM340" s="205" t="e">
        <f t="shared" si="285"/>
        <v>#DIV/0!</v>
      </c>
      <c r="AN340" s="205">
        <f t="shared" si="303"/>
        <v>0</v>
      </c>
      <c r="AO340" s="205">
        <f t="shared" si="286"/>
        <v>0</v>
      </c>
      <c r="AP340" s="205">
        <f t="shared" si="304"/>
        <v>0</v>
      </c>
      <c r="AQ340" s="205">
        <f t="shared" si="305"/>
        <v>0</v>
      </c>
      <c r="AR340" s="215">
        <f t="shared" si="287"/>
        <v>13.181186421934679</v>
      </c>
      <c r="AS340" s="215">
        <f t="shared" si="288"/>
        <v>13.181186421934679</v>
      </c>
      <c r="AT340" s="215">
        <f t="shared" si="289"/>
        <v>0</v>
      </c>
      <c r="AU340" s="215">
        <f t="shared" si="319"/>
        <v>0</v>
      </c>
      <c r="AV340" s="201"/>
      <c r="AW340" s="115">
        <f t="shared" si="320"/>
        <v>71.241000000033338</v>
      </c>
      <c r="AX340" s="115">
        <f t="shared" si="321"/>
        <v>-1.2418883265585807</v>
      </c>
      <c r="AY340" s="115">
        <f t="shared" si="306"/>
        <v>0</v>
      </c>
      <c r="AZ340" s="115">
        <f t="shared" si="322"/>
        <v>-1.2346992043331504</v>
      </c>
      <c r="BA340" s="115">
        <f t="shared" si="307"/>
        <v>0</v>
      </c>
      <c r="BB340" s="115">
        <f t="shared" si="323"/>
        <v>0</v>
      </c>
      <c r="BC340" s="115">
        <f t="shared" si="324"/>
        <v>0</v>
      </c>
      <c r="BD340" s="115">
        <f t="shared" si="325"/>
        <v>0</v>
      </c>
      <c r="BE340" s="115">
        <f t="shared" si="308"/>
        <v>0</v>
      </c>
      <c r="BF340" s="115">
        <f t="shared" si="309"/>
        <v>0</v>
      </c>
      <c r="BG340" s="115">
        <f t="shared" si="326"/>
        <v>1702.3598400000044</v>
      </c>
      <c r="BH340" s="115">
        <f t="shared" si="327"/>
        <v>17345.78840115069</v>
      </c>
      <c r="BI340" s="115">
        <f t="shared" si="310"/>
        <v>71.241000000033338</v>
      </c>
      <c r="BJ340" s="115" t="e">
        <f t="shared" si="311"/>
        <v>#DIV/0!</v>
      </c>
      <c r="BK340" s="115">
        <f t="shared" si="290"/>
        <v>0</v>
      </c>
      <c r="BL340" s="115">
        <f t="shared" si="291"/>
        <v>0</v>
      </c>
      <c r="BM340" s="115">
        <f t="shared" si="312"/>
        <v>0</v>
      </c>
      <c r="BN340" s="201">
        <f t="shared" si="292"/>
        <v>0</v>
      </c>
      <c r="BO340" s="216">
        <f t="shared" si="328"/>
        <v>0</v>
      </c>
      <c r="BP340" s="201"/>
      <c r="BQ340" s="110">
        <f t="shared" si="293"/>
        <v>0</v>
      </c>
      <c r="BR340" s="110" t="e">
        <f t="shared" si="294"/>
        <v>#DIV/0!</v>
      </c>
      <c r="BS340" s="110" t="e">
        <f t="shared" si="313"/>
        <v>#DIV/0!</v>
      </c>
      <c r="BT340" s="110">
        <f t="shared" si="314"/>
        <v>0</v>
      </c>
      <c r="CC340" s="110"/>
      <c r="CD340" s="110"/>
      <c r="CE340" s="110"/>
      <c r="CW340" s="110"/>
      <c r="CX340" s="110"/>
    </row>
    <row r="341" spans="1:102">
      <c r="A341" s="110">
        <f t="shared" si="329"/>
        <v>6.0300000000000633</v>
      </c>
      <c r="B341" s="110">
        <f t="shared" si="295"/>
        <v>1529.4825541242822</v>
      </c>
      <c r="C341" s="116">
        <f t="shared" si="296"/>
        <v>1529.4825541242822</v>
      </c>
      <c r="E341" s="205">
        <f t="shared" si="264"/>
        <v>1742.9300278984488</v>
      </c>
      <c r="F341" s="205">
        <f t="shared" si="265"/>
        <v>1734.3316812236208</v>
      </c>
      <c r="G341" s="205">
        <f t="shared" si="266"/>
        <v>-0.13473988807595233</v>
      </c>
      <c r="H341" s="205">
        <f t="shared" si="267"/>
        <v>1744.0885681670534</v>
      </c>
      <c r="I341" s="205">
        <f t="shared" si="268"/>
        <v>0</v>
      </c>
      <c r="K341" s="115">
        <f t="shared" si="269"/>
        <v>1701.6464100000048</v>
      </c>
      <c r="L341" s="115">
        <f t="shared" si="270"/>
        <v>1841.0451200000027</v>
      </c>
      <c r="M341" s="115">
        <f t="shared" si="271"/>
        <v>0.15268729641693732</v>
      </c>
      <c r="N341" s="115">
        <f t="shared" si="272"/>
        <v>1741.4688033934713</v>
      </c>
      <c r="O341" s="115">
        <f t="shared" si="273"/>
        <v>1978.6282000000015</v>
      </c>
      <c r="Q341" s="205">
        <f t="shared" si="274"/>
        <v>-1</v>
      </c>
      <c r="R341" s="204">
        <f t="shared" si="275"/>
        <v>0</v>
      </c>
      <c r="S341" s="204">
        <f t="shared" si="276"/>
        <v>0</v>
      </c>
      <c r="T341" s="115">
        <f t="shared" si="277"/>
        <v>-1.2350462631664618</v>
      </c>
      <c r="U341" s="115">
        <f t="shared" si="278"/>
        <v>0</v>
      </c>
      <c r="V341" s="115">
        <f t="shared" si="279"/>
        <v>0</v>
      </c>
      <c r="W341" s="202">
        <f t="shared" si="297"/>
        <v>0</v>
      </c>
      <c r="Y341" s="205">
        <f t="shared" si="315"/>
        <v>80.250795316057406</v>
      </c>
      <c r="Z341" s="205">
        <f t="shared" si="316"/>
        <v>-1</v>
      </c>
      <c r="AA341" s="205">
        <f t="shared" si="280"/>
        <v>0</v>
      </c>
      <c r="AB341" s="205">
        <f t="shared" si="298"/>
        <v>0</v>
      </c>
      <c r="AC341" s="205">
        <f t="shared" si="317"/>
        <v>-1</v>
      </c>
      <c r="AD341" s="205">
        <f t="shared" si="281"/>
        <v>0</v>
      </c>
      <c r="AE341" s="205">
        <f t="shared" si="299"/>
        <v>0</v>
      </c>
      <c r="AF341" s="205">
        <f t="shared" si="282"/>
        <v>0</v>
      </c>
      <c r="AG341" s="205">
        <f t="shared" si="300"/>
        <v>0</v>
      </c>
      <c r="AH341" s="205">
        <f t="shared" si="301"/>
        <v>0</v>
      </c>
      <c r="AI341" s="205">
        <f t="shared" si="283"/>
        <v>-0.13473988807595233</v>
      </c>
      <c r="AJ341" s="205">
        <f t="shared" si="318"/>
        <v>1744.0885681670534</v>
      </c>
      <c r="AK341" s="205">
        <f t="shared" si="302"/>
        <v>80.14466570398497</v>
      </c>
      <c r="AL341" s="205">
        <f t="shared" si="284"/>
        <v>80.250795316057406</v>
      </c>
      <c r="AM341" s="205" t="e">
        <f t="shared" si="285"/>
        <v>#DIV/0!</v>
      </c>
      <c r="AN341" s="205">
        <f t="shared" si="303"/>
        <v>0</v>
      </c>
      <c r="AO341" s="205">
        <f t="shared" si="286"/>
        <v>0</v>
      </c>
      <c r="AP341" s="205">
        <f t="shared" si="304"/>
        <v>0</v>
      </c>
      <c r="AQ341" s="205">
        <f t="shared" si="305"/>
        <v>0</v>
      </c>
      <c r="AR341" s="215">
        <f t="shared" si="287"/>
        <v>13.181186421934679</v>
      </c>
      <c r="AS341" s="215">
        <f t="shared" si="288"/>
        <v>13.181186421934679</v>
      </c>
      <c r="AT341" s="215">
        <f t="shared" si="289"/>
        <v>0</v>
      </c>
      <c r="AU341" s="215">
        <f t="shared" si="319"/>
        <v>0</v>
      </c>
      <c r="AV341" s="201"/>
      <c r="AW341" s="115">
        <f t="shared" si="320"/>
        <v>71.342999999957712</v>
      </c>
      <c r="AX341" s="115">
        <f t="shared" si="321"/>
        <v>-1.2350462631664618</v>
      </c>
      <c r="AY341" s="115">
        <f t="shared" si="306"/>
        <v>0</v>
      </c>
      <c r="AZ341" s="115">
        <f t="shared" si="322"/>
        <v>-1.2278725956339571</v>
      </c>
      <c r="BA341" s="115">
        <f t="shared" si="307"/>
        <v>0</v>
      </c>
      <c r="BB341" s="115">
        <f t="shared" si="323"/>
        <v>0</v>
      </c>
      <c r="BC341" s="115">
        <f t="shared" si="324"/>
        <v>0</v>
      </c>
      <c r="BD341" s="115">
        <f t="shared" si="325"/>
        <v>0</v>
      </c>
      <c r="BE341" s="115">
        <f t="shared" si="308"/>
        <v>0</v>
      </c>
      <c r="BF341" s="115">
        <f t="shared" si="309"/>
        <v>0</v>
      </c>
      <c r="BG341" s="115">
        <f t="shared" si="326"/>
        <v>1701.6464100000048</v>
      </c>
      <c r="BH341" s="115">
        <f t="shared" si="327"/>
        <v>17287.728587572594</v>
      </c>
      <c r="BI341" s="115">
        <f t="shared" si="310"/>
        <v>71.342999999957712</v>
      </c>
      <c r="BJ341" s="115" t="e">
        <f t="shared" si="311"/>
        <v>#DIV/0!</v>
      </c>
      <c r="BK341" s="115">
        <f t="shared" si="290"/>
        <v>0</v>
      </c>
      <c r="BL341" s="115">
        <f t="shared" si="291"/>
        <v>0</v>
      </c>
      <c r="BM341" s="115">
        <f t="shared" si="312"/>
        <v>0</v>
      </c>
      <c r="BN341" s="201">
        <f t="shared" si="292"/>
        <v>0</v>
      </c>
      <c r="BO341" s="216">
        <f t="shared" si="328"/>
        <v>0</v>
      </c>
      <c r="BP341" s="201"/>
      <c r="BQ341" s="110">
        <f t="shared" si="293"/>
        <v>0</v>
      </c>
      <c r="BR341" s="110" t="e">
        <f t="shared" si="294"/>
        <v>#DIV/0!</v>
      </c>
      <c r="BS341" s="110" t="e">
        <f t="shared" si="313"/>
        <v>#DIV/0!</v>
      </c>
      <c r="BT341" s="110">
        <f t="shared" si="314"/>
        <v>0</v>
      </c>
      <c r="CC341" s="110"/>
      <c r="CD341" s="110"/>
      <c r="CE341" s="110"/>
      <c r="CW341" s="110"/>
      <c r="CX341" s="110"/>
    </row>
    <row r="342" spans="1:102">
      <c r="A342" s="110">
        <f t="shared" si="329"/>
        <v>6.0200000000000635</v>
      </c>
      <c r="B342" s="110">
        <f t="shared" si="295"/>
        <v>1529.3507422600628</v>
      </c>
      <c r="C342" s="116">
        <f t="shared" si="296"/>
        <v>1529.3507422600628</v>
      </c>
      <c r="E342" s="205">
        <f t="shared" si="264"/>
        <v>1742.2111336008682</v>
      </c>
      <c r="F342" s="205">
        <f t="shared" si="265"/>
        <v>1734.2486812236207</v>
      </c>
      <c r="G342" s="205">
        <f t="shared" si="266"/>
        <v>-0.13486620859103007</v>
      </c>
      <c r="H342" s="205">
        <f t="shared" si="267"/>
        <v>1743.2849993640741</v>
      </c>
      <c r="I342" s="205">
        <f t="shared" si="268"/>
        <v>0</v>
      </c>
      <c r="K342" s="115">
        <f t="shared" si="269"/>
        <v>1700.9319600000047</v>
      </c>
      <c r="L342" s="115">
        <f t="shared" si="270"/>
        <v>1840.6307200000026</v>
      </c>
      <c r="M342" s="115">
        <f t="shared" si="271"/>
        <v>0.1528117359413195</v>
      </c>
      <c r="N342" s="115">
        <f t="shared" si="272"/>
        <v>1740.8617498137578</v>
      </c>
      <c r="O342" s="115">
        <f t="shared" si="273"/>
        <v>1978.4192000000012</v>
      </c>
      <c r="Q342" s="205">
        <f t="shared" si="274"/>
        <v>-1</v>
      </c>
      <c r="R342" s="204">
        <f t="shared" si="275"/>
        <v>0</v>
      </c>
      <c r="S342" s="204">
        <f t="shared" si="276"/>
        <v>0</v>
      </c>
      <c r="T342" s="115">
        <f t="shared" si="277"/>
        <v>-1.2282229114986014</v>
      </c>
      <c r="U342" s="115">
        <f t="shared" si="278"/>
        <v>0</v>
      </c>
      <c r="V342" s="115">
        <f t="shared" si="279"/>
        <v>0</v>
      </c>
      <c r="W342" s="202">
        <f t="shared" si="297"/>
        <v>0</v>
      </c>
      <c r="Y342" s="205">
        <f t="shared" si="315"/>
        <v>80.356880297928811</v>
      </c>
      <c r="Z342" s="205">
        <f t="shared" si="316"/>
        <v>-1</v>
      </c>
      <c r="AA342" s="205">
        <f t="shared" si="280"/>
        <v>0</v>
      </c>
      <c r="AB342" s="205">
        <f t="shared" si="298"/>
        <v>0</v>
      </c>
      <c r="AC342" s="205">
        <f t="shared" si="317"/>
        <v>-1</v>
      </c>
      <c r="AD342" s="205">
        <f t="shared" si="281"/>
        <v>0</v>
      </c>
      <c r="AE342" s="205">
        <f t="shared" si="299"/>
        <v>0</v>
      </c>
      <c r="AF342" s="205">
        <f t="shared" si="282"/>
        <v>0</v>
      </c>
      <c r="AG342" s="205">
        <f t="shared" si="300"/>
        <v>0</v>
      </c>
      <c r="AH342" s="205">
        <f t="shared" si="301"/>
        <v>0</v>
      </c>
      <c r="AI342" s="205">
        <f t="shared" si="283"/>
        <v>-0.13486620859103007</v>
      </c>
      <c r="AJ342" s="205">
        <f t="shared" si="318"/>
        <v>1743.2849993640741</v>
      </c>
      <c r="AK342" s="205">
        <f t="shared" si="302"/>
        <v>80.250795316057406</v>
      </c>
      <c r="AL342" s="205">
        <f t="shared" si="284"/>
        <v>80.356880297928811</v>
      </c>
      <c r="AM342" s="205" t="e">
        <f t="shared" si="285"/>
        <v>#DIV/0!</v>
      </c>
      <c r="AN342" s="205">
        <f t="shared" si="303"/>
        <v>0</v>
      </c>
      <c r="AO342" s="205">
        <f t="shared" si="286"/>
        <v>0</v>
      </c>
      <c r="AP342" s="205">
        <f t="shared" si="304"/>
        <v>0</v>
      </c>
      <c r="AQ342" s="205">
        <f t="shared" si="305"/>
        <v>0</v>
      </c>
      <c r="AR342" s="215">
        <f t="shared" si="287"/>
        <v>13.181186421934679</v>
      </c>
      <c r="AS342" s="215">
        <f t="shared" si="288"/>
        <v>13.181186421934679</v>
      </c>
      <c r="AT342" s="215">
        <f t="shared" si="289"/>
        <v>0</v>
      </c>
      <c r="AU342" s="215">
        <f t="shared" si="319"/>
        <v>0</v>
      </c>
      <c r="AV342" s="201"/>
      <c r="AW342" s="115">
        <f t="shared" si="320"/>
        <v>71.44500000001851</v>
      </c>
      <c r="AX342" s="115">
        <f t="shared" si="321"/>
        <v>-1.2282229114986014</v>
      </c>
      <c r="AY342" s="115">
        <f t="shared" si="306"/>
        <v>0</v>
      </c>
      <c r="AZ342" s="115">
        <f t="shared" si="322"/>
        <v>-1.2210646518261461</v>
      </c>
      <c r="BA342" s="115">
        <f t="shared" si="307"/>
        <v>0</v>
      </c>
      <c r="BB342" s="115">
        <f t="shared" si="323"/>
        <v>0</v>
      </c>
      <c r="BC342" s="115">
        <f t="shared" si="324"/>
        <v>0</v>
      </c>
      <c r="BD342" s="115">
        <f t="shared" si="325"/>
        <v>0</v>
      </c>
      <c r="BE342" s="115">
        <f t="shared" si="308"/>
        <v>0</v>
      </c>
      <c r="BF342" s="115">
        <f t="shared" si="309"/>
        <v>0</v>
      </c>
      <c r="BG342" s="115">
        <f t="shared" si="326"/>
        <v>1700.9319600000047</v>
      </c>
      <c r="BH342" s="115">
        <f t="shared" si="327"/>
        <v>17229.566773994567</v>
      </c>
      <c r="BI342" s="115">
        <f t="shared" si="310"/>
        <v>71.44500000001851</v>
      </c>
      <c r="BJ342" s="115" t="e">
        <f t="shared" si="311"/>
        <v>#DIV/0!</v>
      </c>
      <c r="BK342" s="115">
        <f t="shared" si="290"/>
        <v>0</v>
      </c>
      <c r="BL342" s="115">
        <f t="shared" si="291"/>
        <v>0</v>
      </c>
      <c r="BM342" s="115">
        <f t="shared" si="312"/>
        <v>0</v>
      </c>
      <c r="BN342" s="201">
        <f t="shared" si="292"/>
        <v>0</v>
      </c>
      <c r="BO342" s="216">
        <f t="shared" si="328"/>
        <v>0</v>
      </c>
      <c r="BP342" s="201"/>
      <c r="BQ342" s="110">
        <f t="shared" si="293"/>
        <v>0</v>
      </c>
      <c r="BR342" s="110" t="e">
        <f t="shared" si="294"/>
        <v>#DIV/0!</v>
      </c>
      <c r="BS342" s="110" t="e">
        <f t="shared" si="313"/>
        <v>#DIV/0!</v>
      </c>
      <c r="BT342" s="110">
        <f t="shared" si="314"/>
        <v>0</v>
      </c>
      <c r="CC342" s="110"/>
      <c r="CD342" s="110"/>
      <c r="CE342" s="110"/>
      <c r="CW342" s="110"/>
      <c r="CX342" s="110"/>
    </row>
    <row r="343" spans="1:102">
      <c r="A343" s="110">
        <f t="shared" si="329"/>
        <v>6.0100000000000637</v>
      </c>
      <c r="B343" s="110">
        <f t="shared" si="295"/>
        <v>1529.2189303958435</v>
      </c>
      <c r="C343" s="116">
        <f t="shared" si="296"/>
        <v>1529.2189303958435</v>
      </c>
      <c r="E343" s="205">
        <f t="shared" si="264"/>
        <v>1741.4911129485361</v>
      </c>
      <c r="F343" s="205">
        <f t="shared" si="265"/>
        <v>1734.1628812236206</v>
      </c>
      <c r="G343" s="205">
        <f t="shared" si="266"/>
        <v>-0.13499262159192726</v>
      </c>
      <c r="H343" s="205">
        <f t="shared" si="267"/>
        <v>1742.4803701607154</v>
      </c>
      <c r="I343" s="205">
        <f t="shared" si="268"/>
        <v>0</v>
      </c>
      <c r="K343" s="115">
        <f t="shared" si="269"/>
        <v>1700.2164900000046</v>
      </c>
      <c r="L343" s="115">
        <f t="shared" si="270"/>
        <v>1840.2156800000027</v>
      </c>
      <c r="M343" s="115">
        <f t="shared" si="271"/>
        <v>0.15293637846655711</v>
      </c>
      <c r="N343" s="115">
        <f t="shared" si="272"/>
        <v>1740.2539075716529</v>
      </c>
      <c r="O343" s="115">
        <f t="shared" si="273"/>
        <v>1978.2098000000015</v>
      </c>
      <c r="Q343" s="205">
        <f t="shared" si="274"/>
        <v>-1</v>
      </c>
      <c r="R343" s="204">
        <f t="shared" si="275"/>
        <v>0</v>
      </c>
      <c r="S343" s="204">
        <f t="shared" si="276"/>
        <v>0</v>
      </c>
      <c r="T343" s="115">
        <f t="shared" si="277"/>
        <v>-1.221418206806506</v>
      </c>
      <c r="U343" s="115">
        <f t="shared" si="278"/>
        <v>0</v>
      </c>
      <c r="V343" s="115">
        <f t="shared" si="279"/>
        <v>0</v>
      </c>
      <c r="W343" s="202">
        <f t="shared" si="297"/>
        <v>0</v>
      </c>
      <c r="Y343" s="205">
        <f t="shared" si="315"/>
        <v>80.462920335868958</v>
      </c>
      <c r="Z343" s="205">
        <f t="shared" si="316"/>
        <v>-1</v>
      </c>
      <c r="AA343" s="205">
        <f t="shared" si="280"/>
        <v>0</v>
      </c>
      <c r="AB343" s="205">
        <f t="shared" si="298"/>
        <v>0</v>
      </c>
      <c r="AC343" s="205">
        <f t="shared" si="317"/>
        <v>-1</v>
      </c>
      <c r="AD343" s="205">
        <f t="shared" si="281"/>
        <v>0</v>
      </c>
      <c r="AE343" s="205">
        <f t="shared" si="299"/>
        <v>0</v>
      </c>
      <c r="AF343" s="205">
        <f t="shared" si="282"/>
        <v>0</v>
      </c>
      <c r="AG343" s="205">
        <f t="shared" si="300"/>
        <v>0</v>
      </c>
      <c r="AH343" s="205">
        <f t="shared" si="301"/>
        <v>0</v>
      </c>
      <c r="AI343" s="205">
        <f t="shared" si="283"/>
        <v>-0.13499262159192726</v>
      </c>
      <c r="AJ343" s="205">
        <f t="shared" si="318"/>
        <v>1742.4803701607154</v>
      </c>
      <c r="AK343" s="205">
        <f t="shared" si="302"/>
        <v>80.356880297928811</v>
      </c>
      <c r="AL343" s="205">
        <f t="shared" si="284"/>
        <v>80.462920335868958</v>
      </c>
      <c r="AM343" s="205" t="e">
        <f t="shared" si="285"/>
        <v>#DIV/0!</v>
      </c>
      <c r="AN343" s="205">
        <f t="shared" si="303"/>
        <v>0</v>
      </c>
      <c r="AO343" s="205">
        <f t="shared" si="286"/>
        <v>0</v>
      </c>
      <c r="AP343" s="205">
        <f t="shared" si="304"/>
        <v>0</v>
      </c>
      <c r="AQ343" s="205">
        <f t="shared" si="305"/>
        <v>0</v>
      </c>
      <c r="AR343" s="215">
        <f t="shared" si="287"/>
        <v>13.181186421934679</v>
      </c>
      <c r="AS343" s="215">
        <f t="shared" si="288"/>
        <v>13.181186421934679</v>
      </c>
      <c r="AT343" s="215">
        <f t="shared" si="289"/>
        <v>0</v>
      </c>
      <c r="AU343" s="215">
        <f t="shared" si="319"/>
        <v>0</v>
      </c>
      <c r="AV343" s="201"/>
      <c r="AW343" s="115">
        <f t="shared" si="320"/>
        <v>71.547000000011096</v>
      </c>
      <c r="AX343" s="115">
        <f t="shared" si="321"/>
        <v>-1.221418206806506</v>
      </c>
      <c r="AY343" s="115">
        <f t="shared" si="306"/>
        <v>0</v>
      </c>
      <c r="AZ343" s="115">
        <f t="shared" si="322"/>
        <v>-1.2142753083368789</v>
      </c>
      <c r="BA343" s="115">
        <f t="shared" si="307"/>
        <v>0</v>
      </c>
      <c r="BB343" s="115">
        <f t="shared" si="323"/>
        <v>0</v>
      </c>
      <c r="BC343" s="115">
        <f t="shared" si="324"/>
        <v>0</v>
      </c>
      <c r="BD343" s="115">
        <f t="shared" si="325"/>
        <v>0</v>
      </c>
      <c r="BE343" s="115">
        <f t="shared" si="308"/>
        <v>0</v>
      </c>
      <c r="BF343" s="115">
        <f t="shared" si="309"/>
        <v>0</v>
      </c>
      <c r="BG343" s="115">
        <f t="shared" si="326"/>
        <v>1700.2164900000046</v>
      </c>
      <c r="BH343" s="115">
        <f t="shared" si="327"/>
        <v>17171.302960416484</v>
      </c>
      <c r="BI343" s="115">
        <f t="shared" si="310"/>
        <v>71.547000000011096</v>
      </c>
      <c r="BJ343" s="115" t="e">
        <f t="shared" si="311"/>
        <v>#DIV/0!</v>
      </c>
      <c r="BK343" s="115">
        <f t="shared" si="290"/>
        <v>0</v>
      </c>
      <c r="BL343" s="115">
        <f t="shared" si="291"/>
        <v>0</v>
      </c>
      <c r="BM343" s="115">
        <f t="shared" si="312"/>
        <v>0</v>
      </c>
      <c r="BN343" s="201">
        <f t="shared" si="292"/>
        <v>0</v>
      </c>
      <c r="BO343" s="216">
        <f t="shared" si="328"/>
        <v>0</v>
      </c>
      <c r="BP343" s="201"/>
      <c r="BQ343" s="110">
        <f t="shared" si="293"/>
        <v>0</v>
      </c>
      <c r="BR343" s="110" t="e">
        <f t="shared" si="294"/>
        <v>#DIV/0!</v>
      </c>
      <c r="BS343" s="110" t="e">
        <f t="shared" si="313"/>
        <v>#DIV/0!</v>
      </c>
      <c r="BT343" s="110">
        <f t="shared" si="314"/>
        <v>0</v>
      </c>
      <c r="CC343" s="110"/>
      <c r="CD343" s="110"/>
      <c r="CE343" s="110"/>
      <c r="CW343" s="110"/>
      <c r="CX343" s="110"/>
    </row>
    <row r="344" spans="1:102">
      <c r="A344" s="110">
        <f t="shared" si="329"/>
        <v>6.0000000000000639</v>
      </c>
      <c r="B344" s="110">
        <f t="shared" si="295"/>
        <v>1529.0871185316241</v>
      </c>
      <c r="C344" s="116">
        <f t="shared" si="296"/>
        <v>1529.0871185316241</v>
      </c>
      <c r="E344" s="205">
        <f t="shared" si="264"/>
        <v>1740.7699659414525</v>
      </c>
      <c r="F344" s="205">
        <f t="shared" si="265"/>
        <v>1734.0742812236208</v>
      </c>
      <c r="G344" s="205">
        <f t="shared" si="266"/>
        <v>-0.13511912616041449</v>
      </c>
      <c r="H344" s="205">
        <f t="shared" si="267"/>
        <v>1741.6746810095715</v>
      </c>
      <c r="I344" s="205">
        <f t="shared" si="268"/>
        <v>0</v>
      </c>
      <c r="K344" s="115">
        <f t="shared" si="269"/>
        <v>1699.5000000000045</v>
      </c>
      <c r="L344" s="115">
        <f t="shared" si="270"/>
        <v>1839.8000000000025</v>
      </c>
      <c r="M344" s="115">
        <f t="shared" si="271"/>
        <v>0.15306122448979512</v>
      </c>
      <c r="N344" s="115">
        <f t="shared" si="272"/>
        <v>1739.6452770988597</v>
      </c>
      <c r="O344" s="115">
        <f t="shared" si="273"/>
        <v>1978.0000000000011</v>
      </c>
      <c r="Q344" s="205">
        <f t="shared" si="274"/>
        <v>-1</v>
      </c>
      <c r="R344" s="204">
        <f t="shared" si="275"/>
        <v>0</v>
      </c>
      <c r="S344" s="204">
        <f t="shared" si="276"/>
        <v>0</v>
      </c>
      <c r="T344" s="115">
        <f t="shared" si="277"/>
        <v>-1.2146320845928935</v>
      </c>
      <c r="U344" s="115">
        <f t="shared" si="278"/>
        <v>0</v>
      </c>
      <c r="V344" s="115">
        <f t="shared" si="279"/>
        <v>0</v>
      </c>
      <c r="W344" s="202">
        <f t="shared" si="297"/>
        <v>0</v>
      </c>
      <c r="Y344" s="205">
        <f t="shared" si="315"/>
        <v>80.568915114396887</v>
      </c>
      <c r="Z344" s="205">
        <f t="shared" si="316"/>
        <v>-1</v>
      </c>
      <c r="AA344" s="205">
        <f t="shared" si="280"/>
        <v>0</v>
      </c>
      <c r="AB344" s="205">
        <f t="shared" si="298"/>
        <v>0</v>
      </c>
      <c r="AC344" s="205">
        <f t="shared" si="317"/>
        <v>-1</v>
      </c>
      <c r="AD344" s="205">
        <f t="shared" si="281"/>
        <v>0</v>
      </c>
      <c r="AE344" s="205">
        <f t="shared" si="299"/>
        <v>0</v>
      </c>
      <c r="AF344" s="205">
        <f t="shared" si="282"/>
        <v>0</v>
      </c>
      <c r="AG344" s="205">
        <f t="shared" si="300"/>
        <v>0</v>
      </c>
      <c r="AH344" s="205">
        <f t="shared" si="301"/>
        <v>0</v>
      </c>
      <c r="AI344" s="205">
        <f t="shared" si="283"/>
        <v>-0.13511912616041449</v>
      </c>
      <c r="AJ344" s="205">
        <f t="shared" si="318"/>
        <v>1741.6746810095715</v>
      </c>
      <c r="AK344" s="205">
        <f t="shared" si="302"/>
        <v>80.462920335868958</v>
      </c>
      <c r="AL344" s="205">
        <f t="shared" si="284"/>
        <v>80.568915114396887</v>
      </c>
      <c r="AM344" s="205" t="e">
        <f t="shared" si="285"/>
        <v>#DIV/0!</v>
      </c>
      <c r="AN344" s="205">
        <f t="shared" si="303"/>
        <v>0</v>
      </c>
      <c r="AO344" s="205">
        <f t="shared" si="286"/>
        <v>0</v>
      </c>
      <c r="AP344" s="205">
        <f t="shared" si="304"/>
        <v>0</v>
      </c>
      <c r="AQ344" s="205">
        <f t="shared" si="305"/>
        <v>0</v>
      </c>
      <c r="AR344" s="215">
        <f t="shared" si="287"/>
        <v>13.181186421934679</v>
      </c>
      <c r="AS344" s="215">
        <f t="shared" si="288"/>
        <v>13.181186421934679</v>
      </c>
      <c r="AT344" s="215">
        <f t="shared" si="289"/>
        <v>0</v>
      </c>
      <c r="AU344" s="215">
        <f t="shared" si="319"/>
        <v>0</v>
      </c>
      <c r="AV344" s="201"/>
      <c r="AW344" s="115">
        <f t="shared" si="320"/>
        <v>71.649000000003682</v>
      </c>
      <c r="AX344" s="115">
        <f t="shared" si="321"/>
        <v>-1.2146320845928935</v>
      </c>
      <c r="AY344" s="115">
        <f t="shared" si="306"/>
        <v>0</v>
      </c>
      <c r="AZ344" s="115">
        <f t="shared" si="322"/>
        <v>-1.2075045008437844</v>
      </c>
      <c r="BA344" s="115">
        <f t="shared" si="307"/>
        <v>0</v>
      </c>
      <c r="BB344" s="115">
        <f t="shared" si="323"/>
        <v>0</v>
      </c>
      <c r="BC344" s="115">
        <f t="shared" si="324"/>
        <v>0</v>
      </c>
      <c r="BD344" s="115">
        <f t="shared" si="325"/>
        <v>0</v>
      </c>
      <c r="BE344" s="115">
        <f t="shared" si="308"/>
        <v>0</v>
      </c>
      <c r="BF344" s="115">
        <f t="shared" si="309"/>
        <v>0</v>
      </c>
      <c r="BG344" s="115">
        <f t="shared" si="326"/>
        <v>1699.5000000000045</v>
      </c>
      <c r="BH344" s="115">
        <f t="shared" si="327"/>
        <v>17112.937146838409</v>
      </c>
      <c r="BI344" s="115">
        <f t="shared" si="310"/>
        <v>71.649000000003682</v>
      </c>
      <c r="BJ344" s="115" t="e">
        <f t="shared" si="311"/>
        <v>#DIV/0!</v>
      </c>
      <c r="BK344" s="115">
        <f t="shared" si="290"/>
        <v>0</v>
      </c>
      <c r="BL344" s="115">
        <f t="shared" si="291"/>
        <v>0</v>
      </c>
      <c r="BM344" s="115">
        <f t="shared" si="312"/>
        <v>0</v>
      </c>
      <c r="BN344" s="201">
        <f t="shared" si="292"/>
        <v>0</v>
      </c>
      <c r="BO344" s="216">
        <f t="shared" si="328"/>
        <v>0</v>
      </c>
      <c r="BP344" s="201"/>
      <c r="BQ344" s="110">
        <f t="shared" si="293"/>
        <v>0</v>
      </c>
      <c r="BR344" s="110" t="e">
        <f t="shared" si="294"/>
        <v>#DIV/0!</v>
      </c>
      <c r="BS344" s="110" t="e">
        <f t="shared" si="313"/>
        <v>#DIV/0!</v>
      </c>
      <c r="BT344" s="110">
        <f t="shared" si="314"/>
        <v>0</v>
      </c>
      <c r="CC344" s="110"/>
      <c r="CD344" s="110"/>
      <c r="CE344" s="110"/>
      <c r="CW344" s="110"/>
      <c r="CX344" s="110"/>
    </row>
    <row r="345" spans="1:102">
      <c r="A345" s="110">
        <f t="shared" si="329"/>
        <v>5.9900000000000642</v>
      </c>
      <c r="B345" s="110">
        <f t="shared" si="295"/>
        <v>1528.9553066674048</v>
      </c>
      <c r="C345" s="116">
        <f t="shared" si="296"/>
        <v>1528.9553066674048</v>
      </c>
      <c r="E345" s="205">
        <f t="shared" si="264"/>
        <v>1740.0476925796177</v>
      </c>
      <c r="F345" s="205">
        <f t="shared" si="265"/>
        <v>1733.9828812236206</v>
      </c>
      <c r="G345" s="205">
        <f t="shared" si="266"/>
        <v>-0.13524572136672311</v>
      </c>
      <c r="H345" s="205">
        <f t="shared" si="267"/>
        <v>1740.8679323664126</v>
      </c>
      <c r="I345" s="205">
        <f t="shared" si="268"/>
        <v>7.1054273576010019E-15</v>
      </c>
      <c r="K345" s="115">
        <f t="shared" si="269"/>
        <v>1698.7824900000046</v>
      </c>
      <c r="L345" s="115">
        <f t="shared" si="270"/>
        <v>1839.3836800000029</v>
      </c>
      <c r="M345" s="115">
        <f t="shared" si="271"/>
        <v>0.1531862745098031</v>
      </c>
      <c r="N345" s="115">
        <f t="shared" si="272"/>
        <v>1739.0358588283088</v>
      </c>
      <c r="O345" s="115">
        <f t="shared" si="273"/>
        <v>1977.7898000000014</v>
      </c>
      <c r="Q345" s="205">
        <f t="shared" si="274"/>
        <v>-1</v>
      </c>
      <c r="R345" s="204">
        <f t="shared" si="275"/>
        <v>0</v>
      </c>
      <c r="S345" s="204">
        <f t="shared" si="276"/>
        <v>0</v>
      </c>
      <c r="T345" s="115">
        <f t="shared" si="277"/>
        <v>-1.2078644806107395</v>
      </c>
      <c r="U345" s="115">
        <f t="shared" si="278"/>
        <v>0</v>
      </c>
      <c r="V345" s="115">
        <f t="shared" si="279"/>
        <v>0</v>
      </c>
      <c r="W345" s="202">
        <f t="shared" si="297"/>
        <v>0</v>
      </c>
      <c r="Y345" s="205">
        <f t="shared" si="315"/>
        <v>80.674864315894311</v>
      </c>
      <c r="Z345" s="205">
        <f t="shared" si="316"/>
        <v>-1</v>
      </c>
      <c r="AA345" s="205">
        <f t="shared" si="280"/>
        <v>0</v>
      </c>
      <c r="AB345" s="205">
        <f t="shared" si="298"/>
        <v>0</v>
      </c>
      <c r="AC345" s="205">
        <f t="shared" si="317"/>
        <v>-1</v>
      </c>
      <c r="AD345" s="205">
        <f t="shared" si="281"/>
        <v>0</v>
      </c>
      <c r="AE345" s="205">
        <f t="shared" si="299"/>
        <v>0</v>
      </c>
      <c r="AF345" s="205">
        <f t="shared" si="282"/>
        <v>0</v>
      </c>
      <c r="AG345" s="205">
        <f t="shared" si="300"/>
        <v>0</v>
      </c>
      <c r="AH345" s="205">
        <f t="shared" si="301"/>
        <v>0</v>
      </c>
      <c r="AI345" s="205">
        <f t="shared" si="283"/>
        <v>-0.13524572136672311</v>
      </c>
      <c r="AJ345" s="205">
        <f t="shared" si="318"/>
        <v>1740.8679323664126</v>
      </c>
      <c r="AK345" s="205">
        <f t="shared" si="302"/>
        <v>80.568915114396887</v>
      </c>
      <c r="AL345" s="205">
        <f t="shared" si="284"/>
        <v>80.674864315894311</v>
      </c>
      <c r="AM345" s="205" t="e">
        <f t="shared" si="285"/>
        <v>#DIV/0!</v>
      </c>
      <c r="AN345" s="205">
        <f t="shared" si="303"/>
        <v>0</v>
      </c>
      <c r="AO345" s="205">
        <f t="shared" si="286"/>
        <v>0</v>
      </c>
      <c r="AP345" s="205">
        <f t="shared" si="304"/>
        <v>0</v>
      </c>
      <c r="AQ345" s="205">
        <f t="shared" si="305"/>
        <v>0</v>
      </c>
      <c r="AR345" s="215">
        <f t="shared" si="287"/>
        <v>13.181186421957417</v>
      </c>
      <c r="AS345" s="215">
        <f t="shared" si="288"/>
        <v>13.181186421957417</v>
      </c>
      <c r="AT345" s="215">
        <f t="shared" si="289"/>
        <v>0</v>
      </c>
      <c r="AU345" s="215">
        <f t="shared" si="319"/>
        <v>0</v>
      </c>
      <c r="AV345" s="201"/>
      <c r="AW345" s="115">
        <f t="shared" si="320"/>
        <v>71.750999999996282</v>
      </c>
      <c r="AX345" s="115">
        <f t="shared" si="321"/>
        <v>-1.2078644806107395</v>
      </c>
      <c r="AY345" s="115">
        <f t="shared" si="306"/>
        <v>0</v>
      </c>
      <c r="AZ345" s="115">
        <f t="shared" si="322"/>
        <v>-1.2007521652740059</v>
      </c>
      <c r="BA345" s="115">
        <f t="shared" si="307"/>
        <v>0</v>
      </c>
      <c r="BB345" s="115">
        <f t="shared" si="323"/>
        <v>0</v>
      </c>
      <c r="BC345" s="115">
        <f t="shared" si="324"/>
        <v>0</v>
      </c>
      <c r="BD345" s="115">
        <f t="shared" si="325"/>
        <v>0</v>
      </c>
      <c r="BE345" s="115">
        <f t="shared" si="308"/>
        <v>0</v>
      </c>
      <c r="BF345" s="115">
        <f t="shared" si="309"/>
        <v>0</v>
      </c>
      <c r="BG345" s="115">
        <f t="shared" si="326"/>
        <v>1698.7824900000046</v>
      </c>
      <c r="BH345" s="115">
        <f t="shared" si="327"/>
        <v>17054.469333260338</v>
      </c>
      <c r="BI345" s="115">
        <f t="shared" si="310"/>
        <v>71.750999999996282</v>
      </c>
      <c r="BJ345" s="115" t="e">
        <f t="shared" si="311"/>
        <v>#DIV/0!</v>
      </c>
      <c r="BK345" s="115">
        <f t="shared" si="290"/>
        <v>0</v>
      </c>
      <c r="BL345" s="115">
        <f t="shared" si="291"/>
        <v>0</v>
      </c>
      <c r="BM345" s="115">
        <f t="shared" si="312"/>
        <v>0</v>
      </c>
      <c r="BN345" s="201">
        <f t="shared" si="292"/>
        <v>0</v>
      </c>
      <c r="BO345" s="216">
        <f t="shared" si="328"/>
        <v>0</v>
      </c>
      <c r="BP345" s="201"/>
      <c r="BQ345" s="110">
        <f t="shared" si="293"/>
        <v>0</v>
      </c>
      <c r="BR345" s="110" t="e">
        <f t="shared" si="294"/>
        <v>#DIV/0!</v>
      </c>
      <c r="BS345" s="110" t="e">
        <f t="shared" si="313"/>
        <v>#DIV/0!</v>
      </c>
      <c r="BT345" s="110">
        <f t="shared" si="314"/>
        <v>0</v>
      </c>
      <c r="CC345" s="110"/>
      <c r="CD345" s="110"/>
      <c r="CE345" s="110"/>
      <c r="CW345" s="110"/>
      <c r="CX345" s="110"/>
    </row>
    <row r="346" spans="1:102">
      <c r="A346" s="110">
        <f t="shared" si="329"/>
        <v>5.9800000000000644</v>
      </c>
      <c r="B346" s="110">
        <f t="shared" si="295"/>
        <v>1528.8234948031852</v>
      </c>
      <c r="C346" s="116">
        <f t="shared" si="296"/>
        <v>1528.8234948031852</v>
      </c>
      <c r="E346" s="205">
        <f t="shared" si="264"/>
        <v>1739.3242928630311</v>
      </c>
      <c r="F346" s="205">
        <f t="shared" si="265"/>
        <v>1733.8886812236206</v>
      </c>
      <c r="G346" s="205">
        <f t="shared" si="266"/>
        <v>-0.1353724062694491</v>
      </c>
      <c r="H346" s="205">
        <f t="shared" si="267"/>
        <v>1740.0601246902045</v>
      </c>
      <c r="I346" s="205">
        <f t="shared" si="268"/>
        <v>7.1054273576010019E-15</v>
      </c>
      <c r="K346" s="115">
        <f t="shared" si="269"/>
        <v>1698.0639600000047</v>
      </c>
      <c r="L346" s="115">
        <f t="shared" si="270"/>
        <v>1838.9667200000026</v>
      </c>
      <c r="M346" s="115">
        <f t="shared" si="271"/>
        <v>0.153311529026982</v>
      </c>
      <c r="N346" s="115">
        <f t="shared" si="272"/>
        <v>1738.4256531941628</v>
      </c>
      <c r="O346" s="115">
        <f t="shared" si="273"/>
        <v>1977.5792000000015</v>
      </c>
      <c r="Q346" s="205">
        <f t="shared" si="274"/>
        <v>-1</v>
      </c>
      <c r="R346" s="204">
        <f t="shared" si="275"/>
        <v>0</v>
      </c>
      <c r="S346" s="204">
        <f t="shared" si="276"/>
        <v>0</v>
      </c>
      <c r="T346" s="115">
        <f t="shared" si="277"/>
        <v>-1.2011153308623765</v>
      </c>
      <c r="U346" s="115">
        <f t="shared" si="278"/>
        <v>0</v>
      </c>
      <c r="V346" s="115">
        <f t="shared" si="279"/>
        <v>0</v>
      </c>
      <c r="W346" s="202">
        <f t="shared" si="297"/>
        <v>0</v>
      </c>
      <c r="Y346" s="205">
        <f t="shared" si="315"/>
        <v>80.780767620810266</v>
      </c>
      <c r="Z346" s="205">
        <f t="shared" si="316"/>
        <v>-1</v>
      </c>
      <c r="AA346" s="205">
        <f t="shared" si="280"/>
        <v>0</v>
      </c>
      <c r="AB346" s="205">
        <f t="shared" si="298"/>
        <v>0</v>
      </c>
      <c r="AC346" s="205">
        <f t="shared" si="317"/>
        <v>-1</v>
      </c>
      <c r="AD346" s="205">
        <f t="shared" si="281"/>
        <v>0</v>
      </c>
      <c r="AE346" s="205">
        <f t="shared" si="299"/>
        <v>0</v>
      </c>
      <c r="AF346" s="205">
        <f t="shared" si="282"/>
        <v>0</v>
      </c>
      <c r="AG346" s="205">
        <f t="shared" si="300"/>
        <v>0</v>
      </c>
      <c r="AH346" s="205">
        <f t="shared" si="301"/>
        <v>0</v>
      </c>
      <c r="AI346" s="205">
        <f t="shared" si="283"/>
        <v>-0.1353724062694491</v>
      </c>
      <c r="AJ346" s="205">
        <f t="shared" si="318"/>
        <v>1740.0601246902045</v>
      </c>
      <c r="AK346" s="205">
        <f t="shared" si="302"/>
        <v>80.674864315894311</v>
      </c>
      <c r="AL346" s="205">
        <f t="shared" si="284"/>
        <v>80.780767620810266</v>
      </c>
      <c r="AM346" s="205" t="e">
        <f t="shared" si="285"/>
        <v>#DIV/0!</v>
      </c>
      <c r="AN346" s="205">
        <f t="shared" si="303"/>
        <v>0</v>
      </c>
      <c r="AO346" s="205">
        <f t="shared" si="286"/>
        <v>0</v>
      </c>
      <c r="AP346" s="205">
        <f t="shared" si="304"/>
        <v>0</v>
      </c>
      <c r="AQ346" s="205">
        <f t="shared" si="305"/>
        <v>0</v>
      </c>
      <c r="AR346" s="215">
        <f t="shared" si="287"/>
        <v>13.181186421934679</v>
      </c>
      <c r="AS346" s="215">
        <f t="shared" si="288"/>
        <v>13.181186421934679</v>
      </c>
      <c r="AT346" s="215">
        <f t="shared" si="289"/>
        <v>0</v>
      </c>
      <c r="AU346" s="215">
        <f t="shared" si="319"/>
        <v>0</v>
      </c>
      <c r="AV346" s="201"/>
      <c r="AW346" s="115">
        <f t="shared" si="320"/>
        <v>71.852999999988867</v>
      </c>
      <c r="AX346" s="115">
        <f t="shared" si="321"/>
        <v>-1.2011153308623765</v>
      </c>
      <c r="AY346" s="115">
        <f t="shared" si="306"/>
        <v>0</v>
      </c>
      <c r="AZ346" s="115">
        <f t="shared" si="322"/>
        <v>-1.1940182378033051</v>
      </c>
      <c r="BA346" s="115">
        <f t="shared" si="307"/>
        <v>0</v>
      </c>
      <c r="BB346" s="115">
        <f t="shared" si="323"/>
        <v>0</v>
      </c>
      <c r="BC346" s="115">
        <f t="shared" si="324"/>
        <v>0</v>
      </c>
      <c r="BD346" s="115">
        <f t="shared" si="325"/>
        <v>0</v>
      </c>
      <c r="BE346" s="115">
        <f t="shared" si="308"/>
        <v>0</v>
      </c>
      <c r="BF346" s="115">
        <f t="shared" si="309"/>
        <v>0</v>
      </c>
      <c r="BG346" s="115">
        <f t="shared" si="326"/>
        <v>1698.0639600000047</v>
      </c>
      <c r="BH346" s="115">
        <f t="shared" si="327"/>
        <v>16995.899519682302</v>
      </c>
      <c r="BI346" s="115">
        <f t="shared" si="310"/>
        <v>71.852999999988867</v>
      </c>
      <c r="BJ346" s="115" t="e">
        <f t="shared" si="311"/>
        <v>#DIV/0!</v>
      </c>
      <c r="BK346" s="115">
        <f t="shared" si="290"/>
        <v>0</v>
      </c>
      <c r="BL346" s="115">
        <f t="shared" si="291"/>
        <v>0</v>
      </c>
      <c r="BM346" s="115">
        <f t="shared" si="312"/>
        <v>0</v>
      </c>
      <c r="BN346" s="201">
        <f t="shared" si="292"/>
        <v>0</v>
      </c>
      <c r="BO346" s="216">
        <f t="shared" si="328"/>
        <v>0</v>
      </c>
      <c r="BP346" s="201"/>
      <c r="BQ346" s="110">
        <f t="shared" si="293"/>
        <v>0</v>
      </c>
      <c r="BR346" s="110" t="e">
        <f t="shared" si="294"/>
        <v>#DIV/0!</v>
      </c>
      <c r="BS346" s="110" t="e">
        <f t="shared" si="313"/>
        <v>#DIV/0!</v>
      </c>
      <c r="BT346" s="110">
        <f t="shared" si="314"/>
        <v>0</v>
      </c>
      <c r="CC346" s="110"/>
      <c r="CD346" s="110"/>
      <c r="CE346" s="110"/>
      <c r="CW346" s="110"/>
      <c r="CX346" s="110"/>
    </row>
    <row r="347" spans="1:102">
      <c r="A347" s="110">
        <f t="shared" si="329"/>
        <v>5.9700000000000646</v>
      </c>
      <c r="B347" s="110">
        <f t="shared" si="295"/>
        <v>1528.6916829389659</v>
      </c>
      <c r="C347" s="116">
        <f t="shared" si="296"/>
        <v>1528.6916829389659</v>
      </c>
      <c r="E347" s="205">
        <f t="shared" si="264"/>
        <v>1738.5997667916934</v>
      </c>
      <c r="F347" s="205">
        <f t="shared" si="265"/>
        <v>1733.7916812236208</v>
      </c>
      <c r="G347" s="205">
        <f t="shared" si="266"/>
        <v>-0.13549917991545635</v>
      </c>
      <c r="H347" s="205">
        <f t="shared" si="267"/>
        <v>1739.2512584431306</v>
      </c>
      <c r="I347" s="205">
        <f t="shared" si="268"/>
        <v>0</v>
      </c>
      <c r="K347" s="115">
        <f t="shared" si="269"/>
        <v>1697.3444100000047</v>
      </c>
      <c r="L347" s="115">
        <f t="shared" si="270"/>
        <v>1838.5491200000026</v>
      </c>
      <c r="M347" s="115">
        <f t="shared" si="271"/>
        <v>0.15343698854337071</v>
      </c>
      <c r="N347" s="115">
        <f t="shared" si="272"/>
        <v>1737.8146606318205</v>
      </c>
      <c r="O347" s="115">
        <f t="shared" si="273"/>
        <v>1977.3682000000013</v>
      </c>
      <c r="Q347" s="205">
        <f t="shared" si="274"/>
        <v>-1</v>
      </c>
      <c r="R347" s="204">
        <f t="shared" si="275"/>
        <v>0</v>
      </c>
      <c r="S347" s="204">
        <f t="shared" si="276"/>
        <v>0</v>
      </c>
      <c r="T347" s="115">
        <f t="shared" si="277"/>
        <v>-1.1943845715985062</v>
      </c>
      <c r="U347" s="115">
        <f t="shared" si="278"/>
        <v>0</v>
      </c>
      <c r="V347" s="115">
        <f t="shared" si="279"/>
        <v>0</v>
      </c>
      <c r="W347" s="202">
        <f t="shared" si="297"/>
        <v>0</v>
      </c>
      <c r="Y347" s="205">
        <f t="shared" si="315"/>
        <v>80.886624707388265</v>
      </c>
      <c r="Z347" s="205">
        <f t="shared" si="316"/>
        <v>-1</v>
      </c>
      <c r="AA347" s="205">
        <f t="shared" si="280"/>
        <v>0</v>
      </c>
      <c r="AB347" s="205">
        <f t="shared" si="298"/>
        <v>0</v>
      </c>
      <c r="AC347" s="205">
        <f t="shared" si="317"/>
        <v>-1</v>
      </c>
      <c r="AD347" s="205">
        <f t="shared" si="281"/>
        <v>0</v>
      </c>
      <c r="AE347" s="205">
        <f t="shared" si="299"/>
        <v>0</v>
      </c>
      <c r="AF347" s="205">
        <f t="shared" si="282"/>
        <v>0</v>
      </c>
      <c r="AG347" s="205">
        <f t="shared" si="300"/>
        <v>0</v>
      </c>
      <c r="AH347" s="205">
        <f t="shared" si="301"/>
        <v>0</v>
      </c>
      <c r="AI347" s="205">
        <f t="shared" si="283"/>
        <v>-0.13549917991545635</v>
      </c>
      <c r="AJ347" s="205">
        <f t="shared" si="318"/>
        <v>1739.2512584431306</v>
      </c>
      <c r="AK347" s="205">
        <f t="shared" si="302"/>
        <v>80.780767620810266</v>
      </c>
      <c r="AL347" s="205">
        <f t="shared" si="284"/>
        <v>80.886624707388265</v>
      </c>
      <c r="AM347" s="205" t="e">
        <f t="shared" si="285"/>
        <v>#DIV/0!</v>
      </c>
      <c r="AN347" s="205">
        <f t="shared" si="303"/>
        <v>0</v>
      </c>
      <c r="AO347" s="205">
        <f t="shared" si="286"/>
        <v>0</v>
      </c>
      <c r="AP347" s="205">
        <f t="shared" si="304"/>
        <v>0</v>
      </c>
      <c r="AQ347" s="205">
        <f t="shared" si="305"/>
        <v>0</v>
      </c>
      <c r="AR347" s="215">
        <f t="shared" si="287"/>
        <v>13.181186421934679</v>
      </c>
      <c r="AS347" s="215">
        <f t="shared" si="288"/>
        <v>13.181186421934679</v>
      </c>
      <c r="AT347" s="215">
        <f t="shared" si="289"/>
        <v>0</v>
      </c>
      <c r="AU347" s="215">
        <f t="shared" si="319"/>
        <v>0</v>
      </c>
      <c r="AV347" s="201"/>
      <c r="AW347" s="115">
        <f t="shared" si="320"/>
        <v>71.95500000000419</v>
      </c>
      <c r="AX347" s="115">
        <f t="shared" si="321"/>
        <v>-1.1943845715985062</v>
      </c>
      <c r="AY347" s="115">
        <f t="shared" si="306"/>
        <v>0</v>
      </c>
      <c r="AZ347" s="115">
        <f t="shared" si="322"/>
        <v>-1.1873026548550774</v>
      </c>
      <c r="BA347" s="115">
        <f t="shared" si="307"/>
        <v>0</v>
      </c>
      <c r="BB347" s="115">
        <f t="shared" si="323"/>
        <v>0</v>
      </c>
      <c r="BC347" s="115">
        <f t="shared" si="324"/>
        <v>0</v>
      </c>
      <c r="BD347" s="115">
        <f t="shared" si="325"/>
        <v>0</v>
      </c>
      <c r="BE347" s="115">
        <f t="shared" si="308"/>
        <v>0</v>
      </c>
      <c r="BF347" s="115">
        <f t="shared" si="309"/>
        <v>0</v>
      </c>
      <c r="BG347" s="115">
        <f t="shared" si="326"/>
        <v>1697.3444100000047</v>
      </c>
      <c r="BH347" s="115">
        <f t="shared" si="327"/>
        <v>16937.227706104248</v>
      </c>
      <c r="BI347" s="115">
        <f t="shared" si="310"/>
        <v>71.95500000000419</v>
      </c>
      <c r="BJ347" s="115" t="e">
        <f t="shared" si="311"/>
        <v>#DIV/0!</v>
      </c>
      <c r="BK347" s="115">
        <f t="shared" si="290"/>
        <v>0</v>
      </c>
      <c r="BL347" s="115">
        <f t="shared" si="291"/>
        <v>0</v>
      </c>
      <c r="BM347" s="115">
        <f t="shared" si="312"/>
        <v>0</v>
      </c>
      <c r="BN347" s="201">
        <f t="shared" si="292"/>
        <v>0</v>
      </c>
      <c r="BO347" s="216">
        <f t="shared" si="328"/>
        <v>0</v>
      </c>
      <c r="BP347" s="201"/>
      <c r="BQ347" s="110">
        <f t="shared" si="293"/>
        <v>0</v>
      </c>
      <c r="BR347" s="110" t="e">
        <f t="shared" si="294"/>
        <v>#DIV/0!</v>
      </c>
      <c r="BS347" s="110" t="e">
        <f t="shared" si="313"/>
        <v>#DIV/0!</v>
      </c>
      <c r="BT347" s="110">
        <f t="shared" si="314"/>
        <v>0</v>
      </c>
      <c r="CC347" s="110"/>
      <c r="CD347" s="110"/>
      <c r="CE347" s="110"/>
      <c r="CW347" s="110"/>
      <c r="CX347" s="110"/>
    </row>
    <row r="348" spans="1:102">
      <c r="A348" s="110">
        <f t="shared" si="329"/>
        <v>5.9600000000000648</v>
      </c>
      <c r="B348" s="110">
        <f t="shared" si="295"/>
        <v>1528.5598710747465</v>
      </c>
      <c r="C348" s="116">
        <f t="shared" si="296"/>
        <v>1528.5598710747465</v>
      </c>
      <c r="E348" s="205">
        <f t="shared" si="264"/>
        <v>1737.8741143656039</v>
      </c>
      <c r="F348" s="205">
        <f t="shared" si="265"/>
        <v>1733.6918812236206</v>
      </c>
      <c r="G348" s="205">
        <f t="shared" si="266"/>
        <v>-0.1356260413397796</v>
      </c>
      <c r="H348" s="205">
        <f t="shared" si="267"/>
        <v>1738.441334090611</v>
      </c>
      <c r="I348" s="205">
        <f t="shared" si="268"/>
        <v>0</v>
      </c>
      <c r="K348" s="115">
        <f t="shared" si="269"/>
        <v>1696.6238400000047</v>
      </c>
      <c r="L348" s="115">
        <f t="shared" si="270"/>
        <v>1838.1308800000027</v>
      </c>
      <c r="M348" s="115">
        <f t="shared" si="271"/>
        <v>0.15356265356265272</v>
      </c>
      <c r="N348" s="115">
        <f t="shared" si="272"/>
        <v>1737.2028815779224</v>
      </c>
      <c r="O348" s="115">
        <f t="shared" si="273"/>
        <v>1977.1568000000016</v>
      </c>
      <c r="Q348" s="205">
        <f t="shared" si="274"/>
        <v>-1</v>
      </c>
      <c r="R348" s="204">
        <f t="shared" si="275"/>
        <v>0</v>
      </c>
      <c r="S348" s="204">
        <f t="shared" si="276"/>
        <v>0</v>
      </c>
      <c r="T348" s="115">
        <f t="shared" si="277"/>
        <v>-1.1876721393173137</v>
      </c>
      <c r="U348" s="115">
        <f t="shared" si="278"/>
        <v>0</v>
      </c>
      <c r="V348" s="115">
        <f t="shared" si="279"/>
        <v>0</v>
      </c>
      <c r="W348" s="202">
        <f t="shared" si="297"/>
        <v>0</v>
      </c>
      <c r="Y348" s="205">
        <f t="shared" si="315"/>
        <v>80.992435251961879</v>
      </c>
      <c r="Z348" s="205">
        <f t="shared" si="316"/>
        <v>-1</v>
      </c>
      <c r="AA348" s="205">
        <f t="shared" si="280"/>
        <v>0</v>
      </c>
      <c r="AB348" s="205">
        <f t="shared" si="298"/>
        <v>0</v>
      </c>
      <c r="AC348" s="205">
        <f t="shared" si="317"/>
        <v>-1</v>
      </c>
      <c r="AD348" s="205">
        <f t="shared" si="281"/>
        <v>0</v>
      </c>
      <c r="AE348" s="205">
        <f t="shared" si="299"/>
        <v>0</v>
      </c>
      <c r="AF348" s="205">
        <f t="shared" si="282"/>
        <v>0</v>
      </c>
      <c r="AG348" s="205">
        <f t="shared" si="300"/>
        <v>0</v>
      </c>
      <c r="AH348" s="205">
        <f t="shared" si="301"/>
        <v>0</v>
      </c>
      <c r="AI348" s="205">
        <f t="shared" si="283"/>
        <v>-0.1356260413397796</v>
      </c>
      <c r="AJ348" s="205">
        <f t="shared" si="318"/>
        <v>1738.441334090611</v>
      </c>
      <c r="AK348" s="205">
        <f t="shared" si="302"/>
        <v>80.886624707388265</v>
      </c>
      <c r="AL348" s="205">
        <f t="shared" si="284"/>
        <v>80.992435251961879</v>
      </c>
      <c r="AM348" s="205" t="e">
        <f t="shared" si="285"/>
        <v>#DIV/0!</v>
      </c>
      <c r="AN348" s="205">
        <f t="shared" si="303"/>
        <v>0</v>
      </c>
      <c r="AO348" s="205">
        <f t="shared" si="286"/>
        <v>0</v>
      </c>
      <c r="AP348" s="205">
        <f t="shared" si="304"/>
        <v>0</v>
      </c>
      <c r="AQ348" s="205">
        <f t="shared" si="305"/>
        <v>0</v>
      </c>
      <c r="AR348" s="215">
        <f t="shared" si="287"/>
        <v>13.181186421934679</v>
      </c>
      <c r="AS348" s="215">
        <f t="shared" si="288"/>
        <v>13.181186421934679</v>
      </c>
      <c r="AT348" s="215">
        <f t="shared" si="289"/>
        <v>0</v>
      </c>
      <c r="AU348" s="215">
        <f t="shared" si="319"/>
        <v>0</v>
      </c>
      <c r="AV348" s="201"/>
      <c r="AW348" s="115">
        <f t="shared" si="320"/>
        <v>72.056999999996776</v>
      </c>
      <c r="AX348" s="115">
        <f t="shared" si="321"/>
        <v>-1.1876721393173137</v>
      </c>
      <c r="AY348" s="115">
        <f t="shared" si="306"/>
        <v>0</v>
      </c>
      <c r="AZ348" s="115">
        <f t="shared" si="322"/>
        <v>-1.1806053530994689</v>
      </c>
      <c r="BA348" s="115">
        <f t="shared" si="307"/>
        <v>0</v>
      </c>
      <c r="BB348" s="115">
        <f t="shared" si="323"/>
        <v>0</v>
      </c>
      <c r="BC348" s="115">
        <f t="shared" si="324"/>
        <v>0</v>
      </c>
      <c r="BD348" s="115">
        <f t="shared" si="325"/>
        <v>0</v>
      </c>
      <c r="BE348" s="115">
        <f t="shared" si="308"/>
        <v>0</v>
      </c>
      <c r="BF348" s="115">
        <f t="shared" si="309"/>
        <v>0</v>
      </c>
      <c r="BG348" s="115">
        <f t="shared" si="326"/>
        <v>1696.6238400000047</v>
      </c>
      <c r="BH348" s="115">
        <f t="shared" si="327"/>
        <v>16878.453892526177</v>
      </c>
      <c r="BI348" s="115">
        <f t="shared" si="310"/>
        <v>72.056999999996776</v>
      </c>
      <c r="BJ348" s="115" t="e">
        <f t="shared" si="311"/>
        <v>#DIV/0!</v>
      </c>
      <c r="BK348" s="115">
        <f t="shared" si="290"/>
        <v>0</v>
      </c>
      <c r="BL348" s="115">
        <f t="shared" si="291"/>
        <v>0</v>
      </c>
      <c r="BM348" s="115">
        <f t="shared" si="312"/>
        <v>0</v>
      </c>
      <c r="BN348" s="201">
        <f t="shared" si="292"/>
        <v>0</v>
      </c>
      <c r="BO348" s="216">
        <f t="shared" si="328"/>
        <v>0</v>
      </c>
      <c r="BP348" s="201"/>
      <c r="BQ348" s="110">
        <f t="shared" si="293"/>
        <v>0</v>
      </c>
      <c r="BR348" s="110" t="e">
        <f t="shared" si="294"/>
        <v>#DIV/0!</v>
      </c>
      <c r="BS348" s="110" t="e">
        <f t="shared" si="313"/>
        <v>#DIV/0!</v>
      </c>
      <c r="BT348" s="110">
        <f t="shared" si="314"/>
        <v>0</v>
      </c>
      <c r="CC348" s="110"/>
      <c r="CD348" s="110"/>
      <c r="CE348" s="110"/>
      <c r="CW348" s="110"/>
      <c r="CX348" s="110"/>
    </row>
    <row r="349" spans="1:102">
      <c r="A349" s="110">
        <f t="shared" si="329"/>
        <v>5.950000000000065</v>
      </c>
      <c r="B349" s="110">
        <f t="shared" si="295"/>
        <v>1528.4280592105272</v>
      </c>
      <c r="C349" s="116">
        <f t="shared" si="296"/>
        <v>1528.4280592105272</v>
      </c>
      <c r="E349" s="205">
        <f t="shared" si="264"/>
        <v>1737.1473355847629</v>
      </c>
      <c r="F349" s="205">
        <f t="shared" si="265"/>
        <v>1733.5892812236207</v>
      </c>
      <c r="G349" s="205">
        <f t="shared" si="266"/>
        <v>-0.13575298956552784</v>
      </c>
      <c r="H349" s="205">
        <f t="shared" si="267"/>
        <v>1737.6303521013247</v>
      </c>
      <c r="I349" s="205">
        <f t="shared" si="268"/>
        <v>0</v>
      </c>
      <c r="K349" s="115">
        <f t="shared" si="269"/>
        <v>1695.9022500000046</v>
      </c>
      <c r="L349" s="115">
        <f t="shared" si="270"/>
        <v>1837.7120000000027</v>
      </c>
      <c r="M349" s="115">
        <f t="shared" si="271"/>
        <v>0.15368852459016311</v>
      </c>
      <c r="N349" s="115">
        <f t="shared" si="272"/>
        <v>1736.590316470355</v>
      </c>
      <c r="O349" s="115">
        <f t="shared" si="273"/>
        <v>1976.9450000000015</v>
      </c>
      <c r="Q349" s="205">
        <f t="shared" si="274"/>
        <v>-1</v>
      </c>
      <c r="R349" s="204">
        <f t="shared" si="275"/>
        <v>0</v>
      </c>
      <c r="S349" s="204">
        <f t="shared" si="276"/>
        <v>0</v>
      </c>
      <c r="T349" s="115">
        <f t="shared" si="277"/>
        <v>-1.1809779707635035</v>
      </c>
      <c r="U349" s="115">
        <f t="shared" si="278"/>
        <v>0</v>
      </c>
      <c r="V349" s="115">
        <f t="shared" si="279"/>
        <v>0</v>
      </c>
      <c r="W349" s="202">
        <f t="shared" si="297"/>
        <v>0</v>
      </c>
      <c r="Y349" s="205">
        <f t="shared" si="315"/>
        <v>81.098198928636435</v>
      </c>
      <c r="Z349" s="205">
        <f t="shared" si="316"/>
        <v>-1</v>
      </c>
      <c r="AA349" s="205">
        <f t="shared" si="280"/>
        <v>0</v>
      </c>
      <c r="AB349" s="205">
        <f t="shared" si="298"/>
        <v>0</v>
      </c>
      <c r="AC349" s="205">
        <f t="shared" si="317"/>
        <v>-1</v>
      </c>
      <c r="AD349" s="205">
        <f t="shared" si="281"/>
        <v>0</v>
      </c>
      <c r="AE349" s="205">
        <f t="shared" si="299"/>
        <v>0</v>
      </c>
      <c r="AF349" s="205">
        <f t="shared" si="282"/>
        <v>0</v>
      </c>
      <c r="AG349" s="205">
        <f t="shared" si="300"/>
        <v>0</v>
      </c>
      <c r="AH349" s="205">
        <f t="shared" si="301"/>
        <v>0</v>
      </c>
      <c r="AI349" s="205">
        <f t="shared" si="283"/>
        <v>-0.13575298956552784</v>
      </c>
      <c r="AJ349" s="205">
        <f t="shared" si="318"/>
        <v>1737.6303521013247</v>
      </c>
      <c r="AK349" s="205">
        <f t="shared" si="302"/>
        <v>80.992435251961879</v>
      </c>
      <c r="AL349" s="205">
        <f t="shared" si="284"/>
        <v>81.098198928636435</v>
      </c>
      <c r="AM349" s="205" t="e">
        <f t="shared" si="285"/>
        <v>#DIV/0!</v>
      </c>
      <c r="AN349" s="205">
        <f t="shared" si="303"/>
        <v>0</v>
      </c>
      <c r="AO349" s="205">
        <f t="shared" si="286"/>
        <v>0</v>
      </c>
      <c r="AP349" s="205">
        <f t="shared" si="304"/>
        <v>0</v>
      </c>
      <c r="AQ349" s="205">
        <f t="shared" si="305"/>
        <v>0</v>
      </c>
      <c r="AR349" s="215">
        <f t="shared" si="287"/>
        <v>13.181186421934679</v>
      </c>
      <c r="AS349" s="215">
        <f t="shared" si="288"/>
        <v>13.181186421934679</v>
      </c>
      <c r="AT349" s="215">
        <f t="shared" si="289"/>
        <v>0</v>
      </c>
      <c r="AU349" s="215">
        <f t="shared" si="319"/>
        <v>0</v>
      </c>
      <c r="AV349" s="201"/>
      <c r="AW349" s="115">
        <f t="shared" si="320"/>
        <v>72.159000000012099</v>
      </c>
      <c r="AX349" s="115">
        <f t="shared" si="321"/>
        <v>-1.1809779707635035</v>
      </c>
      <c r="AY349" s="115">
        <f t="shared" si="306"/>
        <v>0</v>
      </c>
      <c r="AZ349" s="115">
        <f t="shared" si="322"/>
        <v>-1.1739262694524157</v>
      </c>
      <c r="BA349" s="115">
        <f t="shared" si="307"/>
        <v>0</v>
      </c>
      <c r="BB349" s="115">
        <f t="shared" si="323"/>
        <v>0</v>
      </c>
      <c r="BC349" s="115">
        <f t="shared" si="324"/>
        <v>0</v>
      </c>
      <c r="BD349" s="115">
        <f t="shared" si="325"/>
        <v>0</v>
      </c>
      <c r="BE349" s="115">
        <f t="shared" si="308"/>
        <v>0</v>
      </c>
      <c r="BF349" s="115">
        <f t="shared" si="309"/>
        <v>0</v>
      </c>
      <c r="BG349" s="115">
        <f t="shared" si="326"/>
        <v>1695.9022500000046</v>
      </c>
      <c r="BH349" s="115">
        <f t="shared" si="327"/>
        <v>16819.578078948114</v>
      </c>
      <c r="BI349" s="115">
        <f t="shared" si="310"/>
        <v>72.159000000012099</v>
      </c>
      <c r="BJ349" s="115" t="e">
        <f t="shared" si="311"/>
        <v>#DIV/0!</v>
      </c>
      <c r="BK349" s="115">
        <f t="shared" si="290"/>
        <v>0</v>
      </c>
      <c r="BL349" s="115">
        <f t="shared" si="291"/>
        <v>0</v>
      </c>
      <c r="BM349" s="115">
        <f t="shared" si="312"/>
        <v>0</v>
      </c>
      <c r="BN349" s="201">
        <f t="shared" si="292"/>
        <v>0</v>
      </c>
      <c r="BO349" s="216">
        <f t="shared" si="328"/>
        <v>0</v>
      </c>
      <c r="BP349" s="201"/>
      <c r="BQ349" s="110">
        <f t="shared" si="293"/>
        <v>0</v>
      </c>
      <c r="BR349" s="110" t="e">
        <f t="shared" si="294"/>
        <v>#DIV/0!</v>
      </c>
      <c r="BS349" s="110" t="e">
        <f t="shared" si="313"/>
        <v>#DIV/0!</v>
      </c>
      <c r="BT349" s="110">
        <f t="shared" si="314"/>
        <v>0</v>
      </c>
      <c r="CC349" s="110"/>
      <c r="CD349" s="110"/>
      <c r="CE349" s="110"/>
      <c r="CW349" s="110"/>
      <c r="CX349" s="110"/>
    </row>
    <row r="350" spans="1:102">
      <c r="A350" s="110">
        <f t="shared" si="329"/>
        <v>5.9400000000000652</v>
      </c>
      <c r="B350" s="110">
        <f t="shared" si="295"/>
        <v>1528.2962473463078</v>
      </c>
      <c r="C350" s="116">
        <f t="shared" si="296"/>
        <v>1528.2962473463078</v>
      </c>
      <c r="E350" s="205">
        <f t="shared" si="264"/>
        <v>1736.4194304491707</v>
      </c>
      <c r="F350" s="205">
        <f t="shared" si="265"/>
        <v>1733.4838812236208</v>
      </c>
      <c r="G350" s="205">
        <f t="shared" si="266"/>
        <v>-0.13588002360378559</v>
      </c>
      <c r="H350" s="205">
        <f t="shared" si="267"/>
        <v>1736.8183129472286</v>
      </c>
      <c r="I350" s="205">
        <f t="shared" si="268"/>
        <v>0</v>
      </c>
      <c r="K350" s="115">
        <f t="shared" si="269"/>
        <v>1695.1796400000048</v>
      </c>
      <c r="L350" s="115">
        <f t="shared" si="270"/>
        <v>1837.2924800000028</v>
      </c>
      <c r="M350" s="115">
        <f t="shared" si="271"/>
        <v>0.153814602132895</v>
      </c>
      <c r="N350" s="115">
        <f t="shared" si="272"/>
        <v>1735.9769657482548</v>
      </c>
      <c r="O350" s="115">
        <f t="shared" si="273"/>
        <v>1976.7328000000014</v>
      </c>
      <c r="Q350" s="205">
        <f t="shared" si="274"/>
        <v>-1</v>
      </c>
      <c r="R350" s="204">
        <f t="shared" si="275"/>
        <v>0</v>
      </c>
      <c r="S350" s="204">
        <f t="shared" si="276"/>
        <v>0</v>
      </c>
      <c r="T350" s="115">
        <f t="shared" si="277"/>
        <v>-1.1743020029273878</v>
      </c>
      <c r="U350" s="115">
        <f t="shared" si="278"/>
        <v>0</v>
      </c>
      <c r="V350" s="115">
        <f t="shared" si="279"/>
        <v>0</v>
      </c>
      <c r="W350" s="202">
        <f t="shared" si="297"/>
        <v>0</v>
      </c>
      <c r="Y350" s="205">
        <f t="shared" si="315"/>
        <v>81.203915409607276</v>
      </c>
      <c r="Z350" s="205">
        <f t="shared" si="316"/>
        <v>-1</v>
      </c>
      <c r="AA350" s="205">
        <f t="shared" si="280"/>
        <v>0</v>
      </c>
      <c r="AB350" s="205">
        <f t="shared" si="298"/>
        <v>0</v>
      </c>
      <c r="AC350" s="205">
        <f t="shared" si="317"/>
        <v>-1</v>
      </c>
      <c r="AD350" s="205">
        <f t="shared" si="281"/>
        <v>0</v>
      </c>
      <c r="AE350" s="205">
        <f t="shared" si="299"/>
        <v>0</v>
      </c>
      <c r="AF350" s="205">
        <f t="shared" si="282"/>
        <v>0</v>
      </c>
      <c r="AG350" s="205">
        <f t="shared" si="300"/>
        <v>0</v>
      </c>
      <c r="AH350" s="205">
        <f t="shared" si="301"/>
        <v>0</v>
      </c>
      <c r="AI350" s="205">
        <f t="shared" si="283"/>
        <v>-0.13588002360378559</v>
      </c>
      <c r="AJ350" s="205">
        <f t="shared" si="318"/>
        <v>1736.8183129472286</v>
      </c>
      <c r="AK350" s="205">
        <f t="shared" si="302"/>
        <v>81.098198928636435</v>
      </c>
      <c r="AL350" s="205">
        <f t="shared" si="284"/>
        <v>81.203915409607276</v>
      </c>
      <c r="AM350" s="205" t="e">
        <f t="shared" si="285"/>
        <v>#DIV/0!</v>
      </c>
      <c r="AN350" s="205">
        <f t="shared" si="303"/>
        <v>0</v>
      </c>
      <c r="AO350" s="205">
        <f t="shared" si="286"/>
        <v>0</v>
      </c>
      <c r="AP350" s="205">
        <f t="shared" si="304"/>
        <v>0</v>
      </c>
      <c r="AQ350" s="205">
        <f t="shared" si="305"/>
        <v>0</v>
      </c>
      <c r="AR350" s="215">
        <f t="shared" si="287"/>
        <v>13.181186421934679</v>
      </c>
      <c r="AS350" s="215">
        <f t="shared" si="288"/>
        <v>13.181186421934679</v>
      </c>
      <c r="AT350" s="215">
        <f t="shared" si="289"/>
        <v>0</v>
      </c>
      <c r="AU350" s="215">
        <f t="shared" si="319"/>
        <v>0</v>
      </c>
      <c r="AV350" s="201"/>
      <c r="AW350" s="115">
        <f t="shared" si="320"/>
        <v>72.260999999981948</v>
      </c>
      <c r="AX350" s="115">
        <f t="shared" si="321"/>
        <v>-1.1743020029273878</v>
      </c>
      <c r="AY350" s="115">
        <f t="shared" si="306"/>
        <v>0</v>
      </c>
      <c r="AZ350" s="115">
        <f t="shared" si="322"/>
        <v>-1.167265341074736</v>
      </c>
      <c r="BA350" s="115">
        <f t="shared" si="307"/>
        <v>0</v>
      </c>
      <c r="BB350" s="115">
        <f t="shared" si="323"/>
        <v>0</v>
      </c>
      <c r="BC350" s="115">
        <f t="shared" si="324"/>
        <v>0</v>
      </c>
      <c r="BD350" s="115">
        <f t="shared" si="325"/>
        <v>0</v>
      </c>
      <c r="BE350" s="115">
        <f t="shared" si="308"/>
        <v>0</v>
      </c>
      <c r="BF350" s="115">
        <f t="shared" si="309"/>
        <v>0</v>
      </c>
      <c r="BG350" s="115">
        <f t="shared" si="326"/>
        <v>1695.1796400000048</v>
      </c>
      <c r="BH350" s="115">
        <f t="shared" si="327"/>
        <v>16760.600265370038</v>
      </c>
      <c r="BI350" s="115">
        <f t="shared" si="310"/>
        <v>72.260999999981948</v>
      </c>
      <c r="BJ350" s="115" t="e">
        <f t="shared" si="311"/>
        <v>#DIV/0!</v>
      </c>
      <c r="BK350" s="115">
        <f t="shared" si="290"/>
        <v>0</v>
      </c>
      <c r="BL350" s="115">
        <f t="shared" si="291"/>
        <v>0</v>
      </c>
      <c r="BM350" s="115">
        <f t="shared" si="312"/>
        <v>0</v>
      </c>
      <c r="BN350" s="201">
        <f t="shared" si="292"/>
        <v>0</v>
      </c>
      <c r="BO350" s="216">
        <f t="shared" si="328"/>
        <v>0</v>
      </c>
      <c r="BP350" s="201"/>
      <c r="BQ350" s="110">
        <f t="shared" si="293"/>
        <v>0</v>
      </c>
      <c r="BR350" s="110" t="e">
        <f t="shared" si="294"/>
        <v>#DIV/0!</v>
      </c>
      <c r="BS350" s="110" t="e">
        <f t="shared" si="313"/>
        <v>#DIV/0!</v>
      </c>
      <c r="BT350" s="110">
        <f t="shared" si="314"/>
        <v>0</v>
      </c>
      <c r="CC350" s="110"/>
      <c r="CD350" s="110"/>
      <c r="CE350" s="110"/>
      <c r="CW350" s="110"/>
      <c r="CX350" s="110"/>
    </row>
    <row r="351" spans="1:102">
      <c r="A351" s="110">
        <f t="shared" si="329"/>
        <v>5.9300000000000654</v>
      </c>
      <c r="B351" s="110">
        <f t="shared" si="295"/>
        <v>1528.1644354820885</v>
      </c>
      <c r="C351" s="116">
        <f t="shared" si="296"/>
        <v>1528.1644354820885</v>
      </c>
      <c r="E351" s="205">
        <f t="shared" si="264"/>
        <v>1735.6903989588268</v>
      </c>
      <c r="F351" s="205">
        <f t="shared" si="265"/>
        <v>1733.3756812236206</v>
      </c>
      <c r="G351" s="205">
        <f t="shared" si="266"/>
        <v>-0.13600714245351517</v>
      </c>
      <c r="H351" s="205">
        <f t="shared" si="267"/>
        <v>1736.0052171035786</v>
      </c>
      <c r="I351" s="205">
        <f t="shared" si="268"/>
        <v>0</v>
      </c>
      <c r="K351" s="115">
        <f t="shared" si="269"/>
        <v>1694.4560100000047</v>
      </c>
      <c r="L351" s="115">
        <f t="shared" si="270"/>
        <v>1836.8723200000027</v>
      </c>
      <c r="M351" s="115">
        <f t="shared" si="271"/>
        <v>0.15394088669950656</v>
      </c>
      <c r="N351" s="115">
        <f t="shared" si="272"/>
        <v>1735.3628298520134</v>
      </c>
      <c r="O351" s="115">
        <f t="shared" si="273"/>
        <v>1976.5202000000013</v>
      </c>
      <c r="Q351" s="205">
        <f t="shared" si="274"/>
        <v>-1</v>
      </c>
      <c r="R351" s="204">
        <f t="shared" si="275"/>
        <v>0</v>
      </c>
      <c r="S351" s="204">
        <f t="shared" si="276"/>
        <v>0</v>
      </c>
      <c r="T351" s="115">
        <f t="shared" si="277"/>
        <v>-1.1676441730439335</v>
      </c>
      <c r="U351" s="115">
        <f t="shared" si="278"/>
        <v>0</v>
      </c>
      <c r="V351" s="115">
        <f t="shared" si="279"/>
        <v>0</v>
      </c>
      <c r="W351" s="202">
        <f t="shared" si="297"/>
        <v>0</v>
      </c>
      <c r="Y351" s="205">
        <f t="shared" si="315"/>
        <v>81.309584365000688</v>
      </c>
      <c r="Z351" s="205">
        <f t="shared" si="316"/>
        <v>-1</v>
      </c>
      <c r="AA351" s="205">
        <f t="shared" si="280"/>
        <v>0</v>
      </c>
      <c r="AB351" s="205">
        <f t="shared" si="298"/>
        <v>0</v>
      </c>
      <c r="AC351" s="205">
        <f t="shared" si="317"/>
        <v>-1</v>
      </c>
      <c r="AD351" s="205">
        <f t="shared" si="281"/>
        <v>0</v>
      </c>
      <c r="AE351" s="205">
        <f t="shared" si="299"/>
        <v>0</v>
      </c>
      <c r="AF351" s="205">
        <f t="shared" si="282"/>
        <v>0</v>
      </c>
      <c r="AG351" s="205">
        <f t="shared" si="300"/>
        <v>0</v>
      </c>
      <c r="AH351" s="205">
        <f t="shared" si="301"/>
        <v>0</v>
      </c>
      <c r="AI351" s="205">
        <f t="shared" si="283"/>
        <v>-0.13600714245351517</v>
      </c>
      <c r="AJ351" s="205">
        <f t="shared" si="318"/>
        <v>1736.0052171035786</v>
      </c>
      <c r="AK351" s="205">
        <f t="shared" si="302"/>
        <v>81.203915409607276</v>
      </c>
      <c r="AL351" s="205">
        <f t="shared" si="284"/>
        <v>81.309584365000688</v>
      </c>
      <c r="AM351" s="205" t="e">
        <f t="shared" si="285"/>
        <v>#DIV/0!</v>
      </c>
      <c r="AN351" s="205">
        <f t="shared" si="303"/>
        <v>0</v>
      </c>
      <c r="AO351" s="205">
        <f t="shared" si="286"/>
        <v>0</v>
      </c>
      <c r="AP351" s="205">
        <f t="shared" si="304"/>
        <v>0</v>
      </c>
      <c r="AQ351" s="205">
        <f t="shared" si="305"/>
        <v>0</v>
      </c>
      <c r="AR351" s="215">
        <f t="shared" si="287"/>
        <v>13.181186421934679</v>
      </c>
      <c r="AS351" s="215">
        <f t="shared" si="288"/>
        <v>13.181186421934679</v>
      </c>
      <c r="AT351" s="215">
        <f t="shared" si="289"/>
        <v>0</v>
      </c>
      <c r="AU351" s="215">
        <f t="shared" si="319"/>
        <v>0</v>
      </c>
      <c r="AV351" s="201"/>
      <c r="AW351" s="115">
        <f t="shared" si="320"/>
        <v>72.363000000020023</v>
      </c>
      <c r="AX351" s="115">
        <f t="shared" si="321"/>
        <v>-1.1676441730439335</v>
      </c>
      <c r="AY351" s="115">
        <f t="shared" si="306"/>
        <v>0</v>
      </c>
      <c r="AZ351" s="115">
        <f t="shared" si="322"/>
        <v>-1.1606225053711787</v>
      </c>
      <c r="BA351" s="115">
        <f t="shared" si="307"/>
        <v>0</v>
      </c>
      <c r="BB351" s="115">
        <f t="shared" si="323"/>
        <v>0</v>
      </c>
      <c r="BC351" s="115">
        <f t="shared" si="324"/>
        <v>0</v>
      </c>
      <c r="BD351" s="115">
        <f t="shared" si="325"/>
        <v>0</v>
      </c>
      <c r="BE351" s="115">
        <f t="shared" si="308"/>
        <v>0</v>
      </c>
      <c r="BF351" s="115">
        <f t="shared" si="309"/>
        <v>0</v>
      </c>
      <c r="BG351" s="115">
        <f t="shared" si="326"/>
        <v>1694.4560100000047</v>
      </c>
      <c r="BH351" s="115">
        <f t="shared" si="327"/>
        <v>16701.520451791992</v>
      </c>
      <c r="BI351" s="115">
        <f t="shared" si="310"/>
        <v>72.363000000020023</v>
      </c>
      <c r="BJ351" s="115" t="e">
        <f t="shared" si="311"/>
        <v>#DIV/0!</v>
      </c>
      <c r="BK351" s="115">
        <f t="shared" si="290"/>
        <v>0</v>
      </c>
      <c r="BL351" s="115">
        <f t="shared" si="291"/>
        <v>0</v>
      </c>
      <c r="BM351" s="115">
        <f t="shared" si="312"/>
        <v>0</v>
      </c>
      <c r="BN351" s="201">
        <f t="shared" si="292"/>
        <v>0</v>
      </c>
      <c r="BO351" s="216">
        <f t="shared" si="328"/>
        <v>0</v>
      </c>
      <c r="BP351" s="201"/>
      <c r="BQ351" s="110">
        <f t="shared" si="293"/>
        <v>0</v>
      </c>
      <c r="BR351" s="110" t="e">
        <f t="shared" si="294"/>
        <v>#DIV/0!</v>
      </c>
      <c r="BS351" s="110" t="e">
        <f t="shared" si="313"/>
        <v>#DIV/0!</v>
      </c>
      <c r="BT351" s="110">
        <f t="shared" si="314"/>
        <v>0</v>
      </c>
      <c r="CC351" s="110"/>
      <c r="CD351" s="110"/>
      <c r="CE351" s="110"/>
      <c r="CW351" s="110"/>
      <c r="CX351" s="110"/>
    </row>
    <row r="352" spans="1:102">
      <c r="A352" s="110">
        <f t="shared" si="329"/>
        <v>5.9200000000000657</v>
      </c>
      <c r="B352" s="110">
        <f t="shared" si="295"/>
        <v>1528.0326236178691</v>
      </c>
      <c r="C352" s="116">
        <f t="shared" si="296"/>
        <v>1528.0326236178691</v>
      </c>
      <c r="E352" s="205">
        <f t="shared" si="264"/>
        <v>1734.9602411137316</v>
      </c>
      <c r="F352" s="205">
        <f t="shared" si="265"/>
        <v>1733.2646812236208</v>
      </c>
      <c r="G352" s="205">
        <f t="shared" si="266"/>
        <v>-0.13613434510145742</v>
      </c>
      <c r="H352" s="205">
        <f t="shared" si="267"/>
        <v>1735.1910650489522</v>
      </c>
      <c r="I352" s="205">
        <f t="shared" si="268"/>
        <v>0</v>
      </c>
      <c r="K352" s="115">
        <f t="shared" si="269"/>
        <v>1693.731360000005</v>
      </c>
      <c r="L352" s="115">
        <f t="shared" si="270"/>
        <v>1836.4515200000028</v>
      </c>
      <c r="M352" s="115">
        <f t="shared" si="271"/>
        <v>0.15406737880032784</v>
      </c>
      <c r="N352" s="115">
        <f t="shared" si="272"/>
        <v>1734.7479092232832</v>
      </c>
      <c r="O352" s="115">
        <f t="shared" si="273"/>
        <v>1976.3072000000013</v>
      </c>
      <c r="Q352" s="205">
        <f t="shared" si="274"/>
        <v>-1</v>
      </c>
      <c r="R352" s="204">
        <f t="shared" si="275"/>
        <v>0</v>
      </c>
      <c r="S352" s="204">
        <f t="shared" si="276"/>
        <v>0</v>
      </c>
      <c r="T352" s="115">
        <f t="shared" si="277"/>
        <v>-1.1610044185918682</v>
      </c>
      <c r="U352" s="115">
        <f t="shared" si="278"/>
        <v>0</v>
      </c>
      <c r="V352" s="115">
        <f t="shared" si="279"/>
        <v>0</v>
      </c>
      <c r="W352" s="202">
        <f t="shared" si="297"/>
        <v>0</v>
      </c>
      <c r="Y352" s="205">
        <f t="shared" si="315"/>
        <v>81.415205462646469</v>
      </c>
      <c r="Z352" s="205">
        <f t="shared" si="316"/>
        <v>-1</v>
      </c>
      <c r="AA352" s="205">
        <f t="shared" si="280"/>
        <v>0</v>
      </c>
      <c r="AB352" s="205">
        <f t="shared" si="298"/>
        <v>0</v>
      </c>
      <c r="AC352" s="205">
        <f t="shared" si="317"/>
        <v>-1</v>
      </c>
      <c r="AD352" s="205">
        <f t="shared" si="281"/>
        <v>0</v>
      </c>
      <c r="AE352" s="205">
        <f t="shared" si="299"/>
        <v>0</v>
      </c>
      <c r="AF352" s="205">
        <f t="shared" si="282"/>
        <v>0</v>
      </c>
      <c r="AG352" s="205">
        <f t="shared" si="300"/>
        <v>0</v>
      </c>
      <c r="AH352" s="205">
        <f t="shared" si="301"/>
        <v>0</v>
      </c>
      <c r="AI352" s="205">
        <f t="shared" si="283"/>
        <v>-0.13613434510145742</v>
      </c>
      <c r="AJ352" s="205">
        <f t="shared" si="318"/>
        <v>1735.1910650489522</v>
      </c>
      <c r="AK352" s="205">
        <f t="shared" si="302"/>
        <v>81.309584365000688</v>
      </c>
      <c r="AL352" s="205">
        <f t="shared" si="284"/>
        <v>81.415205462646469</v>
      </c>
      <c r="AM352" s="205" t="e">
        <f t="shared" si="285"/>
        <v>#DIV/0!</v>
      </c>
      <c r="AN352" s="205">
        <f t="shared" si="303"/>
        <v>0</v>
      </c>
      <c r="AO352" s="205">
        <f t="shared" si="286"/>
        <v>0</v>
      </c>
      <c r="AP352" s="205">
        <f t="shared" si="304"/>
        <v>0</v>
      </c>
      <c r="AQ352" s="205">
        <f t="shared" si="305"/>
        <v>0</v>
      </c>
      <c r="AR352" s="215">
        <f t="shared" si="287"/>
        <v>13.181186421934679</v>
      </c>
      <c r="AS352" s="215">
        <f t="shared" si="288"/>
        <v>13.181186421934679</v>
      </c>
      <c r="AT352" s="215">
        <f t="shared" si="289"/>
        <v>0</v>
      </c>
      <c r="AU352" s="215">
        <f t="shared" si="319"/>
        <v>0</v>
      </c>
      <c r="AV352" s="201"/>
      <c r="AW352" s="115">
        <f t="shared" si="320"/>
        <v>72.464999999967134</v>
      </c>
      <c r="AX352" s="115">
        <f t="shared" si="321"/>
        <v>-1.1610044185918682</v>
      </c>
      <c r="AY352" s="115">
        <f t="shared" si="306"/>
        <v>0</v>
      </c>
      <c r="AZ352" s="115">
        <f t="shared" si="322"/>
        <v>-1.1539976999895347</v>
      </c>
      <c r="BA352" s="115">
        <f t="shared" si="307"/>
        <v>0</v>
      </c>
      <c r="BB352" s="115">
        <f t="shared" si="323"/>
        <v>0</v>
      </c>
      <c r="BC352" s="115">
        <f t="shared" si="324"/>
        <v>0</v>
      </c>
      <c r="BD352" s="115">
        <f t="shared" si="325"/>
        <v>0</v>
      </c>
      <c r="BE352" s="115">
        <f t="shared" si="308"/>
        <v>0</v>
      </c>
      <c r="BF352" s="115">
        <f t="shared" si="309"/>
        <v>0</v>
      </c>
      <c r="BG352" s="115">
        <f t="shared" si="326"/>
        <v>1693.731360000005</v>
      </c>
      <c r="BH352" s="115">
        <f t="shared" si="327"/>
        <v>16642.338638213907</v>
      </c>
      <c r="BI352" s="115">
        <f t="shared" si="310"/>
        <v>72.464999999967134</v>
      </c>
      <c r="BJ352" s="115" t="e">
        <f t="shared" si="311"/>
        <v>#DIV/0!</v>
      </c>
      <c r="BK352" s="115">
        <f t="shared" si="290"/>
        <v>0</v>
      </c>
      <c r="BL352" s="115">
        <f t="shared" si="291"/>
        <v>0</v>
      </c>
      <c r="BM352" s="115">
        <f t="shared" si="312"/>
        <v>0</v>
      </c>
      <c r="BN352" s="201">
        <f t="shared" si="292"/>
        <v>0</v>
      </c>
      <c r="BO352" s="216">
        <f t="shared" si="328"/>
        <v>0</v>
      </c>
      <c r="BP352" s="201"/>
      <c r="BQ352" s="110">
        <f t="shared" si="293"/>
        <v>0</v>
      </c>
      <c r="BR352" s="110" t="e">
        <f t="shared" si="294"/>
        <v>#DIV/0!</v>
      </c>
      <c r="BS352" s="110" t="e">
        <f t="shared" si="313"/>
        <v>#DIV/0!</v>
      </c>
      <c r="BT352" s="110">
        <f t="shared" si="314"/>
        <v>0</v>
      </c>
      <c r="CC352" s="110"/>
      <c r="CD352" s="110"/>
      <c r="CE352" s="110"/>
      <c r="CW352" s="110"/>
      <c r="CX352" s="110"/>
    </row>
    <row r="353" spans="1:102">
      <c r="A353" s="110">
        <f t="shared" si="329"/>
        <v>5.9100000000000659</v>
      </c>
      <c r="B353" s="110">
        <f t="shared" si="295"/>
        <v>1527.9008117536498</v>
      </c>
      <c r="C353" s="116">
        <f t="shared" si="296"/>
        <v>1527.9008117536498</v>
      </c>
      <c r="E353" s="205">
        <f t="shared" si="264"/>
        <v>1734.2289569138848</v>
      </c>
      <c r="F353" s="205">
        <f t="shared" si="265"/>
        <v>1733.1508812236209</v>
      </c>
      <c r="G353" s="205">
        <f t="shared" si="266"/>
        <v>-0.13626163052203294</v>
      </c>
      <c r="H353" s="205">
        <f t="shared" si="267"/>
        <v>1734.3758572652662</v>
      </c>
      <c r="I353" s="205">
        <f t="shared" si="268"/>
        <v>0</v>
      </c>
      <c r="K353" s="115">
        <f t="shared" si="269"/>
        <v>1693.0056900000047</v>
      </c>
      <c r="L353" s="115">
        <f t="shared" si="270"/>
        <v>1836.0300800000027</v>
      </c>
      <c r="M353" s="115">
        <f t="shared" si="271"/>
        <v>0.15419407894736759</v>
      </c>
      <c r="N353" s="115">
        <f t="shared" si="272"/>
        <v>1734.132204304979</v>
      </c>
      <c r="O353" s="115">
        <f t="shared" si="273"/>
        <v>1976.0938000000015</v>
      </c>
      <c r="Q353" s="205">
        <f t="shared" si="274"/>
        <v>-1</v>
      </c>
      <c r="R353" s="204">
        <f t="shared" si="275"/>
        <v>0</v>
      </c>
      <c r="S353" s="204">
        <f t="shared" si="276"/>
        <v>0</v>
      </c>
      <c r="T353" s="115">
        <f t="shared" si="277"/>
        <v>-1.1543826772927137</v>
      </c>
      <c r="U353" s="115">
        <f t="shared" si="278"/>
        <v>0</v>
      </c>
      <c r="V353" s="115">
        <f t="shared" si="279"/>
        <v>0</v>
      </c>
      <c r="W353" s="202">
        <f t="shared" si="297"/>
        <v>0</v>
      </c>
      <c r="Y353" s="205">
        <f t="shared" si="315"/>
        <v>81.520778368600901</v>
      </c>
      <c r="Z353" s="205">
        <f t="shared" si="316"/>
        <v>-1</v>
      </c>
      <c r="AA353" s="205">
        <f t="shared" si="280"/>
        <v>0</v>
      </c>
      <c r="AB353" s="205">
        <f t="shared" si="298"/>
        <v>0</v>
      </c>
      <c r="AC353" s="205">
        <f t="shared" si="317"/>
        <v>-1</v>
      </c>
      <c r="AD353" s="205">
        <f t="shared" si="281"/>
        <v>0</v>
      </c>
      <c r="AE353" s="205">
        <f t="shared" si="299"/>
        <v>0</v>
      </c>
      <c r="AF353" s="205">
        <f t="shared" si="282"/>
        <v>0</v>
      </c>
      <c r="AG353" s="205">
        <f t="shared" si="300"/>
        <v>0</v>
      </c>
      <c r="AH353" s="205">
        <f t="shared" si="301"/>
        <v>0</v>
      </c>
      <c r="AI353" s="205">
        <f t="shared" si="283"/>
        <v>-0.13626163052203294</v>
      </c>
      <c r="AJ353" s="205">
        <f t="shared" si="318"/>
        <v>1734.3758572652662</v>
      </c>
      <c r="AK353" s="205">
        <f t="shared" si="302"/>
        <v>81.415205462646469</v>
      </c>
      <c r="AL353" s="205">
        <f t="shared" si="284"/>
        <v>81.520778368600901</v>
      </c>
      <c r="AM353" s="205" t="e">
        <f t="shared" si="285"/>
        <v>#DIV/0!</v>
      </c>
      <c r="AN353" s="205">
        <f t="shared" si="303"/>
        <v>0</v>
      </c>
      <c r="AO353" s="205">
        <f t="shared" si="286"/>
        <v>0</v>
      </c>
      <c r="AP353" s="205">
        <f t="shared" si="304"/>
        <v>0</v>
      </c>
      <c r="AQ353" s="205">
        <f t="shared" si="305"/>
        <v>0</v>
      </c>
      <c r="AR353" s="215">
        <f t="shared" si="287"/>
        <v>13.181186421957417</v>
      </c>
      <c r="AS353" s="215">
        <f t="shared" si="288"/>
        <v>13.181186421957417</v>
      </c>
      <c r="AT353" s="215">
        <f t="shared" si="289"/>
        <v>0</v>
      </c>
      <c r="AU353" s="215">
        <f t="shared" si="319"/>
        <v>0</v>
      </c>
      <c r="AV353" s="201"/>
      <c r="AW353" s="115">
        <f t="shared" si="320"/>
        <v>72.567000000027932</v>
      </c>
      <c r="AX353" s="115">
        <f t="shared" si="321"/>
        <v>-1.1543826772927137</v>
      </c>
      <c r="AY353" s="115">
        <f t="shared" si="306"/>
        <v>0</v>
      </c>
      <c r="AZ353" s="115">
        <f t="shared" si="322"/>
        <v>-1.1473908628196718</v>
      </c>
      <c r="BA353" s="115">
        <f t="shared" si="307"/>
        <v>0</v>
      </c>
      <c r="BB353" s="115">
        <f t="shared" si="323"/>
        <v>0</v>
      </c>
      <c r="BC353" s="115">
        <f t="shared" si="324"/>
        <v>0</v>
      </c>
      <c r="BD353" s="115">
        <f t="shared" si="325"/>
        <v>0</v>
      </c>
      <c r="BE353" s="115">
        <f t="shared" si="308"/>
        <v>0</v>
      </c>
      <c r="BF353" s="115">
        <f t="shared" si="309"/>
        <v>0</v>
      </c>
      <c r="BG353" s="115">
        <f t="shared" si="326"/>
        <v>1693.0056900000047</v>
      </c>
      <c r="BH353" s="115">
        <f t="shared" si="327"/>
        <v>16583.054824635874</v>
      </c>
      <c r="BI353" s="115">
        <f t="shared" si="310"/>
        <v>72.567000000027932</v>
      </c>
      <c r="BJ353" s="115" t="e">
        <f t="shared" si="311"/>
        <v>#DIV/0!</v>
      </c>
      <c r="BK353" s="115">
        <f t="shared" si="290"/>
        <v>0</v>
      </c>
      <c r="BL353" s="115">
        <f t="shared" si="291"/>
        <v>0</v>
      </c>
      <c r="BM353" s="115">
        <f t="shared" si="312"/>
        <v>0</v>
      </c>
      <c r="BN353" s="201">
        <f t="shared" si="292"/>
        <v>0</v>
      </c>
      <c r="BO353" s="216">
        <f t="shared" si="328"/>
        <v>0</v>
      </c>
      <c r="BP353" s="201"/>
      <c r="BQ353" s="110">
        <f t="shared" si="293"/>
        <v>0</v>
      </c>
      <c r="BR353" s="110" t="e">
        <f t="shared" si="294"/>
        <v>#DIV/0!</v>
      </c>
      <c r="BS353" s="110" t="e">
        <f t="shared" si="313"/>
        <v>#DIV/0!</v>
      </c>
      <c r="BT353" s="110">
        <f t="shared" si="314"/>
        <v>0</v>
      </c>
      <c r="CC353" s="110"/>
      <c r="CD353" s="110"/>
      <c r="CE353" s="110"/>
      <c r="CW353" s="110"/>
      <c r="CX353" s="110"/>
    </row>
    <row r="354" spans="1:102">
      <c r="A354" s="110">
        <f t="shared" si="329"/>
        <v>5.9000000000000661</v>
      </c>
      <c r="B354" s="110">
        <f t="shared" si="295"/>
        <v>1527.7689998894302</v>
      </c>
      <c r="C354" s="116">
        <f t="shared" si="296"/>
        <v>1527.7689998894302</v>
      </c>
      <c r="E354" s="205">
        <f t="shared" si="264"/>
        <v>1733.4965463592866</v>
      </c>
      <c r="F354" s="205">
        <f t="shared" si="265"/>
        <v>1733.0342812236208</v>
      </c>
      <c r="G354" s="205">
        <f t="shared" si="266"/>
        <v>-0.13638899767724272</v>
      </c>
      <c r="H354" s="205">
        <f t="shared" si="267"/>
        <v>1733.5595942378013</v>
      </c>
      <c r="I354" s="205">
        <f t="shared" si="268"/>
        <v>0</v>
      </c>
      <c r="K354" s="115">
        <f t="shared" si="269"/>
        <v>1692.2790000000048</v>
      </c>
      <c r="L354" s="115">
        <f t="shared" si="270"/>
        <v>1835.6080000000027</v>
      </c>
      <c r="M354" s="115">
        <f t="shared" si="271"/>
        <v>0.15432098765432015</v>
      </c>
      <c r="N354" s="115">
        <f t="shared" si="272"/>
        <v>1733.5157155412874</v>
      </c>
      <c r="O354" s="115">
        <f t="shared" si="273"/>
        <v>1975.8800000000015</v>
      </c>
      <c r="Q354" s="205">
        <f t="shared" si="274"/>
        <v>-1</v>
      </c>
      <c r="R354" s="204">
        <f t="shared" si="275"/>
        <v>0</v>
      </c>
      <c r="S354" s="204">
        <f t="shared" si="276"/>
        <v>0</v>
      </c>
      <c r="T354" s="115">
        <f t="shared" si="277"/>
        <v>-1.1477788871099146</v>
      </c>
      <c r="U354" s="115">
        <f t="shared" si="278"/>
        <v>0</v>
      </c>
      <c r="V354" s="115">
        <f t="shared" si="279"/>
        <v>0</v>
      </c>
      <c r="W354" s="202">
        <f t="shared" si="297"/>
        <v>0</v>
      </c>
      <c r="Y354" s="205">
        <f t="shared" si="315"/>
        <v>81.626302746487369</v>
      </c>
      <c r="Z354" s="205">
        <f t="shared" si="316"/>
        <v>-1</v>
      </c>
      <c r="AA354" s="205">
        <f t="shared" si="280"/>
        <v>0</v>
      </c>
      <c r="AB354" s="205">
        <f t="shared" si="298"/>
        <v>0</v>
      </c>
      <c r="AC354" s="205">
        <f t="shared" si="317"/>
        <v>-1</v>
      </c>
      <c r="AD354" s="205">
        <f t="shared" si="281"/>
        <v>0</v>
      </c>
      <c r="AE354" s="205">
        <f t="shared" si="299"/>
        <v>0</v>
      </c>
      <c r="AF354" s="205">
        <f t="shared" si="282"/>
        <v>0</v>
      </c>
      <c r="AG354" s="205">
        <f t="shared" si="300"/>
        <v>0</v>
      </c>
      <c r="AH354" s="205">
        <f t="shared" si="301"/>
        <v>0</v>
      </c>
      <c r="AI354" s="205">
        <f t="shared" si="283"/>
        <v>-0.13638899767724272</v>
      </c>
      <c r="AJ354" s="205">
        <f t="shared" si="318"/>
        <v>1733.5595942378013</v>
      </c>
      <c r="AK354" s="205">
        <f t="shared" si="302"/>
        <v>81.520778368600901</v>
      </c>
      <c r="AL354" s="205">
        <f t="shared" si="284"/>
        <v>81.626302746487369</v>
      </c>
      <c r="AM354" s="205" t="e">
        <f t="shared" si="285"/>
        <v>#DIV/0!</v>
      </c>
      <c r="AN354" s="205">
        <f t="shared" si="303"/>
        <v>0</v>
      </c>
      <c r="AO354" s="205">
        <f t="shared" si="286"/>
        <v>0</v>
      </c>
      <c r="AP354" s="205">
        <f t="shared" si="304"/>
        <v>0</v>
      </c>
      <c r="AQ354" s="205">
        <f t="shared" si="305"/>
        <v>0</v>
      </c>
      <c r="AR354" s="215">
        <f t="shared" si="287"/>
        <v>13.181186421934679</v>
      </c>
      <c r="AS354" s="215">
        <f t="shared" si="288"/>
        <v>13.181186421934679</v>
      </c>
      <c r="AT354" s="215">
        <f t="shared" si="289"/>
        <v>0</v>
      </c>
      <c r="AU354" s="215">
        <f t="shared" si="319"/>
        <v>0</v>
      </c>
      <c r="AV354" s="201"/>
      <c r="AW354" s="115">
        <f t="shared" si="320"/>
        <v>72.66899999999778</v>
      </c>
      <c r="AX354" s="115">
        <f t="shared" si="321"/>
        <v>-1.1477788871099146</v>
      </c>
      <c r="AY354" s="115">
        <f t="shared" si="306"/>
        <v>0</v>
      </c>
      <c r="AZ354" s="115">
        <f t="shared" si="322"/>
        <v>-1.1408019319926668</v>
      </c>
      <c r="BA354" s="115">
        <f t="shared" si="307"/>
        <v>0</v>
      </c>
      <c r="BB354" s="115">
        <f t="shared" si="323"/>
        <v>0</v>
      </c>
      <c r="BC354" s="115">
        <f t="shared" si="324"/>
        <v>0</v>
      </c>
      <c r="BD354" s="115">
        <f t="shared" si="325"/>
        <v>0</v>
      </c>
      <c r="BE354" s="115">
        <f t="shared" si="308"/>
        <v>0</v>
      </c>
      <c r="BF354" s="115">
        <f t="shared" si="309"/>
        <v>0</v>
      </c>
      <c r="BG354" s="115">
        <f t="shared" si="326"/>
        <v>1692.2790000000048</v>
      </c>
      <c r="BH354" s="115">
        <f t="shared" si="327"/>
        <v>16523.669011057802</v>
      </c>
      <c r="BI354" s="115">
        <f t="shared" si="310"/>
        <v>72.66899999999778</v>
      </c>
      <c r="BJ354" s="115" t="e">
        <f t="shared" si="311"/>
        <v>#DIV/0!</v>
      </c>
      <c r="BK354" s="115">
        <f t="shared" si="290"/>
        <v>0</v>
      </c>
      <c r="BL354" s="115">
        <f t="shared" si="291"/>
        <v>0</v>
      </c>
      <c r="BM354" s="115">
        <f t="shared" si="312"/>
        <v>0</v>
      </c>
      <c r="BN354" s="201">
        <f t="shared" si="292"/>
        <v>0</v>
      </c>
      <c r="BO354" s="216">
        <f t="shared" si="328"/>
        <v>0</v>
      </c>
      <c r="BP354" s="201"/>
      <c r="BQ354" s="110">
        <f t="shared" si="293"/>
        <v>0</v>
      </c>
      <c r="BR354" s="110" t="e">
        <f t="shared" si="294"/>
        <v>#DIV/0!</v>
      </c>
      <c r="BS354" s="110" t="e">
        <f t="shared" si="313"/>
        <v>#DIV/0!</v>
      </c>
      <c r="BT354" s="110">
        <f t="shared" si="314"/>
        <v>0</v>
      </c>
      <c r="CC354" s="110"/>
      <c r="CD354" s="110"/>
      <c r="CE354" s="110"/>
      <c r="CW354" s="110"/>
      <c r="CX354" s="110"/>
    </row>
    <row r="355" spans="1:102">
      <c r="A355" s="110">
        <f t="shared" si="329"/>
        <v>5.8900000000000663</v>
      </c>
      <c r="B355" s="110">
        <f t="shared" si="295"/>
        <v>1527.6371880252109</v>
      </c>
      <c r="C355" s="116">
        <f t="shared" si="296"/>
        <v>1527.6371880252109</v>
      </c>
      <c r="E355" s="205">
        <f t="shared" si="264"/>
        <v>1732.7630094499368</v>
      </c>
      <c r="F355" s="205">
        <f t="shared" si="265"/>
        <v>1732.9148812236208</v>
      </c>
      <c r="G355" s="205">
        <f t="shared" si="266"/>
        <v>-0.13651644551656691</v>
      </c>
      <c r="H355" s="205">
        <f t="shared" si="267"/>
        <v>1732.7422764552191</v>
      </c>
      <c r="I355" s="205">
        <f t="shared" si="268"/>
        <v>0</v>
      </c>
      <c r="K355" s="115">
        <f t="shared" si="269"/>
        <v>1691.5512900000049</v>
      </c>
      <c r="L355" s="115">
        <f t="shared" si="270"/>
        <v>1835.1852800000029</v>
      </c>
      <c r="M355" s="115">
        <f t="shared" si="271"/>
        <v>0.15444810543657245</v>
      </c>
      <c r="N355" s="115">
        <f t="shared" si="272"/>
        <v>1732.8984433776675</v>
      </c>
      <c r="O355" s="115">
        <f t="shared" si="273"/>
        <v>1975.6658000000014</v>
      </c>
      <c r="Q355" s="205">
        <f t="shared" si="274"/>
        <v>-1350.6513847106321</v>
      </c>
      <c r="R355" s="204">
        <f t="shared" si="275"/>
        <v>0</v>
      </c>
      <c r="S355" s="204">
        <f t="shared" si="276"/>
        <v>0</v>
      </c>
      <c r="T355" s="115">
        <f t="shared" si="277"/>
        <v>-1.1411929862478671</v>
      </c>
      <c r="U355" s="115">
        <f t="shared" si="278"/>
        <v>0</v>
      </c>
      <c r="V355" s="115">
        <f t="shared" si="279"/>
        <v>0</v>
      </c>
      <c r="W355" s="202">
        <f t="shared" si="297"/>
        <v>0</v>
      </c>
      <c r="Y355" s="205">
        <f t="shared" si="315"/>
        <v>81.731778258223969</v>
      </c>
      <c r="Z355" s="205">
        <f t="shared" si="316"/>
        <v>-1350.6513847106321</v>
      </c>
      <c r="AA355" s="205">
        <f t="shared" si="280"/>
        <v>0</v>
      </c>
      <c r="AB355" s="205">
        <f t="shared" si="298"/>
        <v>0</v>
      </c>
      <c r="AC355" s="205">
        <f t="shared" si="317"/>
        <v>-1344.0668826946035</v>
      </c>
      <c r="AD355" s="205">
        <f t="shared" si="281"/>
        <v>0</v>
      </c>
      <c r="AE355" s="205">
        <f t="shared" si="299"/>
        <v>0</v>
      </c>
      <c r="AF355" s="205">
        <f t="shared" si="282"/>
        <v>0</v>
      </c>
      <c r="AG355" s="205">
        <f t="shared" si="300"/>
        <v>0</v>
      </c>
      <c r="AH355" s="205">
        <f t="shared" si="301"/>
        <v>0</v>
      </c>
      <c r="AI355" s="205">
        <f t="shared" si="283"/>
        <v>-0.13651644551656691</v>
      </c>
      <c r="AJ355" s="205">
        <f t="shared" si="318"/>
        <v>1732.7422764552191</v>
      </c>
      <c r="AK355" s="205">
        <f t="shared" si="302"/>
        <v>81.626302746487369</v>
      </c>
      <c r="AL355" s="205">
        <f t="shared" si="284"/>
        <v>81.731778258223969</v>
      </c>
      <c r="AM355" s="205" t="e">
        <f t="shared" si="285"/>
        <v>#DIV/0!</v>
      </c>
      <c r="AN355" s="205">
        <f t="shared" si="303"/>
        <v>0</v>
      </c>
      <c r="AO355" s="205">
        <f t="shared" si="286"/>
        <v>0</v>
      </c>
      <c r="AP355" s="205">
        <f t="shared" si="304"/>
        <v>0</v>
      </c>
      <c r="AQ355" s="205">
        <f t="shared" si="305"/>
        <v>0</v>
      </c>
      <c r="AR355" s="215">
        <f t="shared" si="287"/>
        <v>13.181186421934679</v>
      </c>
      <c r="AS355" s="215">
        <f t="shared" si="288"/>
        <v>13.181186421934679</v>
      </c>
      <c r="AT355" s="215">
        <f t="shared" si="289"/>
        <v>0</v>
      </c>
      <c r="AU355" s="215">
        <f t="shared" si="319"/>
        <v>0</v>
      </c>
      <c r="AV355" s="201"/>
      <c r="AW355" s="115">
        <f t="shared" si="320"/>
        <v>72.770999999990366</v>
      </c>
      <c r="AX355" s="115">
        <f t="shared" si="321"/>
        <v>-1.1411929862478671</v>
      </c>
      <c r="AY355" s="115">
        <f t="shared" si="306"/>
        <v>0</v>
      </c>
      <c r="AZ355" s="115">
        <f t="shared" si="322"/>
        <v>-1.1342308458798385</v>
      </c>
      <c r="BA355" s="115">
        <f t="shared" si="307"/>
        <v>0</v>
      </c>
      <c r="BB355" s="115">
        <f t="shared" si="323"/>
        <v>0</v>
      </c>
      <c r="BC355" s="115">
        <f t="shared" si="324"/>
        <v>0</v>
      </c>
      <c r="BD355" s="115">
        <f t="shared" si="325"/>
        <v>0</v>
      </c>
      <c r="BE355" s="115">
        <f t="shared" si="308"/>
        <v>0</v>
      </c>
      <c r="BF355" s="115">
        <f t="shared" si="309"/>
        <v>0</v>
      </c>
      <c r="BG355" s="115">
        <f t="shared" si="326"/>
        <v>1691.5512900000049</v>
      </c>
      <c r="BH355" s="115">
        <f t="shared" si="327"/>
        <v>16464.181197479738</v>
      </c>
      <c r="BI355" s="115">
        <f t="shared" si="310"/>
        <v>72.770999999990366</v>
      </c>
      <c r="BJ355" s="115" t="e">
        <f t="shared" si="311"/>
        <v>#DIV/0!</v>
      </c>
      <c r="BK355" s="115">
        <f t="shared" si="290"/>
        <v>0</v>
      </c>
      <c r="BL355" s="115">
        <f t="shared" si="291"/>
        <v>0</v>
      </c>
      <c r="BM355" s="115">
        <f t="shared" si="312"/>
        <v>0</v>
      </c>
      <c r="BN355" s="201">
        <f t="shared" si="292"/>
        <v>0</v>
      </c>
      <c r="BO355" s="216">
        <f t="shared" si="328"/>
        <v>0</v>
      </c>
      <c r="BP355" s="201"/>
      <c r="BQ355" s="110">
        <f t="shared" si="293"/>
        <v>0</v>
      </c>
      <c r="BR355" s="110" t="e">
        <f t="shared" si="294"/>
        <v>#DIV/0!</v>
      </c>
      <c r="BS355" s="110" t="e">
        <f t="shared" si="313"/>
        <v>#DIV/0!</v>
      </c>
      <c r="BT355" s="110">
        <f t="shared" si="314"/>
        <v>0</v>
      </c>
      <c r="CC355" s="110"/>
      <c r="CD355" s="110"/>
      <c r="CE355" s="110"/>
      <c r="CW355" s="110"/>
      <c r="CX355" s="110"/>
    </row>
    <row r="356" spans="1:102">
      <c r="A356" s="110">
        <f t="shared" si="329"/>
        <v>5.8800000000000665</v>
      </c>
      <c r="B356" s="110">
        <f t="shared" si="295"/>
        <v>1527.5053761609915</v>
      </c>
      <c r="C356" s="116">
        <f t="shared" si="296"/>
        <v>1527.5053761609915</v>
      </c>
      <c r="E356" s="205">
        <f t="shared" si="264"/>
        <v>1732.0283461858355</v>
      </c>
      <c r="F356" s="205">
        <f t="shared" si="265"/>
        <v>1732.792681223621</v>
      </c>
      <c r="G356" s="205">
        <f t="shared" si="266"/>
        <v>-0.13664397297686592</v>
      </c>
      <c r="H356" s="205">
        <f t="shared" si="267"/>
        <v>1731.9239044095871</v>
      </c>
      <c r="I356" s="205">
        <f t="shared" si="268"/>
        <v>0</v>
      </c>
      <c r="K356" s="115">
        <f t="shared" si="269"/>
        <v>1690.8225600000048</v>
      </c>
      <c r="L356" s="115">
        <f t="shared" si="270"/>
        <v>1834.7619200000029</v>
      </c>
      <c r="M356" s="115">
        <f t="shared" si="271"/>
        <v>0.15457543281121103</v>
      </c>
      <c r="N356" s="115">
        <f t="shared" si="272"/>
        <v>1732.2803882608573</v>
      </c>
      <c r="O356" s="115">
        <f t="shared" si="273"/>
        <v>1975.4512000000016</v>
      </c>
      <c r="Q356" s="205">
        <f t="shared" si="274"/>
        <v>-267.58287912249847</v>
      </c>
      <c r="R356" s="204">
        <f t="shared" si="275"/>
        <v>0</v>
      </c>
      <c r="S356" s="204">
        <f t="shared" si="276"/>
        <v>0</v>
      </c>
      <c r="T356" s="115">
        <f t="shared" si="277"/>
        <v>-1.1346249131510349</v>
      </c>
      <c r="U356" s="115">
        <f t="shared" si="278"/>
        <v>0</v>
      </c>
      <c r="V356" s="115">
        <f t="shared" si="279"/>
        <v>0</v>
      </c>
      <c r="W356" s="202">
        <f t="shared" si="297"/>
        <v>0</v>
      </c>
      <c r="Y356" s="205">
        <f t="shared" si="315"/>
        <v>81.837204563204907</v>
      </c>
      <c r="Z356" s="205">
        <f t="shared" si="316"/>
        <v>-267.58287912249847</v>
      </c>
      <c r="AA356" s="205">
        <f t="shared" si="280"/>
        <v>0</v>
      </c>
      <c r="AB356" s="205">
        <f t="shared" si="298"/>
        <v>0</v>
      </c>
      <c r="AC356" s="205">
        <f t="shared" si="317"/>
        <v>-266.27455234096391</v>
      </c>
      <c r="AD356" s="205">
        <f t="shared" si="281"/>
        <v>0</v>
      </c>
      <c r="AE356" s="205">
        <f t="shared" si="299"/>
        <v>0</v>
      </c>
      <c r="AF356" s="205">
        <f t="shared" si="282"/>
        <v>0</v>
      </c>
      <c r="AG356" s="205">
        <f t="shared" si="300"/>
        <v>0</v>
      </c>
      <c r="AH356" s="205">
        <f t="shared" si="301"/>
        <v>0</v>
      </c>
      <c r="AI356" s="205">
        <f t="shared" si="283"/>
        <v>-0.13664397297686592</v>
      </c>
      <c r="AJ356" s="205">
        <f t="shared" si="318"/>
        <v>1731.9239044095871</v>
      </c>
      <c r="AK356" s="205">
        <f t="shared" si="302"/>
        <v>81.731778258223969</v>
      </c>
      <c r="AL356" s="205">
        <f t="shared" si="284"/>
        <v>81.837204563204907</v>
      </c>
      <c r="AM356" s="205" t="e">
        <f t="shared" si="285"/>
        <v>#DIV/0!</v>
      </c>
      <c r="AN356" s="205">
        <f t="shared" si="303"/>
        <v>0</v>
      </c>
      <c r="AO356" s="205">
        <f t="shared" si="286"/>
        <v>0</v>
      </c>
      <c r="AP356" s="205">
        <f t="shared" si="304"/>
        <v>0</v>
      </c>
      <c r="AQ356" s="205">
        <f t="shared" si="305"/>
        <v>0</v>
      </c>
      <c r="AR356" s="215">
        <f t="shared" si="287"/>
        <v>13.181186421934679</v>
      </c>
      <c r="AS356" s="215">
        <f t="shared" si="288"/>
        <v>13.181186421934679</v>
      </c>
      <c r="AT356" s="215">
        <f t="shared" si="289"/>
        <v>0</v>
      </c>
      <c r="AU356" s="215">
        <f t="shared" si="319"/>
        <v>0</v>
      </c>
      <c r="AV356" s="201"/>
      <c r="AW356" s="115">
        <f t="shared" si="320"/>
        <v>72.873000000005689</v>
      </c>
      <c r="AX356" s="115">
        <f t="shared" si="321"/>
        <v>-1.1346249131510349</v>
      </c>
      <c r="AY356" s="115">
        <f t="shared" si="306"/>
        <v>0</v>
      </c>
      <c r="AZ356" s="115">
        <f t="shared" si="322"/>
        <v>-1.1276775430918653</v>
      </c>
      <c r="BA356" s="115">
        <f t="shared" si="307"/>
        <v>0</v>
      </c>
      <c r="BB356" s="115">
        <f t="shared" si="323"/>
        <v>0</v>
      </c>
      <c r="BC356" s="115">
        <f t="shared" si="324"/>
        <v>0</v>
      </c>
      <c r="BD356" s="115">
        <f t="shared" si="325"/>
        <v>0</v>
      </c>
      <c r="BE356" s="115">
        <f t="shared" si="308"/>
        <v>0</v>
      </c>
      <c r="BF356" s="115">
        <f t="shared" si="309"/>
        <v>0</v>
      </c>
      <c r="BG356" s="115">
        <f t="shared" si="326"/>
        <v>1690.8225600000048</v>
      </c>
      <c r="BH356" s="115">
        <f t="shared" si="327"/>
        <v>16404.591383901683</v>
      </c>
      <c r="BI356" s="115">
        <f t="shared" si="310"/>
        <v>72.873000000005689</v>
      </c>
      <c r="BJ356" s="115" t="e">
        <f t="shared" si="311"/>
        <v>#DIV/0!</v>
      </c>
      <c r="BK356" s="115">
        <f t="shared" si="290"/>
        <v>0</v>
      </c>
      <c r="BL356" s="115">
        <f t="shared" si="291"/>
        <v>0</v>
      </c>
      <c r="BM356" s="115">
        <f t="shared" si="312"/>
        <v>0</v>
      </c>
      <c r="BN356" s="201">
        <f t="shared" si="292"/>
        <v>0</v>
      </c>
      <c r="BO356" s="216">
        <f t="shared" si="328"/>
        <v>0</v>
      </c>
      <c r="BP356" s="201"/>
      <c r="BQ356" s="110">
        <f t="shared" si="293"/>
        <v>0</v>
      </c>
      <c r="BR356" s="110" t="e">
        <f t="shared" si="294"/>
        <v>#DIV/0!</v>
      </c>
      <c r="BS356" s="110" t="e">
        <f t="shared" si="313"/>
        <v>#DIV/0!</v>
      </c>
      <c r="BT356" s="110">
        <f t="shared" si="314"/>
        <v>0</v>
      </c>
      <c r="CC356" s="110"/>
      <c r="CD356" s="110"/>
      <c r="CE356" s="110"/>
      <c r="CW356" s="110"/>
      <c r="CX356" s="110"/>
    </row>
    <row r="357" spans="1:102">
      <c r="A357" s="110">
        <f t="shared" si="329"/>
        <v>5.8700000000000667</v>
      </c>
      <c r="B357" s="110">
        <f t="shared" si="295"/>
        <v>1527.3735642967722</v>
      </c>
      <c r="C357" s="116">
        <f t="shared" si="296"/>
        <v>1527.3735642967722</v>
      </c>
      <c r="E357" s="205">
        <f t="shared" si="264"/>
        <v>1731.292556566983</v>
      </c>
      <c r="F357" s="205">
        <f t="shared" si="265"/>
        <v>1732.667681223621</v>
      </c>
      <c r="G357" s="205">
        <f t="shared" si="266"/>
        <v>-0.13677157898227846</v>
      </c>
      <c r="H357" s="205">
        <f t="shared" si="267"/>
        <v>1731.104478596397</v>
      </c>
      <c r="I357" s="205">
        <f t="shared" si="268"/>
        <v>7.1054273576010019E-15</v>
      </c>
      <c r="K357" s="115">
        <f t="shared" si="269"/>
        <v>1690.0928100000051</v>
      </c>
      <c r="L357" s="115">
        <f t="shared" si="270"/>
        <v>1834.3379200000029</v>
      </c>
      <c r="M357" s="115">
        <f t="shared" si="271"/>
        <v>0.15470297029702884</v>
      </c>
      <c r="N357" s="115">
        <f t="shared" si="272"/>
        <v>1731.6615506388787</v>
      </c>
      <c r="O357" s="115">
        <f t="shared" si="273"/>
        <v>1975.2362000000014</v>
      </c>
      <c r="Q357" s="205">
        <f t="shared" si="274"/>
        <v>-148.29127765679129</v>
      </c>
      <c r="R357" s="204">
        <f t="shared" si="275"/>
        <v>0</v>
      </c>
      <c r="S357" s="204">
        <f t="shared" si="276"/>
        <v>0</v>
      </c>
      <c r="T357" s="115">
        <f t="shared" si="277"/>
        <v>-1.1280746065030238</v>
      </c>
      <c r="U357" s="115">
        <f t="shared" si="278"/>
        <v>0</v>
      </c>
      <c r="V357" s="115">
        <f t="shared" si="279"/>
        <v>0</v>
      </c>
      <c r="W357" s="202">
        <f t="shared" si="297"/>
        <v>0</v>
      </c>
      <c r="Y357" s="205">
        <f t="shared" si="315"/>
        <v>81.942581319005441</v>
      </c>
      <c r="Z357" s="205">
        <f t="shared" si="316"/>
        <v>-148.29127765679129</v>
      </c>
      <c r="AA357" s="205">
        <f t="shared" si="280"/>
        <v>0</v>
      </c>
      <c r="AB357" s="205">
        <f t="shared" si="298"/>
        <v>0</v>
      </c>
      <c r="AC357" s="205">
        <f t="shared" si="317"/>
        <v>-147.56407085763109</v>
      </c>
      <c r="AD357" s="205">
        <f t="shared" si="281"/>
        <v>0</v>
      </c>
      <c r="AE357" s="205">
        <f t="shared" si="299"/>
        <v>0</v>
      </c>
      <c r="AF357" s="205">
        <f t="shared" si="282"/>
        <v>0</v>
      </c>
      <c r="AG357" s="205">
        <f t="shared" si="300"/>
        <v>0</v>
      </c>
      <c r="AH357" s="205">
        <f t="shared" si="301"/>
        <v>0</v>
      </c>
      <c r="AI357" s="205">
        <f t="shared" si="283"/>
        <v>-0.13677157898227846</v>
      </c>
      <c r="AJ357" s="205">
        <f t="shared" si="318"/>
        <v>1731.104478596397</v>
      </c>
      <c r="AK357" s="205">
        <f t="shared" si="302"/>
        <v>81.837204563204907</v>
      </c>
      <c r="AL357" s="205">
        <f t="shared" si="284"/>
        <v>81.942581319005441</v>
      </c>
      <c r="AM357" s="205" t="e">
        <f t="shared" si="285"/>
        <v>#DIV/0!</v>
      </c>
      <c r="AN357" s="205">
        <f t="shared" si="303"/>
        <v>0</v>
      </c>
      <c r="AO357" s="205">
        <f t="shared" si="286"/>
        <v>0</v>
      </c>
      <c r="AP357" s="205">
        <f t="shared" si="304"/>
        <v>0</v>
      </c>
      <c r="AQ357" s="205">
        <f t="shared" si="305"/>
        <v>0</v>
      </c>
      <c r="AR357" s="215">
        <f t="shared" si="287"/>
        <v>13.181186421934679</v>
      </c>
      <c r="AS357" s="215">
        <f t="shared" si="288"/>
        <v>13.181186421934679</v>
      </c>
      <c r="AT357" s="215">
        <f t="shared" si="289"/>
        <v>0</v>
      </c>
      <c r="AU357" s="215">
        <f t="shared" si="319"/>
        <v>0</v>
      </c>
      <c r="AV357" s="201"/>
      <c r="AW357" s="115">
        <f t="shared" si="320"/>
        <v>72.974999999975537</v>
      </c>
      <c r="AX357" s="115">
        <f t="shared" si="321"/>
        <v>-1.1280746065030238</v>
      </c>
      <c r="AY357" s="115">
        <f t="shared" si="306"/>
        <v>0</v>
      </c>
      <c r="AZ357" s="115">
        <f t="shared" si="322"/>
        <v>-1.121141962477864</v>
      </c>
      <c r="BA357" s="115">
        <f t="shared" si="307"/>
        <v>0</v>
      </c>
      <c r="BB357" s="115">
        <f t="shared" si="323"/>
        <v>0</v>
      </c>
      <c r="BC357" s="115">
        <f t="shared" si="324"/>
        <v>0</v>
      </c>
      <c r="BD357" s="115">
        <f t="shared" si="325"/>
        <v>0</v>
      </c>
      <c r="BE357" s="115">
        <f t="shared" si="308"/>
        <v>0</v>
      </c>
      <c r="BF357" s="115">
        <f t="shared" si="309"/>
        <v>0</v>
      </c>
      <c r="BG357" s="115">
        <f t="shared" si="326"/>
        <v>1690.0928100000051</v>
      </c>
      <c r="BH357" s="115">
        <f t="shared" si="327"/>
        <v>16344.899570323612</v>
      </c>
      <c r="BI357" s="115">
        <f t="shared" si="310"/>
        <v>72.974999999975537</v>
      </c>
      <c r="BJ357" s="115" t="e">
        <f t="shared" si="311"/>
        <v>#DIV/0!</v>
      </c>
      <c r="BK357" s="115">
        <f t="shared" si="290"/>
        <v>0</v>
      </c>
      <c r="BL357" s="115">
        <f t="shared" si="291"/>
        <v>0</v>
      </c>
      <c r="BM357" s="115">
        <f t="shared" si="312"/>
        <v>0</v>
      </c>
      <c r="BN357" s="201">
        <f t="shared" si="292"/>
        <v>0</v>
      </c>
      <c r="BO357" s="216">
        <f t="shared" si="328"/>
        <v>0</v>
      </c>
      <c r="BP357" s="201"/>
      <c r="BQ357" s="110">
        <f t="shared" si="293"/>
        <v>0</v>
      </c>
      <c r="BR357" s="110" t="e">
        <f t="shared" si="294"/>
        <v>#DIV/0!</v>
      </c>
      <c r="BS357" s="110" t="e">
        <f t="shared" si="313"/>
        <v>#DIV/0!</v>
      </c>
      <c r="BT357" s="110">
        <f t="shared" si="314"/>
        <v>0</v>
      </c>
      <c r="CC357" s="110"/>
      <c r="CD357" s="110"/>
      <c r="CE357" s="110"/>
      <c r="CW357" s="110"/>
      <c r="CX357" s="110"/>
    </row>
    <row r="358" spans="1:102">
      <c r="A358" s="110">
        <f t="shared" si="329"/>
        <v>5.8600000000000669</v>
      </c>
      <c r="B358" s="110">
        <f t="shared" si="295"/>
        <v>1527.2417524325529</v>
      </c>
      <c r="C358" s="116">
        <f t="shared" si="296"/>
        <v>1527.2417524325529</v>
      </c>
      <c r="E358" s="205">
        <f t="shared" si="264"/>
        <v>1730.5556405933787</v>
      </c>
      <c r="F358" s="205">
        <f t="shared" si="265"/>
        <v>1732.5398812236208</v>
      </c>
      <c r="G358" s="205">
        <f t="shared" si="266"/>
        <v>-0.13689926244412082</v>
      </c>
      <c r="H358" s="205">
        <f t="shared" si="267"/>
        <v>1730.2839995145869</v>
      </c>
      <c r="I358" s="205">
        <f t="shared" si="268"/>
        <v>0</v>
      </c>
      <c r="K358" s="115">
        <f t="shared" si="269"/>
        <v>1689.362040000005</v>
      </c>
      <c r="L358" s="115">
        <f t="shared" si="270"/>
        <v>1833.9132800000029</v>
      </c>
      <c r="M358" s="115">
        <f t="shared" si="271"/>
        <v>0.15483071841453258</v>
      </c>
      <c r="N358" s="115">
        <f t="shared" si="272"/>
        <v>1731.0419309610415</v>
      </c>
      <c r="O358" s="115">
        <f t="shared" si="273"/>
        <v>1975.0208000000014</v>
      </c>
      <c r="Q358" s="205">
        <f t="shared" si="274"/>
        <v>-102.46433071780254</v>
      </c>
      <c r="R358" s="204">
        <f t="shared" si="275"/>
        <v>0</v>
      </c>
      <c r="S358" s="204">
        <f t="shared" si="276"/>
        <v>0</v>
      </c>
      <c r="T358" s="115">
        <f t="shared" si="277"/>
        <v>-1.1215420052256515</v>
      </c>
      <c r="U358" s="115">
        <f t="shared" si="278"/>
        <v>0</v>
      </c>
      <c r="V358" s="115">
        <f t="shared" si="279"/>
        <v>0</v>
      </c>
      <c r="W358" s="202">
        <f t="shared" si="297"/>
        <v>0</v>
      </c>
      <c r="Y358" s="205">
        <f t="shared" si="315"/>
        <v>82.04790818101803</v>
      </c>
      <c r="Z358" s="205">
        <f t="shared" si="316"/>
        <v>-102.46433071780254</v>
      </c>
      <c r="AA358" s="205">
        <f t="shared" si="280"/>
        <v>0</v>
      </c>
      <c r="AB358" s="205">
        <f t="shared" si="298"/>
        <v>0</v>
      </c>
      <c r="AC358" s="205">
        <f t="shared" si="317"/>
        <v>-101.96035958408072</v>
      </c>
      <c r="AD358" s="205">
        <f t="shared" si="281"/>
        <v>0</v>
      </c>
      <c r="AE358" s="205">
        <f t="shared" si="299"/>
        <v>0</v>
      </c>
      <c r="AF358" s="205">
        <f t="shared" si="282"/>
        <v>0</v>
      </c>
      <c r="AG358" s="205">
        <f t="shared" si="300"/>
        <v>0</v>
      </c>
      <c r="AH358" s="205">
        <f t="shared" si="301"/>
        <v>0</v>
      </c>
      <c r="AI358" s="205">
        <f t="shared" si="283"/>
        <v>-0.13689926244412082</v>
      </c>
      <c r="AJ358" s="205">
        <f t="shared" si="318"/>
        <v>1730.2839995145869</v>
      </c>
      <c r="AK358" s="205">
        <f t="shared" si="302"/>
        <v>81.942581319005441</v>
      </c>
      <c r="AL358" s="205">
        <f t="shared" si="284"/>
        <v>82.04790818101803</v>
      </c>
      <c r="AM358" s="205" t="e">
        <f t="shared" si="285"/>
        <v>#DIV/0!</v>
      </c>
      <c r="AN358" s="205">
        <f t="shared" si="303"/>
        <v>0</v>
      </c>
      <c r="AO358" s="205">
        <f t="shared" si="286"/>
        <v>0</v>
      </c>
      <c r="AP358" s="205">
        <f t="shared" si="304"/>
        <v>0</v>
      </c>
      <c r="AQ358" s="205">
        <f t="shared" si="305"/>
        <v>0</v>
      </c>
      <c r="AR358" s="215">
        <f t="shared" si="287"/>
        <v>13.181186421934679</v>
      </c>
      <c r="AS358" s="215">
        <f t="shared" si="288"/>
        <v>13.181186421934679</v>
      </c>
      <c r="AT358" s="215">
        <f t="shared" si="289"/>
        <v>0</v>
      </c>
      <c r="AU358" s="215">
        <f t="shared" si="319"/>
        <v>0</v>
      </c>
      <c r="AV358" s="201"/>
      <c r="AW358" s="115">
        <f t="shared" si="320"/>
        <v>73.077000000013612</v>
      </c>
      <c r="AX358" s="115">
        <f t="shared" si="321"/>
        <v>-1.1215420052256515</v>
      </c>
      <c r="AY358" s="115">
        <f t="shared" si="306"/>
        <v>0</v>
      </c>
      <c r="AZ358" s="115">
        <f t="shared" si="322"/>
        <v>-1.1146240431244616</v>
      </c>
      <c r="BA358" s="115">
        <f t="shared" si="307"/>
        <v>0</v>
      </c>
      <c r="BB358" s="115">
        <f t="shared" si="323"/>
        <v>0</v>
      </c>
      <c r="BC358" s="115">
        <f t="shared" si="324"/>
        <v>0</v>
      </c>
      <c r="BD358" s="115">
        <f t="shared" si="325"/>
        <v>0</v>
      </c>
      <c r="BE358" s="115">
        <f t="shared" si="308"/>
        <v>0</v>
      </c>
      <c r="BF358" s="115">
        <f t="shared" si="309"/>
        <v>0</v>
      </c>
      <c r="BG358" s="115">
        <f t="shared" si="326"/>
        <v>1689.362040000005</v>
      </c>
      <c r="BH358" s="115">
        <f t="shared" si="327"/>
        <v>16285.105756745572</v>
      </c>
      <c r="BI358" s="115">
        <f t="shared" si="310"/>
        <v>73.077000000013612</v>
      </c>
      <c r="BJ358" s="115" t="e">
        <f t="shared" si="311"/>
        <v>#DIV/0!</v>
      </c>
      <c r="BK358" s="115">
        <f t="shared" si="290"/>
        <v>0</v>
      </c>
      <c r="BL358" s="115">
        <f t="shared" si="291"/>
        <v>0</v>
      </c>
      <c r="BM358" s="115">
        <f t="shared" si="312"/>
        <v>0</v>
      </c>
      <c r="BN358" s="201">
        <f t="shared" si="292"/>
        <v>0</v>
      </c>
      <c r="BO358" s="216">
        <f t="shared" si="328"/>
        <v>0</v>
      </c>
      <c r="BP358" s="201"/>
      <c r="BQ358" s="110">
        <f t="shared" si="293"/>
        <v>0</v>
      </c>
      <c r="BR358" s="110" t="e">
        <f t="shared" si="294"/>
        <v>#DIV/0!</v>
      </c>
      <c r="BS358" s="110" t="e">
        <f t="shared" si="313"/>
        <v>#DIV/0!</v>
      </c>
      <c r="BT358" s="110">
        <f t="shared" si="314"/>
        <v>0</v>
      </c>
      <c r="CC358" s="110"/>
      <c r="CD358" s="110"/>
      <c r="CE358" s="110"/>
      <c r="CW358" s="110"/>
      <c r="CX358" s="110"/>
    </row>
    <row r="359" spans="1:102">
      <c r="A359" s="110">
        <f t="shared" si="329"/>
        <v>5.8500000000000671</v>
      </c>
      <c r="B359" s="110">
        <f t="shared" si="295"/>
        <v>1527.1099405683335</v>
      </c>
      <c r="C359" s="116">
        <f t="shared" si="296"/>
        <v>1527.1099405683335</v>
      </c>
      <c r="E359" s="205">
        <f t="shared" si="264"/>
        <v>1729.8175982650232</v>
      </c>
      <c r="F359" s="205">
        <f t="shared" si="265"/>
        <v>1732.4092812236208</v>
      </c>
      <c r="G359" s="205">
        <f t="shared" si="266"/>
        <v>-0.13702702226078367</v>
      </c>
      <c r="H359" s="205">
        <f t="shared" si="267"/>
        <v>1729.4624676665626</v>
      </c>
      <c r="I359" s="205">
        <f t="shared" si="268"/>
        <v>0</v>
      </c>
      <c r="K359" s="115">
        <f t="shared" si="269"/>
        <v>1688.6302500000052</v>
      </c>
      <c r="L359" s="115">
        <f t="shared" si="270"/>
        <v>1833.488000000003</v>
      </c>
      <c r="M359" s="115">
        <f t="shared" si="271"/>
        <v>0.15495867768594956</v>
      </c>
      <c r="N359" s="115">
        <f t="shared" si="272"/>
        <v>1730.4215296779496</v>
      </c>
      <c r="O359" s="115">
        <f t="shared" si="273"/>
        <v>1974.8050000000014</v>
      </c>
      <c r="Q359" s="205">
        <f t="shared" si="274"/>
        <v>-78.214681708744038</v>
      </c>
      <c r="R359" s="204">
        <f t="shared" si="275"/>
        <v>0</v>
      </c>
      <c r="S359" s="204">
        <f t="shared" si="276"/>
        <v>0</v>
      </c>
      <c r="T359" s="115">
        <f t="shared" si="277"/>
        <v>-1.1150270484780693</v>
      </c>
      <c r="U359" s="115">
        <f t="shared" si="278"/>
        <v>0</v>
      </c>
      <c r="V359" s="115">
        <f t="shared" si="279"/>
        <v>0</v>
      </c>
      <c r="W359" s="202">
        <f t="shared" si="297"/>
        <v>0</v>
      </c>
      <c r="Y359" s="205">
        <f t="shared" si="315"/>
        <v>82.153184802429607</v>
      </c>
      <c r="Z359" s="205">
        <f t="shared" si="316"/>
        <v>-78.214681708744038</v>
      </c>
      <c r="AA359" s="205">
        <f t="shared" si="280"/>
        <v>0</v>
      </c>
      <c r="AB359" s="205">
        <f t="shared" si="298"/>
        <v>0</v>
      </c>
      <c r="AC359" s="205">
        <f t="shared" si="317"/>
        <v>-77.82883204426922</v>
      </c>
      <c r="AD359" s="205">
        <f t="shared" si="281"/>
        <v>0</v>
      </c>
      <c r="AE359" s="205">
        <f t="shared" si="299"/>
        <v>0</v>
      </c>
      <c r="AF359" s="205">
        <f t="shared" si="282"/>
        <v>0</v>
      </c>
      <c r="AG359" s="205">
        <f t="shared" si="300"/>
        <v>0</v>
      </c>
      <c r="AH359" s="205">
        <f t="shared" si="301"/>
        <v>0</v>
      </c>
      <c r="AI359" s="205">
        <f t="shared" si="283"/>
        <v>-0.13702702226078367</v>
      </c>
      <c r="AJ359" s="205">
        <f t="shared" si="318"/>
        <v>1729.4624676665626</v>
      </c>
      <c r="AK359" s="205">
        <f t="shared" si="302"/>
        <v>82.04790818101803</v>
      </c>
      <c r="AL359" s="205">
        <f t="shared" si="284"/>
        <v>82.153184802429607</v>
      </c>
      <c r="AM359" s="205" t="e">
        <f t="shared" si="285"/>
        <v>#DIV/0!</v>
      </c>
      <c r="AN359" s="205">
        <f t="shared" si="303"/>
        <v>0</v>
      </c>
      <c r="AO359" s="205">
        <f t="shared" si="286"/>
        <v>0</v>
      </c>
      <c r="AP359" s="205">
        <f t="shared" si="304"/>
        <v>0</v>
      </c>
      <c r="AQ359" s="205">
        <f t="shared" si="305"/>
        <v>0</v>
      </c>
      <c r="AR359" s="215">
        <f t="shared" si="287"/>
        <v>13.181186421934679</v>
      </c>
      <c r="AS359" s="215">
        <f t="shared" si="288"/>
        <v>13.181186421934679</v>
      </c>
      <c r="AT359" s="215">
        <f t="shared" si="289"/>
        <v>0</v>
      </c>
      <c r="AU359" s="215">
        <f t="shared" si="319"/>
        <v>0</v>
      </c>
      <c r="AV359" s="201"/>
      <c r="AW359" s="115">
        <f t="shared" si="320"/>
        <v>73.178999999983461</v>
      </c>
      <c r="AX359" s="115">
        <f t="shared" si="321"/>
        <v>-1.1150270484780693</v>
      </c>
      <c r="AY359" s="115">
        <f t="shared" si="306"/>
        <v>0</v>
      </c>
      <c r="AZ359" s="115">
        <f t="shared" si="322"/>
        <v>-1.1081237243549209</v>
      </c>
      <c r="BA359" s="115">
        <f t="shared" si="307"/>
        <v>0</v>
      </c>
      <c r="BB359" s="115">
        <f t="shared" si="323"/>
        <v>0</v>
      </c>
      <c r="BC359" s="115">
        <f t="shared" si="324"/>
        <v>0</v>
      </c>
      <c r="BD359" s="115">
        <f t="shared" si="325"/>
        <v>0</v>
      </c>
      <c r="BE359" s="115">
        <f t="shared" si="308"/>
        <v>0</v>
      </c>
      <c r="BF359" s="115">
        <f t="shared" si="309"/>
        <v>0</v>
      </c>
      <c r="BG359" s="115">
        <f t="shared" si="326"/>
        <v>1688.6302500000052</v>
      </c>
      <c r="BH359" s="115">
        <f t="shared" si="327"/>
        <v>16225.209943167492</v>
      </c>
      <c r="BI359" s="115">
        <f t="shared" si="310"/>
        <v>73.178999999983461</v>
      </c>
      <c r="BJ359" s="115" t="e">
        <f t="shared" si="311"/>
        <v>#DIV/0!</v>
      </c>
      <c r="BK359" s="115">
        <f t="shared" si="290"/>
        <v>0</v>
      </c>
      <c r="BL359" s="115">
        <f t="shared" si="291"/>
        <v>0</v>
      </c>
      <c r="BM359" s="115">
        <f t="shared" si="312"/>
        <v>0</v>
      </c>
      <c r="BN359" s="201">
        <f t="shared" si="292"/>
        <v>0</v>
      </c>
      <c r="BO359" s="216">
        <f t="shared" si="328"/>
        <v>0</v>
      </c>
      <c r="BP359" s="201"/>
      <c r="BQ359" s="110">
        <f t="shared" si="293"/>
        <v>0</v>
      </c>
      <c r="BR359" s="110" t="e">
        <f t="shared" si="294"/>
        <v>#DIV/0!</v>
      </c>
      <c r="BS359" s="110" t="e">
        <f t="shared" si="313"/>
        <v>#DIV/0!</v>
      </c>
      <c r="BT359" s="110">
        <f t="shared" si="314"/>
        <v>0</v>
      </c>
      <c r="CC359" s="110"/>
      <c r="CD359" s="110"/>
      <c r="CE359" s="110"/>
      <c r="CW359" s="110"/>
      <c r="CX359" s="110"/>
    </row>
    <row r="360" spans="1:102">
      <c r="A360" s="110">
        <f t="shared" si="329"/>
        <v>5.8400000000000674</v>
      </c>
      <c r="B360" s="110">
        <f t="shared" si="295"/>
        <v>1526.9781287041142</v>
      </c>
      <c r="C360" s="116">
        <f t="shared" si="296"/>
        <v>1526.9781287041142</v>
      </c>
      <c r="E360" s="205">
        <f t="shared" si="264"/>
        <v>1729.078429581916</v>
      </c>
      <c r="F360" s="205">
        <f t="shared" si="265"/>
        <v>1732.2758812236209</v>
      </c>
      <c r="G360" s="205">
        <f t="shared" si="266"/>
        <v>-0.13715485731763294</v>
      </c>
      <c r="H360" s="205">
        <f t="shared" si="267"/>
        <v>1728.6398835582179</v>
      </c>
      <c r="I360" s="205">
        <f t="shared" si="268"/>
        <v>0</v>
      </c>
      <c r="K360" s="115">
        <f t="shared" si="269"/>
        <v>1687.897440000005</v>
      </c>
      <c r="L360" s="115">
        <f t="shared" si="270"/>
        <v>1833.0620800000027</v>
      </c>
      <c r="M360" s="115">
        <f t="shared" si="271"/>
        <v>0.15508684863523486</v>
      </c>
      <c r="N360" s="115">
        <f t="shared" si="272"/>
        <v>1729.8003472415037</v>
      </c>
      <c r="O360" s="115">
        <f t="shared" si="273"/>
        <v>1974.5888000000014</v>
      </c>
      <c r="Q360" s="205">
        <f t="shared" si="274"/>
        <v>-63.206679419877219</v>
      </c>
      <c r="R360" s="204">
        <f t="shared" si="275"/>
        <v>0</v>
      </c>
      <c r="S360" s="204">
        <f t="shared" si="276"/>
        <v>0</v>
      </c>
      <c r="T360" s="115">
        <f t="shared" si="277"/>
        <v>-1.1085296756558165</v>
      </c>
      <c r="U360" s="115">
        <f t="shared" si="278"/>
        <v>0</v>
      </c>
      <c r="V360" s="115">
        <f t="shared" si="279"/>
        <v>0</v>
      </c>
      <c r="W360" s="202">
        <f t="shared" si="297"/>
        <v>0</v>
      </c>
      <c r="Y360" s="205">
        <f t="shared" si="315"/>
        <v>82.25841083447169</v>
      </c>
      <c r="Z360" s="205">
        <f t="shared" si="316"/>
        <v>-63.206679419877219</v>
      </c>
      <c r="AA360" s="205">
        <f t="shared" si="280"/>
        <v>0</v>
      </c>
      <c r="AB360" s="205">
        <f t="shared" si="298"/>
        <v>0</v>
      </c>
      <c r="AC360" s="205">
        <f t="shared" si="317"/>
        <v>-62.893930358419389</v>
      </c>
      <c r="AD360" s="205">
        <f t="shared" si="281"/>
        <v>0</v>
      </c>
      <c r="AE360" s="205">
        <f t="shared" si="299"/>
        <v>0</v>
      </c>
      <c r="AF360" s="205">
        <f t="shared" si="282"/>
        <v>0</v>
      </c>
      <c r="AG360" s="205">
        <f t="shared" si="300"/>
        <v>0</v>
      </c>
      <c r="AH360" s="205">
        <f t="shared" si="301"/>
        <v>0</v>
      </c>
      <c r="AI360" s="205">
        <f t="shared" si="283"/>
        <v>-0.13715485731763294</v>
      </c>
      <c r="AJ360" s="205">
        <f t="shared" si="318"/>
        <v>1728.6398835582179</v>
      </c>
      <c r="AK360" s="205">
        <f t="shared" si="302"/>
        <v>82.153184802429607</v>
      </c>
      <c r="AL360" s="205">
        <f t="shared" si="284"/>
        <v>82.25841083447169</v>
      </c>
      <c r="AM360" s="205" t="e">
        <f t="shared" si="285"/>
        <v>#DIV/0!</v>
      </c>
      <c r="AN360" s="205">
        <f t="shared" si="303"/>
        <v>0</v>
      </c>
      <c r="AO360" s="205">
        <f t="shared" si="286"/>
        <v>0</v>
      </c>
      <c r="AP360" s="205">
        <f t="shared" si="304"/>
        <v>0</v>
      </c>
      <c r="AQ360" s="205">
        <f t="shared" si="305"/>
        <v>0</v>
      </c>
      <c r="AR360" s="215">
        <f t="shared" si="287"/>
        <v>13.181186421934679</v>
      </c>
      <c r="AS360" s="215">
        <f t="shared" si="288"/>
        <v>13.181186421934679</v>
      </c>
      <c r="AT360" s="215">
        <f t="shared" si="289"/>
        <v>0</v>
      </c>
      <c r="AU360" s="215">
        <f t="shared" si="319"/>
        <v>0</v>
      </c>
      <c r="AV360" s="201"/>
      <c r="AW360" s="115">
        <f t="shared" si="320"/>
        <v>73.281000000021521</v>
      </c>
      <c r="AX360" s="115">
        <f t="shared" si="321"/>
        <v>-1.1085296756558165</v>
      </c>
      <c r="AY360" s="115">
        <f t="shared" si="306"/>
        <v>0</v>
      </c>
      <c r="AZ360" s="115">
        <f t="shared" si="322"/>
        <v>-1.1016409457281975</v>
      </c>
      <c r="BA360" s="115">
        <f t="shared" si="307"/>
        <v>0</v>
      </c>
      <c r="BB360" s="115">
        <f t="shared" si="323"/>
        <v>0</v>
      </c>
      <c r="BC360" s="115">
        <f t="shared" si="324"/>
        <v>0</v>
      </c>
      <c r="BD360" s="115">
        <f t="shared" si="325"/>
        <v>0</v>
      </c>
      <c r="BE360" s="115">
        <f t="shared" si="308"/>
        <v>0</v>
      </c>
      <c r="BF360" s="115">
        <f t="shared" si="309"/>
        <v>0</v>
      </c>
      <c r="BG360" s="115">
        <f t="shared" si="326"/>
        <v>1687.897440000005</v>
      </c>
      <c r="BH360" s="115">
        <f t="shared" si="327"/>
        <v>16165.212129589443</v>
      </c>
      <c r="BI360" s="115">
        <f t="shared" si="310"/>
        <v>73.281000000021521</v>
      </c>
      <c r="BJ360" s="115" t="e">
        <f t="shared" si="311"/>
        <v>#DIV/0!</v>
      </c>
      <c r="BK360" s="115">
        <f t="shared" si="290"/>
        <v>0</v>
      </c>
      <c r="BL360" s="115">
        <f t="shared" si="291"/>
        <v>0</v>
      </c>
      <c r="BM360" s="115">
        <f t="shared" si="312"/>
        <v>0</v>
      </c>
      <c r="BN360" s="201">
        <f t="shared" si="292"/>
        <v>0</v>
      </c>
      <c r="BO360" s="216">
        <f t="shared" si="328"/>
        <v>0</v>
      </c>
      <c r="BP360" s="201"/>
      <c r="BQ360" s="110">
        <f t="shared" si="293"/>
        <v>0</v>
      </c>
      <c r="BR360" s="110" t="e">
        <f t="shared" si="294"/>
        <v>#DIV/0!</v>
      </c>
      <c r="BS360" s="110" t="e">
        <f t="shared" si="313"/>
        <v>#DIV/0!</v>
      </c>
      <c r="BT360" s="110">
        <f t="shared" si="314"/>
        <v>0</v>
      </c>
      <c r="CC360" s="110"/>
      <c r="CD360" s="110"/>
      <c r="CE360" s="110"/>
      <c r="CW360" s="110"/>
      <c r="CX360" s="110"/>
    </row>
    <row r="361" spans="1:102">
      <c r="A361" s="110">
        <f t="shared" si="329"/>
        <v>5.8300000000000676</v>
      </c>
      <c r="B361" s="110">
        <f t="shared" si="295"/>
        <v>1526.8463168398948</v>
      </c>
      <c r="C361" s="116">
        <f t="shared" si="296"/>
        <v>1526.8463168398948</v>
      </c>
      <c r="E361" s="205">
        <f t="shared" si="264"/>
        <v>1728.3381345440573</v>
      </c>
      <c r="F361" s="205">
        <f t="shared" si="265"/>
        <v>1732.1396812236208</v>
      </c>
      <c r="G361" s="205">
        <f t="shared" si="266"/>
        <v>-0.13728276648690432</v>
      </c>
      <c r="H361" s="205">
        <f t="shared" si="267"/>
        <v>1727.8162476989578</v>
      </c>
      <c r="I361" s="205">
        <f t="shared" si="268"/>
        <v>0</v>
      </c>
      <c r="K361" s="115">
        <f t="shared" si="269"/>
        <v>1687.1636100000051</v>
      </c>
      <c r="L361" s="115">
        <f t="shared" si="270"/>
        <v>1832.635520000003</v>
      </c>
      <c r="M361" s="115">
        <f t="shared" si="271"/>
        <v>0.15521523178807858</v>
      </c>
      <c r="N361" s="115">
        <f t="shared" si="272"/>
        <v>1729.1783841049089</v>
      </c>
      <c r="O361" s="115">
        <f t="shared" si="273"/>
        <v>1974.3722000000016</v>
      </c>
      <c r="Q361" s="205">
        <f t="shared" si="274"/>
        <v>-53.002589390090321</v>
      </c>
      <c r="R361" s="204">
        <f t="shared" si="275"/>
        <v>0</v>
      </c>
      <c r="S361" s="204">
        <f t="shared" si="276"/>
        <v>0</v>
      </c>
      <c r="T361" s="115">
        <f t="shared" si="277"/>
        <v>-1.1020498263899368</v>
      </c>
      <c r="U361" s="115">
        <f t="shared" si="278"/>
        <v>0</v>
      </c>
      <c r="V361" s="115">
        <f t="shared" si="279"/>
        <v>0</v>
      </c>
      <c r="W361" s="202">
        <f t="shared" si="297"/>
        <v>0</v>
      </c>
      <c r="Y361" s="205">
        <f t="shared" si="315"/>
        <v>82.363585926011126</v>
      </c>
      <c r="Z361" s="205">
        <f t="shared" si="316"/>
        <v>-53.002589390090321</v>
      </c>
      <c r="AA361" s="205">
        <f t="shared" si="280"/>
        <v>0</v>
      </c>
      <c r="AB361" s="205">
        <f t="shared" si="298"/>
        <v>0</v>
      </c>
      <c r="AC361" s="205">
        <f t="shared" si="317"/>
        <v>-52.739538562547978</v>
      </c>
      <c r="AD361" s="205">
        <f t="shared" si="281"/>
        <v>0</v>
      </c>
      <c r="AE361" s="205">
        <f t="shared" si="299"/>
        <v>0</v>
      </c>
      <c r="AF361" s="205">
        <f t="shared" si="282"/>
        <v>0</v>
      </c>
      <c r="AG361" s="205">
        <f t="shared" si="300"/>
        <v>0</v>
      </c>
      <c r="AH361" s="205">
        <f t="shared" si="301"/>
        <v>0</v>
      </c>
      <c r="AI361" s="205">
        <f t="shared" si="283"/>
        <v>-0.13728276648690432</v>
      </c>
      <c r="AJ361" s="205">
        <f t="shared" si="318"/>
        <v>1727.8162476989578</v>
      </c>
      <c r="AK361" s="205">
        <f t="shared" si="302"/>
        <v>82.25841083447169</v>
      </c>
      <c r="AL361" s="205">
        <f t="shared" si="284"/>
        <v>82.363585926011126</v>
      </c>
      <c r="AM361" s="205" t="e">
        <f t="shared" si="285"/>
        <v>#DIV/0!</v>
      </c>
      <c r="AN361" s="205">
        <f t="shared" si="303"/>
        <v>0</v>
      </c>
      <c r="AO361" s="205">
        <f t="shared" si="286"/>
        <v>0</v>
      </c>
      <c r="AP361" s="205">
        <f t="shared" si="304"/>
        <v>0</v>
      </c>
      <c r="AQ361" s="205">
        <f t="shared" si="305"/>
        <v>0</v>
      </c>
      <c r="AR361" s="215">
        <f t="shared" si="287"/>
        <v>13.181186421934679</v>
      </c>
      <c r="AS361" s="215">
        <f t="shared" si="288"/>
        <v>13.181186421934679</v>
      </c>
      <c r="AT361" s="215">
        <f t="shared" si="289"/>
        <v>0</v>
      </c>
      <c r="AU361" s="215">
        <f t="shared" si="319"/>
        <v>0</v>
      </c>
      <c r="AV361" s="201"/>
      <c r="AW361" s="115">
        <f t="shared" si="320"/>
        <v>73.38299999999137</v>
      </c>
      <c r="AX361" s="115">
        <f t="shared" si="321"/>
        <v>-1.1020498263899368</v>
      </c>
      <c r="AY361" s="115">
        <f t="shared" si="306"/>
        <v>0</v>
      </c>
      <c r="AZ361" s="115">
        <f t="shared" si="322"/>
        <v>-1.0951756470380605</v>
      </c>
      <c r="BA361" s="115">
        <f t="shared" si="307"/>
        <v>0</v>
      </c>
      <c r="BB361" s="115">
        <f t="shared" si="323"/>
        <v>0</v>
      </c>
      <c r="BC361" s="115">
        <f t="shared" si="324"/>
        <v>0</v>
      </c>
      <c r="BD361" s="115">
        <f t="shared" si="325"/>
        <v>0</v>
      </c>
      <c r="BE361" s="115">
        <f t="shared" si="308"/>
        <v>0</v>
      </c>
      <c r="BF361" s="115">
        <f t="shared" si="309"/>
        <v>0</v>
      </c>
      <c r="BG361" s="115">
        <f t="shared" si="326"/>
        <v>1687.1636100000051</v>
      </c>
      <c r="BH361" s="115">
        <f t="shared" si="327"/>
        <v>16105.112316011357</v>
      </c>
      <c r="BI361" s="115">
        <f t="shared" si="310"/>
        <v>73.38299999999137</v>
      </c>
      <c r="BJ361" s="115" t="e">
        <f t="shared" si="311"/>
        <v>#DIV/0!</v>
      </c>
      <c r="BK361" s="115">
        <f t="shared" si="290"/>
        <v>0</v>
      </c>
      <c r="BL361" s="115">
        <f t="shared" si="291"/>
        <v>0</v>
      </c>
      <c r="BM361" s="115">
        <f t="shared" si="312"/>
        <v>0</v>
      </c>
      <c r="BN361" s="201">
        <f t="shared" si="292"/>
        <v>0</v>
      </c>
      <c r="BO361" s="216">
        <f t="shared" si="328"/>
        <v>0</v>
      </c>
      <c r="BP361" s="201"/>
      <c r="BQ361" s="110">
        <f t="shared" si="293"/>
        <v>0</v>
      </c>
      <c r="BR361" s="110" t="e">
        <f t="shared" si="294"/>
        <v>#DIV/0!</v>
      </c>
      <c r="BS361" s="110" t="e">
        <f t="shared" si="313"/>
        <v>#DIV/0!</v>
      </c>
      <c r="BT361" s="110">
        <f t="shared" si="314"/>
        <v>0</v>
      </c>
      <c r="CC361" s="110"/>
      <c r="CD361" s="110"/>
      <c r="CE361" s="110"/>
      <c r="CW361" s="110"/>
      <c r="CX361" s="110"/>
    </row>
    <row r="362" spans="1:102">
      <c r="A362" s="110">
        <f t="shared" si="329"/>
        <v>5.8200000000000678</v>
      </c>
      <c r="B362" s="110">
        <f t="shared" si="295"/>
        <v>1526.7145049756755</v>
      </c>
      <c r="C362" s="116">
        <f t="shared" si="296"/>
        <v>1526.7145049756755</v>
      </c>
      <c r="E362" s="205">
        <f t="shared" si="264"/>
        <v>1727.5967131514471</v>
      </c>
      <c r="F362" s="205">
        <f t="shared" si="265"/>
        <v>1732.0006812236211</v>
      </c>
      <c r="G362" s="205">
        <f t="shared" si="266"/>
        <v>-0.13741074862760214</v>
      </c>
      <c r="H362" s="205">
        <f t="shared" si="267"/>
        <v>1726.9915606017178</v>
      </c>
      <c r="I362" s="205">
        <f t="shared" si="268"/>
        <v>0</v>
      </c>
      <c r="K362" s="115">
        <f t="shared" si="269"/>
        <v>1686.428760000005</v>
      </c>
      <c r="L362" s="115">
        <f t="shared" si="270"/>
        <v>1832.2083200000029</v>
      </c>
      <c r="M362" s="115">
        <f t="shared" si="271"/>
        <v>0.15534382767191296</v>
      </c>
      <c r="N362" s="115">
        <f t="shared" si="272"/>
        <v>1728.5556407226768</v>
      </c>
      <c r="O362" s="115">
        <f t="shared" si="273"/>
        <v>1974.1552000000015</v>
      </c>
      <c r="Q362" s="205">
        <f t="shared" si="274"/>
        <v>-45.613911110079826</v>
      </c>
      <c r="R362" s="204">
        <f t="shared" si="275"/>
        <v>0</v>
      </c>
      <c r="S362" s="204">
        <f t="shared" si="276"/>
        <v>0</v>
      </c>
      <c r="T362" s="115">
        <f t="shared" si="277"/>
        <v>-1.0955874405460673</v>
      </c>
      <c r="U362" s="115">
        <f t="shared" si="278"/>
        <v>0</v>
      </c>
      <c r="V362" s="115">
        <f t="shared" si="279"/>
        <v>0</v>
      </c>
      <c r="W362" s="202">
        <f t="shared" si="297"/>
        <v>0</v>
      </c>
      <c r="Y362" s="205">
        <f t="shared" si="315"/>
        <v>82.468709724004782</v>
      </c>
      <c r="Z362" s="205">
        <f t="shared" si="316"/>
        <v>-45.613911110079826</v>
      </c>
      <c r="AA362" s="205">
        <f t="shared" si="280"/>
        <v>0</v>
      </c>
      <c r="AB362" s="205">
        <f t="shared" si="298"/>
        <v>0</v>
      </c>
      <c r="AC362" s="205">
        <f t="shared" si="317"/>
        <v>-45.38684316053714</v>
      </c>
      <c r="AD362" s="205">
        <f t="shared" si="281"/>
        <v>0</v>
      </c>
      <c r="AE362" s="205">
        <f t="shared" si="299"/>
        <v>0</v>
      </c>
      <c r="AF362" s="205">
        <f t="shared" si="282"/>
        <v>0</v>
      </c>
      <c r="AG362" s="205">
        <f t="shared" si="300"/>
        <v>0</v>
      </c>
      <c r="AH362" s="205">
        <f t="shared" si="301"/>
        <v>0</v>
      </c>
      <c r="AI362" s="205">
        <f t="shared" si="283"/>
        <v>-0.13741074862760214</v>
      </c>
      <c r="AJ362" s="205">
        <f t="shared" si="318"/>
        <v>1726.9915606017178</v>
      </c>
      <c r="AK362" s="205">
        <f t="shared" si="302"/>
        <v>82.363585926011126</v>
      </c>
      <c r="AL362" s="205">
        <f t="shared" si="284"/>
        <v>82.468709724004782</v>
      </c>
      <c r="AM362" s="205" t="e">
        <f t="shared" si="285"/>
        <v>#DIV/0!</v>
      </c>
      <c r="AN362" s="205">
        <f t="shared" si="303"/>
        <v>0</v>
      </c>
      <c r="AO362" s="205">
        <f t="shared" si="286"/>
        <v>0</v>
      </c>
      <c r="AP362" s="205">
        <f t="shared" si="304"/>
        <v>0</v>
      </c>
      <c r="AQ362" s="205">
        <f t="shared" si="305"/>
        <v>0</v>
      </c>
      <c r="AR362" s="215">
        <f t="shared" si="287"/>
        <v>13.181186421934679</v>
      </c>
      <c r="AS362" s="215">
        <f t="shared" si="288"/>
        <v>13.181186421934679</v>
      </c>
      <c r="AT362" s="215">
        <f t="shared" si="289"/>
        <v>0</v>
      </c>
      <c r="AU362" s="215">
        <f t="shared" si="319"/>
        <v>0</v>
      </c>
      <c r="AV362" s="201"/>
      <c r="AW362" s="115">
        <f t="shared" si="320"/>
        <v>73.485000000006693</v>
      </c>
      <c r="AX362" s="115">
        <f t="shared" si="321"/>
        <v>-1.0955874405460673</v>
      </c>
      <c r="AY362" s="115">
        <f t="shared" si="306"/>
        <v>0</v>
      </c>
      <c r="AZ362" s="115">
        <f t="shared" si="322"/>
        <v>-1.0887277683121819</v>
      </c>
      <c r="BA362" s="115">
        <f t="shared" si="307"/>
        <v>0</v>
      </c>
      <c r="BB362" s="115">
        <f t="shared" si="323"/>
        <v>0</v>
      </c>
      <c r="BC362" s="115">
        <f t="shared" si="324"/>
        <v>0</v>
      </c>
      <c r="BD362" s="115">
        <f t="shared" si="325"/>
        <v>0</v>
      </c>
      <c r="BE362" s="115">
        <f t="shared" si="308"/>
        <v>0</v>
      </c>
      <c r="BF362" s="115">
        <f t="shared" si="309"/>
        <v>0</v>
      </c>
      <c r="BG362" s="115">
        <f t="shared" si="326"/>
        <v>1686.428760000005</v>
      </c>
      <c r="BH362" s="115">
        <f t="shared" si="327"/>
        <v>16044.9105024333</v>
      </c>
      <c r="BI362" s="115">
        <f t="shared" si="310"/>
        <v>73.485000000006693</v>
      </c>
      <c r="BJ362" s="115" t="e">
        <f t="shared" si="311"/>
        <v>#DIV/0!</v>
      </c>
      <c r="BK362" s="115">
        <f t="shared" si="290"/>
        <v>0</v>
      </c>
      <c r="BL362" s="115">
        <f t="shared" si="291"/>
        <v>0</v>
      </c>
      <c r="BM362" s="115">
        <f t="shared" si="312"/>
        <v>0</v>
      </c>
      <c r="BN362" s="201">
        <f t="shared" si="292"/>
        <v>0</v>
      </c>
      <c r="BO362" s="216">
        <f t="shared" si="328"/>
        <v>0</v>
      </c>
      <c r="BP362" s="201"/>
      <c r="BQ362" s="110">
        <f t="shared" si="293"/>
        <v>0</v>
      </c>
      <c r="BR362" s="110" t="e">
        <f t="shared" si="294"/>
        <v>#DIV/0!</v>
      </c>
      <c r="BS362" s="110" t="e">
        <f t="shared" si="313"/>
        <v>#DIV/0!</v>
      </c>
      <c r="BT362" s="110">
        <f t="shared" si="314"/>
        <v>0</v>
      </c>
      <c r="CC362" s="110"/>
      <c r="CD362" s="110"/>
      <c r="CE362" s="110"/>
      <c r="CW362" s="110"/>
      <c r="CX362" s="110"/>
    </row>
    <row r="363" spans="1:102">
      <c r="A363" s="110">
        <f t="shared" si="329"/>
        <v>5.810000000000068</v>
      </c>
      <c r="B363" s="110">
        <f t="shared" si="295"/>
        <v>1526.5826931114561</v>
      </c>
      <c r="C363" s="116">
        <f t="shared" si="296"/>
        <v>1526.5826931114561</v>
      </c>
      <c r="E363" s="205">
        <f t="shared" ref="E363:E426" si="330">(($P$19*($B$28+$B$27)+$P$20)*A363*A363+($P$21*($B$27+$B$28)+$P$22*($B$25/($B$25+$B$23))+$P$23)*A363+$P$24)</f>
        <v>1726.8541654040857</v>
      </c>
      <c r="F363" s="205">
        <f t="shared" ref="F363:F426" si="331">$P$25*A363^2+$P$26*A363+$P$27*($B$25/($B$25+$B$23))+$P$28*$B$21+$P$29*$B$26+$P$30</f>
        <v>1731.8588812236208</v>
      </c>
      <c r="G363" s="205">
        <f t="shared" ref="G363:G426" si="332">(-($P$36*$B$26+$P$37)+(($P$36*$B$26+$P$37)^2-4*5*(($P$31+$P$32*$B$25/($B$25+$B$23))*$A363^2+($P$33+$P$34*$B$25/($B$25+$B$23))*$A363+$P$35))^0.5)/(2*(($P$31+$P$32*$B$25/($B$23+$B$25))*$A363^2+($P$33+$P$34*$B$25/($B$25+$B$23))*$A363+$P$35))</f>
        <v>-0.13753880258539541</v>
      </c>
      <c r="H363" s="205">
        <f t="shared" ref="H363:H426" si="333">G363*(F363-E363)+E363</f>
        <v>1726.1658227829867</v>
      </c>
      <c r="I363" s="205">
        <f t="shared" ref="I363:I426" si="334">(($P$31+$P$32*$B$25/($B$25+$B$23))*$A363^2+($P$33+$P$34*$B$25/($B$25+$B$23))*$A363+$P$35)*G363^2+($P$36*$B$26+$P$37)*G363+5</f>
        <v>7.1054273576010019E-15</v>
      </c>
      <c r="K363" s="115">
        <f t="shared" ref="K363:K426" si="335">1085.7+132.9*A363-5.1*A363*A363</f>
        <v>1685.6928900000053</v>
      </c>
      <c r="L363" s="115">
        <f t="shared" ref="L363:L426" si="336">1475+80*A363-3.2*A363*A363</f>
        <v>1831.7804800000029</v>
      </c>
      <c r="M363" s="115">
        <f t="shared" ref="M363:M426" si="337">$G$14/(0.5+0.08*A363)</f>
        <v>0.15547263681591952</v>
      </c>
      <c r="N363" s="115">
        <f t="shared" ref="N363:N426" si="338">M363^(1/1.5)*(L363-K363)+K363</f>
        <v>1727.9321175506329</v>
      </c>
      <c r="O363" s="115">
        <f t="shared" ref="O363:O426" si="339">1780+45*A363-2*A363*A363</f>
        <v>1973.9378000000015</v>
      </c>
      <c r="Q363" s="205">
        <f t="shared" ref="Q363:Q426" si="340">IF(F363&lt;E363,-1,(B363-E363)/(F363-E363))</f>
        <v>-40.016552290722558</v>
      </c>
      <c r="R363" s="204">
        <f t="shared" ref="R363:R426" si="341">IF(Q363&lt;G363,0,(($P$31+$P$32*($B$25/($B$25+$B$23)))*A363^2+($P$33+$P$34*($B$25/($B$25+$B$23)))*A363+$P$35)*Q363^2+($P$36*$B$26+$P$37)*Q363+5)</f>
        <v>0</v>
      </c>
      <c r="S363" s="204">
        <f t="shared" ref="S363:S426" si="342">IF(R363&lt;0,0,R363)</f>
        <v>0</v>
      </c>
      <c r="T363" s="115">
        <f t="shared" ref="T363:T426" si="343">(B363-K363)/(L363-K363)</f>
        <v>-1.0891424582235338</v>
      </c>
      <c r="U363" s="115">
        <f t="shared" ref="U363:U426" si="344">IF(T363&lt;0,0,T363^1.5*100)</f>
        <v>0</v>
      </c>
      <c r="V363" s="115">
        <f t="shared" ref="V363:V426" si="345">IF(B363&lt;N363,0,(M363+(1-M363)*(B363-N363)/(O363-N363))^1.5*100)</f>
        <v>0</v>
      </c>
      <c r="W363" s="202">
        <f t="shared" si="297"/>
        <v>0</v>
      </c>
      <c r="Y363" s="205">
        <f t="shared" si="315"/>
        <v>82.573781873113091</v>
      </c>
      <c r="Z363" s="205">
        <f t="shared" si="316"/>
        <v>-40.016552290722558</v>
      </c>
      <c r="AA363" s="205">
        <f t="shared" ref="AA363:AA426" si="346">IF(Z363&lt;$G363,0,IF(((($P$31+$P$32*($B$25/($B$25+$B$23)))*$A363^2+($P$33+$P$34*($B$25/($B$25+$B$23)))*$A363+$P$35)*Z363^2+($P$36*$B$26+$P$37)*Z363+5)&lt;0,0,((($P$31+$P$32*($B$25/($B$25+$B$23)))*$A363^2+($P$33+$P$34*($B$25/($B$25+$B$23)))*$A363+$P$35)*Z363^2+($P$36*$B$26+$P$37)*Z363+5)))</f>
        <v>0</v>
      </c>
      <c r="AB363" s="205">
        <f t="shared" si="298"/>
        <v>0</v>
      </c>
      <c r="AC363" s="205">
        <f t="shared" si="317"/>
        <v>-39.816740745759972</v>
      </c>
      <c r="AD363" s="205">
        <f t="shared" ref="AD363:AD426" si="347">IF(AC363&lt;$G363,0,IF(((($P$31+$P$32*($B$25/($B$25+$B$23)))*$A363^2+($P$33+$P$34*($B$25/($B$25+$B$23)))*$A363+$P$35)*AC363^2+($P$36*$B$26+$P$37)*AC363+5)&lt;0,0,((($P$31+$P$32*($B$25/($B$25+$B$23)))*$A363^2+($P$33+$P$34*($B$25/($B$25+$B$23)))*$A363+$P$35)*AC363^2+($P$36*$B$26+$P$37)*AC363+5)))</f>
        <v>0</v>
      </c>
      <c r="AE363" s="205">
        <f t="shared" si="299"/>
        <v>0</v>
      </c>
      <c r="AF363" s="205">
        <f t="shared" ref="AF363:AF426" si="348">IF(C363&gt;$F363,0.3,AD363-AB363)</f>
        <v>0</v>
      </c>
      <c r="AG363" s="205">
        <f t="shared" si="300"/>
        <v>0</v>
      </c>
      <c r="AH363" s="205">
        <f t="shared" si="301"/>
        <v>0</v>
      </c>
      <c r="AI363" s="205">
        <f t="shared" ref="AI363:AI426" si="349">(-($P$36*$B$26+$P$37)+(($P$36*$B$26+$P$37)^2-4*(5-AA364)*(($P$31+$P$32*$B$25/($B$25+$B$23))*$A363^2+($P$33+$P$34*$B$25/($B$25+$B$23))*$A363+$P$35))^0.5)/(2*(($P$31+$P$32*$B$25/($B$23+$B$25))*$A363^2+($P$33+$P$34*$B$25/($B$25+$B$23))*$A363+$P$35))</f>
        <v>-0.13753880258539541</v>
      </c>
      <c r="AJ363" s="205">
        <f t="shared" si="318"/>
        <v>1726.1658227829867</v>
      </c>
      <c r="AK363" s="205">
        <f t="shared" si="302"/>
        <v>82.468709724004782</v>
      </c>
      <c r="AL363" s="205">
        <f t="shared" ref="AL363:AL426" si="350">IF(AB363=0,Y363,AK363)</f>
        <v>82.573781873113091</v>
      </c>
      <c r="AM363" s="205" t="e">
        <f t="shared" ref="AM363:AM426" si="351">IF(BM363&lt;=0,((AL363-($O$13*($G$11+273.15)/($G$12*$O$14*$O$12+(1-$G$12)*$R$14*$R$12)*10^9))/($G$12*($G$11+273.15)*$O$15/($G$12*$O$12+(1-$G$12)*$R$12)+100/AH363))*-100,(AL363-($G$12*$O$13+(1-$G$12)*$R$13)*($G$11+273.15)/($G$12*$O$14*$O$12+(1-$G$12)*$R$14*$R$12)*10^9+(1-$G$12)*($G$11+273.15)*$R$15/$R$12*(AL363-BI363)/(100/BE363))/($G$12*($G$11+273.15)*$O$15/$O$12+(1-$G$12)*($G$11+273.15)*$R$15/$R$12*(100/AH363)/(100/BE363)+100/AH363)*-100)</f>
        <v>#DIV/0!</v>
      </c>
      <c r="AN363" s="205">
        <f t="shared" si="303"/>
        <v>0</v>
      </c>
      <c r="AO363" s="205">
        <f t="shared" ref="AO363:AO426" si="352">IF(AN363&gt;=0,0,AN363)</f>
        <v>0</v>
      </c>
      <c r="AP363" s="205">
        <f t="shared" si="304"/>
        <v>0</v>
      </c>
      <c r="AQ363" s="205">
        <f t="shared" si="305"/>
        <v>0</v>
      </c>
      <c r="AR363" s="215">
        <f t="shared" ref="AR363:AR426" si="353">IF(AND(AB363=0,BC363=0),(B364-B363)/(A364-A363),IF(AB363=0,BI363+1/BE363*BL363,AL363+1/AH363*AP363))</f>
        <v>13.181186421957417</v>
      </c>
      <c r="AS363" s="215">
        <f t="shared" ref="AS363:AS426" si="354">IF(AA363&gt;=100,BI363+1/BE363*BL363,AR363)</f>
        <v>13.181186421957417</v>
      </c>
      <c r="AT363" s="215">
        <f t="shared" ref="AT363:AT426" si="355">IF(AB363=AB362,0,(AB363/100)/(1-($G$12*AB363/100+(1-$G$12)*BC363/100))*($A363-$A364)*10^9/($R$16*9.8))</f>
        <v>0</v>
      </c>
      <c r="AU363" s="215">
        <f t="shared" si="319"/>
        <v>0</v>
      </c>
      <c r="AV363" s="201"/>
      <c r="AW363" s="115">
        <f t="shared" si="320"/>
        <v>73.586999999976541</v>
      </c>
      <c r="AX363" s="115">
        <f t="shared" si="321"/>
        <v>-1.0891424582235338</v>
      </c>
      <c r="AY363" s="115">
        <f t="shared" si="306"/>
        <v>0</v>
      </c>
      <c r="AZ363" s="115">
        <f t="shared" si="322"/>
        <v>-1.0822972498112382</v>
      </c>
      <c r="BA363" s="115">
        <f t="shared" si="307"/>
        <v>0</v>
      </c>
      <c r="BB363" s="115">
        <f t="shared" si="323"/>
        <v>0</v>
      </c>
      <c r="BC363" s="115">
        <f t="shared" si="324"/>
        <v>0</v>
      </c>
      <c r="BD363" s="115">
        <f t="shared" si="325"/>
        <v>0</v>
      </c>
      <c r="BE363" s="115">
        <f t="shared" si="308"/>
        <v>0</v>
      </c>
      <c r="BF363" s="115">
        <f t="shared" si="309"/>
        <v>0</v>
      </c>
      <c r="BG363" s="115">
        <f t="shared" si="326"/>
        <v>1685.6928900000053</v>
      </c>
      <c r="BH363" s="115">
        <f t="shared" si="327"/>
        <v>15984.606688855229</v>
      </c>
      <c r="BI363" s="115">
        <f t="shared" si="310"/>
        <v>73.586999999976541</v>
      </c>
      <c r="BJ363" s="115" t="e">
        <f t="shared" si="311"/>
        <v>#DIV/0!</v>
      </c>
      <c r="BK363" s="115">
        <f t="shared" ref="BK363:BK426" si="356">IF(BC363&lt;=0,0,BJ363)</f>
        <v>0</v>
      </c>
      <c r="BL363" s="115">
        <f t="shared" ref="BL363:BL426" si="357">IF(OR(BE363&lt;0,BK363&gt;=0),0,BK363)</f>
        <v>0</v>
      </c>
      <c r="BM363" s="115">
        <f t="shared" si="312"/>
        <v>0</v>
      </c>
      <c r="BN363" s="201">
        <f t="shared" ref="BN363:BN426" si="358">IF(BC363=BC362,0,(BC363/100)/(1-($G$12*AB363/100+(1-$G$12)*BC363/100))*($A363-$A364)*10^9/($R$16*9.8))</f>
        <v>0</v>
      </c>
      <c r="BO363" s="216">
        <f t="shared" si="328"/>
        <v>0</v>
      </c>
      <c r="BP363" s="201"/>
      <c r="BQ363" s="110">
        <f t="shared" ref="BQ363:BQ426" si="359">$G$12*AU363+(1-$G$12)*BO363</f>
        <v>0</v>
      </c>
      <c r="BR363" s="110" t="e">
        <f t="shared" ref="BR363:BR426" si="360">$G$12*AU363/BQ363</f>
        <v>#DIV/0!</v>
      </c>
      <c r="BS363" s="110" t="e">
        <f t="shared" si="313"/>
        <v>#DIV/0!</v>
      </c>
      <c r="BT363" s="110">
        <f t="shared" si="314"/>
        <v>0</v>
      </c>
      <c r="CC363" s="110"/>
      <c r="CD363" s="110"/>
      <c r="CE363" s="110"/>
      <c r="CW363" s="110"/>
      <c r="CX363" s="110"/>
    </row>
    <row r="364" spans="1:102">
      <c r="A364" s="110">
        <f t="shared" si="329"/>
        <v>5.8000000000000682</v>
      </c>
      <c r="B364" s="110">
        <f t="shared" ref="B364:B427" si="361">G$11+((1-G$12)*(($R$13*($G$11+273.15))/($R$12*$R$14)*10^9)*A364+G$12*(($O$13*($G$11+273.15))/($O$12*$O$14)*10^9)*A364)</f>
        <v>1526.4508812472366</v>
      </c>
      <c r="C364" s="116">
        <f t="shared" ref="C364:C427" si="362">IF(AND($H364&gt;$B364,$K364&gt;$B364),$B364,C363+AS363*($A364-$A363))</f>
        <v>1526.4508812472366</v>
      </c>
      <c r="E364" s="205">
        <f t="shared" si="330"/>
        <v>1726.1104913019726</v>
      </c>
      <c r="F364" s="205">
        <f t="shared" si="331"/>
        <v>1731.7142812236211</v>
      </c>
      <c r="G364" s="205">
        <f t="shared" si="332"/>
        <v>-0.13766692719251503</v>
      </c>
      <c r="H364" s="205">
        <f t="shared" si="333"/>
        <v>1725.3390347628269</v>
      </c>
      <c r="I364" s="205">
        <f t="shared" si="334"/>
        <v>0</v>
      </c>
      <c r="K364" s="115">
        <f t="shared" si="335"/>
        <v>1684.9560000000051</v>
      </c>
      <c r="L364" s="115">
        <f t="shared" si="336"/>
        <v>1831.3520000000028</v>
      </c>
      <c r="M364" s="115">
        <f t="shared" si="337"/>
        <v>0.15560165975103646</v>
      </c>
      <c r="N364" s="115">
        <f t="shared" si="338"/>
        <v>1727.3078150459194</v>
      </c>
      <c r="O364" s="115">
        <f t="shared" si="339"/>
        <v>1973.7200000000016</v>
      </c>
      <c r="Q364" s="205">
        <f t="shared" si="340"/>
        <v>-35.62938883262072</v>
      </c>
      <c r="R364" s="204">
        <f t="shared" si="341"/>
        <v>0</v>
      </c>
      <c r="S364" s="204">
        <f t="shared" si="342"/>
        <v>0</v>
      </c>
      <c r="T364" s="115">
        <f t="shared" si="343"/>
        <v>-1.0827148197544405</v>
      </c>
      <c r="U364" s="115">
        <f t="shared" si="344"/>
        <v>0</v>
      </c>
      <c r="V364" s="115">
        <f t="shared" si="345"/>
        <v>0</v>
      </c>
      <c r="W364" s="202">
        <f t="shared" ref="W364:W427" si="363">IF(V364&gt;0,V364,U364)</f>
        <v>0</v>
      </c>
      <c r="Y364" s="205">
        <f t="shared" si="315"/>
        <v>82.678802015972849</v>
      </c>
      <c r="Z364" s="205">
        <f t="shared" si="316"/>
        <v>-35.62938883262072</v>
      </c>
      <c r="AA364" s="205">
        <f t="shared" si="346"/>
        <v>0</v>
      </c>
      <c r="AB364" s="205">
        <f t="shared" ref="AB364:AB427" si="364">IF(AA363&gt;0,AB363+AP363*($A364-$A363),AA364)</f>
        <v>0</v>
      </c>
      <c r="AC364" s="205">
        <f t="shared" si="317"/>
        <v>-35.450938174408712</v>
      </c>
      <c r="AD364" s="205">
        <f t="shared" si="347"/>
        <v>0</v>
      </c>
      <c r="AE364" s="205">
        <f t="shared" ref="AE364:AE427" si="365">AD364-AB364</f>
        <v>0</v>
      </c>
      <c r="AF364" s="205">
        <f t="shared" si="348"/>
        <v>0</v>
      </c>
      <c r="AG364" s="205">
        <f t="shared" ref="AG364:AG427" si="366">IF($G$15=0,AE364,AF364)</f>
        <v>0</v>
      </c>
      <c r="AH364" s="205">
        <f t="shared" ref="AH364:AH427" si="367">IF(AG364&lt;0,0.0001,AG364)</f>
        <v>0</v>
      </c>
      <c r="AI364" s="205">
        <f t="shared" si="349"/>
        <v>-0.13766692719251503</v>
      </c>
      <c r="AJ364" s="205">
        <f t="shared" si="318"/>
        <v>1725.3390347628269</v>
      </c>
      <c r="AK364" s="205">
        <f t="shared" ref="AK364:AK427" si="368">IF((($P$36*$B$26+$P$37)^2-4*(5-AA364)*(($P$31+$P$32*$B$25/($B$25+$B$23))*$A363^2+($P$33+$P$34*$B$25/($B$25+$B$23))*$A363+$P$35)),Y363,IF(AI363&lt;Z363,AK363,(C364-AJ363)/(A364-A363)))</f>
        <v>82.573781873113091</v>
      </c>
      <c r="AL364" s="205">
        <f t="shared" si="350"/>
        <v>82.678802015972849</v>
      </c>
      <c r="AM364" s="205" t="e">
        <f t="shared" si="351"/>
        <v>#DIV/0!</v>
      </c>
      <c r="AN364" s="205">
        <f t="shared" ref="AN364:AN427" si="369">IF(AH364=0,0,IF(S365=0,0,AM364))</f>
        <v>0</v>
      </c>
      <c r="AO364" s="205">
        <f t="shared" si="352"/>
        <v>0</v>
      </c>
      <c r="AP364" s="205">
        <f t="shared" ref="AP364:AP427" si="370">IF(AB364&gt;100,0,AO364)</f>
        <v>0</v>
      </c>
      <c r="AQ364" s="205">
        <f t="shared" ref="AQ364:AQ427" si="371">-AP364</f>
        <v>0</v>
      </c>
      <c r="AR364" s="215">
        <f t="shared" si="353"/>
        <v>13.181186421934679</v>
      </c>
      <c r="AS364" s="215">
        <f t="shared" si="354"/>
        <v>13.181186421934679</v>
      </c>
      <c r="AT364" s="215">
        <f t="shared" si="355"/>
        <v>0</v>
      </c>
      <c r="AU364" s="215">
        <f t="shared" si="319"/>
        <v>0</v>
      </c>
      <c r="AV364" s="201"/>
      <c r="AW364" s="115">
        <f t="shared" si="320"/>
        <v>73.689000000014616</v>
      </c>
      <c r="AX364" s="115">
        <f t="shared" si="321"/>
        <v>-1.0827148197544405</v>
      </c>
      <c r="AY364" s="115">
        <f t="shared" ref="AY364:AY427" si="372">IF(AX364&lt;0,0,(AX364^1.5)*100)</f>
        <v>0</v>
      </c>
      <c r="AZ364" s="115">
        <f t="shared" si="322"/>
        <v>-1.0758840320279999</v>
      </c>
      <c r="BA364" s="115">
        <f t="shared" ref="BA364:BA427" si="373">IF(AZ364&lt;0,0,(AZ364^1.5)*100)</f>
        <v>0</v>
      </c>
      <c r="BB364" s="115">
        <f t="shared" si="323"/>
        <v>0</v>
      </c>
      <c r="BC364" s="115">
        <f t="shared" si="324"/>
        <v>0</v>
      </c>
      <c r="BD364" s="115">
        <f t="shared" si="325"/>
        <v>0</v>
      </c>
      <c r="BE364" s="115">
        <f t="shared" ref="BE364:BE427" si="374">BD364-BC364</f>
        <v>0</v>
      </c>
      <c r="BF364" s="115">
        <f t="shared" ref="BF364:BF427" si="375">(BB365/100)^(1/1.5)</f>
        <v>0</v>
      </c>
      <c r="BG364" s="115">
        <f t="shared" si="326"/>
        <v>1684.9560000000051</v>
      </c>
      <c r="BH364" s="115">
        <f t="shared" si="327"/>
        <v>15924.200875277209</v>
      </c>
      <c r="BI364" s="115">
        <f t="shared" ref="BI364:BI427" si="376">IF(BC364&lt;=0,AW364,BH364)</f>
        <v>73.689000000014616</v>
      </c>
      <c r="BJ364" s="115" t="e">
        <f t="shared" ref="BJ364:BJ427" si="377">IF(OR(AA364&lt;=0, AB364&gt;=100),((BI364-($R$13*($G$11+273.15)/($G$12*$O$14*$O$12+(1-$G$12)*$R$14*$R$12)*10^9))/((1-$G$12)*($G$11+273.15)*$R$15/($G$12*$O$12+(1-$G$12)*$R$12)+100/BE364))*-100,(BI364-((1-$G$12)*$R$13+$G$12*$O$13)*($G$11+273.15)/($G$12*$O$14*$O$12+(1-$G$12)*$R$14*$R$12)*10^9+$G$12*($G$11+273.15)*$O$15/$O$12*(BI364-AL364)/(100/AH364))/((1-$G$12)*($G$11+273.15)*$R$15/$R$12+$G$12*($G$11+273.15)*$O$15/$O$12*(100/BE364)/(100/AH364)+100/BE364)*-100)</f>
        <v>#DIV/0!</v>
      </c>
      <c r="BK364" s="115">
        <f t="shared" si="356"/>
        <v>0</v>
      </c>
      <c r="BL364" s="115">
        <f t="shared" si="357"/>
        <v>0</v>
      </c>
      <c r="BM364" s="115">
        <f t="shared" ref="BM364:BM427" si="378">-BL364</f>
        <v>0</v>
      </c>
      <c r="BN364" s="201">
        <f t="shared" si="358"/>
        <v>0</v>
      </c>
      <c r="BO364" s="216">
        <f t="shared" si="328"/>
        <v>0</v>
      </c>
      <c r="BP364" s="201"/>
      <c r="BQ364" s="110">
        <f t="shared" si="359"/>
        <v>0</v>
      </c>
      <c r="BR364" s="110" t="e">
        <f t="shared" si="360"/>
        <v>#DIV/0!</v>
      </c>
      <c r="BS364" s="110" t="e">
        <f t="shared" ref="BS364:BS427" si="379">(1-$G$12)*BO364/BQ364</f>
        <v>#DIV/0!</v>
      </c>
      <c r="BT364" s="110">
        <f t="shared" ref="BT364:BT427" si="380">BQ364*$R$16*9.8/10^9</f>
        <v>0</v>
      </c>
      <c r="CC364" s="110"/>
      <c r="CD364" s="110"/>
      <c r="CE364" s="110"/>
      <c r="CW364" s="110"/>
      <c r="CX364" s="110"/>
    </row>
    <row r="365" spans="1:102">
      <c r="A365" s="110">
        <f t="shared" si="329"/>
        <v>5.7900000000000684</v>
      </c>
      <c r="B365" s="110">
        <f t="shared" si="361"/>
        <v>1526.3190693830172</v>
      </c>
      <c r="C365" s="116">
        <f t="shared" si="362"/>
        <v>1526.3190693830172</v>
      </c>
      <c r="E365" s="205">
        <f t="shared" si="330"/>
        <v>1725.3656908451082</v>
      </c>
      <c r="F365" s="205">
        <f t="shared" si="331"/>
        <v>1731.5668812236213</v>
      </c>
      <c r="G365" s="205">
        <f t="shared" si="332"/>
        <v>-0.13779512126764776</v>
      </c>
      <c r="H365" s="205">
        <f t="shared" si="333"/>
        <v>1724.5111970648973</v>
      </c>
      <c r="I365" s="205">
        <f t="shared" si="334"/>
        <v>0</v>
      </c>
      <c r="K365" s="115">
        <f t="shared" si="335"/>
        <v>1684.2180900000051</v>
      </c>
      <c r="L365" s="115">
        <f t="shared" si="336"/>
        <v>1830.922880000003</v>
      </c>
      <c r="M365" s="115">
        <f t="shared" si="337"/>
        <v>0.1557308970099659</v>
      </c>
      <c r="N365" s="115">
        <f t="shared" si="338"/>
        <v>1726.6827336670024</v>
      </c>
      <c r="O365" s="115">
        <f t="shared" si="339"/>
        <v>1973.5018000000016</v>
      </c>
      <c r="Q365" s="205">
        <f t="shared" si="340"/>
        <v>-32.098131054286299</v>
      </c>
      <c r="R365" s="204">
        <f t="shared" si="341"/>
        <v>0</v>
      </c>
      <c r="S365" s="204">
        <f t="shared" si="342"/>
        <v>0</v>
      </c>
      <c r="T365" s="115">
        <f t="shared" si="343"/>
        <v>-1.0763044657027903</v>
      </c>
      <c r="U365" s="115">
        <f t="shared" si="344"/>
        <v>0</v>
      </c>
      <c r="V365" s="115">
        <f t="shared" si="345"/>
        <v>0</v>
      </c>
      <c r="W365" s="202">
        <f t="shared" si="363"/>
        <v>0</v>
      </c>
      <c r="Y365" s="205">
        <f t="shared" ref="Y365:Y428" si="381">(H365-H364)/(A365-A364)</f>
        <v>82.783769792969849</v>
      </c>
      <c r="Z365" s="205">
        <f t="shared" ref="Z365:Z428" si="382">IF(E365&gt;F365,-1,(C365-E365)/(F365-E365))</f>
        <v>-32.098131054286299</v>
      </c>
      <c r="AA365" s="205">
        <f t="shared" si="346"/>
        <v>0</v>
      </c>
      <c r="AB365" s="205">
        <f t="shared" si="364"/>
        <v>0</v>
      </c>
      <c r="AC365" s="205">
        <f t="shared" ref="AC365:AC428" si="383">IF(E365&gt;F365,-1,Z365+1/(F365-E365))</f>
        <v>-31.936871692944166</v>
      </c>
      <c r="AD365" s="205">
        <f t="shared" si="347"/>
        <v>0</v>
      </c>
      <c r="AE365" s="205">
        <f t="shared" si="365"/>
        <v>0</v>
      </c>
      <c r="AF365" s="205">
        <f t="shared" si="348"/>
        <v>0</v>
      </c>
      <c r="AG365" s="205">
        <f t="shared" si="366"/>
        <v>0</v>
      </c>
      <c r="AH365" s="205">
        <f t="shared" si="367"/>
        <v>0</v>
      </c>
      <c r="AI365" s="205">
        <f t="shared" si="349"/>
        <v>-0.13779512126764776</v>
      </c>
      <c r="AJ365" s="205">
        <f t="shared" ref="AJ365:AJ428" si="384">AI365*(F365-E365)+E365</f>
        <v>1724.5111970648973</v>
      </c>
      <c r="AK365" s="205">
        <f t="shared" si="368"/>
        <v>82.678802015972849</v>
      </c>
      <c r="AL365" s="205">
        <f t="shared" si="350"/>
        <v>82.783769792969849</v>
      </c>
      <c r="AM365" s="205" t="e">
        <f t="shared" si="351"/>
        <v>#DIV/0!</v>
      </c>
      <c r="AN365" s="205">
        <f t="shared" si="369"/>
        <v>0</v>
      </c>
      <c r="AO365" s="205">
        <f t="shared" si="352"/>
        <v>0</v>
      </c>
      <c r="AP365" s="205">
        <f t="shared" si="370"/>
        <v>0</v>
      </c>
      <c r="AQ365" s="205">
        <f t="shared" si="371"/>
        <v>0</v>
      </c>
      <c r="AR365" s="215">
        <f t="shared" si="353"/>
        <v>13.181186421934679</v>
      </c>
      <c r="AS365" s="215">
        <f t="shared" si="354"/>
        <v>13.181186421934679</v>
      </c>
      <c r="AT365" s="215">
        <f t="shared" si="355"/>
        <v>0</v>
      </c>
      <c r="AU365" s="215">
        <f t="shared" ref="AU365:AU428" si="385">AU364+AT365</f>
        <v>0</v>
      </c>
      <c r="AV365" s="201"/>
      <c r="AW365" s="115">
        <f t="shared" ref="AW365:AW428" si="386">(K365-K364)/(A365-A364)</f>
        <v>73.791000000007202</v>
      </c>
      <c r="AX365" s="115">
        <f t="shared" ref="AX365:AX428" si="387">(C365-K365)/(L365-K365)</f>
        <v>-1.0763044657027903</v>
      </c>
      <c r="AY365" s="115">
        <f t="shared" si="372"/>
        <v>0</v>
      </c>
      <c r="AZ365" s="115">
        <f t="shared" ref="AZ365:AZ428" si="388">(C365+1-K365)/(L365-K365)</f>
        <v>-1.0694880556864574</v>
      </c>
      <c r="BA365" s="115">
        <f t="shared" si="373"/>
        <v>0</v>
      </c>
      <c r="BB365" s="115">
        <f t="shared" ref="BB365:BB428" si="389">IF(AY365&lt;M365*100,AY365,(M365+(1-M365)*((C365-N365)/(O365-N365))^1.5)*100)</f>
        <v>0</v>
      </c>
      <c r="BC365" s="115">
        <f t="shared" ref="BC365:BC428" si="390">IF(BB364&lt;=0,BB365,BC364+BL364*(A365-A364))</f>
        <v>0</v>
      </c>
      <c r="BD365" s="115">
        <f t="shared" ref="BD365:BD428" si="391">IF(BA365&lt;M365*100,BA365,(M365+(1-M365)*((C365+1-N365)/(O365-N365))^1.5)*100)</f>
        <v>0</v>
      </c>
      <c r="BE365" s="115">
        <f t="shared" si="374"/>
        <v>0</v>
      </c>
      <c r="BF365" s="115">
        <f t="shared" si="375"/>
        <v>0</v>
      </c>
      <c r="BG365" s="115">
        <f t="shared" ref="BG365:BG428" si="392">IF(BC365&lt;M365*100,BF365*(L365-K365)+K365,BF365*(O365-N365)+N365)</f>
        <v>1684.2180900000051</v>
      </c>
      <c r="BH365" s="115">
        <f t="shared" ref="BH365:BH428" si="393">IF(BF364&lt;AX364,BH364,(C365-BG364)/(A365-A364))</f>
        <v>15863.693061699129</v>
      </c>
      <c r="BI365" s="115">
        <f t="shared" si="376"/>
        <v>73.791000000007202</v>
      </c>
      <c r="BJ365" s="115" t="e">
        <f t="shared" si="377"/>
        <v>#DIV/0!</v>
      </c>
      <c r="BK365" s="115">
        <f t="shared" si="356"/>
        <v>0</v>
      </c>
      <c r="BL365" s="115">
        <f t="shared" si="357"/>
        <v>0</v>
      </c>
      <c r="BM365" s="115">
        <f t="shared" si="378"/>
        <v>0</v>
      </c>
      <c r="BN365" s="201">
        <f t="shared" si="358"/>
        <v>0</v>
      </c>
      <c r="BO365" s="216">
        <f t="shared" ref="BO365:BO428" si="394">BO364+BN365</f>
        <v>0</v>
      </c>
      <c r="BP365" s="201"/>
      <c r="BQ365" s="110">
        <f t="shared" si="359"/>
        <v>0</v>
      </c>
      <c r="BR365" s="110" t="e">
        <f t="shared" si="360"/>
        <v>#DIV/0!</v>
      </c>
      <c r="BS365" s="110" t="e">
        <f t="shared" si="379"/>
        <v>#DIV/0!</v>
      </c>
      <c r="BT365" s="110">
        <f t="shared" si="380"/>
        <v>0</v>
      </c>
      <c r="CC365" s="110"/>
      <c r="CD365" s="110"/>
      <c r="CE365" s="110"/>
      <c r="CW365" s="110"/>
      <c r="CX365" s="110"/>
    </row>
    <row r="366" spans="1:102">
      <c r="A366" s="110">
        <f t="shared" ref="A366:A429" si="395">A365-0.01</f>
        <v>5.7800000000000686</v>
      </c>
      <c r="B366" s="110">
        <f t="shared" si="361"/>
        <v>1526.1872575187979</v>
      </c>
      <c r="C366" s="116">
        <f t="shared" si="362"/>
        <v>1526.1872575187979</v>
      </c>
      <c r="E366" s="205">
        <f t="shared" si="330"/>
        <v>1724.6197640334922</v>
      </c>
      <c r="F366" s="205">
        <f t="shared" si="331"/>
        <v>1731.4166812236208</v>
      </c>
      <c r="G366" s="205">
        <f t="shared" si="332"/>
        <v>-0.13792338361583498</v>
      </c>
      <c r="H366" s="205">
        <f t="shared" si="333"/>
        <v>1723.6823102164731</v>
      </c>
      <c r="I366" s="205">
        <f t="shared" si="334"/>
        <v>0</v>
      </c>
      <c r="K366" s="115">
        <f t="shared" si="335"/>
        <v>1683.4791600000051</v>
      </c>
      <c r="L366" s="115">
        <f t="shared" si="336"/>
        <v>1830.493120000003</v>
      </c>
      <c r="M366" s="115">
        <f t="shared" si="337"/>
        <v>0.15586034912718116</v>
      </c>
      <c r="N366" s="115">
        <f t="shared" si="338"/>
        <v>1726.0568738736745</v>
      </c>
      <c r="O366" s="115">
        <f t="shared" si="339"/>
        <v>1973.2832000000014</v>
      </c>
      <c r="Q366" s="205">
        <f t="shared" si="340"/>
        <v>-29.194486406702737</v>
      </c>
      <c r="R366" s="204">
        <f t="shared" si="341"/>
        <v>0</v>
      </c>
      <c r="S366" s="204">
        <f t="shared" si="342"/>
        <v>0</v>
      </c>
      <c r="T366" s="115">
        <f t="shared" si="343"/>
        <v>-1.0699113368635835</v>
      </c>
      <c r="U366" s="115">
        <f t="shared" si="344"/>
        <v>0</v>
      </c>
      <c r="V366" s="115">
        <f t="shared" si="345"/>
        <v>0</v>
      </c>
      <c r="W366" s="202">
        <f t="shared" si="363"/>
        <v>0</v>
      </c>
      <c r="Y366" s="205">
        <f t="shared" si="381"/>
        <v>82.888684842420787</v>
      </c>
      <c r="Z366" s="205">
        <f t="shared" si="382"/>
        <v>-29.194486406702737</v>
      </c>
      <c r="AA366" s="205">
        <f t="shared" si="346"/>
        <v>0</v>
      </c>
      <c r="AB366" s="205">
        <f t="shared" si="364"/>
        <v>0</v>
      </c>
      <c r="AC366" s="205">
        <f t="shared" si="383"/>
        <v>-29.047360883170931</v>
      </c>
      <c r="AD366" s="205">
        <f t="shared" si="347"/>
        <v>0</v>
      </c>
      <c r="AE366" s="205">
        <f t="shared" si="365"/>
        <v>0</v>
      </c>
      <c r="AF366" s="205">
        <f t="shared" si="348"/>
        <v>0</v>
      </c>
      <c r="AG366" s="205">
        <f t="shared" si="366"/>
        <v>0</v>
      </c>
      <c r="AH366" s="205">
        <f t="shared" si="367"/>
        <v>0</v>
      </c>
      <c r="AI366" s="205">
        <f t="shared" si="349"/>
        <v>-0.13792338361583498</v>
      </c>
      <c r="AJ366" s="205">
        <f t="shared" si="384"/>
        <v>1723.6823102164731</v>
      </c>
      <c r="AK366" s="205">
        <f t="shared" si="368"/>
        <v>82.783769792969849</v>
      </c>
      <c r="AL366" s="205">
        <f t="shared" si="350"/>
        <v>82.888684842420787</v>
      </c>
      <c r="AM366" s="205" t="e">
        <f t="shared" si="351"/>
        <v>#DIV/0!</v>
      </c>
      <c r="AN366" s="205">
        <f t="shared" si="369"/>
        <v>0</v>
      </c>
      <c r="AO366" s="205">
        <f t="shared" si="352"/>
        <v>0</v>
      </c>
      <c r="AP366" s="205">
        <f t="shared" si="370"/>
        <v>0</v>
      </c>
      <c r="AQ366" s="205">
        <f t="shared" si="371"/>
        <v>0</v>
      </c>
      <c r="AR366" s="215">
        <f t="shared" si="353"/>
        <v>13.181186421934679</v>
      </c>
      <c r="AS366" s="215">
        <f t="shared" si="354"/>
        <v>13.181186421934679</v>
      </c>
      <c r="AT366" s="215">
        <f t="shared" si="355"/>
        <v>0</v>
      </c>
      <c r="AU366" s="215">
        <f t="shared" si="385"/>
        <v>0</v>
      </c>
      <c r="AV366" s="201"/>
      <c r="AW366" s="115">
        <f t="shared" si="386"/>
        <v>73.892999999999788</v>
      </c>
      <c r="AX366" s="115">
        <f t="shared" si="387"/>
        <v>-1.0699113368635835</v>
      </c>
      <c r="AY366" s="115">
        <f t="shared" si="372"/>
        <v>0</v>
      </c>
      <c r="AZ366" s="115">
        <f t="shared" si="388"/>
        <v>-1.0631092617409217</v>
      </c>
      <c r="BA366" s="115">
        <f t="shared" si="373"/>
        <v>0</v>
      </c>
      <c r="BB366" s="115">
        <f t="shared" si="389"/>
        <v>0</v>
      </c>
      <c r="BC366" s="115">
        <f t="shared" si="390"/>
        <v>0</v>
      </c>
      <c r="BD366" s="115">
        <f t="shared" si="391"/>
        <v>0</v>
      </c>
      <c r="BE366" s="115">
        <f t="shared" si="374"/>
        <v>0</v>
      </c>
      <c r="BF366" s="115">
        <f t="shared" si="375"/>
        <v>0</v>
      </c>
      <c r="BG366" s="115">
        <f t="shared" si="392"/>
        <v>1683.4791600000051</v>
      </c>
      <c r="BH366" s="115">
        <f t="shared" si="393"/>
        <v>15803.083248121056</v>
      </c>
      <c r="BI366" s="115">
        <f t="shared" si="376"/>
        <v>73.892999999999788</v>
      </c>
      <c r="BJ366" s="115" t="e">
        <f t="shared" si="377"/>
        <v>#DIV/0!</v>
      </c>
      <c r="BK366" s="115">
        <f t="shared" si="356"/>
        <v>0</v>
      </c>
      <c r="BL366" s="115">
        <f t="shared" si="357"/>
        <v>0</v>
      </c>
      <c r="BM366" s="115">
        <f t="shared" si="378"/>
        <v>0</v>
      </c>
      <c r="BN366" s="201">
        <f t="shared" si="358"/>
        <v>0</v>
      </c>
      <c r="BO366" s="216">
        <f t="shared" si="394"/>
        <v>0</v>
      </c>
      <c r="BP366" s="201"/>
      <c r="BQ366" s="110">
        <f t="shared" si="359"/>
        <v>0</v>
      </c>
      <c r="BR366" s="110" t="e">
        <f t="shared" si="360"/>
        <v>#DIV/0!</v>
      </c>
      <c r="BS366" s="110" t="e">
        <f t="shared" si="379"/>
        <v>#DIV/0!</v>
      </c>
      <c r="BT366" s="110">
        <f t="shared" si="380"/>
        <v>0</v>
      </c>
      <c r="CC366" s="110"/>
      <c r="CD366" s="110"/>
      <c r="CE366" s="110"/>
      <c r="CW366" s="110"/>
      <c r="CX366" s="110"/>
    </row>
    <row r="367" spans="1:102">
      <c r="A367" s="110">
        <f t="shared" si="395"/>
        <v>5.7700000000000689</v>
      </c>
      <c r="B367" s="110">
        <f t="shared" si="361"/>
        <v>1526.0554456545785</v>
      </c>
      <c r="C367" s="116">
        <f t="shared" si="362"/>
        <v>1526.0554456545785</v>
      </c>
      <c r="E367" s="205">
        <f t="shared" si="330"/>
        <v>1723.8727108671246</v>
      </c>
      <c r="F367" s="205">
        <f t="shared" si="331"/>
        <v>1731.263681223621</v>
      </c>
      <c r="G367" s="205">
        <f t="shared" si="332"/>
        <v>-0.13805171302836589</v>
      </c>
      <c r="H367" s="205">
        <f t="shared" si="333"/>
        <v>1722.8523747484685</v>
      </c>
      <c r="I367" s="205">
        <f t="shared" si="334"/>
        <v>0</v>
      </c>
      <c r="K367" s="115">
        <f t="shared" si="335"/>
        <v>1682.7392100000052</v>
      </c>
      <c r="L367" s="115">
        <f t="shared" si="336"/>
        <v>1830.0627200000029</v>
      </c>
      <c r="M367" s="115">
        <f t="shared" si="337"/>
        <v>0.15599001663893419</v>
      </c>
      <c r="N367" s="115">
        <f t="shared" si="338"/>
        <v>1725.4302361270618</v>
      </c>
      <c r="O367" s="115">
        <f t="shared" si="339"/>
        <v>1973.0642000000014</v>
      </c>
      <c r="Q367" s="205">
        <f t="shared" si="340"/>
        <v>-26.764721771434548</v>
      </c>
      <c r="R367" s="204">
        <f t="shared" si="341"/>
        <v>0</v>
      </c>
      <c r="S367" s="204">
        <f t="shared" si="342"/>
        <v>0</v>
      </c>
      <c r="T367" s="115">
        <f t="shared" si="343"/>
        <v>-1.063535374261916</v>
      </c>
      <c r="U367" s="115">
        <f t="shared" si="344"/>
        <v>0</v>
      </c>
      <c r="V367" s="115">
        <f t="shared" si="345"/>
        <v>0</v>
      </c>
      <c r="W367" s="202">
        <f t="shared" si="363"/>
        <v>0</v>
      </c>
      <c r="Y367" s="205">
        <f t="shared" si="381"/>
        <v>82.993546800459569</v>
      </c>
      <c r="Z367" s="205">
        <f t="shared" si="382"/>
        <v>-26.764721771434548</v>
      </c>
      <c r="AA367" s="205">
        <f t="shared" si="346"/>
        <v>0</v>
      </c>
      <c r="AB367" s="205">
        <f t="shared" si="364"/>
        <v>0</v>
      </c>
      <c r="AC367" s="205">
        <f t="shared" si="383"/>
        <v>-26.629421539967506</v>
      </c>
      <c r="AD367" s="205">
        <f t="shared" si="347"/>
        <v>0</v>
      </c>
      <c r="AE367" s="205">
        <f t="shared" si="365"/>
        <v>0</v>
      </c>
      <c r="AF367" s="205">
        <f t="shared" si="348"/>
        <v>0</v>
      </c>
      <c r="AG367" s="205">
        <f t="shared" si="366"/>
        <v>0</v>
      </c>
      <c r="AH367" s="205">
        <f t="shared" si="367"/>
        <v>0</v>
      </c>
      <c r="AI367" s="205">
        <f t="shared" si="349"/>
        <v>-0.13805171302836589</v>
      </c>
      <c r="AJ367" s="205">
        <f t="shared" si="384"/>
        <v>1722.8523747484685</v>
      </c>
      <c r="AK367" s="205">
        <f t="shared" si="368"/>
        <v>82.888684842420787</v>
      </c>
      <c r="AL367" s="205">
        <f t="shared" si="350"/>
        <v>82.993546800459569</v>
      </c>
      <c r="AM367" s="205" t="e">
        <f t="shared" si="351"/>
        <v>#DIV/0!</v>
      </c>
      <c r="AN367" s="205">
        <f t="shared" si="369"/>
        <v>0</v>
      </c>
      <c r="AO367" s="205">
        <f t="shared" si="352"/>
        <v>0</v>
      </c>
      <c r="AP367" s="205">
        <f t="shared" si="370"/>
        <v>0</v>
      </c>
      <c r="AQ367" s="205">
        <f t="shared" si="371"/>
        <v>0</v>
      </c>
      <c r="AR367" s="215">
        <f t="shared" si="353"/>
        <v>13.181186421934679</v>
      </c>
      <c r="AS367" s="215">
        <f t="shared" si="354"/>
        <v>13.181186421934679</v>
      </c>
      <c r="AT367" s="215">
        <f t="shared" si="355"/>
        <v>0</v>
      </c>
      <c r="AU367" s="215">
        <f t="shared" si="385"/>
        <v>0</v>
      </c>
      <c r="AV367" s="201"/>
      <c r="AW367" s="115">
        <f t="shared" si="386"/>
        <v>73.994999999992373</v>
      </c>
      <c r="AX367" s="115">
        <f t="shared" si="387"/>
        <v>-1.063535374261916</v>
      </c>
      <c r="AY367" s="115">
        <f t="shared" si="372"/>
        <v>0</v>
      </c>
      <c r="AZ367" s="115">
        <f t="shared" si="388"/>
        <v>-1.0567475913751248</v>
      </c>
      <c r="BA367" s="115">
        <f t="shared" si="373"/>
        <v>0</v>
      </c>
      <c r="BB367" s="115">
        <f t="shared" si="389"/>
        <v>0</v>
      </c>
      <c r="BC367" s="115">
        <f t="shared" si="390"/>
        <v>0</v>
      </c>
      <c r="BD367" s="115">
        <f t="shared" si="391"/>
        <v>0</v>
      </c>
      <c r="BE367" s="115">
        <f t="shared" si="374"/>
        <v>0</v>
      </c>
      <c r="BF367" s="115">
        <f t="shared" si="375"/>
        <v>0</v>
      </c>
      <c r="BG367" s="115">
        <f t="shared" si="392"/>
        <v>1682.7392100000052</v>
      </c>
      <c r="BH367" s="115">
        <f t="shared" si="393"/>
        <v>15742.371434542991</v>
      </c>
      <c r="BI367" s="115">
        <f t="shared" si="376"/>
        <v>73.994999999992373</v>
      </c>
      <c r="BJ367" s="115" t="e">
        <f t="shared" si="377"/>
        <v>#DIV/0!</v>
      </c>
      <c r="BK367" s="115">
        <f t="shared" si="356"/>
        <v>0</v>
      </c>
      <c r="BL367" s="115">
        <f t="shared" si="357"/>
        <v>0</v>
      </c>
      <c r="BM367" s="115">
        <f t="shared" si="378"/>
        <v>0</v>
      </c>
      <c r="BN367" s="201">
        <f t="shared" si="358"/>
        <v>0</v>
      </c>
      <c r="BO367" s="216">
        <f t="shared" si="394"/>
        <v>0</v>
      </c>
      <c r="BP367" s="201"/>
      <c r="BQ367" s="110">
        <f t="shared" si="359"/>
        <v>0</v>
      </c>
      <c r="BR367" s="110" t="e">
        <f t="shared" si="360"/>
        <v>#DIV/0!</v>
      </c>
      <c r="BS367" s="110" t="e">
        <f t="shared" si="379"/>
        <v>#DIV/0!</v>
      </c>
      <c r="BT367" s="110">
        <f t="shared" si="380"/>
        <v>0</v>
      </c>
      <c r="CC367" s="110"/>
      <c r="CD367" s="110"/>
      <c r="CE367" s="110"/>
      <c r="CW367" s="110"/>
      <c r="CX367" s="110"/>
    </row>
    <row r="368" spans="1:102">
      <c r="A368" s="110">
        <f t="shared" si="395"/>
        <v>5.7600000000000691</v>
      </c>
      <c r="B368" s="110">
        <f t="shared" si="361"/>
        <v>1525.9236337903592</v>
      </c>
      <c r="C368" s="116">
        <f t="shared" si="362"/>
        <v>1525.9236337903592</v>
      </c>
      <c r="E368" s="205">
        <f t="shared" si="330"/>
        <v>1723.1245313460058</v>
      </c>
      <c r="F368" s="205">
        <f t="shared" si="331"/>
        <v>1731.107881223621</v>
      </c>
      <c r="G368" s="205">
        <f t="shared" si="332"/>
        <v>-0.13818010828267263</v>
      </c>
      <c r="H368" s="205">
        <f t="shared" si="333"/>
        <v>1722.0213911954586</v>
      </c>
      <c r="I368" s="205">
        <f t="shared" si="334"/>
        <v>0</v>
      </c>
      <c r="K368" s="115">
        <f t="shared" si="335"/>
        <v>1681.9982400000054</v>
      </c>
      <c r="L368" s="115">
        <f t="shared" si="336"/>
        <v>1829.6316800000031</v>
      </c>
      <c r="M368" s="115">
        <f t="shared" si="337"/>
        <v>0.15611990008326304</v>
      </c>
      <c r="N368" s="115">
        <f t="shared" si="338"/>
        <v>1724.8028208896283</v>
      </c>
      <c r="O368" s="115">
        <f t="shared" si="339"/>
        <v>1972.8448000000014</v>
      </c>
      <c r="Q368" s="205">
        <f t="shared" si="340"/>
        <v>-24.701522616287395</v>
      </c>
      <c r="R368" s="204">
        <f t="shared" si="341"/>
        <v>0</v>
      </c>
      <c r="S368" s="204">
        <f t="shared" si="342"/>
        <v>0</v>
      </c>
      <c r="T368" s="115">
        <f t="shared" si="343"/>
        <v>-1.057176519152087</v>
      </c>
      <c r="U368" s="115">
        <f t="shared" si="344"/>
        <v>0</v>
      </c>
      <c r="V368" s="115">
        <f t="shared" si="345"/>
        <v>0</v>
      </c>
      <c r="W368" s="202">
        <f t="shared" si="363"/>
        <v>0</v>
      </c>
      <c r="Y368" s="205">
        <f t="shared" si="381"/>
        <v>83.098355300991855</v>
      </c>
      <c r="Z368" s="205">
        <f t="shared" si="382"/>
        <v>-24.701522616287395</v>
      </c>
      <c r="AA368" s="205">
        <f t="shared" si="346"/>
        <v>0</v>
      </c>
      <c r="AB368" s="205">
        <f t="shared" si="364"/>
        <v>0</v>
      </c>
      <c r="AC368" s="205">
        <f t="shared" si="383"/>
        <v>-24.57626191553771</v>
      </c>
      <c r="AD368" s="205">
        <f t="shared" si="347"/>
        <v>0</v>
      </c>
      <c r="AE368" s="205">
        <f t="shared" si="365"/>
        <v>0</v>
      </c>
      <c r="AF368" s="205">
        <f t="shared" si="348"/>
        <v>0</v>
      </c>
      <c r="AG368" s="205">
        <f t="shared" si="366"/>
        <v>0</v>
      </c>
      <c r="AH368" s="205">
        <f t="shared" si="367"/>
        <v>0</v>
      </c>
      <c r="AI368" s="205">
        <f t="shared" si="349"/>
        <v>-0.13818010828267263</v>
      </c>
      <c r="AJ368" s="205">
        <f t="shared" si="384"/>
        <v>1722.0213911954586</v>
      </c>
      <c r="AK368" s="205">
        <f t="shared" si="368"/>
        <v>82.993546800459569</v>
      </c>
      <c r="AL368" s="205">
        <f t="shared" si="350"/>
        <v>83.098355300991855</v>
      </c>
      <c r="AM368" s="205" t="e">
        <f t="shared" si="351"/>
        <v>#DIV/0!</v>
      </c>
      <c r="AN368" s="205">
        <f t="shared" si="369"/>
        <v>0</v>
      </c>
      <c r="AO368" s="205">
        <f t="shared" si="352"/>
        <v>0</v>
      </c>
      <c r="AP368" s="205">
        <f t="shared" si="370"/>
        <v>0</v>
      </c>
      <c r="AQ368" s="205">
        <f t="shared" si="371"/>
        <v>0</v>
      </c>
      <c r="AR368" s="215">
        <f t="shared" si="353"/>
        <v>13.181186421934679</v>
      </c>
      <c r="AS368" s="215">
        <f t="shared" si="354"/>
        <v>13.181186421934679</v>
      </c>
      <c r="AT368" s="215">
        <f t="shared" si="355"/>
        <v>0</v>
      </c>
      <c r="AU368" s="215">
        <f t="shared" si="385"/>
        <v>0</v>
      </c>
      <c r="AV368" s="201"/>
      <c r="AW368" s="115">
        <f t="shared" si="386"/>
        <v>74.096999999984959</v>
      </c>
      <c r="AX368" s="115">
        <f t="shared" si="387"/>
        <v>-1.057176519152087</v>
      </c>
      <c r="AY368" s="115">
        <f t="shared" si="372"/>
        <v>0</v>
      </c>
      <c r="AZ368" s="115">
        <f t="shared" si="388"/>
        <v>-1.050402986001332</v>
      </c>
      <c r="BA368" s="115">
        <f t="shared" si="373"/>
        <v>0</v>
      </c>
      <c r="BB368" s="115">
        <f t="shared" si="389"/>
        <v>0</v>
      </c>
      <c r="BC368" s="115">
        <f t="shared" si="390"/>
        <v>0</v>
      </c>
      <c r="BD368" s="115">
        <f t="shared" si="391"/>
        <v>0</v>
      </c>
      <c r="BE368" s="115">
        <f t="shared" si="374"/>
        <v>0</v>
      </c>
      <c r="BF368" s="115">
        <f t="shared" si="375"/>
        <v>0</v>
      </c>
      <c r="BG368" s="115">
        <f t="shared" si="392"/>
        <v>1681.9982400000054</v>
      </c>
      <c r="BH368" s="115">
        <f t="shared" si="393"/>
        <v>15681.557620964933</v>
      </c>
      <c r="BI368" s="115">
        <f t="shared" si="376"/>
        <v>74.096999999984959</v>
      </c>
      <c r="BJ368" s="115" t="e">
        <f t="shared" si="377"/>
        <v>#DIV/0!</v>
      </c>
      <c r="BK368" s="115">
        <f t="shared" si="356"/>
        <v>0</v>
      </c>
      <c r="BL368" s="115">
        <f t="shared" si="357"/>
        <v>0</v>
      </c>
      <c r="BM368" s="115">
        <f t="shared" si="378"/>
        <v>0</v>
      </c>
      <c r="BN368" s="201">
        <f t="shared" si="358"/>
        <v>0</v>
      </c>
      <c r="BO368" s="216">
        <f t="shared" si="394"/>
        <v>0</v>
      </c>
      <c r="BP368" s="201"/>
      <c r="BQ368" s="110">
        <f t="shared" si="359"/>
        <v>0</v>
      </c>
      <c r="BR368" s="110" t="e">
        <f t="shared" si="360"/>
        <v>#DIV/0!</v>
      </c>
      <c r="BS368" s="110" t="e">
        <f t="shared" si="379"/>
        <v>#DIV/0!</v>
      </c>
      <c r="BT368" s="110">
        <f t="shared" si="380"/>
        <v>0</v>
      </c>
      <c r="CC368" s="110"/>
      <c r="CD368" s="110"/>
      <c r="CE368" s="110"/>
      <c r="CW368" s="110"/>
      <c r="CX368" s="110"/>
    </row>
    <row r="369" spans="1:102">
      <c r="A369" s="110">
        <f t="shared" si="395"/>
        <v>5.7500000000000693</v>
      </c>
      <c r="B369" s="110">
        <f t="shared" si="361"/>
        <v>1525.7918219261398</v>
      </c>
      <c r="C369" s="116">
        <f t="shared" si="362"/>
        <v>1525.7918219261398</v>
      </c>
      <c r="E369" s="205">
        <f t="shared" si="330"/>
        <v>1722.3752254701353</v>
      </c>
      <c r="F369" s="205">
        <f t="shared" si="331"/>
        <v>1730.9492812236213</v>
      </c>
      <c r="G369" s="205">
        <f t="shared" si="332"/>
        <v>-0.13830856814222625</v>
      </c>
      <c r="H369" s="205">
        <f t="shared" si="333"/>
        <v>1721.1893600956992</v>
      </c>
      <c r="I369" s="205">
        <f t="shared" si="334"/>
        <v>0</v>
      </c>
      <c r="K369" s="115">
        <f t="shared" si="335"/>
        <v>1681.2562500000054</v>
      </c>
      <c r="L369" s="115">
        <f t="shared" si="336"/>
        <v>1829.200000000003</v>
      </c>
      <c r="M369" s="115">
        <f t="shared" si="337"/>
        <v>0.15624999999999908</v>
      </c>
      <c r="N369" s="115">
        <f t="shared" si="338"/>
        <v>1724.1746286251796</v>
      </c>
      <c r="O369" s="115">
        <f t="shared" si="339"/>
        <v>1972.6250000000016</v>
      </c>
      <c r="Q369" s="205">
        <f t="shared" si="340"/>
        <v>-22.927702967649932</v>
      </c>
      <c r="R369" s="204">
        <f t="shared" si="341"/>
        <v>0</v>
      </c>
      <c r="S369" s="204">
        <f t="shared" si="342"/>
        <v>0</v>
      </c>
      <c r="T369" s="115">
        <f t="shared" si="343"/>
        <v>-1.0508347130167244</v>
      </c>
      <c r="U369" s="115">
        <f t="shared" si="344"/>
        <v>0</v>
      </c>
      <c r="V369" s="115">
        <f t="shared" si="345"/>
        <v>0</v>
      </c>
      <c r="W369" s="202">
        <f t="shared" si="363"/>
        <v>0</v>
      </c>
      <c r="Y369" s="205">
        <f t="shared" si="381"/>
        <v>83.203109975945111</v>
      </c>
      <c r="Z369" s="205">
        <f t="shared" si="382"/>
        <v>-22.927702967649932</v>
      </c>
      <c r="AA369" s="205">
        <f t="shared" si="346"/>
        <v>0</v>
      </c>
      <c r="AB369" s="205">
        <f t="shared" si="364"/>
        <v>0</v>
      </c>
      <c r="AC369" s="205">
        <f t="shared" si="383"/>
        <v>-22.811072048893259</v>
      </c>
      <c r="AD369" s="205">
        <f t="shared" si="347"/>
        <v>0</v>
      </c>
      <c r="AE369" s="205">
        <f t="shared" si="365"/>
        <v>0</v>
      </c>
      <c r="AF369" s="205">
        <f t="shared" si="348"/>
        <v>0</v>
      </c>
      <c r="AG369" s="205">
        <f t="shared" si="366"/>
        <v>0</v>
      </c>
      <c r="AH369" s="205">
        <f t="shared" si="367"/>
        <v>0</v>
      </c>
      <c r="AI369" s="205">
        <f t="shared" si="349"/>
        <v>-0.13830856814222625</v>
      </c>
      <c r="AJ369" s="205">
        <f t="shared" si="384"/>
        <v>1721.1893600956992</v>
      </c>
      <c r="AK369" s="205">
        <f t="shared" si="368"/>
        <v>83.098355300991855</v>
      </c>
      <c r="AL369" s="205">
        <f t="shared" si="350"/>
        <v>83.203109975945111</v>
      </c>
      <c r="AM369" s="205" t="e">
        <f t="shared" si="351"/>
        <v>#DIV/0!</v>
      </c>
      <c r="AN369" s="205">
        <f t="shared" si="369"/>
        <v>0</v>
      </c>
      <c r="AO369" s="205">
        <f t="shared" si="352"/>
        <v>0</v>
      </c>
      <c r="AP369" s="205">
        <f t="shared" si="370"/>
        <v>0</v>
      </c>
      <c r="AQ369" s="205">
        <f t="shared" si="371"/>
        <v>0</v>
      </c>
      <c r="AR369" s="215">
        <f t="shared" si="353"/>
        <v>13.181186421934679</v>
      </c>
      <c r="AS369" s="215">
        <f t="shared" si="354"/>
        <v>13.181186421934679</v>
      </c>
      <c r="AT369" s="215">
        <f t="shared" si="355"/>
        <v>0</v>
      </c>
      <c r="AU369" s="215">
        <f t="shared" si="385"/>
        <v>0</v>
      </c>
      <c r="AV369" s="201"/>
      <c r="AW369" s="115">
        <f t="shared" si="386"/>
        <v>74.199000000000282</v>
      </c>
      <c r="AX369" s="115">
        <f t="shared" si="387"/>
        <v>-1.0508347130167244</v>
      </c>
      <c r="AY369" s="115">
        <f t="shared" si="372"/>
        <v>0</v>
      </c>
      <c r="AZ369" s="115">
        <f t="shared" si="388"/>
        <v>-1.0440753872594686</v>
      </c>
      <c r="BA369" s="115">
        <f t="shared" si="373"/>
        <v>0</v>
      </c>
      <c r="BB369" s="115">
        <f t="shared" si="389"/>
        <v>0</v>
      </c>
      <c r="BC369" s="115">
        <f t="shared" si="390"/>
        <v>0</v>
      </c>
      <c r="BD369" s="115">
        <f t="shared" si="391"/>
        <v>0</v>
      </c>
      <c r="BE369" s="115">
        <f t="shared" si="374"/>
        <v>0</v>
      </c>
      <c r="BF369" s="115">
        <f t="shared" si="375"/>
        <v>0</v>
      </c>
      <c r="BG369" s="115">
        <f t="shared" si="392"/>
        <v>1681.2562500000054</v>
      </c>
      <c r="BH369" s="115">
        <f t="shared" si="393"/>
        <v>15620.641807386884</v>
      </c>
      <c r="BI369" s="115">
        <f t="shared" si="376"/>
        <v>74.199000000000282</v>
      </c>
      <c r="BJ369" s="115" t="e">
        <f t="shared" si="377"/>
        <v>#DIV/0!</v>
      </c>
      <c r="BK369" s="115">
        <f t="shared" si="356"/>
        <v>0</v>
      </c>
      <c r="BL369" s="115">
        <f t="shared" si="357"/>
        <v>0</v>
      </c>
      <c r="BM369" s="115">
        <f t="shared" si="378"/>
        <v>0</v>
      </c>
      <c r="BN369" s="201">
        <f t="shared" si="358"/>
        <v>0</v>
      </c>
      <c r="BO369" s="216">
        <f t="shared" si="394"/>
        <v>0</v>
      </c>
      <c r="BP369" s="201"/>
      <c r="BQ369" s="110">
        <f t="shared" si="359"/>
        <v>0</v>
      </c>
      <c r="BR369" s="110" t="e">
        <f t="shared" si="360"/>
        <v>#DIV/0!</v>
      </c>
      <c r="BS369" s="110" t="e">
        <f t="shared" si="379"/>
        <v>#DIV/0!</v>
      </c>
      <c r="BT369" s="110">
        <f t="shared" si="380"/>
        <v>0</v>
      </c>
      <c r="CC369" s="110"/>
      <c r="CD369" s="110"/>
      <c r="CE369" s="110"/>
      <c r="CW369" s="110"/>
      <c r="CX369" s="110"/>
    </row>
    <row r="370" spans="1:102">
      <c r="A370" s="110">
        <f t="shared" si="395"/>
        <v>5.7400000000000695</v>
      </c>
      <c r="B370" s="110">
        <f t="shared" si="361"/>
        <v>1525.6600100619205</v>
      </c>
      <c r="C370" s="116">
        <f t="shared" si="362"/>
        <v>1525.6600100619205</v>
      </c>
      <c r="E370" s="205">
        <f t="shared" si="330"/>
        <v>1721.6247932395136</v>
      </c>
      <c r="F370" s="205">
        <f t="shared" si="331"/>
        <v>1730.7878812236213</v>
      </c>
      <c r="G370" s="205">
        <f t="shared" si="332"/>
        <v>-0.13843709135642962</v>
      </c>
      <c r="H370" s="205">
        <f t="shared" si="333"/>
        <v>1720.3562819911506</v>
      </c>
      <c r="I370" s="205">
        <f t="shared" si="334"/>
        <v>0</v>
      </c>
      <c r="K370" s="115">
        <f t="shared" si="335"/>
        <v>1680.5132400000052</v>
      </c>
      <c r="L370" s="115">
        <f t="shared" si="336"/>
        <v>1828.7676800000029</v>
      </c>
      <c r="M370" s="115">
        <f t="shared" si="337"/>
        <v>0.15638031693077473</v>
      </c>
      <c r="N370" s="115">
        <f t="shared" si="338"/>
        <v>1723.5456597988705</v>
      </c>
      <c r="O370" s="115">
        <f t="shared" si="339"/>
        <v>1972.4048000000016</v>
      </c>
      <c r="Q370" s="205">
        <f t="shared" si="340"/>
        <v>-21.386325605240312</v>
      </c>
      <c r="R370" s="204">
        <f t="shared" si="341"/>
        <v>0</v>
      </c>
      <c r="S370" s="204">
        <f t="shared" si="342"/>
        <v>0</v>
      </c>
      <c r="T370" s="115">
        <f t="shared" si="343"/>
        <v>-1.0445098975658818</v>
      </c>
      <c r="U370" s="115">
        <f t="shared" si="344"/>
        <v>0</v>
      </c>
      <c r="V370" s="115">
        <f t="shared" si="345"/>
        <v>0</v>
      </c>
      <c r="W370" s="202">
        <f t="shared" si="363"/>
        <v>0</v>
      </c>
      <c r="Y370" s="205">
        <f t="shared" si="381"/>
        <v>83.307810454859421</v>
      </c>
      <c r="Z370" s="205">
        <f t="shared" si="382"/>
        <v>-21.386325605240312</v>
      </c>
      <c r="AA370" s="205">
        <f t="shared" si="346"/>
        <v>0</v>
      </c>
      <c r="AB370" s="205">
        <f t="shared" si="364"/>
        <v>0</v>
      </c>
      <c r="AC370" s="205">
        <f t="shared" si="383"/>
        <v>-21.277192090235939</v>
      </c>
      <c r="AD370" s="205">
        <f t="shared" si="347"/>
        <v>0</v>
      </c>
      <c r="AE370" s="205">
        <f t="shared" si="365"/>
        <v>0</v>
      </c>
      <c r="AF370" s="205">
        <f t="shared" si="348"/>
        <v>0</v>
      </c>
      <c r="AG370" s="205">
        <f t="shared" si="366"/>
        <v>0</v>
      </c>
      <c r="AH370" s="205">
        <f t="shared" si="367"/>
        <v>0</v>
      </c>
      <c r="AI370" s="205">
        <f t="shared" si="349"/>
        <v>-0.13843709135642962</v>
      </c>
      <c r="AJ370" s="205">
        <f t="shared" si="384"/>
        <v>1720.3562819911506</v>
      </c>
      <c r="AK370" s="205">
        <f t="shared" si="368"/>
        <v>83.203109975945111</v>
      </c>
      <c r="AL370" s="205">
        <f t="shared" si="350"/>
        <v>83.307810454859421</v>
      </c>
      <c r="AM370" s="205" t="e">
        <f t="shared" si="351"/>
        <v>#DIV/0!</v>
      </c>
      <c r="AN370" s="205">
        <f t="shared" si="369"/>
        <v>0</v>
      </c>
      <c r="AO370" s="205">
        <f t="shared" si="352"/>
        <v>0</v>
      </c>
      <c r="AP370" s="205">
        <f t="shared" si="370"/>
        <v>0</v>
      </c>
      <c r="AQ370" s="205">
        <f t="shared" si="371"/>
        <v>0</v>
      </c>
      <c r="AR370" s="215">
        <f t="shared" si="353"/>
        <v>13.181186421934679</v>
      </c>
      <c r="AS370" s="215">
        <f t="shared" si="354"/>
        <v>13.181186421934679</v>
      </c>
      <c r="AT370" s="215">
        <f t="shared" si="355"/>
        <v>0</v>
      </c>
      <c r="AU370" s="215">
        <f t="shared" si="385"/>
        <v>0</v>
      </c>
      <c r="AV370" s="201"/>
      <c r="AW370" s="115">
        <f t="shared" si="386"/>
        <v>74.301000000015605</v>
      </c>
      <c r="AX370" s="115">
        <f t="shared" si="387"/>
        <v>-1.0445098975658818</v>
      </c>
      <c r="AY370" s="115">
        <f t="shared" si="372"/>
        <v>0</v>
      </c>
      <c r="AZ370" s="115">
        <f t="shared" si="388"/>
        <v>-1.0377647370162213</v>
      </c>
      <c r="BA370" s="115">
        <f t="shared" si="373"/>
        <v>0</v>
      </c>
      <c r="BB370" s="115">
        <f t="shared" si="389"/>
        <v>0</v>
      </c>
      <c r="BC370" s="115">
        <f t="shared" si="390"/>
        <v>0</v>
      </c>
      <c r="BD370" s="115">
        <f t="shared" si="391"/>
        <v>0</v>
      </c>
      <c r="BE370" s="115">
        <f t="shared" si="374"/>
        <v>0</v>
      </c>
      <c r="BF370" s="115">
        <f t="shared" si="375"/>
        <v>0</v>
      </c>
      <c r="BG370" s="115">
        <f t="shared" si="392"/>
        <v>1680.5132400000052</v>
      </c>
      <c r="BH370" s="115">
        <f t="shared" si="393"/>
        <v>15559.623993808818</v>
      </c>
      <c r="BI370" s="115">
        <f t="shared" si="376"/>
        <v>74.301000000015605</v>
      </c>
      <c r="BJ370" s="115" t="e">
        <f t="shared" si="377"/>
        <v>#DIV/0!</v>
      </c>
      <c r="BK370" s="115">
        <f t="shared" si="356"/>
        <v>0</v>
      </c>
      <c r="BL370" s="115">
        <f t="shared" si="357"/>
        <v>0</v>
      </c>
      <c r="BM370" s="115">
        <f t="shared" si="378"/>
        <v>0</v>
      </c>
      <c r="BN370" s="201">
        <f t="shared" si="358"/>
        <v>0</v>
      </c>
      <c r="BO370" s="216">
        <f t="shared" si="394"/>
        <v>0</v>
      </c>
      <c r="BP370" s="201"/>
      <c r="BQ370" s="110">
        <f t="shared" si="359"/>
        <v>0</v>
      </c>
      <c r="BR370" s="110" t="e">
        <f t="shared" si="360"/>
        <v>#DIV/0!</v>
      </c>
      <c r="BS370" s="110" t="e">
        <f t="shared" si="379"/>
        <v>#DIV/0!</v>
      </c>
      <c r="BT370" s="110">
        <f t="shared" si="380"/>
        <v>0</v>
      </c>
      <c r="CC370" s="110"/>
      <c r="CD370" s="110"/>
      <c r="CE370" s="110"/>
      <c r="CW370" s="110"/>
      <c r="CX370" s="110"/>
    </row>
    <row r="371" spans="1:102">
      <c r="A371" s="110">
        <f t="shared" si="395"/>
        <v>5.7300000000000697</v>
      </c>
      <c r="B371" s="110">
        <f t="shared" si="361"/>
        <v>1525.5281981977012</v>
      </c>
      <c r="C371" s="116">
        <f t="shared" si="362"/>
        <v>1525.5281981977012</v>
      </c>
      <c r="E371" s="205">
        <f t="shared" si="330"/>
        <v>1720.8732346541401</v>
      </c>
      <c r="F371" s="205">
        <f t="shared" si="331"/>
        <v>1730.6236812236211</v>
      </c>
      <c r="G371" s="205">
        <f t="shared" si="332"/>
        <v>-0.13856567666051298</v>
      </c>
      <c r="H371" s="205">
        <f t="shared" si="333"/>
        <v>1719.5221574274979</v>
      </c>
      <c r="I371" s="205">
        <f t="shared" si="334"/>
        <v>0</v>
      </c>
      <c r="K371" s="115">
        <f t="shared" si="335"/>
        <v>1679.7692100000052</v>
      </c>
      <c r="L371" s="115">
        <f t="shared" si="336"/>
        <v>1828.334720000003</v>
      </c>
      <c r="M371" s="115">
        <f t="shared" si="337"/>
        <v>0.15651085141903079</v>
      </c>
      <c r="N371" s="115">
        <f t="shared" si="338"/>
        <v>1722.9159148772087</v>
      </c>
      <c r="O371" s="115">
        <f t="shared" si="339"/>
        <v>1972.1842000000015</v>
      </c>
      <c r="Q371" s="205">
        <f t="shared" si="340"/>
        <v>-20.034470735716905</v>
      </c>
      <c r="R371" s="204">
        <f t="shared" si="341"/>
        <v>0</v>
      </c>
      <c r="S371" s="204">
        <f t="shared" si="342"/>
        <v>0</v>
      </c>
      <c r="T371" s="115">
        <f t="shared" si="343"/>
        <v>-1.0382020147361675</v>
      </c>
      <c r="U371" s="115">
        <f t="shared" si="344"/>
        <v>0</v>
      </c>
      <c r="V371" s="115">
        <f t="shared" si="345"/>
        <v>0</v>
      </c>
      <c r="W371" s="202">
        <f t="shared" si="363"/>
        <v>0</v>
      </c>
      <c r="Y371" s="205">
        <f t="shared" si="381"/>
        <v>83.412456365273968</v>
      </c>
      <c r="Z371" s="205">
        <f t="shared" si="382"/>
        <v>-20.034470735716905</v>
      </c>
      <c r="AA371" s="205">
        <f t="shared" si="346"/>
        <v>0</v>
      </c>
      <c r="AB371" s="205">
        <f t="shared" si="364"/>
        <v>0</v>
      </c>
      <c r="AC371" s="205">
        <f t="shared" si="383"/>
        <v>-19.931911330578476</v>
      </c>
      <c r="AD371" s="205">
        <f t="shared" si="347"/>
        <v>0</v>
      </c>
      <c r="AE371" s="205">
        <f t="shared" si="365"/>
        <v>0</v>
      </c>
      <c r="AF371" s="205">
        <f t="shared" si="348"/>
        <v>0</v>
      </c>
      <c r="AG371" s="205">
        <f t="shared" si="366"/>
        <v>0</v>
      </c>
      <c r="AH371" s="205">
        <f t="shared" si="367"/>
        <v>0</v>
      </c>
      <c r="AI371" s="205">
        <f t="shared" si="349"/>
        <v>-0.13856567666051298</v>
      </c>
      <c r="AJ371" s="205">
        <f t="shared" si="384"/>
        <v>1719.5221574274979</v>
      </c>
      <c r="AK371" s="205">
        <f t="shared" si="368"/>
        <v>83.307810454859421</v>
      </c>
      <c r="AL371" s="205">
        <f t="shared" si="350"/>
        <v>83.412456365273968</v>
      </c>
      <c r="AM371" s="205" t="e">
        <f t="shared" si="351"/>
        <v>#DIV/0!</v>
      </c>
      <c r="AN371" s="205">
        <f t="shared" si="369"/>
        <v>0</v>
      </c>
      <c r="AO371" s="205">
        <f t="shared" si="352"/>
        <v>0</v>
      </c>
      <c r="AP371" s="205">
        <f t="shared" si="370"/>
        <v>0</v>
      </c>
      <c r="AQ371" s="205">
        <f t="shared" si="371"/>
        <v>0</v>
      </c>
      <c r="AR371" s="215">
        <f t="shared" si="353"/>
        <v>13.181186421957417</v>
      </c>
      <c r="AS371" s="215">
        <f t="shared" si="354"/>
        <v>13.181186421957417</v>
      </c>
      <c r="AT371" s="215">
        <f t="shared" si="355"/>
        <v>0</v>
      </c>
      <c r="AU371" s="215">
        <f t="shared" si="385"/>
        <v>0</v>
      </c>
      <c r="AV371" s="201"/>
      <c r="AW371" s="115">
        <f t="shared" si="386"/>
        <v>74.403000000008205</v>
      </c>
      <c r="AX371" s="115">
        <f t="shared" si="387"/>
        <v>-1.0382020147361675</v>
      </c>
      <c r="AY371" s="115">
        <f t="shared" si="372"/>
        <v>0</v>
      </c>
      <c r="AZ371" s="115">
        <f t="shared" si="388"/>
        <v>-1.0314709773641688</v>
      </c>
      <c r="BA371" s="115">
        <f t="shared" si="373"/>
        <v>0</v>
      </c>
      <c r="BB371" s="115">
        <f t="shared" si="389"/>
        <v>0</v>
      </c>
      <c r="BC371" s="115">
        <f t="shared" si="390"/>
        <v>0</v>
      </c>
      <c r="BD371" s="115">
        <f t="shared" si="391"/>
        <v>0</v>
      </c>
      <c r="BE371" s="115">
        <f t="shared" si="374"/>
        <v>0</v>
      </c>
      <c r="BF371" s="115">
        <f t="shared" si="375"/>
        <v>0</v>
      </c>
      <c r="BG371" s="115">
        <f t="shared" si="392"/>
        <v>1679.7692100000052</v>
      </c>
      <c r="BH371" s="115">
        <f t="shared" si="393"/>
        <v>15498.504180230737</v>
      </c>
      <c r="BI371" s="115">
        <f t="shared" si="376"/>
        <v>74.403000000008205</v>
      </c>
      <c r="BJ371" s="115" t="e">
        <f t="shared" si="377"/>
        <v>#DIV/0!</v>
      </c>
      <c r="BK371" s="115">
        <f t="shared" si="356"/>
        <v>0</v>
      </c>
      <c r="BL371" s="115">
        <f t="shared" si="357"/>
        <v>0</v>
      </c>
      <c r="BM371" s="115">
        <f t="shared" si="378"/>
        <v>0</v>
      </c>
      <c r="BN371" s="201">
        <f t="shared" si="358"/>
        <v>0</v>
      </c>
      <c r="BO371" s="216">
        <f t="shared" si="394"/>
        <v>0</v>
      </c>
      <c r="BP371" s="201"/>
      <c r="BQ371" s="110">
        <f t="shared" si="359"/>
        <v>0</v>
      </c>
      <c r="BR371" s="110" t="e">
        <f t="shared" si="360"/>
        <v>#DIV/0!</v>
      </c>
      <c r="BS371" s="110" t="e">
        <f t="shared" si="379"/>
        <v>#DIV/0!</v>
      </c>
      <c r="BT371" s="110">
        <f t="shared" si="380"/>
        <v>0</v>
      </c>
      <c r="CC371" s="110"/>
      <c r="CD371" s="110"/>
      <c r="CE371" s="110"/>
      <c r="CW371" s="110"/>
      <c r="CX371" s="110"/>
    </row>
    <row r="372" spans="1:102">
      <c r="A372" s="110">
        <f t="shared" si="395"/>
        <v>5.7200000000000699</v>
      </c>
      <c r="B372" s="110">
        <f t="shared" si="361"/>
        <v>1525.3963863334816</v>
      </c>
      <c r="C372" s="116">
        <f t="shared" si="362"/>
        <v>1525.3963863334816</v>
      </c>
      <c r="E372" s="205">
        <f t="shared" si="330"/>
        <v>1720.1205497140154</v>
      </c>
      <c r="F372" s="205">
        <f t="shared" si="331"/>
        <v>1730.4566812236212</v>
      </c>
      <c r="G372" s="205">
        <f t="shared" si="332"/>
        <v>-0.13869432277542584</v>
      </c>
      <c r="H372" s="205">
        <f t="shared" si="333"/>
        <v>1718.6869869541729</v>
      </c>
      <c r="I372" s="205">
        <f t="shared" si="334"/>
        <v>-7.1054273576010019E-15</v>
      </c>
      <c r="K372" s="115">
        <f t="shared" si="335"/>
        <v>1679.0241600000054</v>
      </c>
      <c r="L372" s="115">
        <f t="shared" si="336"/>
        <v>1827.9011200000029</v>
      </c>
      <c r="M372" s="115">
        <f t="shared" si="337"/>
        <v>0.15664160401002414</v>
      </c>
      <c r="N372" s="115">
        <f t="shared" si="338"/>
        <v>1722.2853943280597</v>
      </c>
      <c r="O372" s="115">
        <f t="shared" si="339"/>
        <v>1971.9632000000017</v>
      </c>
      <c r="Q372" s="205">
        <f t="shared" si="340"/>
        <v>-18.839172392453413</v>
      </c>
      <c r="R372" s="204">
        <f t="shared" si="341"/>
        <v>0</v>
      </c>
      <c r="S372" s="204">
        <f t="shared" si="342"/>
        <v>0</v>
      </c>
      <c r="T372" s="115">
        <f t="shared" si="343"/>
        <v>-1.031911006689862</v>
      </c>
      <c r="U372" s="115">
        <f t="shared" si="344"/>
        <v>0</v>
      </c>
      <c r="V372" s="115">
        <f t="shared" si="345"/>
        <v>0</v>
      </c>
      <c r="W372" s="202">
        <f t="shared" si="363"/>
        <v>0</v>
      </c>
      <c r="Y372" s="205">
        <f t="shared" si="381"/>
        <v>83.517047332499672</v>
      </c>
      <c r="Z372" s="205">
        <f t="shared" si="382"/>
        <v>-18.839172392453413</v>
      </c>
      <c r="AA372" s="205">
        <f t="shared" si="346"/>
        <v>0</v>
      </c>
      <c r="AB372" s="205">
        <f t="shared" si="364"/>
        <v>0</v>
      </c>
      <c r="AC372" s="205">
        <f t="shared" si="383"/>
        <v>-18.742424397415746</v>
      </c>
      <c r="AD372" s="205">
        <f t="shared" si="347"/>
        <v>0</v>
      </c>
      <c r="AE372" s="205">
        <f t="shared" si="365"/>
        <v>0</v>
      </c>
      <c r="AF372" s="205">
        <f t="shared" si="348"/>
        <v>0</v>
      </c>
      <c r="AG372" s="205">
        <f t="shared" si="366"/>
        <v>0</v>
      </c>
      <c r="AH372" s="205">
        <f t="shared" si="367"/>
        <v>0</v>
      </c>
      <c r="AI372" s="205">
        <f t="shared" si="349"/>
        <v>-0.13869432277542584</v>
      </c>
      <c r="AJ372" s="205">
        <f t="shared" si="384"/>
        <v>1718.6869869541729</v>
      </c>
      <c r="AK372" s="205">
        <f t="shared" si="368"/>
        <v>83.412456365273968</v>
      </c>
      <c r="AL372" s="205">
        <f t="shared" si="350"/>
        <v>83.517047332499672</v>
      </c>
      <c r="AM372" s="205" t="e">
        <f t="shared" si="351"/>
        <v>#DIV/0!</v>
      </c>
      <c r="AN372" s="205">
        <f t="shared" si="369"/>
        <v>0</v>
      </c>
      <c r="AO372" s="205">
        <f t="shared" si="352"/>
        <v>0</v>
      </c>
      <c r="AP372" s="205">
        <f t="shared" si="370"/>
        <v>0</v>
      </c>
      <c r="AQ372" s="205">
        <f t="shared" si="371"/>
        <v>0</v>
      </c>
      <c r="AR372" s="215">
        <f t="shared" si="353"/>
        <v>13.181186421934679</v>
      </c>
      <c r="AS372" s="215">
        <f t="shared" si="354"/>
        <v>13.181186421934679</v>
      </c>
      <c r="AT372" s="215">
        <f t="shared" si="355"/>
        <v>0</v>
      </c>
      <c r="AU372" s="215">
        <f t="shared" si="385"/>
        <v>0</v>
      </c>
      <c r="AV372" s="201"/>
      <c r="AW372" s="115">
        <f t="shared" si="386"/>
        <v>74.504999999978054</v>
      </c>
      <c r="AX372" s="115">
        <f t="shared" si="387"/>
        <v>-1.031911006689862</v>
      </c>
      <c r="AY372" s="115">
        <f t="shared" si="372"/>
        <v>0</v>
      </c>
      <c r="AZ372" s="115">
        <f t="shared" si="388"/>
        <v>-1.0251940506209041</v>
      </c>
      <c r="BA372" s="115">
        <f t="shared" si="373"/>
        <v>0</v>
      </c>
      <c r="BB372" s="115">
        <f t="shared" si="389"/>
        <v>0</v>
      </c>
      <c r="BC372" s="115">
        <f t="shared" si="390"/>
        <v>0</v>
      </c>
      <c r="BD372" s="115">
        <f t="shared" si="391"/>
        <v>0</v>
      </c>
      <c r="BE372" s="115">
        <f t="shared" si="374"/>
        <v>0</v>
      </c>
      <c r="BF372" s="115">
        <f t="shared" si="375"/>
        <v>0</v>
      </c>
      <c r="BG372" s="115">
        <f t="shared" si="392"/>
        <v>1679.0241600000054</v>
      </c>
      <c r="BH372" s="115">
        <f t="shared" si="393"/>
        <v>15437.282366652686</v>
      </c>
      <c r="BI372" s="115">
        <f t="shared" si="376"/>
        <v>74.504999999978054</v>
      </c>
      <c r="BJ372" s="115" t="e">
        <f t="shared" si="377"/>
        <v>#DIV/0!</v>
      </c>
      <c r="BK372" s="115">
        <f t="shared" si="356"/>
        <v>0</v>
      </c>
      <c r="BL372" s="115">
        <f t="shared" si="357"/>
        <v>0</v>
      </c>
      <c r="BM372" s="115">
        <f t="shared" si="378"/>
        <v>0</v>
      </c>
      <c r="BN372" s="201">
        <f t="shared" si="358"/>
        <v>0</v>
      </c>
      <c r="BO372" s="216">
        <f t="shared" si="394"/>
        <v>0</v>
      </c>
      <c r="BP372" s="201"/>
      <c r="BQ372" s="110">
        <f t="shared" si="359"/>
        <v>0</v>
      </c>
      <c r="BR372" s="110" t="e">
        <f t="shared" si="360"/>
        <v>#DIV/0!</v>
      </c>
      <c r="BS372" s="110" t="e">
        <f t="shared" si="379"/>
        <v>#DIV/0!</v>
      </c>
      <c r="BT372" s="110">
        <f t="shared" si="380"/>
        <v>0</v>
      </c>
      <c r="CC372" s="110"/>
      <c r="CD372" s="110"/>
      <c r="CE372" s="110"/>
      <c r="CW372" s="110"/>
      <c r="CX372" s="110"/>
    </row>
    <row r="373" spans="1:102">
      <c r="A373" s="110">
        <f t="shared" si="395"/>
        <v>5.7100000000000701</v>
      </c>
      <c r="B373" s="110">
        <f t="shared" si="361"/>
        <v>1525.2645744692622</v>
      </c>
      <c r="C373" s="116">
        <f t="shared" si="362"/>
        <v>1525.2645744692622</v>
      </c>
      <c r="E373" s="205">
        <f t="shared" si="330"/>
        <v>1719.366738419139</v>
      </c>
      <c r="F373" s="205">
        <f t="shared" si="331"/>
        <v>1730.2868812236213</v>
      </c>
      <c r="G373" s="205">
        <f t="shared" si="332"/>
        <v>-0.13882302840773195</v>
      </c>
      <c r="H373" s="205">
        <f t="shared" si="333"/>
        <v>1717.8507711243758</v>
      </c>
      <c r="I373" s="205">
        <f t="shared" si="334"/>
        <v>1.0658141036401503E-14</v>
      </c>
      <c r="K373" s="115">
        <f t="shared" si="335"/>
        <v>1678.2780900000052</v>
      </c>
      <c r="L373" s="115">
        <f t="shared" si="336"/>
        <v>1827.4668800000031</v>
      </c>
      <c r="M373" s="115">
        <f t="shared" si="337"/>
        <v>0.15677257525083518</v>
      </c>
      <c r="N373" s="115">
        <f t="shared" si="338"/>
        <v>1721.6540986206519</v>
      </c>
      <c r="O373" s="115">
        <f t="shared" si="339"/>
        <v>1971.7418000000016</v>
      </c>
      <c r="Q373" s="205">
        <f t="shared" si="340"/>
        <v>-17.774690993070582</v>
      </c>
      <c r="R373" s="204">
        <f t="shared" si="341"/>
        <v>0</v>
      </c>
      <c r="S373" s="204">
        <f t="shared" si="342"/>
        <v>0</v>
      </c>
      <c r="T373" s="115">
        <f t="shared" si="343"/>
        <v>-1.025636815814011</v>
      </c>
      <c r="U373" s="115">
        <f t="shared" si="344"/>
        <v>0</v>
      </c>
      <c r="V373" s="115">
        <f t="shared" si="345"/>
        <v>0</v>
      </c>
      <c r="W373" s="202">
        <f t="shared" si="363"/>
        <v>0</v>
      </c>
      <c r="Y373" s="205">
        <f t="shared" si="381"/>
        <v>83.621582979710141</v>
      </c>
      <c r="Z373" s="205">
        <f t="shared" si="382"/>
        <v>-17.774690993070582</v>
      </c>
      <c r="AA373" s="205">
        <f t="shared" si="346"/>
        <v>0</v>
      </c>
      <c r="AB373" s="205">
        <f t="shared" si="364"/>
        <v>0</v>
      </c>
      <c r="AC373" s="205">
        <f t="shared" si="383"/>
        <v>-17.683117099037847</v>
      </c>
      <c r="AD373" s="205">
        <f t="shared" si="347"/>
        <v>0</v>
      </c>
      <c r="AE373" s="205">
        <f t="shared" si="365"/>
        <v>0</v>
      </c>
      <c r="AF373" s="205">
        <f t="shared" si="348"/>
        <v>0</v>
      </c>
      <c r="AG373" s="205">
        <f t="shared" si="366"/>
        <v>0</v>
      </c>
      <c r="AH373" s="205">
        <f t="shared" si="367"/>
        <v>0</v>
      </c>
      <c r="AI373" s="205">
        <f t="shared" si="349"/>
        <v>-0.13882302840773195</v>
      </c>
      <c r="AJ373" s="205">
        <f t="shared" si="384"/>
        <v>1717.8507711243758</v>
      </c>
      <c r="AK373" s="205">
        <f t="shared" si="368"/>
        <v>83.517047332499672</v>
      </c>
      <c r="AL373" s="205">
        <f t="shared" si="350"/>
        <v>83.621582979710141</v>
      </c>
      <c r="AM373" s="205" t="e">
        <f t="shared" si="351"/>
        <v>#DIV/0!</v>
      </c>
      <c r="AN373" s="205">
        <f t="shared" si="369"/>
        <v>0</v>
      </c>
      <c r="AO373" s="205">
        <f t="shared" si="352"/>
        <v>0</v>
      </c>
      <c r="AP373" s="205">
        <f t="shared" si="370"/>
        <v>0</v>
      </c>
      <c r="AQ373" s="205">
        <f t="shared" si="371"/>
        <v>0</v>
      </c>
      <c r="AR373" s="215">
        <f t="shared" si="353"/>
        <v>13.181186421934679</v>
      </c>
      <c r="AS373" s="215">
        <f t="shared" si="354"/>
        <v>13.181186421934679</v>
      </c>
      <c r="AT373" s="215">
        <f t="shared" si="355"/>
        <v>0</v>
      </c>
      <c r="AU373" s="215">
        <f t="shared" si="385"/>
        <v>0</v>
      </c>
      <c r="AV373" s="201"/>
      <c r="AW373" s="115">
        <f t="shared" si="386"/>
        <v>74.607000000016114</v>
      </c>
      <c r="AX373" s="115">
        <f t="shared" si="387"/>
        <v>-1.025636815814011</v>
      </c>
      <c r="AY373" s="115">
        <f t="shared" si="372"/>
        <v>0</v>
      </c>
      <c r="AZ373" s="115">
        <f t="shared" si="388"/>
        <v>-1.0189338993281276</v>
      </c>
      <c r="BA373" s="115">
        <f t="shared" si="373"/>
        <v>0</v>
      </c>
      <c r="BB373" s="115">
        <f t="shared" si="389"/>
        <v>0</v>
      </c>
      <c r="BC373" s="115">
        <f t="shared" si="390"/>
        <v>0</v>
      </c>
      <c r="BD373" s="115">
        <f t="shared" si="391"/>
        <v>0</v>
      </c>
      <c r="BE373" s="115">
        <f t="shared" si="374"/>
        <v>0</v>
      </c>
      <c r="BF373" s="115">
        <f t="shared" si="375"/>
        <v>0</v>
      </c>
      <c r="BG373" s="115">
        <f t="shared" si="392"/>
        <v>1678.2780900000052</v>
      </c>
      <c r="BH373" s="115">
        <f t="shared" si="393"/>
        <v>15375.958553074643</v>
      </c>
      <c r="BI373" s="115">
        <f t="shared" si="376"/>
        <v>74.607000000016114</v>
      </c>
      <c r="BJ373" s="115" t="e">
        <f t="shared" si="377"/>
        <v>#DIV/0!</v>
      </c>
      <c r="BK373" s="115">
        <f t="shared" si="356"/>
        <v>0</v>
      </c>
      <c r="BL373" s="115">
        <f t="shared" si="357"/>
        <v>0</v>
      </c>
      <c r="BM373" s="115">
        <f t="shared" si="378"/>
        <v>0</v>
      </c>
      <c r="BN373" s="201">
        <f t="shared" si="358"/>
        <v>0</v>
      </c>
      <c r="BO373" s="216">
        <f t="shared" si="394"/>
        <v>0</v>
      </c>
      <c r="BP373" s="201"/>
      <c r="BQ373" s="110">
        <f t="shared" si="359"/>
        <v>0</v>
      </c>
      <c r="BR373" s="110" t="e">
        <f t="shared" si="360"/>
        <v>#DIV/0!</v>
      </c>
      <c r="BS373" s="110" t="e">
        <f t="shared" si="379"/>
        <v>#DIV/0!</v>
      </c>
      <c r="BT373" s="110">
        <f t="shared" si="380"/>
        <v>0</v>
      </c>
      <c r="CC373" s="110"/>
      <c r="CD373" s="110"/>
      <c r="CE373" s="110"/>
      <c r="CW373" s="110"/>
      <c r="CX373" s="110"/>
    </row>
    <row r="374" spans="1:102">
      <c r="A374" s="110">
        <f t="shared" si="395"/>
        <v>5.7000000000000703</v>
      </c>
      <c r="B374" s="110">
        <f t="shared" si="361"/>
        <v>1525.1327626050429</v>
      </c>
      <c r="C374" s="116">
        <f t="shared" si="362"/>
        <v>1525.1327626050429</v>
      </c>
      <c r="E374" s="205">
        <f t="shared" si="330"/>
        <v>1718.6118007695113</v>
      </c>
      <c r="F374" s="205">
        <f t="shared" si="331"/>
        <v>1730.1142812236212</v>
      </c>
      <c r="G374" s="205">
        <f t="shared" si="332"/>
        <v>-0.13895179224950371</v>
      </c>
      <c r="H374" s="205">
        <f t="shared" si="333"/>
        <v>1717.0135104950978</v>
      </c>
      <c r="I374" s="205">
        <f t="shared" si="334"/>
        <v>0</v>
      </c>
      <c r="K374" s="115">
        <f t="shared" si="335"/>
        <v>1677.5310000000054</v>
      </c>
      <c r="L374" s="115">
        <f t="shared" si="336"/>
        <v>1827.0320000000031</v>
      </c>
      <c r="M374" s="115">
        <f t="shared" si="337"/>
        <v>0.15690376569037565</v>
      </c>
      <c r="N374" s="115">
        <f t="shared" si="338"/>
        <v>1721.0220282255834</v>
      </c>
      <c r="O374" s="115">
        <f t="shared" si="339"/>
        <v>1971.5200000000016</v>
      </c>
      <c r="Q374" s="205">
        <f t="shared" si="340"/>
        <v>-16.820636117259152</v>
      </c>
      <c r="R374" s="204">
        <f t="shared" si="341"/>
        <v>0</v>
      </c>
      <c r="S374" s="204">
        <f t="shared" si="342"/>
        <v>0</v>
      </c>
      <c r="T374" s="115">
        <f t="shared" si="343"/>
        <v>-1.0193793847195995</v>
      </c>
      <c r="U374" s="115">
        <f t="shared" si="344"/>
        <v>0</v>
      </c>
      <c r="V374" s="115">
        <f t="shared" si="345"/>
        <v>0</v>
      </c>
      <c r="W374" s="202">
        <f t="shared" si="363"/>
        <v>0</v>
      </c>
      <c r="Y374" s="205">
        <f t="shared" si="381"/>
        <v>83.726062927805259</v>
      </c>
      <c r="Z374" s="205">
        <f t="shared" si="382"/>
        <v>-16.820636117259152</v>
      </c>
      <c r="AA374" s="205">
        <f t="shared" si="346"/>
        <v>0</v>
      </c>
      <c r="AB374" s="205">
        <f t="shared" si="364"/>
        <v>0</v>
      </c>
      <c r="AC374" s="205">
        <f t="shared" si="383"/>
        <v>-16.733698347272096</v>
      </c>
      <c r="AD374" s="205">
        <f t="shared" si="347"/>
        <v>0</v>
      </c>
      <c r="AE374" s="205">
        <f t="shared" si="365"/>
        <v>0</v>
      </c>
      <c r="AF374" s="205">
        <f t="shared" si="348"/>
        <v>0</v>
      </c>
      <c r="AG374" s="205">
        <f t="shared" si="366"/>
        <v>0</v>
      </c>
      <c r="AH374" s="205">
        <f t="shared" si="367"/>
        <v>0</v>
      </c>
      <c r="AI374" s="205">
        <f t="shared" si="349"/>
        <v>-0.13895179224950371</v>
      </c>
      <c r="AJ374" s="205">
        <f t="shared" si="384"/>
        <v>1717.0135104950978</v>
      </c>
      <c r="AK374" s="205">
        <f t="shared" si="368"/>
        <v>83.621582979710141</v>
      </c>
      <c r="AL374" s="205">
        <f t="shared" si="350"/>
        <v>83.726062927805259</v>
      </c>
      <c r="AM374" s="205" t="e">
        <f t="shared" si="351"/>
        <v>#DIV/0!</v>
      </c>
      <c r="AN374" s="205">
        <f t="shared" si="369"/>
        <v>0</v>
      </c>
      <c r="AO374" s="205">
        <f t="shared" si="352"/>
        <v>0</v>
      </c>
      <c r="AP374" s="205">
        <f t="shared" si="370"/>
        <v>0</v>
      </c>
      <c r="AQ374" s="205">
        <f t="shared" si="371"/>
        <v>0</v>
      </c>
      <c r="AR374" s="215">
        <f t="shared" si="353"/>
        <v>13.181186421934679</v>
      </c>
      <c r="AS374" s="215">
        <f t="shared" si="354"/>
        <v>13.181186421934679</v>
      </c>
      <c r="AT374" s="215">
        <f t="shared" si="355"/>
        <v>0</v>
      </c>
      <c r="AU374" s="215">
        <f t="shared" si="385"/>
        <v>0</v>
      </c>
      <c r="AV374" s="201"/>
      <c r="AW374" s="115">
        <f t="shared" si="386"/>
        <v>74.708999999985963</v>
      </c>
      <c r="AX374" s="115">
        <f t="shared" si="387"/>
        <v>-1.0193793847195995</v>
      </c>
      <c r="AY374" s="115">
        <f t="shared" si="372"/>
        <v>0</v>
      </c>
      <c r="AZ374" s="115">
        <f t="shared" si="388"/>
        <v>-1.0126904662508267</v>
      </c>
      <c r="BA374" s="115">
        <f t="shared" si="373"/>
        <v>0</v>
      </c>
      <c r="BB374" s="115">
        <f t="shared" si="389"/>
        <v>0</v>
      </c>
      <c r="BC374" s="115">
        <f t="shared" si="390"/>
        <v>0</v>
      </c>
      <c r="BD374" s="115">
        <f t="shared" si="391"/>
        <v>0</v>
      </c>
      <c r="BE374" s="115">
        <f t="shared" si="374"/>
        <v>0</v>
      </c>
      <c r="BF374" s="115">
        <f t="shared" si="375"/>
        <v>0</v>
      </c>
      <c r="BG374" s="115">
        <f t="shared" si="392"/>
        <v>1677.5310000000054</v>
      </c>
      <c r="BH374" s="115">
        <f t="shared" si="393"/>
        <v>15314.532739496561</v>
      </c>
      <c r="BI374" s="115">
        <f t="shared" si="376"/>
        <v>74.708999999985963</v>
      </c>
      <c r="BJ374" s="115" t="e">
        <f t="shared" si="377"/>
        <v>#DIV/0!</v>
      </c>
      <c r="BK374" s="115">
        <f t="shared" si="356"/>
        <v>0</v>
      </c>
      <c r="BL374" s="115">
        <f t="shared" si="357"/>
        <v>0</v>
      </c>
      <c r="BM374" s="115">
        <f t="shared" si="378"/>
        <v>0</v>
      </c>
      <c r="BN374" s="201">
        <f t="shared" si="358"/>
        <v>0</v>
      </c>
      <c r="BO374" s="216">
        <f t="shared" si="394"/>
        <v>0</v>
      </c>
      <c r="BP374" s="201"/>
      <c r="BQ374" s="110">
        <f t="shared" si="359"/>
        <v>0</v>
      </c>
      <c r="BR374" s="110" t="e">
        <f t="shared" si="360"/>
        <v>#DIV/0!</v>
      </c>
      <c r="BS374" s="110" t="e">
        <f t="shared" si="379"/>
        <v>#DIV/0!</v>
      </c>
      <c r="BT374" s="110">
        <f t="shared" si="380"/>
        <v>0</v>
      </c>
      <c r="CC374" s="110"/>
      <c r="CD374" s="110"/>
      <c r="CE374" s="110"/>
      <c r="CW374" s="110"/>
      <c r="CX374" s="110"/>
    </row>
    <row r="375" spans="1:102">
      <c r="A375" s="110">
        <f t="shared" si="395"/>
        <v>5.6900000000000706</v>
      </c>
      <c r="B375" s="110">
        <f t="shared" si="361"/>
        <v>1525.0009507408236</v>
      </c>
      <c r="C375" s="116">
        <f t="shared" si="362"/>
        <v>1525.0009507408236</v>
      </c>
      <c r="E375" s="205">
        <f t="shared" si="330"/>
        <v>1717.855736765132</v>
      </c>
      <c r="F375" s="205">
        <f t="shared" si="331"/>
        <v>1729.9388812236211</v>
      </c>
      <c r="G375" s="205">
        <f t="shared" si="332"/>
        <v>-0.1390806129782122</v>
      </c>
      <c r="H375" s="205">
        <f t="shared" si="333"/>
        <v>1716.1752056271409</v>
      </c>
      <c r="I375" s="205">
        <f t="shared" si="334"/>
        <v>0</v>
      </c>
      <c r="K375" s="115">
        <f t="shared" si="335"/>
        <v>1676.7828900000054</v>
      </c>
      <c r="L375" s="115">
        <f t="shared" si="336"/>
        <v>1826.5964800000031</v>
      </c>
      <c r="M375" s="115">
        <f t="shared" si="337"/>
        <v>0.15703517587939606</v>
      </c>
      <c r="N375" s="115">
        <f t="shared" si="338"/>
        <v>1720.389183614825</v>
      </c>
      <c r="O375" s="115">
        <f t="shared" si="339"/>
        <v>1971.2978000000016</v>
      </c>
      <c r="Q375" s="205">
        <f t="shared" si="340"/>
        <v>-15.960645565965695</v>
      </c>
      <c r="R375" s="204">
        <f t="shared" si="341"/>
        <v>0</v>
      </c>
      <c r="S375" s="204">
        <f t="shared" si="342"/>
        <v>0</v>
      </c>
      <c r="T375" s="115">
        <f t="shared" si="343"/>
        <v>-1.0131386562406266</v>
      </c>
      <c r="U375" s="115">
        <f t="shared" si="344"/>
        <v>0</v>
      </c>
      <c r="V375" s="115">
        <f t="shared" si="345"/>
        <v>0</v>
      </c>
      <c r="W375" s="202">
        <f t="shared" si="363"/>
        <v>0</v>
      </c>
      <c r="Y375" s="205">
        <f t="shared" si="381"/>
        <v>83.830486795683981</v>
      </c>
      <c r="Z375" s="205">
        <f t="shared" si="382"/>
        <v>-15.960645565965695</v>
      </c>
      <c r="AA375" s="205">
        <f t="shared" si="346"/>
        <v>0</v>
      </c>
      <c r="AB375" s="205">
        <f t="shared" si="364"/>
        <v>0</v>
      </c>
      <c r="AC375" s="205">
        <f t="shared" si="383"/>
        <v>-15.877885651654033</v>
      </c>
      <c r="AD375" s="205">
        <f t="shared" si="347"/>
        <v>0</v>
      </c>
      <c r="AE375" s="205">
        <f t="shared" si="365"/>
        <v>0</v>
      </c>
      <c r="AF375" s="205">
        <f t="shared" si="348"/>
        <v>0</v>
      </c>
      <c r="AG375" s="205">
        <f t="shared" si="366"/>
        <v>0</v>
      </c>
      <c r="AH375" s="205">
        <f t="shared" si="367"/>
        <v>0</v>
      </c>
      <c r="AI375" s="205">
        <f t="shared" si="349"/>
        <v>-0.1390806129782122</v>
      </c>
      <c r="AJ375" s="205">
        <f t="shared" si="384"/>
        <v>1716.1752056271409</v>
      </c>
      <c r="AK375" s="205">
        <f t="shared" si="368"/>
        <v>83.726062927805259</v>
      </c>
      <c r="AL375" s="205">
        <f t="shared" si="350"/>
        <v>83.830486795683981</v>
      </c>
      <c r="AM375" s="205" t="e">
        <f t="shared" si="351"/>
        <v>#DIV/0!</v>
      </c>
      <c r="AN375" s="205">
        <f t="shared" si="369"/>
        <v>0</v>
      </c>
      <c r="AO375" s="205">
        <f t="shared" si="352"/>
        <v>0</v>
      </c>
      <c r="AP375" s="205">
        <f t="shared" si="370"/>
        <v>0</v>
      </c>
      <c r="AQ375" s="205">
        <f t="shared" si="371"/>
        <v>0</v>
      </c>
      <c r="AR375" s="215">
        <f t="shared" si="353"/>
        <v>13.181186421934679</v>
      </c>
      <c r="AS375" s="215">
        <f t="shared" si="354"/>
        <v>13.181186421934679</v>
      </c>
      <c r="AT375" s="215">
        <f t="shared" si="355"/>
        <v>0</v>
      </c>
      <c r="AU375" s="215">
        <f t="shared" si="385"/>
        <v>0</v>
      </c>
      <c r="AV375" s="201"/>
      <c r="AW375" s="115">
        <f t="shared" si="386"/>
        <v>74.811000000001286</v>
      </c>
      <c r="AX375" s="115">
        <f t="shared" si="387"/>
        <v>-1.0131386562406266</v>
      </c>
      <c r="AY375" s="115">
        <f t="shared" si="372"/>
        <v>0</v>
      </c>
      <c r="AZ375" s="115">
        <f t="shared" si="388"/>
        <v>-1.0064636943763525</v>
      </c>
      <c r="BA375" s="115">
        <f t="shared" si="373"/>
        <v>0</v>
      </c>
      <c r="BB375" s="115">
        <f t="shared" si="389"/>
        <v>0</v>
      </c>
      <c r="BC375" s="115">
        <f t="shared" si="390"/>
        <v>0</v>
      </c>
      <c r="BD375" s="115">
        <f t="shared" si="391"/>
        <v>0</v>
      </c>
      <c r="BE375" s="115">
        <f t="shared" si="374"/>
        <v>0</v>
      </c>
      <c r="BF375" s="115">
        <f t="shared" si="375"/>
        <v>0</v>
      </c>
      <c r="BG375" s="115">
        <f t="shared" si="392"/>
        <v>1676.7828900000054</v>
      </c>
      <c r="BH375" s="115">
        <f t="shared" si="393"/>
        <v>15253.004925918511</v>
      </c>
      <c r="BI375" s="115">
        <f t="shared" si="376"/>
        <v>74.811000000001286</v>
      </c>
      <c r="BJ375" s="115" t="e">
        <f t="shared" si="377"/>
        <v>#DIV/0!</v>
      </c>
      <c r="BK375" s="115">
        <f t="shared" si="356"/>
        <v>0</v>
      </c>
      <c r="BL375" s="115">
        <f t="shared" si="357"/>
        <v>0</v>
      </c>
      <c r="BM375" s="115">
        <f t="shared" si="378"/>
        <v>0</v>
      </c>
      <c r="BN375" s="201">
        <f t="shared" si="358"/>
        <v>0</v>
      </c>
      <c r="BO375" s="216">
        <f t="shared" si="394"/>
        <v>0</v>
      </c>
      <c r="BP375" s="201"/>
      <c r="BQ375" s="110">
        <f t="shared" si="359"/>
        <v>0</v>
      </c>
      <c r="BR375" s="110" t="e">
        <f t="shared" si="360"/>
        <v>#DIV/0!</v>
      </c>
      <c r="BS375" s="110" t="e">
        <f t="shared" si="379"/>
        <v>#DIV/0!</v>
      </c>
      <c r="BT375" s="110">
        <f t="shared" si="380"/>
        <v>0</v>
      </c>
      <c r="CC375" s="110"/>
      <c r="CD375" s="110"/>
      <c r="CE375" s="110"/>
      <c r="CW375" s="110"/>
      <c r="CX375" s="110"/>
    </row>
    <row r="376" spans="1:102">
      <c r="A376" s="110">
        <f t="shared" si="395"/>
        <v>5.6800000000000708</v>
      </c>
      <c r="B376" s="110">
        <f t="shared" si="361"/>
        <v>1524.8691388766042</v>
      </c>
      <c r="C376" s="116">
        <f t="shared" si="362"/>
        <v>1524.8691388766042</v>
      </c>
      <c r="E376" s="205">
        <f t="shared" si="330"/>
        <v>1717.0985464060013</v>
      </c>
      <c r="F376" s="205">
        <f t="shared" si="331"/>
        <v>1729.7606812236213</v>
      </c>
      <c r="G376" s="205">
        <f t="shared" si="332"/>
        <v>-0.13920948925662099</v>
      </c>
      <c r="H376" s="205">
        <f t="shared" si="333"/>
        <v>1715.3358570851419</v>
      </c>
      <c r="I376" s="205">
        <f t="shared" si="334"/>
        <v>0</v>
      </c>
      <c r="K376" s="115">
        <f t="shared" si="335"/>
        <v>1676.0337600000053</v>
      </c>
      <c r="L376" s="115">
        <f t="shared" si="336"/>
        <v>1826.1603200000029</v>
      </c>
      <c r="M376" s="115">
        <f t="shared" si="337"/>
        <v>0.1571668063704936</v>
      </c>
      <c r="N376" s="115">
        <f t="shared" si="338"/>
        <v>1719.7555652617264</v>
      </c>
      <c r="O376" s="115">
        <f t="shared" si="339"/>
        <v>1971.0752000000016</v>
      </c>
      <c r="Q376" s="205">
        <f t="shared" si="340"/>
        <v>-15.181437435170933</v>
      </c>
      <c r="R376" s="204">
        <f t="shared" si="341"/>
        <v>0</v>
      </c>
      <c r="S376" s="204">
        <f t="shared" si="342"/>
        <v>0</v>
      </c>
      <c r="T376" s="115">
        <f t="shared" si="343"/>
        <v>-1.0069145734332647</v>
      </c>
      <c r="U376" s="115">
        <f t="shared" si="344"/>
        <v>0</v>
      </c>
      <c r="V376" s="115">
        <f t="shared" si="345"/>
        <v>0</v>
      </c>
      <c r="W376" s="202">
        <f t="shared" si="363"/>
        <v>0</v>
      </c>
      <c r="Y376" s="205">
        <f t="shared" si="381"/>
        <v>83.934854199903356</v>
      </c>
      <c r="Z376" s="205">
        <f t="shared" si="382"/>
        <v>-15.181437435170933</v>
      </c>
      <c r="AA376" s="205">
        <f t="shared" si="346"/>
        <v>0</v>
      </c>
      <c r="AB376" s="205">
        <f t="shared" si="364"/>
        <v>0</v>
      </c>
      <c r="AC376" s="205">
        <f t="shared" si="383"/>
        <v>-15.102461811044071</v>
      </c>
      <c r="AD376" s="205">
        <f t="shared" si="347"/>
        <v>0</v>
      </c>
      <c r="AE376" s="205">
        <f t="shared" si="365"/>
        <v>0</v>
      </c>
      <c r="AF376" s="205">
        <f t="shared" si="348"/>
        <v>0</v>
      </c>
      <c r="AG376" s="205">
        <f t="shared" si="366"/>
        <v>0</v>
      </c>
      <c r="AH376" s="205">
        <f t="shared" si="367"/>
        <v>0</v>
      </c>
      <c r="AI376" s="205">
        <f t="shared" si="349"/>
        <v>-0.13920948925662099</v>
      </c>
      <c r="AJ376" s="205">
        <f t="shared" si="384"/>
        <v>1715.3358570851419</v>
      </c>
      <c r="AK376" s="205">
        <f t="shared" si="368"/>
        <v>83.830486795683981</v>
      </c>
      <c r="AL376" s="205">
        <f t="shared" si="350"/>
        <v>83.934854199903356</v>
      </c>
      <c r="AM376" s="205" t="e">
        <f t="shared" si="351"/>
        <v>#DIV/0!</v>
      </c>
      <c r="AN376" s="205">
        <f t="shared" si="369"/>
        <v>0</v>
      </c>
      <c r="AO376" s="205">
        <f t="shared" si="352"/>
        <v>0</v>
      </c>
      <c r="AP376" s="205">
        <f t="shared" si="370"/>
        <v>0</v>
      </c>
      <c r="AQ376" s="205">
        <f t="shared" si="371"/>
        <v>0</v>
      </c>
      <c r="AR376" s="215">
        <f t="shared" si="353"/>
        <v>13.181186421934679</v>
      </c>
      <c r="AS376" s="215">
        <f t="shared" si="354"/>
        <v>13.181186421934679</v>
      </c>
      <c r="AT376" s="215">
        <f t="shared" si="355"/>
        <v>0</v>
      </c>
      <c r="AU376" s="215">
        <f t="shared" si="385"/>
        <v>0</v>
      </c>
      <c r="AV376" s="201"/>
      <c r="AW376" s="115">
        <f t="shared" si="386"/>
        <v>74.913000000016609</v>
      </c>
      <c r="AX376" s="115">
        <f t="shared" si="387"/>
        <v>-1.0069145734332647</v>
      </c>
      <c r="AY376" s="115">
        <f t="shared" si="372"/>
        <v>0</v>
      </c>
      <c r="AZ376" s="115">
        <f t="shared" si="388"/>
        <v>-1.0002535269135815</v>
      </c>
      <c r="BA376" s="115">
        <f t="shared" si="373"/>
        <v>0</v>
      </c>
      <c r="BB376" s="115">
        <f t="shared" si="389"/>
        <v>0</v>
      </c>
      <c r="BC376" s="115">
        <f t="shared" si="390"/>
        <v>0</v>
      </c>
      <c r="BD376" s="115">
        <f t="shared" si="391"/>
        <v>0</v>
      </c>
      <c r="BE376" s="115">
        <f t="shared" si="374"/>
        <v>0</v>
      </c>
      <c r="BF376" s="115">
        <f t="shared" si="375"/>
        <v>0</v>
      </c>
      <c r="BG376" s="115">
        <f t="shared" si="392"/>
        <v>1676.0337600000053</v>
      </c>
      <c r="BH376" s="115">
        <f t="shared" si="393"/>
        <v>15191.375112340444</v>
      </c>
      <c r="BI376" s="115">
        <f t="shared" si="376"/>
        <v>74.913000000016609</v>
      </c>
      <c r="BJ376" s="115" t="e">
        <f t="shared" si="377"/>
        <v>#DIV/0!</v>
      </c>
      <c r="BK376" s="115">
        <f t="shared" si="356"/>
        <v>0</v>
      </c>
      <c r="BL376" s="115">
        <f t="shared" si="357"/>
        <v>0</v>
      </c>
      <c r="BM376" s="115">
        <f t="shared" si="378"/>
        <v>0</v>
      </c>
      <c r="BN376" s="201">
        <f t="shared" si="358"/>
        <v>0</v>
      </c>
      <c r="BO376" s="216">
        <f t="shared" si="394"/>
        <v>0</v>
      </c>
      <c r="BP376" s="201"/>
      <c r="BQ376" s="110">
        <f t="shared" si="359"/>
        <v>0</v>
      </c>
      <c r="BR376" s="110" t="e">
        <f t="shared" si="360"/>
        <v>#DIV/0!</v>
      </c>
      <c r="BS376" s="110" t="e">
        <f t="shared" si="379"/>
        <v>#DIV/0!</v>
      </c>
      <c r="BT376" s="110">
        <f t="shared" si="380"/>
        <v>0</v>
      </c>
      <c r="CC376" s="110"/>
      <c r="CD376" s="110"/>
      <c r="CE376" s="110"/>
      <c r="CW376" s="110"/>
      <c r="CX376" s="110"/>
    </row>
    <row r="377" spans="1:102">
      <c r="A377" s="110">
        <f t="shared" si="395"/>
        <v>5.670000000000071</v>
      </c>
      <c r="B377" s="110">
        <f t="shared" si="361"/>
        <v>1524.7373270123849</v>
      </c>
      <c r="C377" s="116">
        <f t="shared" si="362"/>
        <v>1524.7373270123849</v>
      </c>
      <c r="E377" s="205">
        <f t="shared" si="330"/>
        <v>1716.340229692119</v>
      </c>
      <c r="F377" s="205">
        <f t="shared" si="331"/>
        <v>1729.5796812236213</v>
      </c>
      <c r="G377" s="205">
        <f t="shared" si="332"/>
        <v>-0.1393384197326806</v>
      </c>
      <c r="H377" s="205">
        <f t="shared" si="333"/>
        <v>1714.495465437592</v>
      </c>
      <c r="I377" s="205">
        <f t="shared" si="334"/>
        <v>7.9936057773011271E-15</v>
      </c>
      <c r="K377" s="115">
        <f t="shared" si="335"/>
        <v>1675.2836100000054</v>
      </c>
      <c r="L377" s="115">
        <f t="shared" si="336"/>
        <v>1825.7235200000032</v>
      </c>
      <c r="M377" s="115">
        <f t="shared" si="337"/>
        <v>0.15729865771811988</v>
      </c>
      <c r="N377" s="115">
        <f t="shared" si="338"/>
        <v>1719.1211736410228</v>
      </c>
      <c r="O377" s="115">
        <f t="shared" si="339"/>
        <v>1970.8522000000016</v>
      </c>
      <c r="Q377" s="205">
        <f t="shared" si="340"/>
        <v>-14.472117838403639</v>
      </c>
      <c r="R377" s="204">
        <f t="shared" si="341"/>
        <v>0</v>
      </c>
      <c r="S377" s="204">
        <f t="shared" si="342"/>
        <v>0</v>
      </c>
      <c r="T377" s="115">
        <f t="shared" si="343"/>
        <v>-1.0007070795749795</v>
      </c>
      <c r="U377" s="115">
        <f t="shared" si="344"/>
        <v>0</v>
      </c>
      <c r="V377" s="115">
        <f t="shared" si="345"/>
        <v>0</v>
      </c>
      <c r="W377" s="202">
        <f t="shared" si="363"/>
        <v>0</v>
      </c>
      <c r="Y377" s="205">
        <f t="shared" si="381"/>
        <v>84.03916475499679</v>
      </c>
      <c r="Z377" s="205">
        <f t="shared" si="382"/>
        <v>-14.472117838403639</v>
      </c>
      <c r="AA377" s="205">
        <f t="shared" si="346"/>
        <v>0</v>
      </c>
      <c r="AB377" s="205">
        <f t="shared" si="364"/>
        <v>0</v>
      </c>
      <c r="AC377" s="205">
        <f t="shared" si="383"/>
        <v>-14.3965860085827</v>
      </c>
      <c r="AD377" s="205">
        <f t="shared" si="347"/>
        <v>0</v>
      </c>
      <c r="AE377" s="205">
        <f t="shared" si="365"/>
        <v>0</v>
      </c>
      <c r="AF377" s="205">
        <f t="shared" si="348"/>
        <v>0</v>
      </c>
      <c r="AG377" s="205">
        <f t="shared" si="366"/>
        <v>0</v>
      </c>
      <c r="AH377" s="205">
        <f t="shared" si="367"/>
        <v>0</v>
      </c>
      <c r="AI377" s="205">
        <f t="shared" si="349"/>
        <v>-0.1393384197326806</v>
      </c>
      <c r="AJ377" s="205">
        <f t="shared" si="384"/>
        <v>1714.495465437592</v>
      </c>
      <c r="AK377" s="205">
        <f t="shared" si="368"/>
        <v>83.934854199903356</v>
      </c>
      <c r="AL377" s="205">
        <f t="shared" si="350"/>
        <v>84.03916475499679</v>
      </c>
      <c r="AM377" s="205" t="e">
        <f t="shared" si="351"/>
        <v>#DIV/0!</v>
      </c>
      <c r="AN377" s="205">
        <f t="shared" si="369"/>
        <v>0</v>
      </c>
      <c r="AO377" s="205">
        <f t="shared" si="352"/>
        <v>0</v>
      </c>
      <c r="AP377" s="205">
        <f t="shared" si="370"/>
        <v>0</v>
      </c>
      <c r="AQ377" s="205">
        <f t="shared" si="371"/>
        <v>0</v>
      </c>
      <c r="AR377" s="215">
        <f t="shared" si="353"/>
        <v>13.181186421934679</v>
      </c>
      <c r="AS377" s="215">
        <f t="shared" si="354"/>
        <v>13.181186421934679</v>
      </c>
      <c r="AT377" s="215">
        <f t="shared" si="355"/>
        <v>0</v>
      </c>
      <c r="AU377" s="215">
        <f t="shared" si="385"/>
        <v>0</v>
      </c>
      <c r="AV377" s="201"/>
      <c r="AW377" s="115">
        <f t="shared" si="386"/>
        <v>75.014999999986472</v>
      </c>
      <c r="AX377" s="115">
        <f t="shared" si="387"/>
        <v>-1.0007070795749795</v>
      </c>
      <c r="AY377" s="115">
        <f t="shared" si="372"/>
        <v>0</v>
      </c>
      <c r="AZ377" s="115">
        <f t="shared" si="388"/>
        <v>-0.99405990729203941</v>
      </c>
      <c r="BA377" s="115">
        <f t="shared" si="373"/>
        <v>0</v>
      </c>
      <c r="BB377" s="115">
        <f t="shared" si="389"/>
        <v>0</v>
      </c>
      <c r="BC377" s="115">
        <f t="shared" si="390"/>
        <v>0</v>
      </c>
      <c r="BD377" s="115">
        <f t="shared" si="391"/>
        <v>0</v>
      </c>
      <c r="BE377" s="115">
        <f t="shared" si="374"/>
        <v>0</v>
      </c>
      <c r="BF377" s="115">
        <f t="shared" si="375"/>
        <v>0</v>
      </c>
      <c r="BG377" s="115">
        <f t="shared" si="392"/>
        <v>1675.2836100000054</v>
      </c>
      <c r="BH377" s="115">
        <f t="shared" si="393"/>
        <v>15129.643298762361</v>
      </c>
      <c r="BI377" s="115">
        <f t="shared" si="376"/>
        <v>75.014999999986472</v>
      </c>
      <c r="BJ377" s="115" t="e">
        <f t="shared" si="377"/>
        <v>#DIV/0!</v>
      </c>
      <c r="BK377" s="115">
        <f t="shared" si="356"/>
        <v>0</v>
      </c>
      <c r="BL377" s="115">
        <f t="shared" si="357"/>
        <v>0</v>
      </c>
      <c r="BM377" s="115">
        <f t="shared" si="378"/>
        <v>0</v>
      </c>
      <c r="BN377" s="201">
        <f t="shared" si="358"/>
        <v>0</v>
      </c>
      <c r="BO377" s="216">
        <f t="shared" si="394"/>
        <v>0</v>
      </c>
      <c r="BP377" s="201"/>
      <c r="BQ377" s="110">
        <f t="shared" si="359"/>
        <v>0</v>
      </c>
      <c r="BR377" s="110" t="e">
        <f t="shared" si="360"/>
        <v>#DIV/0!</v>
      </c>
      <c r="BS377" s="110" t="e">
        <f t="shared" si="379"/>
        <v>#DIV/0!</v>
      </c>
      <c r="BT377" s="110">
        <f t="shared" si="380"/>
        <v>0</v>
      </c>
      <c r="CC377" s="110"/>
      <c r="CD377" s="110"/>
      <c r="CE377" s="110"/>
      <c r="CW377" s="110"/>
      <c r="CX377" s="110"/>
    </row>
    <row r="378" spans="1:102">
      <c r="A378" s="110">
        <f t="shared" si="395"/>
        <v>5.6600000000000712</v>
      </c>
      <c r="B378" s="110">
        <f t="shared" si="361"/>
        <v>1524.6055151481655</v>
      </c>
      <c r="C378" s="116">
        <f t="shared" si="362"/>
        <v>1524.6055151481655</v>
      </c>
      <c r="E378" s="205">
        <f t="shared" si="330"/>
        <v>1715.5807866234852</v>
      </c>
      <c r="F378" s="205">
        <f t="shared" si="331"/>
        <v>1729.3958812236215</v>
      </c>
      <c r="G378" s="205">
        <f t="shared" si="332"/>
        <v>-0.1394674030394189</v>
      </c>
      <c r="H378" s="205">
        <f t="shared" si="333"/>
        <v>1713.6540312568602</v>
      </c>
      <c r="I378" s="205">
        <f t="shared" si="334"/>
        <v>0</v>
      </c>
      <c r="K378" s="115">
        <f t="shared" si="335"/>
        <v>1674.5324400000054</v>
      </c>
      <c r="L378" s="115">
        <f t="shared" si="336"/>
        <v>1825.286080000003</v>
      </c>
      <c r="M378" s="115">
        <f t="shared" si="337"/>
        <v>0.15743073047858849</v>
      </c>
      <c r="N378" s="115">
        <f t="shared" si="338"/>
        <v>1718.486009228837</v>
      </c>
      <c r="O378" s="115">
        <f t="shared" si="339"/>
        <v>1970.6288000000015</v>
      </c>
      <c r="Q378" s="205">
        <f t="shared" si="340"/>
        <v>-13.823667300362608</v>
      </c>
      <c r="R378" s="204">
        <f t="shared" si="341"/>
        <v>0</v>
      </c>
      <c r="S378" s="204">
        <f t="shared" si="342"/>
        <v>0</v>
      </c>
      <c r="T378" s="115">
        <f t="shared" si="343"/>
        <v>-0.99451611816366248</v>
      </c>
      <c r="U378" s="115">
        <f t="shared" si="344"/>
        <v>0</v>
      </c>
      <c r="V378" s="115">
        <f t="shared" si="345"/>
        <v>0</v>
      </c>
      <c r="W378" s="202">
        <f t="shared" si="363"/>
        <v>0</v>
      </c>
      <c r="Y378" s="205">
        <f t="shared" si="381"/>
        <v>84.143418073178481</v>
      </c>
      <c r="Z378" s="205">
        <f t="shared" si="382"/>
        <v>-13.823667300362608</v>
      </c>
      <c r="AA378" s="205">
        <f t="shared" si="346"/>
        <v>0</v>
      </c>
      <c r="AB378" s="205">
        <f t="shared" si="364"/>
        <v>0</v>
      </c>
      <c r="AC378" s="205">
        <f t="shared" si="383"/>
        <v>-13.751282707354454</v>
      </c>
      <c r="AD378" s="205">
        <f t="shared" si="347"/>
        <v>0</v>
      </c>
      <c r="AE378" s="205">
        <f t="shared" si="365"/>
        <v>0</v>
      </c>
      <c r="AF378" s="205">
        <f t="shared" si="348"/>
        <v>0</v>
      </c>
      <c r="AG378" s="205">
        <f t="shared" si="366"/>
        <v>0</v>
      </c>
      <c r="AH378" s="205">
        <f t="shared" si="367"/>
        <v>0</v>
      </c>
      <c r="AI378" s="205">
        <f t="shared" si="349"/>
        <v>-0.1394674030394189</v>
      </c>
      <c r="AJ378" s="205">
        <f t="shared" si="384"/>
        <v>1713.6540312568602</v>
      </c>
      <c r="AK378" s="205">
        <f t="shared" si="368"/>
        <v>84.03916475499679</v>
      </c>
      <c r="AL378" s="205">
        <f t="shared" si="350"/>
        <v>84.143418073178481</v>
      </c>
      <c r="AM378" s="205" t="e">
        <f t="shared" si="351"/>
        <v>#DIV/0!</v>
      </c>
      <c r="AN378" s="205">
        <f t="shared" si="369"/>
        <v>0</v>
      </c>
      <c r="AO378" s="205">
        <f t="shared" si="352"/>
        <v>0</v>
      </c>
      <c r="AP378" s="205">
        <f t="shared" si="370"/>
        <v>0</v>
      </c>
      <c r="AQ378" s="205">
        <f t="shared" si="371"/>
        <v>0</v>
      </c>
      <c r="AR378" s="215">
        <f t="shared" si="353"/>
        <v>13.181186421934679</v>
      </c>
      <c r="AS378" s="215">
        <f t="shared" si="354"/>
        <v>13.181186421934679</v>
      </c>
      <c r="AT378" s="215">
        <f t="shared" si="355"/>
        <v>0</v>
      </c>
      <c r="AU378" s="215">
        <f t="shared" si="385"/>
        <v>0</v>
      </c>
      <c r="AV378" s="201"/>
      <c r="AW378" s="115">
        <f t="shared" si="386"/>
        <v>75.117000000001795</v>
      </c>
      <c r="AX378" s="115">
        <f t="shared" si="387"/>
        <v>-0.99451611816366248</v>
      </c>
      <c r="AY378" s="115">
        <f t="shared" si="372"/>
        <v>0</v>
      </c>
      <c r="AZ378" s="115">
        <f t="shared" si="388"/>
        <v>-0.9878827791610354</v>
      </c>
      <c r="BA378" s="115">
        <f t="shared" si="373"/>
        <v>0</v>
      </c>
      <c r="BB378" s="115">
        <f t="shared" si="389"/>
        <v>0</v>
      </c>
      <c r="BC378" s="115">
        <f t="shared" si="390"/>
        <v>0</v>
      </c>
      <c r="BD378" s="115">
        <f t="shared" si="391"/>
        <v>0</v>
      </c>
      <c r="BE378" s="115">
        <f t="shared" si="374"/>
        <v>0</v>
      </c>
      <c r="BF378" s="115">
        <f t="shared" si="375"/>
        <v>0</v>
      </c>
      <c r="BG378" s="115">
        <f t="shared" si="392"/>
        <v>1674.5324400000054</v>
      </c>
      <c r="BH378" s="115">
        <f t="shared" si="393"/>
        <v>15067.809485184311</v>
      </c>
      <c r="BI378" s="115">
        <f t="shared" si="376"/>
        <v>75.117000000001795</v>
      </c>
      <c r="BJ378" s="115" t="e">
        <f t="shared" si="377"/>
        <v>#DIV/0!</v>
      </c>
      <c r="BK378" s="115">
        <f t="shared" si="356"/>
        <v>0</v>
      </c>
      <c r="BL378" s="115">
        <f t="shared" si="357"/>
        <v>0</v>
      </c>
      <c r="BM378" s="115">
        <f t="shared" si="378"/>
        <v>0</v>
      </c>
      <c r="BN378" s="201">
        <f t="shared" si="358"/>
        <v>0</v>
      </c>
      <c r="BO378" s="216">
        <f t="shared" si="394"/>
        <v>0</v>
      </c>
      <c r="BP378" s="201"/>
      <c r="BQ378" s="110">
        <f t="shared" si="359"/>
        <v>0</v>
      </c>
      <c r="BR378" s="110" t="e">
        <f t="shared" si="360"/>
        <v>#DIV/0!</v>
      </c>
      <c r="BS378" s="110" t="e">
        <f t="shared" si="379"/>
        <v>#DIV/0!</v>
      </c>
      <c r="BT378" s="110">
        <f t="shared" si="380"/>
        <v>0</v>
      </c>
      <c r="CC378" s="110"/>
      <c r="CD378" s="110"/>
      <c r="CE378" s="110"/>
      <c r="CW378" s="110"/>
      <c r="CX378" s="110"/>
    </row>
    <row r="379" spans="1:102">
      <c r="A379" s="110">
        <f t="shared" si="395"/>
        <v>5.6500000000000714</v>
      </c>
      <c r="B379" s="110">
        <f t="shared" si="361"/>
        <v>1524.4737032839462</v>
      </c>
      <c r="C379" s="116">
        <f t="shared" si="362"/>
        <v>1524.4737032839462</v>
      </c>
      <c r="E379" s="205">
        <f t="shared" si="330"/>
        <v>1714.8202172001002</v>
      </c>
      <c r="F379" s="205">
        <f t="shared" si="331"/>
        <v>1729.2092812236215</v>
      </c>
      <c r="G379" s="205">
        <f t="shared" si="332"/>
        <v>-0.13959643779483277</v>
      </c>
      <c r="H379" s="205">
        <f t="shared" si="333"/>
        <v>1712.8115551192147</v>
      </c>
      <c r="I379" s="205">
        <f t="shared" si="334"/>
        <v>0</v>
      </c>
      <c r="K379" s="115">
        <f t="shared" si="335"/>
        <v>1673.7802500000055</v>
      </c>
      <c r="L379" s="115">
        <f t="shared" si="336"/>
        <v>1824.8480000000031</v>
      </c>
      <c r="M379" s="115">
        <f t="shared" si="337"/>
        <v>0.15756302521008309</v>
      </c>
      <c r="N379" s="115">
        <f t="shared" si="338"/>
        <v>1717.8500725026884</v>
      </c>
      <c r="O379" s="115">
        <f t="shared" si="339"/>
        <v>1970.4050000000016</v>
      </c>
      <c r="Q379" s="205">
        <f t="shared" si="340"/>
        <v>-13.22855424126274</v>
      </c>
      <c r="R379" s="204">
        <f t="shared" si="341"/>
        <v>0</v>
      </c>
      <c r="S379" s="204">
        <f t="shared" si="342"/>
        <v>0</v>
      </c>
      <c r="T379" s="115">
        <f t="shared" si="343"/>
        <v>-0.98834163291676491</v>
      </c>
      <c r="U379" s="115">
        <f t="shared" si="344"/>
        <v>0</v>
      </c>
      <c r="V379" s="115">
        <f t="shared" si="345"/>
        <v>0</v>
      </c>
      <c r="W379" s="202">
        <f t="shared" si="363"/>
        <v>0</v>
      </c>
      <c r="Y379" s="205">
        <f t="shared" si="381"/>
        <v>84.247613764548049</v>
      </c>
      <c r="Z379" s="205">
        <f t="shared" si="382"/>
        <v>-13.22855424126274</v>
      </c>
      <c r="AA379" s="205">
        <f t="shared" si="346"/>
        <v>0</v>
      </c>
      <c r="AB379" s="205">
        <f t="shared" si="364"/>
        <v>0</v>
      </c>
      <c r="AC379" s="205">
        <f t="shared" si="383"/>
        <v>-13.159057017651438</v>
      </c>
      <c r="AD379" s="205">
        <f t="shared" si="347"/>
        <v>0</v>
      </c>
      <c r="AE379" s="205">
        <f t="shared" si="365"/>
        <v>0</v>
      </c>
      <c r="AF379" s="205">
        <f t="shared" si="348"/>
        <v>0</v>
      </c>
      <c r="AG379" s="205">
        <f t="shared" si="366"/>
        <v>0</v>
      </c>
      <c r="AH379" s="205">
        <f t="shared" si="367"/>
        <v>0</v>
      </c>
      <c r="AI379" s="205">
        <f t="shared" si="349"/>
        <v>-0.13959643779483277</v>
      </c>
      <c r="AJ379" s="205">
        <f t="shared" si="384"/>
        <v>1712.8115551192147</v>
      </c>
      <c r="AK379" s="205">
        <f t="shared" si="368"/>
        <v>84.143418073178481</v>
      </c>
      <c r="AL379" s="205">
        <f t="shared" si="350"/>
        <v>84.247613764548049</v>
      </c>
      <c r="AM379" s="205" t="e">
        <f t="shared" si="351"/>
        <v>#DIV/0!</v>
      </c>
      <c r="AN379" s="205">
        <f t="shared" si="369"/>
        <v>0</v>
      </c>
      <c r="AO379" s="205">
        <f t="shared" si="352"/>
        <v>0</v>
      </c>
      <c r="AP379" s="205">
        <f t="shared" si="370"/>
        <v>0</v>
      </c>
      <c r="AQ379" s="205">
        <f t="shared" si="371"/>
        <v>0</v>
      </c>
      <c r="AR379" s="215">
        <f t="shared" si="353"/>
        <v>13.181186421934679</v>
      </c>
      <c r="AS379" s="215">
        <f t="shared" si="354"/>
        <v>13.181186421934679</v>
      </c>
      <c r="AT379" s="215">
        <f t="shared" si="355"/>
        <v>0</v>
      </c>
      <c r="AU379" s="215">
        <f t="shared" si="385"/>
        <v>0</v>
      </c>
      <c r="AV379" s="201"/>
      <c r="AW379" s="115">
        <f t="shared" si="386"/>
        <v>75.218999999994381</v>
      </c>
      <c r="AX379" s="115">
        <f t="shared" si="387"/>
        <v>-0.98834163291676491</v>
      </c>
      <c r="AY379" s="115">
        <f t="shared" si="372"/>
        <v>0</v>
      </c>
      <c r="AZ379" s="115">
        <f t="shared" si="388"/>
        <v>-0.98172208638879976</v>
      </c>
      <c r="BA379" s="115">
        <f t="shared" si="373"/>
        <v>0</v>
      </c>
      <c r="BB379" s="115">
        <f t="shared" si="389"/>
        <v>0</v>
      </c>
      <c r="BC379" s="115">
        <f t="shared" si="390"/>
        <v>0</v>
      </c>
      <c r="BD379" s="115">
        <f t="shared" si="391"/>
        <v>0</v>
      </c>
      <c r="BE379" s="115">
        <f t="shared" si="374"/>
        <v>0</v>
      </c>
      <c r="BF379" s="115">
        <f t="shared" si="375"/>
        <v>0</v>
      </c>
      <c r="BG379" s="115">
        <f t="shared" si="392"/>
        <v>1673.7802500000055</v>
      </c>
      <c r="BH379" s="115">
        <f t="shared" si="393"/>
        <v>15005.873671606243</v>
      </c>
      <c r="BI379" s="115">
        <f t="shared" si="376"/>
        <v>75.218999999994381</v>
      </c>
      <c r="BJ379" s="115" t="e">
        <f t="shared" si="377"/>
        <v>#DIV/0!</v>
      </c>
      <c r="BK379" s="115">
        <f t="shared" si="356"/>
        <v>0</v>
      </c>
      <c r="BL379" s="115">
        <f t="shared" si="357"/>
        <v>0</v>
      </c>
      <c r="BM379" s="115">
        <f t="shared" si="378"/>
        <v>0</v>
      </c>
      <c r="BN379" s="201">
        <f t="shared" si="358"/>
        <v>0</v>
      </c>
      <c r="BO379" s="216">
        <f t="shared" si="394"/>
        <v>0</v>
      </c>
      <c r="BP379" s="201"/>
      <c r="BQ379" s="110">
        <f t="shared" si="359"/>
        <v>0</v>
      </c>
      <c r="BR379" s="110" t="e">
        <f t="shared" si="360"/>
        <v>#DIV/0!</v>
      </c>
      <c r="BS379" s="110" t="e">
        <f t="shared" si="379"/>
        <v>#DIV/0!</v>
      </c>
      <c r="BT379" s="110">
        <f t="shared" si="380"/>
        <v>0</v>
      </c>
      <c r="CC379" s="110"/>
      <c r="CD379" s="110"/>
      <c r="CE379" s="110"/>
      <c r="CW379" s="110"/>
      <c r="CX379" s="110"/>
    </row>
    <row r="380" spans="1:102">
      <c r="A380" s="110">
        <f t="shared" si="395"/>
        <v>5.6400000000000716</v>
      </c>
      <c r="B380" s="110">
        <f t="shared" si="361"/>
        <v>1524.3418914197268</v>
      </c>
      <c r="C380" s="116">
        <f t="shared" si="362"/>
        <v>1524.3418914197268</v>
      </c>
      <c r="E380" s="205">
        <f t="shared" si="330"/>
        <v>1714.0585214219634</v>
      </c>
      <c r="F380" s="205">
        <f t="shared" si="331"/>
        <v>1729.0198812236213</v>
      </c>
      <c r="G380" s="205">
        <f t="shared" si="332"/>
        <v>-0.13972552260178184</v>
      </c>
      <c r="H380" s="205">
        <f t="shared" si="333"/>
        <v>1711.9680376048434</v>
      </c>
      <c r="I380" s="205">
        <f t="shared" si="334"/>
        <v>8.8817841970012523E-15</v>
      </c>
      <c r="K380" s="115">
        <f t="shared" si="335"/>
        <v>1673.0270400000056</v>
      </c>
      <c r="L380" s="115">
        <f t="shared" si="336"/>
        <v>1824.409280000003</v>
      </c>
      <c r="M380" s="115">
        <f t="shared" si="337"/>
        <v>0.15769554247266512</v>
      </c>
      <c r="N380" s="115">
        <f t="shared" si="338"/>
        <v>1717.2133639414953</v>
      </c>
      <c r="O380" s="115">
        <f t="shared" si="339"/>
        <v>1970.1808000000015</v>
      </c>
      <c r="Q380" s="205">
        <f t="shared" si="340"/>
        <v>-12.680440315405965</v>
      </c>
      <c r="R380" s="204">
        <f t="shared" si="341"/>
        <v>0</v>
      </c>
      <c r="S380" s="204">
        <f t="shared" si="342"/>
        <v>0</v>
      </c>
      <c r="T380" s="115">
        <f t="shared" si="343"/>
        <v>-0.98218356777044213</v>
      </c>
      <c r="U380" s="115">
        <f t="shared" si="344"/>
        <v>0</v>
      </c>
      <c r="V380" s="115">
        <f t="shared" si="345"/>
        <v>0</v>
      </c>
      <c r="W380" s="202">
        <f t="shared" si="363"/>
        <v>0</v>
      </c>
      <c r="Y380" s="205">
        <f t="shared" si="381"/>
        <v>84.351751437136031</v>
      </c>
      <c r="Z380" s="205">
        <f t="shared" si="382"/>
        <v>-12.680440315405965</v>
      </c>
      <c r="AA380" s="205">
        <f t="shared" si="346"/>
        <v>0</v>
      </c>
      <c r="AB380" s="205">
        <f t="shared" si="364"/>
        <v>0</v>
      </c>
      <c r="AC380" s="205">
        <f t="shared" si="383"/>
        <v>-12.613601470992291</v>
      </c>
      <c r="AD380" s="205">
        <f t="shared" si="347"/>
        <v>0</v>
      </c>
      <c r="AE380" s="205">
        <f t="shared" si="365"/>
        <v>0</v>
      </c>
      <c r="AF380" s="205">
        <f t="shared" si="348"/>
        <v>0</v>
      </c>
      <c r="AG380" s="205">
        <f t="shared" si="366"/>
        <v>0</v>
      </c>
      <c r="AH380" s="205">
        <f t="shared" si="367"/>
        <v>0</v>
      </c>
      <c r="AI380" s="205">
        <f t="shared" si="349"/>
        <v>-0.13972552260178184</v>
      </c>
      <c r="AJ380" s="205">
        <f t="shared" si="384"/>
        <v>1711.9680376048434</v>
      </c>
      <c r="AK380" s="205">
        <f t="shared" si="368"/>
        <v>84.247613764548049</v>
      </c>
      <c r="AL380" s="205">
        <f t="shared" si="350"/>
        <v>84.351751437136031</v>
      </c>
      <c r="AM380" s="205" t="e">
        <f t="shared" si="351"/>
        <v>#DIV/0!</v>
      </c>
      <c r="AN380" s="205">
        <f t="shared" si="369"/>
        <v>0</v>
      </c>
      <c r="AO380" s="205">
        <f t="shared" si="352"/>
        <v>0</v>
      </c>
      <c r="AP380" s="205">
        <f t="shared" si="370"/>
        <v>0</v>
      </c>
      <c r="AQ380" s="205">
        <f t="shared" si="371"/>
        <v>0</v>
      </c>
      <c r="AR380" s="215">
        <f t="shared" si="353"/>
        <v>13.181186421934679</v>
      </c>
      <c r="AS380" s="215">
        <f t="shared" si="354"/>
        <v>13.181186421934679</v>
      </c>
      <c r="AT380" s="215">
        <f t="shared" si="355"/>
        <v>0</v>
      </c>
      <c r="AU380" s="215">
        <f t="shared" si="385"/>
        <v>0</v>
      </c>
      <c r="AV380" s="201"/>
      <c r="AW380" s="115">
        <f t="shared" si="386"/>
        <v>75.320999999986967</v>
      </c>
      <c r="AX380" s="115">
        <f t="shared" si="387"/>
        <v>-0.98218356777044213</v>
      </c>
      <c r="AY380" s="115">
        <f t="shared" si="372"/>
        <v>0</v>
      </c>
      <c r="AZ380" s="115">
        <f t="shared" si="388"/>
        <v>-0.97557777306163074</v>
      </c>
      <c r="BA380" s="115">
        <f t="shared" si="373"/>
        <v>0</v>
      </c>
      <c r="BB380" s="115">
        <f t="shared" si="389"/>
        <v>0</v>
      </c>
      <c r="BC380" s="115">
        <f t="shared" si="390"/>
        <v>0</v>
      </c>
      <c r="BD380" s="115">
        <f t="shared" si="391"/>
        <v>0</v>
      </c>
      <c r="BE380" s="115">
        <f t="shared" si="374"/>
        <v>0</v>
      </c>
      <c r="BF380" s="115">
        <f t="shared" si="375"/>
        <v>0</v>
      </c>
      <c r="BG380" s="115">
        <f t="shared" si="392"/>
        <v>1673.0270400000056</v>
      </c>
      <c r="BH380" s="115">
        <f t="shared" si="393"/>
        <v>14943.835858028184</v>
      </c>
      <c r="BI380" s="115">
        <f t="shared" si="376"/>
        <v>75.320999999986967</v>
      </c>
      <c r="BJ380" s="115" t="e">
        <f t="shared" si="377"/>
        <v>#DIV/0!</v>
      </c>
      <c r="BK380" s="115">
        <f t="shared" si="356"/>
        <v>0</v>
      </c>
      <c r="BL380" s="115">
        <f t="shared" si="357"/>
        <v>0</v>
      </c>
      <c r="BM380" s="115">
        <f t="shared" si="378"/>
        <v>0</v>
      </c>
      <c r="BN380" s="201">
        <f t="shared" si="358"/>
        <v>0</v>
      </c>
      <c r="BO380" s="216">
        <f t="shared" si="394"/>
        <v>0</v>
      </c>
      <c r="BP380" s="201"/>
      <c r="BQ380" s="110">
        <f t="shared" si="359"/>
        <v>0</v>
      </c>
      <c r="BR380" s="110" t="e">
        <f t="shared" si="360"/>
        <v>#DIV/0!</v>
      </c>
      <c r="BS380" s="110" t="e">
        <f t="shared" si="379"/>
        <v>#DIV/0!</v>
      </c>
      <c r="BT380" s="110">
        <f t="shared" si="380"/>
        <v>0</v>
      </c>
      <c r="CC380" s="110"/>
      <c r="CD380" s="110"/>
      <c r="CE380" s="110"/>
      <c r="CW380" s="110"/>
      <c r="CX380" s="110"/>
    </row>
    <row r="381" spans="1:102">
      <c r="A381" s="110">
        <f t="shared" si="395"/>
        <v>5.6300000000000718</v>
      </c>
      <c r="B381" s="110">
        <f t="shared" si="361"/>
        <v>1524.2100795555075</v>
      </c>
      <c r="C381" s="116">
        <f t="shared" si="362"/>
        <v>1524.2100795555075</v>
      </c>
      <c r="E381" s="205">
        <f t="shared" si="330"/>
        <v>1713.2956992890754</v>
      </c>
      <c r="F381" s="205">
        <f t="shared" si="331"/>
        <v>1728.8276812236213</v>
      </c>
      <c r="G381" s="205">
        <f t="shared" si="332"/>
        <v>-0.13985465604787911</v>
      </c>
      <c r="H381" s="205">
        <f t="shared" si="333"/>
        <v>1711.1234792978776</v>
      </c>
      <c r="I381" s="205">
        <f t="shared" si="334"/>
        <v>0</v>
      </c>
      <c r="K381" s="115">
        <f t="shared" si="335"/>
        <v>1672.2728100000056</v>
      </c>
      <c r="L381" s="115">
        <f t="shared" si="336"/>
        <v>1823.9699200000032</v>
      </c>
      <c r="M381" s="115">
        <f t="shared" si="337"/>
        <v>0.15782828282828187</v>
      </c>
      <c r="N381" s="115">
        <f t="shared" si="338"/>
        <v>1716.5758840255821</v>
      </c>
      <c r="O381" s="115">
        <f t="shared" si="339"/>
        <v>1969.9562000000017</v>
      </c>
      <c r="Q381" s="205">
        <f t="shared" si="340"/>
        <v>-12.173953107234023</v>
      </c>
      <c r="R381" s="204">
        <f t="shared" si="341"/>
        <v>0</v>
      </c>
      <c r="S381" s="204">
        <f t="shared" si="342"/>
        <v>0</v>
      </c>
      <c r="T381" s="115">
        <f t="shared" si="343"/>
        <v>-0.97604186687868022</v>
      </c>
      <c r="U381" s="115">
        <f t="shared" si="344"/>
        <v>0</v>
      </c>
      <c r="V381" s="115">
        <f t="shared" si="345"/>
        <v>0</v>
      </c>
      <c r="W381" s="202">
        <f t="shared" si="363"/>
        <v>0</v>
      </c>
      <c r="Y381" s="205">
        <f t="shared" si="381"/>
        <v>84.455830696585494</v>
      </c>
      <c r="Z381" s="205">
        <f t="shared" si="382"/>
        <v>-12.173953107234023</v>
      </c>
      <c r="AA381" s="205">
        <f t="shared" si="346"/>
        <v>0</v>
      </c>
      <c r="AB381" s="205">
        <f t="shared" si="364"/>
        <v>0</v>
      </c>
      <c r="AC381" s="205">
        <f t="shared" si="383"/>
        <v>-12.109569823489931</v>
      </c>
      <c r="AD381" s="205">
        <f t="shared" si="347"/>
        <v>0</v>
      </c>
      <c r="AE381" s="205">
        <f t="shared" si="365"/>
        <v>0</v>
      </c>
      <c r="AF381" s="205">
        <f t="shared" si="348"/>
        <v>0</v>
      </c>
      <c r="AG381" s="205">
        <f t="shared" si="366"/>
        <v>0</v>
      </c>
      <c r="AH381" s="205">
        <f t="shared" si="367"/>
        <v>0</v>
      </c>
      <c r="AI381" s="205">
        <f t="shared" si="349"/>
        <v>-0.13985465604787911</v>
      </c>
      <c r="AJ381" s="205">
        <f t="shared" si="384"/>
        <v>1711.1234792978776</v>
      </c>
      <c r="AK381" s="205">
        <f t="shared" si="368"/>
        <v>84.351751437136031</v>
      </c>
      <c r="AL381" s="205">
        <f t="shared" si="350"/>
        <v>84.455830696585494</v>
      </c>
      <c r="AM381" s="205" t="e">
        <f t="shared" si="351"/>
        <v>#DIV/0!</v>
      </c>
      <c r="AN381" s="205">
        <f t="shared" si="369"/>
        <v>0</v>
      </c>
      <c r="AO381" s="205">
        <f t="shared" si="352"/>
        <v>0</v>
      </c>
      <c r="AP381" s="205">
        <f t="shared" si="370"/>
        <v>0</v>
      </c>
      <c r="AQ381" s="205">
        <f t="shared" si="371"/>
        <v>0</v>
      </c>
      <c r="AR381" s="215">
        <f t="shared" si="353"/>
        <v>13.181186421957417</v>
      </c>
      <c r="AS381" s="215">
        <f t="shared" si="354"/>
        <v>13.181186421957417</v>
      </c>
      <c r="AT381" s="215">
        <f t="shared" si="355"/>
        <v>0</v>
      </c>
      <c r="AU381" s="215">
        <f t="shared" si="385"/>
        <v>0</v>
      </c>
      <c r="AV381" s="201"/>
      <c r="AW381" s="115">
        <f t="shared" si="386"/>
        <v>75.42300000000229</v>
      </c>
      <c r="AX381" s="115">
        <f t="shared" si="387"/>
        <v>-0.97604186687868022</v>
      </c>
      <c r="AY381" s="115">
        <f t="shared" si="372"/>
        <v>0</v>
      </c>
      <c r="AZ381" s="115">
        <f t="shared" si="388"/>
        <v>-0.96944978348302413</v>
      </c>
      <c r="BA381" s="115">
        <f t="shared" si="373"/>
        <v>0</v>
      </c>
      <c r="BB381" s="115">
        <f t="shared" si="389"/>
        <v>0</v>
      </c>
      <c r="BC381" s="115">
        <f t="shared" si="390"/>
        <v>0</v>
      </c>
      <c r="BD381" s="115">
        <f t="shared" si="391"/>
        <v>0</v>
      </c>
      <c r="BE381" s="115">
        <f t="shared" si="374"/>
        <v>0</v>
      </c>
      <c r="BF381" s="115">
        <f t="shared" si="375"/>
        <v>0</v>
      </c>
      <c r="BG381" s="115">
        <f t="shared" si="392"/>
        <v>1672.2728100000056</v>
      </c>
      <c r="BH381" s="115">
        <f t="shared" si="393"/>
        <v>14881.696044450131</v>
      </c>
      <c r="BI381" s="115">
        <f t="shared" si="376"/>
        <v>75.42300000000229</v>
      </c>
      <c r="BJ381" s="115" t="e">
        <f t="shared" si="377"/>
        <v>#DIV/0!</v>
      </c>
      <c r="BK381" s="115">
        <f t="shared" si="356"/>
        <v>0</v>
      </c>
      <c r="BL381" s="115">
        <f t="shared" si="357"/>
        <v>0</v>
      </c>
      <c r="BM381" s="115">
        <f t="shared" si="378"/>
        <v>0</v>
      </c>
      <c r="BN381" s="201">
        <f t="shared" si="358"/>
        <v>0</v>
      </c>
      <c r="BO381" s="216">
        <f t="shared" si="394"/>
        <v>0</v>
      </c>
      <c r="BP381" s="201"/>
      <c r="BQ381" s="110">
        <f t="shared" si="359"/>
        <v>0</v>
      </c>
      <c r="BR381" s="110" t="e">
        <f t="shared" si="360"/>
        <v>#DIV/0!</v>
      </c>
      <c r="BS381" s="110" t="e">
        <f t="shared" si="379"/>
        <v>#DIV/0!</v>
      </c>
      <c r="BT381" s="110">
        <f t="shared" si="380"/>
        <v>0</v>
      </c>
      <c r="CC381" s="110"/>
      <c r="CD381" s="110"/>
      <c r="CE381" s="110"/>
      <c r="CW381" s="110"/>
      <c r="CX381" s="110"/>
    </row>
    <row r="382" spans="1:102">
      <c r="A382" s="110">
        <f t="shared" si="395"/>
        <v>5.620000000000072</v>
      </c>
      <c r="B382" s="110">
        <f t="shared" si="361"/>
        <v>1524.0782676912879</v>
      </c>
      <c r="C382" s="116">
        <f t="shared" si="362"/>
        <v>1524.0782676912879</v>
      </c>
      <c r="E382" s="205">
        <f t="shared" si="330"/>
        <v>1712.5317508014357</v>
      </c>
      <c r="F382" s="205">
        <f t="shared" si="331"/>
        <v>1728.6326812236216</v>
      </c>
      <c r="G382" s="205">
        <f t="shared" si="332"/>
        <v>-0.13998383670538159</v>
      </c>
      <c r="H382" s="205">
        <f t="shared" si="333"/>
        <v>1710.2778807864117</v>
      </c>
      <c r="I382" s="205">
        <f t="shared" si="334"/>
        <v>1.5099033134902129E-14</v>
      </c>
      <c r="K382" s="115">
        <f t="shared" si="335"/>
        <v>1671.5175600000055</v>
      </c>
      <c r="L382" s="115">
        <f t="shared" si="336"/>
        <v>1823.5299200000031</v>
      </c>
      <c r="M382" s="115">
        <f t="shared" si="337"/>
        <v>0.15796124684077409</v>
      </c>
      <c r="N382" s="115">
        <f t="shared" si="338"/>
        <v>1715.9376332366835</v>
      </c>
      <c r="O382" s="115">
        <f t="shared" si="339"/>
        <v>1969.7312000000018</v>
      </c>
      <c r="Q382" s="205">
        <f t="shared" si="340"/>
        <v>-11.70450888046026</v>
      </c>
      <c r="R382" s="204">
        <f t="shared" si="341"/>
        <v>0</v>
      </c>
      <c r="S382" s="204">
        <f t="shared" si="342"/>
        <v>0</v>
      </c>
      <c r="T382" s="115">
        <f t="shared" si="343"/>
        <v>-0.96991647461245778</v>
      </c>
      <c r="U382" s="115">
        <f t="shared" si="344"/>
        <v>0</v>
      </c>
      <c r="V382" s="115">
        <f t="shared" si="345"/>
        <v>0</v>
      </c>
      <c r="W382" s="202">
        <f t="shared" si="363"/>
        <v>0</v>
      </c>
      <c r="Y382" s="205">
        <f t="shared" si="381"/>
        <v>84.559851146584137</v>
      </c>
      <c r="Z382" s="205">
        <f t="shared" si="382"/>
        <v>-11.70450888046026</v>
      </c>
      <c r="AA382" s="205">
        <f t="shared" si="346"/>
        <v>0</v>
      </c>
      <c r="AB382" s="205">
        <f t="shared" si="364"/>
        <v>0</v>
      </c>
      <c r="AC382" s="205">
        <f t="shared" si="383"/>
        <v>-11.642400668463885</v>
      </c>
      <c r="AD382" s="205">
        <f t="shared" si="347"/>
        <v>0</v>
      </c>
      <c r="AE382" s="205">
        <f t="shared" si="365"/>
        <v>0</v>
      </c>
      <c r="AF382" s="205">
        <f t="shared" si="348"/>
        <v>0</v>
      </c>
      <c r="AG382" s="205">
        <f t="shared" si="366"/>
        <v>0</v>
      </c>
      <c r="AH382" s="205">
        <f t="shared" si="367"/>
        <v>0</v>
      </c>
      <c r="AI382" s="205">
        <f t="shared" si="349"/>
        <v>-0.13998383670538159</v>
      </c>
      <c r="AJ382" s="205">
        <f t="shared" si="384"/>
        <v>1710.2778807864117</v>
      </c>
      <c r="AK382" s="205">
        <f t="shared" si="368"/>
        <v>84.455830696585494</v>
      </c>
      <c r="AL382" s="205">
        <f t="shared" si="350"/>
        <v>84.559851146584137</v>
      </c>
      <c r="AM382" s="205" t="e">
        <f t="shared" si="351"/>
        <v>#DIV/0!</v>
      </c>
      <c r="AN382" s="205">
        <f t="shared" si="369"/>
        <v>0</v>
      </c>
      <c r="AO382" s="205">
        <f t="shared" si="352"/>
        <v>0</v>
      </c>
      <c r="AP382" s="205">
        <f t="shared" si="370"/>
        <v>0</v>
      </c>
      <c r="AQ382" s="205">
        <f t="shared" si="371"/>
        <v>0</v>
      </c>
      <c r="AR382" s="215">
        <f t="shared" si="353"/>
        <v>13.181186421934679</v>
      </c>
      <c r="AS382" s="215">
        <f t="shared" si="354"/>
        <v>13.181186421934679</v>
      </c>
      <c r="AT382" s="215">
        <f t="shared" si="355"/>
        <v>0</v>
      </c>
      <c r="AU382" s="215">
        <f t="shared" si="385"/>
        <v>0</v>
      </c>
      <c r="AV382" s="201"/>
      <c r="AW382" s="115">
        <f t="shared" si="386"/>
        <v>75.525000000017613</v>
      </c>
      <c r="AX382" s="115">
        <f t="shared" si="387"/>
        <v>-0.96991647461245778</v>
      </c>
      <c r="AY382" s="115">
        <f t="shared" si="372"/>
        <v>0</v>
      </c>
      <c r="AZ382" s="115">
        <f t="shared" si="388"/>
        <v>-0.96333806217283768</v>
      </c>
      <c r="BA382" s="115">
        <f t="shared" si="373"/>
        <v>0</v>
      </c>
      <c r="BB382" s="115">
        <f t="shared" si="389"/>
        <v>0</v>
      </c>
      <c r="BC382" s="115">
        <f t="shared" si="390"/>
        <v>0</v>
      </c>
      <c r="BD382" s="115">
        <f t="shared" si="391"/>
        <v>0</v>
      </c>
      <c r="BE382" s="115">
        <f t="shared" si="374"/>
        <v>0</v>
      </c>
      <c r="BF382" s="115">
        <f t="shared" si="375"/>
        <v>0</v>
      </c>
      <c r="BG382" s="115">
        <f t="shared" si="392"/>
        <v>1671.5175600000055</v>
      </c>
      <c r="BH382" s="115">
        <f t="shared" si="393"/>
        <v>14819.454230872087</v>
      </c>
      <c r="BI382" s="115">
        <f t="shared" si="376"/>
        <v>75.525000000017613</v>
      </c>
      <c r="BJ382" s="115" t="e">
        <f t="shared" si="377"/>
        <v>#DIV/0!</v>
      </c>
      <c r="BK382" s="115">
        <f t="shared" si="356"/>
        <v>0</v>
      </c>
      <c r="BL382" s="115">
        <f t="shared" si="357"/>
        <v>0</v>
      </c>
      <c r="BM382" s="115">
        <f t="shared" si="378"/>
        <v>0</v>
      </c>
      <c r="BN382" s="201">
        <f t="shared" si="358"/>
        <v>0</v>
      </c>
      <c r="BO382" s="216">
        <f t="shared" si="394"/>
        <v>0</v>
      </c>
      <c r="BP382" s="201"/>
      <c r="BQ382" s="110">
        <f t="shared" si="359"/>
        <v>0</v>
      </c>
      <c r="BR382" s="110" t="e">
        <f t="shared" si="360"/>
        <v>#DIV/0!</v>
      </c>
      <c r="BS382" s="110" t="e">
        <f t="shared" si="379"/>
        <v>#DIV/0!</v>
      </c>
      <c r="BT382" s="110">
        <f t="shared" si="380"/>
        <v>0</v>
      </c>
      <c r="CC382" s="110"/>
      <c r="CD382" s="110"/>
      <c r="CE382" s="110"/>
      <c r="CW382" s="110"/>
      <c r="CX382" s="110"/>
    </row>
    <row r="383" spans="1:102">
      <c r="A383" s="110">
        <f t="shared" si="395"/>
        <v>5.6100000000000723</v>
      </c>
      <c r="B383" s="110">
        <f t="shared" si="361"/>
        <v>1523.9464558270686</v>
      </c>
      <c r="C383" s="116">
        <f t="shared" si="362"/>
        <v>1523.9464558270686</v>
      </c>
      <c r="E383" s="205">
        <f t="shared" si="330"/>
        <v>1711.7666759590445</v>
      </c>
      <c r="F383" s="205">
        <f t="shared" si="331"/>
        <v>1728.4348812236212</v>
      </c>
      <c r="G383" s="205">
        <f t="shared" si="332"/>
        <v>-0.14011306313108446</v>
      </c>
      <c r="H383" s="205">
        <f t="shared" si="333"/>
        <v>1709.431242662527</v>
      </c>
      <c r="I383" s="205">
        <f t="shared" si="334"/>
        <v>1.4210854715202004E-14</v>
      </c>
      <c r="K383" s="115">
        <f t="shared" si="335"/>
        <v>1670.7612900000056</v>
      </c>
      <c r="L383" s="115">
        <f t="shared" si="336"/>
        <v>1823.0892800000031</v>
      </c>
      <c r="M383" s="115">
        <f t="shared" si="337"/>
        <v>0.15809443507588436</v>
      </c>
      <c r="N383" s="115">
        <f t="shared" si="338"/>
        <v>1715.2986120579512</v>
      </c>
      <c r="O383" s="115">
        <f t="shared" si="339"/>
        <v>1969.5058000000015</v>
      </c>
      <c r="Q383" s="205">
        <f t="shared" si="340"/>
        <v>-11.268172976675029</v>
      </c>
      <c r="R383" s="204">
        <f t="shared" si="341"/>
        <v>0</v>
      </c>
      <c r="S383" s="204">
        <f t="shared" si="342"/>
        <v>0</v>
      </c>
      <c r="T383" s="115">
        <f t="shared" si="343"/>
        <v>-0.96380733555887821</v>
      </c>
      <c r="U383" s="115">
        <f t="shared" si="344"/>
        <v>0</v>
      </c>
      <c r="V383" s="115">
        <f t="shared" si="345"/>
        <v>0</v>
      </c>
      <c r="W383" s="202">
        <f t="shared" si="363"/>
        <v>0</v>
      </c>
      <c r="Y383" s="205">
        <f t="shared" si="381"/>
        <v>84.663812388477695</v>
      </c>
      <c r="Z383" s="205">
        <f t="shared" si="382"/>
        <v>-11.268172976675029</v>
      </c>
      <c r="AA383" s="205">
        <f t="shared" si="346"/>
        <v>0</v>
      </c>
      <c r="AB383" s="205">
        <f t="shared" si="364"/>
        <v>0</v>
      </c>
      <c r="AC383" s="205">
        <f t="shared" si="383"/>
        <v>-11.208178515116218</v>
      </c>
      <c r="AD383" s="205">
        <f t="shared" si="347"/>
        <v>0</v>
      </c>
      <c r="AE383" s="205">
        <f t="shared" si="365"/>
        <v>0</v>
      </c>
      <c r="AF383" s="205">
        <f t="shared" si="348"/>
        <v>0</v>
      </c>
      <c r="AG383" s="205">
        <f t="shared" si="366"/>
        <v>0</v>
      </c>
      <c r="AH383" s="205">
        <f t="shared" si="367"/>
        <v>0</v>
      </c>
      <c r="AI383" s="205">
        <f t="shared" si="349"/>
        <v>-0.14011306313108446</v>
      </c>
      <c r="AJ383" s="205">
        <f t="shared" si="384"/>
        <v>1709.431242662527</v>
      </c>
      <c r="AK383" s="205">
        <f t="shared" si="368"/>
        <v>84.559851146584137</v>
      </c>
      <c r="AL383" s="205">
        <f t="shared" si="350"/>
        <v>84.663812388477695</v>
      </c>
      <c r="AM383" s="205" t="e">
        <f t="shared" si="351"/>
        <v>#DIV/0!</v>
      </c>
      <c r="AN383" s="205">
        <f t="shared" si="369"/>
        <v>0</v>
      </c>
      <c r="AO383" s="205">
        <f t="shared" si="352"/>
        <v>0</v>
      </c>
      <c r="AP383" s="205">
        <f t="shared" si="370"/>
        <v>0</v>
      </c>
      <c r="AQ383" s="205">
        <f t="shared" si="371"/>
        <v>0</v>
      </c>
      <c r="AR383" s="215">
        <f t="shared" si="353"/>
        <v>13.181186421934679</v>
      </c>
      <c r="AS383" s="215">
        <f t="shared" si="354"/>
        <v>13.181186421934679</v>
      </c>
      <c r="AT383" s="215">
        <f t="shared" si="355"/>
        <v>0</v>
      </c>
      <c r="AU383" s="215">
        <f t="shared" si="385"/>
        <v>0</v>
      </c>
      <c r="AV383" s="201"/>
      <c r="AW383" s="115">
        <f t="shared" si="386"/>
        <v>75.626999999987461</v>
      </c>
      <c r="AX383" s="115">
        <f t="shared" si="387"/>
        <v>-0.96380733555887821</v>
      </c>
      <c r="AY383" s="115">
        <f t="shared" si="372"/>
        <v>0</v>
      </c>
      <c r="AZ383" s="115">
        <f t="shared" si="388"/>
        <v>-0.95724255386642609</v>
      </c>
      <c r="BA383" s="115">
        <f t="shared" si="373"/>
        <v>0</v>
      </c>
      <c r="BB383" s="115">
        <f t="shared" si="389"/>
        <v>0</v>
      </c>
      <c r="BC383" s="115">
        <f t="shared" si="390"/>
        <v>0</v>
      </c>
      <c r="BD383" s="115">
        <f t="shared" si="391"/>
        <v>0</v>
      </c>
      <c r="BE383" s="115">
        <f t="shared" si="374"/>
        <v>0</v>
      </c>
      <c r="BF383" s="115">
        <f t="shared" si="375"/>
        <v>0</v>
      </c>
      <c r="BG383" s="115">
        <f t="shared" si="392"/>
        <v>1670.7612900000056</v>
      </c>
      <c r="BH383" s="115">
        <f t="shared" si="393"/>
        <v>14757.110417294003</v>
      </c>
      <c r="BI383" s="115">
        <f t="shared" si="376"/>
        <v>75.626999999987461</v>
      </c>
      <c r="BJ383" s="115" t="e">
        <f t="shared" si="377"/>
        <v>#DIV/0!</v>
      </c>
      <c r="BK383" s="115">
        <f t="shared" si="356"/>
        <v>0</v>
      </c>
      <c r="BL383" s="115">
        <f t="shared" si="357"/>
        <v>0</v>
      </c>
      <c r="BM383" s="115">
        <f t="shared" si="378"/>
        <v>0</v>
      </c>
      <c r="BN383" s="201">
        <f t="shared" si="358"/>
        <v>0</v>
      </c>
      <c r="BO383" s="216">
        <f t="shared" si="394"/>
        <v>0</v>
      </c>
      <c r="BP383" s="201"/>
      <c r="BQ383" s="110">
        <f t="shared" si="359"/>
        <v>0</v>
      </c>
      <c r="BR383" s="110" t="e">
        <f t="shared" si="360"/>
        <v>#DIV/0!</v>
      </c>
      <c r="BS383" s="110" t="e">
        <f t="shared" si="379"/>
        <v>#DIV/0!</v>
      </c>
      <c r="BT383" s="110">
        <f t="shared" si="380"/>
        <v>0</v>
      </c>
      <c r="CC383" s="110"/>
      <c r="CD383" s="110"/>
      <c r="CE383" s="110"/>
      <c r="CW383" s="110"/>
      <c r="CX383" s="110"/>
    </row>
    <row r="384" spans="1:102">
      <c r="A384" s="110">
        <f t="shared" si="395"/>
        <v>5.6000000000000725</v>
      </c>
      <c r="B384" s="110">
        <f t="shared" si="361"/>
        <v>1523.8146439628492</v>
      </c>
      <c r="C384" s="116">
        <f t="shared" si="362"/>
        <v>1523.8146439628492</v>
      </c>
      <c r="E384" s="205">
        <f t="shared" si="330"/>
        <v>1711.0004747619018</v>
      </c>
      <c r="F384" s="205">
        <f t="shared" si="331"/>
        <v>1728.2342812236216</v>
      </c>
      <c r="G384" s="205">
        <f t="shared" si="332"/>
        <v>-0.14024233386620957</v>
      </c>
      <c r="H384" s="205">
        <f t="shared" si="333"/>
        <v>1708.5835655223118</v>
      </c>
      <c r="I384" s="205">
        <f t="shared" si="334"/>
        <v>7.9936057773011271E-15</v>
      </c>
      <c r="K384" s="115">
        <f t="shared" si="335"/>
        <v>1670.0040000000054</v>
      </c>
      <c r="L384" s="115">
        <f t="shared" si="336"/>
        <v>1822.6480000000033</v>
      </c>
      <c r="M384" s="115">
        <f t="shared" si="337"/>
        <v>0.15822784810126486</v>
      </c>
      <c r="N384" s="115">
        <f t="shared" si="338"/>
        <v>1714.658820973958</v>
      </c>
      <c r="O384" s="115">
        <f t="shared" si="339"/>
        <v>1969.2800000000016</v>
      </c>
      <c r="Q384" s="205">
        <f t="shared" si="340"/>
        <v>-10.861548852532126</v>
      </c>
      <c r="R384" s="204">
        <f t="shared" si="341"/>
        <v>0</v>
      </c>
      <c r="S384" s="204">
        <f t="shared" si="342"/>
        <v>0</v>
      </c>
      <c r="T384" s="115">
        <f t="shared" si="343"/>
        <v>-0.95771439452030926</v>
      </c>
      <c r="U384" s="115">
        <f t="shared" si="344"/>
        <v>0</v>
      </c>
      <c r="V384" s="115">
        <f t="shared" si="345"/>
        <v>0</v>
      </c>
      <c r="W384" s="202">
        <f t="shared" si="363"/>
        <v>0</v>
      </c>
      <c r="Y384" s="205">
        <f t="shared" si="381"/>
        <v>84.767714021520064</v>
      </c>
      <c r="Z384" s="205">
        <f t="shared" si="382"/>
        <v>-10.861548852532126</v>
      </c>
      <c r="AA384" s="205">
        <f t="shared" si="346"/>
        <v>0</v>
      </c>
      <c r="AB384" s="205">
        <f t="shared" si="364"/>
        <v>0</v>
      </c>
      <c r="AC384" s="205">
        <f t="shared" si="383"/>
        <v>-10.803523366275144</v>
      </c>
      <c r="AD384" s="205">
        <f t="shared" si="347"/>
        <v>0</v>
      </c>
      <c r="AE384" s="205">
        <f t="shared" si="365"/>
        <v>0</v>
      </c>
      <c r="AF384" s="205">
        <f t="shared" si="348"/>
        <v>0</v>
      </c>
      <c r="AG384" s="205">
        <f t="shared" si="366"/>
        <v>0</v>
      </c>
      <c r="AH384" s="205">
        <f t="shared" si="367"/>
        <v>0</v>
      </c>
      <c r="AI384" s="205">
        <f t="shared" si="349"/>
        <v>-0.14024233386620957</v>
      </c>
      <c r="AJ384" s="205">
        <f t="shared" si="384"/>
        <v>1708.5835655223118</v>
      </c>
      <c r="AK384" s="205">
        <f t="shared" si="368"/>
        <v>84.663812388477695</v>
      </c>
      <c r="AL384" s="205">
        <f t="shared" si="350"/>
        <v>84.767714021520064</v>
      </c>
      <c r="AM384" s="205" t="e">
        <f t="shared" si="351"/>
        <v>#DIV/0!</v>
      </c>
      <c r="AN384" s="205">
        <f t="shared" si="369"/>
        <v>0</v>
      </c>
      <c r="AO384" s="205">
        <f t="shared" si="352"/>
        <v>0</v>
      </c>
      <c r="AP384" s="205">
        <f t="shared" si="370"/>
        <v>0</v>
      </c>
      <c r="AQ384" s="205">
        <f t="shared" si="371"/>
        <v>0</v>
      </c>
      <c r="AR384" s="215">
        <f t="shared" si="353"/>
        <v>13.181186421934679</v>
      </c>
      <c r="AS384" s="215">
        <f t="shared" si="354"/>
        <v>13.181186421934679</v>
      </c>
      <c r="AT384" s="215">
        <f t="shared" si="355"/>
        <v>0</v>
      </c>
      <c r="AU384" s="215">
        <f t="shared" si="385"/>
        <v>0</v>
      </c>
      <c r="AV384" s="201"/>
      <c r="AW384" s="115">
        <f t="shared" si="386"/>
        <v>75.729000000025536</v>
      </c>
      <c r="AX384" s="115">
        <f t="shared" si="387"/>
        <v>-0.95771439452030926</v>
      </c>
      <c r="AY384" s="115">
        <f t="shared" si="372"/>
        <v>0</v>
      </c>
      <c r="AZ384" s="115">
        <f t="shared" si="388"/>
        <v>-0.95116320351378414</v>
      </c>
      <c r="BA384" s="115">
        <f t="shared" si="373"/>
        <v>0</v>
      </c>
      <c r="BB384" s="115">
        <f t="shared" si="389"/>
        <v>0</v>
      </c>
      <c r="BC384" s="115">
        <f t="shared" si="390"/>
        <v>0</v>
      </c>
      <c r="BD384" s="115">
        <f t="shared" si="391"/>
        <v>0</v>
      </c>
      <c r="BE384" s="115">
        <f t="shared" si="374"/>
        <v>0</v>
      </c>
      <c r="BF384" s="115">
        <f t="shared" si="375"/>
        <v>0</v>
      </c>
      <c r="BG384" s="115">
        <f t="shared" si="392"/>
        <v>1670.0040000000054</v>
      </c>
      <c r="BH384" s="115">
        <f t="shared" si="393"/>
        <v>14694.66460371595</v>
      </c>
      <c r="BI384" s="115">
        <f t="shared" si="376"/>
        <v>75.729000000025536</v>
      </c>
      <c r="BJ384" s="115" t="e">
        <f t="shared" si="377"/>
        <v>#DIV/0!</v>
      </c>
      <c r="BK384" s="115">
        <f t="shared" si="356"/>
        <v>0</v>
      </c>
      <c r="BL384" s="115">
        <f t="shared" si="357"/>
        <v>0</v>
      </c>
      <c r="BM384" s="115">
        <f t="shared" si="378"/>
        <v>0</v>
      </c>
      <c r="BN384" s="201">
        <f t="shared" si="358"/>
        <v>0</v>
      </c>
      <c r="BO384" s="216">
        <f t="shared" si="394"/>
        <v>0</v>
      </c>
      <c r="BP384" s="201"/>
      <c r="BQ384" s="110">
        <f t="shared" si="359"/>
        <v>0</v>
      </c>
      <c r="BR384" s="110" t="e">
        <f t="shared" si="360"/>
        <v>#DIV/0!</v>
      </c>
      <c r="BS384" s="110" t="e">
        <f t="shared" si="379"/>
        <v>#DIV/0!</v>
      </c>
      <c r="BT384" s="110">
        <f t="shared" si="380"/>
        <v>0</v>
      </c>
      <c r="CC384" s="110"/>
      <c r="CD384" s="110"/>
      <c r="CE384" s="110"/>
      <c r="CW384" s="110"/>
      <c r="CX384" s="110"/>
    </row>
    <row r="385" spans="1:102">
      <c r="A385" s="110">
        <f t="shared" si="395"/>
        <v>5.5900000000000727</v>
      </c>
      <c r="B385" s="110">
        <f t="shared" si="361"/>
        <v>1523.6828320986299</v>
      </c>
      <c r="C385" s="116">
        <f t="shared" si="362"/>
        <v>1523.6828320986299</v>
      </c>
      <c r="E385" s="205">
        <f t="shared" si="330"/>
        <v>1710.2331472100079</v>
      </c>
      <c r="F385" s="205">
        <f t="shared" si="331"/>
        <v>1728.0308812236217</v>
      </c>
      <c r="G385" s="205">
        <f t="shared" si="332"/>
        <v>-0.14037164743629746</v>
      </c>
      <c r="H385" s="205">
        <f t="shared" si="333"/>
        <v>1707.734849965884</v>
      </c>
      <c r="I385" s="205">
        <f t="shared" si="334"/>
        <v>7.1054273576010019E-15</v>
      </c>
      <c r="K385" s="115">
        <f t="shared" si="335"/>
        <v>1669.2456900000057</v>
      </c>
      <c r="L385" s="115">
        <f t="shared" si="336"/>
        <v>1822.2060800000031</v>
      </c>
      <c r="M385" s="115">
        <f t="shared" si="337"/>
        <v>0.15836148648648551</v>
      </c>
      <c r="N385" s="115">
        <f t="shared" si="338"/>
        <v>1714.0182604707045</v>
      </c>
      <c r="O385" s="115">
        <f t="shared" si="339"/>
        <v>1969.0538000000017</v>
      </c>
      <c r="Q385" s="205">
        <f t="shared" si="340"/>
        <v>-10.481689127879022</v>
      </c>
      <c r="R385" s="204">
        <f t="shared" si="341"/>
        <v>0</v>
      </c>
      <c r="S385" s="204">
        <f t="shared" si="342"/>
        <v>0</v>
      </c>
      <c r="T385" s="115">
        <f t="shared" si="343"/>
        <v>-0.95163759651356916</v>
      </c>
      <c r="U385" s="115">
        <f t="shared" si="344"/>
        <v>0</v>
      </c>
      <c r="V385" s="115">
        <f t="shared" si="345"/>
        <v>0</v>
      </c>
      <c r="W385" s="202">
        <f t="shared" si="363"/>
        <v>0</v>
      </c>
      <c r="Y385" s="205">
        <f t="shared" si="381"/>
        <v>84.871555642782354</v>
      </c>
      <c r="Z385" s="205">
        <f t="shared" si="382"/>
        <v>-10.481689127879022</v>
      </c>
      <c r="AA385" s="205">
        <f t="shared" si="346"/>
        <v>0</v>
      </c>
      <c r="AB385" s="205">
        <f t="shared" si="364"/>
        <v>0</v>
      </c>
      <c r="AC385" s="205">
        <f t="shared" si="383"/>
        <v>-10.425502199855766</v>
      </c>
      <c r="AD385" s="205">
        <f t="shared" si="347"/>
        <v>0</v>
      </c>
      <c r="AE385" s="205">
        <f t="shared" si="365"/>
        <v>0</v>
      </c>
      <c r="AF385" s="205">
        <f t="shared" si="348"/>
        <v>0</v>
      </c>
      <c r="AG385" s="205">
        <f t="shared" si="366"/>
        <v>0</v>
      </c>
      <c r="AH385" s="205">
        <f t="shared" si="367"/>
        <v>0</v>
      </c>
      <c r="AI385" s="205">
        <f t="shared" si="349"/>
        <v>-0.14037164743629746</v>
      </c>
      <c r="AJ385" s="205">
        <f t="shared" si="384"/>
        <v>1707.734849965884</v>
      </c>
      <c r="AK385" s="205">
        <f t="shared" si="368"/>
        <v>84.767714021520064</v>
      </c>
      <c r="AL385" s="205">
        <f t="shared" si="350"/>
        <v>84.871555642782354</v>
      </c>
      <c r="AM385" s="205" t="e">
        <f t="shared" si="351"/>
        <v>#DIV/0!</v>
      </c>
      <c r="AN385" s="205">
        <f t="shared" si="369"/>
        <v>0</v>
      </c>
      <c r="AO385" s="205">
        <f t="shared" si="352"/>
        <v>0</v>
      </c>
      <c r="AP385" s="205">
        <f t="shared" si="370"/>
        <v>0</v>
      </c>
      <c r="AQ385" s="205">
        <f t="shared" si="371"/>
        <v>0</v>
      </c>
      <c r="AR385" s="215">
        <f t="shared" si="353"/>
        <v>13.181186421934679</v>
      </c>
      <c r="AS385" s="215">
        <f t="shared" si="354"/>
        <v>13.181186421934679</v>
      </c>
      <c r="AT385" s="215">
        <f t="shared" si="355"/>
        <v>0</v>
      </c>
      <c r="AU385" s="215">
        <f t="shared" si="385"/>
        <v>0</v>
      </c>
      <c r="AV385" s="201"/>
      <c r="AW385" s="115">
        <f t="shared" si="386"/>
        <v>75.830999999972647</v>
      </c>
      <c r="AX385" s="115">
        <f t="shared" si="387"/>
        <v>-0.95163759651356916</v>
      </c>
      <c r="AY385" s="115">
        <f t="shared" si="372"/>
        <v>0</v>
      </c>
      <c r="AZ385" s="115">
        <f t="shared" si="388"/>
        <v>-0.94509995627873444</v>
      </c>
      <c r="BA385" s="115">
        <f t="shared" si="373"/>
        <v>0</v>
      </c>
      <c r="BB385" s="115">
        <f t="shared" si="389"/>
        <v>0</v>
      </c>
      <c r="BC385" s="115">
        <f t="shared" si="390"/>
        <v>0</v>
      </c>
      <c r="BD385" s="115">
        <f t="shared" si="391"/>
        <v>0</v>
      </c>
      <c r="BE385" s="115">
        <f t="shared" si="374"/>
        <v>0</v>
      </c>
      <c r="BF385" s="115">
        <f t="shared" si="375"/>
        <v>0</v>
      </c>
      <c r="BG385" s="115">
        <f t="shared" si="392"/>
        <v>1669.2456900000057</v>
      </c>
      <c r="BH385" s="115">
        <f t="shared" si="393"/>
        <v>14632.116790137859</v>
      </c>
      <c r="BI385" s="115">
        <f t="shared" si="376"/>
        <v>75.830999999972647</v>
      </c>
      <c r="BJ385" s="115" t="e">
        <f t="shared" si="377"/>
        <v>#DIV/0!</v>
      </c>
      <c r="BK385" s="115">
        <f t="shared" si="356"/>
        <v>0</v>
      </c>
      <c r="BL385" s="115">
        <f t="shared" si="357"/>
        <v>0</v>
      </c>
      <c r="BM385" s="115">
        <f t="shared" si="378"/>
        <v>0</v>
      </c>
      <c r="BN385" s="201">
        <f t="shared" si="358"/>
        <v>0</v>
      </c>
      <c r="BO385" s="216">
        <f t="shared" si="394"/>
        <v>0</v>
      </c>
      <c r="BP385" s="201"/>
      <c r="BQ385" s="110">
        <f t="shared" si="359"/>
        <v>0</v>
      </c>
      <c r="BR385" s="110" t="e">
        <f t="shared" si="360"/>
        <v>#DIV/0!</v>
      </c>
      <c r="BS385" s="110" t="e">
        <f t="shared" si="379"/>
        <v>#DIV/0!</v>
      </c>
      <c r="BT385" s="110">
        <f t="shared" si="380"/>
        <v>0</v>
      </c>
      <c r="CC385" s="110"/>
      <c r="CD385" s="110"/>
      <c r="CE385" s="110"/>
      <c r="CW385" s="110"/>
      <c r="CX385" s="110"/>
    </row>
    <row r="386" spans="1:102">
      <c r="A386" s="110">
        <f t="shared" si="395"/>
        <v>5.5800000000000729</v>
      </c>
      <c r="B386" s="110">
        <f t="shared" si="361"/>
        <v>1523.5510202344105</v>
      </c>
      <c r="C386" s="116">
        <f t="shared" si="362"/>
        <v>1523.5510202344105</v>
      </c>
      <c r="E386" s="205">
        <f t="shared" si="330"/>
        <v>1709.4646933033623</v>
      </c>
      <c r="F386" s="205">
        <f t="shared" si="331"/>
        <v>1727.8246812236216</v>
      </c>
      <c r="G386" s="205">
        <f t="shared" si="332"/>
        <v>-0.14050100235109927</v>
      </c>
      <c r="H386" s="205">
        <f t="shared" si="333"/>
        <v>1706.8850965974118</v>
      </c>
      <c r="I386" s="205">
        <f t="shared" si="334"/>
        <v>0</v>
      </c>
      <c r="K386" s="115">
        <f t="shared" si="335"/>
        <v>1668.4863600000056</v>
      </c>
      <c r="L386" s="115">
        <f t="shared" si="336"/>
        <v>1821.7635200000032</v>
      </c>
      <c r="M386" s="115">
        <f t="shared" si="337"/>
        <v>0.15849535080304211</v>
      </c>
      <c r="N386" s="115">
        <f t="shared" si="338"/>
        <v>1713.3769310356231</v>
      </c>
      <c r="O386" s="115">
        <f t="shared" si="339"/>
        <v>1968.8272000000018</v>
      </c>
      <c r="Q386" s="205">
        <f t="shared" si="340"/>
        <v>-10.126023713981075</v>
      </c>
      <c r="R386" s="204">
        <f t="shared" si="341"/>
        <v>0</v>
      </c>
      <c r="S386" s="204">
        <f t="shared" si="342"/>
        <v>0</v>
      </c>
      <c r="T386" s="115">
        <f t="shared" si="343"/>
        <v>-0.94557688676902218</v>
      </c>
      <c r="U386" s="115">
        <f t="shared" si="344"/>
        <v>0</v>
      </c>
      <c r="V386" s="115">
        <f t="shared" si="345"/>
        <v>0</v>
      </c>
      <c r="W386" s="202">
        <f t="shared" si="363"/>
        <v>0</v>
      </c>
      <c r="Y386" s="205">
        <f t="shared" si="381"/>
        <v>84.975336847221101</v>
      </c>
      <c r="Z386" s="205">
        <f t="shared" si="382"/>
        <v>-10.126023713981075</v>
      </c>
      <c r="AA386" s="205">
        <f t="shared" si="346"/>
        <v>0</v>
      </c>
      <c r="AB386" s="205">
        <f t="shared" si="364"/>
        <v>0</v>
      </c>
      <c r="AC386" s="205">
        <f t="shared" si="383"/>
        <v>-10.071557447208832</v>
      </c>
      <c r="AD386" s="205">
        <f t="shared" si="347"/>
        <v>0</v>
      </c>
      <c r="AE386" s="205">
        <f t="shared" si="365"/>
        <v>0</v>
      </c>
      <c r="AF386" s="205">
        <f t="shared" si="348"/>
        <v>0</v>
      </c>
      <c r="AG386" s="205">
        <f t="shared" si="366"/>
        <v>0</v>
      </c>
      <c r="AH386" s="205">
        <f t="shared" si="367"/>
        <v>0</v>
      </c>
      <c r="AI386" s="205">
        <f t="shared" si="349"/>
        <v>-0.14050100235109927</v>
      </c>
      <c r="AJ386" s="205">
        <f t="shared" si="384"/>
        <v>1706.8850965974118</v>
      </c>
      <c r="AK386" s="205">
        <f t="shared" si="368"/>
        <v>84.871555642782354</v>
      </c>
      <c r="AL386" s="205">
        <f t="shared" si="350"/>
        <v>84.975336847221101</v>
      </c>
      <c r="AM386" s="205" t="e">
        <f t="shared" si="351"/>
        <v>#DIV/0!</v>
      </c>
      <c r="AN386" s="205">
        <f t="shared" si="369"/>
        <v>0</v>
      </c>
      <c r="AO386" s="205">
        <f t="shared" si="352"/>
        <v>0</v>
      </c>
      <c r="AP386" s="205">
        <f t="shared" si="370"/>
        <v>0</v>
      </c>
      <c r="AQ386" s="205">
        <f t="shared" si="371"/>
        <v>0</v>
      </c>
      <c r="AR386" s="215">
        <f t="shared" si="353"/>
        <v>13.181186421934679</v>
      </c>
      <c r="AS386" s="215">
        <f t="shared" si="354"/>
        <v>13.181186421934679</v>
      </c>
      <c r="AT386" s="215">
        <f t="shared" si="355"/>
        <v>0</v>
      </c>
      <c r="AU386" s="215">
        <f t="shared" si="385"/>
        <v>0</v>
      </c>
      <c r="AV386" s="201"/>
      <c r="AW386" s="115">
        <f t="shared" si="386"/>
        <v>75.933000000010708</v>
      </c>
      <c r="AX386" s="115">
        <f t="shared" si="387"/>
        <v>-0.94557688676902218</v>
      </c>
      <c r="AY386" s="115">
        <f t="shared" si="372"/>
        <v>0</v>
      </c>
      <c r="AZ386" s="115">
        <f t="shared" si="388"/>
        <v>-0.93905275753802642</v>
      </c>
      <c r="BA386" s="115">
        <f t="shared" si="373"/>
        <v>0</v>
      </c>
      <c r="BB386" s="115">
        <f t="shared" si="389"/>
        <v>0</v>
      </c>
      <c r="BC386" s="115">
        <f t="shared" si="390"/>
        <v>0</v>
      </c>
      <c r="BD386" s="115">
        <f t="shared" si="391"/>
        <v>0</v>
      </c>
      <c r="BE386" s="115">
        <f t="shared" si="374"/>
        <v>0</v>
      </c>
      <c r="BF386" s="115">
        <f t="shared" si="375"/>
        <v>0</v>
      </c>
      <c r="BG386" s="115">
        <f t="shared" si="392"/>
        <v>1668.4863600000056</v>
      </c>
      <c r="BH386" s="115">
        <f t="shared" si="393"/>
        <v>14569.466976559821</v>
      </c>
      <c r="BI386" s="115">
        <f t="shared" si="376"/>
        <v>75.933000000010708</v>
      </c>
      <c r="BJ386" s="115" t="e">
        <f t="shared" si="377"/>
        <v>#DIV/0!</v>
      </c>
      <c r="BK386" s="115">
        <f t="shared" si="356"/>
        <v>0</v>
      </c>
      <c r="BL386" s="115">
        <f t="shared" si="357"/>
        <v>0</v>
      </c>
      <c r="BM386" s="115">
        <f t="shared" si="378"/>
        <v>0</v>
      </c>
      <c r="BN386" s="201">
        <f t="shared" si="358"/>
        <v>0</v>
      </c>
      <c r="BO386" s="216">
        <f t="shared" si="394"/>
        <v>0</v>
      </c>
      <c r="BP386" s="201"/>
      <c r="BQ386" s="110">
        <f t="shared" si="359"/>
        <v>0</v>
      </c>
      <c r="BR386" s="110" t="e">
        <f t="shared" si="360"/>
        <v>#DIV/0!</v>
      </c>
      <c r="BS386" s="110" t="e">
        <f t="shared" si="379"/>
        <v>#DIV/0!</v>
      </c>
      <c r="BT386" s="110">
        <f t="shared" si="380"/>
        <v>0</v>
      </c>
      <c r="CC386" s="110"/>
      <c r="CD386" s="110"/>
      <c r="CE386" s="110"/>
      <c r="CW386" s="110"/>
      <c r="CX386" s="110"/>
    </row>
    <row r="387" spans="1:102">
      <c r="A387" s="110">
        <f t="shared" si="395"/>
        <v>5.5700000000000731</v>
      </c>
      <c r="B387" s="110">
        <f t="shared" si="361"/>
        <v>1523.4192083701912</v>
      </c>
      <c r="C387" s="116">
        <f t="shared" si="362"/>
        <v>1523.4192083701912</v>
      </c>
      <c r="E387" s="205">
        <f t="shared" si="330"/>
        <v>1708.6951130419654</v>
      </c>
      <c r="F387" s="205">
        <f t="shared" si="331"/>
        <v>1727.6156812236216</v>
      </c>
      <c r="G387" s="205">
        <f t="shared" si="332"/>
        <v>-0.14063039710446634</v>
      </c>
      <c r="H387" s="205">
        <f t="shared" si="333"/>
        <v>1706.0343060251371</v>
      </c>
      <c r="I387" s="205">
        <f t="shared" si="334"/>
        <v>-1.2434497875801753E-14</v>
      </c>
      <c r="K387" s="115">
        <f t="shared" si="335"/>
        <v>1667.7260100000055</v>
      </c>
      <c r="L387" s="115">
        <f t="shared" si="336"/>
        <v>1821.3203200000032</v>
      </c>
      <c r="M387" s="115">
        <f t="shared" si="337"/>
        <v>0.15862944162436449</v>
      </c>
      <c r="N387" s="115">
        <f t="shared" si="338"/>
        <v>1712.7348331575852</v>
      </c>
      <c r="O387" s="115">
        <f t="shared" si="339"/>
        <v>1968.6002000000017</v>
      </c>
      <c r="Q387" s="205">
        <f t="shared" si="340"/>
        <v>-9.7923013142598521</v>
      </c>
      <c r="R387" s="204">
        <f t="shared" si="341"/>
        <v>0</v>
      </c>
      <c r="S387" s="204">
        <f t="shared" si="342"/>
        <v>0</v>
      </c>
      <c r="T387" s="115">
        <f t="shared" si="343"/>
        <v>-0.93953221072978899</v>
      </c>
      <c r="U387" s="115">
        <f t="shared" si="344"/>
        <v>0</v>
      </c>
      <c r="V387" s="115">
        <f t="shared" si="345"/>
        <v>0</v>
      </c>
      <c r="W387" s="202">
        <f t="shared" si="363"/>
        <v>0</v>
      </c>
      <c r="Y387" s="205">
        <f t="shared" si="381"/>
        <v>85.079057227473641</v>
      </c>
      <c r="Z387" s="205">
        <f t="shared" si="382"/>
        <v>-9.7923013142598521</v>
      </c>
      <c r="AA387" s="205">
        <f t="shared" si="346"/>
        <v>0</v>
      </c>
      <c r="AB387" s="205">
        <f t="shared" si="364"/>
        <v>0</v>
      </c>
      <c r="AC387" s="205">
        <f t="shared" si="383"/>
        <v>-9.7394487788391917</v>
      </c>
      <c r="AD387" s="205">
        <f t="shared" si="347"/>
        <v>0</v>
      </c>
      <c r="AE387" s="205">
        <f t="shared" si="365"/>
        <v>0</v>
      </c>
      <c r="AF387" s="205">
        <f t="shared" si="348"/>
        <v>0</v>
      </c>
      <c r="AG387" s="205">
        <f t="shared" si="366"/>
        <v>0</v>
      </c>
      <c r="AH387" s="205">
        <f t="shared" si="367"/>
        <v>0</v>
      </c>
      <c r="AI387" s="205">
        <f t="shared" si="349"/>
        <v>-0.14063039710446634</v>
      </c>
      <c r="AJ387" s="205">
        <f t="shared" si="384"/>
        <v>1706.0343060251371</v>
      </c>
      <c r="AK387" s="205">
        <f t="shared" si="368"/>
        <v>84.975336847221101</v>
      </c>
      <c r="AL387" s="205">
        <f t="shared" si="350"/>
        <v>85.079057227473641</v>
      </c>
      <c r="AM387" s="205" t="e">
        <f t="shared" si="351"/>
        <v>#DIV/0!</v>
      </c>
      <c r="AN387" s="205">
        <f t="shared" si="369"/>
        <v>0</v>
      </c>
      <c r="AO387" s="205">
        <f t="shared" si="352"/>
        <v>0</v>
      </c>
      <c r="AP387" s="205">
        <f t="shared" si="370"/>
        <v>0</v>
      </c>
      <c r="AQ387" s="205">
        <f t="shared" si="371"/>
        <v>0</v>
      </c>
      <c r="AR387" s="215">
        <f t="shared" si="353"/>
        <v>13.181186421934679</v>
      </c>
      <c r="AS387" s="215">
        <f t="shared" si="354"/>
        <v>13.181186421934679</v>
      </c>
      <c r="AT387" s="215">
        <f t="shared" si="355"/>
        <v>0</v>
      </c>
      <c r="AU387" s="215">
        <f t="shared" si="385"/>
        <v>0</v>
      </c>
      <c r="AV387" s="201"/>
      <c r="AW387" s="115">
        <f t="shared" si="386"/>
        <v>76.035000000003294</v>
      </c>
      <c r="AX387" s="115">
        <f t="shared" si="387"/>
        <v>-0.93953221072978899</v>
      </c>
      <c r="AY387" s="115">
        <f t="shared" si="372"/>
        <v>0</v>
      </c>
      <c r="AZ387" s="115">
        <f t="shared" si="388"/>
        <v>-0.93302155288054944</v>
      </c>
      <c r="BA387" s="115">
        <f t="shared" si="373"/>
        <v>0</v>
      </c>
      <c r="BB387" s="115">
        <f t="shared" si="389"/>
        <v>0</v>
      </c>
      <c r="BC387" s="115">
        <f t="shared" si="390"/>
        <v>0</v>
      </c>
      <c r="BD387" s="115">
        <f t="shared" si="391"/>
        <v>0</v>
      </c>
      <c r="BE387" s="115">
        <f t="shared" si="374"/>
        <v>0</v>
      </c>
      <c r="BF387" s="115">
        <f t="shared" si="375"/>
        <v>0</v>
      </c>
      <c r="BG387" s="115">
        <f t="shared" si="392"/>
        <v>1667.7260100000055</v>
      </c>
      <c r="BH387" s="115">
        <f t="shared" si="393"/>
        <v>14506.715162981745</v>
      </c>
      <c r="BI387" s="115">
        <f t="shared" si="376"/>
        <v>76.035000000003294</v>
      </c>
      <c r="BJ387" s="115" t="e">
        <f t="shared" si="377"/>
        <v>#DIV/0!</v>
      </c>
      <c r="BK387" s="115">
        <f t="shared" si="356"/>
        <v>0</v>
      </c>
      <c r="BL387" s="115">
        <f t="shared" si="357"/>
        <v>0</v>
      </c>
      <c r="BM387" s="115">
        <f t="shared" si="378"/>
        <v>0</v>
      </c>
      <c r="BN387" s="201">
        <f t="shared" si="358"/>
        <v>0</v>
      </c>
      <c r="BO387" s="216">
        <f t="shared" si="394"/>
        <v>0</v>
      </c>
      <c r="BP387" s="201"/>
      <c r="BQ387" s="110">
        <f t="shared" si="359"/>
        <v>0</v>
      </c>
      <c r="BR387" s="110" t="e">
        <f t="shared" si="360"/>
        <v>#DIV/0!</v>
      </c>
      <c r="BS387" s="110" t="e">
        <f t="shared" si="379"/>
        <v>#DIV/0!</v>
      </c>
      <c r="BT387" s="110">
        <f t="shared" si="380"/>
        <v>0</v>
      </c>
      <c r="CC387" s="110"/>
      <c r="CD387" s="110"/>
      <c r="CE387" s="110"/>
      <c r="CW387" s="110"/>
      <c r="CX387" s="110"/>
    </row>
    <row r="388" spans="1:102">
      <c r="A388" s="110">
        <f t="shared" si="395"/>
        <v>5.5600000000000733</v>
      </c>
      <c r="B388" s="110">
        <f t="shared" si="361"/>
        <v>1523.2873965059719</v>
      </c>
      <c r="C388" s="116">
        <f t="shared" si="362"/>
        <v>1523.2873965059719</v>
      </c>
      <c r="E388" s="205">
        <f t="shared" si="330"/>
        <v>1707.9244064258169</v>
      </c>
      <c r="F388" s="205">
        <f t="shared" si="331"/>
        <v>1727.4038812236217</v>
      </c>
      <c r="G388" s="205">
        <f t="shared" si="332"/>
        <v>-0.14075983017424157</v>
      </c>
      <c r="H388" s="205">
        <f t="shared" si="333"/>
        <v>1705.1824788613944</v>
      </c>
      <c r="I388" s="205">
        <f t="shared" si="334"/>
        <v>-7.1054273576010019E-15</v>
      </c>
      <c r="K388" s="115">
        <f t="shared" si="335"/>
        <v>1666.9646400000056</v>
      </c>
      <c r="L388" s="115">
        <f t="shared" si="336"/>
        <v>1820.8764800000033</v>
      </c>
      <c r="M388" s="115">
        <f t="shared" si="337"/>
        <v>0.15876375952582458</v>
      </c>
      <c r="N388" s="115">
        <f t="shared" si="338"/>
        <v>1712.0919673269052</v>
      </c>
      <c r="O388" s="115">
        <f t="shared" si="339"/>
        <v>1968.3728000000017</v>
      </c>
      <c r="Q388" s="205">
        <f t="shared" si="340"/>
        <v>-9.4785414820656069</v>
      </c>
      <c r="R388" s="204">
        <f t="shared" si="341"/>
        <v>0</v>
      </c>
      <c r="S388" s="204">
        <f t="shared" si="342"/>
        <v>0</v>
      </c>
      <c r="T388" s="115">
        <f t="shared" si="343"/>
        <v>-0.93350351405087406</v>
      </c>
      <c r="U388" s="115">
        <f t="shared" si="344"/>
        <v>0</v>
      </c>
      <c r="V388" s="115">
        <f t="shared" si="345"/>
        <v>0</v>
      </c>
      <c r="W388" s="202">
        <f t="shared" si="363"/>
        <v>0</v>
      </c>
      <c r="Y388" s="205">
        <f t="shared" si="381"/>
        <v>85.182716374267329</v>
      </c>
      <c r="Z388" s="205">
        <f t="shared" si="382"/>
        <v>-9.4785414820656069</v>
      </c>
      <c r="AA388" s="205">
        <f t="shared" si="346"/>
        <v>0</v>
      </c>
      <c r="AB388" s="205">
        <f t="shared" si="364"/>
        <v>0</v>
      </c>
      <c r="AC388" s="205">
        <f t="shared" si="383"/>
        <v>-9.4272053957296098</v>
      </c>
      <c r="AD388" s="205">
        <f t="shared" si="347"/>
        <v>0</v>
      </c>
      <c r="AE388" s="205">
        <f t="shared" si="365"/>
        <v>0</v>
      </c>
      <c r="AF388" s="205">
        <f t="shared" si="348"/>
        <v>0</v>
      </c>
      <c r="AG388" s="205">
        <f t="shared" si="366"/>
        <v>0</v>
      </c>
      <c r="AH388" s="205">
        <f t="shared" si="367"/>
        <v>0</v>
      </c>
      <c r="AI388" s="205">
        <f t="shared" si="349"/>
        <v>-0.14075983017424157</v>
      </c>
      <c r="AJ388" s="205">
        <f t="shared" si="384"/>
        <v>1705.1824788613944</v>
      </c>
      <c r="AK388" s="205">
        <f t="shared" si="368"/>
        <v>85.079057227473641</v>
      </c>
      <c r="AL388" s="205">
        <f t="shared" si="350"/>
        <v>85.182716374267329</v>
      </c>
      <c r="AM388" s="205" t="e">
        <f t="shared" si="351"/>
        <v>#DIV/0!</v>
      </c>
      <c r="AN388" s="205">
        <f t="shared" si="369"/>
        <v>0</v>
      </c>
      <c r="AO388" s="205">
        <f t="shared" si="352"/>
        <v>0</v>
      </c>
      <c r="AP388" s="205">
        <f t="shared" si="370"/>
        <v>0</v>
      </c>
      <c r="AQ388" s="205">
        <f t="shared" si="371"/>
        <v>0</v>
      </c>
      <c r="AR388" s="215">
        <f t="shared" si="353"/>
        <v>13.181186421934679</v>
      </c>
      <c r="AS388" s="215">
        <f t="shared" si="354"/>
        <v>13.181186421934679</v>
      </c>
      <c r="AT388" s="215">
        <f t="shared" si="355"/>
        <v>0</v>
      </c>
      <c r="AU388" s="215">
        <f t="shared" si="385"/>
        <v>0</v>
      </c>
      <c r="AV388" s="201"/>
      <c r="AW388" s="115">
        <f t="shared" si="386"/>
        <v>76.136999999995879</v>
      </c>
      <c r="AX388" s="115">
        <f t="shared" si="387"/>
        <v>-0.93350351405087406</v>
      </c>
      <c r="AY388" s="115">
        <f t="shared" si="372"/>
        <v>0</v>
      </c>
      <c r="AZ388" s="115">
        <f t="shared" si="388"/>
        <v>-0.92700628810646324</v>
      </c>
      <c r="BA388" s="115">
        <f t="shared" si="373"/>
        <v>0</v>
      </c>
      <c r="BB388" s="115">
        <f t="shared" si="389"/>
        <v>0</v>
      </c>
      <c r="BC388" s="115">
        <f t="shared" si="390"/>
        <v>0</v>
      </c>
      <c r="BD388" s="115">
        <f t="shared" si="391"/>
        <v>0</v>
      </c>
      <c r="BE388" s="115">
        <f t="shared" si="374"/>
        <v>0</v>
      </c>
      <c r="BF388" s="115">
        <f t="shared" si="375"/>
        <v>0</v>
      </c>
      <c r="BG388" s="115">
        <f t="shared" si="392"/>
        <v>1666.9646400000056</v>
      </c>
      <c r="BH388" s="115">
        <f t="shared" si="393"/>
        <v>14443.861349403676</v>
      </c>
      <c r="BI388" s="115">
        <f t="shared" si="376"/>
        <v>76.136999999995879</v>
      </c>
      <c r="BJ388" s="115" t="e">
        <f t="shared" si="377"/>
        <v>#DIV/0!</v>
      </c>
      <c r="BK388" s="115">
        <f t="shared" si="356"/>
        <v>0</v>
      </c>
      <c r="BL388" s="115">
        <f t="shared" si="357"/>
        <v>0</v>
      </c>
      <c r="BM388" s="115">
        <f t="shared" si="378"/>
        <v>0</v>
      </c>
      <c r="BN388" s="201">
        <f t="shared" si="358"/>
        <v>0</v>
      </c>
      <c r="BO388" s="216">
        <f t="shared" si="394"/>
        <v>0</v>
      </c>
      <c r="BP388" s="201"/>
      <c r="BQ388" s="110">
        <f t="shared" si="359"/>
        <v>0</v>
      </c>
      <c r="BR388" s="110" t="e">
        <f t="shared" si="360"/>
        <v>#DIV/0!</v>
      </c>
      <c r="BS388" s="110" t="e">
        <f t="shared" si="379"/>
        <v>#DIV/0!</v>
      </c>
      <c r="BT388" s="110">
        <f t="shared" si="380"/>
        <v>0</v>
      </c>
      <c r="CC388" s="110"/>
      <c r="CD388" s="110"/>
      <c r="CE388" s="110"/>
      <c r="CW388" s="110"/>
      <c r="CX388" s="110"/>
    </row>
    <row r="389" spans="1:102">
      <c r="A389" s="110">
        <f t="shared" si="395"/>
        <v>5.5500000000000735</v>
      </c>
      <c r="B389" s="110">
        <f t="shared" si="361"/>
        <v>1523.1555846417525</v>
      </c>
      <c r="C389" s="116">
        <f t="shared" si="362"/>
        <v>1523.1555846417525</v>
      </c>
      <c r="E389" s="205">
        <f t="shared" si="330"/>
        <v>1707.1525734549168</v>
      </c>
      <c r="F389" s="205">
        <f t="shared" si="331"/>
        <v>1727.1892812236215</v>
      </c>
      <c r="G389" s="205">
        <f t="shared" si="332"/>
        <v>-0.14088930002215072</v>
      </c>
      <c r="H389" s="205">
        <f t="shared" si="333"/>
        <v>1704.3296157226357</v>
      </c>
      <c r="I389" s="205">
        <f t="shared" si="334"/>
        <v>1.3322676295501878E-14</v>
      </c>
      <c r="K389" s="115">
        <f t="shared" si="335"/>
        <v>1666.2022500000057</v>
      </c>
      <c r="L389" s="115">
        <f t="shared" si="336"/>
        <v>1820.4320000000032</v>
      </c>
      <c r="M389" s="115">
        <f t="shared" si="337"/>
        <v>0.15889830508474476</v>
      </c>
      <c r="N389" s="115">
        <f t="shared" si="338"/>
        <v>1711.4483340353474</v>
      </c>
      <c r="O389" s="115">
        <f t="shared" si="339"/>
        <v>1968.1450000000016</v>
      </c>
      <c r="Q389" s="205">
        <f t="shared" si="340"/>
        <v>-9.1829950776918121</v>
      </c>
      <c r="R389" s="204">
        <f t="shared" si="341"/>
        <v>0</v>
      </c>
      <c r="S389" s="204">
        <f t="shared" si="342"/>
        <v>0</v>
      </c>
      <c r="T389" s="115">
        <f t="shared" si="343"/>
        <v>-0.92749074259833508</v>
      </c>
      <c r="U389" s="115">
        <f t="shared" si="344"/>
        <v>0</v>
      </c>
      <c r="V389" s="115">
        <f t="shared" si="345"/>
        <v>0</v>
      </c>
      <c r="W389" s="202">
        <f t="shared" si="363"/>
        <v>0</v>
      </c>
      <c r="Y389" s="205">
        <f t="shared" si="381"/>
        <v>85.28631387587393</v>
      </c>
      <c r="Z389" s="205">
        <f t="shared" si="382"/>
        <v>-9.1829950776918121</v>
      </c>
      <c r="AA389" s="205">
        <f t="shared" si="346"/>
        <v>0</v>
      </c>
      <c r="AB389" s="205">
        <f t="shared" si="364"/>
        <v>0</v>
      </c>
      <c r="AC389" s="205">
        <f t="shared" si="383"/>
        <v>-9.1330866789896117</v>
      </c>
      <c r="AD389" s="205">
        <f t="shared" si="347"/>
        <v>0</v>
      </c>
      <c r="AE389" s="205">
        <f t="shared" si="365"/>
        <v>0</v>
      </c>
      <c r="AF389" s="205">
        <f t="shared" si="348"/>
        <v>0</v>
      </c>
      <c r="AG389" s="205">
        <f t="shared" si="366"/>
        <v>0</v>
      </c>
      <c r="AH389" s="205">
        <f t="shared" si="367"/>
        <v>0</v>
      </c>
      <c r="AI389" s="205">
        <f t="shared" si="349"/>
        <v>-0.14088930002215072</v>
      </c>
      <c r="AJ389" s="205">
        <f t="shared" si="384"/>
        <v>1704.3296157226357</v>
      </c>
      <c r="AK389" s="205">
        <f t="shared" si="368"/>
        <v>85.182716374267329</v>
      </c>
      <c r="AL389" s="205">
        <f t="shared" si="350"/>
        <v>85.28631387587393</v>
      </c>
      <c r="AM389" s="205" t="e">
        <f t="shared" si="351"/>
        <v>#DIV/0!</v>
      </c>
      <c r="AN389" s="205">
        <f t="shared" si="369"/>
        <v>0</v>
      </c>
      <c r="AO389" s="205">
        <f t="shared" si="352"/>
        <v>0</v>
      </c>
      <c r="AP389" s="205">
        <f t="shared" si="370"/>
        <v>0</v>
      </c>
      <c r="AQ389" s="205">
        <f t="shared" si="371"/>
        <v>0</v>
      </c>
      <c r="AR389" s="215">
        <f t="shared" si="353"/>
        <v>13.181186421957417</v>
      </c>
      <c r="AS389" s="215">
        <f t="shared" si="354"/>
        <v>13.181186421957417</v>
      </c>
      <c r="AT389" s="215">
        <f t="shared" si="355"/>
        <v>0</v>
      </c>
      <c r="AU389" s="215">
        <f t="shared" si="385"/>
        <v>0</v>
      </c>
      <c r="AV389" s="201"/>
      <c r="AW389" s="115">
        <f t="shared" si="386"/>
        <v>76.238999999988465</v>
      </c>
      <c r="AX389" s="115">
        <f t="shared" si="387"/>
        <v>-0.92749074259833508</v>
      </c>
      <c r="AY389" s="115">
        <f t="shared" si="372"/>
        <v>0</v>
      </c>
      <c r="AZ389" s="115">
        <f t="shared" si="388"/>
        <v>-0.92100690922636885</v>
      </c>
      <c r="BA389" s="115">
        <f t="shared" si="373"/>
        <v>0</v>
      </c>
      <c r="BB389" s="115">
        <f t="shared" si="389"/>
        <v>0</v>
      </c>
      <c r="BC389" s="115">
        <f t="shared" si="390"/>
        <v>0</v>
      </c>
      <c r="BD389" s="115">
        <f t="shared" si="391"/>
        <v>0</v>
      </c>
      <c r="BE389" s="115">
        <f t="shared" si="374"/>
        <v>0</v>
      </c>
      <c r="BF389" s="115">
        <f t="shared" si="375"/>
        <v>0</v>
      </c>
      <c r="BG389" s="115">
        <f t="shared" si="392"/>
        <v>1666.2022500000057</v>
      </c>
      <c r="BH389" s="115">
        <f t="shared" si="393"/>
        <v>14380.905535825616</v>
      </c>
      <c r="BI389" s="115">
        <f t="shared" si="376"/>
        <v>76.238999999988465</v>
      </c>
      <c r="BJ389" s="115" t="e">
        <f t="shared" si="377"/>
        <v>#DIV/0!</v>
      </c>
      <c r="BK389" s="115">
        <f t="shared" si="356"/>
        <v>0</v>
      </c>
      <c r="BL389" s="115">
        <f t="shared" si="357"/>
        <v>0</v>
      </c>
      <c r="BM389" s="115">
        <f t="shared" si="378"/>
        <v>0</v>
      </c>
      <c r="BN389" s="201">
        <f t="shared" si="358"/>
        <v>0</v>
      </c>
      <c r="BO389" s="216">
        <f t="shared" si="394"/>
        <v>0</v>
      </c>
      <c r="BP389" s="201"/>
      <c r="BQ389" s="110">
        <f t="shared" si="359"/>
        <v>0</v>
      </c>
      <c r="BR389" s="110" t="e">
        <f t="shared" si="360"/>
        <v>#DIV/0!</v>
      </c>
      <c r="BS389" s="110" t="e">
        <f t="shared" si="379"/>
        <v>#DIV/0!</v>
      </c>
      <c r="BT389" s="110">
        <f t="shared" si="380"/>
        <v>0</v>
      </c>
      <c r="CC389" s="110"/>
      <c r="CD389" s="110"/>
      <c r="CE389" s="110"/>
      <c r="CW389" s="110"/>
      <c r="CX389" s="110"/>
    </row>
    <row r="390" spans="1:102">
      <c r="A390" s="110">
        <f t="shared" si="395"/>
        <v>5.5400000000000738</v>
      </c>
      <c r="B390" s="110">
        <f t="shared" si="361"/>
        <v>1523.0237727775329</v>
      </c>
      <c r="C390" s="116">
        <f t="shared" si="362"/>
        <v>1523.0237727775329</v>
      </c>
      <c r="E390" s="205">
        <f t="shared" si="330"/>
        <v>1706.3796141292655</v>
      </c>
      <c r="F390" s="205">
        <f t="shared" si="331"/>
        <v>1726.9718812236215</v>
      </c>
      <c r="G390" s="205">
        <f t="shared" si="332"/>
        <v>-0.14101880509369427</v>
      </c>
      <c r="H390" s="205">
        <f t="shared" si="333"/>
        <v>1703.4757172294492</v>
      </c>
      <c r="I390" s="205">
        <f t="shared" si="334"/>
        <v>0</v>
      </c>
      <c r="K390" s="115">
        <f t="shared" si="335"/>
        <v>1665.4388400000057</v>
      </c>
      <c r="L390" s="115">
        <f t="shared" si="336"/>
        <v>1819.9868800000033</v>
      </c>
      <c r="M390" s="115">
        <f t="shared" si="337"/>
        <v>0.15903307888040613</v>
      </c>
      <c r="N390" s="115">
        <f t="shared" si="338"/>
        <v>1710.8039337761304</v>
      </c>
      <c r="O390" s="115">
        <f t="shared" si="339"/>
        <v>1967.9168000000018</v>
      </c>
      <c r="Q390" s="205">
        <f t="shared" si="340"/>
        <v>-8.9041114565762207</v>
      </c>
      <c r="R390" s="204">
        <f t="shared" si="341"/>
        <v>0</v>
      </c>
      <c r="S390" s="204">
        <f t="shared" si="342"/>
        <v>0</v>
      </c>
      <c r="T390" s="115">
        <f t="shared" si="343"/>
        <v>-0.92149384244843846</v>
      </c>
      <c r="U390" s="115">
        <f t="shared" si="344"/>
        <v>0</v>
      </c>
      <c r="V390" s="115">
        <f t="shared" si="345"/>
        <v>0</v>
      </c>
      <c r="W390" s="202">
        <f t="shared" si="363"/>
        <v>0</v>
      </c>
      <c r="Y390" s="205">
        <f t="shared" si="381"/>
        <v>85.389849318655251</v>
      </c>
      <c r="Z390" s="205">
        <f t="shared" si="382"/>
        <v>-8.9041114565762207</v>
      </c>
      <c r="AA390" s="205">
        <f t="shared" si="346"/>
        <v>0</v>
      </c>
      <c r="AB390" s="205">
        <f t="shared" si="364"/>
        <v>0</v>
      </c>
      <c r="AC390" s="205">
        <f t="shared" si="383"/>
        <v>-8.8555495378997637</v>
      </c>
      <c r="AD390" s="205">
        <f t="shared" si="347"/>
        <v>0</v>
      </c>
      <c r="AE390" s="205">
        <f t="shared" si="365"/>
        <v>0</v>
      </c>
      <c r="AF390" s="205">
        <f t="shared" si="348"/>
        <v>0</v>
      </c>
      <c r="AG390" s="205">
        <f t="shared" si="366"/>
        <v>0</v>
      </c>
      <c r="AH390" s="205">
        <f t="shared" si="367"/>
        <v>0</v>
      </c>
      <c r="AI390" s="205">
        <f t="shared" si="349"/>
        <v>-0.14101880509369427</v>
      </c>
      <c r="AJ390" s="205">
        <f t="shared" si="384"/>
        <v>1703.4757172294492</v>
      </c>
      <c r="AK390" s="205">
        <f t="shared" si="368"/>
        <v>85.28631387587393</v>
      </c>
      <c r="AL390" s="205">
        <f t="shared" si="350"/>
        <v>85.389849318655251</v>
      </c>
      <c r="AM390" s="205" t="e">
        <f t="shared" si="351"/>
        <v>#DIV/0!</v>
      </c>
      <c r="AN390" s="205">
        <f t="shared" si="369"/>
        <v>0</v>
      </c>
      <c r="AO390" s="205">
        <f t="shared" si="352"/>
        <v>0</v>
      </c>
      <c r="AP390" s="205">
        <f t="shared" si="370"/>
        <v>0</v>
      </c>
      <c r="AQ390" s="205">
        <f t="shared" si="371"/>
        <v>0</v>
      </c>
      <c r="AR390" s="215">
        <f t="shared" si="353"/>
        <v>13.181186421934679</v>
      </c>
      <c r="AS390" s="215">
        <f t="shared" si="354"/>
        <v>13.181186421934679</v>
      </c>
      <c r="AT390" s="215">
        <f t="shared" si="355"/>
        <v>0</v>
      </c>
      <c r="AU390" s="215">
        <f t="shared" si="385"/>
        <v>0</v>
      </c>
      <c r="AV390" s="201"/>
      <c r="AW390" s="115">
        <f t="shared" si="386"/>
        <v>76.341000000003802</v>
      </c>
      <c r="AX390" s="115">
        <f t="shared" si="387"/>
        <v>-0.92149384244843846</v>
      </c>
      <c r="AY390" s="115">
        <f t="shared" si="372"/>
        <v>0</v>
      </c>
      <c r="AZ390" s="115">
        <f t="shared" si="388"/>
        <v>-0.91502336246046823</v>
      </c>
      <c r="BA390" s="115">
        <f t="shared" si="373"/>
        <v>0</v>
      </c>
      <c r="BB390" s="115">
        <f t="shared" si="389"/>
        <v>0</v>
      </c>
      <c r="BC390" s="115">
        <f t="shared" si="390"/>
        <v>0</v>
      </c>
      <c r="BD390" s="115">
        <f t="shared" si="391"/>
        <v>0</v>
      </c>
      <c r="BE390" s="115">
        <f t="shared" si="374"/>
        <v>0</v>
      </c>
      <c r="BF390" s="115">
        <f t="shared" si="375"/>
        <v>0</v>
      </c>
      <c r="BG390" s="115">
        <f t="shared" si="392"/>
        <v>1665.4388400000057</v>
      </c>
      <c r="BH390" s="115">
        <f t="shared" si="393"/>
        <v>14317.847722247585</v>
      </c>
      <c r="BI390" s="115">
        <f t="shared" si="376"/>
        <v>76.341000000003802</v>
      </c>
      <c r="BJ390" s="115" t="e">
        <f t="shared" si="377"/>
        <v>#DIV/0!</v>
      </c>
      <c r="BK390" s="115">
        <f t="shared" si="356"/>
        <v>0</v>
      </c>
      <c r="BL390" s="115">
        <f t="shared" si="357"/>
        <v>0</v>
      </c>
      <c r="BM390" s="115">
        <f t="shared" si="378"/>
        <v>0</v>
      </c>
      <c r="BN390" s="201">
        <f t="shared" si="358"/>
        <v>0</v>
      </c>
      <c r="BO390" s="216">
        <f t="shared" si="394"/>
        <v>0</v>
      </c>
      <c r="BP390" s="201"/>
      <c r="BQ390" s="110">
        <f t="shared" si="359"/>
        <v>0</v>
      </c>
      <c r="BR390" s="110" t="e">
        <f t="shared" si="360"/>
        <v>#DIV/0!</v>
      </c>
      <c r="BS390" s="110" t="e">
        <f t="shared" si="379"/>
        <v>#DIV/0!</v>
      </c>
      <c r="BT390" s="110">
        <f t="shared" si="380"/>
        <v>0</v>
      </c>
      <c r="CC390" s="110"/>
      <c r="CD390" s="110"/>
      <c r="CE390" s="110"/>
      <c r="CW390" s="110"/>
      <c r="CX390" s="110"/>
    </row>
    <row r="391" spans="1:102">
      <c r="A391" s="110">
        <f t="shared" si="395"/>
        <v>5.530000000000074</v>
      </c>
      <c r="B391" s="110">
        <f t="shared" si="361"/>
        <v>1522.8919609133136</v>
      </c>
      <c r="C391" s="116">
        <f t="shared" si="362"/>
        <v>1522.8919609133136</v>
      </c>
      <c r="E391" s="205">
        <f t="shared" si="330"/>
        <v>1705.6055284488625</v>
      </c>
      <c r="F391" s="205">
        <f t="shared" si="331"/>
        <v>1726.7516812236217</v>
      </c>
      <c r="G391" s="205">
        <f t="shared" si="332"/>
        <v>-0.14114834381803323</v>
      </c>
      <c r="H391" s="205">
        <f t="shared" si="333"/>
        <v>1702.6207840065822</v>
      </c>
      <c r="I391" s="205">
        <f t="shared" si="334"/>
        <v>1.0658141036401503E-14</v>
      </c>
      <c r="K391" s="115">
        <f t="shared" si="335"/>
        <v>1664.6744100000058</v>
      </c>
      <c r="L391" s="115">
        <f t="shared" si="336"/>
        <v>1819.5411200000035</v>
      </c>
      <c r="M391" s="115">
        <f t="shared" si="337"/>
        <v>0.15916808149405673</v>
      </c>
      <c r="N391" s="115">
        <f t="shared" si="338"/>
        <v>1710.1587670439335</v>
      </c>
      <c r="O391" s="115">
        <f t="shared" si="339"/>
        <v>1967.6882000000016</v>
      </c>
      <c r="Q391" s="205">
        <f t="shared" si="340"/>
        <v>-8.640511088789733</v>
      </c>
      <c r="R391" s="204">
        <f t="shared" si="341"/>
        <v>0</v>
      </c>
      <c r="S391" s="204">
        <f t="shared" si="342"/>
        <v>0</v>
      </c>
      <c r="T391" s="115">
        <f t="shared" si="343"/>
        <v>-0.91551275988683589</v>
      </c>
      <c r="U391" s="115">
        <f t="shared" si="344"/>
        <v>0</v>
      </c>
      <c r="V391" s="115">
        <f t="shared" si="345"/>
        <v>0</v>
      </c>
      <c r="W391" s="202">
        <f t="shared" si="363"/>
        <v>0</v>
      </c>
      <c r="Y391" s="205">
        <f t="shared" si="381"/>
        <v>85.493322286699367</v>
      </c>
      <c r="Z391" s="205">
        <f t="shared" si="382"/>
        <v>-8.640511088789733</v>
      </c>
      <c r="AA391" s="205">
        <f t="shared" si="346"/>
        <v>0</v>
      </c>
      <c r="AB391" s="205">
        <f t="shared" si="364"/>
        <v>0</v>
      </c>
      <c r="AC391" s="205">
        <f t="shared" si="383"/>
        <v>-8.5932211627851487</v>
      </c>
      <c r="AD391" s="205">
        <f t="shared" si="347"/>
        <v>0</v>
      </c>
      <c r="AE391" s="205">
        <f t="shared" si="365"/>
        <v>0</v>
      </c>
      <c r="AF391" s="205">
        <f t="shared" si="348"/>
        <v>0</v>
      </c>
      <c r="AG391" s="205">
        <f t="shared" si="366"/>
        <v>0</v>
      </c>
      <c r="AH391" s="205">
        <f t="shared" si="367"/>
        <v>0</v>
      </c>
      <c r="AI391" s="205">
        <f t="shared" si="349"/>
        <v>-0.14114834381803323</v>
      </c>
      <c r="AJ391" s="205">
        <f t="shared" si="384"/>
        <v>1702.6207840065822</v>
      </c>
      <c r="AK391" s="205">
        <f t="shared" si="368"/>
        <v>85.389849318655251</v>
      </c>
      <c r="AL391" s="205">
        <f t="shared" si="350"/>
        <v>85.493322286699367</v>
      </c>
      <c r="AM391" s="205" t="e">
        <f t="shared" si="351"/>
        <v>#DIV/0!</v>
      </c>
      <c r="AN391" s="205">
        <f t="shared" si="369"/>
        <v>0</v>
      </c>
      <c r="AO391" s="205">
        <f t="shared" si="352"/>
        <v>0</v>
      </c>
      <c r="AP391" s="205">
        <f t="shared" si="370"/>
        <v>0</v>
      </c>
      <c r="AQ391" s="205">
        <f t="shared" si="371"/>
        <v>0</v>
      </c>
      <c r="AR391" s="215">
        <f t="shared" si="353"/>
        <v>13.181186421934679</v>
      </c>
      <c r="AS391" s="215">
        <f t="shared" si="354"/>
        <v>13.181186421934679</v>
      </c>
      <c r="AT391" s="215">
        <f t="shared" si="355"/>
        <v>0</v>
      </c>
      <c r="AU391" s="215">
        <f t="shared" si="385"/>
        <v>0</v>
      </c>
      <c r="AV391" s="201"/>
      <c r="AW391" s="115">
        <f t="shared" si="386"/>
        <v>76.442999999996388</v>
      </c>
      <c r="AX391" s="115">
        <f t="shared" si="387"/>
        <v>-0.91551275988683589</v>
      </c>
      <c r="AY391" s="115">
        <f t="shared" si="372"/>
        <v>0</v>
      </c>
      <c r="AZ391" s="115">
        <f t="shared" si="388"/>
        <v>-0.90905559423774307</v>
      </c>
      <c r="BA391" s="115">
        <f t="shared" si="373"/>
        <v>0</v>
      </c>
      <c r="BB391" s="115">
        <f t="shared" si="389"/>
        <v>0</v>
      </c>
      <c r="BC391" s="115">
        <f t="shared" si="390"/>
        <v>0</v>
      </c>
      <c r="BD391" s="115">
        <f t="shared" si="391"/>
        <v>0</v>
      </c>
      <c r="BE391" s="115">
        <f t="shared" si="374"/>
        <v>0</v>
      </c>
      <c r="BF391" s="115">
        <f t="shared" si="375"/>
        <v>0</v>
      </c>
      <c r="BG391" s="115">
        <f t="shared" si="392"/>
        <v>1664.6744100000058</v>
      </c>
      <c r="BH391" s="115">
        <f t="shared" si="393"/>
        <v>14254.687908669515</v>
      </c>
      <c r="BI391" s="115">
        <f t="shared" si="376"/>
        <v>76.442999999996388</v>
      </c>
      <c r="BJ391" s="115" t="e">
        <f t="shared" si="377"/>
        <v>#DIV/0!</v>
      </c>
      <c r="BK391" s="115">
        <f t="shared" si="356"/>
        <v>0</v>
      </c>
      <c r="BL391" s="115">
        <f t="shared" si="357"/>
        <v>0</v>
      </c>
      <c r="BM391" s="115">
        <f t="shared" si="378"/>
        <v>0</v>
      </c>
      <c r="BN391" s="201">
        <f t="shared" si="358"/>
        <v>0</v>
      </c>
      <c r="BO391" s="216">
        <f t="shared" si="394"/>
        <v>0</v>
      </c>
      <c r="BP391" s="201"/>
      <c r="BQ391" s="110">
        <f t="shared" si="359"/>
        <v>0</v>
      </c>
      <c r="BR391" s="110" t="e">
        <f t="shared" si="360"/>
        <v>#DIV/0!</v>
      </c>
      <c r="BS391" s="110" t="e">
        <f t="shared" si="379"/>
        <v>#DIV/0!</v>
      </c>
      <c r="BT391" s="110">
        <f t="shared" si="380"/>
        <v>0</v>
      </c>
      <c r="CC391" s="110"/>
      <c r="CD391" s="110"/>
      <c r="CE391" s="110"/>
      <c r="CW391" s="110"/>
      <c r="CX391" s="110"/>
    </row>
    <row r="392" spans="1:102">
      <c r="A392" s="110">
        <f t="shared" si="395"/>
        <v>5.5200000000000742</v>
      </c>
      <c r="B392" s="110">
        <f t="shared" si="361"/>
        <v>1522.7601490490943</v>
      </c>
      <c r="C392" s="116">
        <f t="shared" si="362"/>
        <v>1522.7601490490943</v>
      </c>
      <c r="E392" s="205">
        <f t="shared" si="330"/>
        <v>1704.8303164137083</v>
      </c>
      <c r="F392" s="205">
        <f t="shared" si="331"/>
        <v>1726.5286812236218</v>
      </c>
      <c r="G392" s="205">
        <f t="shared" si="332"/>
        <v>-0.14127791460788711</v>
      </c>
      <c r="H392" s="205">
        <f t="shared" si="333"/>
        <v>1701.7648166829624</v>
      </c>
      <c r="I392" s="205">
        <f t="shared" si="334"/>
        <v>0</v>
      </c>
      <c r="K392" s="115">
        <f t="shared" si="335"/>
        <v>1663.9089600000059</v>
      </c>
      <c r="L392" s="115">
        <f t="shared" si="336"/>
        <v>1819.0947200000032</v>
      </c>
      <c r="M392" s="115">
        <f t="shared" si="337"/>
        <v>0.15930331350891996</v>
      </c>
      <c r="N392" s="115">
        <f t="shared" si="338"/>
        <v>1709.512834334902</v>
      </c>
      <c r="O392" s="115">
        <f t="shared" si="339"/>
        <v>1967.4592000000016</v>
      </c>
      <c r="Q392" s="205">
        <f t="shared" si="340"/>
        <v>-8.39096258909934</v>
      </c>
      <c r="R392" s="204">
        <f t="shared" si="341"/>
        <v>0</v>
      </c>
      <c r="S392" s="204">
        <f t="shared" si="342"/>
        <v>0</v>
      </c>
      <c r="T392" s="115">
        <f t="shared" si="343"/>
        <v>-0.90954744140773003</v>
      </c>
      <c r="U392" s="115">
        <f t="shared" si="344"/>
        <v>0</v>
      </c>
      <c r="V392" s="115">
        <f t="shared" si="345"/>
        <v>0</v>
      </c>
      <c r="W392" s="202">
        <f t="shared" si="363"/>
        <v>0</v>
      </c>
      <c r="Y392" s="205">
        <f t="shared" si="381"/>
        <v>85.596732361979775</v>
      </c>
      <c r="Z392" s="205">
        <f t="shared" si="382"/>
        <v>-8.39096258909934</v>
      </c>
      <c r="AA392" s="205">
        <f t="shared" si="346"/>
        <v>0</v>
      </c>
      <c r="AB392" s="205">
        <f t="shared" si="364"/>
        <v>0</v>
      </c>
      <c r="AC392" s="205">
        <f t="shared" si="383"/>
        <v>-8.3448761669767322</v>
      </c>
      <c r="AD392" s="205">
        <f t="shared" si="347"/>
        <v>0</v>
      </c>
      <c r="AE392" s="205">
        <f t="shared" si="365"/>
        <v>0</v>
      </c>
      <c r="AF392" s="205">
        <f t="shared" si="348"/>
        <v>0</v>
      </c>
      <c r="AG392" s="205">
        <f t="shared" si="366"/>
        <v>0</v>
      </c>
      <c r="AH392" s="205">
        <f t="shared" si="367"/>
        <v>0</v>
      </c>
      <c r="AI392" s="205">
        <f t="shared" si="349"/>
        <v>-0.14127791460788711</v>
      </c>
      <c r="AJ392" s="205">
        <f t="shared" si="384"/>
        <v>1701.7648166829624</v>
      </c>
      <c r="AK392" s="205">
        <f t="shared" si="368"/>
        <v>85.493322286699367</v>
      </c>
      <c r="AL392" s="205">
        <f t="shared" si="350"/>
        <v>85.596732361979775</v>
      </c>
      <c r="AM392" s="205" t="e">
        <f t="shared" si="351"/>
        <v>#DIV/0!</v>
      </c>
      <c r="AN392" s="205">
        <f t="shared" si="369"/>
        <v>0</v>
      </c>
      <c r="AO392" s="205">
        <f t="shared" si="352"/>
        <v>0</v>
      </c>
      <c r="AP392" s="205">
        <f t="shared" si="370"/>
        <v>0</v>
      </c>
      <c r="AQ392" s="205">
        <f t="shared" si="371"/>
        <v>0</v>
      </c>
      <c r="AR392" s="215">
        <f t="shared" si="353"/>
        <v>13.181186421934679</v>
      </c>
      <c r="AS392" s="215">
        <f t="shared" si="354"/>
        <v>13.181186421934679</v>
      </c>
      <c r="AT392" s="215">
        <f t="shared" si="355"/>
        <v>0</v>
      </c>
      <c r="AU392" s="215">
        <f t="shared" si="385"/>
        <v>0</v>
      </c>
      <c r="AV392" s="201"/>
      <c r="AW392" s="115">
        <f t="shared" si="386"/>
        <v>76.544999999988974</v>
      </c>
      <c r="AX392" s="115">
        <f t="shared" si="387"/>
        <v>-0.90954744140773003</v>
      </c>
      <c r="AY392" s="115">
        <f t="shared" si="372"/>
        <v>0</v>
      </c>
      <c r="AZ392" s="115">
        <f t="shared" si="388"/>
        <v>-0.90310355119512276</v>
      </c>
      <c r="BA392" s="115">
        <f t="shared" si="373"/>
        <v>0</v>
      </c>
      <c r="BB392" s="115">
        <f t="shared" si="389"/>
        <v>0</v>
      </c>
      <c r="BC392" s="115">
        <f t="shared" si="390"/>
        <v>0</v>
      </c>
      <c r="BD392" s="115">
        <f t="shared" si="391"/>
        <v>0</v>
      </c>
      <c r="BE392" s="115">
        <f t="shared" si="374"/>
        <v>0</v>
      </c>
      <c r="BF392" s="115">
        <f t="shared" si="375"/>
        <v>0</v>
      </c>
      <c r="BG392" s="115">
        <f t="shared" si="392"/>
        <v>1663.9089600000059</v>
      </c>
      <c r="BH392" s="115">
        <f t="shared" si="393"/>
        <v>14191.426095091454</v>
      </c>
      <c r="BI392" s="115">
        <f t="shared" si="376"/>
        <v>76.544999999988974</v>
      </c>
      <c r="BJ392" s="115" t="e">
        <f t="shared" si="377"/>
        <v>#DIV/0!</v>
      </c>
      <c r="BK392" s="115">
        <f t="shared" si="356"/>
        <v>0</v>
      </c>
      <c r="BL392" s="115">
        <f t="shared" si="357"/>
        <v>0</v>
      </c>
      <c r="BM392" s="115">
        <f t="shared" si="378"/>
        <v>0</v>
      </c>
      <c r="BN392" s="201">
        <f t="shared" si="358"/>
        <v>0</v>
      </c>
      <c r="BO392" s="216">
        <f t="shared" si="394"/>
        <v>0</v>
      </c>
      <c r="BP392" s="201"/>
      <c r="BQ392" s="110">
        <f t="shared" si="359"/>
        <v>0</v>
      </c>
      <c r="BR392" s="110" t="e">
        <f t="shared" si="360"/>
        <v>#DIV/0!</v>
      </c>
      <c r="BS392" s="110" t="e">
        <f t="shared" si="379"/>
        <v>#DIV/0!</v>
      </c>
      <c r="BT392" s="110">
        <f t="shared" si="380"/>
        <v>0</v>
      </c>
      <c r="CC392" s="110"/>
      <c r="CD392" s="110"/>
      <c r="CE392" s="110"/>
      <c r="CW392" s="110"/>
      <c r="CX392" s="110"/>
    </row>
    <row r="393" spans="1:102">
      <c r="A393" s="110">
        <f t="shared" si="395"/>
        <v>5.5100000000000744</v>
      </c>
      <c r="B393" s="110">
        <f t="shared" si="361"/>
        <v>1522.6283371848749</v>
      </c>
      <c r="C393" s="116">
        <f t="shared" si="362"/>
        <v>1522.6283371848749</v>
      </c>
      <c r="E393" s="205">
        <f t="shared" si="330"/>
        <v>1704.0539780238023</v>
      </c>
      <c r="F393" s="205">
        <f t="shared" si="331"/>
        <v>1726.3028812236216</v>
      </c>
      <c r="G393" s="205">
        <f t="shared" si="332"/>
        <v>-0.14140751585941819</v>
      </c>
      <c r="H393" s="205">
        <f t="shared" si="333"/>
        <v>1700.9078158917191</v>
      </c>
      <c r="I393" s="205">
        <f t="shared" si="334"/>
        <v>-1.5099033134902129E-14</v>
      </c>
      <c r="K393" s="115">
        <f t="shared" si="335"/>
        <v>1663.1424900000056</v>
      </c>
      <c r="L393" s="115">
        <f t="shared" si="336"/>
        <v>1818.6476800000034</v>
      </c>
      <c r="M393" s="115">
        <f t="shared" si="337"/>
        <v>0.15943877551020305</v>
      </c>
      <c r="N393" s="115">
        <f t="shared" si="338"/>
        <v>1708.8661361466529</v>
      </c>
      <c r="O393" s="115">
        <f t="shared" si="339"/>
        <v>1967.2298000000019</v>
      </c>
      <c r="Q393" s="205">
        <f t="shared" si="340"/>
        <v>-8.1543633503875679</v>
      </c>
      <c r="R393" s="204">
        <f t="shared" si="341"/>
        <v>0</v>
      </c>
      <c r="S393" s="204">
        <f t="shared" si="342"/>
        <v>0</v>
      </c>
      <c r="T393" s="115">
        <f t="shared" si="343"/>
        <v>-0.90359783371302727</v>
      </c>
      <c r="U393" s="115">
        <f t="shared" si="344"/>
        <v>0</v>
      </c>
      <c r="V393" s="115">
        <f t="shared" si="345"/>
        <v>0</v>
      </c>
      <c r="W393" s="202">
        <f t="shared" si="363"/>
        <v>0</v>
      </c>
      <c r="Y393" s="205">
        <f t="shared" si="381"/>
        <v>85.700079124332674</v>
      </c>
      <c r="Z393" s="205">
        <f t="shared" si="382"/>
        <v>-8.1543633503875679</v>
      </c>
      <c r="AA393" s="205">
        <f t="shared" si="346"/>
        <v>0</v>
      </c>
      <c r="AB393" s="205">
        <f t="shared" si="364"/>
        <v>0</v>
      </c>
      <c r="AC393" s="205">
        <f t="shared" si="383"/>
        <v>-8.109417314575424</v>
      </c>
      <c r="AD393" s="205">
        <f t="shared" si="347"/>
        <v>0</v>
      </c>
      <c r="AE393" s="205">
        <f t="shared" si="365"/>
        <v>0</v>
      </c>
      <c r="AF393" s="205">
        <f t="shared" si="348"/>
        <v>0</v>
      </c>
      <c r="AG393" s="205">
        <f t="shared" si="366"/>
        <v>0</v>
      </c>
      <c r="AH393" s="205">
        <f t="shared" si="367"/>
        <v>0</v>
      </c>
      <c r="AI393" s="205">
        <f t="shared" si="349"/>
        <v>-0.14140751585941819</v>
      </c>
      <c r="AJ393" s="205">
        <f t="shared" si="384"/>
        <v>1700.9078158917191</v>
      </c>
      <c r="AK393" s="205">
        <f t="shared" si="368"/>
        <v>85.596732361979775</v>
      </c>
      <c r="AL393" s="205">
        <f t="shared" si="350"/>
        <v>85.700079124332674</v>
      </c>
      <c r="AM393" s="205" t="e">
        <f t="shared" si="351"/>
        <v>#DIV/0!</v>
      </c>
      <c r="AN393" s="205">
        <f t="shared" si="369"/>
        <v>0</v>
      </c>
      <c r="AO393" s="205">
        <f t="shared" si="352"/>
        <v>0</v>
      </c>
      <c r="AP393" s="205">
        <f t="shared" si="370"/>
        <v>0</v>
      </c>
      <c r="AQ393" s="205">
        <f t="shared" si="371"/>
        <v>0</v>
      </c>
      <c r="AR393" s="215">
        <f t="shared" si="353"/>
        <v>13.181186421934679</v>
      </c>
      <c r="AS393" s="215">
        <f t="shared" si="354"/>
        <v>13.181186421934679</v>
      </c>
      <c r="AT393" s="215">
        <f t="shared" si="355"/>
        <v>0</v>
      </c>
      <c r="AU393" s="215">
        <f t="shared" si="385"/>
        <v>0</v>
      </c>
      <c r="AV393" s="201"/>
      <c r="AW393" s="115">
        <f t="shared" si="386"/>
        <v>76.647000000027035</v>
      </c>
      <c r="AX393" s="115">
        <f t="shared" si="387"/>
        <v>-0.90359783371302727</v>
      </c>
      <c r="AY393" s="115">
        <f t="shared" si="372"/>
        <v>0</v>
      </c>
      <c r="AZ393" s="115">
        <f t="shared" si="388"/>
        <v>-0.89716718017664032</v>
      </c>
      <c r="BA393" s="115">
        <f t="shared" si="373"/>
        <v>0</v>
      </c>
      <c r="BB393" s="115">
        <f t="shared" si="389"/>
        <v>0</v>
      </c>
      <c r="BC393" s="115">
        <f t="shared" si="390"/>
        <v>0</v>
      </c>
      <c r="BD393" s="115">
        <f t="shared" si="391"/>
        <v>0</v>
      </c>
      <c r="BE393" s="115">
        <f t="shared" si="374"/>
        <v>0</v>
      </c>
      <c r="BF393" s="115">
        <f t="shared" si="375"/>
        <v>0</v>
      </c>
      <c r="BG393" s="115">
        <f t="shared" si="392"/>
        <v>1663.1424900000056</v>
      </c>
      <c r="BH393" s="115">
        <f t="shared" si="393"/>
        <v>14128.062281513399</v>
      </c>
      <c r="BI393" s="115">
        <f t="shared" si="376"/>
        <v>76.647000000027035</v>
      </c>
      <c r="BJ393" s="115" t="e">
        <f t="shared" si="377"/>
        <v>#DIV/0!</v>
      </c>
      <c r="BK393" s="115">
        <f t="shared" si="356"/>
        <v>0</v>
      </c>
      <c r="BL393" s="115">
        <f t="shared" si="357"/>
        <v>0</v>
      </c>
      <c r="BM393" s="115">
        <f t="shared" si="378"/>
        <v>0</v>
      </c>
      <c r="BN393" s="201">
        <f t="shared" si="358"/>
        <v>0</v>
      </c>
      <c r="BO393" s="216">
        <f t="shared" si="394"/>
        <v>0</v>
      </c>
      <c r="BP393" s="201"/>
      <c r="BQ393" s="110">
        <f t="shared" si="359"/>
        <v>0</v>
      </c>
      <c r="BR393" s="110" t="e">
        <f t="shared" si="360"/>
        <v>#DIV/0!</v>
      </c>
      <c r="BS393" s="110" t="e">
        <f t="shared" si="379"/>
        <v>#DIV/0!</v>
      </c>
      <c r="BT393" s="110">
        <f t="shared" si="380"/>
        <v>0</v>
      </c>
      <c r="CC393" s="110"/>
      <c r="CD393" s="110"/>
      <c r="CE393" s="110"/>
      <c r="CW393" s="110"/>
      <c r="CX393" s="110"/>
    </row>
    <row r="394" spans="1:102">
      <c r="A394" s="110">
        <f t="shared" si="395"/>
        <v>5.5000000000000746</v>
      </c>
      <c r="B394" s="110">
        <f t="shared" si="361"/>
        <v>1522.4965253206556</v>
      </c>
      <c r="C394" s="116">
        <f t="shared" si="362"/>
        <v>1522.4965253206556</v>
      </c>
      <c r="E394" s="205">
        <f t="shared" si="330"/>
        <v>1703.2765132791451</v>
      </c>
      <c r="F394" s="205">
        <f t="shared" si="331"/>
        <v>1726.0742812236217</v>
      </c>
      <c r="G394" s="205">
        <f t="shared" si="332"/>
        <v>-0.14153714595212535</v>
      </c>
      <c r="H394" s="205">
        <f t="shared" si="333"/>
        <v>1700.049782270205</v>
      </c>
      <c r="I394" s="205">
        <f t="shared" si="334"/>
        <v>0</v>
      </c>
      <c r="K394" s="115">
        <f t="shared" si="335"/>
        <v>1662.3750000000059</v>
      </c>
      <c r="L394" s="115">
        <f t="shared" si="336"/>
        <v>1818.2000000000032</v>
      </c>
      <c r="M394" s="115">
        <f t="shared" si="337"/>
        <v>0.15957446808510536</v>
      </c>
      <c r="N394" s="115">
        <f t="shared" si="338"/>
        <v>1708.2186729782816</v>
      </c>
      <c r="O394" s="115">
        <f t="shared" si="339"/>
        <v>1967.0000000000018</v>
      </c>
      <c r="Q394" s="205">
        <f t="shared" si="340"/>
        <v>-7.9297231377551771</v>
      </c>
      <c r="R394" s="204">
        <f t="shared" si="341"/>
        <v>0</v>
      </c>
      <c r="S394" s="204">
        <f t="shared" si="342"/>
        <v>0</v>
      </c>
      <c r="T394" s="115">
        <f t="shared" si="343"/>
        <v>-0.89766388371155303</v>
      </c>
      <c r="U394" s="115">
        <f t="shared" si="344"/>
        <v>0</v>
      </c>
      <c r="V394" s="115">
        <f t="shared" si="345"/>
        <v>0</v>
      </c>
      <c r="W394" s="202">
        <f t="shared" si="363"/>
        <v>0</v>
      </c>
      <c r="Y394" s="205">
        <f t="shared" si="381"/>
        <v>85.803362151411434</v>
      </c>
      <c r="Z394" s="205">
        <f t="shared" si="382"/>
        <v>-7.9297231377551771</v>
      </c>
      <c r="AA394" s="205">
        <f t="shared" si="346"/>
        <v>0</v>
      </c>
      <c r="AB394" s="205">
        <f t="shared" si="364"/>
        <v>0</v>
      </c>
      <c r="AC394" s="205">
        <f t="shared" si="383"/>
        <v>-7.8858591944763665</v>
      </c>
      <c r="AD394" s="205">
        <f t="shared" si="347"/>
        <v>0</v>
      </c>
      <c r="AE394" s="205">
        <f t="shared" si="365"/>
        <v>0</v>
      </c>
      <c r="AF394" s="205">
        <f t="shared" si="348"/>
        <v>0</v>
      </c>
      <c r="AG394" s="205">
        <f t="shared" si="366"/>
        <v>0</v>
      </c>
      <c r="AH394" s="205">
        <f t="shared" si="367"/>
        <v>0</v>
      </c>
      <c r="AI394" s="205">
        <f t="shared" si="349"/>
        <v>-0.14153714595212535</v>
      </c>
      <c r="AJ394" s="205">
        <f t="shared" si="384"/>
        <v>1700.049782270205</v>
      </c>
      <c r="AK394" s="205">
        <f t="shared" si="368"/>
        <v>85.700079124332674</v>
      </c>
      <c r="AL394" s="205">
        <f t="shared" si="350"/>
        <v>85.803362151411434</v>
      </c>
      <c r="AM394" s="205" t="e">
        <f t="shared" si="351"/>
        <v>#DIV/0!</v>
      </c>
      <c r="AN394" s="205">
        <f t="shared" si="369"/>
        <v>0</v>
      </c>
      <c r="AO394" s="205">
        <f t="shared" si="352"/>
        <v>0</v>
      </c>
      <c r="AP394" s="205">
        <f t="shared" si="370"/>
        <v>0</v>
      </c>
      <c r="AQ394" s="205">
        <f t="shared" si="371"/>
        <v>0</v>
      </c>
      <c r="AR394" s="215">
        <f t="shared" si="353"/>
        <v>13.181186421934679</v>
      </c>
      <c r="AS394" s="215">
        <f t="shared" si="354"/>
        <v>13.181186421934679</v>
      </c>
      <c r="AT394" s="215">
        <f t="shared" si="355"/>
        <v>0</v>
      </c>
      <c r="AU394" s="215">
        <f t="shared" si="385"/>
        <v>0</v>
      </c>
      <c r="AV394" s="201"/>
      <c r="AW394" s="115">
        <f t="shared" si="386"/>
        <v>76.748999999974146</v>
      </c>
      <c r="AX394" s="115">
        <f t="shared" si="387"/>
        <v>-0.89766388371155303</v>
      </c>
      <c r="AY394" s="115">
        <f t="shared" si="372"/>
        <v>0</v>
      </c>
      <c r="AZ394" s="115">
        <f t="shared" si="388"/>
        <v>-0.89124642823265032</v>
      </c>
      <c r="BA394" s="115">
        <f t="shared" si="373"/>
        <v>0</v>
      </c>
      <c r="BB394" s="115">
        <f t="shared" si="389"/>
        <v>0</v>
      </c>
      <c r="BC394" s="115">
        <f t="shared" si="390"/>
        <v>0</v>
      </c>
      <c r="BD394" s="115">
        <f t="shared" si="391"/>
        <v>0</v>
      </c>
      <c r="BE394" s="115">
        <f t="shared" si="374"/>
        <v>0</v>
      </c>
      <c r="BF394" s="115">
        <f t="shared" si="375"/>
        <v>0</v>
      </c>
      <c r="BG394" s="115">
        <f t="shared" si="392"/>
        <v>1662.3750000000059</v>
      </c>
      <c r="BH394" s="115">
        <f t="shared" si="393"/>
        <v>14064.596467935307</v>
      </c>
      <c r="BI394" s="115">
        <f t="shared" si="376"/>
        <v>76.748999999974146</v>
      </c>
      <c r="BJ394" s="115" t="e">
        <f t="shared" si="377"/>
        <v>#DIV/0!</v>
      </c>
      <c r="BK394" s="115">
        <f t="shared" si="356"/>
        <v>0</v>
      </c>
      <c r="BL394" s="115">
        <f t="shared" si="357"/>
        <v>0</v>
      </c>
      <c r="BM394" s="115">
        <f t="shared" si="378"/>
        <v>0</v>
      </c>
      <c r="BN394" s="201">
        <f t="shared" si="358"/>
        <v>0</v>
      </c>
      <c r="BO394" s="216">
        <f t="shared" si="394"/>
        <v>0</v>
      </c>
      <c r="BP394" s="201"/>
      <c r="BQ394" s="110">
        <f t="shared" si="359"/>
        <v>0</v>
      </c>
      <c r="BR394" s="110" t="e">
        <f t="shared" si="360"/>
        <v>#DIV/0!</v>
      </c>
      <c r="BS394" s="110" t="e">
        <f t="shared" si="379"/>
        <v>#DIV/0!</v>
      </c>
      <c r="BT394" s="110">
        <f t="shared" si="380"/>
        <v>0</v>
      </c>
      <c r="CC394" s="110"/>
      <c r="CD394" s="110"/>
      <c r="CE394" s="110"/>
      <c r="CW394" s="110"/>
      <c r="CX394" s="110"/>
    </row>
    <row r="395" spans="1:102">
      <c r="A395" s="110">
        <f t="shared" si="395"/>
        <v>5.4900000000000748</v>
      </c>
      <c r="B395" s="110">
        <f t="shared" si="361"/>
        <v>1522.3647134564362</v>
      </c>
      <c r="C395" s="116">
        <f t="shared" si="362"/>
        <v>1522.3647134564362</v>
      </c>
      <c r="E395" s="205">
        <f t="shared" si="330"/>
        <v>1702.4979221797362</v>
      </c>
      <c r="F395" s="205">
        <f t="shared" si="331"/>
        <v>1725.8428812236216</v>
      </c>
      <c r="G395" s="205">
        <f t="shared" si="332"/>
        <v>-0.14166680324873485</v>
      </c>
      <c r="H395" s="205">
        <f t="shared" si="333"/>
        <v>1699.1907164600163</v>
      </c>
      <c r="I395" s="205">
        <f t="shared" si="334"/>
        <v>2.9309887850104133E-14</v>
      </c>
      <c r="K395" s="115">
        <f t="shared" si="335"/>
        <v>1661.6064900000058</v>
      </c>
      <c r="L395" s="115">
        <f t="shared" si="336"/>
        <v>1817.7516800000033</v>
      </c>
      <c r="M395" s="115">
        <f t="shared" si="337"/>
        <v>0.1597103918228269</v>
      </c>
      <c r="N395" s="115">
        <f t="shared" si="338"/>
        <v>1707.5704453303649</v>
      </c>
      <c r="O395" s="115">
        <f t="shared" si="339"/>
        <v>1966.7698000000016</v>
      </c>
      <c r="Q395" s="205">
        <f t="shared" si="340"/>
        <v>-7.7161501283713347</v>
      </c>
      <c r="R395" s="204">
        <f t="shared" si="341"/>
        <v>0</v>
      </c>
      <c r="S395" s="204">
        <f t="shared" si="342"/>
        <v>0</v>
      </c>
      <c r="T395" s="115">
        <f t="shared" si="343"/>
        <v>-0.89174553851816929</v>
      </c>
      <c r="U395" s="115">
        <f t="shared" si="344"/>
        <v>0</v>
      </c>
      <c r="V395" s="115">
        <f t="shared" si="345"/>
        <v>0</v>
      </c>
      <c r="W395" s="202">
        <f t="shared" si="363"/>
        <v>0</v>
      </c>
      <c r="Y395" s="205">
        <f t="shared" si="381"/>
        <v>85.906581018868579</v>
      </c>
      <c r="Z395" s="205">
        <f t="shared" si="382"/>
        <v>-7.7161501283713347</v>
      </c>
      <c r="AA395" s="205">
        <f t="shared" si="346"/>
        <v>0</v>
      </c>
      <c r="AB395" s="205">
        <f t="shared" si="364"/>
        <v>0</v>
      </c>
      <c r="AC395" s="205">
        <f t="shared" si="383"/>
        <v>-7.6733143282262102</v>
      </c>
      <c r="AD395" s="205">
        <f t="shared" si="347"/>
        <v>0</v>
      </c>
      <c r="AE395" s="205">
        <f t="shared" si="365"/>
        <v>0</v>
      </c>
      <c r="AF395" s="205">
        <f t="shared" si="348"/>
        <v>0</v>
      </c>
      <c r="AG395" s="205">
        <f t="shared" si="366"/>
        <v>0</v>
      </c>
      <c r="AH395" s="205">
        <f t="shared" si="367"/>
        <v>0</v>
      </c>
      <c r="AI395" s="205">
        <f t="shared" si="349"/>
        <v>-0.14166680324873485</v>
      </c>
      <c r="AJ395" s="205">
        <f t="shared" si="384"/>
        <v>1699.1907164600163</v>
      </c>
      <c r="AK395" s="205">
        <f t="shared" si="368"/>
        <v>85.803362151411434</v>
      </c>
      <c r="AL395" s="205">
        <f t="shared" si="350"/>
        <v>85.906581018868579</v>
      </c>
      <c r="AM395" s="205" t="e">
        <f t="shared" si="351"/>
        <v>#DIV/0!</v>
      </c>
      <c r="AN395" s="205">
        <f t="shared" si="369"/>
        <v>0</v>
      </c>
      <c r="AO395" s="205">
        <f t="shared" si="352"/>
        <v>0</v>
      </c>
      <c r="AP395" s="205">
        <f t="shared" si="370"/>
        <v>0</v>
      </c>
      <c r="AQ395" s="205">
        <f t="shared" si="371"/>
        <v>0</v>
      </c>
      <c r="AR395" s="215">
        <f t="shared" si="353"/>
        <v>13.181186421934679</v>
      </c>
      <c r="AS395" s="215">
        <f t="shared" si="354"/>
        <v>13.181186421934679</v>
      </c>
      <c r="AT395" s="215">
        <f t="shared" si="355"/>
        <v>0</v>
      </c>
      <c r="AU395" s="215">
        <f t="shared" si="385"/>
        <v>0</v>
      </c>
      <c r="AV395" s="201"/>
      <c r="AW395" s="115">
        <f t="shared" si="386"/>
        <v>76.851000000012206</v>
      </c>
      <c r="AX395" s="115">
        <f t="shared" si="387"/>
        <v>-0.89174553851816929</v>
      </c>
      <c r="AY395" s="115">
        <f t="shared" si="372"/>
        <v>0</v>
      </c>
      <c r="AZ395" s="115">
        <f t="shared" si="388"/>
        <v>-0.88534124261894864</v>
      </c>
      <c r="BA395" s="115">
        <f t="shared" si="373"/>
        <v>0</v>
      </c>
      <c r="BB395" s="115">
        <f t="shared" si="389"/>
        <v>0</v>
      </c>
      <c r="BC395" s="115">
        <f t="shared" si="390"/>
        <v>0</v>
      </c>
      <c r="BD395" s="115">
        <f t="shared" si="391"/>
        <v>0</v>
      </c>
      <c r="BE395" s="115">
        <f t="shared" si="374"/>
        <v>0</v>
      </c>
      <c r="BF395" s="115">
        <f t="shared" si="375"/>
        <v>0</v>
      </c>
      <c r="BG395" s="115">
        <f t="shared" si="392"/>
        <v>1661.6064900000058</v>
      </c>
      <c r="BH395" s="115">
        <f t="shared" si="393"/>
        <v>14001.028654357267</v>
      </c>
      <c r="BI395" s="115">
        <f t="shared" si="376"/>
        <v>76.851000000012206</v>
      </c>
      <c r="BJ395" s="115" t="e">
        <f t="shared" si="377"/>
        <v>#DIV/0!</v>
      </c>
      <c r="BK395" s="115">
        <f t="shared" si="356"/>
        <v>0</v>
      </c>
      <c r="BL395" s="115">
        <f t="shared" si="357"/>
        <v>0</v>
      </c>
      <c r="BM395" s="115">
        <f t="shared" si="378"/>
        <v>0</v>
      </c>
      <c r="BN395" s="201">
        <f t="shared" si="358"/>
        <v>0</v>
      </c>
      <c r="BO395" s="216">
        <f t="shared" si="394"/>
        <v>0</v>
      </c>
      <c r="BP395" s="201"/>
      <c r="BQ395" s="110">
        <f t="shared" si="359"/>
        <v>0</v>
      </c>
      <c r="BR395" s="110" t="e">
        <f t="shared" si="360"/>
        <v>#DIV/0!</v>
      </c>
      <c r="BS395" s="110" t="e">
        <f t="shared" si="379"/>
        <v>#DIV/0!</v>
      </c>
      <c r="BT395" s="110">
        <f t="shared" si="380"/>
        <v>0</v>
      </c>
      <c r="CC395" s="110"/>
      <c r="CD395" s="110"/>
      <c r="CE395" s="110"/>
      <c r="CW395" s="110"/>
      <c r="CX395" s="110"/>
    </row>
    <row r="396" spans="1:102">
      <c r="A396" s="110">
        <f t="shared" si="395"/>
        <v>5.480000000000075</v>
      </c>
      <c r="B396" s="110">
        <f t="shared" si="361"/>
        <v>1522.2329015922169</v>
      </c>
      <c r="C396" s="116">
        <f t="shared" si="362"/>
        <v>1522.2329015922169</v>
      </c>
      <c r="E396" s="205">
        <f t="shared" si="330"/>
        <v>1701.718204725576</v>
      </c>
      <c r="F396" s="205">
        <f t="shared" si="331"/>
        <v>1725.6086812236217</v>
      </c>
      <c r="G396" s="205">
        <f t="shared" si="332"/>
        <v>-0.14179648609509371</v>
      </c>
      <c r="H396" s="205">
        <f t="shared" si="333"/>
        <v>1698.3306191070158</v>
      </c>
      <c r="I396" s="205">
        <f t="shared" si="334"/>
        <v>-7.1054273576010019E-15</v>
      </c>
      <c r="K396" s="115">
        <f t="shared" si="335"/>
        <v>1660.836960000006</v>
      </c>
      <c r="L396" s="115">
        <f t="shared" si="336"/>
        <v>1817.3027200000033</v>
      </c>
      <c r="M396" s="115">
        <f t="shared" si="337"/>
        <v>0.15984654731457698</v>
      </c>
      <c r="N396" s="115">
        <f t="shared" si="338"/>
        <v>1706.9214537049702</v>
      </c>
      <c r="O396" s="115">
        <f t="shared" si="339"/>
        <v>1966.5392000000018</v>
      </c>
      <c r="Q396" s="205">
        <f t="shared" si="340"/>
        <v>-7.5128389820119947</v>
      </c>
      <c r="R396" s="204">
        <f t="shared" si="341"/>
        <v>0</v>
      </c>
      <c r="S396" s="204">
        <f t="shared" si="342"/>
        <v>0</v>
      </c>
      <c r="T396" s="115">
        <f t="shared" si="343"/>
        <v>-0.88584274545300834</v>
      </c>
      <c r="U396" s="115">
        <f t="shared" si="344"/>
        <v>0</v>
      </c>
      <c r="V396" s="115">
        <f t="shared" si="345"/>
        <v>0</v>
      </c>
      <c r="W396" s="202">
        <f t="shared" si="363"/>
        <v>0</v>
      </c>
      <c r="Y396" s="205">
        <f t="shared" si="381"/>
        <v>86.009735300060143</v>
      </c>
      <c r="Z396" s="205">
        <f t="shared" si="382"/>
        <v>-7.5128389820119947</v>
      </c>
      <c r="AA396" s="205">
        <f t="shared" si="346"/>
        <v>0</v>
      </c>
      <c r="AB396" s="205">
        <f t="shared" si="364"/>
        <v>0</v>
      </c>
      <c r="AC396" s="205">
        <f t="shared" si="383"/>
        <v>-7.4709812986760511</v>
      </c>
      <c r="AD396" s="205">
        <f t="shared" si="347"/>
        <v>0</v>
      </c>
      <c r="AE396" s="205">
        <f t="shared" si="365"/>
        <v>0</v>
      </c>
      <c r="AF396" s="205">
        <f t="shared" si="348"/>
        <v>0</v>
      </c>
      <c r="AG396" s="205">
        <f t="shared" si="366"/>
        <v>0</v>
      </c>
      <c r="AH396" s="205">
        <f t="shared" si="367"/>
        <v>0</v>
      </c>
      <c r="AI396" s="205">
        <f t="shared" si="349"/>
        <v>-0.14179648609509371</v>
      </c>
      <c r="AJ396" s="205">
        <f t="shared" si="384"/>
        <v>1698.3306191070158</v>
      </c>
      <c r="AK396" s="205">
        <f t="shared" si="368"/>
        <v>85.906581018868579</v>
      </c>
      <c r="AL396" s="205">
        <f t="shared" si="350"/>
        <v>86.009735300060143</v>
      </c>
      <c r="AM396" s="205" t="e">
        <f t="shared" si="351"/>
        <v>#DIV/0!</v>
      </c>
      <c r="AN396" s="205">
        <f t="shared" si="369"/>
        <v>0</v>
      </c>
      <c r="AO396" s="205">
        <f t="shared" si="352"/>
        <v>0</v>
      </c>
      <c r="AP396" s="205">
        <f t="shared" si="370"/>
        <v>0</v>
      </c>
      <c r="AQ396" s="205">
        <f t="shared" si="371"/>
        <v>0</v>
      </c>
      <c r="AR396" s="215">
        <f t="shared" si="353"/>
        <v>13.181186421934679</v>
      </c>
      <c r="AS396" s="215">
        <f t="shared" si="354"/>
        <v>13.181186421934679</v>
      </c>
      <c r="AT396" s="215">
        <f t="shared" si="355"/>
        <v>0</v>
      </c>
      <c r="AU396" s="215">
        <f t="shared" si="385"/>
        <v>0</v>
      </c>
      <c r="AV396" s="201"/>
      <c r="AW396" s="115">
        <f t="shared" si="386"/>
        <v>76.952999999982055</v>
      </c>
      <c r="AX396" s="115">
        <f t="shared" si="387"/>
        <v>-0.88584274545300834</v>
      </c>
      <c r="AY396" s="115">
        <f t="shared" si="372"/>
        <v>0</v>
      </c>
      <c r="AZ396" s="115">
        <f t="shared" si="388"/>
        <v>-0.87945157079600988</v>
      </c>
      <c r="BA396" s="115">
        <f t="shared" si="373"/>
        <v>0</v>
      </c>
      <c r="BB396" s="115">
        <f t="shared" si="389"/>
        <v>0</v>
      </c>
      <c r="BC396" s="115">
        <f t="shared" si="390"/>
        <v>0</v>
      </c>
      <c r="BD396" s="115">
        <f t="shared" si="391"/>
        <v>0</v>
      </c>
      <c r="BE396" s="115">
        <f t="shared" si="374"/>
        <v>0</v>
      </c>
      <c r="BF396" s="115">
        <f t="shared" si="375"/>
        <v>0</v>
      </c>
      <c r="BG396" s="115">
        <f t="shared" si="392"/>
        <v>1660.836960000006</v>
      </c>
      <c r="BH396" s="115">
        <f t="shared" si="393"/>
        <v>13937.35884077919</v>
      </c>
      <c r="BI396" s="115">
        <f t="shared" si="376"/>
        <v>76.952999999982055</v>
      </c>
      <c r="BJ396" s="115" t="e">
        <f t="shared" si="377"/>
        <v>#DIV/0!</v>
      </c>
      <c r="BK396" s="115">
        <f t="shared" si="356"/>
        <v>0</v>
      </c>
      <c r="BL396" s="115">
        <f t="shared" si="357"/>
        <v>0</v>
      </c>
      <c r="BM396" s="115">
        <f t="shared" si="378"/>
        <v>0</v>
      </c>
      <c r="BN396" s="201">
        <f t="shared" si="358"/>
        <v>0</v>
      </c>
      <c r="BO396" s="216">
        <f t="shared" si="394"/>
        <v>0</v>
      </c>
      <c r="BP396" s="201"/>
      <c r="BQ396" s="110">
        <f t="shared" si="359"/>
        <v>0</v>
      </c>
      <c r="BR396" s="110" t="e">
        <f t="shared" si="360"/>
        <v>#DIV/0!</v>
      </c>
      <c r="BS396" s="110" t="e">
        <f t="shared" si="379"/>
        <v>#DIV/0!</v>
      </c>
      <c r="BT396" s="110">
        <f t="shared" si="380"/>
        <v>0</v>
      </c>
      <c r="CC396" s="110"/>
      <c r="CD396" s="110"/>
      <c r="CE396" s="110"/>
      <c r="CW396" s="110"/>
      <c r="CX396" s="110"/>
    </row>
    <row r="397" spans="1:102">
      <c r="A397" s="110">
        <f t="shared" si="395"/>
        <v>5.4700000000000752</v>
      </c>
      <c r="B397" s="110">
        <f t="shared" si="361"/>
        <v>1522.1010897279975</v>
      </c>
      <c r="C397" s="116">
        <f t="shared" si="362"/>
        <v>1522.1010897279975</v>
      </c>
      <c r="E397" s="205">
        <f t="shared" si="330"/>
        <v>1700.9373609166641</v>
      </c>
      <c r="F397" s="205">
        <f t="shared" si="331"/>
        <v>1725.3716812236216</v>
      </c>
      <c r="G397" s="205">
        <f t="shared" si="332"/>
        <v>-0.14192619282005131</v>
      </c>
      <c r="H397" s="205">
        <f t="shared" si="333"/>
        <v>1697.4694908613519</v>
      </c>
      <c r="I397" s="205">
        <f t="shared" si="334"/>
        <v>1.865174681370263E-14</v>
      </c>
      <c r="K397" s="115">
        <f t="shared" si="335"/>
        <v>1660.0664100000058</v>
      </c>
      <c r="L397" s="115">
        <f t="shared" si="336"/>
        <v>1816.8531200000034</v>
      </c>
      <c r="M397" s="115">
        <f t="shared" si="337"/>
        <v>0.15998293515358258</v>
      </c>
      <c r="N397" s="115">
        <f t="shared" si="338"/>
        <v>1706.2716986056585</v>
      </c>
      <c r="O397" s="115">
        <f t="shared" si="339"/>
        <v>1966.3082000000015</v>
      </c>
      <c r="Q397" s="205">
        <f t="shared" si="340"/>
        <v>-7.3190606058210808</v>
      </c>
      <c r="R397" s="204">
        <f t="shared" si="341"/>
        <v>0</v>
      </c>
      <c r="S397" s="204">
        <f t="shared" si="342"/>
        <v>0</v>
      </c>
      <c r="T397" s="115">
        <f t="shared" si="343"/>
        <v>-0.87995545204061243</v>
      </c>
      <c r="U397" s="115">
        <f t="shared" si="344"/>
        <v>0</v>
      </c>
      <c r="V397" s="115">
        <f t="shared" si="345"/>
        <v>0</v>
      </c>
      <c r="W397" s="202">
        <f t="shared" si="363"/>
        <v>0</v>
      </c>
      <c r="Y397" s="205">
        <f t="shared" si="381"/>
        <v>86.112824566386749</v>
      </c>
      <c r="Z397" s="205">
        <f t="shared" si="382"/>
        <v>-7.3190606058210808</v>
      </c>
      <c r="AA397" s="205">
        <f t="shared" si="346"/>
        <v>0</v>
      </c>
      <c r="AB397" s="205">
        <f t="shared" si="364"/>
        <v>0</v>
      </c>
      <c r="AC397" s="205">
        <f t="shared" si="383"/>
        <v>-7.2781345646037501</v>
      </c>
      <c r="AD397" s="205">
        <f t="shared" si="347"/>
        <v>0</v>
      </c>
      <c r="AE397" s="205">
        <f t="shared" si="365"/>
        <v>0</v>
      </c>
      <c r="AF397" s="205">
        <f t="shared" si="348"/>
        <v>0</v>
      </c>
      <c r="AG397" s="205">
        <f t="shared" si="366"/>
        <v>0</v>
      </c>
      <c r="AH397" s="205">
        <f t="shared" si="367"/>
        <v>0</v>
      </c>
      <c r="AI397" s="205">
        <f t="shared" si="349"/>
        <v>-0.14192619282005131</v>
      </c>
      <c r="AJ397" s="205">
        <f t="shared" si="384"/>
        <v>1697.4694908613519</v>
      </c>
      <c r="AK397" s="205">
        <f t="shared" si="368"/>
        <v>86.009735300060143</v>
      </c>
      <c r="AL397" s="205">
        <f t="shared" si="350"/>
        <v>86.112824566386749</v>
      </c>
      <c r="AM397" s="205" t="e">
        <f t="shared" si="351"/>
        <v>#DIV/0!</v>
      </c>
      <c r="AN397" s="205">
        <f t="shared" si="369"/>
        <v>0</v>
      </c>
      <c r="AO397" s="205">
        <f t="shared" si="352"/>
        <v>0</v>
      </c>
      <c r="AP397" s="205">
        <f t="shared" si="370"/>
        <v>0</v>
      </c>
      <c r="AQ397" s="205">
        <f t="shared" si="371"/>
        <v>0</v>
      </c>
      <c r="AR397" s="215">
        <f t="shared" si="353"/>
        <v>13.181186421934679</v>
      </c>
      <c r="AS397" s="215">
        <f t="shared" si="354"/>
        <v>13.181186421934679</v>
      </c>
      <c r="AT397" s="215">
        <f t="shared" si="355"/>
        <v>0</v>
      </c>
      <c r="AU397" s="215">
        <f t="shared" si="385"/>
        <v>0</v>
      </c>
      <c r="AV397" s="201"/>
      <c r="AW397" s="115">
        <f t="shared" si="386"/>
        <v>77.055000000020129</v>
      </c>
      <c r="AX397" s="115">
        <f t="shared" si="387"/>
        <v>-0.87995545204061243</v>
      </c>
      <c r="AY397" s="115">
        <f t="shared" si="372"/>
        <v>0</v>
      </c>
      <c r="AZ397" s="115">
        <f t="shared" si="388"/>
        <v>-0.87357736042812806</v>
      </c>
      <c r="BA397" s="115">
        <f t="shared" si="373"/>
        <v>0</v>
      </c>
      <c r="BB397" s="115">
        <f t="shared" si="389"/>
        <v>0</v>
      </c>
      <c r="BC397" s="115">
        <f t="shared" si="390"/>
        <v>0</v>
      </c>
      <c r="BD397" s="115">
        <f t="shared" si="391"/>
        <v>0</v>
      </c>
      <c r="BE397" s="115">
        <f t="shared" si="374"/>
        <v>0</v>
      </c>
      <c r="BF397" s="115">
        <f t="shared" si="375"/>
        <v>0</v>
      </c>
      <c r="BG397" s="115">
        <f t="shared" si="392"/>
        <v>1660.0664100000058</v>
      </c>
      <c r="BH397" s="115">
        <f t="shared" si="393"/>
        <v>13873.587027201143</v>
      </c>
      <c r="BI397" s="115">
        <f t="shared" si="376"/>
        <v>77.055000000020129</v>
      </c>
      <c r="BJ397" s="115" t="e">
        <f t="shared" si="377"/>
        <v>#DIV/0!</v>
      </c>
      <c r="BK397" s="115">
        <f t="shared" si="356"/>
        <v>0</v>
      </c>
      <c r="BL397" s="115">
        <f t="shared" si="357"/>
        <v>0</v>
      </c>
      <c r="BM397" s="115">
        <f t="shared" si="378"/>
        <v>0</v>
      </c>
      <c r="BN397" s="201">
        <f t="shared" si="358"/>
        <v>0</v>
      </c>
      <c r="BO397" s="216">
        <f t="shared" si="394"/>
        <v>0</v>
      </c>
      <c r="BP397" s="201"/>
      <c r="BQ397" s="110">
        <f t="shared" si="359"/>
        <v>0</v>
      </c>
      <c r="BR397" s="110" t="e">
        <f t="shared" si="360"/>
        <v>#DIV/0!</v>
      </c>
      <c r="BS397" s="110" t="e">
        <f t="shared" si="379"/>
        <v>#DIV/0!</v>
      </c>
      <c r="BT397" s="110">
        <f t="shared" si="380"/>
        <v>0</v>
      </c>
      <c r="CC397" s="110"/>
      <c r="CD397" s="110"/>
      <c r="CE397" s="110"/>
      <c r="CW397" s="110"/>
      <c r="CX397" s="110"/>
    </row>
    <row r="398" spans="1:102">
      <c r="A398" s="110">
        <f t="shared" si="395"/>
        <v>5.4600000000000755</v>
      </c>
      <c r="B398" s="110">
        <f t="shared" si="361"/>
        <v>1521.9692778637782</v>
      </c>
      <c r="C398" s="116">
        <f t="shared" si="362"/>
        <v>1521.9692778637782</v>
      </c>
      <c r="E398" s="205">
        <f t="shared" si="330"/>
        <v>1700.1553907530008</v>
      </c>
      <c r="F398" s="205">
        <f t="shared" si="331"/>
        <v>1725.1318812236218</v>
      </c>
      <c r="G398" s="205">
        <f t="shared" si="332"/>
        <v>-0.14205592173536294</v>
      </c>
      <c r="H398" s="205">
        <f t="shared" si="333"/>
        <v>1696.6073323774822</v>
      </c>
      <c r="I398" s="205">
        <f t="shared" si="334"/>
        <v>3.0198066269804258E-14</v>
      </c>
      <c r="K398" s="115">
        <f t="shared" si="335"/>
        <v>1659.2948400000059</v>
      </c>
      <c r="L398" s="115">
        <f t="shared" si="336"/>
        <v>1816.4028800000035</v>
      </c>
      <c r="M398" s="115">
        <f t="shared" si="337"/>
        <v>0.16011955593509716</v>
      </c>
      <c r="N398" s="115">
        <f t="shared" si="338"/>
        <v>1705.6211805374919</v>
      </c>
      <c r="O398" s="115">
        <f t="shared" si="339"/>
        <v>1966.0768000000019</v>
      </c>
      <c r="Q398" s="205">
        <f t="shared" si="340"/>
        <v>-7.1341533390696696</v>
      </c>
      <c r="R398" s="204">
        <f t="shared" si="341"/>
        <v>0</v>
      </c>
      <c r="S398" s="204">
        <f t="shared" si="342"/>
        <v>0</v>
      </c>
      <c r="T398" s="115">
        <f t="shared" si="343"/>
        <v>-0.87408360600915058</v>
      </c>
      <c r="U398" s="115">
        <f t="shared" si="344"/>
        <v>0</v>
      </c>
      <c r="V398" s="115">
        <f t="shared" si="345"/>
        <v>0</v>
      </c>
      <c r="W398" s="202">
        <f t="shared" si="363"/>
        <v>0</v>
      </c>
      <c r="Y398" s="205">
        <f t="shared" si="381"/>
        <v>86.215848386975281</v>
      </c>
      <c r="Z398" s="205">
        <f t="shared" si="382"/>
        <v>-7.1341533390696696</v>
      </c>
      <c r="AA398" s="205">
        <f t="shared" si="346"/>
        <v>0</v>
      </c>
      <c r="AB398" s="205">
        <f t="shared" si="364"/>
        <v>0</v>
      </c>
      <c r="AC398" s="205">
        <f t="shared" si="383"/>
        <v>-7.0941156884166983</v>
      </c>
      <c r="AD398" s="205">
        <f t="shared" si="347"/>
        <v>0</v>
      </c>
      <c r="AE398" s="205">
        <f t="shared" si="365"/>
        <v>0</v>
      </c>
      <c r="AF398" s="205">
        <f t="shared" si="348"/>
        <v>0</v>
      </c>
      <c r="AG398" s="205">
        <f t="shared" si="366"/>
        <v>0</v>
      </c>
      <c r="AH398" s="205">
        <f t="shared" si="367"/>
        <v>0</v>
      </c>
      <c r="AI398" s="205">
        <f t="shared" si="349"/>
        <v>-0.14205592173536294</v>
      </c>
      <c r="AJ398" s="205">
        <f t="shared" si="384"/>
        <v>1696.6073323774822</v>
      </c>
      <c r="AK398" s="205">
        <f t="shared" si="368"/>
        <v>86.112824566386749</v>
      </c>
      <c r="AL398" s="205">
        <f t="shared" si="350"/>
        <v>86.215848386975281</v>
      </c>
      <c r="AM398" s="205" t="e">
        <f t="shared" si="351"/>
        <v>#DIV/0!</v>
      </c>
      <c r="AN398" s="205">
        <f t="shared" si="369"/>
        <v>0</v>
      </c>
      <c r="AO398" s="205">
        <f t="shared" si="352"/>
        <v>0</v>
      </c>
      <c r="AP398" s="205">
        <f t="shared" si="370"/>
        <v>0</v>
      </c>
      <c r="AQ398" s="205">
        <f t="shared" si="371"/>
        <v>0</v>
      </c>
      <c r="AR398" s="215">
        <f t="shared" si="353"/>
        <v>13.181186421934679</v>
      </c>
      <c r="AS398" s="215">
        <f t="shared" si="354"/>
        <v>13.181186421934679</v>
      </c>
      <c r="AT398" s="215">
        <f t="shared" si="355"/>
        <v>0</v>
      </c>
      <c r="AU398" s="215">
        <f t="shared" si="385"/>
        <v>0</v>
      </c>
      <c r="AV398" s="201"/>
      <c r="AW398" s="115">
        <f t="shared" si="386"/>
        <v>77.156999999989978</v>
      </c>
      <c r="AX398" s="115">
        <f t="shared" si="387"/>
        <v>-0.87408360600915058</v>
      </c>
      <c r="AY398" s="115">
        <f t="shared" si="372"/>
        <v>0</v>
      </c>
      <c r="AZ398" s="115">
        <f t="shared" si="388"/>
        <v>-0.86771855938263787</v>
      </c>
      <c r="BA398" s="115">
        <f t="shared" si="373"/>
        <v>0</v>
      </c>
      <c r="BB398" s="115">
        <f t="shared" si="389"/>
        <v>0</v>
      </c>
      <c r="BC398" s="115">
        <f t="shared" si="390"/>
        <v>0</v>
      </c>
      <c r="BD398" s="115">
        <f t="shared" si="391"/>
        <v>0</v>
      </c>
      <c r="BE398" s="115">
        <f t="shared" si="374"/>
        <v>0</v>
      </c>
      <c r="BF398" s="115">
        <f t="shared" si="375"/>
        <v>0</v>
      </c>
      <c r="BG398" s="115">
        <f t="shared" si="392"/>
        <v>1659.2948400000059</v>
      </c>
      <c r="BH398" s="115">
        <f t="shared" si="393"/>
        <v>13809.713213623058</v>
      </c>
      <c r="BI398" s="115">
        <f t="shared" si="376"/>
        <v>77.156999999989978</v>
      </c>
      <c r="BJ398" s="115" t="e">
        <f t="shared" si="377"/>
        <v>#DIV/0!</v>
      </c>
      <c r="BK398" s="115">
        <f t="shared" si="356"/>
        <v>0</v>
      </c>
      <c r="BL398" s="115">
        <f t="shared" si="357"/>
        <v>0</v>
      </c>
      <c r="BM398" s="115">
        <f t="shared" si="378"/>
        <v>0</v>
      </c>
      <c r="BN398" s="201">
        <f t="shared" si="358"/>
        <v>0</v>
      </c>
      <c r="BO398" s="216">
        <f t="shared" si="394"/>
        <v>0</v>
      </c>
      <c r="BP398" s="201"/>
      <c r="BQ398" s="110">
        <f t="shared" si="359"/>
        <v>0</v>
      </c>
      <c r="BR398" s="110" t="e">
        <f t="shared" si="360"/>
        <v>#DIV/0!</v>
      </c>
      <c r="BS398" s="110" t="e">
        <f t="shared" si="379"/>
        <v>#DIV/0!</v>
      </c>
      <c r="BT398" s="110">
        <f t="shared" si="380"/>
        <v>0</v>
      </c>
      <c r="CC398" s="110"/>
      <c r="CD398" s="110"/>
      <c r="CE398" s="110"/>
      <c r="CW398" s="110"/>
      <c r="CX398" s="110"/>
    </row>
    <row r="399" spans="1:102">
      <c r="A399" s="110">
        <f t="shared" si="395"/>
        <v>5.4500000000000757</v>
      </c>
      <c r="B399" s="110">
        <f t="shared" si="361"/>
        <v>1521.8374659995588</v>
      </c>
      <c r="C399" s="116">
        <f t="shared" si="362"/>
        <v>1521.8374659995588</v>
      </c>
      <c r="E399" s="205">
        <f t="shared" si="330"/>
        <v>1699.3722942345862</v>
      </c>
      <c r="F399" s="205">
        <f t="shared" si="331"/>
        <v>1724.8892812236218</v>
      </c>
      <c r="G399" s="205">
        <f t="shared" si="332"/>
        <v>-0.14218567113557304</v>
      </c>
      <c r="H399" s="205">
        <f t="shared" si="333"/>
        <v>1695.7441443141925</v>
      </c>
      <c r="I399" s="205">
        <f t="shared" si="334"/>
        <v>1.9539925233402755E-14</v>
      </c>
      <c r="K399" s="115">
        <f t="shared" si="335"/>
        <v>1658.5222500000059</v>
      </c>
      <c r="L399" s="115">
        <f t="shared" si="336"/>
        <v>1815.9520000000032</v>
      </c>
      <c r="M399" s="115">
        <f t="shared" si="337"/>
        <v>0.16025641025640922</v>
      </c>
      <c r="N399" s="115">
        <f t="shared" si="338"/>
        <v>1704.9699000070386</v>
      </c>
      <c r="O399" s="115">
        <f t="shared" si="339"/>
        <v>1965.8450000000018</v>
      </c>
      <c r="Q399" s="205">
        <f t="shared" si="340"/>
        <v>-6.9575153332684865</v>
      </c>
      <c r="R399" s="204">
        <f t="shared" si="341"/>
        <v>0</v>
      </c>
      <c r="S399" s="204">
        <f t="shared" si="342"/>
        <v>0</v>
      </c>
      <c r="T399" s="115">
        <f t="shared" si="343"/>
        <v>-0.86822715528957783</v>
      </c>
      <c r="U399" s="115">
        <f t="shared" si="344"/>
        <v>0</v>
      </c>
      <c r="V399" s="115">
        <f t="shared" si="345"/>
        <v>0</v>
      </c>
      <c r="W399" s="202">
        <f t="shared" si="363"/>
        <v>0</v>
      </c>
      <c r="Y399" s="205">
        <f t="shared" si="381"/>
        <v>86.318806328974475</v>
      </c>
      <c r="Z399" s="205">
        <f t="shared" si="382"/>
        <v>-6.9575153332684865</v>
      </c>
      <c r="AA399" s="205">
        <f t="shared" si="346"/>
        <v>0</v>
      </c>
      <c r="AB399" s="205">
        <f t="shared" si="364"/>
        <v>0</v>
      </c>
      <c r="AC399" s="205">
        <f t="shared" si="383"/>
        <v>-6.918325753384714</v>
      </c>
      <c r="AD399" s="205">
        <f t="shared" si="347"/>
        <v>0</v>
      </c>
      <c r="AE399" s="205">
        <f t="shared" si="365"/>
        <v>0</v>
      </c>
      <c r="AF399" s="205">
        <f t="shared" si="348"/>
        <v>0</v>
      </c>
      <c r="AG399" s="205">
        <f t="shared" si="366"/>
        <v>0</v>
      </c>
      <c r="AH399" s="205">
        <f t="shared" si="367"/>
        <v>0</v>
      </c>
      <c r="AI399" s="205">
        <f t="shared" si="349"/>
        <v>-0.14218567113557304</v>
      </c>
      <c r="AJ399" s="205">
        <f t="shared" si="384"/>
        <v>1695.7441443141925</v>
      </c>
      <c r="AK399" s="205">
        <f t="shared" si="368"/>
        <v>86.215848386975281</v>
      </c>
      <c r="AL399" s="205">
        <f t="shared" si="350"/>
        <v>86.318806328974475</v>
      </c>
      <c r="AM399" s="205" t="e">
        <f t="shared" si="351"/>
        <v>#DIV/0!</v>
      </c>
      <c r="AN399" s="205">
        <f t="shared" si="369"/>
        <v>0</v>
      </c>
      <c r="AO399" s="205">
        <f t="shared" si="352"/>
        <v>0</v>
      </c>
      <c r="AP399" s="205">
        <f t="shared" si="370"/>
        <v>0</v>
      </c>
      <c r="AQ399" s="205">
        <f t="shared" si="371"/>
        <v>0</v>
      </c>
      <c r="AR399" s="215">
        <f t="shared" si="353"/>
        <v>13.181186421957417</v>
      </c>
      <c r="AS399" s="215">
        <f t="shared" si="354"/>
        <v>13.181186421957417</v>
      </c>
      <c r="AT399" s="215">
        <f t="shared" si="355"/>
        <v>0</v>
      </c>
      <c r="AU399" s="215">
        <f t="shared" si="385"/>
        <v>0</v>
      </c>
      <c r="AV399" s="201"/>
      <c r="AW399" s="115">
        <f t="shared" si="386"/>
        <v>77.259000000005301</v>
      </c>
      <c r="AX399" s="115">
        <f t="shared" si="387"/>
        <v>-0.86822715528957783</v>
      </c>
      <c r="AY399" s="115">
        <f t="shared" si="372"/>
        <v>0</v>
      </c>
      <c r="AZ399" s="115">
        <f t="shared" si="388"/>
        <v>-0.86187511572907527</v>
      </c>
      <c r="BA399" s="115">
        <f t="shared" si="373"/>
        <v>0</v>
      </c>
      <c r="BB399" s="115">
        <f t="shared" si="389"/>
        <v>0</v>
      </c>
      <c r="BC399" s="115">
        <f t="shared" si="390"/>
        <v>0</v>
      </c>
      <c r="BD399" s="115">
        <f t="shared" si="391"/>
        <v>0</v>
      </c>
      <c r="BE399" s="115">
        <f t="shared" si="374"/>
        <v>0</v>
      </c>
      <c r="BF399" s="115">
        <f t="shared" si="375"/>
        <v>0</v>
      </c>
      <c r="BG399" s="115">
        <f t="shared" si="392"/>
        <v>1658.5222500000059</v>
      </c>
      <c r="BH399" s="115">
        <f t="shared" si="393"/>
        <v>13745.737400045002</v>
      </c>
      <c r="BI399" s="115">
        <f t="shared" si="376"/>
        <v>77.259000000005301</v>
      </c>
      <c r="BJ399" s="115" t="e">
        <f t="shared" si="377"/>
        <v>#DIV/0!</v>
      </c>
      <c r="BK399" s="115">
        <f t="shared" si="356"/>
        <v>0</v>
      </c>
      <c r="BL399" s="115">
        <f t="shared" si="357"/>
        <v>0</v>
      </c>
      <c r="BM399" s="115">
        <f t="shared" si="378"/>
        <v>0</v>
      </c>
      <c r="BN399" s="201">
        <f t="shared" si="358"/>
        <v>0</v>
      </c>
      <c r="BO399" s="216">
        <f t="shared" si="394"/>
        <v>0</v>
      </c>
      <c r="BP399" s="201"/>
      <c r="BQ399" s="110">
        <f t="shared" si="359"/>
        <v>0</v>
      </c>
      <c r="BR399" s="110" t="e">
        <f t="shared" si="360"/>
        <v>#DIV/0!</v>
      </c>
      <c r="BS399" s="110" t="e">
        <f t="shared" si="379"/>
        <v>#DIV/0!</v>
      </c>
      <c r="BT399" s="110">
        <f t="shared" si="380"/>
        <v>0</v>
      </c>
      <c r="CC399" s="110"/>
      <c r="CD399" s="110"/>
      <c r="CE399" s="110"/>
      <c r="CW399" s="110"/>
      <c r="CX399" s="110"/>
    </row>
    <row r="400" spans="1:102">
      <c r="A400" s="110">
        <f t="shared" si="395"/>
        <v>5.4400000000000759</v>
      </c>
      <c r="B400" s="110">
        <f t="shared" si="361"/>
        <v>1521.7056541353393</v>
      </c>
      <c r="C400" s="116">
        <f t="shared" si="362"/>
        <v>1521.7056541353393</v>
      </c>
      <c r="E400" s="205">
        <f t="shared" si="330"/>
        <v>1698.5880713614199</v>
      </c>
      <c r="F400" s="205">
        <f t="shared" si="331"/>
        <v>1724.643881223622</v>
      </c>
      <c r="G400" s="205">
        <f t="shared" si="332"/>
        <v>-0.14231543929790832</v>
      </c>
      <c r="H400" s="205">
        <f t="shared" si="333"/>
        <v>1694.8799273346178</v>
      </c>
      <c r="I400" s="205">
        <f t="shared" si="334"/>
        <v>-1.1546319456101628E-14</v>
      </c>
      <c r="K400" s="115">
        <f t="shared" si="335"/>
        <v>1657.7486400000059</v>
      </c>
      <c r="L400" s="115">
        <f t="shared" si="336"/>
        <v>1815.5004800000036</v>
      </c>
      <c r="M400" s="115">
        <f t="shared" si="337"/>
        <v>0.16039349871685096</v>
      </c>
      <c r="N400" s="115">
        <f t="shared" si="338"/>
        <v>1704.3178575223797</v>
      </c>
      <c r="O400" s="115">
        <f t="shared" si="339"/>
        <v>1965.6128000000017</v>
      </c>
      <c r="Q400" s="205">
        <f t="shared" si="340"/>
        <v>-6.7885979427058833</v>
      </c>
      <c r="R400" s="204">
        <f t="shared" si="341"/>
        <v>0</v>
      </c>
      <c r="S400" s="204">
        <f t="shared" si="342"/>
        <v>0</v>
      </c>
      <c r="T400" s="115">
        <f t="shared" si="343"/>
        <v>-0.86238604801483587</v>
      </c>
      <c r="U400" s="115">
        <f t="shared" si="344"/>
        <v>0</v>
      </c>
      <c r="V400" s="115">
        <f t="shared" si="345"/>
        <v>0</v>
      </c>
      <c r="W400" s="202">
        <f t="shared" si="363"/>
        <v>0</v>
      </c>
      <c r="Y400" s="205">
        <f t="shared" si="381"/>
        <v>86.421697957463977</v>
      </c>
      <c r="Z400" s="205">
        <f t="shared" si="382"/>
        <v>-6.7885979427058833</v>
      </c>
      <c r="AA400" s="205">
        <f t="shared" si="346"/>
        <v>0</v>
      </c>
      <c r="AB400" s="205">
        <f t="shared" si="364"/>
        <v>0</v>
      </c>
      <c r="AC400" s="205">
        <f t="shared" si="383"/>
        <v>-6.7502187863761218</v>
      </c>
      <c r="AD400" s="205">
        <f t="shared" si="347"/>
        <v>0</v>
      </c>
      <c r="AE400" s="205">
        <f t="shared" si="365"/>
        <v>0</v>
      </c>
      <c r="AF400" s="205">
        <f t="shared" si="348"/>
        <v>0</v>
      </c>
      <c r="AG400" s="205">
        <f t="shared" si="366"/>
        <v>0</v>
      </c>
      <c r="AH400" s="205">
        <f t="shared" si="367"/>
        <v>0</v>
      </c>
      <c r="AI400" s="205">
        <f t="shared" si="349"/>
        <v>-0.14231543929790832</v>
      </c>
      <c r="AJ400" s="205">
        <f t="shared" si="384"/>
        <v>1694.8799273346178</v>
      </c>
      <c r="AK400" s="205">
        <f t="shared" si="368"/>
        <v>86.318806328974475</v>
      </c>
      <c r="AL400" s="205">
        <f t="shared" si="350"/>
        <v>86.421697957463977</v>
      </c>
      <c r="AM400" s="205" t="e">
        <f t="shared" si="351"/>
        <v>#DIV/0!</v>
      </c>
      <c r="AN400" s="205">
        <f t="shared" si="369"/>
        <v>0</v>
      </c>
      <c r="AO400" s="205">
        <f t="shared" si="352"/>
        <v>0</v>
      </c>
      <c r="AP400" s="205">
        <f t="shared" si="370"/>
        <v>0</v>
      </c>
      <c r="AQ400" s="205">
        <f t="shared" si="371"/>
        <v>0</v>
      </c>
      <c r="AR400" s="215">
        <f t="shared" si="353"/>
        <v>13.181186421934679</v>
      </c>
      <c r="AS400" s="215">
        <f t="shared" si="354"/>
        <v>13.181186421934679</v>
      </c>
      <c r="AT400" s="215">
        <f t="shared" si="355"/>
        <v>0</v>
      </c>
      <c r="AU400" s="215">
        <f t="shared" si="385"/>
        <v>0</v>
      </c>
      <c r="AV400" s="201"/>
      <c r="AW400" s="115">
        <f t="shared" si="386"/>
        <v>77.360999999997887</v>
      </c>
      <c r="AX400" s="115">
        <f t="shared" si="387"/>
        <v>-0.86238604801483587</v>
      </c>
      <c r="AY400" s="115">
        <f t="shared" si="372"/>
        <v>0</v>
      </c>
      <c r="AZ400" s="115">
        <f t="shared" si="388"/>
        <v>-0.85604697773838134</v>
      </c>
      <c r="BA400" s="115">
        <f t="shared" si="373"/>
        <v>0</v>
      </c>
      <c r="BB400" s="115">
        <f t="shared" si="389"/>
        <v>0</v>
      </c>
      <c r="BC400" s="115">
        <f t="shared" si="390"/>
        <v>0</v>
      </c>
      <c r="BD400" s="115">
        <f t="shared" si="391"/>
        <v>0</v>
      </c>
      <c r="BE400" s="115">
        <f t="shared" si="374"/>
        <v>0</v>
      </c>
      <c r="BF400" s="115">
        <f t="shared" si="375"/>
        <v>0</v>
      </c>
      <c r="BG400" s="115">
        <f t="shared" si="392"/>
        <v>1657.7486400000059</v>
      </c>
      <c r="BH400" s="115">
        <f t="shared" si="393"/>
        <v>13681.659586466954</v>
      </c>
      <c r="BI400" s="115">
        <f t="shared" si="376"/>
        <v>77.360999999997887</v>
      </c>
      <c r="BJ400" s="115" t="e">
        <f t="shared" si="377"/>
        <v>#DIV/0!</v>
      </c>
      <c r="BK400" s="115">
        <f t="shared" si="356"/>
        <v>0</v>
      </c>
      <c r="BL400" s="115">
        <f t="shared" si="357"/>
        <v>0</v>
      </c>
      <c r="BM400" s="115">
        <f t="shared" si="378"/>
        <v>0</v>
      </c>
      <c r="BN400" s="201">
        <f t="shared" si="358"/>
        <v>0</v>
      </c>
      <c r="BO400" s="216">
        <f t="shared" si="394"/>
        <v>0</v>
      </c>
      <c r="BP400" s="201"/>
      <c r="BQ400" s="110">
        <f t="shared" si="359"/>
        <v>0</v>
      </c>
      <c r="BR400" s="110" t="e">
        <f t="shared" si="360"/>
        <v>#DIV/0!</v>
      </c>
      <c r="BS400" s="110" t="e">
        <f t="shared" si="379"/>
        <v>#DIV/0!</v>
      </c>
      <c r="BT400" s="110">
        <f t="shared" si="380"/>
        <v>0</v>
      </c>
      <c r="CC400" s="110"/>
      <c r="CD400" s="110"/>
      <c r="CE400" s="110"/>
      <c r="CW400" s="110"/>
      <c r="CX400" s="110"/>
    </row>
    <row r="401" spans="1:102">
      <c r="A401" s="110">
        <f t="shared" si="395"/>
        <v>5.4300000000000761</v>
      </c>
      <c r="B401" s="110">
        <f t="shared" si="361"/>
        <v>1521.5738422711199</v>
      </c>
      <c r="C401" s="116">
        <f t="shared" si="362"/>
        <v>1521.5738422711199</v>
      </c>
      <c r="E401" s="205">
        <f t="shared" si="330"/>
        <v>1697.8027221335024</v>
      </c>
      <c r="F401" s="205">
        <f t="shared" si="331"/>
        <v>1724.395681223622</v>
      </c>
      <c r="G401" s="205">
        <f t="shared" si="332"/>
        <v>-0.14244522448216596</v>
      </c>
      <c r="H401" s="205">
        <f t="shared" si="333"/>
        <v>1694.0146821062651</v>
      </c>
      <c r="I401" s="205">
        <f t="shared" si="334"/>
        <v>6.2172489379008766E-14</v>
      </c>
      <c r="K401" s="115">
        <f t="shared" si="335"/>
        <v>1656.974010000006</v>
      </c>
      <c r="L401" s="115">
        <f t="shared" si="336"/>
        <v>1815.0483200000033</v>
      </c>
      <c r="M401" s="115">
        <f t="shared" si="337"/>
        <v>0.16053082191780715</v>
      </c>
      <c r="N401" s="115">
        <f t="shared" si="338"/>
        <v>1703.6650535931128</v>
      </c>
      <c r="O401" s="115">
        <f t="shared" si="339"/>
        <v>1965.3802000000019</v>
      </c>
      <c r="Q401" s="205">
        <f t="shared" si="340"/>
        <v>-6.626899972476501</v>
      </c>
      <c r="R401" s="204">
        <f t="shared" si="341"/>
        <v>0</v>
      </c>
      <c r="S401" s="204">
        <f t="shared" si="342"/>
        <v>0</v>
      </c>
      <c r="T401" s="115">
        <f t="shared" si="343"/>
        <v>-0.85656023251905056</v>
      </c>
      <c r="U401" s="115">
        <f t="shared" si="344"/>
        <v>0</v>
      </c>
      <c r="V401" s="115">
        <f t="shared" si="345"/>
        <v>0</v>
      </c>
      <c r="W401" s="202">
        <f t="shared" si="363"/>
        <v>0</v>
      </c>
      <c r="Y401" s="205">
        <f t="shared" si="381"/>
        <v>86.524522835272393</v>
      </c>
      <c r="Z401" s="205">
        <f t="shared" si="382"/>
        <v>-6.626899972476501</v>
      </c>
      <c r="AA401" s="205">
        <f t="shared" si="346"/>
        <v>0</v>
      </c>
      <c r="AB401" s="205">
        <f t="shared" si="364"/>
        <v>0</v>
      </c>
      <c r="AC401" s="205">
        <f t="shared" si="383"/>
        <v>-6.58929603390723</v>
      </c>
      <c r="AD401" s="205">
        <f t="shared" si="347"/>
        <v>0</v>
      </c>
      <c r="AE401" s="205">
        <f t="shared" si="365"/>
        <v>0</v>
      </c>
      <c r="AF401" s="205">
        <f t="shared" si="348"/>
        <v>0</v>
      </c>
      <c r="AG401" s="205">
        <f t="shared" si="366"/>
        <v>0</v>
      </c>
      <c r="AH401" s="205">
        <f t="shared" si="367"/>
        <v>0</v>
      </c>
      <c r="AI401" s="205">
        <f t="shared" si="349"/>
        <v>-0.14244522448216596</v>
      </c>
      <c r="AJ401" s="205">
        <f t="shared" si="384"/>
        <v>1694.0146821062651</v>
      </c>
      <c r="AK401" s="205">
        <f t="shared" si="368"/>
        <v>86.421697957463977</v>
      </c>
      <c r="AL401" s="205">
        <f t="shared" si="350"/>
        <v>86.524522835272393</v>
      </c>
      <c r="AM401" s="205" t="e">
        <f t="shared" si="351"/>
        <v>#DIV/0!</v>
      </c>
      <c r="AN401" s="205">
        <f t="shared" si="369"/>
        <v>0</v>
      </c>
      <c r="AO401" s="205">
        <f t="shared" si="352"/>
        <v>0</v>
      </c>
      <c r="AP401" s="205">
        <f t="shared" si="370"/>
        <v>0</v>
      </c>
      <c r="AQ401" s="205">
        <f t="shared" si="371"/>
        <v>0</v>
      </c>
      <c r="AR401" s="215">
        <f t="shared" si="353"/>
        <v>13.181186421934679</v>
      </c>
      <c r="AS401" s="215">
        <f t="shared" si="354"/>
        <v>13.181186421934679</v>
      </c>
      <c r="AT401" s="215">
        <f t="shared" si="355"/>
        <v>0</v>
      </c>
      <c r="AU401" s="215">
        <f t="shared" si="385"/>
        <v>0</v>
      </c>
      <c r="AV401" s="201"/>
      <c r="AW401" s="115">
        <f t="shared" si="386"/>
        <v>77.462999999990473</v>
      </c>
      <c r="AX401" s="115">
        <f t="shared" si="387"/>
        <v>-0.85656023251905056</v>
      </c>
      <c r="AY401" s="115">
        <f t="shared" si="372"/>
        <v>0</v>
      </c>
      <c r="AZ401" s="115">
        <f t="shared" si="388"/>
        <v>-0.8502340938821018</v>
      </c>
      <c r="BA401" s="115">
        <f t="shared" si="373"/>
        <v>0</v>
      </c>
      <c r="BB401" s="115">
        <f t="shared" si="389"/>
        <v>0</v>
      </c>
      <c r="BC401" s="115">
        <f t="shared" si="390"/>
        <v>0</v>
      </c>
      <c r="BD401" s="115">
        <f t="shared" si="391"/>
        <v>0</v>
      </c>
      <c r="BE401" s="115">
        <f t="shared" si="374"/>
        <v>0</v>
      </c>
      <c r="BF401" s="115">
        <f t="shared" si="375"/>
        <v>0</v>
      </c>
      <c r="BG401" s="115">
        <f t="shared" si="392"/>
        <v>1656.974010000006</v>
      </c>
      <c r="BH401" s="115">
        <f t="shared" si="393"/>
        <v>13617.479772888892</v>
      </c>
      <c r="BI401" s="115">
        <f t="shared" si="376"/>
        <v>77.462999999990473</v>
      </c>
      <c r="BJ401" s="115" t="e">
        <f t="shared" si="377"/>
        <v>#DIV/0!</v>
      </c>
      <c r="BK401" s="115">
        <f t="shared" si="356"/>
        <v>0</v>
      </c>
      <c r="BL401" s="115">
        <f t="shared" si="357"/>
        <v>0</v>
      </c>
      <c r="BM401" s="115">
        <f t="shared" si="378"/>
        <v>0</v>
      </c>
      <c r="BN401" s="201">
        <f t="shared" si="358"/>
        <v>0</v>
      </c>
      <c r="BO401" s="216">
        <f t="shared" si="394"/>
        <v>0</v>
      </c>
      <c r="BP401" s="201"/>
      <c r="BQ401" s="110">
        <f t="shared" si="359"/>
        <v>0</v>
      </c>
      <c r="BR401" s="110" t="e">
        <f t="shared" si="360"/>
        <v>#DIV/0!</v>
      </c>
      <c r="BS401" s="110" t="e">
        <f t="shared" si="379"/>
        <v>#DIV/0!</v>
      </c>
      <c r="BT401" s="110">
        <f t="shared" si="380"/>
        <v>0</v>
      </c>
      <c r="CC401" s="110"/>
      <c r="CD401" s="110"/>
      <c r="CE401" s="110"/>
      <c r="CW401" s="110"/>
      <c r="CX401" s="110"/>
    </row>
    <row r="402" spans="1:102">
      <c r="A402" s="110">
        <f t="shared" si="395"/>
        <v>5.4200000000000763</v>
      </c>
      <c r="B402" s="110">
        <f t="shared" si="361"/>
        <v>1521.4420304069006</v>
      </c>
      <c r="C402" s="116">
        <f t="shared" si="362"/>
        <v>1521.4420304069006</v>
      </c>
      <c r="E402" s="205">
        <f t="shared" si="330"/>
        <v>1697.0162465508331</v>
      </c>
      <c r="F402" s="205">
        <f t="shared" si="331"/>
        <v>1724.144681223622</v>
      </c>
      <c r="G402" s="205">
        <f t="shared" si="332"/>
        <v>-0.14257502493061872</v>
      </c>
      <c r="H402" s="205">
        <f t="shared" si="333"/>
        <v>1693.1484093010315</v>
      </c>
      <c r="I402" s="205">
        <f t="shared" si="334"/>
        <v>1.5987211554602254E-14</v>
      </c>
      <c r="K402" s="115">
        <f t="shared" si="335"/>
        <v>1656.198360000006</v>
      </c>
      <c r="L402" s="115">
        <f t="shared" si="336"/>
        <v>1814.5955200000035</v>
      </c>
      <c r="M402" s="115">
        <f t="shared" si="337"/>
        <v>0.16066838046272389</v>
      </c>
      <c r="N402" s="115">
        <f t="shared" si="338"/>
        <v>1703.0114887303612</v>
      </c>
      <c r="O402" s="115">
        <f t="shared" si="339"/>
        <v>1965.1472000000019</v>
      </c>
      <c r="Q402" s="205">
        <f t="shared" si="340"/>
        <v>-6.4719626569549824</v>
      </c>
      <c r="R402" s="204">
        <f t="shared" si="341"/>
        <v>0</v>
      </c>
      <c r="S402" s="204">
        <f t="shared" si="342"/>
        <v>0</v>
      </c>
      <c r="T402" s="115">
        <f t="shared" si="343"/>
        <v>-0.85074965733670704</v>
      </c>
      <c r="U402" s="115">
        <f t="shared" si="344"/>
        <v>0</v>
      </c>
      <c r="V402" s="115">
        <f t="shared" si="345"/>
        <v>0</v>
      </c>
      <c r="W402" s="202">
        <f t="shared" si="363"/>
        <v>0</v>
      </c>
      <c r="Y402" s="205">
        <f t="shared" si="381"/>
        <v>86.627280523363908</v>
      </c>
      <c r="Z402" s="205">
        <f t="shared" si="382"/>
        <v>-6.4719626569549824</v>
      </c>
      <c r="AA402" s="205">
        <f t="shared" si="346"/>
        <v>0</v>
      </c>
      <c r="AB402" s="205">
        <f t="shared" si="364"/>
        <v>0</v>
      </c>
      <c r="AC402" s="205">
        <f t="shared" si="383"/>
        <v>-6.4351009650784858</v>
      </c>
      <c r="AD402" s="205">
        <f t="shared" si="347"/>
        <v>0</v>
      </c>
      <c r="AE402" s="205">
        <f t="shared" si="365"/>
        <v>0</v>
      </c>
      <c r="AF402" s="205">
        <f t="shared" si="348"/>
        <v>0</v>
      </c>
      <c r="AG402" s="205">
        <f t="shared" si="366"/>
        <v>0</v>
      </c>
      <c r="AH402" s="205">
        <f t="shared" si="367"/>
        <v>0</v>
      </c>
      <c r="AI402" s="205">
        <f t="shared" si="349"/>
        <v>-0.14257502493061872</v>
      </c>
      <c r="AJ402" s="205">
        <f t="shared" si="384"/>
        <v>1693.1484093010315</v>
      </c>
      <c r="AK402" s="205">
        <f t="shared" si="368"/>
        <v>86.524522835272393</v>
      </c>
      <c r="AL402" s="205">
        <f t="shared" si="350"/>
        <v>86.627280523363908</v>
      </c>
      <c r="AM402" s="205" t="e">
        <f t="shared" si="351"/>
        <v>#DIV/0!</v>
      </c>
      <c r="AN402" s="205">
        <f t="shared" si="369"/>
        <v>0</v>
      </c>
      <c r="AO402" s="205">
        <f t="shared" si="352"/>
        <v>0</v>
      </c>
      <c r="AP402" s="205">
        <f t="shared" si="370"/>
        <v>0</v>
      </c>
      <c r="AQ402" s="205">
        <f t="shared" si="371"/>
        <v>0</v>
      </c>
      <c r="AR402" s="215">
        <f t="shared" si="353"/>
        <v>13.181186421934679</v>
      </c>
      <c r="AS402" s="215">
        <f t="shared" si="354"/>
        <v>13.181186421934679</v>
      </c>
      <c r="AT402" s="215">
        <f t="shared" si="355"/>
        <v>0</v>
      </c>
      <c r="AU402" s="215">
        <f t="shared" si="385"/>
        <v>0</v>
      </c>
      <c r="AV402" s="201"/>
      <c r="AW402" s="115">
        <f t="shared" si="386"/>
        <v>77.565000000005796</v>
      </c>
      <c r="AX402" s="115">
        <f t="shared" si="387"/>
        <v>-0.85074965733670704</v>
      </c>
      <c r="AY402" s="115">
        <f t="shared" si="372"/>
        <v>0</v>
      </c>
      <c r="AZ402" s="115">
        <f t="shared" si="388"/>
        <v>-0.84443641283156556</v>
      </c>
      <c r="BA402" s="115">
        <f t="shared" si="373"/>
        <v>0</v>
      </c>
      <c r="BB402" s="115">
        <f t="shared" si="389"/>
        <v>0</v>
      </c>
      <c r="BC402" s="115">
        <f t="shared" si="390"/>
        <v>0</v>
      </c>
      <c r="BD402" s="115">
        <f t="shared" si="391"/>
        <v>0</v>
      </c>
      <c r="BE402" s="115">
        <f t="shared" si="374"/>
        <v>0</v>
      </c>
      <c r="BF402" s="115">
        <f t="shared" si="375"/>
        <v>0</v>
      </c>
      <c r="BG402" s="115">
        <f t="shared" si="392"/>
        <v>1656.198360000006</v>
      </c>
      <c r="BH402" s="115">
        <f t="shared" si="393"/>
        <v>13553.197959310835</v>
      </c>
      <c r="BI402" s="115">
        <f t="shared" si="376"/>
        <v>77.565000000005796</v>
      </c>
      <c r="BJ402" s="115" t="e">
        <f t="shared" si="377"/>
        <v>#DIV/0!</v>
      </c>
      <c r="BK402" s="115">
        <f t="shared" si="356"/>
        <v>0</v>
      </c>
      <c r="BL402" s="115">
        <f t="shared" si="357"/>
        <v>0</v>
      </c>
      <c r="BM402" s="115">
        <f t="shared" si="378"/>
        <v>0</v>
      </c>
      <c r="BN402" s="201">
        <f t="shared" si="358"/>
        <v>0</v>
      </c>
      <c r="BO402" s="216">
        <f t="shared" si="394"/>
        <v>0</v>
      </c>
      <c r="BP402" s="201"/>
      <c r="BQ402" s="110">
        <f t="shared" si="359"/>
        <v>0</v>
      </c>
      <c r="BR402" s="110" t="e">
        <f t="shared" si="360"/>
        <v>#DIV/0!</v>
      </c>
      <c r="BS402" s="110" t="e">
        <f t="shared" si="379"/>
        <v>#DIV/0!</v>
      </c>
      <c r="BT402" s="110">
        <f t="shared" si="380"/>
        <v>0</v>
      </c>
      <c r="CC402" s="110"/>
      <c r="CD402" s="110"/>
      <c r="CE402" s="110"/>
      <c r="CW402" s="110"/>
      <c r="CX402" s="110"/>
    </row>
    <row r="403" spans="1:102">
      <c r="A403" s="110">
        <f t="shared" si="395"/>
        <v>5.4100000000000765</v>
      </c>
      <c r="B403" s="110">
        <f t="shared" si="361"/>
        <v>1521.3102185426812</v>
      </c>
      <c r="C403" s="116">
        <f t="shared" si="362"/>
        <v>1521.3102185426812</v>
      </c>
      <c r="E403" s="205">
        <f t="shared" si="330"/>
        <v>1696.2286446134126</v>
      </c>
      <c r="F403" s="205">
        <f t="shared" si="331"/>
        <v>1723.8908812236218</v>
      </c>
      <c r="G403" s="205">
        <f t="shared" si="332"/>
        <v>-0.14270483886788674</v>
      </c>
      <c r="H403" s="205">
        <f t="shared" si="333"/>
        <v>1692.2811095952272</v>
      </c>
      <c r="I403" s="205">
        <f t="shared" si="334"/>
        <v>-7.9936057773011271E-15</v>
      </c>
      <c r="K403" s="115">
        <f t="shared" si="335"/>
        <v>1655.421690000006</v>
      </c>
      <c r="L403" s="115">
        <f t="shared" si="336"/>
        <v>1814.1420800000035</v>
      </c>
      <c r="M403" s="115">
        <f t="shared" si="337"/>
        <v>0.1608061749571173</v>
      </c>
      <c r="N403" s="115">
        <f t="shared" si="338"/>
        <v>1702.3571634467769</v>
      </c>
      <c r="O403" s="115">
        <f t="shared" si="339"/>
        <v>1964.9138000000019</v>
      </c>
      <c r="Q403" s="205">
        <f t="shared" si="340"/>
        <v>-6.3233652627414347</v>
      </c>
      <c r="R403" s="204">
        <f t="shared" si="341"/>
        <v>0</v>
      </c>
      <c r="S403" s="204">
        <f t="shared" si="342"/>
        <v>0</v>
      </c>
      <c r="T403" s="115">
        <f t="shared" si="343"/>
        <v>-0.84495427120187239</v>
      </c>
      <c r="U403" s="115">
        <f t="shared" si="344"/>
        <v>0</v>
      </c>
      <c r="V403" s="115">
        <f t="shared" si="345"/>
        <v>0</v>
      </c>
      <c r="W403" s="202">
        <f t="shared" si="363"/>
        <v>0</v>
      </c>
      <c r="Y403" s="205">
        <f t="shared" si="381"/>
        <v>86.729970580428954</v>
      </c>
      <c r="Z403" s="205">
        <f t="shared" si="382"/>
        <v>-6.3233652627414347</v>
      </c>
      <c r="AA403" s="205">
        <f t="shared" si="346"/>
        <v>0</v>
      </c>
      <c r="AB403" s="205">
        <f t="shared" si="364"/>
        <v>0</v>
      </c>
      <c r="AC403" s="205">
        <f t="shared" si="383"/>
        <v>-6.2872148959402585</v>
      </c>
      <c r="AD403" s="205">
        <f t="shared" si="347"/>
        <v>0</v>
      </c>
      <c r="AE403" s="205">
        <f t="shared" si="365"/>
        <v>0</v>
      </c>
      <c r="AF403" s="205">
        <f t="shared" si="348"/>
        <v>0</v>
      </c>
      <c r="AG403" s="205">
        <f t="shared" si="366"/>
        <v>0</v>
      </c>
      <c r="AH403" s="205">
        <f t="shared" si="367"/>
        <v>0</v>
      </c>
      <c r="AI403" s="205">
        <f t="shared" si="349"/>
        <v>-0.14270483886788674</v>
      </c>
      <c r="AJ403" s="205">
        <f t="shared" si="384"/>
        <v>1692.2811095952272</v>
      </c>
      <c r="AK403" s="205">
        <f t="shared" si="368"/>
        <v>86.627280523363908</v>
      </c>
      <c r="AL403" s="205">
        <f t="shared" si="350"/>
        <v>86.729970580428954</v>
      </c>
      <c r="AM403" s="205" t="e">
        <f t="shared" si="351"/>
        <v>#DIV/0!</v>
      </c>
      <c r="AN403" s="205">
        <f t="shared" si="369"/>
        <v>0</v>
      </c>
      <c r="AO403" s="205">
        <f t="shared" si="352"/>
        <v>0</v>
      </c>
      <c r="AP403" s="205">
        <f t="shared" si="370"/>
        <v>0</v>
      </c>
      <c r="AQ403" s="205">
        <f t="shared" si="371"/>
        <v>0</v>
      </c>
      <c r="AR403" s="215">
        <f t="shared" si="353"/>
        <v>13.181186421934679</v>
      </c>
      <c r="AS403" s="215">
        <f t="shared" si="354"/>
        <v>13.181186421934679</v>
      </c>
      <c r="AT403" s="215">
        <f t="shared" si="355"/>
        <v>0</v>
      </c>
      <c r="AU403" s="215">
        <f t="shared" si="385"/>
        <v>0</v>
      </c>
      <c r="AV403" s="201"/>
      <c r="AW403" s="115">
        <f t="shared" si="386"/>
        <v>77.666999999998396</v>
      </c>
      <c r="AX403" s="115">
        <f t="shared" si="387"/>
        <v>-0.84495427120187239</v>
      </c>
      <c r="AY403" s="115">
        <f t="shared" si="372"/>
        <v>0</v>
      </c>
      <c r="AZ403" s="115">
        <f t="shared" si="388"/>
        <v>-0.83865388345710934</v>
      </c>
      <c r="BA403" s="115">
        <f t="shared" si="373"/>
        <v>0</v>
      </c>
      <c r="BB403" s="115">
        <f t="shared" si="389"/>
        <v>0</v>
      </c>
      <c r="BC403" s="115">
        <f t="shared" si="390"/>
        <v>0</v>
      </c>
      <c r="BD403" s="115">
        <f t="shared" si="391"/>
        <v>0</v>
      </c>
      <c r="BE403" s="115">
        <f t="shared" si="374"/>
        <v>0</v>
      </c>
      <c r="BF403" s="115">
        <f t="shared" si="375"/>
        <v>0</v>
      </c>
      <c r="BG403" s="115">
        <f t="shared" si="392"/>
        <v>1655.421690000006</v>
      </c>
      <c r="BH403" s="115">
        <f t="shared" si="393"/>
        <v>13488.814145732764</v>
      </c>
      <c r="BI403" s="115">
        <f t="shared" si="376"/>
        <v>77.666999999998396</v>
      </c>
      <c r="BJ403" s="115" t="e">
        <f t="shared" si="377"/>
        <v>#DIV/0!</v>
      </c>
      <c r="BK403" s="115">
        <f t="shared" si="356"/>
        <v>0</v>
      </c>
      <c r="BL403" s="115">
        <f t="shared" si="357"/>
        <v>0</v>
      </c>
      <c r="BM403" s="115">
        <f t="shared" si="378"/>
        <v>0</v>
      </c>
      <c r="BN403" s="201">
        <f t="shared" si="358"/>
        <v>0</v>
      </c>
      <c r="BO403" s="216">
        <f t="shared" si="394"/>
        <v>0</v>
      </c>
      <c r="BP403" s="201"/>
      <c r="BQ403" s="110">
        <f t="shared" si="359"/>
        <v>0</v>
      </c>
      <c r="BR403" s="110" t="e">
        <f t="shared" si="360"/>
        <v>#DIV/0!</v>
      </c>
      <c r="BS403" s="110" t="e">
        <f t="shared" si="379"/>
        <v>#DIV/0!</v>
      </c>
      <c r="BT403" s="110">
        <f t="shared" si="380"/>
        <v>0</v>
      </c>
      <c r="CC403" s="110"/>
      <c r="CD403" s="110"/>
      <c r="CE403" s="110"/>
      <c r="CW403" s="110"/>
      <c r="CX403" s="110"/>
    </row>
    <row r="404" spans="1:102">
      <c r="A404" s="110">
        <f t="shared" si="395"/>
        <v>5.4000000000000767</v>
      </c>
      <c r="B404" s="110">
        <f t="shared" si="361"/>
        <v>1521.1784066784619</v>
      </c>
      <c r="C404" s="116">
        <f t="shared" si="362"/>
        <v>1521.1784066784619</v>
      </c>
      <c r="E404" s="205">
        <f t="shared" si="330"/>
        <v>1695.4399163212404</v>
      </c>
      <c r="F404" s="205">
        <f t="shared" si="331"/>
        <v>1723.6342812236221</v>
      </c>
      <c r="G404" s="205">
        <f t="shared" si="332"/>
        <v>-0.14283466450084437</v>
      </c>
      <c r="H404" s="205">
        <f t="shared" si="333"/>
        <v>1691.4127836695943</v>
      </c>
      <c r="I404" s="205">
        <f t="shared" si="334"/>
        <v>-2.7533531010703882E-14</v>
      </c>
      <c r="K404" s="115">
        <f t="shared" si="335"/>
        <v>1654.6440000000059</v>
      </c>
      <c r="L404" s="115">
        <f t="shared" si="336"/>
        <v>1813.6880000000035</v>
      </c>
      <c r="M404" s="115">
        <f t="shared" si="337"/>
        <v>0.16094420600858261</v>
      </c>
      <c r="N404" s="115">
        <f t="shared" si="338"/>
        <v>1701.7020782565489</v>
      </c>
      <c r="O404" s="115">
        <f t="shared" si="339"/>
        <v>1964.6800000000017</v>
      </c>
      <c r="Q404" s="205">
        <f t="shared" si="340"/>
        <v>-6.18072122731368</v>
      </c>
      <c r="R404" s="204">
        <f t="shared" si="341"/>
        <v>0</v>
      </c>
      <c r="S404" s="204">
        <f t="shared" si="342"/>
        <v>0</v>
      </c>
      <c r="T404" s="115">
        <f t="shared" si="343"/>
        <v>-0.83917402304737077</v>
      </c>
      <c r="U404" s="115">
        <f t="shared" si="344"/>
        <v>0</v>
      </c>
      <c r="V404" s="115">
        <f t="shared" si="345"/>
        <v>0</v>
      </c>
      <c r="W404" s="202">
        <f t="shared" si="363"/>
        <v>0</v>
      </c>
      <c r="Y404" s="205">
        <f t="shared" si="381"/>
        <v>86.832592563293503</v>
      </c>
      <c r="Z404" s="205">
        <f t="shared" si="382"/>
        <v>-6.18072122731368</v>
      </c>
      <c r="AA404" s="205">
        <f t="shared" si="346"/>
        <v>0</v>
      </c>
      <c r="AB404" s="205">
        <f t="shared" si="364"/>
        <v>0</v>
      </c>
      <c r="AC404" s="205">
        <f t="shared" si="383"/>
        <v>-6.1452531469556959</v>
      </c>
      <c r="AD404" s="205">
        <f t="shared" si="347"/>
        <v>0</v>
      </c>
      <c r="AE404" s="205">
        <f t="shared" si="365"/>
        <v>0</v>
      </c>
      <c r="AF404" s="205">
        <f t="shared" si="348"/>
        <v>0</v>
      </c>
      <c r="AG404" s="205">
        <f t="shared" si="366"/>
        <v>0</v>
      </c>
      <c r="AH404" s="205">
        <f t="shared" si="367"/>
        <v>0</v>
      </c>
      <c r="AI404" s="205">
        <f t="shared" si="349"/>
        <v>-0.14283466450084437</v>
      </c>
      <c r="AJ404" s="205">
        <f t="shared" si="384"/>
        <v>1691.4127836695943</v>
      </c>
      <c r="AK404" s="205">
        <f t="shared" si="368"/>
        <v>86.729970580428954</v>
      </c>
      <c r="AL404" s="205">
        <f t="shared" si="350"/>
        <v>86.832592563293503</v>
      </c>
      <c r="AM404" s="205" t="e">
        <f t="shared" si="351"/>
        <v>#DIV/0!</v>
      </c>
      <c r="AN404" s="205">
        <f t="shared" si="369"/>
        <v>0</v>
      </c>
      <c r="AO404" s="205">
        <f t="shared" si="352"/>
        <v>0</v>
      </c>
      <c r="AP404" s="205">
        <f t="shared" si="370"/>
        <v>0</v>
      </c>
      <c r="AQ404" s="205">
        <f t="shared" si="371"/>
        <v>0</v>
      </c>
      <c r="AR404" s="215">
        <f t="shared" si="353"/>
        <v>13.181186421934679</v>
      </c>
      <c r="AS404" s="215">
        <f t="shared" si="354"/>
        <v>13.181186421934679</v>
      </c>
      <c r="AT404" s="215">
        <f t="shared" si="355"/>
        <v>0</v>
      </c>
      <c r="AU404" s="215">
        <f t="shared" si="385"/>
        <v>0</v>
      </c>
      <c r="AV404" s="201"/>
      <c r="AW404" s="115">
        <f t="shared" si="386"/>
        <v>77.769000000013719</v>
      </c>
      <c r="AX404" s="115">
        <f t="shared" si="387"/>
        <v>-0.83917402304737077</v>
      </c>
      <c r="AY404" s="115">
        <f t="shared" si="372"/>
        <v>0</v>
      </c>
      <c r="AZ404" s="115">
        <f t="shared" si="388"/>
        <v>-0.83288645482725554</v>
      </c>
      <c r="BA404" s="115">
        <f t="shared" si="373"/>
        <v>0</v>
      </c>
      <c r="BB404" s="115">
        <f t="shared" si="389"/>
        <v>0</v>
      </c>
      <c r="BC404" s="115">
        <f t="shared" si="390"/>
        <v>0</v>
      </c>
      <c r="BD404" s="115">
        <f t="shared" si="391"/>
        <v>0</v>
      </c>
      <c r="BE404" s="115">
        <f t="shared" si="374"/>
        <v>0</v>
      </c>
      <c r="BF404" s="115">
        <f t="shared" si="375"/>
        <v>0</v>
      </c>
      <c r="BG404" s="115">
        <f t="shared" si="392"/>
        <v>1654.6440000000059</v>
      </c>
      <c r="BH404" s="115">
        <f t="shared" si="393"/>
        <v>13424.328332154701</v>
      </c>
      <c r="BI404" s="115">
        <f t="shared" si="376"/>
        <v>77.769000000013719</v>
      </c>
      <c r="BJ404" s="115" t="e">
        <f t="shared" si="377"/>
        <v>#DIV/0!</v>
      </c>
      <c r="BK404" s="115">
        <f t="shared" si="356"/>
        <v>0</v>
      </c>
      <c r="BL404" s="115">
        <f t="shared" si="357"/>
        <v>0</v>
      </c>
      <c r="BM404" s="115">
        <f t="shared" si="378"/>
        <v>0</v>
      </c>
      <c r="BN404" s="201">
        <f t="shared" si="358"/>
        <v>0</v>
      </c>
      <c r="BO404" s="216">
        <f t="shared" si="394"/>
        <v>0</v>
      </c>
      <c r="BP404" s="201"/>
      <c r="BQ404" s="110">
        <f t="shared" si="359"/>
        <v>0</v>
      </c>
      <c r="BR404" s="110" t="e">
        <f t="shared" si="360"/>
        <v>#DIV/0!</v>
      </c>
      <c r="BS404" s="110" t="e">
        <f t="shared" si="379"/>
        <v>#DIV/0!</v>
      </c>
      <c r="BT404" s="110">
        <f t="shared" si="380"/>
        <v>0</v>
      </c>
      <c r="CC404" s="110"/>
      <c r="CD404" s="110"/>
      <c r="CE404" s="110"/>
      <c r="CW404" s="110"/>
      <c r="CX404" s="110"/>
    </row>
    <row r="405" spans="1:102">
      <c r="A405" s="110">
        <f t="shared" si="395"/>
        <v>5.390000000000077</v>
      </c>
      <c r="B405" s="110">
        <f t="shared" si="361"/>
        <v>1521.0465948142426</v>
      </c>
      <c r="C405" s="116">
        <f t="shared" si="362"/>
        <v>1521.0465948142426</v>
      </c>
      <c r="E405" s="205">
        <f t="shared" si="330"/>
        <v>1694.6500616743169</v>
      </c>
      <c r="F405" s="205">
        <f t="shared" si="331"/>
        <v>1723.374881223622</v>
      </c>
      <c r="G405" s="205">
        <f t="shared" si="332"/>
        <v>-0.14296450001850425</v>
      </c>
      <c r="H405" s="205">
        <f t="shared" si="333"/>
        <v>1690.5434322093288</v>
      </c>
      <c r="I405" s="205">
        <f t="shared" si="334"/>
        <v>8.4376949871511897E-14</v>
      </c>
      <c r="K405" s="115">
        <f t="shared" si="335"/>
        <v>1653.8652900000061</v>
      </c>
      <c r="L405" s="115">
        <f t="shared" si="336"/>
        <v>1813.2332800000036</v>
      </c>
      <c r="M405" s="115">
        <f t="shared" si="337"/>
        <v>0.16108247422680302</v>
      </c>
      <c r="N405" s="115">
        <f t="shared" si="338"/>
        <v>1701.0462336754074</v>
      </c>
      <c r="O405" s="115">
        <f t="shared" si="339"/>
        <v>1964.4458000000018</v>
      </c>
      <c r="Q405" s="205">
        <f t="shared" si="340"/>
        <v>-6.0436747587601296</v>
      </c>
      <c r="R405" s="204">
        <f t="shared" si="341"/>
        <v>0</v>
      </c>
      <c r="S405" s="204">
        <f t="shared" si="342"/>
        <v>0</v>
      </c>
      <c r="T405" s="115">
        <f t="shared" si="343"/>
        <v>-0.8334088620040051</v>
      </c>
      <c r="U405" s="115">
        <f t="shared" si="344"/>
        <v>0</v>
      </c>
      <c r="V405" s="115">
        <f t="shared" si="345"/>
        <v>0</v>
      </c>
      <c r="W405" s="202">
        <f t="shared" si="363"/>
        <v>0</v>
      </c>
      <c r="Y405" s="205">
        <f t="shared" si="381"/>
        <v>86.935146026555259</v>
      </c>
      <c r="Z405" s="205">
        <f t="shared" si="382"/>
        <v>-6.0436747587601296</v>
      </c>
      <c r="AA405" s="205">
        <f t="shared" si="346"/>
        <v>0</v>
      </c>
      <c r="AB405" s="205">
        <f t="shared" si="364"/>
        <v>0</v>
      </c>
      <c r="AC405" s="205">
        <f t="shared" si="383"/>
        <v>-6.0088616592980584</v>
      </c>
      <c r="AD405" s="205">
        <f t="shared" si="347"/>
        <v>0</v>
      </c>
      <c r="AE405" s="205">
        <f t="shared" si="365"/>
        <v>0</v>
      </c>
      <c r="AF405" s="205">
        <f t="shared" si="348"/>
        <v>0</v>
      </c>
      <c r="AG405" s="205">
        <f t="shared" si="366"/>
        <v>0</v>
      </c>
      <c r="AH405" s="205">
        <f t="shared" si="367"/>
        <v>0</v>
      </c>
      <c r="AI405" s="205">
        <f t="shared" si="349"/>
        <v>-0.14296450001850425</v>
      </c>
      <c r="AJ405" s="205">
        <f t="shared" si="384"/>
        <v>1690.5434322093288</v>
      </c>
      <c r="AK405" s="205">
        <f t="shared" si="368"/>
        <v>86.832592563293503</v>
      </c>
      <c r="AL405" s="205">
        <f t="shared" si="350"/>
        <v>86.935146026555259</v>
      </c>
      <c r="AM405" s="205" t="e">
        <f t="shared" si="351"/>
        <v>#DIV/0!</v>
      </c>
      <c r="AN405" s="205">
        <f t="shared" si="369"/>
        <v>0</v>
      </c>
      <c r="AO405" s="205">
        <f t="shared" si="352"/>
        <v>0</v>
      </c>
      <c r="AP405" s="205">
        <f t="shared" si="370"/>
        <v>0</v>
      </c>
      <c r="AQ405" s="205">
        <f t="shared" si="371"/>
        <v>0</v>
      </c>
      <c r="AR405" s="215">
        <f t="shared" si="353"/>
        <v>13.181186421934679</v>
      </c>
      <c r="AS405" s="215">
        <f t="shared" si="354"/>
        <v>13.181186421934679</v>
      </c>
      <c r="AT405" s="215">
        <f t="shared" si="355"/>
        <v>0</v>
      </c>
      <c r="AU405" s="215">
        <f t="shared" si="385"/>
        <v>0</v>
      </c>
      <c r="AV405" s="201"/>
      <c r="AW405" s="115">
        <f t="shared" si="386"/>
        <v>77.870999999983567</v>
      </c>
      <c r="AX405" s="115">
        <f t="shared" si="387"/>
        <v>-0.8334088620040051</v>
      </c>
      <c r="AY405" s="115">
        <f t="shared" si="372"/>
        <v>0</v>
      </c>
      <c r="AZ405" s="115">
        <f t="shared" si="388"/>
        <v>-0.82713407620793644</v>
      </c>
      <c r="BA405" s="115">
        <f t="shared" si="373"/>
        <v>0</v>
      </c>
      <c r="BB405" s="115">
        <f t="shared" si="389"/>
        <v>0</v>
      </c>
      <c r="BC405" s="115">
        <f t="shared" si="390"/>
        <v>0</v>
      </c>
      <c r="BD405" s="115">
        <f t="shared" si="391"/>
        <v>0</v>
      </c>
      <c r="BE405" s="115">
        <f t="shared" si="374"/>
        <v>0</v>
      </c>
      <c r="BF405" s="115">
        <f t="shared" si="375"/>
        <v>0</v>
      </c>
      <c r="BG405" s="115">
        <f t="shared" si="392"/>
        <v>1653.8652900000061</v>
      </c>
      <c r="BH405" s="115">
        <f t="shared" si="393"/>
        <v>13359.740518576622</v>
      </c>
      <c r="BI405" s="115">
        <f t="shared" si="376"/>
        <v>77.870999999983567</v>
      </c>
      <c r="BJ405" s="115" t="e">
        <f t="shared" si="377"/>
        <v>#DIV/0!</v>
      </c>
      <c r="BK405" s="115">
        <f t="shared" si="356"/>
        <v>0</v>
      </c>
      <c r="BL405" s="115">
        <f t="shared" si="357"/>
        <v>0</v>
      </c>
      <c r="BM405" s="115">
        <f t="shared" si="378"/>
        <v>0</v>
      </c>
      <c r="BN405" s="201">
        <f t="shared" si="358"/>
        <v>0</v>
      </c>
      <c r="BO405" s="216">
        <f t="shared" si="394"/>
        <v>0</v>
      </c>
      <c r="BP405" s="201"/>
      <c r="BQ405" s="110">
        <f t="shared" si="359"/>
        <v>0</v>
      </c>
      <c r="BR405" s="110" t="e">
        <f t="shared" si="360"/>
        <v>#DIV/0!</v>
      </c>
      <c r="BS405" s="110" t="e">
        <f t="shared" si="379"/>
        <v>#DIV/0!</v>
      </c>
      <c r="BT405" s="110">
        <f t="shared" si="380"/>
        <v>0</v>
      </c>
      <c r="CC405" s="110"/>
      <c r="CD405" s="110"/>
      <c r="CE405" s="110"/>
      <c r="CW405" s="110"/>
      <c r="CX405" s="110"/>
    </row>
    <row r="406" spans="1:102">
      <c r="A406" s="110">
        <f t="shared" si="395"/>
        <v>5.3800000000000772</v>
      </c>
      <c r="B406" s="110">
        <f t="shared" si="361"/>
        <v>1520.9147829500232</v>
      </c>
      <c r="C406" s="116">
        <f t="shared" si="362"/>
        <v>1520.9147829500232</v>
      </c>
      <c r="E406" s="205">
        <f t="shared" si="330"/>
        <v>1693.8590806726418</v>
      </c>
      <c r="F406" s="205">
        <f t="shared" si="331"/>
        <v>1723.1126812236221</v>
      </c>
      <c r="G406" s="205">
        <f t="shared" si="332"/>
        <v>-0.14309434359192388</v>
      </c>
      <c r="H406" s="205">
        <f t="shared" si="333"/>
        <v>1689.6730559040989</v>
      </c>
      <c r="I406" s="205">
        <f t="shared" si="334"/>
        <v>1.021405182655144E-13</v>
      </c>
      <c r="K406" s="115">
        <f t="shared" si="335"/>
        <v>1653.0855600000059</v>
      </c>
      <c r="L406" s="115">
        <f t="shared" si="336"/>
        <v>1812.7779200000036</v>
      </c>
      <c r="M406" s="115">
        <f t="shared" si="337"/>
        <v>0.16122098022355869</v>
      </c>
      <c r="N406" s="115">
        <f t="shared" si="338"/>
        <v>1700.3896302206304</v>
      </c>
      <c r="O406" s="115">
        <f t="shared" si="339"/>
        <v>1964.2112000000018</v>
      </c>
      <c r="Q406" s="205">
        <f t="shared" si="340"/>
        <v>-5.9118978336095136</v>
      </c>
      <c r="R406" s="204">
        <f t="shared" si="341"/>
        <v>0</v>
      </c>
      <c r="S406" s="204">
        <f t="shared" si="342"/>
        <v>0</v>
      </c>
      <c r="T406" s="115">
        <f t="shared" si="343"/>
        <v>-0.82765873739973883</v>
      </c>
      <c r="U406" s="115">
        <f t="shared" si="344"/>
        <v>0</v>
      </c>
      <c r="V406" s="115">
        <f t="shared" si="345"/>
        <v>0</v>
      </c>
      <c r="W406" s="202">
        <f t="shared" si="363"/>
        <v>0</v>
      </c>
      <c r="Y406" s="205">
        <f t="shared" si="381"/>
        <v>87.037630522992956</v>
      </c>
      <c r="Z406" s="205">
        <f t="shared" si="382"/>
        <v>-5.9118978336095136</v>
      </c>
      <c r="AA406" s="205">
        <f t="shared" si="346"/>
        <v>0</v>
      </c>
      <c r="AB406" s="205">
        <f t="shared" si="364"/>
        <v>0</v>
      </c>
      <c r="AC406" s="205">
        <f t="shared" si="383"/>
        <v>-5.877714007305558</v>
      </c>
      <c r="AD406" s="205">
        <f t="shared" si="347"/>
        <v>0</v>
      </c>
      <c r="AE406" s="205">
        <f t="shared" si="365"/>
        <v>0</v>
      </c>
      <c r="AF406" s="205">
        <f t="shared" si="348"/>
        <v>0</v>
      </c>
      <c r="AG406" s="205">
        <f t="shared" si="366"/>
        <v>0</v>
      </c>
      <c r="AH406" s="205">
        <f t="shared" si="367"/>
        <v>0</v>
      </c>
      <c r="AI406" s="205">
        <f t="shared" si="349"/>
        <v>-0.14309434359192388</v>
      </c>
      <c r="AJ406" s="205">
        <f t="shared" si="384"/>
        <v>1689.6730559040989</v>
      </c>
      <c r="AK406" s="205">
        <f t="shared" si="368"/>
        <v>86.935146026555259</v>
      </c>
      <c r="AL406" s="205">
        <f t="shared" si="350"/>
        <v>87.037630522992956</v>
      </c>
      <c r="AM406" s="205" t="e">
        <f t="shared" si="351"/>
        <v>#DIV/0!</v>
      </c>
      <c r="AN406" s="205">
        <f t="shared" si="369"/>
        <v>0</v>
      </c>
      <c r="AO406" s="205">
        <f t="shared" si="352"/>
        <v>0</v>
      </c>
      <c r="AP406" s="205">
        <f t="shared" si="370"/>
        <v>0</v>
      </c>
      <c r="AQ406" s="205">
        <f t="shared" si="371"/>
        <v>0</v>
      </c>
      <c r="AR406" s="215">
        <f t="shared" si="353"/>
        <v>13.181186421934679</v>
      </c>
      <c r="AS406" s="215">
        <f t="shared" si="354"/>
        <v>13.181186421934679</v>
      </c>
      <c r="AT406" s="215">
        <f t="shared" si="355"/>
        <v>0</v>
      </c>
      <c r="AU406" s="215">
        <f t="shared" si="385"/>
        <v>0</v>
      </c>
      <c r="AV406" s="201"/>
      <c r="AW406" s="115">
        <f t="shared" si="386"/>
        <v>77.973000000021628</v>
      </c>
      <c r="AX406" s="115">
        <f t="shared" si="387"/>
        <v>-0.82765873739973883</v>
      </c>
      <c r="AY406" s="115">
        <f t="shared" si="372"/>
        <v>0</v>
      </c>
      <c r="AZ406" s="115">
        <f t="shared" si="388"/>
        <v>-0.82139669706167884</v>
      </c>
      <c r="BA406" s="115">
        <f t="shared" si="373"/>
        <v>0</v>
      </c>
      <c r="BB406" s="115">
        <f t="shared" si="389"/>
        <v>0</v>
      </c>
      <c r="BC406" s="115">
        <f t="shared" si="390"/>
        <v>0</v>
      </c>
      <c r="BD406" s="115">
        <f t="shared" si="391"/>
        <v>0</v>
      </c>
      <c r="BE406" s="115">
        <f t="shared" si="374"/>
        <v>0</v>
      </c>
      <c r="BF406" s="115">
        <f t="shared" si="375"/>
        <v>0</v>
      </c>
      <c r="BG406" s="115">
        <f t="shared" si="392"/>
        <v>1653.0855600000059</v>
      </c>
      <c r="BH406" s="115">
        <f t="shared" si="393"/>
        <v>13295.050704998572</v>
      </c>
      <c r="BI406" s="115">
        <f t="shared" si="376"/>
        <v>77.973000000021628</v>
      </c>
      <c r="BJ406" s="115" t="e">
        <f t="shared" si="377"/>
        <v>#DIV/0!</v>
      </c>
      <c r="BK406" s="115">
        <f t="shared" si="356"/>
        <v>0</v>
      </c>
      <c r="BL406" s="115">
        <f t="shared" si="357"/>
        <v>0</v>
      </c>
      <c r="BM406" s="115">
        <f t="shared" si="378"/>
        <v>0</v>
      </c>
      <c r="BN406" s="201">
        <f t="shared" si="358"/>
        <v>0</v>
      </c>
      <c r="BO406" s="216">
        <f t="shared" si="394"/>
        <v>0</v>
      </c>
      <c r="BP406" s="201"/>
      <c r="BQ406" s="110">
        <f t="shared" si="359"/>
        <v>0</v>
      </c>
      <c r="BR406" s="110" t="e">
        <f t="shared" si="360"/>
        <v>#DIV/0!</v>
      </c>
      <c r="BS406" s="110" t="e">
        <f t="shared" si="379"/>
        <v>#DIV/0!</v>
      </c>
      <c r="BT406" s="110">
        <f t="shared" si="380"/>
        <v>0</v>
      </c>
      <c r="CC406" s="110"/>
      <c r="CD406" s="110"/>
      <c r="CE406" s="110"/>
      <c r="CW406" s="110"/>
      <c r="CX406" s="110"/>
    </row>
    <row r="407" spans="1:102">
      <c r="A407" s="110">
        <f t="shared" si="395"/>
        <v>5.3700000000000774</v>
      </c>
      <c r="B407" s="110">
        <f t="shared" si="361"/>
        <v>1520.7829710858039</v>
      </c>
      <c r="C407" s="116">
        <f t="shared" si="362"/>
        <v>1520.7829710858039</v>
      </c>
      <c r="E407" s="205">
        <f t="shared" si="330"/>
        <v>1693.0669733162154</v>
      </c>
      <c r="F407" s="205">
        <f t="shared" si="331"/>
        <v>1722.8476812236222</v>
      </c>
      <c r="G407" s="205">
        <f t="shared" si="332"/>
        <v>-0.14322419337412537</v>
      </c>
      <c r="H407" s="205">
        <f t="shared" si="333"/>
        <v>1688.8016554480666</v>
      </c>
      <c r="I407" s="205">
        <f t="shared" si="334"/>
        <v>-1.4708234630234074E-12</v>
      </c>
      <c r="K407" s="115">
        <f t="shared" si="335"/>
        <v>1652.3048100000062</v>
      </c>
      <c r="L407" s="115">
        <f t="shared" si="336"/>
        <v>1812.3219200000035</v>
      </c>
      <c r="M407" s="115">
        <f t="shared" si="337"/>
        <v>0.16135972461273557</v>
      </c>
      <c r="N407" s="115">
        <f t="shared" si="338"/>
        <v>1699.7322684110509</v>
      </c>
      <c r="O407" s="115">
        <f t="shared" si="339"/>
        <v>1963.9762000000019</v>
      </c>
      <c r="Q407" s="205">
        <f t="shared" si="340"/>
        <v>-5.7850875394255556</v>
      </c>
      <c r="R407" s="204">
        <f t="shared" si="341"/>
        <v>0</v>
      </c>
      <c r="S407" s="204">
        <f t="shared" si="342"/>
        <v>0</v>
      </c>
      <c r="T407" s="115">
        <f t="shared" si="343"/>
        <v>-0.8219235987589365</v>
      </c>
      <c r="U407" s="115">
        <f t="shared" si="344"/>
        <v>0</v>
      </c>
      <c r="V407" s="115">
        <f t="shared" si="345"/>
        <v>0</v>
      </c>
      <c r="W407" s="202">
        <f t="shared" si="363"/>
        <v>0</v>
      </c>
      <c r="Y407" s="205">
        <f t="shared" si="381"/>
        <v>87.140045603225232</v>
      </c>
      <c r="Z407" s="205">
        <f t="shared" si="382"/>
        <v>-5.7850875394255556</v>
      </c>
      <c r="AA407" s="205">
        <f t="shared" si="346"/>
        <v>0</v>
      </c>
      <c r="AB407" s="205">
        <f t="shared" si="364"/>
        <v>0</v>
      </c>
      <c r="AC407" s="205">
        <f t="shared" si="383"/>
        <v>-5.7515087540216232</v>
      </c>
      <c r="AD407" s="205">
        <f t="shared" si="347"/>
        <v>0</v>
      </c>
      <c r="AE407" s="205">
        <f t="shared" si="365"/>
        <v>0</v>
      </c>
      <c r="AF407" s="205">
        <f t="shared" si="348"/>
        <v>0</v>
      </c>
      <c r="AG407" s="205">
        <f t="shared" si="366"/>
        <v>0</v>
      </c>
      <c r="AH407" s="205">
        <f t="shared" si="367"/>
        <v>0</v>
      </c>
      <c r="AI407" s="205">
        <f t="shared" si="349"/>
        <v>-0.14322419337412537</v>
      </c>
      <c r="AJ407" s="205">
        <f t="shared" si="384"/>
        <v>1688.8016554480666</v>
      </c>
      <c r="AK407" s="205">
        <f t="shared" si="368"/>
        <v>87.037630522992956</v>
      </c>
      <c r="AL407" s="205">
        <f t="shared" si="350"/>
        <v>87.140045603225232</v>
      </c>
      <c r="AM407" s="205" t="e">
        <f t="shared" si="351"/>
        <v>#DIV/0!</v>
      </c>
      <c r="AN407" s="205">
        <f t="shared" si="369"/>
        <v>0</v>
      </c>
      <c r="AO407" s="205">
        <f t="shared" si="352"/>
        <v>0</v>
      </c>
      <c r="AP407" s="205">
        <f t="shared" si="370"/>
        <v>0</v>
      </c>
      <c r="AQ407" s="205">
        <f t="shared" si="371"/>
        <v>0</v>
      </c>
      <c r="AR407" s="215">
        <f t="shared" si="353"/>
        <v>13.181186421957417</v>
      </c>
      <c r="AS407" s="215">
        <f t="shared" si="354"/>
        <v>13.181186421957417</v>
      </c>
      <c r="AT407" s="215">
        <f t="shared" si="355"/>
        <v>0</v>
      </c>
      <c r="AU407" s="215">
        <f t="shared" si="385"/>
        <v>0</v>
      </c>
      <c r="AV407" s="201"/>
      <c r="AW407" s="115">
        <f t="shared" si="386"/>
        <v>78.074999999968739</v>
      </c>
      <c r="AX407" s="115">
        <f t="shared" si="387"/>
        <v>-0.8219235987589365</v>
      </c>
      <c r="AY407" s="115">
        <f t="shared" si="372"/>
        <v>0</v>
      </c>
      <c r="AZ407" s="115">
        <f t="shared" si="388"/>
        <v>-0.81567426704684631</v>
      </c>
      <c r="BA407" s="115">
        <f t="shared" si="373"/>
        <v>0</v>
      </c>
      <c r="BB407" s="115">
        <f t="shared" si="389"/>
        <v>0</v>
      </c>
      <c r="BC407" s="115">
        <f t="shared" si="390"/>
        <v>0</v>
      </c>
      <c r="BD407" s="115">
        <f t="shared" si="391"/>
        <v>0</v>
      </c>
      <c r="BE407" s="115">
        <f t="shared" si="374"/>
        <v>0</v>
      </c>
      <c r="BF407" s="115">
        <f t="shared" si="375"/>
        <v>0</v>
      </c>
      <c r="BG407" s="115">
        <f t="shared" si="392"/>
        <v>1652.3048100000062</v>
      </c>
      <c r="BH407" s="115">
        <f t="shared" si="393"/>
        <v>13230.258891420486</v>
      </c>
      <c r="BI407" s="115">
        <f t="shared" si="376"/>
        <v>78.074999999968739</v>
      </c>
      <c r="BJ407" s="115" t="e">
        <f t="shared" si="377"/>
        <v>#DIV/0!</v>
      </c>
      <c r="BK407" s="115">
        <f t="shared" si="356"/>
        <v>0</v>
      </c>
      <c r="BL407" s="115">
        <f t="shared" si="357"/>
        <v>0</v>
      </c>
      <c r="BM407" s="115">
        <f t="shared" si="378"/>
        <v>0</v>
      </c>
      <c r="BN407" s="201">
        <f t="shared" si="358"/>
        <v>0</v>
      </c>
      <c r="BO407" s="216">
        <f t="shared" si="394"/>
        <v>0</v>
      </c>
      <c r="BP407" s="201"/>
      <c r="BQ407" s="110">
        <f t="shared" si="359"/>
        <v>0</v>
      </c>
      <c r="BR407" s="110" t="e">
        <f t="shared" si="360"/>
        <v>#DIV/0!</v>
      </c>
      <c r="BS407" s="110" t="e">
        <f t="shared" si="379"/>
        <v>#DIV/0!</v>
      </c>
      <c r="BT407" s="110">
        <f t="shared" si="380"/>
        <v>0</v>
      </c>
      <c r="CC407" s="110"/>
      <c r="CD407" s="110"/>
      <c r="CE407" s="110"/>
      <c r="CW407" s="110"/>
      <c r="CX407" s="110"/>
    </row>
    <row r="408" spans="1:102">
      <c r="A408" s="110">
        <f t="shared" si="395"/>
        <v>5.3600000000000776</v>
      </c>
      <c r="B408" s="110">
        <f t="shared" si="361"/>
        <v>1520.6511592215843</v>
      </c>
      <c r="C408" s="116">
        <f t="shared" si="362"/>
        <v>1520.6511592215843</v>
      </c>
      <c r="E408" s="205">
        <f t="shared" si="330"/>
        <v>1692.2737396050372</v>
      </c>
      <c r="F408" s="205">
        <f t="shared" si="331"/>
        <v>1722.5798812236221</v>
      </c>
      <c r="G408" s="205">
        <f t="shared" si="332"/>
        <v>-0.14335404749977723</v>
      </c>
      <c r="H408" s="205">
        <f t="shared" si="333"/>
        <v>1687.9292315399116</v>
      </c>
      <c r="I408" s="205">
        <f t="shared" si="334"/>
        <v>-2.8421709430404007E-14</v>
      </c>
      <c r="K408" s="115">
        <f t="shared" si="335"/>
        <v>1651.5230400000062</v>
      </c>
      <c r="L408" s="115">
        <f t="shared" si="336"/>
        <v>1811.8652800000034</v>
      </c>
      <c r="M408" s="115">
        <f t="shared" si="337"/>
        <v>0.16149870801033481</v>
      </c>
      <c r="N408" s="115">
        <f t="shared" si="338"/>
        <v>1699.0741487670607</v>
      </c>
      <c r="O408" s="115">
        <f t="shared" si="339"/>
        <v>1963.7408000000019</v>
      </c>
      <c r="Q408" s="205">
        <f t="shared" si="340"/>
        <v>-5.6629637168397373</v>
      </c>
      <c r="R408" s="204">
        <f t="shared" si="341"/>
        <v>0</v>
      </c>
      <c r="S408" s="204">
        <f t="shared" si="342"/>
        <v>0</v>
      </c>
      <c r="T408" s="115">
        <f t="shared" si="343"/>
        <v>-0.81620339580153145</v>
      </c>
      <c r="U408" s="115">
        <f t="shared" si="344"/>
        <v>0</v>
      </c>
      <c r="V408" s="115">
        <f t="shared" si="345"/>
        <v>0</v>
      </c>
      <c r="W408" s="202">
        <f t="shared" si="363"/>
        <v>0</v>
      </c>
      <c r="Y408" s="205">
        <f t="shared" si="381"/>
        <v>87.242390815506084</v>
      </c>
      <c r="Z408" s="205">
        <f t="shared" si="382"/>
        <v>-5.6629637168397373</v>
      </c>
      <c r="AA408" s="205">
        <f t="shared" si="346"/>
        <v>0</v>
      </c>
      <c r="AB408" s="205">
        <f t="shared" si="364"/>
        <v>0</v>
      </c>
      <c r="AC408" s="205">
        <f t="shared" si="383"/>
        <v>-5.6299671047145319</v>
      </c>
      <c r="AD408" s="205">
        <f t="shared" si="347"/>
        <v>0</v>
      </c>
      <c r="AE408" s="205">
        <f t="shared" si="365"/>
        <v>0</v>
      </c>
      <c r="AF408" s="205">
        <f t="shared" si="348"/>
        <v>0</v>
      </c>
      <c r="AG408" s="205">
        <f t="shared" si="366"/>
        <v>0</v>
      </c>
      <c r="AH408" s="205">
        <f t="shared" si="367"/>
        <v>0</v>
      </c>
      <c r="AI408" s="205">
        <f t="shared" si="349"/>
        <v>-0.14335404749977723</v>
      </c>
      <c r="AJ408" s="205">
        <f t="shared" si="384"/>
        <v>1687.9292315399116</v>
      </c>
      <c r="AK408" s="205">
        <f t="shared" si="368"/>
        <v>87.140045603225232</v>
      </c>
      <c r="AL408" s="205">
        <f t="shared" si="350"/>
        <v>87.242390815506084</v>
      </c>
      <c r="AM408" s="205" t="e">
        <f t="shared" si="351"/>
        <v>#DIV/0!</v>
      </c>
      <c r="AN408" s="205">
        <f t="shared" si="369"/>
        <v>0</v>
      </c>
      <c r="AO408" s="205">
        <f t="shared" si="352"/>
        <v>0</v>
      </c>
      <c r="AP408" s="205">
        <f t="shared" si="370"/>
        <v>0</v>
      </c>
      <c r="AQ408" s="205">
        <f t="shared" si="371"/>
        <v>0</v>
      </c>
      <c r="AR408" s="215">
        <f t="shared" si="353"/>
        <v>13.181186421934679</v>
      </c>
      <c r="AS408" s="215">
        <f t="shared" si="354"/>
        <v>13.181186421934679</v>
      </c>
      <c r="AT408" s="215">
        <f t="shared" si="355"/>
        <v>0</v>
      </c>
      <c r="AU408" s="215">
        <f t="shared" si="385"/>
        <v>0</v>
      </c>
      <c r="AV408" s="201"/>
      <c r="AW408" s="115">
        <f t="shared" si="386"/>
        <v>78.177000000006799</v>
      </c>
      <c r="AX408" s="115">
        <f t="shared" si="387"/>
        <v>-0.81620339580153145</v>
      </c>
      <c r="AY408" s="115">
        <f t="shared" si="372"/>
        <v>0</v>
      </c>
      <c r="AZ408" s="115">
        <f t="shared" si="388"/>
        <v>-0.80996673601681091</v>
      </c>
      <c r="BA408" s="115">
        <f t="shared" si="373"/>
        <v>0</v>
      </c>
      <c r="BB408" s="115">
        <f t="shared" si="389"/>
        <v>0</v>
      </c>
      <c r="BC408" s="115">
        <f t="shared" si="390"/>
        <v>0</v>
      </c>
      <c r="BD408" s="115">
        <f t="shared" si="391"/>
        <v>0</v>
      </c>
      <c r="BE408" s="115">
        <f t="shared" si="374"/>
        <v>0</v>
      </c>
      <c r="BF408" s="115">
        <f t="shared" si="375"/>
        <v>0</v>
      </c>
      <c r="BG408" s="115">
        <f t="shared" si="392"/>
        <v>1651.5230400000062</v>
      </c>
      <c r="BH408" s="115">
        <f t="shared" si="393"/>
        <v>13165.365077842474</v>
      </c>
      <c r="BI408" s="115">
        <f t="shared" si="376"/>
        <v>78.177000000006799</v>
      </c>
      <c r="BJ408" s="115" t="e">
        <f t="shared" si="377"/>
        <v>#DIV/0!</v>
      </c>
      <c r="BK408" s="115">
        <f t="shared" si="356"/>
        <v>0</v>
      </c>
      <c r="BL408" s="115">
        <f t="shared" si="357"/>
        <v>0</v>
      </c>
      <c r="BM408" s="115">
        <f t="shared" si="378"/>
        <v>0</v>
      </c>
      <c r="BN408" s="201">
        <f t="shared" si="358"/>
        <v>0</v>
      </c>
      <c r="BO408" s="216">
        <f t="shared" si="394"/>
        <v>0</v>
      </c>
      <c r="BP408" s="201"/>
      <c r="BQ408" s="110">
        <f t="shared" si="359"/>
        <v>0</v>
      </c>
      <c r="BR408" s="110" t="e">
        <f t="shared" si="360"/>
        <v>#DIV/0!</v>
      </c>
      <c r="BS408" s="110" t="e">
        <f t="shared" si="379"/>
        <v>#DIV/0!</v>
      </c>
      <c r="BT408" s="110">
        <f t="shared" si="380"/>
        <v>0</v>
      </c>
      <c r="CC408" s="110"/>
      <c r="CD408" s="110"/>
      <c r="CE408" s="110"/>
      <c r="CW408" s="110"/>
      <c r="CX408" s="110"/>
    </row>
    <row r="409" spans="1:102">
      <c r="A409" s="110">
        <f t="shared" si="395"/>
        <v>5.3500000000000778</v>
      </c>
      <c r="B409" s="110">
        <f t="shared" si="361"/>
        <v>1520.5193473573649</v>
      </c>
      <c r="C409" s="116">
        <f t="shared" si="362"/>
        <v>1520.5193473573649</v>
      </c>
      <c r="E409" s="205">
        <f t="shared" si="330"/>
        <v>1691.4793795391076</v>
      </c>
      <c r="F409" s="205">
        <f t="shared" si="331"/>
        <v>1722.3092812236223</v>
      </c>
      <c r="G409" s="205">
        <f t="shared" si="332"/>
        <v>-0.14348390408552086</v>
      </c>
      <c r="H409" s="205">
        <f t="shared" si="333"/>
        <v>1687.0557848828407</v>
      </c>
      <c r="I409" s="205">
        <f t="shared" si="334"/>
        <v>3.907985046680551E-14</v>
      </c>
      <c r="K409" s="115">
        <f t="shared" si="335"/>
        <v>1650.7402500000062</v>
      </c>
      <c r="L409" s="115">
        <f t="shared" si="336"/>
        <v>1811.4080000000038</v>
      </c>
      <c r="M409" s="115">
        <f t="shared" si="337"/>
        <v>0.16163793103448168</v>
      </c>
      <c r="N409" s="115">
        <f t="shared" si="338"/>
        <v>1698.4152718106188</v>
      </c>
      <c r="O409" s="115">
        <f t="shared" si="339"/>
        <v>1963.5050000000017</v>
      </c>
      <c r="Q409" s="205">
        <f t="shared" si="340"/>
        <v>-5.5452668623855219</v>
      </c>
      <c r="R409" s="204">
        <f t="shared" si="341"/>
        <v>0</v>
      </c>
      <c r="S409" s="204">
        <f t="shared" si="342"/>
        <v>0</v>
      </c>
      <c r="T409" s="115">
        <f t="shared" si="343"/>
        <v>-0.81049807844227117</v>
      </c>
      <c r="U409" s="115">
        <f t="shared" si="344"/>
        <v>0</v>
      </c>
      <c r="V409" s="115">
        <f t="shared" si="345"/>
        <v>0</v>
      </c>
      <c r="W409" s="202">
        <f t="shared" si="363"/>
        <v>0</v>
      </c>
      <c r="Y409" s="205">
        <f t="shared" si="381"/>
        <v>87.34466570708905</v>
      </c>
      <c r="Z409" s="205">
        <f t="shared" si="382"/>
        <v>-5.5452668623855219</v>
      </c>
      <c r="AA409" s="205">
        <f t="shared" si="346"/>
        <v>0</v>
      </c>
      <c r="AB409" s="205">
        <f t="shared" si="364"/>
        <v>0</v>
      </c>
      <c r="AC409" s="205">
        <f t="shared" si="383"/>
        <v>-5.5128308199280047</v>
      </c>
      <c r="AD409" s="205">
        <f t="shared" si="347"/>
        <v>0</v>
      </c>
      <c r="AE409" s="205">
        <f t="shared" si="365"/>
        <v>0</v>
      </c>
      <c r="AF409" s="205">
        <f t="shared" si="348"/>
        <v>0</v>
      </c>
      <c r="AG409" s="205">
        <f t="shared" si="366"/>
        <v>0</v>
      </c>
      <c r="AH409" s="205">
        <f t="shared" si="367"/>
        <v>0</v>
      </c>
      <c r="AI409" s="205">
        <f t="shared" si="349"/>
        <v>-0.14348390408552086</v>
      </c>
      <c r="AJ409" s="205">
        <f t="shared" si="384"/>
        <v>1687.0557848828407</v>
      </c>
      <c r="AK409" s="205">
        <f t="shared" si="368"/>
        <v>87.242390815506084</v>
      </c>
      <c r="AL409" s="205">
        <f t="shared" si="350"/>
        <v>87.34466570708905</v>
      </c>
      <c r="AM409" s="205" t="e">
        <f t="shared" si="351"/>
        <v>#DIV/0!</v>
      </c>
      <c r="AN409" s="205">
        <f t="shared" si="369"/>
        <v>0</v>
      </c>
      <c r="AO409" s="205">
        <f t="shared" si="352"/>
        <v>0</v>
      </c>
      <c r="AP409" s="205">
        <f t="shared" si="370"/>
        <v>0</v>
      </c>
      <c r="AQ409" s="205">
        <f t="shared" si="371"/>
        <v>0</v>
      </c>
      <c r="AR409" s="215">
        <f t="shared" si="353"/>
        <v>13.181186421934679</v>
      </c>
      <c r="AS409" s="215">
        <f t="shared" si="354"/>
        <v>13.181186421934679</v>
      </c>
      <c r="AT409" s="215">
        <f t="shared" si="355"/>
        <v>0</v>
      </c>
      <c r="AU409" s="215">
        <f t="shared" si="385"/>
        <v>0</v>
      </c>
      <c r="AV409" s="201"/>
      <c r="AW409" s="115">
        <f t="shared" si="386"/>
        <v>78.278999999999385</v>
      </c>
      <c r="AX409" s="115">
        <f t="shared" si="387"/>
        <v>-0.81049807844227117</v>
      </c>
      <c r="AY409" s="115">
        <f t="shared" si="372"/>
        <v>0</v>
      </c>
      <c r="AZ409" s="115">
        <f t="shared" si="388"/>
        <v>-0.80427405401919927</v>
      </c>
      <c r="BA409" s="115">
        <f t="shared" si="373"/>
        <v>0</v>
      </c>
      <c r="BB409" s="115">
        <f t="shared" si="389"/>
        <v>0</v>
      </c>
      <c r="BC409" s="115">
        <f t="shared" si="390"/>
        <v>0</v>
      </c>
      <c r="BD409" s="115">
        <f t="shared" si="391"/>
        <v>0</v>
      </c>
      <c r="BE409" s="115">
        <f t="shared" si="374"/>
        <v>0</v>
      </c>
      <c r="BF409" s="115">
        <f t="shared" si="375"/>
        <v>0</v>
      </c>
      <c r="BG409" s="115">
        <f t="shared" si="392"/>
        <v>1650.7402500000062</v>
      </c>
      <c r="BH409" s="115">
        <f t="shared" si="393"/>
        <v>13100.369264264402</v>
      </c>
      <c r="BI409" s="115">
        <f t="shared" si="376"/>
        <v>78.278999999999385</v>
      </c>
      <c r="BJ409" s="115" t="e">
        <f t="shared" si="377"/>
        <v>#DIV/0!</v>
      </c>
      <c r="BK409" s="115">
        <f t="shared" si="356"/>
        <v>0</v>
      </c>
      <c r="BL409" s="115">
        <f t="shared" si="357"/>
        <v>0</v>
      </c>
      <c r="BM409" s="115">
        <f t="shared" si="378"/>
        <v>0</v>
      </c>
      <c r="BN409" s="201">
        <f t="shared" si="358"/>
        <v>0</v>
      </c>
      <c r="BO409" s="216">
        <f t="shared" si="394"/>
        <v>0</v>
      </c>
      <c r="BP409" s="201"/>
      <c r="BQ409" s="110">
        <f t="shared" si="359"/>
        <v>0</v>
      </c>
      <c r="BR409" s="110" t="e">
        <f t="shared" si="360"/>
        <v>#DIV/0!</v>
      </c>
      <c r="BS409" s="110" t="e">
        <f t="shared" si="379"/>
        <v>#DIV/0!</v>
      </c>
      <c r="BT409" s="110">
        <f t="shared" si="380"/>
        <v>0</v>
      </c>
      <c r="CC409" s="110"/>
      <c r="CD409" s="110"/>
      <c r="CE409" s="110"/>
      <c r="CW409" s="110"/>
      <c r="CX409" s="110"/>
    </row>
    <row r="410" spans="1:102">
      <c r="A410" s="110">
        <f t="shared" si="395"/>
        <v>5.340000000000078</v>
      </c>
      <c r="B410" s="110">
        <f t="shared" si="361"/>
        <v>1520.3875354931456</v>
      </c>
      <c r="C410" s="116">
        <f t="shared" si="362"/>
        <v>1520.3875354931456</v>
      </c>
      <c r="E410" s="205">
        <f t="shared" si="330"/>
        <v>1690.6838931184268</v>
      </c>
      <c r="F410" s="205">
        <f t="shared" si="331"/>
        <v>1722.0358812236223</v>
      </c>
      <c r="G410" s="205">
        <f t="shared" si="332"/>
        <v>-0.1436137612294438</v>
      </c>
      <c r="H410" s="205">
        <f t="shared" si="333"/>
        <v>1686.1813161846189</v>
      </c>
      <c r="I410" s="205">
        <f t="shared" si="334"/>
        <v>3.6415315207705135E-14</v>
      </c>
      <c r="K410" s="115">
        <f t="shared" si="335"/>
        <v>1649.9564400000063</v>
      </c>
      <c r="L410" s="115">
        <f t="shared" si="336"/>
        <v>1810.9500800000035</v>
      </c>
      <c r="M410" s="115">
        <f t="shared" si="337"/>
        <v>0.16177739430543461</v>
      </c>
      <c r="N410" s="115">
        <f t="shared" si="338"/>
        <v>1697.7556380652561</v>
      </c>
      <c r="O410" s="115">
        <f t="shared" si="339"/>
        <v>1963.2688000000019</v>
      </c>
      <c r="Q410" s="205">
        <f t="shared" si="340"/>
        <v>-5.4317562590890596</v>
      </c>
      <c r="R410" s="204">
        <f t="shared" si="341"/>
        <v>0</v>
      </c>
      <c r="S410" s="204">
        <f t="shared" si="342"/>
        <v>0</v>
      </c>
      <c r="T410" s="115">
        <f t="shared" si="343"/>
        <v>-0.80480759678992886</v>
      </c>
      <c r="U410" s="115">
        <f t="shared" si="344"/>
        <v>0</v>
      </c>
      <c r="V410" s="115">
        <f t="shared" si="345"/>
        <v>0</v>
      </c>
      <c r="W410" s="202">
        <f t="shared" si="363"/>
        <v>0</v>
      </c>
      <c r="Y410" s="205">
        <f t="shared" si="381"/>
        <v>87.446869822180858</v>
      </c>
      <c r="Z410" s="205">
        <f t="shared" si="382"/>
        <v>-5.4317562590890596</v>
      </c>
      <c r="AA410" s="205">
        <f t="shared" si="346"/>
        <v>0</v>
      </c>
      <c r="AB410" s="205">
        <f t="shared" si="364"/>
        <v>0</v>
      </c>
      <c r="AC410" s="205">
        <f t="shared" si="383"/>
        <v>-5.3998603551787658</v>
      </c>
      <c r="AD410" s="205">
        <f t="shared" si="347"/>
        <v>0</v>
      </c>
      <c r="AE410" s="205">
        <f t="shared" si="365"/>
        <v>0</v>
      </c>
      <c r="AF410" s="205">
        <f t="shared" si="348"/>
        <v>0</v>
      </c>
      <c r="AG410" s="205">
        <f t="shared" si="366"/>
        <v>0</v>
      </c>
      <c r="AH410" s="205">
        <f t="shared" si="367"/>
        <v>0</v>
      </c>
      <c r="AI410" s="205">
        <f t="shared" si="349"/>
        <v>-0.1436137612294438</v>
      </c>
      <c r="AJ410" s="205">
        <f t="shared" si="384"/>
        <v>1686.1813161846189</v>
      </c>
      <c r="AK410" s="205">
        <f t="shared" si="368"/>
        <v>87.34466570708905</v>
      </c>
      <c r="AL410" s="205">
        <f t="shared" si="350"/>
        <v>87.446869822180858</v>
      </c>
      <c r="AM410" s="205" t="e">
        <f t="shared" si="351"/>
        <v>#DIV/0!</v>
      </c>
      <c r="AN410" s="205">
        <f t="shared" si="369"/>
        <v>0</v>
      </c>
      <c r="AO410" s="205">
        <f t="shared" si="352"/>
        <v>0</v>
      </c>
      <c r="AP410" s="205">
        <f t="shared" si="370"/>
        <v>0</v>
      </c>
      <c r="AQ410" s="205">
        <f t="shared" si="371"/>
        <v>0</v>
      </c>
      <c r="AR410" s="215">
        <f t="shared" si="353"/>
        <v>13.181186421934679</v>
      </c>
      <c r="AS410" s="215">
        <f t="shared" si="354"/>
        <v>13.181186421934679</v>
      </c>
      <c r="AT410" s="215">
        <f t="shared" si="355"/>
        <v>0</v>
      </c>
      <c r="AU410" s="215">
        <f t="shared" si="385"/>
        <v>0</v>
      </c>
      <c r="AV410" s="201"/>
      <c r="AW410" s="115">
        <f t="shared" si="386"/>
        <v>78.380999999991985</v>
      </c>
      <c r="AX410" s="115">
        <f t="shared" si="387"/>
        <v>-0.80480759678992886</v>
      </c>
      <c r="AY410" s="115">
        <f t="shared" si="372"/>
        <v>0</v>
      </c>
      <c r="AZ410" s="115">
        <f t="shared" si="388"/>
        <v>-0.79859617129510796</v>
      </c>
      <c r="BA410" s="115">
        <f t="shared" si="373"/>
        <v>0</v>
      </c>
      <c r="BB410" s="115">
        <f t="shared" si="389"/>
        <v>0</v>
      </c>
      <c r="BC410" s="115">
        <f t="shared" si="390"/>
        <v>0</v>
      </c>
      <c r="BD410" s="115">
        <f t="shared" si="391"/>
        <v>0</v>
      </c>
      <c r="BE410" s="115">
        <f t="shared" si="374"/>
        <v>0</v>
      </c>
      <c r="BF410" s="115">
        <f t="shared" si="375"/>
        <v>0</v>
      </c>
      <c r="BG410" s="115">
        <f t="shared" si="392"/>
        <v>1649.9564400000063</v>
      </c>
      <c r="BH410" s="115">
        <f t="shared" si="393"/>
        <v>13035.271450686338</v>
      </c>
      <c r="BI410" s="115">
        <f t="shared" si="376"/>
        <v>78.380999999991985</v>
      </c>
      <c r="BJ410" s="115" t="e">
        <f t="shared" si="377"/>
        <v>#DIV/0!</v>
      </c>
      <c r="BK410" s="115">
        <f t="shared" si="356"/>
        <v>0</v>
      </c>
      <c r="BL410" s="115">
        <f t="shared" si="357"/>
        <v>0</v>
      </c>
      <c r="BM410" s="115">
        <f t="shared" si="378"/>
        <v>0</v>
      </c>
      <c r="BN410" s="201">
        <f t="shared" si="358"/>
        <v>0</v>
      </c>
      <c r="BO410" s="216">
        <f t="shared" si="394"/>
        <v>0</v>
      </c>
      <c r="BP410" s="201"/>
      <c r="BQ410" s="110">
        <f t="shared" si="359"/>
        <v>0</v>
      </c>
      <c r="BR410" s="110" t="e">
        <f t="shared" si="360"/>
        <v>#DIV/0!</v>
      </c>
      <c r="BS410" s="110" t="e">
        <f t="shared" si="379"/>
        <v>#DIV/0!</v>
      </c>
      <c r="BT410" s="110">
        <f t="shared" si="380"/>
        <v>0</v>
      </c>
      <c r="CC410" s="110"/>
      <c r="CD410" s="110"/>
      <c r="CE410" s="110"/>
      <c r="CW410" s="110"/>
      <c r="CX410" s="110"/>
    </row>
    <row r="411" spans="1:102">
      <c r="A411" s="110">
        <f t="shared" si="395"/>
        <v>5.3300000000000782</v>
      </c>
      <c r="B411" s="110">
        <f t="shared" si="361"/>
        <v>1520.2557236289263</v>
      </c>
      <c r="C411" s="116">
        <f t="shared" si="362"/>
        <v>1520.2557236289263</v>
      </c>
      <c r="E411" s="205">
        <f t="shared" si="330"/>
        <v>1689.8872803429942</v>
      </c>
      <c r="F411" s="205">
        <f t="shared" si="331"/>
        <v>1721.759681223622</v>
      </c>
      <c r="G411" s="205">
        <f t="shared" si="332"/>
        <v>-0.14374361701117441</v>
      </c>
      <c r="H411" s="205">
        <f t="shared" si="333"/>
        <v>1685.3058261575827</v>
      </c>
      <c r="I411" s="205">
        <f t="shared" si="334"/>
        <v>-2.7533531010703882E-14</v>
      </c>
      <c r="K411" s="115">
        <f t="shared" si="335"/>
        <v>1649.1716100000062</v>
      </c>
      <c r="L411" s="115">
        <f t="shared" si="336"/>
        <v>1810.4915200000037</v>
      </c>
      <c r="M411" s="115">
        <f t="shared" si="337"/>
        <v>0.16191709844559474</v>
      </c>
      <c r="N411" s="115">
        <f t="shared" si="338"/>
        <v>1697.0952480560823</v>
      </c>
      <c r="O411" s="115">
        <f t="shared" si="339"/>
        <v>1963.0322000000019</v>
      </c>
      <c r="Q411" s="205">
        <f t="shared" si="340"/>
        <v>-5.3222083064715422</v>
      </c>
      <c r="R411" s="204">
        <f t="shared" si="341"/>
        <v>0</v>
      </c>
      <c r="S411" s="204">
        <f t="shared" si="342"/>
        <v>0</v>
      </c>
      <c r="T411" s="115">
        <f t="shared" si="343"/>
        <v>-0.79913190114649846</v>
      </c>
      <c r="U411" s="115">
        <f t="shared" si="344"/>
        <v>0</v>
      </c>
      <c r="V411" s="115">
        <f t="shared" si="345"/>
        <v>0</v>
      </c>
      <c r="W411" s="202">
        <f t="shared" si="363"/>
        <v>0</v>
      </c>
      <c r="Y411" s="205">
        <f t="shared" si="381"/>
        <v>87.549002703623998</v>
      </c>
      <c r="Z411" s="205">
        <f t="shared" si="382"/>
        <v>-5.3222083064715422</v>
      </c>
      <c r="AA411" s="205">
        <f t="shared" si="346"/>
        <v>0</v>
      </c>
      <c r="AB411" s="205">
        <f t="shared" si="364"/>
        <v>0</v>
      </c>
      <c r="AC411" s="205">
        <f t="shared" si="383"/>
        <v>-5.2908331990943065</v>
      </c>
      <c r="AD411" s="205">
        <f t="shared" si="347"/>
        <v>0</v>
      </c>
      <c r="AE411" s="205">
        <f t="shared" si="365"/>
        <v>0</v>
      </c>
      <c r="AF411" s="205">
        <f t="shared" si="348"/>
        <v>0</v>
      </c>
      <c r="AG411" s="205">
        <f t="shared" si="366"/>
        <v>0</v>
      </c>
      <c r="AH411" s="205">
        <f t="shared" si="367"/>
        <v>0</v>
      </c>
      <c r="AI411" s="205">
        <f t="shared" si="349"/>
        <v>-0.14374361701117441</v>
      </c>
      <c r="AJ411" s="205">
        <f t="shared" si="384"/>
        <v>1685.3058261575827</v>
      </c>
      <c r="AK411" s="205">
        <f t="shared" si="368"/>
        <v>87.446869822180858</v>
      </c>
      <c r="AL411" s="205">
        <f t="shared" si="350"/>
        <v>87.549002703623998</v>
      </c>
      <c r="AM411" s="205" t="e">
        <f t="shared" si="351"/>
        <v>#DIV/0!</v>
      </c>
      <c r="AN411" s="205">
        <f t="shared" si="369"/>
        <v>0</v>
      </c>
      <c r="AO411" s="205">
        <f t="shared" si="352"/>
        <v>0</v>
      </c>
      <c r="AP411" s="205">
        <f t="shared" si="370"/>
        <v>0</v>
      </c>
      <c r="AQ411" s="205">
        <f t="shared" si="371"/>
        <v>0</v>
      </c>
      <c r="AR411" s="215">
        <f t="shared" si="353"/>
        <v>13.181186421934679</v>
      </c>
      <c r="AS411" s="215">
        <f t="shared" si="354"/>
        <v>13.181186421934679</v>
      </c>
      <c r="AT411" s="215">
        <f t="shared" si="355"/>
        <v>0</v>
      </c>
      <c r="AU411" s="215">
        <f t="shared" si="385"/>
        <v>0</v>
      </c>
      <c r="AV411" s="201"/>
      <c r="AW411" s="115">
        <f t="shared" si="386"/>
        <v>78.483000000007308</v>
      </c>
      <c r="AX411" s="115">
        <f t="shared" si="387"/>
        <v>-0.79913190114649846</v>
      </c>
      <c r="AY411" s="115">
        <f t="shared" si="372"/>
        <v>0</v>
      </c>
      <c r="AZ411" s="115">
        <f t="shared" si="388"/>
        <v>-0.79293303827830064</v>
      </c>
      <c r="BA411" s="115">
        <f t="shared" si="373"/>
        <v>0</v>
      </c>
      <c r="BB411" s="115">
        <f t="shared" si="389"/>
        <v>0</v>
      </c>
      <c r="BC411" s="115">
        <f t="shared" si="390"/>
        <v>0</v>
      </c>
      <c r="BD411" s="115">
        <f t="shared" si="391"/>
        <v>0</v>
      </c>
      <c r="BE411" s="115">
        <f t="shared" si="374"/>
        <v>0</v>
      </c>
      <c r="BF411" s="115">
        <f t="shared" si="375"/>
        <v>0</v>
      </c>
      <c r="BG411" s="115">
        <f t="shared" si="392"/>
        <v>1649.1716100000062</v>
      </c>
      <c r="BH411" s="115">
        <f t="shared" si="393"/>
        <v>12970.07163710828</v>
      </c>
      <c r="BI411" s="115">
        <f t="shared" si="376"/>
        <v>78.483000000007308</v>
      </c>
      <c r="BJ411" s="115" t="e">
        <f t="shared" si="377"/>
        <v>#DIV/0!</v>
      </c>
      <c r="BK411" s="115">
        <f t="shared" si="356"/>
        <v>0</v>
      </c>
      <c r="BL411" s="115">
        <f t="shared" si="357"/>
        <v>0</v>
      </c>
      <c r="BM411" s="115">
        <f t="shared" si="378"/>
        <v>0</v>
      </c>
      <c r="BN411" s="201">
        <f t="shared" si="358"/>
        <v>0</v>
      </c>
      <c r="BO411" s="216">
        <f t="shared" si="394"/>
        <v>0</v>
      </c>
      <c r="BP411" s="201"/>
      <c r="BQ411" s="110">
        <f t="shared" si="359"/>
        <v>0</v>
      </c>
      <c r="BR411" s="110" t="e">
        <f t="shared" si="360"/>
        <v>#DIV/0!</v>
      </c>
      <c r="BS411" s="110" t="e">
        <f t="shared" si="379"/>
        <v>#DIV/0!</v>
      </c>
      <c r="BT411" s="110">
        <f t="shared" si="380"/>
        <v>0</v>
      </c>
      <c r="CC411" s="110"/>
      <c r="CD411" s="110"/>
      <c r="CE411" s="110"/>
      <c r="CW411" s="110"/>
      <c r="CX411" s="110"/>
    </row>
    <row r="412" spans="1:102">
      <c r="A412" s="110">
        <f t="shared" si="395"/>
        <v>5.3200000000000784</v>
      </c>
      <c r="B412" s="110">
        <f t="shared" si="361"/>
        <v>1520.1239117647069</v>
      </c>
      <c r="C412" s="116">
        <f t="shared" si="362"/>
        <v>1520.1239117647069</v>
      </c>
      <c r="E412" s="205">
        <f t="shared" si="330"/>
        <v>1689.0895412128102</v>
      </c>
      <c r="F412" s="205">
        <f t="shared" si="331"/>
        <v>1721.480681223622</v>
      </c>
      <c r="G412" s="205">
        <f t="shared" si="332"/>
        <v>-0.14387346949173557</v>
      </c>
      <c r="H412" s="205">
        <f t="shared" si="333"/>
        <v>1684.4293155186622</v>
      </c>
      <c r="I412" s="205">
        <f t="shared" si="334"/>
        <v>0</v>
      </c>
      <c r="K412" s="115">
        <f t="shared" si="335"/>
        <v>1648.3857600000063</v>
      </c>
      <c r="L412" s="115">
        <f t="shared" si="336"/>
        <v>1810.0323200000037</v>
      </c>
      <c r="M412" s="115">
        <f t="shared" si="337"/>
        <v>0.16205704407951488</v>
      </c>
      <c r="N412" s="115">
        <f t="shared" si="338"/>
        <v>1696.4341023097916</v>
      </c>
      <c r="O412" s="115">
        <f t="shared" si="339"/>
        <v>1962.7952000000018</v>
      </c>
      <c r="Q412" s="205">
        <f t="shared" si="340"/>
        <v>-5.2164150255812078</v>
      </c>
      <c r="R412" s="204">
        <f t="shared" si="341"/>
        <v>0</v>
      </c>
      <c r="S412" s="204">
        <f t="shared" si="342"/>
        <v>0</v>
      </c>
      <c r="T412" s="115">
        <f t="shared" si="343"/>
        <v>-0.79347094200644541</v>
      </c>
      <c r="U412" s="115">
        <f t="shared" si="344"/>
        <v>0</v>
      </c>
      <c r="V412" s="115">
        <f t="shared" si="345"/>
        <v>0</v>
      </c>
      <c r="W412" s="202">
        <f t="shared" si="363"/>
        <v>0</v>
      </c>
      <c r="Y412" s="205">
        <f t="shared" si="381"/>
        <v>87.651063892055433</v>
      </c>
      <c r="Z412" s="205">
        <f t="shared" si="382"/>
        <v>-5.2164150255812078</v>
      </c>
      <c r="AA412" s="205">
        <f t="shared" si="346"/>
        <v>0</v>
      </c>
      <c r="AB412" s="205">
        <f t="shared" si="364"/>
        <v>0</v>
      </c>
      <c r="AC412" s="205">
        <f t="shared" si="383"/>
        <v>-5.1855423857276488</v>
      </c>
      <c r="AD412" s="205">
        <f t="shared" si="347"/>
        <v>0</v>
      </c>
      <c r="AE412" s="205">
        <f t="shared" si="365"/>
        <v>0</v>
      </c>
      <c r="AF412" s="205">
        <f t="shared" si="348"/>
        <v>0</v>
      </c>
      <c r="AG412" s="205">
        <f t="shared" si="366"/>
        <v>0</v>
      </c>
      <c r="AH412" s="205">
        <f t="shared" si="367"/>
        <v>0</v>
      </c>
      <c r="AI412" s="205">
        <f t="shared" si="349"/>
        <v>-0.14387346949173557</v>
      </c>
      <c r="AJ412" s="205">
        <f t="shared" si="384"/>
        <v>1684.4293155186622</v>
      </c>
      <c r="AK412" s="205">
        <f t="shared" si="368"/>
        <v>87.549002703623998</v>
      </c>
      <c r="AL412" s="205">
        <f t="shared" si="350"/>
        <v>87.651063892055433</v>
      </c>
      <c r="AM412" s="205" t="e">
        <f t="shared" si="351"/>
        <v>#DIV/0!</v>
      </c>
      <c r="AN412" s="205">
        <f t="shared" si="369"/>
        <v>0</v>
      </c>
      <c r="AO412" s="205">
        <f t="shared" si="352"/>
        <v>0</v>
      </c>
      <c r="AP412" s="205">
        <f t="shared" si="370"/>
        <v>0</v>
      </c>
      <c r="AQ412" s="205">
        <f t="shared" si="371"/>
        <v>0</v>
      </c>
      <c r="AR412" s="215">
        <f t="shared" si="353"/>
        <v>13.181186421934679</v>
      </c>
      <c r="AS412" s="215">
        <f t="shared" si="354"/>
        <v>13.181186421934679</v>
      </c>
      <c r="AT412" s="215">
        <f t="shared" si="355"/>
        <v>0</v>
      </c>
      <c r="AU412" s="215">
        <f t="shared" si="385"/>
        <v>0</v>
      </c>
      <c r="AV412" s="201"/>
      <c r="AW412" s="115">
        <f t="shared" si="386"/>
        <v>78.584999999999894</v>
      </c>
      <c r="AX412" s="115">
        <f t="shared" si="387"/>
        <v>-0.79347094200644541</v>
      </c>
      <c r="AY412" s="115">
        <f t="shared" si="372"/>
        <v>0</v>
      </c>
      <c r="AZ412" s="115">
        <f t="shared" si="388"/>
        <v>-0.78728460559446101</v>
      </c>
      <c r="BA412" s="115">
        <f t="shared" si="373"/>
        <v>0</v>
      </c>
      <c r="BB412" s="115">
        <f t="shared" si="389"/>
        <v>0</v>
      </c>
      <c r="BC412" s="115">
        <f t="shared" si="390"/>
        <v>0</v>
      </c>
      <c r="BD412" s="115">
        <f t="shared" si="391"/>
        <v>0</v>
      </c>
      <c r="BE412" s="115">
        <f t="shared" si="374"/>
        <v>0</v>
      </c>
      <c r="BF412" s="115">
        <f t="shared" si="375"/>
        <v>0</v>
      </c>
      <c r="BG412" s="115">
        <f t="shared" si="392"/>
        <v>1648.3857600000063</v>
      </c>
      <c r="BH412" s="115">
        <f t="shared" si="393"/>
        <v>12904.769823530207</v>
      </c>
      <c r="BI412" s="115">
        <f t="shared" si="376"/>
        <v>78.584999999999894</v>
      </c>
      <c r="BJ412" s="115" t="e">
        <f t="shared" si="377"/>
        <v>#DIV/0!</v>
      </c>
      <c r="BK412" s="115">
        <f t="shared" si="356"/>
        <v>0</v>
      </c>
      <c r="BL412" s="115">
        <f t="shared" si="357"/>
        <v>0</v>
      </c>
      <c r="BM412" s="115">
        <f t="shared" si="378"/>
        <v>0</v>
      </c>
      <c r="BN412" s="201">
        <f t="shared" si="358"/>
        <v>0</v>
      </c>
      <c r="BO412" s="216">
        <f t="shared" si="394"/>
        <v>0</v>
      </c>
      <c r="BP412" s="201"/>
      <c r="BQ412" s="110">
        <f t="shared" si="359"/>
        <v>0</v>
      </c>
      <c r="BR412" s="110" t="e">
        <f t="shared" si="360"/>
        <v>#DIV/0!</v>
      </c>
      <c r="BS412" s="110" t="e">
        <f t="shared" si="379"/>
        <v>#DIV/0!</v>
      </c>
      <c r="BT412" s="110">
        <f t="shared" si="380"/>
        <v>0</v>
      </c>
      <c r="CC412" s="110"/>
      <c r="CD412" s="110"/>
      <c r="CE412" s="110"/>
      <c r="CW412" s="110"/>
      <c r="CX412" s="110"/>
    </row>
    <row r="413" spans="1:102">
      <c r="A413" s="110">
        <f t="shared" si="395"/>
        <v>5.3100000000000787</v>
      </c>
      <c r="B413" s="110">
        <f t="shared" si="361"/>
        <v>1519.9920999004876</v>
      </c>
      <c r="C413" s="116">
        <f t="shared" si="362"/>
        <v>1519.9920999004876</v>
      </c>
      <c r="E413" s="205">
        <f t="shared" si="330"/>
        <v>1688.2906757278749</v>
      </c>
      <c r="F413" s="205">
        <f t="shared" si="331"/>
        <v>1721.1988812236223</v>
      </c>
      <c r="G413" s="205">
        <f t="shared" si="332"/>
        <v>-0.14400331671345165</v>
      </c>
      <c r="H413" s="205">
        <f t="shared" si="333"/>
        <v>1683.5517849893995</v>
      </c>
      <c r="I413" s="205">
        <f t="shared" si="334"/>
        <v>3.1086244689504383E-14</v>
      </c>
      <c r="K413" s="115">
        <f t="shared" si="335"/>
        <v>1647.5988900000063</v>
      </c>
      <c r="L413" s="115">
        <f t="shared" si="336"/>
        <v>1809.5724800000037</v>
      </c>
      <c r="M413" s="115">
        <f t="shared" si="337"/>
        <v>0.16219723183390894</v>
      </c>
      <c r="N413" s="115">
        <f t="shared" si="338"/>
        <v>1695.7722013546693</v>
      </c>
      <c r="O413" s="115">
        <f t="shared" si="339"/>
        <v>1962.5578000000019</v>
      </c>
      <c r="Q413" s="205">
        <f t="shared" si="340"/>
        <v>-5.1141827180195625</v>
      </c>
      <c r="R413" s="204">
        <f t="shared" si="341"/>
        <v>0</v>
      </c>
      <c r="S413" s="204">
        <f t="shared" si="342"/>
        <v>0</v>
      </c>
      <c r="T413" s="115">
        <f t="shared" si="343"/>
        <v>-0.78782467005590773</v>
      </c>
      <c r="U413" s="115">
        <f t="shared" si="344"/>
        <v>0</v>
      </c>
      <c r="V413" s="115">
        <f t="shared" si="345"/>
        <v>0</v>
      </c>
      <c r="W413" s="202">
        <f t="shared" si="363"/>
        <v>0</v>
      </c>
      <c r="Y413" s="205">
        <f t="shared" si="381"/>
        <v>87.753052926270414</v>
      </c>
      <c r="Z413" s="205">
        <f t="shared" si="382"/>
        <v>-5.1141827180195625</v>
      </c>
      <c r="AA413" s="205">
        <f t="shared" si="346"/>
        <v>0</v>
      </c>
      <c r="AB413" s="205">
        <f t="shared" si="364"/>
        <v>0</v>
      </c>
      <c r="AC413" s="205">
        <f t="shared" si="383"/>
        <v>-5.0837951601161322</v>
      </c>
      <c r="AD413" s="205">
        <f t="shared" si="347"/>
        <v>0</v>
      </c>
      <c r="AE413" s="205">
        <f t="shared" si="365"/>
        <v>0</v>
      </c>
      <c r="AF413" s="205">
        <f t="shared" si="348"/>
        <v>0</v>
      </c>
      <c r="AG413" s="205">
        <f t="shared" si="366"/>
        <v>0</v>
      </c>
      <c r="AH413" s="205">
        <f t="shared" si="367"/>
        <v>0</v>
      </c>
      <c r="AI413" s="205">
        <f t="shared" si="349"/>
        <v>-0.14400331671345165</v>
      </c>
      <c r="AJ413" s="205">
        <f t="shared" si="384"/>
        <v>1683.5517849893995</v>
      </c>
      <c r="AK413" s="205">
        <f t="shared" si="368"/>
        <v>87.651063892055433</v>
      </c>
      <c r="AL413" s="205">
        <f t="shared" si="350"/>
        <v>87.753052926270414</v>
      </c>
      <c r="AM413" s="205" t="e">
        <f t="shared" si="351"/>
        <v>#DIV/0!</v>
      </c>
      <c r="AN413" s="205">
        <f t="shared" si="369"/>
        <v>0</v>
      </c>
      <c r="AO413" s="205">
        <f t="shared" si="352"/>
        <v>0</v>
      </c>
      <c r="AP413" s="205">
        <f t="shared" si="370"/>
        <v>0</v>
      </c>
      <c r="AQ413" s="205">
        <f t="shared" si="371"/>
        <v>0</v>
      </c>
      <c r="AR413" s="215">
        <f t="shared" si="353"/>
        <v>13.181186421934679</v>
      </c>
      <c r="AS413" s="215">
        <f t="shared" si="354"/>
        <v>13.181186421934679</v>
      </c>
      <c r="AT413" s="215">
        <f t="shared" si="355"/>
        <v>0</v>
      </c>
      <c r="AU413" s="215">
        <f t="shared" si="385"/>
        <v>0</v>
      </c>
      <c r="AV413" s="201"/>
      <c r="AW413" s="115">
        <f t="shared" si="386"/>
        <v>78.68699999999248</v>
      </c>
      <c r="AX413" s="115">
        <f t="shared" si="387"/>
        <v>-0.78782467005590773</v>
      </c>
      <c r="AY413" s="115">
        <f t="shared" si="372"/>
        <v>0</v>
      </c>
      <c r="AZ413" s="115">
        <f t="shared" si="388"/>
        <v>-0.78165082406039688</v>
      </c>
      <c r="BA413" s="115">
        <f t="shared" si="373"/>
        <v>0</v>
      </c>
      <c r="BB413" s="115">
        <f t="shared" si="389"/>
        <v>0</v>
      </c>
      <c r="BC413" s="115">
        <f t="shared" si="390"/>
        <v>0</v>
      </c>
      <c r="BD413" s="115">
        <f t="shared" si="391"/>
        <v>0</v>
      </c>
      <c r="BE413" s="115">
        <f t="shared" si="374"/>
        <v>0</v>
      </c>
      <c r="BF413" s="115">
        <f t="shared" si="375"/>
        <v>0</v>
      </c>
      <c r="BG413" s="115">
        <f t="shared" si="392"/>
        <v>1647.5988900000063</v>
      </c>
      <c r="BH413" s="115">
        <f t="shared" si="393"/>
        <v>12839.366009952142</v>
      </c>
      <c r="BI413" s="115">
        <f t="shared" si="376"/>
        <v>78.68699999999248</v>
      </c>
      <c r="BJ413" s="115" t="e">
        <f t="shared" si="377"/>
        <v>#DIV/0!</v>
      </c>
      <c r="BK413" s="115">
        <f t="shared" si="356"/>
        <v>0</v>
      </c>
      <c r="BL413" s="115">
        <f t="shared" si="357"/>
        <v>0</v>
      </c>
      <c r="BM413" s="115">
        <f t="shared" si="378"/>
        <v>0</v>
      </c>
      <c r="BN413" s="201">
        <f t="shared" si="358"/>
        <v>0</v>
      </c>
      <c r="BO413" s="216">
        <f t="shared" si="394"/>
        <v>0</v>
      </c>
      <c r="BP413" s="201"/>
      <c r="BQ413" s="110">
        <f t="shared" si="359"/>
        <v>0</v>
      </c>
      <c r="BR413" s="110" t="e">
        <f t="shared" si="360"/>
        <v>#DIV/0!</v>
      </c>
      <c r="BS413" s="110" t="e">
        <f t="shared" si="379"/>
        <v>#DIV/0!</v>
      </c>
      <c r="BT413" s="110">
        <f t="shared" si="380"/>
        <v>0</v>
      </c>
      <c r="CC413" s="110"/>
      <c r="CD413" s="110"/>
      <c r="CE413" s="110"/>
      <c r="CW413" s="110"/>
      <c r="CX413" s="110"/>
    </row>
    <row r="414" spans="1:102">
      <c r="A414" s="110">
        <f t="shared" si="395"/>
        <v>5.3000000000000789</v>
      </c>
      <c r="B414" s="110">
        <f t="shared" si="361"/>
        <v>1519.8602880362682</v>
      </c>
      <c r="C414" s="116">
        <f t="shared" si="362"/>
        <v>1519.8602880362682</v>
      </c>
      <c r="E414" s="205">
        <f t="shared" si="330"/>
        <v>1687.490683888188</v>
      </c>
      <c r="F414" s="205">
        <f t="shared" si="331"/>
        <v>1720.9142812236223</v>
      </c>
      <c r="G414" s="205">
        <f t="shared" si="332"/>
        <v>-0.14413315669983687</v>
      </c>
      <c r="H414" s="205">
        <f t="shared" si="333"/>
        <v>1682.6732352959675</v>
      </c>
      <c r="I414" s="205">
        <f t="shared" si="334"/>
        <v>-2.9309887850104133E-14</v>
      </c>
      <c r="K414" s="115">
        <f t="shared" si="335"/>
        <v>1646.8110000000063</v>
      </c>
      <c r="L414" s="115">
        <f t="shared" si="336"/>
        <v>1809.1120000000037</v>
      </c>
      <c r="M414" s="115">
        <f t="shared" si="337"/>
        <v>0.16233766233766123</v>
      </c>
      <c r="N414" s="115">
        <f t="shared" si="338"/>
        <v>1695.1095457205979</v>
      </c>
      <c r="O414" s="115">
        <f t="shared" si="339"/>
        <v>1962.320000000002</v>
      </c>
      <c r="Q414" s="205">
        <f t="shared" si="340"/>
        <v>-5.0153307607677746</v>
      </c>
      <c r="R414" s="204">
        <f t="shared" si="341"/>
        <v>0</v>
      </c>
      <c r="S414" s="204">
        <f t="shared" si="342"/>
        <v>0</v>
      </c>
      <c r="T414" s="115">
        <f t="shared" si="343"/>
        <v>-0.78219303617192792</v>
      </c>
      <c r="U414" s="115">
        <f t="shared" si="344"/>
        <v>0</v>
      </c>
      <c r="V414" s="115">
        <f t="shared" si="345"/>
        <v>0</v>
      </c>
      <c r="W414" s="202">
        <f t="shared" si="363"/>
        <v>0</v>
      </c>
      <c r="Y414" s="205">
        <f t="shared" si="381"/>
        <v>87.854969343199684</v>
      </c>
      <c r="Z414" s="205">
        <f t="shared" si="382"/>
        <v>-5.0153307607677746</v>
      </c>
      <c r="AA414" s="205">
        <f t="shared" si="346"/>
        <v>0</v>
      </c>
      <c r="AB414" s="205">
        <f t="shared" si="364"/>
        <v>0</v>
      </c>
      <c r="AC414" s="205">
        <f t="shared" si="383"/>
        <v>-4.9854117789788264</v>
      </c>
      <c r="AD414" s="205">
        <f t="shared" si="347"/>
        <v>0</v>
      </c>
      <c r="AE414" s="205">
        <f t="shared" si="365"/>
        <v>0</v>
      </c>
      <c r="AF414" s="205">
        <f t="shared" si="348"/>
        <v>0</v>
      </c>
      <c r="AG414" s="205">
        <f t="shared" si="366"/>
        <v>0</v>
      </c>
      <c r="AH414" s="205">
        <f t="shared" si="367"/>
        <v>0</v>
      </c>
      <c r="AI414" s="205">
        <f t="shared" si="349"/>
        <v>-0.14413315669983687</v>
      </c>
      <c r="AJ414" s="205">
        <f t="shared" si="384"/>
        <v>1682.6732352959675</v>
      </c>
      <c r="AK414" s="205">
        <f t="shared" si="368"/>
        <v>87.753052926270414</v>
      </c>
      <c r="AL414" s="205">
        <f t="shared" si="350"/>
        <v>87.854969343199684</v>
      </c>
      <c r="AM414" s="205" t="e">
        <f t="shared" si="351"/>
        <v>#DIV/0!</v>
      </c>
      <c r="AN414" s="205">
        <f t="shared" si="369"/>
        <v>0</v>
      </c>
      <c r="AO414" s="205">
        <f t="shared" si="352"/>
        <v>0</v>
      </c>
      <c r="AP414" s="205">
        <f t="shared" si="370"/>
        <v>0</v>
      </c>
      <c r="AQ414" s="205">
        <f t="shared" si="371"/>
        <v>0</v>
      </c>
      <c r="AR414" s="215">
        <f t="shared" si="353"/>
        <v>13.181186421934679</v>
      </c>
      <c r="AS414" s="215">
        <f t="shared" si="354"/>
        <v>13.181186421934679</v>
      </c>
      <c r="AT414" s="215">
        <f t="shared" si="355"/>
        <v>0</v>
      </c>
      <c r="AU414" s="215">
        <f t="shared" si="385"/>
        <v>0</v>
      </c>
      <c r="AV414" s="201"/>
      <c r="AW414" s="115">
        <f t="shared" si="386"/>
        <v>78.789000000007803</v>
      </c>
      <c r="AX414" s="115">
        <f t="shared" si="387"/>
        <v>-0.78219303617192792</v>
      </c>
      <c r="AY414" s="115">
        <f t="shared" si="372"/>
        <v>0</v>
      </c>
      <c r="AZ414" s="115">
        <f t="shared" si="388"/>
        <v>-0.77603164468327401</v>
      </c>
      <c r="BA414" s="115">
        <f t="shared" si="373"/>
        <v>0</v>
      </c>
      <c r="BB414" s="115">
        <f t="shared" si="389"/>
        <v>0</v>
      </c>
      <c r="BC414" s="115">
        <f t="shared" si="390"/>
        <v>0</v>
      </c>
      <c r="BD414" s="115">
        <f t="shared" si="391"/>
        <v>0</v>
      </c>
      <c r="BE414" s="115">
        <f t="shared" si="374"/>
        <v>0</v>
      </c>
      <c r="BF414" s="115">
        <f t="shared" si="375"/>
        <v>0</v>
      </c>
      <c r="BG414" s="115">
        <f t="shared" si="392"/>
        <v>1646.8110000000063</v>
      </c>
      <c r="BH414" s="115">
        <f t="shared" si="393"/>
        <v>12773.860196374084</v>
      </c>
      <c r="BI414" s="115">
        <f t="shared" si="376"/>
        <v>78.789000000007803</v>
      </c>
      <c r="BJ414" s="115" t="e">
        <f t="shared" si="377"/>
        <v>#DIV/0!</v>
      </c>
      <c r="BK414" s="115">
        <f t="shared" si="356"/>
        <v>0</v>
      </c>
      <c r="BL414" s="115">
        <f t="shared" si="357"/>
        <v>0</v>
      </c>
      <c r="BM414" s="115">
        <f t="shared" si="378"/>
        <v>0</v>
      </c>
      <c r="BN414" s="201">
        <f t="shared" si="358"/>
        <v>0</v>
      </c>
      <c r="BO414" s="216">
        <f t="shared" si="394"/>
        <v>0</v>
      </c>
      <c r="BP414" s="201"/>
      <c r="BQ414" s="110">
        <f t="shared" si="359"/>
        <v>0</v>
      </c>
      <c r="BR414" s="110" t="e">
        <f t="shared" si="360"/>
        <v>#DIV/0!</v>
      </c>
      <c r="BS414" s="110" t="e">
        <f t="shared" si="379"/>
        <v>#DIV/0!</v>
      </c>
      <c r="BT414" s="110">
        <f t="shared" si="380"/>
        <v>0</v>
      </c>
      <c r="CC414" s="110"/>
      <c r="CD414" s="110"/>
      <c r="CE414" s="110"/>
      <c r="CW414" s="110"/>
      <c r="CX414" s="110"/>
    </row>
    <row r="415" spans="1:102">
      <c r="A415" s="110">
        <f t="shared" si="395"/>
        <v>5.2900000000000791</v>
      </c>
      <c r="B415" s="110">
        <f t="shared" si="361"/>
        <v>1519.7284761720489</v>
      </c>
      <c r="C415" s="116">
        <f t="shared" si="362"/>
        <v>1519.7284761720489</v>
      </c>
      <c r="E415" s="205">
        <f t="shared" si="330"/>
        <v>1686.6895656937497</v>
      </c>
      <c r="F415" s="205">
        <f t="shared" si="331"/>
        <v>1720.6268812236221</v>
      </c>
      <c r="G415" s="205">
        <f t="shared" si="332"/>
        <v>-0.14426298745548444</v>
      </c>
      <c r="H415" s="205">
        <f t="shared" si="333"/>
        <v>1681.7936671691909</v>
      </c>
      <c r="I415" s="205">
        <f t="shared" si="334"/>
        <v>0</v>
      </c>
      <c r="K415" s="115">
        <f t="shared" si="335"/>
        <v>1646.0220900000063</v>
      </c>
      <c r="L415" s="115">
        <f t="shared" si="336"/>
        <v>1808.6508800000036</v>
      </c>
      <c r="M415" s="115">
        <f t="shared" si="337"/>
        <v>0.16247833622183597</v>
      </c>
      <c r="N415" s="115">
        <f t="shared" si="338"/>
        <v>1694.4461359390634</v>
      </c>
      <c r="O415" s="115">
        <f t="shared" si="339"/>
        <v>1962.081800000002</v>
      </c>
      <c r="Q415" s="205">
        <f t="shared" si="340"/>
        <v>-4.9196905210354007</v>
      </c>
      <c r="R415" s="204">
        <f t="shared" si="341"/>
        <v>0</v>
      </c>
      <c r="S415" s="204">
        <f t="shared" si="342"/>
        <v>0</v>
      </c>
      <c r="T415" s="115">
        <f t="shared" si="343"/>
        <v>-0.77657599142168832</v>
      </c>
      <c r="U415" s="115">
        <f t="shared" si="344"/>
        <v>0</v>
      </c>
      <c r="V415" s="115">
        <f t="shared" si="345"/>
        <v>0</v>
      </c>
      <c r="W415" s="202">
        <f t="shared" si="363"/>
        <v>0</v>
      </c>
      <c r="Y415" s="205">
        <f t="shared" si="381"/>
        <v>87.956812677659457</v>
      </c>
      <c r="Z415" s="205">
        <f t="shared" si="382"/>
        <v>-4.9196905210354007</v>
      </c>
      <c r="AA415" s="205">
        <f t="shared" si="346"/>
        <v>0</v>
      </c>
      <c r="AB415" s="205">
        <f t="shared" si="364"/>
        <v>0</v>
      </c>
      <c r="AC415" s="205">
        <f t="shared" si="383"/>
        <v>-4.8902244308515801</v>
      </c>
      <c r="AD415" s="205">
        <f t="shared" si="347"/>
        <v>0</v>
      </c>
      <c r="AE415" s="205">
        <f t="shared" si="365"/>
        <v>0</v>
      </c>
      <c r="AF415" s="205">
        <f t="shared" si="348"/>
        <v>0</v>
      </c>
      <c r="AG415" s="205">
        <f t="shared" si="366"/>
        <v>0</v>
      </c>
      <c r="AH415" s="205">
        <f t="shared" si="367"/>
        <v>0</v>
      </c>
      <c r="AI415" s="205">
        <f t="shared" si="349"/>
        <v>-0.14426298745548444</v>
      </c>
      <c r="AJ415" s="205">
        <f t="shared" si="384"/>
        <v>1681.7936671691909</v>
      </c>
      <c r="AK415" s="205">
        <f t="shared" si="368"/>
        <v>87.854969343199684</v>
      </c>
      <c r="AL415" s="205">
        <f t="shared" si="350"/>
        <v>87.956812677659457</v>
      </c>
      <c r="AM415" s="205" t="e">
        <f t="shared" si="351"/>
        <v>#DIV/0!</v>
      </c>
      <c r="AN415" s="205">
        <f t="shared" si="369"/>
        <v>0</v>
      </c>
      <c r="AO415" s="205">
        <f t="shared" si="352"/>
        <v>0</v>
      </c>
      <c r="AP415" s="205">
        <f t="shared" si="370"/>
        <v>0</v>
      </c>
      <c r="AQ415" s="205">
        <f t="shared" si="371"/>
        <v>0</v>
      </c>
      <c r="AR415" s="215">
        <f t="shared" si="353"/>
        <v>13.181186421934679</v>
      </c>
      <c r="AS415" s="215">
        <f t="shared" si="354"/>
        <v>13.181186421934679</v>
      </c>
      <c r="AT415" s="215">
        <f t="shared" si="355"/>
        <v>0</v>
      </c>
      <c r="AU415" s="215">
        <f t="shared" si="385"/>
        <v>0</v>
      </c>
      <c r="AV415" s="201"/>
      <c r="AW415" s="115">
        <f t="shared" si="386"/>
        <v>78.891000000000389</v>
      </c>
      <c r="AX415" s="115">
        <f t="shared" si="387"/>
        <v>-0.77657599142168832</v>
      </c>
      <c r="AY415" s="115">
        <f t="shared" si="372"/>
        <v>0</v>
      </c>
      <c r="AZ415" s="115">
        <f t="shared" si="388"/>
        <v>-0.7704270186598543</v>
      </c>
      <c r="BA415" s="115">
        <f t="shared" si="373"/>
        <v>0</v>
      </c>
      <c r="BB415" s="115">
        <f t="shared" si="389"/>
        <v>0</v>
      </c>
      <c r="BC415" s="115">
        <f t="shared" si="390"/>
        <v>0</v>
      </c>
      <c r="BD415" s="115">
        <f t="shared" si="391"/>
        <v>0</v>
      </c>
      <c r="BE415" s="115">
        <f t="shared" si="374"/>
        <v>0</v>
      </c>
      <c r="BF415" s="115">
        <f t="shared" si="375"/>
        <v>0</v>
      </c>
      <c r="BG415" s="115">
        <f t="shared" si="392"/>
        <v>1646.0220900000063</v>
      </c>
      <c r="BH415" s="115">
        <f t="shared" si="393"/>
        <v>12708.25238279601</v>
      </c>
      <c r="BI415" s="115">
        <f t="shared" si="376"/>
        <v>78.891000000000389</v>
      </c>
      <c r="BJ415" s="115" t="e">
        <f t="shared" si="377"/>
        <v>#DIV/0!</v>
      </c>
      <c r="BK415" s="115">
        <f t="shared" si="356"/>
        <v>0</v>
      </c>
      <c r="BL415" s="115">
        <f t="shared" si="357"/>
        <v>0</v>
      </c>
      <c r="BM415" s="115">
        <f t="shared" si="378"/>
        <v>0</v>
      </c>
      <c r="BN415" s="201">
        <f t="shared" si="358"/>
        <v>0</v>
      </c>
      <c r="BO415" s="216">
        <f t="shared" si="394"/>
        <v>0</v>
      </c>
      <c r="BP415" s="201"/>
      <c r="BQ415" s="110">
        <f t="shared" si="359"/>
        <v>0</v>
      </c>
      <c r="BR415" s="110" t="e">
        <f t="shared" si="360"/>
        <v>#DIV/0!</v>
      </c>
      <c r="BS415" s="110" t="e">
        <f t="shared" si="379"/>
        <v>#DIV/0!</v>
      </c>
      <c r="BT415" s="110">
        <f t="shared" si="380"/>
        <v>0</v>
      </c>
      <c r="CC415" s="110"/>
      <c r="CD415" s="110"/>
      <c r="CE415" s="110"/>
      <c r="CW415" s="110"/>
      <c r="CX415" s="110"/>
    </row>
    <row r="416" spans="1:102">
      <c r="A416" s="110">
        <f t="shared" si="395"/>
        <v>5.2800000000000793</v>
      </c>
      <c r="B416" s="110">
        <f t="shared" si="361"/>
        <v>1519.5966643078295</v>
      </c>
      <c r="C416" s="116">
        <f t="shared" si="362"/>
        <v>1519.5966643078295</v>
      </c>
      <c r="E416" s="205">
        <f t="shared" si="330"/>
        <v>1685.8873211445598</v>
      </c>
      <c r="F416" s="205">
        <f t="shared" si="331"/>
        <v>1720.3366812236222</v>
      </c>
      <c r="G416" s="205">
        <f t="shared" si="332"/>
        <v>-0.14439280696598</v>
      </c>
      <c r="H416" s="205">
        <f t="shared" si="333"/>
        <v>1680.9130813445622</v>
      </c>
      <c r="I416" s="205">
        <f t="shared" si="334"/>
        <v>0</v>
      </c>
      <c r="K416" s="115">
        <f t="shared" si="335"/>
        <v>1645.2321600000064</v>
      </c>
      <c r="L416" s="115">
        <f t="shared" si="336"/>
        <v>1808.1891200000039</v>
      </c>
      <c r="M416" s="115">
        <f t="shared" si="337"/>
        <v>0.16261925411968664</v>
      </c>
      <c r="N416" s="115">
        <f t="shared" si="338"/>
        <v>1693.7819725431621</v>
      </c>
      <c r="O416" s="115">
        <f t="shared" si="339"/>
        <v>1961.8432000000018</v>
      </c>
      <c r="Q416" s="205">
        <f t="shared" si="340"/>
        <v>-4.8271043774133275</v>
      </c>
      <c r="R416" s="204">
        <f t="shared" si="341"/>
        <v>0</v>
      </c>
      <c r="S416" s="204">
        <f t="shared" si="342"/>
        <v>0</v>
      </c>
      <c r="T416" s="115">
        <f t="shared" si="343"/>
        <v>-0.77097348706172963</v>
      </c>
      <c r="U416" s="115">
        <f t="shared" si="344"/>
        <v>0</v>
      </c>
      <c r="V416" s="115">
        <f t="shared" si="345"/>
        <v>0</v>
      </c>
      <c r="W416" s="202">
        <f t="shared" si="363"/>
        <v>0</v>
      </c>
      <c r="Y416" s="205">
        <f t="shared" si="381"/>
        <v>88.058582462874313</v>
      </c>
      <c r="Z416" s="205">
        <f t="shared" si="382"/>
        <v>-4.8271043774133275</v>
      </c>
      <c r="AA416" s="205">
        <f t="shared" si="346"/>
        <v>0</v>
      </c>
      <c r="AB416" s="205">
        <f t="shared" si="364"/>
        <v>0</v>
      </c>
      <c r="AC416" s="205">
        <f t="shared" si="383"/>
        <v>-4.7980762620084265</v>
      </c>
      <c r="AD416" s="205">
        <f t="shared" si="347"/>
        <v>0</v>
      </c>
      <c r="AE416" s="205">
        <f t="shared" si="365"/>
        <v>0</v>
      </c>
      <c r="AF416" s="205">
        <f t="shared" si="348"/>
        <v>0</v>
      </c>
      <c r="AG416" s="205">
        <f t="shared" si="366"/>
        <v>0</v>
      </c>
      <c r="AH416" s="205">
        <f t="shared" si="367"/>
        <v>0</v>
      </c>
      <c r="AI416" s="205">
        <f t="shared" si="349"/>
        <v>-0.14439280696598</v>
      </c>
      <c r="AJ416" s="205">
        <f t="shared" si="384"/>
        <v>1680.9130813445622</v>
      </c>
      <c r="AK416" s="205">
        <f t="shared" si="368"/>
        <v>87.956812677659457</v>
      </c>
      <c r="AL416" s="205">
        <f t="shared" si="350"/>
        <v>88.058582462874313</v>
      </c>
      <c r="AM416" s="205" t="e">
        <f t="shared" si="351"/>
        <v>#DIV/0!</v>
      </c>
      <c r="AN416" s="205">
        <f t="shared" si="369"/>
        <v>0</v>
      </c>
      <c r="AO416" s="205">
        <f t="shared" si="352"/>
        <v>0</v>
      </c>
      <c r="AP416" s="205">
        <f t="shared" si="370"/>
        <v>0</v>
      </c>
      <c r="AQ416" s="205">
        <f t="shared" si="371"/>
        <v>0</v>
      </c>
      <c r="AR416" s="215">
        <f t="shared" si="353"/>
        <v>13.181186421934679</v>
      </c>
      <c r="AS416" s="215">
        <f t="shared" si="354"/>
        <v>13.181186421934679</v>
      </c>
      <c r="AT416" s="215">
        <f t="shared" si="355"/>
        <v>0</v>
      </c>
      <c r="AU416" s="215">
        <f t="shared" si="385"/>
        <v>0</v>
      </c>
      <c r="AV416" s="201"/>
      <c r="AW416" s="115">
        <f t="shared" si="386"/>
        <v>78.992999999992975</v>
      </c>
      <c r="AX416" s="115">
        <f t="shared" si="387"/>
        <v>-0.77097348706172963</v>
      </c>
      <c r="AY416" s="115">
        <f t="shared" si="372"/>
        <v>0</v>
      </c>
      <c r="AZ416" s="115">
        <f t="shared" si="388"/>
        <v>-0.7648368973757167</v>
      </c>
      <c r="BA416" s="115">
        <f t="shared" si="373"/>
        <v>0</v>
      </c>
      <c r="BB416" s="115">
        <f t="shared" si="389"/>
        <v>0</v>
      </c>
      <c r="BC416" s="115">
        <f t="shared" si="390"/>
        <v>0</v>
      </c>
      <c r="BD416" s="115">
        <f t="shared" si="391"/>
        <v>0</v>
      </c>
      <c r="BE416" s="115">
        <f t="shared" si="374"/>
        <v>0</v>
      </c>
      <c r="BF416" s="115">
        <f t="shared" si="375"/>
        <v>0</v>
      </c>
      <c r="BG416" s="115">
        <f t="shared" si="392"/>
        <v>1645.2321600000064</v>
      </c>
      <c r="BH416" s="115">
        <f t="shared" si="393"/>
        <v>12642.542569217945</v>
      </c>
      <c r="BI416" s="115">
        <f t="shared" si="376"/>
        <v>78.992999999992975</v>
      </c>
      <c r="BJ416" s="115" t="e">
        <f t="shared" si="377"/>
        <v>#DIV/0!</v>
      </c>
      <c r="BK416" s="115">
        <f t="shared" si="356"/>
        <v>0</v>
      </c>
      <c r="BL416" s="115">
        <f t="shared" si="357"/>
        <v>0</v>
      </c>
      <c r="BM416" s="115">
        <f t="shared" si="378"/>
        <v>0</v>
      </c>
      <c r="BN416" s="201">
        <f t="shared" si="358"/>
        <v>0</v>
      </c>
      <c r="BO416" s="216">
        <f t="shared" si="394"/>
        <v>0</v>
      </c>
      <c r="BP416" s="201"/>
      <c r="BQ416" s="110">
        <f t="shared" si="359"/>
        <v>0</v>
      </c>
      <c r="BR416" s="110" t="e">
        <f t="shared" si="360"/>
        <v>#DIV/0!</v>
      </c>
      <c r="BS416" s="110" t="e">
        <f t="shared" si="379"/>
        <v>#DIV/0!</v>
      </c>
      <c r="BT416" s="110">
        <f t="shared" si="380"/>
        <v>0</v>
      </c>
      <c r="CC416" s="110"/>
      <c r="CD416" s="110"/>
      <c r="CE416" s="110"/>
      <c r="CW416" s="110"/>
      <c r="CX416" s="110"/>
    </row>
    <row r="417" spans="1:102">
      <c r="A417" s="110">
        <f t="shared" si="395"/>
        <v>5.2700000000000795</v>
      </c>
      <c r="B417" s="110">
        <f t="shared" si="361"/>
        <v>1519.4648524436102</v>
      </c>
      <c r="C417" s="116">
        <f t="shared" si="362"/>
        <v>1519.4648524436102</v>
      </c>
      <c r="E417" s="205">
        <f t="shared" si="330"/>
        <v>1685.0839502406184</v>
      </c>
      <c r="F417" s="205">
        <f t="shared" si="331"/>
        <v>1720.0436812236223</v>
      </c>
      <c r="G417" s="205">
        <f t="shared" si="332"/>
        <v>-0.14452261319778523</v>
      </c>
      <c r="H417" s="205">
        <f t="shared" si="333"/>
        <v>1680.0314785622631</v>
      </c>
      <c r="I417" s="205">
        <f t="shared" si="334"/>
        <v>1.2434497875801753E-14</v>
      </c>
      <c r="K417" s="115">
        <f t="shared" si="335"/>
        <v>1644.4412100000063</v>
      </c>
      <c r="L417" s="115">
        <f t="shared" si="336"/>
        <v>1807.7267200000035</v>
      </c>
      <c r="M417" s="115">
        <f t="shared" si="337"/>
        <v>0.16276041666666552</v>
      </c>
      <c r="N417" s="115">
        <f t="shared" si="338"/>
        <v>1693.1170560676053</v>
      </c>
      <c r="O417" s="115">
        <f t="shared" si="339"/>
        <v>1961.6042000000018</v>
      </c>
      <c r="Q417" s="205">
        <f t="shared" si="340"/>
        <v>-4.7374248353777553</v>
      </c>
      <c r="R417" s="204">
        <f t="shared" si="341"/>
        <v>0</v>
      </c>
      <c r="S417" s="204">
        <f t="shared" si="342"/>
        <v>0</v>
      </c>
      <c r="T417" s="115">
        <f t="shared" si="343"/>
        <v>-0.76538547453719719</v>
      </c>
      <c r="U417" s="115">
        <f t="shared" si="344"/>
        <v>0</v>
      </c>
      <c r="V417" s="115">
        <f t="shared" si="345"/>
        <v>0</v>
      </c>
      <c r="W417" s="202">
        <f t="shared" si="363"/>
        <v>0</v>
      </c>
      <c r="Y417" s="205">
        <f t="shared" si="381"/>
        <v>88.160278229908783</v>
      </c>
      <c r="Z417" s="205">
        <f t="shared" si="382"/>
        <v>-4.7374248353777553</v>
      </c>
      <c r="AA417" s="205">
        <f t="shared" si="346"/>
        <v>0</v>
      </c>
      <c r="AB417" s="205">
        <f t="shared" si="364"/>
        <v>0</v>
      </c>
      <c r="AC417" s="205">
        <f t="shared" si="383"/>
        <v>-4.7088204962743978</v>
      </c>
      <c r="AD417" s="205">
        <f t="shared" si="347"/>
        <v>0</v>
      </c>
      <c r="AE417" s="205">
        <f t="shared" si="365"/>
        <v>0</v>
      </c>
      <c r="AF417" s="205">
        <f t="shared" si="348"/>
        <v>0</v>
      </c>
      <c r="AG417" s="205">
        <f t="shared" si="366"/>
        <v>0</v>
      </c>
      <c r="AH417" s="205">
        <f t="shared" si="367"/>
        <v>0</v>
      </c>
      <c r="AI417" s="205">
        <f t="shared" si="349"/>
        <v>-0.14452261319778523</v>
      </c>
      <c r="AJ417" s="205">
        <f t="shared" si="384"/>
        <v>1680.0314785622631</v>
      </c>
      <c r="AK417" s="205">
        <f t="shared" si="368"/>
        <v>88.058582462874313</v>
      </c>
      <c r="AL417" s="205">
        <f t="shared" si="350"/>
        <v>88.160278229908783</v>
      </c>
      <c r="AM417" s="205" t="e">
        <f t="shared" si="351"/>
        <v>#DIV/0!</v>
      </c>
      <c r="AN417" s="205">
        <f t="shared" si="369"/>
        <v>0</v>
      </c>
      <c r="AO417" s="205">
        <f t="shared" si="352"/>
        <v>0</v>
      </c>
      <c r="AP417" s="205">
        <f t="shared" si="370"/>
        <v>0</v>
      </c>
      <c r="AQ417" s="205">
        <f t="shared" si="371"/>
        <v>0</v>
      </c>
      <c r="AR417" s="215">
        <f t="shared" si="353"/>
        <v>13.181186421957417</v>
      </c>
      <c r="AS417" s="215">
        <f t="shared" si="354"/>
        <v>13.181186421957417</v>
      </c>
      <c r="AT417" s="215">
        <f t="shared" si="355"/>
        <v>0</v>
      </c>
      <c r="AU417" s="215">
        <f t="shared" si="385"/>
        <v>0</v>
      </c>
      <c r="AV417" s="201"/>
      <c r="AW417" s="115">
        <f t="shared" si="386"/>
        <v>79.095000000008312</v>
      </c>
      <c r="AX417" s="115">
        <f t="shared" si="387"/>
        <v>-0.76538547453719719</v>
      </c>
      <c r="AY417" s="115">
        <f t="shared" si="372"/>
        <v>0</v>
      </c>
      <c r="AZ417" s="115">
        <f t="shared" si="388"/>
        <v>-0.75926123240450571</v>
      </c>
      <c r="BA417" s="115">
        <f t="shared" si="373"/>
        <v>0</v>
      </c>
      <c r="BB417" s="115">
        <f t="shared" si="389"/>
        <v>0</v>
      </c>
      <c r="BC417" s="115">
        <f t="shared" si="390"/>
        <v>0</v>
      </c>
      <c r="BD417" s="115">
        <f t="shared" si="391"/>
        <v>0</v>
      </c>
      <c r="BE417" s="115">
        <f t="shared" si="374"/>
        <v>0</v>
      </c>
      <c r="BF417" s="115">
        <f t="shared" si="375"/>
        <v>0</v>
      </c>
      <c r="BG417" s="115">
        <f t="shared" si="392"/>
        <v>1644.4412100000063</v>
      </c>
      <c r="BH417" s="115">
        <f t="shared" si="393"/>
        <v>12576.730755639886</v>
      </c>
      <c r="BI417" s="115">
        <f t="shared" si="376"/>
        <v>79.095000000008312</v>
      </c>
      <c r="BJ417" s="115" t="e">
        <f t="shared" si="377"/>
        <v>#DIV/0!</v>
      </c>
      <c r="BK417" s="115">
        <f t="shared" si="356"/>
        <v>0</v>
      </c>
      <c r="BL417" s="115">
        <f t="shared" si="357"/>
        <v>0</v>
      </c>
      <c r="BM417" s="115">
        <f t="shared" si="378"/>
        <v>0</v>
      </c>
      <c r="BN417" s="201">
        <f t="shared" si="358"/>
        <v>0</v>
      </c>
      <c r="BO417" s="216">
        <f t="shared" si="394"/>
        <v>0</v>
      </c>
      <c r="BP417" s="201"/>
      <c r="BQ417" s="110">
        <f t="shared" si="359"/>
        <v>0</v>
      </c>
      <c r="BR417" s="110" t="e">
        <f t="shared" si="360"/>
        <v>#DIV/0!</v>
      </c>
      <c r="BS417" s="110" t="e">
        <f t="shared" si="379"/>
        <v>#DIV/0!</v>
      </c>
      <c r="BT417" s="110">
        <f t="shared" si="380"/>
        <v>0</v>
      </c>
      <c r="CC417" s="110"/>
      <c r="CD417" s="110"/>
      <c r="CE417" s="110"/>
      <c r="CW417" s="110"/>
      <c r="CX417" s="110"/>
    </row>
    <row r="418" spans="1:102">
      <c r="A418" s="110">
        <f t="shared" si="395"/>
        <v>5.2600000000000797</v>
      </c>
      <c r="B418" s="110">
        <f t="shared" si="361"/>
        <v>1519.3330405793906</v>
      </c>
      <c r="C418" s="116">
        <f t="shared" si="362"/>
        <v>1519.3330405793906</v>
      </c>
      <c r="E418" s="205">
        <f t="shared" si="330"/>
        <v>1684.2794529819257</v>
      </c>
      <c r="F418" s="205">
        <f t="shared" si="331"/>
        <v>1719.7478812236222</v>
      </c>
      <c r="G418" s="205">
        <f t="shared" si="332"/>
        <v>-0.14465240409814439</v>
      </c>
      <c r="H418" s="205">
        <f t="shared" si="333"/>
        <v>1679.1488595671817</v>
      </c>
      <c r="I418" s="205">
        <f t="shared" si="334"/>
        <v>0</v>
      </c>
      <c r="K418" s="115">
        <f t="shared" si="335"/>
        <v>1643.6492400000066</v>
      </c>
      <c r="L418" s="115">
        <f t="shared" si="336"/>
        <v>1807.2636800000037</v>
      </c>
      <c r="M418" s="115">
        <f t="shared" si="337"/>
        <v>0.16290182450043328</v>
      </c>
      <c r="N418" s="115">
        <f t="shared" si="338"/>
        <v>1692.451387048729</v>
      </c>
      <c r="O418" s="115">
        <f t="shared" si="339"/>
        <v>1961.3648000000021</v>
      </c>
      <c r="Q418" s="205">
        <f t="shared" si="340"/>
        <v>-4.6505137267014502</v>
      </c>
      <c r="R418" s="204">
        <f t="shared" si="341"/>
        <v>0</v>
      </c>
      <c r="S418" s="204">
        <f t="shared" si="342"/>
        <v>0</v>
      </c>
      <c r="T418" s="115">
        <f t="shared" si="343"/>
        <v>-0.75981190548106958</v>
      </c>
      <c r="U418" s="115">
        <f t="shared" si="344"/>
        <v>0</v>
      </c>
      <c r="V418" s="115">
        <f t="shared" si="345"/>
        <v>0</v>
      </c>
      <c r="W418" s="202">
        <f t="shared" si="363"/>
        <v>0</v>
      </c>
      <c r="Y418" s="205">
        <f t="shared" si="381"/>
        <v>88.261899508144836</v>
      </c>
      <c r="Z418" s="205">
        <f t="shared" si="382"/>
        <v>-4.6505137267014502</v>
      </c>
      <c r="AA418" s="205">
        <f t="shared" si="346"/>
        <v>0</v>
      </c>
      <c r="AB418" s="205">
        <f t="shared" si="364"/>
        <v>0</v>
      </c>
      <c r="AC418" s="205">
        <f t="shared" si="383"/>
        <v>-4.6223196383368466</v>
      </c>
      <c r="AD418" s="205">
        <f t="shared" si="347"/>
        <v>0</v>
      </c>
      <c r="AE418" s="205">
        <f t="shared" si="365"/>
        <v>0</v>
      </c>
      <c r="AF418" s="205">
        <f t="shared" si="348"/>
        <v>0</v>
      </c>
      <c r="AG418" s="205">
        <f t="shared" si="366"/>
        <v>0</v>
      </c>
      <c r="AH418" s="205">
        <f t="shared" si="367"/>
        <v>0</v>
      </c>
      <c r="AI418" s="205">
        <f t="shared" si="349"/>
        <v>-0.14465240409814439</v>
      </c>
      <c r="AJ418" s="205">
        <f t="shared" si="384"/>
        <v>1679.1488595671817</v>
      </c>
      <c r="AK418" s="205">
        <f t="shared" si="368"/>
        <v>88.160278229908783</v>
      </c>
      <c r="AL418" s="205">
        <f t="shared" si="350"/>
        <v>88.261899508144836</v>
      </c>
      <c r="AM418" s="205" t="e">
        <f t="shared" si="351"/>
        <v>#DIV/0!</v>
      </c>
      <c r="AN418" s="205">
        <f t="shared" si="369"/>
        <v>0</v>
      </c>
      <c r="AO418" s="205">
        <f t="shared" si="352"/>
        <v>0</v>
      </c>
      <c r="AP418" s="205">
        <f t="shared" si="370"/>
        <v>0</v>
      </c>
      <c r="AQ418" s="205">
        <f t="shared" si="371"/>
        <v>0</v>
      </c>
      <c r="AR418" s="215">
        <f t="shared" si="353"/>
        <v>13.181186421934679</v>
      </c>
      <c r="AS418" s="215">
        <f t="shared" si="354"/>
        <v>13.181186421934679</v>
      </c>
      <c r="AT418" s="215">
        <f t="shared" si="355"/>
        <v>0</v>
      </c>
      <c r="AU418" s="215">
        <f t="shared" si="385"/>
        <v>0</v>
      </c>
      <c r="AV418" s="201"/>
      <c r="AW418" s="115">
        <f t="shared" si="386"/>
        <v>79.196999999978161</v>
      </c>
      <c r="AX418" s="115">
        <f t="shared" si="387"/>
        <v>-0.75981190548106958</v>
      </c>
      <c r="AY418" s="115">
        <f t="shared" si="372"/>
        <v>0</v>
      </c>
      <c r="AZ418" s="115">
        <f t="shared" si="388"/>
        <v>-0.7536999755071625</v>
      </c>
      <c r="BA418" s="115">
        <f t="shared" si="373"/>
        <v>0</v>
      </c>
      <c r="BB418" s="115">
        <f t="shared" si="389"/>
        <v>0</v>
      </c>
      <c r="BC418" s="115">
        <f t="shared" si="390"/>
        <v>0</v>
      </c>
      <c r="BD418" s="115">
        <f t="shared" si="391"/>
        <v>0</v>
      </c>
      <c r="BE418" s="115">
        <f t="shared" si="374"/>
        <v>0</v>
      </c>
      <c r="BF418" s="115">
        <f t="shared" si="375"/>
        <v>0</v>
      </c>
      <c r="BG418" s="115">
        <f t="shared" si="392"/>
        <v>1643.6492400000066</v>
      </c>
      <c r="BH418" s="115">
        <f t="shared" si="393"/>
        <v>12510.816942061836</v>
      </c>
      <c r="BI418" s="115">
        <f t="shared" si="376"/>
        <v>79.196999999978161</v>
      </c>
      <c r="BJ418" s="115" t="e">
        <f t="shared" si="377"/>
        <v>#DIV/0!</v>
      </c>
      <c r="BK418" s="115">
        <f t="shared" si="356"/>
        <v>0</v>
      </c>
      <c r="BL418" s="115">
        <f t="shared" si="357"/>
        <v>0</v>
      </c>
      <c r="BM418" s="115">
        <f t="shared" si="378"/>
        <v>0</v>
      </c>
      <c r="BN418" s="201">
        <f t="shared" si="358"/>
        <v>0</v>
      </c>
      <c r="BO418" s="216">
        <f t="shared" si="394"/>
        <v>0</v>
      </c>
      <c r="BP418" s="201"/>
      <c r="BQ418" s="110">
        <f t="shared" si="359"/>
        <v>0</v>
      </c>
      <c r="BR418" s="110" t="e">
        <f t="shared" si="360"/>
        <v>#DIV/0!</v>
      </c>
      <c r="BS418" s="110" t="e">
        <f t="shared" si="379"/>
        <v>#DIV/0!</v>
      </c>
      <c r="BT418" s="110">
        <f t="shared" si="380"/>
        <v>0</v>
      </c>
      <c r="CC418" s="110"/>
      <c r="CD418" s="110"/>
      <c r="CE418" s="110"/>
      <c r="CW418" s="110"/>
      <c r="CX418" s="110"/>
    </row>
    <row r="419" spans="1:102">
      <c r="A419" s="110">
        <f t="shared" si="395"/>
        <v>5.2500000000000799</v>
      </c>
      <c r="B419" s="110">
        <f t="shared" si="361"/>
        <v>1519.2012287151713</v>
      </c>
      <c r="C419" s="116">
        <f t="shared" si="362"/>
        <v>1519.2012287151713</v>
      </c>
      <c r="E419" s="205">
        <f t="shared" si="330"/>
        <v>1683.4738293684813</v>
      </c>
      <c r="F419" s="205">
        <f t="shared" si="331"/>
        <v>1719.4492812236224</v>
      </c>
      <c r="G419" s="205">
        <f t="shared" si="332"/>
        <v>-0.14478217759497827</v>
      </c>
      <c r="H419" s="205">
        <f t="shared" si="333"/>
        <v>1678.2652251089307</v>
      </c>
      <c r="I419" s="205">
        <f t="shared" si="334"/>
        <v>0</v>
      </c>
      <c r="K419" s="115">
        <f t="shared" si="335"/>
        <v>1642.8562500000064</v>
      </c>
      <c r="L419" s="115">
        <f t="shared" si="336"/>
        <v>1806.8000000000036</v>
      </c>
      <c r="M419" s="115">
        <f t="shared" si="337"/>
        <v>0.16304347826086843</v>
      </c>
      <c r="N419" s="115">
        <f t="shared" si="338"/>
        <v>1691.784966024496</v>
      </c>
      <c r="O419" s="115">
        <f t="shared" si="339"/>
        <v>1961.125000000002</v>
      </c>
      <c r="Q419" s="205">
        <f t="shared" si="340"/>
        <v>-4.5662414836308667</v>
      </c>
      <c r="R419" s="204">
        <f t="shared" si="341"/>
        <v>0</v>
      </c>
      <c r="S419" s="204">
        <f t="shared" si="342"/>
        <v>0</v>
      </c>
      <c r="T419" s="115">
        <f t="shared" si="343"/>
        <v>-0.75425273171339102</v>
      </c>
      <c r="U419" s="115">
        <f t="shared" si="344"/>
        <v>0</v>
      </c>
      <c r="V419" s="115">
        <f t="shared" si="345"/>
        <v>0</v>
      </c>
      <c r="W419" s="202">
        <f t="shared" si="363"/>
        <v>0</v>
      </c>
      <c r="Y419" s="205">
        <f t="shared" si="381"/>
        <v>88.363445825099987</v>
      </c>
      <c r="Z419" s="205">
        <f t="shared" si="382"/>
        <v>-4.5662414836308667</v>
      </c>
      <c r="AA419" s="205">
        <f t="shared" si="346"/>
        <v>0</v>
      </c>
      <c r="AB419" s="205">
        <f t="shared" si="364"/>
        <v>0</v>
      </c>
      <c r="AC419" s="205">
        <f t="shared" si="383"/>
        <v>-4.5384447514584227</v>
      </c>
      <c r="AD419" s="205">
        <f t="shared" si="347"/>
        <v>0</v>
      </c>
      <c r="AE419" s="205">
        <f t="shared" si="365"/>
        <v>0</v>
      </c>
      <c r="AF419" s="205">
        <f t="shared" si="348"/>
        <v>0</v>
      </c>
      <c r="AG419" s="205">
        <f t="shared" si="366"/>
        <v>0</v>
      </c>
      <c r="AH419" s="205">
        <f t="shared" si="367"/>
        <v>0</v>
      </c>
      <c r="AI419" s="205">
        <f t="shared" si="349"/>
        <v>-0.14478217759497827</v>
      </c>
      <c r="AJ419" s="205">
        <f t="shared" si="384"/>
        <v>1678.2652251089307</v>
      </c>
      <c r="AK419" s="205">
        <f t="shared" si="368"/>
        <v>88.261899508144836</v>
      </c>
      <c r="AL419" s="205">
        <f t="shared" si="350"/>
        <v>88.363445825099987</v>
      </c>
      <c r="AM419" s="205" t="e">
        <f t="shared" si="351"/>
        <v>#DIV/0!</v>
      </c>
      <c r="AN419" s="205">
        <f t="shared" si="369"/>
        <v>0</v>
      </c>
      <c r="AO419" s="205">
        <f t="shared" si="352"/>
        <v>0</v>
      </c>
      <c r="AP419" s="205">
        <f t="shared" si="370"/>
        <v>0</v>
      </c>
      <c r="AQ419" s="205">
        <f t="shared" si="371"/>
        <v>0</v>
      </c>
      <c r="AR419" s="215">
        <f t="shared" si="353"/>
        <v>13.181186421934679</v>
      </c>
      <c r="AS419" s="215">
        <f t="shared" si="354"/>
        <v>13.181186421934679</v>
      </c>
      <c r="AT419" s="215">
        <f t="shared" si="355"/>
        <v>0</v>
      </c>
      <c r="AU419" s="215">
        <f t="shared" si="385"/>
        <v>0</v>
      </c>
      <c r="AV419" s="201"/>
      <c r="AW419" s="115">
        <f t="shared" si="386"/>
        <v>79.299000000016221</v>
      </c>
      <c r="AX419" s="115">
        <f t="shared" si="387"/>
        <v>-0.75425273171339102</v>
      </c>
      <c r="AY419" s="115">
        <f t="shared" si="372"/>
        <v>0</v>
      </c>
      <c r="AZ419" s="115">
        <f t="shared" si="388"/>
        <v>-0.74815307863115998</v>
      </c>
      <c r="BA419" s="115">
        <f t="shared" si="373"/>
        <v>0</v>
      </c>
      <c r="BB419" s="115">
        <f t="shared" si="389"/>
        <v>0</v>
      </c>
      <c r="BC419" s="115">
        <f t="shared" si="390"/>
        <v>0</v>
      </c>
      <c r="BD419" s="115">
        <f t="shared" si="391"/>
        <v>0</v>
      </c>
      <c r="BE419" s="115">
        <f t="shared" si="374"/>
        <v>0</v>
      </c>
      <c r="BF419" s="115">
        <f t="shared" si="375"/>
        <v>0</v>
      </c>
      <c r="BG419" s="115">
        <f t="shared" si="392"/>
        <v>1642.8562500000064</v>
      </c>
      <c r="BH419" s="115">
        <f t="shared" si="393"/>
        <v>12444.801128483792</v>
      </c>
      <c r="BI419" s="115">
        <f t="shared" si="376"/>
        <v>79.299000000016221</v>
      </c>
      <c r="BJ419" s="115" t="e">
        <f t="shared" si="377"/>
        <v>#DIV/0!</v>
      </c>
      <c r="BK419" s="115">
        <f t="shared" si="356"/>
        <v>0</v>
      </c>
      <c r="BL419" s="115">
        <f t="shared" si="357"/>
        <v>0</v>
      </c>
      <c r="BM419" s="115">
        <f t="shared" si="378"/>
        <v>0</v>
      </c>
      <c r="BN419" s="201">
        <f t="shared" si="358"/>
        <v>0</v>
      </c>
      <c r="BO419" s="216">
        <f t="shared" si="394"/>
        <v>0</v>
      </c>
      <c r="BP419" s="201"/>
      <c r="BQ419" s="110">
        <f t="shared" si="359"/>
        <v>0</v>
      </c>
      <c r="BR419" s="110" t="e">
        <f t="shared" si="360"/>
        <v>#DIV/0!</v>
      </c>
      <c r="BS419" s="110" t="e">
        <f t="shared" si="379"/>
        <v>#DIV/0!</v>
      </c>
      <c r="BT419" s="110">
        <f t="shared" si="380"/>
        <v>0</v>
      </c>
      <c r="CC419" s="110"/>
      <c r="CD419" s="110"/>
      <c r="CE419" s="110"/>
      <c r="CW419" s="110"/>
      <c r="CX419" s="110"/>
    </row>
    <row r="420" spans="1:102">
      <c r="A420" s="110">
        <f t="shared" si="395"/>
        <v>5.2400000000000801</v>
      </c>
      <c r="B420" s="110">
        <f t="shared" si="361"/>
        <v>1519.0694168509519</v>
      </c>
      <c r="C420" s="116">
        <f t="shared" si="362"/>
        <v>1519.0694168509519</v>
      </c>
      <c r="E420" s="205">
        <f t="shared" si="330"/>
        <v>1682.6670794002857</v>
      </c>
      <c r="F420" s="205">
        <f t="shared" si="331"/>
        <v>1719.1478812236223</v>
      </c>
      <c r="G420" s="205">
        <f t="shared" si="332"/>
        <v>-0.1449119315967855</v>
      </c>
      <c r="H420" s="205">
        <f t="shared" si="333"/>
        <v>1677.3805759418665</v>
      </c>
      <c r="I420" s="205">
        <f t="shared" si="334"/>
        <v>7.9936057773011271E-15</v>
      </c>
      <c r="K420" s="115">
        <f t="shared" si="335"/>
        <v>1642.0622400000063</v>
      </c>
      <c r="L420" s="115">
        <f t="shared" si="336"/>
        <v>1806.3356800000038</v>
      </c>
      <c r="M420" s="115">
        <f t="shared" si="337"/>
        <v>0.16318537859007717</v>
      </c>
      <c r="N420" s="115">
        <f t="shared" si="338"/>
        <v>1691.1177935345058</v>
      </c>
      <c r="O420" s="115">
        <f t="shared" si="339"/>
        <v>1960.8848000000019</v>
      </c>
      <c r="Q420" s="205">
        <f t="shared" si="340"/>
        <v>-4.4844864798087061</v>
      </c>
      <c r="R420" s="204">
        <f t="shared" si="341"/>
        <v>0</v>
      </c>
      <c r="S420" s="204">
        <f t="shared" si="342"/>
        <v>0</v>
      </c>
      <c r="T420" s="115">
        <f t="shared" si="343"/>
        <v>-0.74870790524053266</v>
      </c>
      <c r="U420" s="115">
        <f t="shared" si="344"/>
        <v>0</v>
      </c>
      <c r="V420" s="115">
        <f t="shared" si="345"/>
        <v>0</v>
      </c>
      <c r="W420" s="202">
        <f t="shared" si="363"/>
        <v>0</v>
      </c>
      <c r="Y420" s="205">
        <f t="shared" si="381"/>
        <v>88.464916706427246</v>
      </c>
      <c r="Z420" s="205">
        <f t="shared" si="382"/>
        <v>-4.4844864798087061</v>
      </c>
      <c r="AA420" s="205">
        <f t="shared" si="346"/>
        <v>0</v>
      </c>
      <c r="AB420" s="205">
        <f t="shared" si="364"/>
        <v>0</v>
      </c>
      <c r="AC420" s="205">
        <f t="shared" si="383"/>
        <v>-4.4570748016103305</v>
      </c>
      <c r="AD420" s="205">
        <f t="shared" si="347"/>
        <v>0</v>
      </c>
      <c r="AE420" s="205">
        <f t="shared" si="365"/>
        <v>0</v>
      </c>
      <c r="AF420" s="205">
        <f t="shared" si="348"/>
        <v>0</v>
      </c>
      <c r="AG420" s="205">
        <f t="shared" si="366"/>
        <v>0</v>
      </c>
      <c r="AH420" s="205">
        <f t="shared" si="367"/>
        <v>0</v>
      </c>
      <c r="AI420" s="205">
        <f t="shared" si="349"/>
        <v>-0.1449119315967855</v>
      </c>
      <c r="AJ420" s="205">
        <f t="shared" si="384"/>
        <v>1677.3805759418665</v>
      </c>
      <c r="AK420" s="205">
        <f t="shared" si="368"/>
        <v>88.363445825099987</v>
      </c>
      <c r="AL420" s="205">
        <f t="shared" si="350"/>
        <v>88.464916706427246</v>
      </c>
      <c r="AM420" s="205" t="e">
        <f t="shared" si="351"/>
        <v>#DIV/0!</v>
      </c>
      <c r="AN420" s="205">
        <f t="shared" si="369"/>
        <v>0</v>
      </c>
      <c r="AO420" s="205">
        <f t="shared" si="352"/>
        <v>0</v>
      </c>
      <c r="AP420" s="205">
        <f t="shared" si="370"/>
        <v>0</v>
      </c>
      <c r="AQ420" s="205">
        <f t="shared" si="371"/>
        <v>0</v>
      </c>
      <c r="AR420" s="215">
        <f t="shared" si="353"/>
        <v>13.181186421934679</v>
      </c>
      <c r="AS420" s="215">
        <f t="shared" si="354"/>
        <v>13.181186421934679</v>
      </c>
      <c r="AT420" s="215">
        <f t="shared" si="355"/>
        <v>0</v>
      </c>
      <c r="AU420" s="215">
        <f t="shared" si="385"/>
        <v>0</v>
      </c>
      <c r="AV420" s="201"/>
      <c r="AW420" s="115">
        <f t="shared" si="386"/>
        <v>79.401000000008807</v>
      </c>
      <c r="AX420" s="115">
        <f t="shared" si="387"/>
        <v>-0.74870790524053266</v>
      </c>
      <c r="AY420" s="115">
        <f t="shared" si="372"/>
        <v>0</v>
      </c>
      <c r="AZ420" s="115">
        <f t="shared" si="388"/>
        <v>-0.74262049390976592</v>
      </c>
      <c r="BA420" s="115">
        <f t="shared" si="373"/>
        <v>0</v>
      </c>
      <c r="BB420" s="115">
        <f t="shared" si="389"/>
        <v>0</v>
      </c>
      <c r="BC420" s="115">
        <f t="shared" si="390"/>
        <v>0</v>
      </c>
      <c r="BD420" s="115">
        <f t="shared" si="391"/>
        <v>0</v>
      </c>
      <c r="BE420" s="115">
        <f t="shared" si="374"/>
        <v>0</v>
      </c>
      <c r="BF420" s="115">
        <f t="shared" si="375"/>
        <v>0</v>
      </c>
      <c r="BG420" s="115">
        <f t="shared" si="392"/>
        <v>1642.0622400000063</v>
      </c>
      <c r="BH420" s="115">
        <f t="shared" si="393"/>
        <v>12378.683314905711</v>
      </c>
      <c r="BI420" s="115">
        <f t="shared" si="376"/>
        <v>79.401000000008807</v>
      </c>
      <c r="BJ420" s="115" t="e">
        <f t="shared" si="377"/>
        <v>#DIV/0!</v>
      </c>
      <c r="BK420" s="115">
        <f t="shared" si="356"/>
        <v>0</v>
      </c>
      <c r="BL420" s="115">
        <f t="shared" si="357"/>
        <v>0</v>
      </c>
      <c r="BM420" s="115">
        <f t="shared" si="378"/>
        <v>0</v>
      </c>
      <c r="BN420" s="201">
        <f t="shared" si="358"/>
        <v>0</v>
      </c>
      <c r="BO420" s="216">
        <f t="shared" si="394"/>
        <v>0</v>
      </c>
      <c r="BP420" s="201"/>
      <c r="BQ420" s="110">
        <f t="shared" si="359"/>
        <v>0</v>
      </c>
      <c r="BR420" s="110" t="e">
        <f t="shared" si="360"/>
        <v>#DIV/0!</v>
      </c>
      <c r="BS420" s="110" t="e">
        <f t="shared" si="379"/>
        <v>#DIV/0!</v>
      </c>
      <c r="BT420" s="110">
        <f t="shared" si="380"/>
        <v>0</v>
      </c>
      <c r="CC420" s="110"/>
      <c r="CD420" s="110"/>
      <c r="CE420" s="110"/>
      <c r="CW420" s="110"/>
      <c r="CX420" s="110"/>
    </row>
    <row r="421" spans="1:102">
      <c r="A421" s="110">
        <f t="shared" si="395"/>
        <v>5.2300000000000804</v>
      </c>
      <c r="B421" s="110">
        <f t="shared" si="361"/>
        <v>1518.9376049867326</v>
      </c>
      <c r="C421" s="116">
        <f t="shared" si="362"/>
        <v>1518.9376049867326</v>
      </c>
      <c r="E421" s="205">
        <f t="shared" si="330"/>
        <v>1681.8592030773384</v>
      </c>
      <c r="F421" s="205">
        <f t="shared" si="331"/>
        <v>1718.8436812236223</v>
      </c>
      <c r="G421" s="205">
        <f t="shared" si="332"/>
        <v>-0.14504166399254531</v>
      </c>
      <c r="H421" s="205">
        <f t="shared" si="333"/>
        <v>1676.4949128251055</v>
      </c>
      <c r="I421" s="205">
        <f t="shared" si="334"/>
        <v>-9.7699626167013776E-15</v>
      </c>
      <c r="K421" s="115">
        <f t="shared" si="335"/>
        <v>1641.2672100000063</v>
      </c>
      <c r="L421" s="115">
        <f t="shared" si="336"/>
        <v>1805.8707200000038</v>
      </c>
      <c r="M421" s="115">
        <f t="shared" si="337"/>
        <v>0.16332752613240303</v>
      </c>
      <c r="N421" s="115">
        <f t="shared" si="338"/>
        <v>1690.44987012</v>
      </c>
      <c r="O421" s="115">
        <f t="shared" si="339"/>
        <v>1960.6442000000018</v>
      </c>
      <c r="Q421" s="205">
        <f t="shared" si="340"/>
        <v>-4.4051344308876175</v>
      </c>
      <c r="R421" s="204">
        <f t="shared" si="341"/>
        <v>0</v>
      </c>
      <c r="S421" s="204">
        <f t="shared" si="342"/>
        <v>0</v>
      </c>
      <c r="T421" s="115">
        <f t="shared" si="343"/>
        <v>-0.74317737825442287</v>
      </c>
      <c r="U421" s="115">
        <f t="shared" si="344"/>
        <v>0</v>
      </c>
      <c r="V421" s="115">
        <f t="shared" si="345"/>
        <v>0</v>
      </c>
      <c r="W421" s="202">
        <f t="shared" si="363"/>
        <v>0</v>
      </c>
      <c r="Y421" s="205">
        <f t="shared" si="381"/>
        <v>88.566311676097101</v>
      </c>
      <c r="Z421" s="205">
        <f t="shared" si="382"/>
        <v>-4.4051344308876175</v>
      </c>
      <c r="AA421" s="205">
        <f t="shared" si="346"/>
        <v>0</v>
      </c>
      <c r="AB421" s="205">
        <f t="shared" si="364"/>
        <v>0</v>
      </c>
      <c r="AC421" s="205">
        <f t="shared" si="383"/>
        <v>-4.378096061005941</v>
      </c>
      <c r="AD421" s="205">
        <f t="shared" si="347"/>
        <v>0</v>
      </c>
      <c r="AE421" s="205">
        <f t="shared" si="365"/>
        <v>0</v>
      </c>
      <c r="AF421" s="205">
        <f t="shared" si="348"/>
        <v>0</v>
      </c>
      <c r="AG421" s="205">
        <f t="shared" si="366"/>
        <v>0</v>
      </c>
      <c r="AH421" s="205">
        <f t="shared" si="367"/>
        <v>0</v>
      </c>
      <c r="AI421" s="205">
        <f t="shared" si="349"/>
        <v>-0.14504166399254531</v>
      </c>
      <c r="AJ421" s="205">
        <f t="shared" si="384"/>
        <v>1676.4949128251055</v>
      </c>
      <c r="AK421" s="205">
        <f t="shared" si="368"/>
        <v>88.464916706427246</v>
      </c>
      <c r="AL421" s="205">
        <f t="shared" si="350"/>
        <v>88.566311676097101</v>
      </c>
      <c r="AM421" s="205" t="e">
        <f t="shared" si="351"/>
        <v>#DIV/0!</v>
      </c>
      <c r="AN421" s="205">
        <f t="shared" si="369"/>
        <v>0</v>
      </c>
      <c r="AO421" s="205">
        <f t="shared" si="352"/>
        <v>0</v>
      </c>
      <c r="AP421" s="205">
        <f t="shared" si="370"/>
        <v>0</v>
      </c>
      <c r="AQ421" s="205">
        <f t="shared" si="371"/>
        <v>0</v>
      </c>
      <c r="AR421" s="215">
        <f t="shared" si="353"/>
        <v>13.181186421934679</v>
      </c>
      <c r="AS421" s="215">
        <f t="shared" si="354"/>
        <v>13.181186421934679</v>
      </c>
      <c r="AT421" s="215">
        <f t="shared" si="355"/>
        <v>0</v>
      </c>
      <c r="AU421" s="215">
        <f t="shared" si="385"/>
        <v>0</v>
      </c>
      <c r="AV421" s="201"/>
      <c r="AW421" s="115">
        <f t="shared" si="386"/>
        <v>79.503000000001393</v>
      </c>
      <c r="AX421" s="115">
        <f t="shared" si="387"/>
        <v>-0.74317737825442287</v>
      </c>
      <c r="AY421" s="115">
        <f t="shared" si="372"/>
        <v>0</v>
      </c>
      <c r="AZ421" s="115">
        <f t="shared" si="388"/>
        <v>-0.73710217366127651</v>
      </c>
      <c r="BA421" s="115">
        <f t="shared" si="373"/>
        <v>0</v>
      </c>
      <c r="BB421" s="115">
        <f t="shared" si="389"/>
        <v>0</v>
      </c>
      <c r="BC421" s="115">
        <f t="shared" si="390"/>
        <v>0</v>
      </c>
      <c r="BD421" s="115">
        <f t="shared" si="391"/>
        <v>0</v>
      </c>
      <c r="BE421" s="115">
        <f t="shared" si="374"/>
        <v>0</v>
      </c>
      <c r="BF421" s="115">
        <f t="shared" si="375"/>
        <v>0</v>
      </c>
      <c r="BG421" s="115">
        <f t="shared" si="392"/>
        <v>1641.2672100000063</v>
      </c>
      <c r="BH421" s="115">
        <f t="shared" si="393"/>
        <v>12312.463501327637</v>
      </c>
      <c r="BI421" s="115">
        <f t="shared" si="376"/>
        <v>79.503000000001393</v>
      </c>
      <c r="BJ421" s="115" t="e">
        <f t="shared" si="377"/>
        <v>#DIV/0!</v>
      </c>
      <c r="BK421" s="115">
        <f t="shared" si="356"/>
        <v>0</v>
      </c>
      <c r="BL421" s="115">
        <f t="shared" si="357"/>
        <v>0</v>
      </c>
      <c r="BM421" s="115">
        <f t="shared" si="378"/>
        <v>0</v>
      </c>
      <c r="BN421" s="201">
        <f t="shared" si="358"/>
        <v>0</v>
      </c>
      <c r="BO421" s="216">
        <f t="shared" si="394"/>
        <v>0</v>
      </c>
      <c r="BP421" s="201"/>
      <c r="BQ421" s="110">
        <f t="shared" si="359"/>
        <v>0</v>
      </c>
      <c r="BR421" s="110" t="e">
        <f t="shared" si="360"/>
        <v>#DIV/0!</v>
      </c>
      <c r="BS421" s="110" t="e">
        <f t="shared" si="379"/>
        <v>#DIV/0!</v>
      </c>
      <c r="BT421" s="110">
        <f t="shared" si="380"/>
        <v>0</v>
      </c>
      <c r="CC421" s="110"/>
      <c r="CD421" s="110"/>
      <c r="CE421" s="110"/>
      <c r="CW421" s="110"/>
      <c r="CX421" s="110"/>
    </row>
    <row r="422" spans="1:102">
      <c r="A422" s="110">
        <f t="shared" si="395"/>
        <v>5.2200000000000806</v>
      </c>
      <c r="B422" s="110">
        <f t="shared" si="361"/>
        <v>1518.8057931225133</v>
      </c>
      <c r="C422" s="116">
        <f t="shared" si="362"/>
        <v>1518.8057931225133</v>
      </c>
      <c r="E422" s="205">
        <f t="shared" si="330"/>
        <v>1681.0502003996398</v>
      </c>
      <c r="F422" s="205">
        <f t="shared" si="331"/>
        <v>1718.5366812236225</v>
      </c>
      <c r="G422" s="205">
        <f t="shared" si="332"/>
        <v>-0.1451713726516127</v>
      </c>
      <c r="H422" s="205">
        <f t="shared" si="333"/>
        <v>1675.6082365225438</v>
      </c>
      <c r="I422" s="205">
        <f t="shared" si="334"/>
        <v>1.5099033134902129E-14</v>
      </c>
      <c r="K422" s="115">
        <f t="shared" si="335"/>
        <v>1640.4711600000064</v>
      </c>
      <c r="L422" s="115">
        <f t="shared" si="336"/>
        <v>1805.4051200000038</v>
      </c>
      <c r="M422" s="115">
        <f t="shared" si="337"/>
        <v>0.16346992153443651</v>
      </c>
      <c r="N422" s="115">
        <f t="shared" si="338"/>
        <v>1689.7811963238682</v>
      </c>
      <c r="O422" s="115">
        <f t="shared" si="339"/>
        <v>1960.403200000002</v>
      </c>
      <c r="Q422" s="205">
        <f t="shared" si="340"/>
        <v>-4.328077848623435</v>
      </c>
      <c r="R422" s="204">
        <f t="shared" si="341"/>
        <v>0</v>
      </c>
      <c r="S422" s="204">
        <f t="shared" si="342"/>
        <v>0</v>
      </c>
      <c r="T422" s="115">
        <f t="shared" si="343"/>
        <v>-0.73766110313179367</v>
      </c>
      <c r="U422" s="115">
        <f t="shared" si="344"/>
        <v>0</v>
      </c>
      <c r="V422" s="115">
        <f t="shared" si="345"/>
        <v>0</v>
      </c>
      <c r="W422" s="202">
        <f t="shared" si="363"/>
        <v>0</v>
      </c>
      <c r="Y422" s="205">
        <f t="shared" si="381"/>
        <v>88.667630256170085</v>
      </c>
      <c r="Z422" s="205">
        <f t="shared" si="382"/>
        <v>-4.328077848623435</v>
      </c>
      <c r="AA422" s="205">
        <f t="shared" si="346"/>
        <v>0</v>
      </c>
      <c r="AB422" s="205">
        <f t="shared" si="364"/>
        <v>0</v>
      </c>
      <c r="AC422" s="205">
        <f t="shared" si="383"/>
        <v>-4.3014015648534141</v>
      </c>
      <c r="AD422" s="205">
        <f t="shared" si="347"/>
        <v>0</v>
      </c>
      <c r="AE422" s="205">
        <f t="shared" si="365"/>
        <v>0</v>
      </c>
      <c r="AF422" s="205">
        <f t="shared" si="348"/>
        <v>0</v>
      </c>
      <c r="AG422" s="205">
        <f t="shared" si="366"/>
        <v>0</v>
      </c>
      <c r="AH422" s="205">
        <f t="shared" si="367"/>
        <v>0</v>
      </c>
      <c r="AI422" s="205">
        <f t="shared" si="349"/>
        <v>-0.1451713726516127</v>
      </c>
      <c r="AJ422" s="205">
        <f t="shared" si="384"/>
        <v>1675.6082365225438</v>
      </c>
      <c r="AK422" s="205">
        <f t="shared" si="368"/>
        <v>88.566311676097101</v>
      </c>
      <c r="AL422" s="205">
        <f t="shared" si="350"/>
        <v>88.667630256170085</v>
      </c>
      <c r="AM422" s="205" t="e">
        <f t="shared" si="351"/>
        <v>#DIV/0!</v>
      </c>
      <c r="AN422" s="205">
        <f t="shared" si="369"/>
        <v>0</v>
      </c>
      <c r="AO422" s="205">
        <f t="shared" si="352"/>
        <v>0</v>
      </c>
      <c r="AP422" s="205">
        <f t="shared" si="370"/>
        <v>0</v>
      </c>
      <c r="AQ422" s="205">
        <f t="shared" si="371"/>
        <v>0</v>
      </c>
      <c r="AR422" s="215">
        <f t="shared" si="353"/>
        <v>13.181186421934679</v>
      </c>
      <c r="AS422" s="215">
        <f t="shared" si="354"/>
        <v>13.181186421934679</v>
      </c>
      <c r="AT422" s="215">
        <f t="shared" si="355"/>
        <v>0</v>
      </c>
      <c r="AU422" s="215">
        <f t="shared" si="385"/>
        <v>0</v>
      </c>
      <c r="AV422" s="201"/>
      <c r="AW422" s="115">
        <f t="shared" si="386"/>
        <v>79.604999999993979</v>
      </c>
      <c r="AX422" s="115">
        <f t="shared" si="387"/>
        <v>-0.73766110313179367</v>
      </c>
      <c r="AY422" s="115">
        <f t="shared" si="372"/>
        <v>0</v>
      </c>
      <c r="AZ422" s="115">
        <f t="shared" si="388"/>
        <v>-0.73159807038826397</v>
      </c>
      <c r="BA422" s="115">
        <f t="shared" si="373"/>
        <v>0</v>
      </c>
      <c r="BB422" s="115">
        <f t="shared" si="389"/>
        <v>0</v>
      </c>
      <c r="BC422" s="115">
        <f t="shared" si="390"/>
        <v>0</v>
      </c>
      <c r="BD422" s="115">
        <f t="shared" si="391"/>
        <v>0</v>
      </c>
      <c r="BE422" s="115">
        <f t="shared" si="374"/>
        <v>0</v>
      </c>
      <c r="BF422" s="115">
        <f t="shared" si="375"/>
        <v>0</v>
      </c>
      <c r="BG422" s="115">
        <f t="shared" si="392"/>
        <v>1640.4711600000064</v>
      </c>
      <c r="BH422" s="115">
        <f t="shared" si="393"/>
        <v>12246.14168774957</v>
      </c>
      <c r="BI422" s="115">
        <f t="shared" si="376"/>
        <v>79.604999999993979</v>
      </c>
      <c r="BJ422" s="115" t="e">
        <f t="shared" si="377"/>
        <v>#DIV/0!</v>
      </c>
      <c r="BK422" s="115">
        <f t="shared" si="356"/>
        <v>0</v>
      </c>
      <c r="BL422" s="115">
        <f t="shared" si="357"/>
        <v>0</v>
      </c>
      <c r="BM422" s="115">
        <f t="shared" si="378"/>
        <v>0</v>
      </c>
      <c r="BN422" s="201">
        <f t="shared" si="358"/>
        <v>0</v>
      </c>
      <c r="BO422" s="216">
        <f t="shared" si="394"/>
        <v>0</v>
      </c>
      <c r="BP422" s="201"/>
      <c r="BQ422" s="110">
        <f t="shared" si="359"/>
        <v>0</v>
      </c>
      <c r="BR422" s="110" t="e">
        <f t="shared" si="360"/>
        <v>#DIV/0!</v>
      </c>
      <c r="BS422" s="110" t="e">
        <f t="shared" si="379"/>
        <v>#DIV/0!</v>
      </c>
      <c r="BT422" s="110">
        <f t="shared" si="380"/>
        <v>0</v>
      </c>
      <c r="CC422" s="110"/>
      <c r="CD422" s="110"/>
      <c r="CE422" s="110"/>
      <c r="CW422" s="110"/>
      <c r="CX422" s="110"/>
    </row>
    <row r="423" spans="1:102">
      <c r="A423" s="110">
        <f t="shared" si="395"/>
        <v>5.2100000000000808</v>
      </c>
      <c r="B423" s="110">
        <f t="shared" si="361"/>
        <v>1518.6739812582939</v>
      </c>
      <c r="C423" s="116">
        <f t="shared" si="362"/>
        <v>1518.6739812582939</v>
      </c>
      <c r="E423" s="205">
        <f t="shared" si="330"/>
        <v>1680.2400713671896</v>
      </c>
      <c r="F423" s="205">
        <f t="shared" si="331"/>
        <v>1718.2268812236225</v>
      </c>
      <c r="G423" s="205">
        <f t="shared" si="332"/>
        <v>-0.14530105542362806</v>
      </c>
      <c r="H423" s="205">
        <f t="shared" si="333"/>
        <v>1674.7205478028732</v>
      </c>
      <c r="I423" s="205">
        <f t="shared" si="334"/>
        <v>1.0658141036401503E-14</v>
      </c>
      <c r="K423" s="115">
        <f t="shared" si="335"/>
        <v>1639.6740900000066</v>
      </c>
      <c r="L423" s="115">
        <f t="shared" si="336"/>
        <v>1804.9388800000038</v>
      </c>
      <c r="M423" s="115">
        <f t="shared" si="337"/>
        <v>0.163612565445025</v>
      </c>
      <c r="N423" s="115">
        <f t="shared" si="338"/>
        <v>1689.1117726906548</v>
      </c>
      <c r="O423" s="115">
        <f t="shared" si="339"/>
        <v>1960.1618000000019</v>
      </c>
      <c r="Q423" s="205">
        <f t="shared" si="340"/>
        <v>-4.2532155429612866</v>
      </c>
      <c r="R423" s="204">
        <f t="shared" si="341"/>
        <v>0</v>
      </c>
      <c r="S423" s="204">
        <f t="shared" si="342"/>
        <v>0</v>
      </c>
      <c r="T423" s="115">
        <f t="shared" si="343"/>
        <v>-0.73215903243343428</v>
      </c>
      <c r="U423" s="115">
        <f t="shared" si="344"/>
        <v>0</v>
      </c>
      <c r="V423" s="115">
        <f t="shared" si="345"/>
        <v>0</v>
      </c>
      <c r="W423" s="202">
        <f t="shared" si="363"/>
        <v>0</v>
      </c>
      <c r="Y423" s="205">
        <f t="shared" si="381"/>
        <v>88.768871967069643</v>
      </c>
      <c r="Z423" s="205">
        <f t="shared" si="382"/>
        <v>-4.2532155429612866</v>
      </c>
      <c r="AA423" s="205">
        <f t="shared" si="346"/>
        <v>0</v>
      </c>
      <c r="AB423" s="205">
        <f t="shared" si="364"/>
        <v>0</v>
      </c>
      <c r="AC423" s="205">
        <f t="shared" si="383"/>
        <v>-4.226890615867398</v>
      </c>
      <c r="AD423" s="205">
        <f t="shared" si="347"/>
        <v>0</v>
      </c>
      <c r="AE423" s="205">
        <f t="shared" si="365"/>
        <v>0</v>
      </c>
      <c r="AF423" s="205">
        <f t="shared" si="348"/>
        <v>0</v>
      </c>
      <c r="AG423" s="205">
        <f t="shared" si="366"/>
        <v>0</v>
      </c>
      <c r="AH423" s="205">
        <f t="shared" si="367"/>
        <v>0</v>
      </c>
      <c r="AI423" s="205">
        <f t="shared" si="349"/>
        <v>-0.14530105542362806</v>
      </c>
      <c r="AJ423" s="205">
        <f t="shared" si="384"/>
        <v>1674.7205478028732</v>
      </c>
      <c r="AK423" s="205">
        <f t="shared" si="368"/>
        <v>88.667630256170085</v>
      </c>
      <c r="AL423" s="205">
        <f t="shared" si="350"/>
        <v>88.768871967069643</v>
      </c>
      <c r="AM423" s="205" t="e">
        <f t="shared" si="351"/>
        <v>#DIV/0!</v>
      </c>
      <c r="AN423" s="205">
        <f t="shared" si="369"/>
        <v>0</v>
      </c>
      <c r="AO423" s="205">
        <f t="shared" si="352"/>
        <v>0</v>
      </c>
      <c r="AP423" s="205">
        <f t="shared" si="370"/>
        <v>0</v>
      </c>
      <c r="AQ423" s="205">
        <f t="shared" si="371"/>
        <v>0</v>
      </c>
      <c r="AR423" s="215">
        <f t="shared" si="353"/>
        <v>13.181186421934679</v>
      </c>
      <c r="AS423" s="215">
        <f t="shared" si="354"/>
        <v>13.181186421934679</v>
      </c>
      <c r="AT423" s="215">
        <f t="shared" si="355"/>
        <v>0</v>
      </c>
      <c r="AU423" s="215">
        <f t="shared" si="385"/>
        <v>0</v>
      </c>
      <c r="AV423" s="201"/>
      <c r="AW423" s="115">
        <f t="shared" si="386"/>
        <v>79.706999999986579</v>
      </c>
      <c r="AX423" s="115">
        <f t="shared" si="387"/>
        <v>-0.73215903243343428</v>
      </c>
      <c r="AY423" s="115">
        <f t="shared" si="372"/>
        <v>0</v>
      </c>
      <c r="AZ423" s="115">
        <f t="shared" si="388"/>
        <v>-0.72610813677683361</v>
      </c>
      <c r="BA423" s="115">
        <f t="shared" si="373"/>
        <v>0</v>
      </c>
      <c r="BB423" s="115">
        <f t="shared" si="389"/>
        <v>0</v>
      </c>
      <c r="BC423" s="115">
        <f t="shared" si="390"/>
        <v>0</v>
      </c>
      <c r="BD423" s="115">
        <f t="shared" si="391"/>
        <v>0</v>
      </c>
      <c r="BE423" s="115">
        <f t="shared" si="374"/>
        <v>0</v>
      </c>
      <c r="BF423" s="115">
        <f t="shared" si="375"/>
        <v>0</v>
      </c>
      <c r="BG423" s="115">
        <f t="shared" si="392"/>
        <v>1639.6740900000066</v>
      </c>
      <c r="BH423" s="115">
        <f t="shared" si="393"/>
        <v>12179.717874171511</v>
      </c>
      <c r="BI423" s="115">
        <f t="shared" si="376"/>
        <v>79.706999999986579</v>
      </c>
      <c r="BJ423" s="115" t="e">
        <f t="shared" si="377"/>
        <v>#DIV/0!</v>
      </c>
      <c r="BK423" s="115">
        <f t="shared" si="356"/>
        <v>0</v>
      </c>
      <c r="BL423" s="115">
        <f t="shared" si="357"/>
        <v>0</v>
      </c>
      <c r="BM423" s="115">
        <f t="shared" si="378"/>
        <v>0</v>
      </c>
      <c r="BN423" s="201">
        <f t="shared" si="358"/>
        <v>0</v>
      </c>
      <c r="BO423" s="216">
        <f t="shared" si="394"/>
        <v>0</v>
      </c>
      <c r="BP423" s="201"/>
      <c r="BQ423" s="110">
        <f t="shared" si="359"/>
        <v>0</v>
      </c>
      <c r="BR423" s="110" t="e">
        <f t="shared" si="360"/>
        <v>#DIV/0!</v>
      </c>
      <c r="BS423" s="110" t="e">
        <f t="shared" si="379"/>
        <v>#DIV/0!</v>
      </c>
      <c r="BT423" s="110">
        <f t="shared" si="380"/>
        <v>0</v>
      </c>
      <c r="CC423" s="110"/>
      <c r="CD423" s="110"/>
      <c r="CE423" s="110"/>
      <c r="CW423" s="110"/>
      <c r="CX423" s="110"/>
    </row>
    <row r="424" spans="1:102">
      <c r="A424" s="110">
        <f t="shared" si="395"/>
        <v>5.200000000000081</v>
      </c>
      <c r="B424" s="110">
        <f t="shared" si="361"/>
        <v>1518.5421693940746</v>
      </c>
      <c r="C424" s="116">
        <f t="shared" si="362"/>
        <v>1518.5421693940746</v>
      </c>
      <c r="E424" s="205">
        <f t="shared" si="330"/>
        <v>1679.428815979988</v>
      </c>
      <c r="F424" s="205">
        <f t="shared" si="331"/>
        <v>1717.9142812236225</v>
      </c>
      <c r="G424" s="205">
        <f t="shared" si="332"/>
        <v>-0.14543071013841319</v>
      </c>
      <c r="H424" s="205">
        <f t="shared" si="333"/>
        <v>1673.831847439599</v>
      </c>
      <c r="I424" s="205">
        <f t="shared" si="334"/>
        <v>-8.8817841970012523E-15</v>
      </c>
      <c r="K424" s="115">
        <f t="shared" si="335"/>
        <v>1638.8760000000066</v>
      </c>
      <c r="L424" s="115">
        <f t="shared" si="336"/>
        <v>1804.4720000000036</v>
      </c>
      <c r="M424" s="115">
        <f t="shared" si="337"/>
        <v>0.16375545851528267</v>
      </c>
      <c r="N424" s="115">
        <f t="shared" si="338"/>
        <v>1688.4415997665665</v>
      </c>
      <c r="O424" s="115">
        <f t="shared" si="339"/>
        <v>1959.9200000000019</v>
      </c>
      <c r="Q424" s="205">
        <f t="shared" si="340"/>
        <v>-4.1804521672639545</v>
      </c>
      <c r="R424" s="204">
        <f t="shared" si="341"/>
        <v>0</v>
      </c>
      <c r="S424" s="204">
        <f t="shared" si="342"/>
        <v>0</v>
      </c>
      <c r="T424" s="115">
        <f t="shared" si="343"/>
        <v>-0.7266711189034406</v>
      </c>
      <c r="U424" s="115">
        <f t="shared" si="344"/>
        <v>0</v>
      </c>
      <c r="V424" s="115">
        <f t="shared" si="345"/>
        <v>0</v>
      </c>
      <c r="W424" s="202">
        <f t="shared" si="363"/>
        <v>0</v>
      </c>
      <c r="Y424" s="205">
        <f t="shared" si="381"/>
        <v>88.870036327422966</v>
      </c>
      <c r="Z424" s="205">
        <f t="shared" si="382"/>
        <v>-4.1804521672639545</v>
      </c>
      <c r="AA424" s="205">
        <f t="shared" si="346"/>
        <v>0</v>
      </c>
      <c r="AB424" s="205">
        <f t="shared" si="364"/>
        <v>0</v>
      </c>
      <c r="AC424" s="205">
        <f t="shared" si="383"/>
        <v>-4.154468331712807</v>
      </c>
      <c r="AD424" s="205">
        <f t="shared" si="347"/>
        <v>0</v>
      </c>
      <c r="AE424" s="205">
        <f t="shared" si="365"/>
        <v>0</v>
      </c>
      <c r="AF424" s="205">
        <f t="shared" si="348"/>
        <v>0</v>
      </c>
      <c r="AG424" s="205">
        <f t="shared" si="366"/>
        <v>0</v>
      </c>
      <c r="AH424" s="205">
        <f t="shared" si="367"/>
        <v>0</v>
      </c>
      <c r="AI424" s="205">
        <f t="shared" si="349"/>
        <v>-0.14543071013841319</v>
      </c>
      <c r="AJ424" s="205">
        <f t="shared" si="384"/>
        <v>1673.831847439599</v>
      </c>
      <c r="AK424" s="205">
        <f t="shared" si="368"/>
        <v>88.768871967069643</v>
      </c>
      <c r="AL424" s="205">
        <f t="shared" si="350"/>
        <v>88.870036327422966</v>
      </c>
      <c r="AM424" s="205" t="e">
        <f t="shared" si="351"/>
        <v>#DIV/0!</v>
      </c>
      <c r="AN424" s="205">
        <f t="shared" si="369"/>
        <v>0</v>
      </c>
      <c r="AO424" s="205">
        <f t="shared" si="352"/>
        <v>0</v>
      </c>
      <c r="AP424" s="205">
        <f t="shared" si="370"/>
        <v>0</v>
      </c>
      <c r="AQ424" s="205">
        <f t="shared" si="371"/>
        <v>0</v>
      </c>
      <c r="AR424" s="215">
        <f t="shared" si="353"/>
        <v>13.181186421934679</v>
      </c>
      <c r="AS424" s="215">
        <f t="shared" si="354"/>
        <v>13.181186421934679</v>
      </c>
      <c r="AT424" s="215">
        <f t="shared" si="355"/>
        <v>0</v>
      </c>
      <c r="AU424" s="215">
        <f t="shared" si="385"/>
        <v>0</v>
      </c>
      <c r="AV424" s="201"/>
      <c r="AW424" s="115">
        <f t="shared" si="386"/>
        <v>79.809000000001902</v>
      </c>
      <c r="AX424" s="115">
        <f t="shared" si="387"/>
        <v>-0.7266711189034406</v>
      </c>
      <c r="AY424" s="115">
        <f t="shared" si="372"/>
        <v>0</v>
      </c>
      <c r="AZ424" s="115">
        <f t="shared" si="388"/>
        <v>-0.7206323256958751</v>
      </c>
      <c r="BA424" s="115">
        <f t="shared" si="373"/>
        <v>0</v>
      </c>
      <c r="BB424" s="115">
        <f t="shared" si="389"/>
        <v>0</v>
      </c>
      <c r="BC424" s="115">
        <f t="shared" si="390"/>
        <v>0</v>
      </c>
      <c r="BD424" s="115">
        <f t="shared" si="391"/>
        <v>0</v>
      </c>
      <c r="BE424" s="115">
        <f t="shared" si="374"/>
        <v>0</v>
      </c>
      <c r="BF424" s="115">
        <f t="shared" si="375"/>
        <v>0</v>
      </c>
      <c r="BG424" s="115">
        <f t="shared" si="392"/>
        <v>1638.8760000000066</v>
      </c>
      <c r="BH424" s="115">
        <f t="shared" si="393"/>
        <v>12113.192060593459</v>
      </c>
      <c r="BI424" s="115">
        <f t="shared" si="376"/>
        <v>79.809000000001902</v>
      </c>
      <c r="BJ424" s="115" t="e">
        <f t="shared" si="377"/>
        <v>#DIV/0!</v>
      </c>
      <c r="BK424" s="115">
        <f t="shared" si="356"/>
        <v>0</v>
      </c>
      <c r="BL424" s="115">
        <f t="shared" si="357"/>
        <v>0</v>
      </c>
      <c r="BM424" s="115">
        <f t="shared" si="378"/>
        <v>0</v>
      </c>
      <c r="BN424" s="201">
        <f t="shared" si="358"/>
        <v>0</v>
      </c>
      <c r="BO424" s="216">
        <f t="shared" si="394"/>
        <v>0</v>
      </c>
      <c r="BP424" s="201"/>
      <c r="BQ424" s="110">
        <f t="shared" si="359"/>
        <v>0</v>
      </c>
      <c r="BR424" s="110" t="e">
        <f t="shared" si="360"/>
        <v>#DIV/0!</v>
      </c>
      <c r="BS424" s="110" t="e">
        <f t="shared" si="379"/>
        <v>#DIV/0!</v>
      </c>
      <c r="BT424" s="110">
        <f t="shared" si="380"/>
        <v>0</v>
      </c>
      <c r="CC424" s="110"/>
      <c r="CD424" s="110"/>
      <c r="CE424" s="110"/>
      <c r="CW424" s="110"/>
      <c r="CX424" s="110"/>
    </row>
    <row r="425" spans="1:102">
      <c r="A425" s="110">
        <f t="shared" si="395"/>
        <v>5.1900000000000812</v>
      </c>
      <c r="B425" s="110">
        <f t="shared" si="361"/>
        <v>1518.4103575298552</v>
      </c>
      <c r="C425" s="116">
        <f t="shared" si="362"/>
        <v>1518.4103575298552</v>
      </c>
      <c r="E425" s="205">
        <f t="shared" si="330"/>
        <v>1678.6164342380348</v>
      </c>
      <c r="F425" s="205">
        <f t="shared" si="331"/>
        <v>1717.5988812236224</v>
      </c>
      <c r="G425" s="205">
        <f t="shared" si="332"/>
        <v>-0.14556033460587633</v>
      </c>
      <c r="H425" s="205">
        <f t="shared" si="333"/>
        <v>1672.9421362110568</v>
      </c>
      <c r="I425" s="205">
        <f t="shared" si="334"/>
        <v>0</v>
      </c>
      <c r="K425" s="115">
        <f t="shared" si="335"/>
        <v>1638.0768900000066</v>
      </c>
      <c r="L425" s="115">
        <f t="shared" si="336"/>
        <v>1804.0044800000039</v>
      </c>
      <c r="M425" s="115">
        <f t="shared" si="337"/>
        <v>0.16389860139860024</v>
      </c>
      <c r="N425" s="115">
        <f t="shared" si="338"/>
        <v>1687.7706780994777</v>
      </c>
      <c r="O425" s="115">
        <f t="shared" si="339"/>
        <v>1959.677800000002</v>
      </c>
      <c r="Q425" s="205">
        <f t="shared" si="340"/>
        <v>-4.1096978023829642</v>
      </c>
      <c r="R425" s="204">
        <f t="shared" si="341"/>
        <v>0</v>
      </c>
      <c r="S425" s="204">
        <f t="shared" si="342"/>
        <v>0</v>
      </c>
      <c r="T425" s="115">
        <f t="shared" si="343"/>
        <v>-0.72119731546847266</v>
      </c>
      <c r="U425" s="115">
        <f t="shared" si="344"/>
        <v>0</v>
      </c>
      <c r="V425" s="115">
        <f t="shared" si="345"/>
        <v>0</v>
      </c>
      <c r="W425" s="202">
        <f t="shared" si="363"/>
        <v>0</v>
      </c>
      <c r="Y425" s="205">
        <f t="shared" si="381"/>
        <v>88.971122854220155</v>
      </c>
      <c r="Z425" s="205">
        <f t="shared" si="382"/>
        <v>-4.1096978023829642</v>
      </c>
      <c r="AA425" s="205">
        <f t="shared" si="346"/>
        <v>0</v>
      </c>
      <c r="AB425" s="205">
        <f t="shared" si="364"/>
        <v>0</v>
      </c>
      <c r="AC425" s="205">
        <f t="shared" si="383"/>
        <v>-4.0840452311021078</v>
      </c>
      <c r="AD425" s="205">
        <f t="shared" si="347"/>
        <v>0</v>
      </c>
      <c r="AE425" s="205">
        <f t="shared" si="365"/>
        <v>0</v>
      </c>
      <c r="AF425" s="205">
        <f t="shared" si="348"/>
        <v>0</v>
      </c>
      <c r="AG425" s="205">
        <f t="shared" si="366"/>
        <v>0</v>
      </c>
      <c r="AH425" s="205">
        <f t="shared" si="367"/>
        <v>0</v>
      </c>
      <c r="AI425" s="205">
        <f t="shared" si="349"/>
        <v>-0.14556033460587633</v>
      </c>
      <c r="AJ425" s="205">
        <f t="shared" si="384"/>
        <v>1672.9421362110568</v>
      </c>
      <c r="AK425" s="205">
        <f t="shared" si="368"/>
        <v>88.870036327422966</v>
      </c>
      <c r="AL425" s="205">
        <f t="shared" si="350"/>
        <v>88.971122854220155</v>
      </c>
      <c r="AM425" s="205" t="e">
        <f t="shared" si="351"/>
        <v>#DIV/0!</v>
      </c>
      <c r="AN425" s="205">
        <f t="shared" si="369"/>
        <v>0</v>
      </c>
      <c r="AO425" s="205">
        <f t="shared" si="352"/>
        <v>0</v>
      </c>
      <c r="AP425" s="205">
        <f t="shared" si="370"/>
        <v>0</v>
      </c>
      <c r="AQ425" s="205">
        <f t="shared" si="371"/>
        <v>0</v>
      </c>
      <c r="AR425" s="215">
        <f t="shared" si="353"/>
        <v>13.181186421957417</v>
      </c>
      <c r="AS425" s="215">
        <f t="shared" si="354"/>
        <v>13.181186421957417</v>
      </c>
      <c r="AT425" s="215">
        <f t="shared" si="355"/>
        <v>0</v>
      </c>
      <c r="AU425" s="215">
        <f t="shared" si="385"/>
        <v>0</v>
      </c>
      <c r="AV425" s="201"/>
      <c r="AW425" s="115">
        <f t="shared" si="386"/>
        <v>79.910999999994488</v>
      </c>
      <c r="AX425" s="115">
        <f t="shared" si="387"/>
        <v>-0.72119731546847266</v>
      </c>
      <c r="AY425" s="115">
        <f t="shared" si="372"/>
        <v>0</v>
      </c>
      <c r="AZ425" s="115">
        <f t="shared" si="388"/>
        <v>-0.71517059019632223</v>
      </c>
      <c r="BA425" s="115">
        <f t="shared" si="373"/>
        <v>0</v>
      </c>
      <c r="BB425" s="115">
        <f t="shared" si="389"/>
        <v>0</v>
      </c>
      <c r="BC425" s="115">
        <f t="shared" si="390"/>
        <v>0</v>
      </c>
      <c r="BD425" s="115">
        <f t="shared" si="391"/>
        <v>0</v>
      </c>
      <c r="BE425" s="115">
        <f t="shared" si="374"/>
        <v>0</v>
      </c>
      <c r="BF425" s="115">
        <f t="shared" si="375"/>
        <v>0</v>
      </c>
      <c r="BG425" s="115">
        <f t="shared" si="392"/>
        <v>1638.0768900000066</v>
      </c>
      <c r="BH425" s="115">
        <f t="shared" si="393"/>
        <v>12046.564247015393</v>
      </c>
      <c r="BI425" s="115">
        <f t="shared" si="376"/>
        <v>79.910999999994488</v>
      </c>
      <c r="BJ425" s="115" t="e">
        <f t="shared" si="377"/>
        <v>#DIV/0!</v>
      </c>
      <c r="BK425" s="115">
        <f t="shared" si="356"/>
        <v>0</v>
      </c>
      <c r="BL425" s="115">
        <f t="shared" si="357"/>
        <v>0</v>
      </c>
      <c r="BM425" s="115">
        <f t="shared" si="378"/>
        <v>0</v>
      </c>
      <c r="BN425" s="201">
        <f t="shared" si="358"/>
        <v>0</v>
      </c>
      <c r="BO425" s="216">
        <f t="shared" si="394"/>
        <v>0</v>
      </c>
      <c r="BP425" s="201"/>
      <c r="BQ425" s="110">
        <f t="shared" si="359"/>
        <v>0</v>
      </c>
      <c r="BR425" s="110" t="e">
        <f t="shared" si="360"/>
        <v>#DIV/0!</v>
      </c>
      <c r="BS425" s="110" t="e">
        <f t="shared" si="379"/>
        <v>#DIV/0!</v>
      </c>
      <c r="BT425" s="110">
        <f t="shared" si="380"/>
        <v>0</v>
      </c>
      <c r="CC425" s="110"/>
      <c r="CD425" s="110"/>
      <c r="CE425" s="110"/>
      <c r="CW425" s="110"/>
      <c r="CX425" s="110"/>
    </row>
    <row r="426" spans="1:102">
      <c r="A426" s="110">
        <f t="shared" si="395"/>
        <v>5.1800000000000814</v>
      </c>
      <c r="B426" s="110">
        <f t="shared" si="361"/>
        <v>1518.2785456656356</v>
      </c>
      <c r="C426" s="116">
        <f t="shared" si="362"/>
        <v>1518.2785456656356</v>
      </c>
      <c r="E426" s="205">
        <f t="shared" si="330"/>
        <v>1677.8029261413301</v>
      </c>
      <c r="F426" s="205">
        <f t="shared" si="331"/>
        <v>1717.2806812236227</v>
      </c>
      <c r="G426" s="205">
        <f t="shared" si="332"/>
        <v>-0.14568992661591987</v>
      </c>
      <c r="H426" s="205">
        <f t="shared" si="333"/>
        <v>1672.0514149004296</v>
      </c>
      <c r="I426" s="205">
        <f t="shared" si="334"/>
        <v>-1.0658141036401503E-14</v>
      </c>
      <c r="K426" s="115">
        <f t="shared" si="335"/>
        <v>1637.2767600000066</v>
      </c>
      <c r="L426" s="115">
        <f t="shared" si="336"/>
        <v>1803.5363200000038</v>
      </c>
      <c r="M426" s="115">
        <f t="shared" si="337"/>
        <v>0.16404199475065498</v>
      </c>
      <c r="N426" s="115">
        <f t="shared" si="338"/>
        <v>1687.0990082389374</v>
      </c>
      <c r="O426" s="115">
        <f t="shared" si="339"/>
        <v>1959.4352000000019</v>
      </c>
      <c r="Q426" s="205">
        <f t="shared" si="340"/>
        <v>-4.0408675757565522</v>
      </c>
      <c r="R426" s="204">
        <f t="shared" si="341"/>
        <v>0</v>
      </c>
      <c r="S426" s="204">
        <f t="shared" si="342"/>
        <v>0</v>
      </c>
      <c r="T426" s="115">
        <f t="shared" si="343"/>
        <v>-0.71573757523701431</v>
      </c>
      <c r="U426" s="115">
        <f t="shared" si="344"/>
        <v>0</v>
      </c>
      <c r="V426" s="115">
        <f t="shared" si="345"/>
        <v>0</v>
      </c>
      <c r="W426" s="202">
        <f t="shared" si="363"/>
        <v>0</v>
      </c>
      <c r="Y426" s="205">
        <f t="shared" si="381"/>
        <v>89.072131062723287</v>
      </c>
      <c r="Z426" s="205">
        <f t="shared" si="382"/>
        <v>-4.0408675757565522</v>
      </c>
      <c r="AA426" s="205">
        <f t="shared" si="346"/>
        <v>0</v>
      </c>
      <c r="AB426" s="205">
        <f t="shared" si="364"/>
        <v>0</v>
      </c>
      <c r="AC426" s="205">
        <f t="shared" si="383"/>
        <v>-4.0155368547488486</v>
      </c>
      <c r="AD426" s="205">
        <f t="shared" si="347"/>
        <v>0</v>
      </c>
      <c r="AE426" s="205">
        <f t="shared" si="365"/>
        <v>0</v>
      </c>
      <c r="AF426" s="205">
        <f t="shared" si="348"/>
        <v>0</v>
      </c>
      <c r="AG426" s="205">
        <f t="shared" si="366"/>
        <v>0</v>
      </c>
      <c r="AH426" s="205">
        <f t="shared" si="367"/>
        <v>0</v>
      </c>
      <c r="AI426" s="205">
        <f t="shared" si="349"/>
        <v>-0.14568992661591987</v>
      </c>
      <c r="AJ426" s="205">
        <f t="shared" si="384"/>
        <v>1672.0514149004296</v>
      </c>
      <c r="AK426" s="205">
        <f t="shared" si="368"/>
        <v>88.971122854220155</v>
      </c>
      <c r="AL426" s="205">
        <f t="shared" si="350"/>
        <v>89.072131062723287</v>
      </c>
      <c r="AM426" s="205" t="e">
        <f t="shared" si="351"/>
        <v>#DIV/0!</v>
      </c>
      <c r="AN426" s="205">
        <f t="shared" si="369"/>
        <v>0</v>
      </c>
      <c r="AO426" s="205">
        <f t="shared" si="352"/>
        <v>0</v>
      </c>
      <c r="AP426" s="205">
        <f t="shared" si="370"/>
        <v>0</v>
      </c>
      <c r="AQ426" s="205">
        <f t="shared" si="371"/>
        <v>0</v>
      </c>
      <c r="AR426" s="215">
        <f t="shared" si="353"/>
        <v>13.181186421934679</v>
      </c>
      <c r="AS426" s="215">
        <f t="shared" si="354"/>
        <v>13.181186421934679</v>
      </c>
      <c r="AT426" s="215">
        <f t="shared" si="355"/>
        <v>0</v>
      </c>
      <c r="AU426" s="215">
        <f t="shared" si="385"/>
        <v>0</v>
      </c>
      <c r="AV426" s="201"/>
      <c r="AW426" s="115">
        <f t="shared" si="386"/>
        <v>80.013000000009811</v>
      </c>
      <c r="AX426" s="115">
        <f t="shared" si="387"/>
        <v>-0.71573757523701431</v>
      </c>
      <c r="AY426" s="115">
        <f t="shared" si="372"/>
        <v>0</v>
      </c>
      <c r="AZ426" s="115">
        <f t="shared" si="388"/>
        <v>-0.70972288351041513</v>
      </c>
      <c r="BA426" s="115">
        <f t="shared" si="373"/>
        <v>0</v>
      </c>
      <c r="BB426" s="115">
        <f t="shared" si="389"/>
        <v>0</v>
      </c>
      <c r="BC426" s="115">
        <f t="shared" si="390"/>
        <v>0</v>
      </c>
      <c r="BD426" s="115">
        <f t="shared" si="391"/>
        <v>0</v>
      </c>
      <c r="BE426" s="115">
        <f t="shared" si="374"/>
        <v>0</v>
      </c>
      <c r="BF426" s="115">
        <f t="shared" si="375"/>
        <v>0</v>
      </c>
      <c r="BG426" s="115">
        <f t="shared" si="392"/>
        <v>1637.2767600000066</v>
      </c>
      <c r="BH426" s="115">
        <f t="shared" si="393"/>
        <v>11979.834433437354</v>
      </c>
      <c r="BI426" s="115">
        <f t="shared" si="376"/>
        <v>80.013000000009811</v>
      </c>
      <c r="BJ426" s="115" t="e">
        <f t="shared" si="377"/>
        <v>#DIV/0!</v>
      </c>
      <c r="BK426" s="115">
        <f t="shared" si="356"/>
        <v>0</v>
      </c>
      <c r="BL426" s="115">
        <f t="shared" si="357"/>
        <v>0</v>
      </c>
      <c r="BM426" s="115">
        <f t="shared" si="378"/>
        <v>0</v>
      </c>
      <c r="BN426" s="201">
        <f t="shared" si="358"/>
        <v>0</v>
      </c>
      <c r="BO426" s="216">
        <f t="shared" si="394"/>
        <v>0</v>
      </c>
      <c r="BP426" s="201"/>
      <c r="BQ426" s="110">
        <f t="shared" si="359"/>
        <v>0</v>
      </c>
      <c r="BR426" s="110" t="e">
        <f t="shared" si="360"/>
        <v>#DIV/0!</v>
      </c>
      <c r="BS426" s="110" t="e">
        <f t="shared" si="379"/>
        <v>#DIV/0!</v>
      </c>
      <c r="BT426" s="110">
        <f t="shared" si="380"/>
        <v>0</v>
      </c>
      <c r="CC426" s="110"/>
      <c r="CD426" s="110"/>
      <c r="CE426" s="110"/>
      <c r="CW426" s="110"/>
      <c r="CX426" s="110"/>
    </row>
    <row r="427" spans="1:102">
      <c r="A427" s="110">
        <f t="shared" si="395"/>
        <v>5.1700000000000816</v>
      </c>
      <c r="B427" s="110">
        <f t="shared" si="361"/>
        <v>1518.1467338014163</v>
      </c>
      <c r="C427" s="116">
        <f t="shared" si="362"/>
        <v>1518.1467338014163</v>
      </c>
      <c r="E427" s="205">
        <f t="shared" ref="E427:E490" si="396">(($P$19*($B$28+$B$27)+$P$20)*A427*A427+($P$21*($B$27+$B$28)+$P$22*($B$25/($B$25+$B$23))+$P$23)*A427+$P$24)</f>
        <v>1676.9882916898741</v>
      </c>
      <c r="F427" s="205">
        <f t="shared" ref="F427:F490" si="397">$P$25*A427^2+$P$26*A427+$P$27*($B$25/($B$25+$B$23))+$P$28*$B$21+$P$29*$B$26+$P$30</f>
        <v>1716.9596812236227</v>
      </c>
      <c r="G427" s="205">
        <f t="shared" ref="G427:G490" si="398">(-($P$36*$B$26+$P$37)+(($P$36*$B$26+$P$37)^2-4*5*(($P$31+$P$32*$B$25/($B$25+$B$23))*$A427^2+($P$33+$P$34*$B$25/($B$25+$B$23))*$A427+$P$35))^0.5)/(2*(($P$31+$P$32*$B$25/($B$23+$B$25))*$A427^2+($P$33+$P$34*$B$25/($B$25+$B$23))*$A427+$P$35))</f>
        <v>-0.14581948393834146</v>
      </c>
      <c r="H427" s="205">
        <f t="shared" ref="H427:H490" si="399">G427*(F427-E427)+E427</f>
        <v>1671.1596842957645</v>
      </c>
      <c r="I427" s="205">
        <f t="shared" ref="I427:I490" si="400">(($P$31+$P$32*$B$25/($B$25+$B$23))*$A427^2+($P$33+$P$34*$B$25/($B$25+$B$23))*$A427+$P$35)*G427^2+($P$36*$B$26+$P$37)*G427+5</f>
        <v>-9.7699626167013776E-15</v>
      </c>
      <c r="K427" s="115">
        <f t="shared" ref="K427:K490" si="401">1085.7+132.9*A427-5.1*A427*A427</f>
        <v>1636.4756100000068</v>
      </c>
      <c r="L427" s="115">
        <f t="shared" ref="L427:L490" si="402">1475+80*A427-3.2*A427*A427</f>
        <v>1803.0675200000037</v>
      </c>
      <c r="M427" s="115">
        <f t="shared" ref="M427:M490" si="403">$G$14/(0.5+0.08*A427)</f>
        <v>0.16418563922942089</v>
      </c>
      <c r="N427" s="115">
        <f t="shared" ref="N427:N490" si="404">M427^(1/1.5)*(L427-K427)+K427</f>
        <v>1686.4265907361771</v>
      </c>
      <c r="O427" s="115">
        <f t="shared" ref="O427:O490" si="405">1780+45*A427-2*A427*A427</f>
        <v>1959.192200000002</v>
      </c>
      <c r="Q427" s="205">
        <f t="shared" ref="Q427:Q490" si="406">IF(F427&lt;E427,-1,(B427-E427)/(F427-E427))</f>
        <v>-3.9738813121406467</v>
      </c>
      <c r="R427" s="204">
        <f t="shared" ref="R427:R490" si="407">IF(Q427&lt;G427,0,(($P$31+$P$32*($B$25/($B$25+$B$23)))*A427^2+($P$33+$P$34*($B$25/($B$25+$B$23)))*A427+$P$35)*Q427^2+($P$36*$B$26+$P$37)*Q427+5)</f>
        <v>0</v>
      </c>
      <c r="S427" s="204">
        <f t="shared" ref="S427:S490" si="408">IF(R427&lt;0,0,R427)</f>
        <v>0</v>
      </c>
      <c r="T427" s="115">
        <f t="shared" ref="T427:T490" si="409">(B427-K427)/(L427-K427)</f>
        <v>-0.71029185149862717</v>
      </c>
      <c r="U427" s="115">
        <f t="shared" ref="U427:U490" si="410">IF(T427&lt;0,0,T427^1.5*100)</f>
        <v>0</v>
      </c>
      <c r="V427" s="115">
        <f t="shared" ref="V427:V490" si="411">IF(B427&lt;N427,0,(M427+(1-M427)*(B427-N427)/(O427-N427))^1.5*100)</f>
        <v>0</v>
      </c>
      <c r="W427" s="202">
        <f t="shared" si="363"/>
        <v>0</v>
      </c>
      <c r="Y427" s="205">
        <f t="shared" si="381"/>
        <v>89.173060466511828</v>
      </c>
      <c r="Z427" s="205">
        <f t="shared" si="382"/>
        <v>-3.9738813121406467</v>
      </c>
      <c r="AA427" s="205">
        <f t="shared" ref="AA427:AA490" si="412">IF(Z427&lt;$G427,0,IF(((($P$31+$P$32*($B$25/($B$25+$B$23)))*$A427^2+($P$33+$P$34*($B$25/($B$25+$B$23)))*$A427+$P$35)*Z427^2+($P$36*$B$26+$P$37)*Z427+5)&lt;0,0,((($P$31+$P$32*($B$25/($B$25+$B$23)))*$A427^2+($P$33+$P$34*($B$25/($B$25+$B$23)))*$A427+$P$35)*Z427^2+($P$36*$B$26+$P$37)*Z427+5)))</f>
        <v>0</v>
      </c>
      <c r="AB427" s="205">
        <f t="shared" si="364"/>
        <v>0</v>
      </c>
      <c r="AC427" s="205">
        <f t="shared" si="383"/>
        <v>-3.9488634178001041</v>
      </c>
      <c r="AD427" s="205">
        <f t="shared" ref="AD427:AD490" si="413">IF(AC427&lt;$G427,0,IF(((($P$31+$P$32*($B$25/($B$25+$B$23)))*$A427^2+($P$33+$P$34*($B$25/($B$25+$B$23)))*$A427+$P$35)*AC427^2+($P$36*$B$26+$P$37)*AC427+5)&lt;0,0,((($P$31+$P$32*($B$25/($B$25+$B$23)))*$A427^2+($P$33+$P$34*($B$25/($B$25+$B$23)))*$A427+$P$35)*AC427^2+($P$36*$B$26+$P$37)*AC427+5)))</f>
        <v>0</v>
      </c>
      <c r="AE427" s="205">
        <f t="shared" si="365"/>
        <v>0</v>
      </c>
      <c r="AF427" s="205">
        <f t="shared" ref="AF427:AF490" si="414">IF(C427&gt;$F427,0.3,AD427-AB427)</f>
        <v>0</v>
      </c>
      <c r="AG427" s="205">
        <f t="shared" si="366"/>
        <v>0</v>
      </c>
      <c r="AH427" s="205">
        <f t="shared" si="367"/>
        <v>0</v>
      </c>
      <c r="AI427" s="205">
        <f t="shared" ref="AI427:AI490" si="415">(-($P$36*$B$26+$P$37)+(($P$36*$B$26+$P$37)^2-4*(5-AA428)*(($P$31+$P$32*$B$25/($B$25+$B$23))*$A427^2+($P$33+$P$34*$B$25/($B$25+$B$23))*$A427+$P$35))^0.5)/(2*(($P$31+$P$32*$B$25/($B$23+$B$25))*$A427^2+($P$33+$P$34*$B$25/($B$25+$B$23))*$A427+$P$35))</f>
        <v>-0.14581948393834146</v>
      </c>
      <c r="AJ427" s="205">
        <f t="shared" si="384"/>
        <v>1671.1596842957645</v>
      </c>
      <c r="AK427" s="205">
        <f t="shared" si="368"/>
        <v>89.072131062723287</v>
      </c>
      <c r="AL427" s="205">
        <f t="shared" ref="AL427:AL490" si="416">IF(AB427=0,Y427,AK427)</f>
        <v>89.173060466511828</v>
      </c>
      <c r="AM427" s="205" t="e">
        <f t="shared" ref="AM427:AM490" si="417">IF(BM427&lt;=0,((AL427-($O$13*($G$11+273.15)/($G$12*$O$14*$O$12+(1-$G$12)*$R$14*$R$12)*10^9))/($G$12*($G$11+273.15)*$O$15/($G$12*$O$12+(1-$G$12)*$R$12)+100/AH427))*-100,(AL427-($G$12*$O$13+(1-$G$12)*$R$13)*($G$11+273.15)/($G$12*$O$14*$O$12+(1-$G$12)*$R$14*$R$12)*10^9+(1-$G$12)*($G$11+273.15)*$R$15/$R$12*(AL427-BI427)/(100/BE427))/($G$12*($G$11+273.15)*$O$15/$O$12+(1-$G$12)*($G$11+273.15)*$R$15/$R$12*(100/AH427)/(100/BE427)+100/AH427)*-100)</f>
        <v>#DIV/0!</v>
      </c>
      <c r="AN427" s="205">
        <f t="shared" si="369"/>
        <v>0</v>
      </c>
      <c r="AO427" s="205">
        <f t="shared" ref="AO427:AO490" si="418">IF(AN427&gt;=0,0,AN427)</f>
        <v>0</v>
      </c>
      <c r="AP427" s="205">
        <f t="shared" si="370"/>
        <v>0</v>
      </c>
      <c r="AQ427" s="205">
        <f t="shared" si="371"/>
        <v>0</v>
      </c>
      <c r="AR427" s="215">
        <f t="shared" ref="AR427:AR490" si="419">IF(AND(AB427=0,BC427=0),(B428-B427)/(A428-A427),IF(AB427=0,BI427+1/BE427*BL427,AL427+1/AH427*AP427))</f>
        <v>13.181186421934679</v>
      </c>
      <c r="AS427" s="215">
        <f t="shared" ref="AS427:AS490" si="420">IF(AA427&gt;=100,BI427+1/BE427*BL427,AR427)</f>
        <v>13.181186421934679</v>
      </c>
      <c r="AT427" s="215">
        <f t="shared" ref="AT427:AT490" si="421">IF(AB427=AB426,0,(AB427/100)/(1-($G$12*AB427/100+(1-$G$12)*BC427/100))*($A427-$A428)*10^9/($R$16*9.8))</f>
        <v>0</v>
      </c>
      <c r="AU427" s="215">
        <f t="shared" si="385"/>
        <v>0</v>
      </c>
      <c r="AV427" s="201"/>
      <c r="AW427" s="115">
        <f t="shared" si="386"/>
        <v>80.114999999979659</v>
      </c>
      <c r="AX427" s="115">
        <f t="shared" si="387"/>
        <v>-0.71029185149862717</v>
      </c>
      <c r="AY427" s="115">
        <f t="shared" si="372"/>
        <v>0</v>
      </c>
      <c r="AZ427" s="115">
        <f t="shared" si="388"/>
        <v>-0.70428915905095657</v>
      </c>
      <c r="BA427" s="115">
        <f t="shared" si="373"/>
        <v>0</v>
      </c>
      <c r="BB427" s="115">
        <f t="shared" si="389"/>
        <v>0</v>
      </c>
      <c r="BC427" s="115">
        <f t="shared" si="390"/>
        <v>0</v>
      </c>
      <c r="BD427" s="115">
        <f t="shared" si="391"/>
        <v>0</v>
      </c>
      <c r="BE427" s="115">
        <f t="shared" si="374"/>
        <v>0</v>
      </c>
      <c r="BF427" s="115">
        <f t="shared" si="375"/>
        <v>0</v>
      </c>
      <c r="BG427" s="115">
        <f t="shared" si="392"/>
        <v>1636.4756100000068</v>
      </c>
      <c r="BH427" s="115">
        <f t="shared" si="393"/>
        <v>11913.00261985928</v>
      </c>
      <c r="BI427" s="115">
        <f t="shared" si="376"/>
        <v>80.114999999979659</v>
      </c>
      <c r="BJ427" s="115" t="e">
        <f t="shared" si="377"/>
        <v>#DIV/0!</v>
      </c>
      <c r="BK427" s="115">
        <f t="shared" ref="BK427:BK490" si="422">IF(BC427&lt;=0,0,BJ427)</f>
        <v>0</v>
      </c>
      <c r="BL427" s="115">
        <f t="shared" ref="BL427:BL490" si="423">IF(OR(BE427&lt;0,BK427&gt;=0),0,BK427)</f>
        <v>0</v>
      </c>
      <c r="BM427" s="115">
        <f t="shared" si="378"/>
        <v>0</v>
      </c>
      <c r="BN427" s="201">
        <f t="shared" ref="BN427:BN490" si="424">IF(BC427=BC426,0,(BC427/100)/(1-($G$12*AB427/100+(1-$G$12)*BC427/100))*($A427-$A428)*10^9/($R$16*9.8))</f>
        <v>0</v>
      </c>
      <c r="BO427" s="216">
        <f t="shared" si="394"/>
        <v>0</v>
      </c>
      <c r="BP427" s="201"/>
      <c r="BQ427" s="110">
        <f t="shared" ref="BQ427:BQ490" si="425">$G$12*AU427+(1-$G$12)*BO427</f>
        <v>0</v>
      </c>
      <c r="BR427" s="110" t="e">
        <f t="shared" ref="BR427:BR490" si="426">$G$12*AU427/BQ427</f>
        <v>#DIV/0!</v>
      </c>
      <c r="BS427" s="110" t="e">
        <f t="shared" si="379"/>
        <v>#DIV/0!</v>
      </c>
      <c r="BT427" s="110">
        <f t="shared" si="380"/>
        <v>0</v>
      </c>
      <c r="CC427" s="110"/>
      <c r="CD427" s="110"/>
      <c r="CE427" s="110"/>
      <c r="CW427" s="110"/>
      <c r="CX427" s="110"/>
    </row>
    <row r="428" spans="1:102">
      <c r="A428" s="110">
        <f t="shared" si="395"/>
        <v>5.1600000000000819</v>
      </c>
      <c r="B428" s="110">
        <f t="shared" ref="B428:B491" si="427">G$11+((1-G$12)*(($R$13*($G$11+273.15))/($R$12*$R$14)*10^9)*A428+G$12*(($O$13*($G$11+273.15))/($O$12*$O$14)*10^9)*A428)</f>
        <v>1518.014921937197</v>
      </c>
      <c r="C428" s="116">
        <f t="shared" ref="C428:C491" si="428">IF(AND($H428&gt;$B428,$K428&gt;$B428),$B428,C427+AS427*($A428-$A427))</f>
        <v>1518.014921937197</v>
      </c>
      <c r="E428" s="205">
        <f t="shared" si="396"/>
        <v>1676.1725308836665</v>
      </c>
      <c r="F428" s="205">
        <f t="shared" si="397"/>
        <v>1716.6358812236226</v>
      </c>
      <c r="G428" s="205">
        <f t="shared" si="398"/>
        <v>-0.14594900432274291</v>
      </c>
      <c r="H428" s="205">
        <f t="shared" si="399"/>
        <v>1670.2669451899876</v>
      </c>
      <c r="I428" s="205">
        <f t="shared" si="400"/>
        <v>-1.2434497875801753E-14</v>
      </c>
      <c r="K428" s="115">
        <f t="shared" si="401"/>
        <v>1635.6734400000066</v>
      </c>
      <c r="L428" s="115">
        <f t="shared" si="402"/>
        <v>1802.5980800000038</v>
      </c>
      <c r="M428" s="115">
        <f t="shared" si="403"/>
        <v>0.16432953549517848</v>
      </c>
      <c r="N428" s="115">
        <f t="shared" si="404"/>
        <v>1685.7534261441156</v>
      </c>
      <c r="O428" s="115">
        <f t="shared" si="405"/>
        <v>1958.9488000000019</v>
      </c>
      <c r="Q428" s="205">
        <f t="shared" si="406"/>
        <v>-3.9086632129493828</v>
      </c>
      <c r="R428" s="204">
        <f t="shared" si="407"/>
        <v>0</v>
      </c>
      <c r="S428" s="204">
        <f t="shared" si="408"/>
        <v>0</v>
      </c>
      <c r="T428" s="115">
        <f t="shared" si="409"/>
        <v>-0.70486009772320979</v>
      </c>
      <c r="U428" s="115">
        <f t="shared" si="410"/>
        <v>0</v>
      </c>
      <c r="V428" s="115">
        <f t="shared" si="411"/>
        <v>0</v>
      </c>
      <c r="W428" s="202">
        <f t="shared" ref="W428:W491" si="429">IF(V428&gt;0,V428,U428)</f>
        <v>0</v>
      </c>
      <c r="Y428" s="205">
        <f t="shared" si="381"/>
        <v>89.27391057768736</v>
      </c>
      <c r="Z428" s="205">
        <f t="shared" si="382"/>
        <v>-3.9086632129493828</v>
      </c>
      <c r="AA428" s="205">
        <f t="shared" si="412"/>
        <v>0</v>
      </c>
      <c r="AB428" s="205">
        <f t="shared" ref="AB428:AB491" si="430">IF(AA427&gt;0,AB427+AP427*($A428-$A427),AA428)</f>
        <v>0</v>
      </c>
      <c r="AC428" s="205">
        <f t="shared" si="383"/>
        <v>-3.8839494907390759</v>
      </c>
      <c r="AD428" s="205">
        <f t="shared" si="413"/>
        <v>0</v>
      </c>
      <c r="AE428" s="205">
        <f t="shared" ref="AE428:AE491" si="431">AD428-AB428</f>
        <v>0</v>
      </c>
      <c r="AF428" s="205">
        <f t="shared" si="414"/>
        <v>0</v>
      </c>
      <c r="AG428" s="205">
        <f t="shared" ref="AG428:AG491" si="432">IF($G$15=0,AE428,AF428)</f>
        <v>0</v>
      </c>
      <c r="AH428" s="205">
        <f t="shared" ref="AH428:AH491" si="433">IF(AG428&lt;0,0.0001,AG428)</f>
        <v>0</v>
      </c>
      <c r="AI428" s="205">
        <f t="shared" si="415"/>
        <v>-0.14594900432274291</v>
      </c>
      <c r="AJ428" s="205">
        <f t="shared" si="384"/>
        <v>1670.2669451899876</v>
      </c>
      <c r="AK428" s="205">
        <f t="shared" ref="AK428:AK491" si="434">IF((($P$36*$B$26+$P$37)^2-4*(5-AA428)*(($P$31+$P$32*$B$25/($B$25+$B$23))*$A427^2+($P$33+$P$34*$B$25/($B$25+$B$23))*$A427+$P$35)),Y427,IF(AI427&lt;Z427,AK427,(C428-AJ427)/(A428-A427)))</f>
        <v>89.173060466511828</v>
      </c>
      <c r="AL428" s="205">
        <f t="shared" si="416"/>
        <v>89.27391057768736</v>
      </c>
      <c r="AM428" s="205" t="e">
        <f t="shared" si="417"/>
        <v>#DIV/0!</v>
      </c>
      <c r="AN428" s="205">
        <f t="shared" ref="AN428:AN491" si="435">IF(AH428=0,0,IF(S429=0,0,AM428))</f>
        <v>0</v>
      </c>
      <c r="AO428" s="205">
        <f t="shared" si="418"/>
        <v>0</v>
      </c>
      <c r="AP428" s="205">
        <f t="shared" ref="AP428:AP491" si="436">IF(AB428&gt;100,0,AO428)</f>
        <v>0</v>
      </c>
      <c r="AQ428" s="205">
        <f t="shared" ref="AQ428:AQ491" si="437">-AP428</f>
        <v>0</v>
      </c>
      <c r="AR428" s="215">
        <f t="shared" si="419"/>
        <v>13.181186421934679</v>
      </c>
      <c r="AS428" s="215">
        <f t="shared" si="420"/>
        <v>13.181186421934679</v>
      </c>
      <c r="AT428" s="215">
        <f t="shared" si="421"/>
        <v>0</v>
      </c>
      <c r="AU428" s="215">
        <f t="shared" si="385"/>
        <v>0</v>
      </c>
      <c r="AV428" s="201"/>
      <c r="AW428" s="115">
        <f t="shared" si="386"/>
        <v>80.21700000001772</v>
      </c>
      <c r="AX428" s="115">
        <f t="shared" si="387"/>
        <v>-0.70486009772320979</v>
      </c>
      <c r="AY428" s="115">
        <f t="shared" ref="AY428:AY491" si="438">IF(AX428&lt;0,0,(AX428^1.5)*100)</f>
        <v>0</v>
      </c>
      <c r="AZ428" s="115">
        <f t="shared" si="388"/>
        <v>-0.69886937041057329</v>
      </c>
      <c r="BA428" s="115">
        <f t="shared" ref="BA428:BA491" si="439">IF(AZ428&lt;0,0,(AZ428^1.5)*100)</f>
        <v>0</v>
      </c>
      <c r="BB428" s="115">
        <f t="shared" si="389"/>
        <v>0</v>
      </c>
      <c r="BC428" s="115">
        <f t="shared" si="390"/>
        <v>0</v>
      </c>
      <c r="BD428" s="115">
        <f t="shared" si="391"/>
        <v>0</v>
      </c>
      <c r="BE428" s="115">
        <f t="shared" ref="BE428:BE491" si="440">BD428-BC428</f>
        <v>0</v>
      </c>
      <c r="BF428" s="115">
        <f t="shared" ref="BF428:BF491" si="441">(BB429/100)^(1/1.5)</f>
        <v>0</v>
      </c>
      <c r="BG428" s="115">
        <f t="shared" si="392"/>
        <v>1635.6734400000066</v>
      </c>
      <c r="BH428" s="115">
        <f t="shared" si="393"/>
        <v>11846.068806281235</v>
      </c>
      <c r="BI428" s="115">
        <f t="shared" ref="BI428:BI491" si="442">IF(BC428&lt;=0,AW428,BH428)</f>
        <v>80.21700000001772</v>
      </c>
      <c r="BJ428" s="115" t="e">
        <f t="shared" ref="BJ428:BJ491" si="443">IF(OR(AA428&lt;=0, AB428&gt;=100),((BI428-($R$13*($G$11+273.15)/($G$12*$O$14*$O$12+(1-$G$12)*$R$14*$R$12)*10^9))/((1-$G$12)*($G$11+273.15)*$R$15/($G$12*$O$12+(1-$G$12)*$R$12)+100/BE428))*-100,(BI428-((1-$G$12)*$R$13+$G$12*$O$13)*($G$11+273.15)/($G$12*$O$14*$O$12+(1-$G$12)*$R$14*$R$12)*10^9+$G$12*($G$11+273.15)*$O$15/$O$12*(BI428-AL428)/(100/AH428))/((1-$G$12)*($G$11+273.15)*$R$15/$R$12+$G$12*($G$11+273.15)*$O$15/$O$12*(100/BE428)/(100/AH428)+100/BE428)*-100)</f>
        <v>#DIV/0!</v>
      </c>
      <c r="BK428" s="115">
        <f t="shared" si="422"/>
        <v>0</v>
      </c>
      <c r="BL428" s="115">
        <f t="shared" si="423"/>
        <v>0</v>
      </c>
      <c r="BM428" s="115">
        <f t="shared" ref="BM428:BM491" si="444">-BL428</f>
        <v>0</v>
      </c>
      <c r="BN428" s="201">
        <f t="shared" si="424"/>
        <v>0</v>
      </c>
      <c r="BO428" s="216">
        <f t="shared" si="394"/>
        <v>0</v>
      </c>
      <c r="BP428" s="201"/>
      <c r="BQ428" s="110">
        <f t="shared" si="425"/>
        <v>0</v>
      </c>
      <c r="BR428" s="110" t="e">
        <f t="shared" si="426"/>
        <v>#DIV/0!</v>
      </c>
      <c r="BS428" s="110" t="e">
        <f t="shared" ref="BS428:BS491" si="445">(1-$G$12)*BO428/BQ428</f>
        <v>#DIV/0!</v>
      </c>
      <c r="BT428" s="110">
        <f t="shared" ref="BT428:BT491" si="446">BQ428*$R$16*9.8/10^9</f>
        <v>0</v>
      </c>
      <c r="CC428" s="110"/>
      <c r="CD428" s="110"/>
      <c r="CE428" s="110"/>
      <c r="CW428" s="110"/>
      <c r="CX428" s="110"/>
    </row>
    <row r="429" spans="1:102">
      <c r="A429" s="110">
        <f t="shared" si="395"/>
        <v>5.1500000000000821</v>
      </c>
      <c r="B429" s="110">
        <f t="shared" si="427"/>
        <v>1517.8831100729776</v>
      </c>
      <c r="C429" s="116">
        <f t="shared" si="428"/>
        <v>1517.8831100729776</v>
      </c>
      <c r="E429" s="205">
        <f t="shared" si="396"/>
        <v>1675.3556437227076</v>
      </c>
      <c r="F429" s="205">
        <f t="shared" si="397"/>
        <v>1716.3092812236227</v>
      </c>
      <c r="G429" s="205">
        <f t="shared" si="398"/>
        <v>-0.14607848549843547</v>
      </c>
      <c r="H429" s="205">
        <f t="shared" si="399"/>
        <v>1669.3731983809218</v>
      </c>
      <c r="I429" s="205">
        <f t="shared" si="400"/>
        <v>9.7699626167013776E-15</v>
      </c>
      <c r="K429" s="115">
        <f t="shared" si="401"/>
        <v>1634.8702500000068</v>
      </c>
      <c r="L429" s="115">
        <f t="shared" si="402"/>
        <v>1802.1280000000038</v>
      </c>
      <c r="M429" s="115">
        <f t="shared" si="403"/>
        <v>0.16447368421052513</v>
      </c>
      <c r="N429" s="115">
        <f t="shared" si="404"/>
        <v>1685.0795150173672</v>
      </c>
      <c r="O429" s="115">
        <f t="shared" si="405"/>
        <v>1958.705000000002</v>
      </c>
      <c r="Q429" s="205">
        <f t="shared" si="406"/>
        <v>-3.8451415615086915</v>
      </c>
      <c r="R429" s="204">
        <f t="shared" si="407"/>
        <v>0</v>
      </c>
      <c r="S429" s="204">
        <f t="shared" si="408"/>
        <v>0</v>
      </c>
      <c r="T429" s="115">
        <f t="shared" si="409"/>
        <v>-0.69944226756028482</v>
      </c>
      <c r="U429" s="115">
        <f t="shared" si="410"/>
        <v>0</v>
      </c>
      <c r="V429" s="115">
        <f t="shared" si="411"/>
        <v>0</v>
      </c>
      <c r="W429" s="202">
        <f t="shared" si="429"/>
        <v>0</v>
      </c>
      <c r="Y429" s="205">
        <f t="shared" ref="Y429:Y492" si="447">(H429-H428)/(A429-A428)</f>
        <v>89.374680906577936</v>
      </c>
      <c r="Z429" s="205">
        <f t="shared" ref="Z429:Z492" si="448">IF(E429&gt;F429,-1,(C429-E429)/(F429-E429))</f>
        <v>-3.8451415615086915</v>
      </c>
      <c r="AA429" s="205">
        <f t="shared" si="412"/>
        <v>0</v>
      </c>
      <c r="AB429" s="205">
        <f t="shared" si="430"/>
        <v>0</v>
      </c>
      <c r="AC429" s="205">
        <f t="shared" ref="AC429:AC492" si="449">IF(E429&gt;F429,-1,Z429+1/(F429-E429))</f>
        <v>-3.8207237060745398</v>
      </c>
      <c r="AD429" s="205">
        <f t="shared" si="413"/>
        <v>0</v>
      </c>
      <c r="AE429" s="205">
        <f t="shared" si="431"/>
        <v>0</v>
      </c>
      <c r="AF429" s="205">
        <f t="shared" si="414"/>
        <v>0</v>
      </c>
      <c r="AG429" s="205">
        <f t="shared" si="432"/>
        <v>0</v>
      </c>
      <c r="AH429" s="205">
        <f t="shared" si="433"/>
        <v>0</v>
      </c>
      <c r="AI429" s="205">
        <f t="shared" si="415"/>
        <v>-0.14607848549843547</v>
      </c>
      <c r="AJ429" s="205">
        <f t="shared" ref="AJ429:AJ492" si="450">AI429*(F429-E429)+E429</f>
        <v>1669.3731983809218</v>
      </c>
      <c r="AK429" s="205">
        <f t="shared" si="434"/>
        <v>89.27391057768736</v>
      </c>
      <c r="AL429" s="205">
        <f t="shared" si="416"/>
        <v>89.374680906577936</v>
      </c>
      <c r="AM429" s="205" t="e">
        <f t="shared" si="417"/>
        <v>#DIV/0!</v>
      </c>
      <c r="AN429" s="205">
        <f t="shared" si="435"/>
        <v>0</v>
      </c>
      <c r="AO429" s="205">
        <f t="shared" si="418"/>
        <v>0</v>
      </c>
      <c r="AP429" s="205">
        <f t="shared" si="436"/>
        <v>0</v>
      </c>
      <c r="AQ429" s="205">
        <f t="shared" si="437"/>
        <v>0</v>
      </c>
      <c r="AR429" s="215">
        <f t="shared" si="419"/>
        <v>13.181186421934679</v>
      </c>
      <c r="AS429" s="215">
        <f t="shared" si="420"/>
        <v>13.181186421934679</v>
      </c>
      <c r="AT429" s="215">
        <f t="shared" si="421"/>
        <v>0</v>
      </c>
      <c r="AU429" s="215">
        <f t="shared" ref="AU429:AU492" si="451">AU428+AT429</f>
        <v>0</v>
      </c>
      <c r="AV429" s="201"/>
      <c r="AW429" s="115">
        <f t="shared" ref="AW429:AW492" si="452">(K429-K428)/(A429-A428)</f>
        <v>80.318999999987568</v>
      </c>
      <c r="AX429" s="115">
        <f t="shared" ref="AX429:AX492" si="453">(C429-K429)/(L429-K429)</f>
        <v>-0.69944226756028482</v>
      </c>
      <c r="AY429" s="115">
        <f t="shared" si="438"/>
        <v>0</v>
      </c>
      <c r="AZ429" s="115">
        <f t="shared" ref="AZ429:AZ492" si="454">(C429+1-K429)/(L429-K429)</f>
        <v>-0.69346347136100539</v>
      </c>
      <c r="BA429" s="115">
        <f t="shared" si="439"/>
        <v>0</v>
      </c>
      <c r="BB429" s="115">
        <f t="shared" ref="BB429:BB492" si="455">IF(AY429&lt;M429*100,AY429,(M429+(1-M429)*((C429-N429)/(O429-N429))^1.5)*100)</f>
        <v>0</v>
      </c>
      <c r="BC429" s="115">
        <f t="shared" ref="BC429:BC492" si="456">IF(BB428&lt;=0,BB429,BC428+BL428*(A429-A428))</f>
        <v>0</v>
      </c>
      <c r="BD429" s="115">
        <f t="shared" ref="BD429:BD492" si="457">IF(BA429&lt;M429*100,BA429,(M429+(1-M429)*((C429+1-N429)/(O429-N429))^1.5)*100)</f>
        <v>0</v>
      </c>
      <c r="BE429" s="115">
        <f t="shared" si="440"/>
        <v>0</v>
      </c>
      <c r="BF429" s="115">
        <f t="shared" si="441"/>
        <v>0</v>
      </c>
      <c r="BG429" s="115">
        <f t="shared" ref="BG429:BG492" si="458">IF(BC429&lt;M429*100,BF429*(L429-K429)+K429,BF429*(O429-N429)+N429)</f>
        <v>1634.8702500000068</v>
      </c>
      <c r="BH429" s="115">
        <f t="shared" ref="BH429:BH492" si="459">IF(BF428&lt;AX428,BH428,(C429-BG428)/(A429-A428))</f>
        <v>11779.032992703153</v>
      </c>
      <c r="BI429" s="115">
        <f t="shared" si="442"/>
        <v>80.318999999987568</v>
      </c>
      <c r="BJ429" s="115" t="e">
        <f t="shared" si="443"/>
        <v>#DIV/0!</v>
      </c>
      <c r="BK429" s="115">
        <f t="shared" si="422"/>
        <v>0</v>
      </c>
      <c r="BL429" s="115">
        <f t="shared" si="423"/>
        <v>0</v>
      </c>
      <c r="BM429" s="115">
        <f t="shared" si="444"/>
        <v>0</v>
      </c>
      <c r="BN429" s="201">
        <f t="shared" si="424"/>
        <v>0</v>
      </c>
      <c r="BO429" s="216">
        <f t="shared" ref="BO429:BO492" si="460">BO428+BN429</f>
        <v>0</v>
      </c>
      <c r="BP429" s="201"/>
      <c r="BQ429" s="110">
        <f t="shared" si="425"/>
        <v>0</v>
      </c>
      <c r="BR429" s="110" t="e">
        <f t="shared" si="426"/>
        <v>#DIV/0!</v>
      </c>
      <c r="BS429" s="110" t="e">
        <f t="shared" si="445"/>
        <v>#DIV/0!</v>
      </c>
      <c r="BT429" s="110">
        <f t="shared" si="446"/>
        <v>0</v>
      </c>
      <c r="CC429" s="110"/>
      <c r="CD429" s="110"/>
      <c r="CE429" s="110"/>
      <c r="CW429" s="110"/>
      <c r="CX429" s="110"/>
    </row>
    <row r="430" spans="1:102">
      <c r="A430" s="110">
        <f t="shared" ref="A430:A493" si="461">A429-0.01</f>
        <v>5.1400000000000823</v>
      </c>
      <c r="B430" s="110">
        <f t="shared" si="427"/>
        <v>1517.7512982087583</v>
      </c>
      <c r="C430" s="116">
        <f t="shared" si="428"/>
        <v>1517.7512982087583</v>
      </c>
      <c r="E430" s="205">
        <f t="shared" si="396"/>
        <v>1674.5376302069969</v>
      </c>
      <c r="F430" s="205">
        <f t="shared" si="397"/>
        <v>1715.9798812236227</v>
      </c>
      <c r="G430" s="205">
        <f t="shared" si="398"/>
        <v>-0.14620792517435188</v>
      </c>
      <c r="H430" s="205">
        <f t="shared" si="399"/>
        <v>1668.4784446713013</v>
      </c>
      <c r="I430" s="205">
        <f t="shared" si="400"/>
        <v>0</v>
      </c>
      <c r="K430" s="115">
        <f t="shared" si="401"/>
        <v>1634.0660400000065</v>
      </c>
      <c r="L430" s="115">
        <f t="shared" si="402"/>
        <v>1801.657280000004</v>
      </c>
      <c r="M430" s="115">
        <f t="shared" si="403"/>
        <v>0.16461808604038508</v>
      </c>
      <c r="N430" s="115">
        <f t="shared" si="404"/>
        <v>1684.4048579122473</v>
      </c>
      <c r="O430" s="115">
        <f t="shared" si="405"/>
        <v>1958.4608000000021</v>
      </c>
      <c r="Q430" s="205">
        <f t="shared" si="406"/>
        <v>-3.78324845181164</v>
      </c>
      <c r="R430" s="204">
        <f t="shared" si="407"/>
        <v>0</v>
      </c>
      <c r="S430" s="204">
        <f t="shared" si="408"/>
        <v>0</v>
      </c>
      <c r="T430" s="115">
        <f t="shared" si="409"/>
        <v>-0.69403831483823386</v>
      </c>
      <c r="U430" s="115">
        <f t="shared" si="410"/>
        <v>0</v>
      </c>
      <c r="V430" s="115">
        <f t="shared" si="411"/>
        <v>0</v>
      </c>
      <c r="W430" s="202">
        <f t="shared" si="429"/>
        <v>0</v>
      </c>
      <c r="Y430" s="205">
        <f t="shared" si="447"/>
        <v>89.475370962056417</v>
      </c>
      <c r="Z430" s="205">
        <f t="shared" si="448"/>
        <v>-3.78324845181164</v>
      </c>
      <c r="AA430" s="205">
        <f t="shared" si="412"/>
        <v>0</v>
      </c>
      <c r="AB430" s="205">
        <f t="shared" si="430"/>
        <v>0</v>
      </c>
      <c r="AC430" s="205">
        <f t="shared" si="449"/>
        <v>-3.7591184884175468</v>
      </c>
      <c r="AD430" s="205">
        <f t="shared" si="413"/>
        <v>0</v>
      </c>
      <c r="AE430" s="205">
        <f t="shared" si="431"/>
        <v>0</v>
      </c>
      <c r="AF430" s="205">
        <f t="shared" si="414"/>
        <v>0</v>
      </c>
      <c r="AG430" s="205">
        <f t="shared" si="432"/>
        <v>0</v>
      </c>
      <c r="AH430" s="205">
        <f t="shared" si="433"/>
        <v>0</v>
      </c>
      <c r="AI430" s="205">
        <f t="shared" si="415"/>
        <v>-0.14620792517435188</v>
      </c>
      <c r="AJ430" s="205">
        <f t="shared" si="450"/>
        <v>1668.4784446713013</v>
      </c>
      <c r="AK430" s="205">
        <f t="shared" si="434"/>
        <v>89.374680906577936</v>
      </c>
      <c r="AL430" s="205">
        <f t="shared" si="416"/>
        <v>89.475370962056417</v>
      </c>
      <c r="AM430" s="205" t="e">
        <f t="shared" si="417"/>
        <v>#DIV/0!</v>
      </c>
      <c r="AN430" s="205">
        <f t="shared" si="435"/>
        <v>0</v>
      </c>
      <c r="AO430" s="205">
        <f t="shared" si="418"/>
        <v>0</v>
      </c>
      <c r="AP430" s="205">
        <f t="shared" si="436"/>
        <v>0</v>
      </c>
      <c r="AQ430" s="205">
        <f t="shared" si="437"/>
        <v>0</v>
      </c>
      <c r="AR430" s="215">
        <f t="shared" si="419"/>
        <v>13.181186421934679</v>
      </c>
      <c r="AS430" s="215">
        <f t="shared" si="420"/>
        <v>13.181186421934679</v>
      </c>
      <c r="AT430" s="215">
        <f t="shared" si="421"/>
        <v>0</v>
      </c>
      <c r="AU430" s="215">
        <f t="shared" si="451"/>
        <v>0</v>
      </c>
      <c r="AV430" s="201"/>
      <c r="AW430" s="115">
        <f t="shared" si="452"/>
        <v>80.421000000025643</v>
      </c>
      <c r="AX430" s="115">
        <f t="shared" si="453"/>
        <v>-0.69403831483823386</v>
      </c>
      <c r="AY430" s="115">
        <f t="shared" si="438"/>
        <v>0</v>
      </c>
      <c r="AZ430" s="115">
        <f t="shared" si="454"/>
        <v>-0.68807141585234399</v>
      </c>
      <c r="BA430" s="115">
        <f t="shared" si="439"/>
        <v>0</v>
      </c>
      <c r="BB430" s="115">
        <f t="shared" si="455"/>
        <v>0</v>
      </c>
      <c r="BC430" s="115">
        <f t="shared" si="456"/>
        <v>0</v>
      </c>
      <c r="BD430" s="115">
        <f t="shared" si="457"/>
        <v>0</v>
      </c>
      <c r="BE430" s="115">
        <f t="shared" si="440"/>
        <v>0</v>
      </c>
      <c r="BF430" s="115">
        <f t="shared" si="441"/>
        <v>0</v>
      </c>
      <c r="BG430" s="115">
        <f t="shared" si="458"/>
        <v>1634.0660400000065</v>
      </c>
      <c r="BH430" s="115">
        <f t="shared" si="459"/>
        <v>11711.895179125098</v>
      </c>
      <c r="BI430" s="115">
        <f t="shared" si="442"/>
        <v>80.421000000025643</v>
      </c>
      <c r="BJ430" s="115" t="e">
        <f t="shared" si="443"/>
        <v>#DIV/0!</v>
      </c>
      <c r="BK430" s="115">
        <f t="shared" si="422"/>
        <v>0</v>
      </c>
      <c r="BL430" s="115">
        <f t="shared" si="423"/>
        <v>0</v>
      </c>
      <c r="BM430" s="115">
        <f t="shared" si="444"/>
        <v>0</v>
      </c>
      <c r="BN430" s="201">
        <f t="shared" si="424"/>
        <v>0</v>
      </c>
      <c r="BO430" s="216">
        <f t="shared" si="460"/>
        <v>0</v>
      </c>
      <c r="BP430" s="201"/>
      <c r="BQ430" s="110">
        <f t="shared" si="425"/>
        <v>0</v>
      </c>
      <c r="BR430" s="110" t="e">
        <f t="shared" si="426"/>
        <v>#DIV/0!</v>
      </c>
      <c r="BS430" s="110" t="e">
        <f t="shared" si="445"/>
        <v>#DIV/0!</v>
      </c>
      <c r="BT430" s="110">
        <f t="shared" si="446"/>
        <v>0</v>
      </c>
      <c r="CC430" s="110"/>
      <c r="CD430" s="110"/>
      <c r="CE430" s="110"/>
      <c r="CW430" s="110"/>
      <c r="CX430" s="110"/>
    </row>
    <row r="431" spans="1:102">
      <c r="A431" s="110">
        <f t="shared" si="461"/>
        <v>5.1300000000000825</v>
      </c>
      <c r="B431" s="110">
        <f t="shared" si="427"/>
        <v>1517.6194863445389</v>
      </c>
      <c r="C431" s="116">
        <f t="shared" si="428"/>
        <v>1517.6194863445389</v>
      </c>
      <c r="E431" s="205">
        <f t="shared" si="396"/>
        <v>1673.7184903365351</v>
      </c>
      <c r="F431" s="205">
        <f t="shared" si="397"/>
        <v>1715.6476812236228</v>
      </c>
      <c r="G431" s="205">
        <f t="shared" si="398"/>
        <v>-0.14633732103894981</v>
      </c>
      <c r="H431" s="205">
        <f t="shared" si="399"/>
        <v>1667.582684868788</v>
      </c>
      <c r="I431" s="205">
        <f t="shared" si="400"/>
        <v>0</v>
      </c>
      <c r="K431" s="115">
        <f t="shared" si="401"/>
        <v>1633.2608100000066</v>
      </c>
      <c r="L431" s="115">
        <f t="shared" si="402"/>
        <v>1801.1859200000038</v>
      </c>
      <c r="M431" s="115">
        <f t="shared" si="403"/>
        <v>0.1647627416520199</v>
      </c>
      <c r="N431" s="115">
        <f t="shared" si="404"/>
        <v>1683.7294553867805</v>
      </c>
      <c r="O431" s="115">
        <f t="shared" si="405"/>
        <v>1958.2162000000021</v>
      </c>
      <c r="Q431" s="205">
        <f t="shared" si="406"/>
        <v>-3.7229195386183171</v>
      </c>
      <c r="R431" s="204">
        <f t="shared" si="407"/>
        <v>0</v>
      </c>
      <c r="S431" s="204">
        <f t="shared" si="408"/>
        <v>0</v>
      </c>
      <c r="T431" s="115">
        <f t="shared" si="409"/>
        <v>-0.68864819356360463</v>
      </c>
      <c r="U431" s="115">
        <f t="shared" si="410"/>
        <v>0</v>
      </c>
      <c r="V431" s="115">
        <f t="shared" si="411"/>
        <v>0</v>
      </c>
      <c r="W431" s="202">
        <f t="shared" si="429"/>
        <v>0</v>
      </c>
      <c r="Y431" s="205">
        <f t="shared" si="447"/>
        <v>89.575980251335835</v>
      </c>
      <c r="Z431" s="205">
        <f t="shared" si="448"/>
        <v>-3.7229195386183171</v>
      </c>
      <c r="AA431" s="205">
        <f t="shared" si="412"/>
        <v>0</v>
      </c>
      <c r="AB431" s="205">
        <f t="shared" si="430"/>
        <v>0</v>
      </c>
      <c r="AC431" s="205">
        <f t="shared" si="449"/>
        <v>-3.6990698057986946</v>
      </c>
      <c r="AD431" s="205">
        <f t="shared" si="413"/>
        <v>0</v>
      </c>
      <c r="AE431" s="205">
        <f t="shared" si="431"/>
        <v>0</v>
      </c>
      <c r="AF431" s="205">
        <f t="shared" si="414"/>
        <v>0</v>
      </c>
      <c r="AG431" s="205">
        <f t="shared" si="432"/>
        <v>0</v>
      </c>
      <c r="AH431" s="205">
        <f t="shared" si="433"/>
        <v>0</v>
      </c>
      <c r="AI431" s="205">
        <f t="shared" si="415"/>
        <v>-0.14633732103894981</v>
      </c>
      <c r="AJ431" s="205">
        <f t="shared" si="450"/>
        <v>1667.582684868788</v>
      </c>
      <c r="AK431" s="205">
        <f t="shared" si="434"/>
        <v>89.475370962056417</v>
      </c>
      <c r="AL431" s="205">
        <f t="shared" si="416"/>
        <v>89.575980251335835</v>
      </c>
      <c r="AM431" s="205" t="e">
        <f t="shared" si="417"/>
        <v>#DIV/0!</v>
      </c>
      <c r="AN431" s="205">
        <f t="shared" si="435"/>
        <v>0</v>
      </c>
      <c r="AO431" s="205">
        <f t="shared" si="418"/>
        <v>0</v>
      </c>
      <c r="AP431" s="205">
        <f t="shared" si="436"/>
        <v>0</v>
      </c>
      <c r="AQ431" s="205">
        <f t="shared" si="437"/>
        <v>0</v>
      </c>
      <c r="AR431" s="215">
        <f t="shared" si="419"/>
        <v>13.181186421934679</v>
      </c>
      <c r="AS431" s="215">
        <f t="shared" si="420"/>
        <v>13.181186421934679</v>
      </c>
      <c r="AT431" s="215">
        <f t="shared" si="421"/>
        <v>0</v>
      </c>
      <c r="AU431" s="215">
        <f t="shared" si="451"/>
        <v>0</v>
      </c>
      <c r="AV431" s="201"/>
      <c r="AW431" s="115">
        <f t="shared" si="452"/>
        <v>80.522999999995491</v>
      </c>
      <c r="AX431" s="115">
        <f t="shared" si="453"/>
        <v>-0.68864819356360463</v>
      </c>
      <c r="AY431" s="115">
        <f t="shared" si="438"/>
        <v>0</v>
      </c>
      <c r="AZ431" s="115">
        <f t="shared" si="454"/>
        <v>-0.6826931580123401</v>
      </c>
      <c r="BA431" s="115">
        <f t="shared" si="439"/>
        <v>0</v>
      </c>
      <c r="BB431" s="115">
        <f t="shared" si="455"/>
        <v>0</v>
      </c>
      <c r="BC431" s="115">
        <f t="shared" si="456"/>
        <v>0</v>
      </c>
      <c r="BD431" s="115">
        <f t="shared" si="457"/>
        <v>0</v>
      </c>
      <c r="BE431" s="115">
        <f t="shared" si="440"/>
        <v>0</v>
      </c>
      <c r="BF431" s="115">
        <f t="shared" si="441"/>
        <v>0</v>
      </c>
      <c r="BG431" s="115">
        <f t="shared" si="458"/>
        <v>1633.2608100000066</v>
      </c>
      <c r="BH431" s="115">
        <f t="shared" si="459"/>
        <v>11644.655365547007</v>
      </c>
      <c r="BI431" s="115">
        <f t="shared" si="442"/>
        <v>80.522999999995491</v>
      </c>
      <c r="BJ431" s="115" t="e">
        <f t="shared" si="443"/>
        <v>#DIV/0!</v>
      </c>
      <c r="BK431" s="115">
        <f t="shared" si="422"/>
        <v>0</v>
      </c>
      <c r="BL431" s="115">
        <f t="shared" si="423"/>
        <v>0</v>
      </c>
      <c r="BM431" s="115">
        <f t="shared" si="444"/>
        <v>0</v>
      </c>
      <c r="BN431" s="201">
        <f t="shared" si="424"/>
        <v>0</v>
      </c>
      <c r="BO431" s="216">
        <f t="shared" si="460"/>
        <v>0</v>
      </c>
      <c r="BP431" s="201"/>
      <c r="BQ431" s="110">
        <f t="shared" si="425"/>
        <v>0</v>
      </c>
      <c r="BR431" s="110" t="e">
        <f t="shared" si="426"/>
        <v>#DIV/0!</v>
      </c>
      <c r="BS431" s="110" t="e">
        <f t="shared" si="445"/>
        <v>#DIV/0!</v>
      </c>
      <c r="BT431" s="110">
        <f t="shared" si="446"/>
        <v>0</v>
      </c>
      <c r="CC431" s="110"/>
      <c r="CD431" s="110"/>
      <c r="CE431" s="110"/>
      <c r="CW431" s="110"/>
      <c r="CX431" s="110"/>
    </row>
    <row r="432" spans="1:102">
      <c r="A432" s="110">
        <f t="shared" si="461"/>
        <v>5.1200000000000827</v>
      </c>
      <c r="B432" s="110">
        <f t="shared" si="427"/>
        <v>1517.4876744803196</v>
      </c>
      <c r="C432" s="116">
        <f t="shared" si="428"/>
        <v>1517.4876744803196</v>
      </c>
      <c r="E432" s="205">
        <f t="shared" si="396"/>
        <v>1672.8982241113215</v>
      </c>
      <c r="F432" s="205">
        <f t="shared" si="397"/>
        <v>1715.3126812236228</v>
      </c>
      <c r="G432" s="205">
        <f t="shared" si="398"/>
        <v>-0.14646667076012715</v>
      </c>
      <c r="H432" s="205">
        <f t="shared" si="399"/>
        <v>1666.6859197859844</v>
      </c>
      <c r="I432" s="205">
        <f t="shared" si="400"/>
        <v>0</v>
      </c>
      <c r="K432" s="115">
        <f t="shared" si="401"/>
        <v>1632.4545600000067</v>
      </c>
      <c r="L432" s="115">
        <f t="shared" si="402"/>
        <v>1800.713920000004</v>
      </c>
      <c r="M432" s="115">
        <f t="shared" si="403"/>
        <v>0.16490765171503838</v>
      </c>
      <c r="N432" s="115">
        <f t="shared" si="404"/>
        <v>1683.0533080007069</v>
      </c>
      <c r="O432" s="115">
        <f t="shared" si="405"/>
        <v>1957.971200000002</v>
      </c>
      <c r="Q432" s="205">
        <f t="shared" si="406"/>
        <v>-3.6640938069658513</v>
      </c>
      <c r="R432" s="204">
        <f t="shared" si="407"/>
        <v>0</v>
      </c>
      <c r="S432" s="204">
        <f t="shared" si="408"/>
        <v>0</v>
      </c>
      <c r="T432" s="115">
        <f t="shared" si="409"/>
        <v>-0.68327185792034983</v>
      </c>
      <c r="U432" s="115">
        <f t="shared" si="410"/>
        <v>0</v>
      </c>
      <c r="V432" s="115">
        <f t="shared" si="411"/>
        <v>0</v>
      </c>
      <c r="W432" s="202">
        <f t="shared" si="429"/>
        <v>0</v>
      </c>
      <c r="Y432" s="205">
        <f t="shared" si="447"/>
        <v>89.676508280355947</v>
      </c>
      <c r="Z432" s="205">
        <f t="shared" si="448"/>
        <v>-3.6640938069658513</v>
      </c>
      <c r="AA432" s="205">
        <f t="shared" si="412"/>
        <v>0</v>
      </c>
      <c r="AB432" s="205">
        <f t="shared" si="430"/>
        <v>0</v>
      </c>
      <c r="AC432" s="205">
        <f t="shared" si="449"/>
        <v>-3.6405169403009712</v>
      </c>
      <c r="AD432" s="205">
        <f t="shared" si="413"/>
        <v>0</v>
      </c>
      <c r="AE432" s="205">
        <f t="shared" si="431"/>
        <v>0</v>
      </c>
      <c r="AF432" s="205">
        <f t="shared" si="414"/>
        <v>0</v>
      </c>
      <c r="AG432" s="205">
        <f t="shared" si="432"/>
        <v>0</v>
      </c>
      <c r="AH432" s="205">
        <f t="shared" si="433"/>
        <v>0</v>
      </c>
      <c r="AI432" s="205">
        <f t="shared" si="415"/>
        <v>-0.14646667076012715</v>
      </c>
      <c r="AJ432" s="205">
        <f t="shared" si="450"/>
        <v>1666.6859197859844</v>
      </c>
      <c r="AK432" s="205">
        <f t="shared" si="434"/>
        <v>89.575980251335835</v>
      </c>
      <c r="AL432" s="205">
        <f t="shared" si="416"/>
        <v>89.676508280355947</v>
      </c>
      <c r="AM432" s="205" t="e">
        <f t="shared" si="417"/>
        <v>#DIV/0!</v>
      </c>
      <c r="AN432" s="205">
        <f t="shared" si="435"/>
        <v>0</v>
      </c>
      <c r="AO432" s="205">
        <f t="shared" si="418"/>
        <v>0</v>
      </c>
      <c r="AP432" s="205">
        <f t="shared" si="436"/>
        <v>0</v>
      </c>
      <c r="AQ432" s="205">
        <f t="shared" si="437"/>
        <v>0</v>
      </c>
      <c r="AR432" s="215">
        <f t="shared" si="419"/>
        <v>13.181186421934679</v>
      </c>
      <c r="AS432" s="215">
        <f t="shared" si="420"/>
        <v>13.181186421934679</v>
      </c>
      <c r="AT432" s="215">
        <f t="shared" si="421"/>
        <v>0</v>
      </c>
      <c r="AU432" s="215">
        <f t="shared" si="451"/>
        <v>0</v>
      </c>
      <c r="AV432" s="201"/>
      <c r="AW432" s="115">
        <f t="shared" si="452"/>
        <v>80.624999999988077</v>
      </c>
      <c r="AX432" s="115">
        <f t="shared" si="453"/>
        <v>-0.68327185792034983</v>
      </c>
      <c r="AY432" s="115">
        <f t="shared" si="438"/>
        <v>0</v>
      </c>
      <c r="AZ432" s="115">
        <f t="shared" si="454"/>
        <v>-0.67732865214564575</v>
      </c>
      <c r="BA432" s="115">
        <f t="shared" si="439"/>
        <v>0</v>
      </c>
      <c r="BB432" s="115">
        <f t="shared" si="455"/>
        <v>0</v>
      </c>
      <c r="BC432" s="115">
        <f t="shared" si="456"/>
        <v>0</v>
      </c>
      <c r="BD432" s="115">
        <f t="shared" si="457"/>
        <v>0</v>
      </c>
      <c r="BE432" s="115">
        <f t="shared" si="440"/>
        <v>0</v>
      </c>
      <c r="BF432" s="115">
        <f t="shared" si="441"/>
        <v>0</v>
      </c>
      <c r="BG432" s="115">
        <f t="shared" si="458"/>
        <v>1632.4545600000067</v>
      </c>
      <c r="BH432" s="115">
        <f t="shared" si="459"/>
        <v>11577.313551968948</v>
      </c>
      <c r="BI432" s="115">
        <f t="shared" si="442"/>
        <v>80.624999999988077</v>
      </c>
      <c r="BJ432" s="115" t="e">
        <f t="shared" si="443"/>
        <v>#DIV/0!</v>
      </c>
      <c r="BK432" s="115">
        <f t="shared" si="422"/>
        <v>0</v>
      </c>
      <c r="BL432" s="115">
        <f t="shared" si="423"/>
        <v>0</v>
      </c>
      <c r="BM432" s="115">
        <f t="shared" si="444"/>
        <v>0</v>
      </c>
      <c r="BN432" s="201">
        <f t="shared" si="424"/>
        <v>0</v>
      </c>
      <c r="BO432" s="216">
        <f t="shared" si="460"/>
        <v>0</v>
      </c>
      <c r="BP432" s="201"/>
      <c r="BQ432" s="110">
        <f t="shared" si="425"/>
        <v>0</v>
      </c>
      <c r="BR432" s="110" t="e">
        <f t="shared" si="426"/>
        <v>#DIV/0!</v>
      </c>
      <c r="BS432" s="110" t="e">
        <f t="shared" si="445"/>
        <v>#DIV/0!</v>
      </c>
      <c r="BT432" s="110">
        <f t="shared" si="446"/>
        <v>0</v>
      </c>
      <c r="CC432" s="110"/>
      <c r="CD432" s="110"/>
      <c r="CE432" s="110"/>
      <c r="CW432" s="110"/>
      <c r="CX432" s="110"/>
    </row>
    <row r="433" spans="1:102">
      <c r="A433" s="110">
        <f t="shared" si="461"/>
        <v>5.1100000000000829</v>
      </c>
      <c r="B433" s="110">
        <f t="shared" si="427"/>
        <v>1517.3558626161002</v>
      </c>
      <c r="C433" s="116">
        <f t="shared" si="428"/>
        <v>1517.3558626161002</v>
      </c>
      <c r="E433" s="205">
        <f t="shared" si="396"/>
        <v>1672.0768315313564</v>
      </c>
      <c r="F433" s="205">
        <f t="shared" si="397"/>
        <v>1714.974881223623</v>
      </c>
      <c r="G433" s="205">
        <f t="shared" si="398"/>
        <v>-0.14659597198513274</v>
      </c>
      <c r="H433" s="205">
        <f t="shared" si="399"/>
        <v>1665.7881502404521</v>
      </c>
      <c r="I433" s="205">
        <f t="shared" si="400"/>
        <v>0</v>
      </c>
      <c r="K433" s="115">
        <f t="shared" si="401"/>
        <v>1631.6472900000067</v>
      </c>
      <c r="L433" s="115">
        <f t="shared" si="402"/>
        <v>1800.2412800000038</v>
      </c>
      <c r="M433" s="115">
        <f t="shared" si="403"/>
        <v>0.16505281690140722</v>
      </c>
      <c r="N433" s="115">
        <f t="shared" si="404"/>
        <v>1682.3764163154879</v>
      </c>
      <c r="O433" s="115">
        <f t="shared" si="405"/>
        <v>1957.725800000002</v>
      </c>
      <c r="Q433" s="205">
        <f t="shared" si="406"/>
        <v>-3.6067133593522898</v>
      </c>
      <c r="R433" s="204">
        <f t="shared" si="407"/>
        <v>0</v>
      </c>
      <c r="S433" s="204">
        <f t="shared" si="408"/>
        <v>0</v>
      </c>
      <c r="T433" s="115">
        <f t="shared" si="409"/>
        <v>-0.67790926226912607</v>
      </c>
      <c r="U433" s="115">
        <f t="shared" si="410"/>
        <v>0</v>
      </c>
      <c r="V433" s="115">
        <f t="shared" si="411"/>
        <v>0</v>
      </c>
      <c r="W433" s="202">
        <f t="shared" si="429"/>
        <v>0</v>
      </c>
      <c r="Y433" s="205">
        <f t="shared" si="447"/>
        <v>89.776954553237474</v>
      </c>
      <c r="Z433" s="205">
        <f t="shared" si="448"/>
        <v>-3.6067133593522898</v>
      </c>
      <c r="AA433" s="205">
        <f t="shared" si="412"/>
        <v>0</v>
      </c>
      <c r="AB433" s="205">
        <f t="shared" si="430"/>
        <v>0</v>
      </c>
      <c r="AC433" s="205">
        <f t="shared" si="449"/>
        <v>-3.5834022762803648</v>
      </c>
      <c r="AD433" s="205">
        <f t="shared" si="413"/>
        <v>0</v>
      </c>
      <c r="AE433" s="205">
        <f t="shared" si="431"/>
        <v>0</v>
      </c>
      <c r="AF433" s="205">
        <f t="shared" si="414"/>
        <v>0</v>
      </c>
      <c r="AG433" s="205">
        <f t="shared" si="432"/>
        <v>0</v>
      </c>
      <c r="AH433" s="205">
        <f t="shared" si="433"/>
        <v>0</v>
      </c>
      <c r="AI433" s="205">
        <f t="shared" si="415"/>
        <v>-0.14659597198513274</v>
      </c>
      <c r="AJ433" s="205">
        <f t="shared" si="450"/>
        <v>1665.7881502404521</v>
      </c>
      <c r="AK433" s="205">
        <f t="shared" si="434"/>
        <v>89.676508280355947</v>
      </c>
      <c r="AL433" s="205">
        <f t="shared" si="416"/>
        <v>89.776954553237474</v>
      </c>
      <c r="AM433" s="205" t="e">
        <f t="shared" si="417"/>
        <v>#DIV/0!</v>
      </c>
      <c r="AN433" s="205">
        <f t="shared" si="435"/>
        <v>0</v>
      </c>
      <c r="AO433" s="205">
        <f t="shared" si="418"/>
        <v>0</v>
      </c>
      <c r="AP433" s="205">
        <f t="shared" si="436"/>
        <v>0</v>
      </c>
      <c r="AQ433" s="205">
        <f t="shared" si="437"/>
        <v>0</v>
      </c>
      <c r="AR433" s="215">
        <f t="shared" si="419"/>
        <v>13.181186421934679</v>
      </c>
      <c r="AS433" s="215">
        <f t="shared" si="420"/>
        <v>13.181186421934679</v>
      </c>
      <c r="AT433" s="215">
        <f t="shared" si="421"/>
        <v>0</v>
      </c>
      <c r="AU433" s="215">
        <f t="shared" si="451"/>
        <v>0</v>
      </c>
      <c r="AV433" s="201"/>
      <c r="AW433" s="115">
        <f t="shared" si="452"/>
        <v>80.7270000000034</v>
      </c>
      <c r="AX433" s="115">
        <f t="shared" si="453"/>
        <v>-0.67790926226912607</v>
      </c>
      <c r="AY433" s="115">
        <f t="shared" si="438"/>
        <v>0</v>
      </c>
      <c r="AZ433" s="115">
        <f t="shared" si="454"/>
        <v>-0.67197785273311583</v>
      </c>
      <c r="BA433" s="115">
        <f t="shared" si="439"/>
        <v>0</v>
      </c>
      <c r="BB433" s="115">
        <f t="shared" si="455"/>
        <v>0</v>
      </c>
      <c r="BC433" s="115">
        <f t="shared" si="456"/>
        <v>0</v>
      </c>
      <c r="BD433" s="115">
        <f t="shared" si="457"/>
        <v>0</v>
      </c>
      <c r="BE433" s="115">
        <f t="shared" si="440"/>
        <v>0</v>
      </c>
      <c r="BF433" s="115">
        <f t="shared" si="441"/>
        <v>0</v>
      </c>
      <c r="BG433" s="115">
        <f t="shared" si="458"/>
        <v>1631.6472900000067</v>
      </c>
      <c r="BH433" s="115">
        <f t="shared" si="459"/>
        <v>11509.869738390893</v>
      </c>
      <c r="BI433" s="115">
        <f t="shared" si="442"/>
        <v>80.7270000000034</v>
      </c>
      <c r="BJ433" s="115" t="e">
        <f t="shared" si="443"/>
        <v>#DIV/0!</v>
      </c>
      <c r="BK433" s="115">
        <f t="shared" si="422"/>
        <v>0</v>
      </c>
      <c r="BL433" s="115">
        <f t="shared" si="423"/>
        <v>0</v>
      </c>
      <c r="BM433" s="115">
        <f t="shared" si="444"/>
        <v>0</v>
      </c>
      <c r="BN433" s="201">
        <f t="shared" si="424"/>
        <v>0</v>
      </c>
      <c r="BO433" s="216">
        <f t="shared" si="460"/>
        <v>0</v>
      </c>
      <c r="BP433" s="201"/>
      <c r="BQ433" s="110">
        <f t="shared" si="425"/>
        <v>0</v>
      </c>
      <c r="BR433" s="110" t="e">
        <f t="shared" si="426"/>
        <v>#DIV/0!</v>
      </c>
      <c r="BS433" s="110" t="e">
        <f t="shared" si="445"/>
        <v>#DIV/0!</v>
      </c>
      <c r="BT433" s="110">
        <f t="shared" si="446"/>
        <v>0</v>
      </c>
      <c r="CC433" s="110"/>
      <c r="CD433" s="110"/>
      <c r="CE433" s="110"/>
      <c r="CW433" s="110"/>
      <c r="CX433" s="110"/>
    </row>
    <row r="434" spans="1:102">
      <c r="A434" s="110">
        <f t="shared" si="461"/>
        <v>5.1000000000000831</v>
      </c>
      <c r="B434" s="110">
        <f t="shared" si="427"/>
        <v>1517.2240507518809</v>
      </c>
      <c r="C434" s="116">
        <f t="shared" si="428"/>
        <v>1517.2240507518809</v>
      </c>
      <c r="E434" s="205">
        <f t="shared" si="396"/>
        <v>1671.2543125966399</v>
      </c>
      <c r="F434" s="205">
        <f t="shared" si="397"/>
        <v>1714.634281223623</v>
      </c>
      <c r="G434" s="205">
        <f t="shared" si="398"/>
        <v>-0.14672522234047702</v>
      </c>
      <c r="H434" s="205">
        <f t="shared" si="399"/>
        <v>1664.8893770547229</v>
      </c>
      <c r="I434" s="205">
        <f t="shared" si="400"/>
        <v>0</v>
      </c>
      <c r="K434" s="115">
        <f t="shared" si="401"/>
        <v>1630.8390000000068</v>
      </c>
      <c r="L434" s="115">
        <f t="shared" si="402"/>
        <v>1799.7680000000039</v>
      </c>
      <c r="M434" s="115">
        <f t="shared" si="403"/>
        <v>0.16519823788546134</v>
      </c>
      <c r="N434" s="115">
        <f t="shared" si="404"/>
        <v>1681.6987808943147</v>
      </c>
      <c r="O434" s="115">
        <f t="shared" si="405"/>
        <v>1957.4800000000018</v>
      </c>
      <c r="Q434" s="205">
        <f t="shared" si="406"/>
        <v>-3.5507232190331623</v>
      </c>
      <c r="R434" s="204">
        <f t="shared" si="407"/>
        <v>0</v>
      </c>
      <c r="S434" s="204">
        <f t="shared" si="408"/>
        <v>0</v>
      </c>
      <c r="T434" s="115">
        <f t="shared" si="409"/>
        <v>-0.67256036114656337</v>
      </c>
      <c r="U434" s="115">
        <f t="shared" si="410"/>
        <v>0</v>
      </c>
      <c r="V434" s="115">
        <f t="shared" si="411"/>
        <v>0</v>
      </c>
      <c r="W434" s="202">
        <f t="shared" si="429"/>
        <v>0</v>
      </c>
      <c r="Y434" s="205">
        <f t="shared" si="447"/>
        <v>89.877318572918838</v>
      </c>
      <c r="Z434" s="205">
        <f t="shared" si="448"/>
        <v>-3.5507232190331623</v>
      </c>
      <c r="AA434" s="205">
        <f t="shared" si="412"/>
        <v>0</v>
      </c>
      <c r="AB434" s="205">
        <f t="shared" si="430"/>
        <v>0</v>
      </c>
      <c r="AC434" s="205">
        <f t="shared" si="449"/>
        <v>-3.5276711046206595</v>
      </c>
      <c r="AD434" s="205">
        <f t="shared" si="413"/>
        <v>0</v>
      </c>
      <c r="AE434" s="205">
        <f t="shared" si="431"/>
        <v>0</v>
      </c>
      <c r="AF434" s="205">
        <f t="shared" si="414"/>
        <v>0</v>
      </c>
      <c r="AG434" s="205">
        <f t="shared" si="432"/>
        <v>0</v>
      </c>
      <c r="AH434" s="205">
        <f t="shared" si="433"/>
        <v>0</v>
      </c>
      <c r="AI434" s="205">
        <f t="shared" si="415"/>
        <v>-0.14672522234047702</v>
      </c>
      <c r="AJ434" s="205">
        <f t="shared" si="450"/>
        <v>1664.8893770547229</v>
      </c>
      <c r="AK434" s="205">
        <f t="shared" si="434"/>
        <v>89.776954553237474</v>
      </c>
      <c r="AL434" s="205">
        <f t="shared" si="416"/>
        <v>89.877318572918838</v>
      </c>
      <c r="AM434" s="205" t="e">
        <f t="shared" si="417"/>
        <v>#DIV/0!</v>
      </c>
      <c r="AN434" s="205">
        <f t="shared" si="435"/>
        <v>0</v>
      </c>
      <c r="AO434" s="205">
        <f t="shared" si="418"/>
        <v>0</v>
      </c>
      <c r="AP434" s="205">
        <f t="shared" si="436"/>
        <v>0</v>
      </c>
      <c r="AQ434" s="205">
        <f t="shared" si="437"/>
        <v>0</v>
      </c>
      <c r="AR434" s="215">
        <f t="shared" si="419"/>
        <v>13.181186421934679</v>
      </c>
      <c r="AS434" s="215">
        <f t="shared" si="420"/>
        <v>13.181186421934679</v>
      </c>
      <c r="AT434" s="215">
        <f t="shared" si="421"/>
        <v>0</v>
      </c>
      <c r="AU434" s="215">
        <f t="shared" si="451"/>
        <v>0</v>
      </c>
      <c r="AV434" s="201"/>
      <c r="AW434" s="115">
        <f t="shared" si="452"/>
        <v>80.828999999995986</v>
      </c>
      <c r="AX434" s="115">
        <f t="shared" si="453"/>
        <v>-0.67256036114656337</v>
      </c>
      <c r="AY434" s="115">
        <f t="shared" si="438"/>
        <v>0</v>
      </c>
      <c r="AZ434" s="115">
        <f t="shared" si="454"/>
        <v>-0.6666407144310792</v>
      </c>
      <c r="BA434" s="115">
        <f t="shared" si="439"/>
        <v>0</v>
      </c>
      <c r="BB434" s="115">
        <f t="shared" si="455"/>
        <v>0</v>
      </c>
      <c r="BC434" s="115">
        <f t="shared" si="456"/>
        <v>0</v>
      </c>
      <c r="BD434" s="115">
        <f t="shared" si="457"/>
        <v>0</v>
      </c>
      <c r="BE434" s="115">
        <f t="shared" si="440"/>
        <v>0</v>
      </c>
      <c r="BF434" s="115">
        <f t="shared" si="441"/>
        <v>0</v>
      </c>
      <c r="BG434" s="115">
        <f t="shared" si="458"/>
        <v>1630.8390000000068</v>
      </c>
      <c r="BH434" s="115">
        <f t="shared" si="459"/>
        <v>11442.323924812825</v>
      </c>
      <c r="BI434" s="115">
        <f t="shared" si="442"/>
        <v>80.828999999995986</v>
      </c>
      <c r="BJ434" s="115" t="e">
        <f t="shared" si="443"/>
        <v>#DIV/0!</v>
      </c>
      <c r="BK434" s="115">
        <f t="shared" si="422"/>
        <v>0</v>
      </c>
      <c r="BL434" s="115">
        <f t="shared" si="423"/>
        <v>0</v>
      </c>
      <c r="BM434" s="115">
        <f t="shared" si="444"/>
        <v>0</v>
      </c>
      <c r="BN434" s="201">
        <f t="shared" si="424"/>
        <v>0</v>
      </c>
      <c r="BO434" s="216">
        <f t="shared" si="460"/>
        <v>0</v>
      </c>
      <c r="BP434" s="201"/>
      <c r="BQ434" s="110">
        <f t="shared" si="425"/>
        <v>0</v>
      </c>
      <c r="BR434" s="110" t="e">
        <f t="shared" si="426"/>
        <v>#DIV/0!</v>
      </c>
      <c r="BS434" s="110" t="e">
        <f t="shared" si="445"/>
        <v>#DIV/0!</v>
      </c>
      <c r="BT434" s="110">
        <f t="shared" si="446"/>
        <v>0</v>
      </c>
      <c r="CC434" s="110"/>
      <c r="CD434" s="110"/>
      <c r="CE434" s="110"/>
      <c r="CW434" s="110"/>
      <c r="CX434" s="110"/>
    </row>
    <row r="435" spans="1:102">
      <c r="A435" s="110">
        <f t="shared" si="461"/>
        <v>5.0900000000000833</v>
      </c>
      <c r="B435" s="110">
        <f t="shared" si="427"/>
        <v>1517.0922388876616</v>
      </c>
      <c r="C435" s="116">
        <f t="shared" si="428"/>
        <v>1517.0922388876616</v>
      </c>
      <c r="E435" s="205">
        <f t="shared" si="396"/>
        <v>1670.4306673071724</v>
      </c>
      <c r="F435" s="205">
        <f t="shared" si="397"/>
        <v>1714.2908812236228</v>
      </c>
      <c r="G435" s="205">
        <f t="shared" si="398"/>
        <v>-0.14685441943184893</v>
      </c>
      <c r="H435" s="205">
        <f t="shared" si="399"/>
        <v>1663.9896010563155</v>
      </c>
      <c r="I435" s="205">
        <f t="shared" si="400"/>
        <v>0</v>
      </c>
      <c r="K435" s="115">
        <f t="shared" si="401"/>
        <v>1630.0296900000069</v>
      </c>
      <c r="L435" s="115">
        <f t="shared" si="402"/>
        <v>1799.294080000004</v>
      </c>
      <c r="M435" s="115">
        <f t="shared" si="403"/>
        <v>0.16534391534391413</v>
      </c>
      <c r="N435" s="115">
        <f t="shared" si="404"/>
        <v>1681.0204023021149</v>
      </c>
      <c r="O435" s="115">
        <f t="shared" si="405"/>
        <v>1957.233800000002</v>
      </c>
      <c r="Q435" s="205">
        <f t="shared" si="406"/>
        <v>-3.496071148025087</v>
      </c>
      <c r="R435" s="204">
        <f t="shared" si="407"/>
        <v>0</v>
      </c>
      <c r="S435" s="204">
        <f t="shared" si="408"/>
        <v>0</v>
      </c>
      <c r="T435" s="115">
        <f t="shared" si="409"/>
        <v>-0.66722510926454925</v>
      </c>
      <c r="U435" s="115">
        <f t="shared" si="410"/>
        <v>0</v>
      </c>
      <c r="V435" s="115">
        <f t="shared" si="411"/>
        <v>0</v>
      </c>
      <c r="W435" s="202">
        <f t="shared" si="429"/>
        <v>0</v>
      </c>
      <c r="Y435" s="205">
        <f t="shared" si="447"/>
        <v>89.977599840746834</v>
      </c>
      <c r="Z435" s="205">
        <f t="shared" si="448"/>
        <v>-3.496071148025087</v>
      </c>
      <c r="AA435" s="205">
        <f t="shared" si="412"/>
        <v>0</v>
      </c>
      <c r="AB435" s="205">
        <f t="shared" si="430"/>
        <v>0</v>
      </c>
      <c r="AC435" s="205">
        <f t="shared" si="449"/>
        <v>-3.4732714416236337</v>
      </c>
      <c r="AD435" s="205">
        <f t="shared" si="413"/>
        <v>0</v>
      </c>
      <c r="AE435" s="205">
        <f t="shared" si="431"/>
        <v>0</v>
      </c>
      <c r="AF435" s="205">
        <f t="shared" si="414"/>
        <v>0</v>
      </c>
      <c r="AG435" s="205">
        <f t="shared" si="432"/>
        <v>0</v>
      </c>
      <c r="AH435" s="205">
        <f t="shared" si="433"/>
        <v>0</v>
      </c>
      <c r="AI435" s="205">
        <f t="shared" si="415"/>
        <v>-0.14685441943184893</v>
      </c>
      <c r="AJ435" s="205">
        <f t="shared" si="450"/>
        <v>1663.9896010563155</v>
      </c>
      <c r="AK435" s="205">
        <f t="shared" si="434"/>
        <v>89.877318572918838</v>
      </c>
      <c r="AL435" s="205">
        <f t="shared" si="416"/>
        <v>89.977599840746834</v>
      </c>
      <c r="AM435" s="205" t="e">
        <f t="shared" si="417"/>
        <v>#DIV/0!</v>
      </c>
      <c r="AN435" s="205">
        <f t="shared" si="435"/>
        <v>0</v>
      </c>
      <c r="AO435" s="205">
        <f t="shared" si="418"/>
        <v>0</v>
      </c>
      <c r="AP435" s="205">
        <f t="shared" si="436"/>
        <v>0</v>
      </c>
      <c r="AQ435" s="205">
        <f t="shared" si="437"/>
        <v>0</v>
      </c>
      <c r="AR435" s="215">
        <f t="shared" si="419"/>
        <v>13.181186421957417</v>
      </c>
      <c r="AS435" s="215">
        <f t="shared" si="420"/>
        <v>13.181186421957417</v>
      </c>
      <c r="AT435" s="215">
        <f t="shared" si="421"/>
        <v>0</v>
      </c>
      <c r="AU435" s="215">
        <f t="shared" si="451"/>
        <v>0</v>
      </c>
      <c r="AV435" s="201"/>
      <c r="AW435" s="115">
        <f t="shared" si="452"/>
        <v>80.930999999988572</v>
      </c>
      <c r="AX435" s="115">
        <f t="shared" si="453"/>
        <v>-0.66722510926454925</v>
      </c>
      <c r="AY435" s="115">
        <f t="shared" si="438"/>
        <v>0</v>
      </c>
      <c r="AZ435" s="115">
        <f t="shared" si="454"/>
        <v>-0.66131719207062556</v>
      </c>
      <c r="BA435" s="115">
        <f t="shared" si="439"/>
        <v>0</v>
      </c>
      <c r="BB435" s="115">
        <f t="shared" si="455"/>
        <v>0</v>
      </c>
      <c r="BC435" s="115">
        <f t="shared" si="456"/>
        <v>0</v>
      </c>
      <c r="BD435" s="115">
        <f t="shared" si="457"/>
        <v>0</v>
      </c>
      <c r="BE435" s="115">
        <f t="shared" si="440"/>
        <v>0</v>
      </c>
      <c r="BF435" s="115">
        <f t="shared" si="441"/>
        <v>0</v>
      </c>
      <c r="BG435" s="115">
        <f t="shared" si="458"/>
        <v>1630.0296900000069</v>
      </c>
      <c r="BH435" s="115">
        <f t="shared" si="459"/>
        <v>11374.676111234763</v>
      </c>
      <c r="BI435" s="115">
        <f t="shared" si="442"/>
        <v>80.930999999988572</v>
      </c>
      <c r="BJ435" s="115" t="e">
        <f t="shared" si="443"/>
        <v>#DIV/0!</v>
      </c>
      <c r="BK435" s="115">
        <f t="shared" si="422"/>
        <v>0</v>
      </c>
      <c r="BL435" s="115">
        <f t="shared" si="423"/>
        <v>0</v>
      </c>
      <c r="BM435" s="115">
        <f t="shared" si="444"/>
        <v>0</v>
      </c>
      <c r="BN435" s="201">
        <f t="shared" si="424"/>
        <v>0</v>
      </c>
      <c r="BO435" s="216">
        <f t="shared" si="460"/>
        <v>0</v>
      </c>
      <c r="BP435" s="201"/>
      <c r="BQ435" s="110">
        <f t="shared" si="425"/>
        <v>0</v>
      </c>
      <c r="BR435" s="110" t="e">
        <f t="shared" si="426"/>
        <v>#DIV/0!</v>
      </c>
      <c r="BS435" s="110" t="e">
        <f t="shared" si="445"/>
        <v>#DIV/0!</v>
      </c>
      <c r="BT435" s="110">
        <f t="shared" si="446"/>
        <v>0</v>
      </c>
      <c r="CC435" s="110"/>
      <c r="CD435" s="110"/>
      <c r="CE435" s="110"/>
      <c r="CW435" s="110"/>
      <c r="CX435" s="110"/>
    </row>
    <row r="436" spans="1:102">
      <c r="A436" s="110">
        <f t="shared" si="461"/>
        <v>5.0800000000000836</v>
      </c>
      <c r="B436" s="110">
        <f t="shared" si="427"/>
        <v>1516.960427023442</v>
      </c>
      <c r="C436" s="116">
        <f t="shared" si="428"/>
        <v>1516.960427023442</v>
      </c>
      <c r="E436" s="205">
        <f t="shared" si="396"/>
        <v>1669.6058956629529</v>
      </c>
      <c r="F436" s="205">
        <f t="shared" si="397"/>
        <v>1713.9446812236229</v>
      </c>
      <c r="G436" s="205">
        <f t="shared" si="398"/>
        <v>-0.14698356084402922</v>
      </c>
      <c r="H436" s="205">
        <f t="shared" si="399"/>
        <v>1663.0888230777457</v>
      </c>
      <c r="I436" s="205">
        <f t="shared" si="400"/>
        <v>0</v>
      </c>
      <c r="K436" s="115">
        <f t="shared" si="401"/>
        <v>1629.2193600000069</v>
      </c>
      <c r="L436" s="115">
        <f t="shared" si="402"/>
        <v>1798.8195200000039</v>
      </c>
      <c r="M436" s="115">
        <f t="shared" si="403"/>
        <v>0.16548984995586813</v>
      </c>
      <c r="N436" s="115">
        <f t="shared" si="404"/>
        <v>1680.3412811055587</v>
      </c>
      <c r="O436" s="115">
        <f t="shared" si="405"/>
        <v>1956.9872000000021</v>
      </c>
      <c r="Q436" s="205">
        <f t="shared" si="406"/>
        <v>-3.44270747854927</v>
      </c>
      <c r="R436" s="204">
        <f t="shared" si="407"/>
        <v>0</v>
      </c>
      <c r="S436" s="204">
        <f t="shared" si="408"/>
        <v>0</v>
      </c>
      <c r="T436" s="115">
        <f t="shared" si="409"/>
        <v>-0.66190346150951085</v>
      </c>
      <c r="U436" s="115">
        <f t="shared" si="410"/>
        <v>0</v>
      </c>
      <c r="V436" s="115">
        <f t="shared" si="411"/>
        <v>0</v>
      </c>
      <c r="W436" s="202">
        <f t="shared" si="429"/>
        <v>0</v>
      </c>
      <c r="Y436" s="205">
        <f t="shared" si="447"/>
        <v>90.077797856976858</v>
      </c>
      <c r="Z436" s="205">
        <f t="shared" si="448"/>
        <v>-3.44270747854927</v>
      </c>
      <c r="AA436" s="205">
        <f t="shared" si="412"/>
        <v>0</v>
      </c>
      <c r="AB436" s="205">
        <f t="shared" si="430"/>
        <v>0</v>
      </c>
      <c r="AC436" s="205">
        <f t="shared" si="449"/>
        <v>-3.4201538612736755</v>
      </c>
      <c r="AD436" s="205">
        <f t="shared" si="413"/>
        <v>0</v>
      </c>
      <c r="AE436" s="205">
        <f t="shared" si="431"/>
        <v>0</v>
      </c>
      <c r="AF436" s="205">
        <f t="shared" si="414"/>
        <v>0</v>
      </c>
      <c r="AG436" s="205">
        <f t="shared" si="432"/>
        <v>0</v>
      </c>
      <c r="AH436" s="205">
        <f t="shared" si="433"/>
        <v>0</v>
      </c>
      <c r="AI436" s="205">
        <f t="shared" si="415"/>
        <v>-0.14698356084402922</v>
      </c>
      <c r="AJ436" s="205">
        <f t="shared" si="450"/>
        <v>1663.0888230777457</v>
      </c>
      <c r="AK436" s="205">
        <f t="shared" si="434"/>
        <v>89.977599840746834</v>
      </c>
      <c r="AL436" s="205">
        <f t="shared" si="416"/>
        <v>90.077797856976858</v>
      </c>
      <c r="AM436" s="205" t="e">
        <f t="shared" si="417"/>
        <v>#DIV/0!</v>
      </c>
      <c r="AN436" s="205">
        <f t="shared" si="435"/>
        <v>0</v>
      </c>
      <c r="AO436" s="205">
        <f t="shared" si="418"/>
        <v>0</v>
      </c>
      <c r="AP436" s="205">
        <f t="shared" si="436"/>
        <v>0</v>
      </c>
      <c r="AQ436" s="205">
        <f t="shared" si="437"/>
        <v>0</v>
      </c>
      <c r="AR436" s="215">
        <f t="shared" si="419"/>
        <v>13.181186421934679</v>
      </c>
      <c r="AS436" s="215">
        <f t="shared" si="420"/>
        <v>13.181186421934679</v>
      </c>
      <c r="AT436" s="215">
        <f t="shared" si="421"/>
        <v>0</v>
      </c>
      <c r="AU436" s="215">
        <f t="shared" si="451"/>
        <v>0</v>
      </c>
      <c r="AV436" s="201"/>
      <c r="AW436" s="115">
        <f t="shared" si="452"/>
        <v>81.033000000003909</v>
      </c>
      <c r="AX436" s="115">
        <f t="shared" si="453"/>
        <v>-0.66190346150951085</v>
      </c>
      <c r="AY436" s="115">
        <f t="shared" si="438"/>
        <v>0</v>
      </c>
      <c r="AZ436" s="115">
        <f t="shared" si="454"/>
        <v>-0.65600724065688887</v>
      </c>
      <c r="BA436" s="115">
        <f t="shared" si="439"/>
        <v>0</v>
      </c>
      <c r="BB436" s="115">
        <f t="shared" si="455"/>
        <v>0</v>
      </c>
      <c r="BC436" s="115">
        <f t="shared" si="456"/>
        <v>0</v>
      </c>
      <c r="BD436" s="115">
        <f t="shared" si="457"/>
        <v>0</v>
      </c>
      <c r="BE436" s="115">
        <f t="shared" si="440"/>
        <v>0</v>
      </c>
      <c r="BF436" s="115">
        <f t="shared" si="441"/>
        <v>0</v>
      </c>
      <c r="BG436" s="115">
        <f t="shared" si="458"/>
        <v>1629.2193600000069</v>
      </c>
      <c r="BH436" s="115">
        <f t="shared" si="459"/>
        <v>11306.926297656733</v>
      </c>
      <c r="BI436" s="115">
        <f t="shared" si="442"/>
        <v>81.033000000003909</v>
      </c>
      <c r="BJ436" s="115" t="e">
        <f t="shared" si="443"/>
        <v>#DIV/0!</v>
      </c>
      <c r="BK436" s="115">
        <f t="shared" si="422"/>
        <v>0</v>
      </c>
      <c r="BL436" s="115">
        <f t="shared" si="423"/>
        <v>0</v>
      </c>
      <c r="BM436" s="115">
        <f t="shared" si="444"/>
        <v>0</v>
      </c>
      <c r="BN436" s="201">
        <f t="shared" si="424"/>
        <v>0</v>
      </c>
      <c r="BO436" s="216">
        <f t="shared" si="460"/>
        <v>0</v>
      </c>
      <c r="BP436" s="201"/>
      <c r="BQ436" s="110">
        <f t="shared" si="425"/>
        <v>0</v>
      </c>
      <c r="BR436" s="110" t="e">
        <f t="shared" si="426"/>
        <v>#DIV/0!</v>
      </c>
      <c r="BS436" s="110" t="e">
        <f t="shared" si="445"/>
        <v>#DIV/0!</v>
      </c>
      <c r="BT436" s="110">
        <f t="shared" si="446"/>
        <v>0</v>
      </c>
      <c r="CC436" s="110"/>
      <c r="CD436" s="110"/>
      <c r="CE436" s="110"/>
      <c r="CW436" s="110"/>
      <c r="CX436" s="110"/>
    </row>
    <row r="437" spans="1:102">
      <c r="A437" s="110">
        <f t="shared" si="461"/>
        <v>5.0700000000000838</v>
      </c>
      <c r="B437" s="110">
        <f t="shared" si="427"/>
        <v>1516.8286151592226</v>
      </c>
      <c r="C437" s="116">
        <f t="shared" si="428"/>
        <v>1516.8286151592226</v>
      </c>
      <c r="E437" s="205">
        <f t="shared" si="396"/>
        <v>1668.7799976639822</v>
      </c>
      <c r="F437" s="205">
        <f t="shared" si="397"/>
        <v>1713.5956812236232</v>
      </c>
      <c r="G437" s="205">
        <f t="shared" si="398"/>
        <v>-0.14711264414080821</v>
      </c>
      <c r="H437" s="205">
        <f t="shared" si="399"/>
        <v>1662.1870439565457</v>
      </c>
      <c r="I437" s="205">
        <f t="shared" si="400"/>
        <v>-7.1054273576010019E-15</v>
      </c>
      <c r="K437" s="115">
        <f t="shared" si="401"/>
        <v>1628.4080100000067</v>
      </c>
      <c r="L437" s="115">
        <f t="shared" si="402"/>
        <v>1798.344320000004</v>
      </c>
      <c r="M437" s="115">
        <f t="shared" si="403"/>
        <v>0.16563604240282562</v>
      </c>
      <c r="N437" s="115">
        <f t="shared" si="404"/>
        <v>1679.6614178730658</v>
      </c>
      <c r="O437" s="115">
        <f t="shared" si="405"/>
        <v>1956.740200000002</v>
      </c>
      <c r="Q437" s="205">
        <f t="shared" si="406"/>
        <v>-3.3905849567716988</v>
      </c>
      <c r="R437" s="204">
        <f t="shared" si="407"/>
        <v>0</v>
      </c>
      <c r="S437" s="204">
        <f t="shared" si="408"/>
        <v>0</v>
      </c>
      <c r="T437" s="115">
        <f t="shared" si="409"/>
        <v>-0.6565953729416969</v>
      </c>
      <c r="U437" s="115">
        <f t="shared" si="410"/>
        <v>0</v>
      </c>
      <c r="V437" s="115">
        <f t="shared" si="411"/>
        <v>0</v>
      </c>
      <c r="W437" s="202">
        <f t="shared" si="429"/>
        <v>0</v>
      </c>
      <c r="Y437" s="205">
        <f t="shared" si="447"/>
        <v>90.177912119999846</v>
      </c>
      <c r="Z437" s="205">
        <f t="shared" si="448"/>
        <v>-3.3905849567716988</v>
      </c>
      <c r="AA437" s="205">
        <f t="shared" si="412"/>
        <v>0</v>
      </c>
      <c r="AB437" s="205">
        <f t="shared" si="430"/>
        <v>0</v>
      </c>
      <c r="AC437" s="205">
        <f t="shared" si="449"/>
        <v>-3.3682713397391884</v>
      </c>
      <c r="AD437" s="205">
        <f t="shared" si="413"/>
        <v>0</v>
      </c>
      <c r="AE437" s="205">
        <f t="shared" si="431"/>
        <v>0</v>
      </c>
      <c r="AF437" s="205">
        <f t="shared" si="414"/>
        <v>0</v>
      </c>
      <c r="AG437" s="205">
        <f t="shared" si="432"/>
        <v>0</v>
      </c>
      <c r="AH437" s="205">
        <f t="shared" si="433"/>
        <v>0</v>
      </c>
      <c r="AI437" s="205">
        <f t="shared" si="415"/>
        <v>-0.14711264414080821</v>
      </c>
      <c r="AJ437" s="205">
        <f t="shared" si="450"/>
        <v>1662.1870439565457</v>
      </c>
      <c r="AK437" s="205">
        <f t="shared" si="434"/>
        <v>90.077797856976858</v>
      </c>
      <c r="AL437" s="205">
        <f t="shared" si="416"/>
        <v>90.177912119999846</v>
      </c>
      <c r="AM437" s="205" t="e">
        <f t="shared" si="417"/>
        <v>#DIV/0!</v>
      </c>
      <c r="AN437" s="205">
        <f t="shared" si="435"/>
        <v>0</v>
      </c>
      <c r="AO437" s="205">
        <f t="shared" si="418"/>
        <v>0</v>
      </c>
      <c r="AP437" s="205">
        <f t="shared" si="436"/>
        <v>0</v>
      </c>
      <c r="AQ437" s="205">
        <f t="shared" si="437"/>
        <v>0</v>
      </c>
      <c r="AR437" s="215">
        <f t="shared" si="419"/>
        <v>13.181186421934679</v>
      </c>
      <c r="AS437" s="215">
        <f t="shared" si="420"/>
        <v>13.181186421934679</v>
      </c>
      <c r="AT437" s="215">
        <f t="shared" si="421"/>
        <v>0</v>
      </c>
      <c r="AU437" s="215">
        <f t="shared" si="451"/>
        <v>0</v>
      </c>
      <c r="AV437" s="201"/>
      <c r="AW437" s="115">
        <f t="shared" si="452"/>
        <v>81.135000000019232</v>
      </c>
      <c r="AX437" s="115">
        <f t="shared" si="453"/>
        <v>-0.6565953729416969</v>
      </c>
      <c r="AY437" s="115">
        <f t="shared" si="438"/>
        <v>0</v>
      </c>
      <c r="AZ437" s="115">
        <f t="shared" si="454"/>
        <v>-0.65071081536833297</v>
      </c>
      <c r="BA437" s="115">
        <f t="shared" si="439"/>
        <v>0</v>
      </c>
      <c r="BB437" s="115">
        <f t="shared" si="455"/>
        <v>0</v>
      </c>
      <c r="BC437" s="115">
        <f t="shared" si="456"/>
        <v>0</v>
      </c>
      <c r="BD437" s="115">
        <f t="shared" si="457"/>
        <v>0</v>
      </c>
      <c r="BE437" s="115">
        <f t="shared" si="440"/>
        <v>0</v>
      </c>
      <c r="BF437" s="115">
        <f t="shared" si="441"/>
        <v>0</v>
      </c>
      <c r="BG437" s="115">
        <f t="shared" si="458"/>
        <v>1628.4080100000067</v>
      </c>
      <c r="BH437" s="115">
        <f t="shared" si="459"/>
        <v>11239.074484078663</v>
      </c>
      <c r="BI437" s="115">
        <f t="shared" si="442"/>
        <v>81.135000000019232</v>
      </c>
      <c r="BJ437" s="115" t="e">
        <f t="shared" si="443"/>
        <v>#DIV/0!</v>
      </c>
      <c r="BK437" s="115">
        <f t="shared" si="422"/>
        <v>0</v>
      </c>
      <c r="BL437" s="115">
        <f t="shared" si="423"/>
        <v>0</v>
      </c>
      <c r="BM437" s="115">
        <f t="shared" si="444"/>
        <v>0</v>
      </c>
      <c r="BN437" s="201">
        <f t="shared" si="424"/>
        <v>0</v>
      </c>
      <c r="BO437" s="216">
        <f t="shared" si="460"/>
        <v>0</v>
      </c>
      <c r="BP437" s="201"/>
      <c r="BQ437" s="110">
        <f t="shared" si="425"/>
        <v>0</v>
      </c>
      <c r="BR437" s="110" t="e">
        <f t="shared" si="426"/>
        <v>#DIV/0!</v>
      </c>
      <c r="BS437" s="110" t="e">
        <f t="shared" si="445"/>
        <v>#DIV/0!</v>
      </c>
      <c r="BT437" s="110">
        <f t="shared" si="446"/>
        <v>0</v>
      </c>
      <c r="CC437" s="110"/>
      <c r="CD437" s="110"/>
      <c r="CE437" s="110"/>
      <c r="CW437" s="110"/>
      <c r="CX437" s="110"/>
    </row>
    <row r="438" spans="1:102">
      <c r="A438" s="110">
        <f t="shared" si="461"/>
        <v>5.060000000000084</v>
      </c>
      <c r="B438" s="110">
        <f t="shared" si="427"/>
        <v>1516.6968032950033</v>
      </c>
      <c r="C438" s="116">
        <f t="shared" si="428"/>
        <v>1516.6968032950033</v>
      </c>
      <c r="E438" s="205">
        <f t="shared" si="396"/>
        <v>1667.9529733102597</v>
      </c>
      <c r="F438" s="205">
        <f t="shared" si="397"/>
        <v>1713.243881223623</v>
      </c>
      <c r="G438" s="205">
        <f t="shared" si="398"/>
        <v>-0.14724166686490264</v>
      </c>
      <c r="H438" s="205">
        <f t="shared" si="399"/>
        <v>1661.2842645352714</v>
      </c>
      <c r="I438" s="205">
        <f t="shared" si="400"/>
        <v>0</v>
      </c>
      <c r="K438" s="115">
        <f t="shared" si="401"/>
        <v>1627.5956400000071</v>
      </c>
      <c r="L438" s="115">
        <f t="shared" si="402"/>
        <v>1797.868480000004</v>
      </c>
      <c r="M438" s="115">
        <f t="shared" si="403"/>
        <v>0.16578249336869902</v>
      </c>
      <c r="N438" s="115">
        <f t="shared" si="404"/>
        <v>1678.9808131748148</v>
      </c>
      <c r="O438" s="115">
        <f t="shared" si="405"/>
        <v>1956.492800000002</v>
      </c>
      <c r="Q438" s="205">
        <f t="shared" si="406"/>
        <v>-3.3396585978049598</v>
      </c>
      <c r="R438" s="204">
        <f t="shared" si="407"/>
        <v>0</v>
      </c>
      <c r="S438" s="204">
        <f t="shared" si="408"/>
        <v>0</v>
      </c>
      <c r="T438" s="115">
        <f t="shared" si="409"/>
        <v>-0.65130079879448644</v>
      </c>
      <c r="U438" s="115">
        <f t="shared" si="410"/>
        <v>0</v>
      </c>
      <c r="V438" s="115">
        <f t="shared" si="411"/>
        <v>0</v>
      </c>
      <c r="W438" s="202">
        <f t="shared" si="429"/>
        <v>0</v>
      </c>
      <c r="Y438" s="205">
        <f t="shared" si="447"/>
        <v>90.277942127433661</v>
      </c>
      <c r="Z438" s="205">
        <f t="shared" si="448"/>
        <v>-3.3396585978049598</v>
      </c>
      <c r="AA438" s="205">
        <f t="shared" si="412"/>
        <v>0</v>
      </c>
      <c r="AB438" s="205">
        <f t="shared" si="430"/>
        <v>0</v>
      </c>
      <c r="AC438" s="205">
        <f t="shared" si="449"/>
        <v>-3.3175791110807613</v>
      </c>
      <c r="AD438" s="205">
        <f t="shared" si="413"/>
        <v>0</v>
      </c>
      <c r="AE438" s="205">
        <f t="shared" si="431"/>
        <v>0</v>
      </c>
      <c r="AF438" s="205">
        <f t="shared" si="414"/>
        <v>0</v>
      </c>
      <c r="AG438" s="205">
        <f t="shared" si="432"/>
        <v>0</v>
      </c>
      <c r="AH438" s="205">
        <f t="shared" si="433"/>
        <v>0</v>
      </c>
      <c r="AI438" s="205">
        <f t="shared" si="415"/>
        <v>-0.14724166686490264</v>
      </c>
      <c r="AJ438" s="205">
        <f t="shared" si="450"/>
        <v>1661.2842645352714</v>
      </c>
      <c r="AK438" s="205">
        <f t="shared" si="434"/>
        <v>90.177912119999846</v>
      </c>
      <c r="AL438" s="205">
        <f t="shared" si="416"/>
        <v>90.277942127433661</v>
      </c>
      <c r="AM438" s="205" t="e">
        <f t="shared" si="417"/>
        <v>#DIV/0!</v>
      </c>
      <c r="AN438" s="205">
        <f t="shared" si="435"/>
        <v>0</v>
      </c>
      <c r="AO438" s="205">
        <f t="shared" si="418"/>
        <v>0</v>
      </c>
      <c r="AP438" s="205">
        <f t="shared" si="436"/>
        <v>0</v>
      </c>
      <c r="AQ438" s="205">
        <f t="shared" si="437"/>
        <v>0</v>
      </c>
      <c r="AR438" s="215">
        <f t="shared" si="419"/>
        <v>13.181186421934679</v>
      </c>
      <c r="AS438" s="215">
        <f t="shared" si="420"/>
        <v>13.181186421934679</v>
      </c>
      <c r="AT438" s="215">
        <f t="shared" si="421"/>
        <v>0</v>
      </c>
      <c r="AU438" s="215">
        <f t="shared" si="451"/>
        <v>0</v>
      </c>
      <c r="AV438" s="201"/>
      <c r="AW438" s="115">
        <f t="shared" si="452"/>
        <v>81.236999999966343</v>
      </c>
      <c r="AX438" s="115">
        <f t="shared" si="453"/>
        <v>-0.65130079879448644</v>
      </c>
      <c r="AY438" s="115">
        <f t="shared" si="438"/>
        <v>0</v>
      </c>
      <c r="AZ438" s="115">
        <f t="shared" si="454"/>
        <v>-0.64542787155606118</v>
      </c>
      <c r="BA438" s="115">
        <f t="shared" si="439"/>
        <v>0</v>
      </c>
      <c r="BB438" s="115">
        <f t="shared" si="455"/>
        <v>0</v>
      </c>
      <c r="BC438" s="115">
        <f t="shared" si="456"/>
        <v>0</v>
      </c>
      <c r="BD438" s="115">
        <f t="shared" si="457"/>
        <v>0</v>
      </c>
      <c r="BE438" s="115">
        <f t="shared" si="440"/>
        <v>0</v>
      </c>
      <c r="BF438" s="115">
        <f t="shared" si="441"/>
        <v>0</v>
      </c>
      <c r="BG438" s="115">
        <f t="shared" si="458"/>
        <v>1627.5956400000071</v>
      </c>
      <c r="BH438" s="115">
        <f t="shared" si="459"/>
        <v>11171.120670500579</v>
      </c>
      <c r="BI438" s="115">
        <f t="shared" si="442"/>
        <v>81.236999999966343</v>
      </c>
      <c r="BJ438" s="115" t="e">
        <f t="shared" si="443"/>
        <v>#DIV/0!</v>
      </c>
      <c r="BK438" s="115">
        <f t="shared" si="422"/>
        <v>0</v>
      </c>
      <c r="BL438" s="115">
        <f t="shared" si="423"/>
        <v>0</v>
      </c>
      <c r="BM438" s="115">
        <f t="shared" si="444"/>
        <v>0</v>
      </c>
      <c r="BN438" s="201">
        <f t="shared" si="424"/>
        <v>0</v>
      </c>
      <c r="BO438" s="216">
        <f t="shared" si="460"/>
        <v>0</v>
      </c>
      <c r="BP438" s="201"/>
      <c r="BQ438" s="110">
        <f t="shared" si="425"/>
        <v>0</v>
      </c>
      <c r="BR438" s="110" t="e">
        <f t="shared" si="426"/>
        <v>#DIV/0!</v>
      </c>
      <c r="BS438" s="110" t="e">
        <f t="shared" si="445"/>
        <v>#DIV/0!</v>
      </c>
      <c r="BT438" s="110">
        <f t="shared" si="446"/>
        <v>0</v>
      </c>
      <c r="CC438" s="110"/>
      <c r="CD438" s="110"/>
      <c r="CE438" s="110"/>
      <c r="CW438" s="110"/>
      <c r="CX438" s="110"/>
    </row>
    <row r="439" spans="1:102">
      <c r="A439" s="110">
        <f t="shared" si="461"/>
        <v>5.0500000000000842</v>
      </c>
      <c r="B439" s="110">
        <f t="shared" si="427"/>
        <v>1516.5649914307839</v>
      </c>
      <c r="C439" s="116">
        <f t="shared" si="428"/>
        <v>1516.5649914307839</v>
      </c>
      <c r="E439" s="205">
        <f t="shared" si="396"/>
        <v>1667.1248226017858</v>
      </c>
      <c r="F439" s="205">
        <f t="shared" si="397"/>
        <v>1712.8892812236231</v>
      </c>
      <c r="G439" s="205">
        <f t="shared" si="398"/>
        <v>-0.14737062653787697</v>
      </c>
      <c r="H439" s="205">
        <f t="shared" si="399"/>
        <v>1660.3804856615188</v>
      </c>
      <c r="I439" s="205">
        <f t="shared" si="400"/>
        <v>0</v>
      </c>
      <c r="K439" s="115">
        <f t="shared" si="401"/>
        <v>1626.7822500000068</v>
      </c>
      <c r="L439" s="115">
        <f t="shared" si="402"/>
        <v>1797.3920000000041</v>
      </c>
      <c r="M439" s="115">
        <f t="shared" si="403"/>
        <v>0.16592920353982177</v>
      </c>
      <c r="N439" s="115">
        <f t="shared" si="404"/>
        <v>1678.2994675827465</v>
      </c>
      <c r="O439" s="115">
        <f t="shared" si="405"/>
        <v>1956.2450000000022</v>
      </c>
      <c r="Q439" s="205">
        <f t="shared" si="406"/>
        <v>-3.2898855510367508</v>
      </c>
      <c r="R439" s="204">
        <f t="shared" si="407"/>
        <v>0</v>
      </c>
      <c r="S439" s="204">
        <f t="shared" si="408"/>
        <v>0</v>
      </c>
      <c r="T439" s="115">
        <f t="shared" si="409"/>
        <v>-0.64601969447364271</v>
      </c>
      <c r="U439" s="115">
        <f t="shared" si="410"/>
        <v>0</v>
      </c>
      <c r="V439" s="115">
        <f t="shared" si="411"/>
        <v>0</v>
      </c>
      <c r="W439" s="202">
        <f t="shared" si="429"/>
        <v>0</v>
      </c>
      <c r="Y439" s="205">
        <f t="shared" si="447"/>
        <v>90.377887375259093</v>
      </c>
      <c r="Z439" s="205">
        <f t="shared" si="448"/>
        <v>-3.2898855510367508</v>
      </c>
      <c r="AA439" s="205">
        <f t="shared" si="412"/>
        <v>0</v>
      </c>
      <c r="AB439" s="205">
        <f t="shared" si="430"/>
        <v>0</v>
      </c>
      <c r="AC439" s="205">
        <f t="shared" si="449"/>
        <v>-3.2680345332357268</v>
      </c>
      <c r="AD439" s="205">
        <f t="shared" si="413"/>
        <v>0</v>
      </c>
      <c r="AE439" s="205">
        <f t="shared" si="431"/>
        <v>0</v>
      </c>
      <c r="AF439" s="205">
        <f t="shared" si="414"/>
        <v>0</v>
      </c>
      <c r="AG439" s="205">
        <f t="shared" si="432"/>
        <v>0</v>
      </c>
      <c r="AH439" s="205">
        <f t="shared" si="433"/>
        <v>0</v>
      </c>
      <c r="AI439" s="205">
        <f t="shared" si="415"/>
        <v>-0.14737062653787697</v>
      </c>
      <c r="AJ439" s="205">
        <f t="shared" si="450"/>
        <v>1660.3804856615188</v>
      </c>
      <c r="AK439" s="205">
        <f t="shared" si="434"/>
        <v>90.277942127433661</v>
      </c>
      <c r="AL439" s="205">
        <f t="shared" si="416"/>
        <v>90.377887375259093</v>
      </c>
      <c r="AM439" s="205" t="e">
        <f t="shared" si="417"/>
        <v>#DIV/0!</v>
      </c>
      <c r="AN439" s="205">
        <f t="shared" si="435"/>
        <v>0</v>
      </c>
      <c r="AO439" s="205">
        <f t="shared" si="418"/>
        <v>0</v>
      </c>
      <c r="AP439" s="205">
        <f t="shared" si="436"/>
        <v>0</v>
      </c>
      <c r="AQ439" s="205">
        <f t="shared" si="437"/>
        <v>0</v>
      </c>
      <c r="AR439" s="215">
        <f t="shared" si="419"/>
        <v>13.181186421934679</v>
      </c>
      <c r="AS439" s="215">
        <f t="shared" si="420"/>
        <v>13.181186421934679</v>
      </c>
      <c r="AT439" s="215">
        <f t="shared" si="421"/>
        <v>0</v>
      </c>
      <c r="AU439" s="215">
        <f t="shared" si="451"/>
        <v>0</v>
      </c>
      <c r="AV439" s="201"/>
      <c r="AW439" s="115">
        <f t="shared" si="452"/>
        <v>81.339000000027141</v>
      </c>
      <c r="AX439" s="115">
        <f t="shared" si="453"/>
        <v>-0.64601969447364271</v>
      </c>
      <c r="AY439" s="115">
        <f t="shared" si="438"/>
        <v>0</v>
      </c>
      <c r="AZ439" s="115">
        <f t="shared" si="454"/>
        <v>-0.6401583647430733</v>
      </c>
      <c r="BA439" s="115">
        <f t="shared" si="439"/>
        <v>0</v>
      </c>
      <c r="BB439" s="115">
        <f t="shared" si="455"/>
        <v>0</v>
      </c>
      <c r="BC439" s="115">
        <f t="shared" si="456"/>
        <v>0</v>
      </c>
      <c r="BD439" s="115">
        <f t="shared" si="457"/>
        <v>0</v>
      </c>
      <c r="BE439" s="115">
        <f t="shared" si="440"/>
        <v>0</v>
      </c>
      <c r="BF439" s="115">
        <f t="shared" si="441"/>
        <v>0</v>
      </c>
      <c r="BG439" s="115">
        <f t="shared" si="458"/>
        <v>1626.7822500000068</v>
      </c>
      <c r="BH439" s="115">
        <f t="shared" si="459"/>
        <v>11103.064856922547</v>
      </c>
      <c r="BI439" s="115">
        <f t="shared" si="442"/>
        <v>81.339000000027141</v>
      </c>
      <c r="BJ439" s="115" t="e">
        <f t="shared" si="443"/>
        <v>#DIV/0!</v>
      </c>
      <c r="BK439" s="115">
        <f t="shared" si="422"/>
        <v>0</v>
      </c>
      <c r="BL439" s="115">
        <f t="shared" si="423"/>
        <v>0</v>
      </c>
      <c r="BM439" s="115">
        <f t="shared" si="444"/>
        <v>0</v>
      </c>
      <c r="BN439" s="201">
        <f t="shared" si="424"/>
        <v>0</v>
      </c>
      <c r="BO439" s="216">
        <f t="shared" si="460"/>
        <v>0</v>
      </c>
      <c r="BP439" s="201"/>
      <c r="BQ439" s="110">
        <f t="shared" si="425"/>
        <v>0</v>
      </c>
      <c r="BR439" s="110" t="e">
        <f t="shared" si="426"/>
        <v>#DIV/0!</v>
      </c>
      <c r="BS439" s="110" t="e">
        <f t="shared" si="445"/>
        <v>#DIV/0!</v>
      </c>
      <c r="BT439" s="110">
        <f t="shared" si="446"/>
        <v>0</v>
      </c>
      <c r="CC439" s="110"/>
      <c r="CD439" s="110"/>
      <c r="CE439" s="110"/>
      <c r="CW439" s="110"/>
      <c r="CX439" s="110"/>
    </row>
    <row r="440" spans="1:102">
      <c r="A440" s="110">
        <f t="shared" si="461"/>
        <v>5.0400000000000844</v>
      </c>
      <c r="B440" s="110">
        <f t="shared" si="427"/>
        <v>1516.4331795665646</v>
      </c>
      <c r="C440" s="116">
        <f t="shared" si="428"/>
        <v>1516.4331795665646</v>
      </c>
      <c r="E440" s="205">
        <f t="shared" si="396"/>
        <v>1666.2955455385604</v>
      </c>
      <c r="F440" s="205">
        <f t="shared" si="397"/>
        <v>1712.531881223623</v>
      </c>
      <c r="G440" s="205">
        <f t="shared" si="398"/>
        <v>-0.14749952066006197</v>
      </c>
      <c r="H440" s="205">
        <f t="shared" si="399"/>
        <v>1659.4757081879359</v>
      </c>
      <c r="I440" s="205">
        <f t="shared" si="400"/>
        <v>0</v>
      </c>
      <c r="K440" s="115">
        <f t="shared" si="401"/>
        <v>1625.9678400000071</v>
      </c>
      <c r="L440" s="115">
        <f t="shared" si="402"/>
        <v>1796.9148800000039</v>
      </c>
      <c r="M440" s="115">
        <f t="shared" si="403"/>
        <v>0.16607617360495888</v>
      </c>
      <c r="N440" s="115">
        <f t="shared" si="404"/>
        <v>1677.6173816705743</v>
      </c>
      <c r="O440" s="115">
        <f t="shared" si="405"/>
        <v>1955.9968000000022</v>
      </c>
      <c r="Q440" s="205">
        <f t="shared" si="406"/>
        <v>-3.2412249749370008</v>
      </c>
      <c r="R440" s="204">
        <f t="shared" si="407"/>
        <v>0</v>
      </c>
      <c r="S440" s="204">
        <f t="shared" si="408"/>
        <v>0</v>
      </c>
      <c r="T440" s="115">
        <f t="shared" si="409"/>
        <v>-0.64075201555665717</v>
      </c>
      <c r="U440" s="115">
        <f t="shared" si="410"/>
        <v>0</v>
      </c>
      <c r="V440" s="115">
        <f t="shared" si="411"/>
        <v>0</v>
      </c>
      <c r="W440" s="202">
        <f t="shared" si="429"/>
        <v>0</v>
      </c>
      <c r="Y440" s="205">
        <f t="shared" si="447"/>
        <v>90.477747358297279</v>
      </c>
      <c r="Z440" s="205">
        <f t="shared" si="448"/>
        <v>-3.2412249749370008</v>
      </c>
      <c r="AA440" s="205">
        <f t="shared" si="412"/>
        <v>0</v>
      </c>
      <c r="AB440" s="205">
        <f t="shared" si="430"/>
        <v>0</v>
      </c>
      <c r="AC440" s="205">
        <f t="shared" si="449"/>
        <v>-3.2195969634351491</v>
      </c>
      <c r="AD440" s="205">
        <f t="shared" si="413"/>
        <v>0</v>
      </c>
      <c r="AE440" s="205">
        <f t="shared" si="431"/>
        <v>0</v>
      </c>
      <c r="AF440" s="205">
        <f t="shared" si="414"/>
        <v>0</v>
      </c>
      <c r="AG440" s="205">
        <f t="shared" si="432"/>
        <v>0</v>
      </c>
      <c r="AH440" s="205">
        <f t="shared" si="433"/>
        <v>0</v>
      </c>
      <c r="AI440" s="205">
        <f t="shared" si="415"/>
        <v>-0.14749952066006197</v>
      </c>
      <c r="AJ440" s="205">
        <f t="shared" si="450"/>
        <v>1659.4757081879359</v>
      </c>
      <c r="AK440" s="205">
        <f t="shared" si="434"/>
        <v>90.377887375259093</v>
      </c>
      <c r="AL440" s="205">
        <f t="shared" si="416"/>
        <v>90.477747358297279</v>
      </c>
      <c r="AM440" s="205" t="e">
        <f t="shared" si="417"/>
        <v>#DIV/0!</v>
      </c>
      <c r="AN440" s="205">
        <f t="shared" si="435"/>
        <v>0</v>
      </c>
      <c r="AO440" s="205">
        <f t="shared" si="418"/>
        <v>0</v>
      </c>
      <c r="AP440" s="205">
        <f t="shared" si="436"/>
        <v>0</v>
      </c>
      <c r="AQ440" s="205">
        <f t="shared" si="437"/>
        <v>0</v>
      </c>
      <c r="AR440" s="215">
        <f t="shared" si="419"/>
        <v>13.181186421934679</v>
      </c>
      <c r="AS440" s="215">
        <f t="shared" si="420"/>
        <v>13.181186421934679</v>
      </c>
      <c r="AT440" s="215">
        <f t="shared" si="421"/>
        <v>0</v>
      </c>
      <c r="AU440" s="215">
        <f t="shared" si="451"/>
        <v>0</v>
      </c>
      <c r="AV440" s="201"/>
      <c r="AW440" s="115">
        <f t="shared" si="452"/>
        <v>81.440999999974252</v>
      </c>
      <c r="AX440" s="115">
        <f t="shared" si="453"/>
        <v>-0.64075201555665717</v>
      </c>
      <c r="AY440" s="115">
        <f t="shared" si="438"/>
        <v>0</v>
      </c>
      <c r="AZ440" s="115">
        <f t="shared" si="454"/>
        <v>-0.63490225062361116</v>
      </c>
      <c r="BA440" s="115">
        <f t="shared" si="439"/>
        <v>0</v>
      </c>
      <c r="BB440" s="115">
        <f t="shared" si="455"/>
        <v>0</v>
      </c>
      <c r="BC440" s="115">
        <f t="shared" si="456"/>
        <v>0</v>
      </c>
      <c r="BD440" s="115">
        <f t="shared" si="457"/>
        <v>0</v>
      </c>
      <c r="BE440" s="115">
        <f t="shared" si="440"/>
        <v>0</v>
      </c>
      <c r="BF440" s="115">
        <f t="shared" si="441"/>
        <v>0</v>
      </c>
      <c r="BG440" s="115">
        <f t="shared" si="458"/>
        <v>1625.9678400000071</v>
      </c>
      <c r="BH440" s="115">
        <f t="shared" si="459"/>
        <v>11034.907043344454</v>
      </c>
      <c r="BI440" s="115">
        <f t="shared" si="442"/>
        <v>81.440999999974252</v>
      </c>
      <c r="BJ440" s="115" t="e">
        <f t="shared" si="443"/>
        <v>#DIV/0!</v>
      </c>
      <c r="BK440" s="115">
        <f t="shared" si="422"/>
        <v>0</v>
      </c>
      <c r="BL440" s="115">
        <f t="shared" si="423"/>
        <v>0</v>
      </c>
      <c r="BM440" s="115">
        <f t="shared" si="444"/>
        <v>0</v>
      </c>
      <c r="BN440" s="201">
        <f t="shared" si="424"/>
        <v>0</v>
      </c>
      <c r="BO440" s="216">
        <f t="shared" si="460"/>
        <v>0</v>
      </c>
      <c r="BP440" s="201"/>
      <c r="BQ440" s="110">
        <f t="shared" si="425"/>
        <v>0</v>
      </c>
      <c r="BR440" s="110" t="e">
        <f t="shared" si="426"/>
        <v>#DIV/0!</v>
      </c>
      <c r="BS440" s="110" t="e">
        <f t="shared" si="445"/>
        <v>#DIV/0!</v>
      </c>
      <c r="BT440" s="110">
        <f t="shared" si="446"/>
        <v>0</v>
      </c>
      <c r="CC440" s="110"/>
      <c r="CD440" s="110"/>
      <c r="CE440" s="110"/>
      <c r="CW440" s="110"/>
      <c r="CX440" s="110"/>
    </row>
    <row r="441" spans="1:102">
      <c r="A441" s="110">
        <f t="shared" si="461"/>
        <v>5.0300000000000846</v>
      </c>
      <c r="B441" s="110">
        <f t="shared" si="427"/>
        <v>1516.3013677023453</v>
      </c>
      <c r="C441" s="116">
        <f t="shared" si="428"/>
        <v>1516.3013677023453</v>
      </c>
      <c r="E441" s="205">
        <f t="shared" si="396"/>
        <v>1665.4651421205838</v>
      </c>
      <c r="F441" s="205">
        <f t="shared" si="397"/>
        <v>1712.1716812236232</v>
      </c>
      <c r="G441" s="205">
        <f t="shared" si="398"/>
        <v>-0.14762834671047942</v>
      </c>
      <c r="H441" s="205">
        <f t="shared" si="399"/>
        <v>1658.5699329722338</v>
      </c>
      <c r="I441" s="205">
        <f t="shared" si="400"/>
        <v>0</v>
      </c>
      <c r="K441" s="115">
        <f t="shared" si="401"/>
        <v>1625.152410000007</v>
      </c>
      <c r="L441" s="115">
        <f t="shared" si="402"/>
        <v>1796.4371200000041</v>
      </c>
      <c r="M441" s="115">
        <f t="shared" si="403"/>
        <v>0.1662234042553179</v>
      </c>
      <c r="N441" s="115">
        <f t="shared" si="404"/>
        <v>1676.9345560137897</v>
      </c>
      <c r="O441" s="115">
        <f t="shared" si="405"/>
        <v>1955.748200000002</v>
      </c>
      <c r="Q441" s="205">
        <f t="shared" si="406"/>
        <v>-3.1936379205739902</v>
      </c>
      <c r="R441" s="204">
        <f t="shared" si="407"/>
        <v>0</v>
      </c>
      <c r="S441" s="204">
        <f t="shared" si="408"/>
        <v>0</v>
      </c>
      <c r="T441" s="115">
        <f t="shared" si="409"/>
        <v>-0.63549771779199382</v>
      </c>
      <c r="U441" s="115">
        <f t="shared" si="410"/>
        <v>0</v>
      </c>
      <c r="V441" s="115">
        <f t="shared" si="411"/>
        <v>0</v>
      </c>
      <c r="W441" s="202">
        <f t="shared" si="429"/>
        <v>0</v>
      </c>
      <c r="Y441" s="205">
        <f t="shared" si="447"/>
        <v>90.577521570209797</v>
      </c>
      <c r="Z441" s="205">
        <f t="shared" si="448"/>
        <v>-3.1936379205739902</v>
      </c>
      <c r="AA441" s="205">
        <f t="shared" si="412"/>
        <v>0</v>
      </c>
      <c r="AB441" s="205">
        <f t="shared" si="430"/>
        <v>0</v>
      </c>
      <c r="AC441" s="205">
        <f t="shared" si="449"/>
        <v>-3.1722276422873912</v>
      </c>
      <c r="AD441" s="205">
        <f t="shared" si="413"/>
        <v>0</v>
      </c>
      <c r="AE441" s="205">
        <f t="shared" si="431"/>
        <v>0</v>
      </c>
      <c r="AF441" s="205">
        <f t="shared" si="414"/>
        <v>0</v>
      </c>
      <c r="AG441" s="205">
        <f t="shared" si="432"/>
        <v>0</v>
      </c>
      <c r="AH441" s="205">
        <f t="shared" si="433"/>
        <v>0</v>
      </c>
      <c r="AI441" s="205">
        <f t="shared" si="415"/>
        <v>-0.14762834671047942</v>
      </c>
      <c r="AJ441" s="205">
        <f t="shared" si="450"/>
        <v>1658.5699329722338</v>
      </c>
      <c r="AK441" s="205">
        <f t="shared" si="434"/>
        <v>90.477747358297279</v>
      </c>
      <c r="AL441" s="205">
        <f t="shared" si="416"/>
        <v>90.577521570209797</v>
      </c>
      <c r="AM441" s="205" t="e">
        <f t="shared" si="417"/>
        <v>#DIV/0!</v>
      </c>
      <c r="AN441" s="205">
        <f t="shared" si="435"/>
        <v>0</v>
      </c>
      <c r="AO441" s="205">
        <f t="shared" si="418"/>
        <v>0</v>
      </c>
      <c r="AP441" s="205">
        <f t="shared" si="436"/>
        <v>0</v>
      </c>
      <c r="AQ441" s="205">
        <f t="shared" si="437"/>
        <v>0</v>
      </c>
      <c r="AR441" s="215">
        <f t="shared" si="419"/>
        <v>13.181186421934679</v>
      </c>
      <c r="AS441" s="215">
        <f t="shared" si="420"/>
        <v>13.181186421934679</v>
      </c>
      <c r="AT441" s="215">
        <f t="shared" si="421"/>
        <v>0</v>
      </c>
      <c r="AU441" s="215">
        <f t="shared" si="451"/>
        <v>0</v>
      </c>
      <c r="AV441" s="201"/>
      <c r="AW441" s="115">
        <f t="shared" si="452"/>
        <v>81.543000000012313</v>
      </c>
      <c r="AX441" s="115">
        <f t="shared" si="453"/>
        <v>-0.63549771779199382</v>
      </c>
      <c r="AY441" s="115">
        <f t="shared" si="438"/>
        <v>0</v>
      </c>
      <c r="AZ441" s="115">
        <f t="shared" si="454"/>
        <v>-0.62965948506240565</v>
      </c>
      <c r="BA441" s="115">
        <f t="shared" si="439"/>
        <v>0</v>
      </c>
      <c r="BB441" s="115">
        <f t="shared" si="455"/>
        <v>0</v>
      </c>
      <c r="BC441" s="115">
        <f t="shared" si="456"/>
        <v>0</v>
      </c>
      <c r="BD441" s="115">
        <f t="shared" si="457"/>
        <v>0</v>
      </c>
      <c r="BE441" s="115">
        <f t="shared" si="440"/>
        <v>0</v>
      </c>
      <c r="BF441" s="115">
        <f t="shared" si="441"/>
        <v>0</v>
      </c>
      <c r="BG441" s="115">
        <f t="shared" si="458"/>
        <v>1625.152410000007</v>
      </c>
      <c r="BH441" s="115">
        <f t="shared" si="459"/>
        <v>10966.647229766415</v>
      </c>
      <c r="BI441" s="115">
        <f t="shared" si="442"/>
        <v>81.543000000012313</v>
      </c>
      <c r="BJ441" s="115" t="e">
        <f t="shared" si="443"/>
        <v>#DIV/0!</v>
      </c>
      <c r="BK441" s="115">
        <f t="shared" si="422"/>
        <v>0</v>
      </c>
      <c r="BL441" s="115">
        <f t="shared" si="423"/>
        <v>0</v>
      </c>
      <c r="BM441" s="115">
        <f t="shared" si="444"/>
        <v>0</v>
      </c>
      <c r="BN441" s="201">
        <f t="shared" si="424"/>
        <v>0</v>
      </c>
      <c r="BO441" s="216">
        <f t="shared" si="460"/>
        <v>0</v>
      </c>
      <c r="BP441" s="201"/>
      <c r="BQ441" s="110">
        <f t="shared" si="425"/>
        <v>0</v>
      </c>
      <c r="BR441" s="110" t="e">
        <f t="shared" si="426"/>
        <v>#DIV/0!</v>
      </c>
      <c r="BS441" s="110" t="e">
        <f t="shared" si="445"/>
        <v>#DIV/0!</v>
      </c>
      <c r="BT441" s="110">
        <f t="shared" si="446"/>
        <v>0</v>
      </c>
      <c r="CC441" s="110"/>
      <c r="CD441" s="110"/>
      <c r="CE441" s="110"/>
      <c r="CW441" s="110"/>
      <c r="CX441" s="110"/>
    </row>
    <row r="442" spans="1:102">
      <c r="A442" s="110">
        <f t="shared" si="461"/>
        <v>5.0200000000000848</v>
      </c>
      <c r="B442" s="110">
        <f t="shared" si="427"/>
        <v>1516.1695558381259</v>
      </c>
      <c r="C442" s="116">
        <f t="shared" si="428"/>
        <v>1516.1695558381259</v>
      </c>
      <c r="E442" s="205">
        <f t="shared" si="396"/>
        <v>1664.6336123478554</v>
      </c>
      <c r="F442" s="205">
        <f t="shared" si="397"/>
        <v>1711.8086812236229</v>
      </c>
      <c r="G442" s="205">
        <f t="shared" si="398"/>
        <v>-0.14775710214676399</v>
      </c>
      <c r="H442" s="205">
        <f t="shared" si="399"/>
        <v>1657.6631608771979</v>
      </c>
      <c r="I442" s="205">
        <f t="shared" si="400"/>
        <v>-7.1054273576010019E-15</v>
      </c>
      <c r="K442" s="115">
        <f t="shared" si="401"/>
        <v>1624.3359600000069</v>
      </c>
      <c r="L442" s="115">
        <f t="shared" si="402"/>
        <v>1795.958720000004</v>
      </c>
      <c r="M442" s="115">
        <f t="shared" si="403"/>
        <v>0.16637089618455952</v>
      </c>
      <c r="N442" s="115">
        <f t="shared" si="404"/>
        <v>1676.2509911896693</v>
      </c>
      <c r="O442" s="115">
        <f t="shared" si="405"/>
        <v>1955.499200000002</v>
      </c>
      <c r="Q442" s="205">
        <f t="shared" si="406"/>
        <v>-3.1470872231411073</v>
      </c>
      <c r="R442" s="204">
        <f t="shared" si="407"/>
        <v>0</v>
      </c>
      <c r="S442" s="204">
        <f t="shared" si="408"/>
        <v>0</v>
      </c>
      <c r="T442" s="115">
        <f t="shared" si="409"/>
        <v>-0.63025675709843443</v>
      </c>
      <c r="U442" s="115">
        <f t="shared" si="410"/>
        <v>0</v>
      </c>
      <c r="V442" s="115">
        <f t="shared" si="411"/>
        <v>0</v>
      </c>
      <c r="W442" s="202">
        <f t="shared" si="429"/>
        <v>0</v>
      </c>
      <c r="Y442" s="205">
        <f t="shared" si="447"/>
        <v>90.677209503589552</v>
      </c>
      <c r="Z442" s="205">
        <f t="shared" si="448"/>
        <v>-3.1470872231411073</v>
      </c>
      <c r="AA442" s="205">
        <f t="shared" si="412"/>
        <v>0</v>
      </c>
      <c r="AB442" s="205">
        <f t="shared" si="430"/>
        <v>0</v>
      </c>
      <c r="AC442" s="205">
        <f t="shared" si="449"/>
        <v>-3.1258895858332862</v>
      </c>
      <c r="AD442" s="205">
        <f t="shared" si="413"/>
        <v>0</v>
      </c>
      <c r="AE442" s="205">
        <f t="shared" si="431"/>
        <v>0</v>
      </c>
      <c r="AF442" s="205">
        <f t="shared" si="414"/>
        <v>0</v>
      </c>
      <c r="AG442" s="205">
        <f t="shared" si="432"/>
        <v>0</v>
      </c>
      <c r="AH442" s="205">
        <f t="shared" si="433"/>
        <v>0</v>
      </c>
      <c r="AI442" s="205">
        <f t="shared" si="415"/>
        <v>-0.14775710214676399</v>
      </c>
      <c r="AJ442" s="205">
        <f t="shared" si="450"/>
        <v>1657.6631608771979</v>
      </c>
      <c r="AK442" s="205">
        <f t="shared" si="434"/>
        <v>90.577521570209797</v>
      </c>
      <c r="AL442" s="205">
        <f t="shared" si="416"/>
        <v>90.677209503589552</v>
      </c>
      <c r="AM442" s="205" t="e">
        <f t="shared" si="417"/>
        <v>#DIV/0!</v>
      </c>
      <c r="AN442" s="205">
        <f t="shared" si="435"/>
        <v>0</v>
      </c>
      <c r="AO442" s="205">
        <f t="shared" si="418"/>
        <v>0</v>
      </c>
      <c r="AP442" s="205">
        <f t="shared" si="436"/>
        <v>0</v>
      </c>
      <c r="AQ442" s="205">
        <f t="shared" si="437"/>
        <v>0</v>
      </c>
      <c r="AR442" s="215">
        <f t="shared" si="419"/>
        <v>13.181186421934679</v>
      </c>
      <c r="AS442" s="215">
        <f t="shared" si="420"/>
        <v>13.181186421934679</v>
      </c>
      <c r="AT442" s="215">
        <f t="shared" si="421"/>
        <v>0</v>
      </c>
      <c r="AU442" s="215">
        <f t="shared" si="451"/>
        <v>0</v>
      </c>
      <c r="AV442" s="201"/>
      <c r="AW442" s="115">
        <f t="shared" si="452"/>
        <v>81.645000000004899</v>
      </c>
      <c r="AX442" s="115">
        <f t="shared" si="453"/>
        <v>-0.63025675709843443</v>
      </c>
      <c r="AY442" s="115">
        <f t="shared" si="438"/>
        <v>0</v>
      </c>
      <c r="AZ442" s="115">
        <f t="shared" si="454"/>
        <v>-0.62443002409402393</v>
      </c>
      <c r="BA442" s="115">
        <f t="shared" si="439"/>
        <v>0</v>
      </c>
      <c r="BB442" s="115">
        <f t="shared" si="455"/>
        <v>0</v>
      </c>
      <c r="BC442" s="115">
        <f t="shared" si="456"/>
        <v>0</v>
      </c>
      <c r="BD442" s="115">
        <f t="shared" si="457"/>
        <v>0</v>
      </c>
      <c r="BE442" s="115">
        <f t="shared" si="440"/>
        <v>0</v>
      </c>
      <c r="BF442" s="115">
        <f t="shared" si="441"/>
        <v>0</v>
      </c>
      <c r="BG442" s="115">
        <f t="shared" si="458"/>
        <v>1624.3359600000069</v>
      </c>
      <c r="BH442" s="115">
        <f t="shared" si="459"/>
        <v>10898.285416188337</v>
      </c>
      <c r="BI442" s="115">
        <f t="shared" si="442"/>
        <v>81.645000000004899</v>
      </c>
      <c r="BJ442" s="115" t="e">
        <f t="shared" si="443"/>
        <v>#DIV/0!</v>
      </c>
      <c r="BK442" s="115">
        <f t="shared" si="422"/>
        <v>0</v>
      </c>
      <c r="BL442" s="115">
        <f t="shared" si="423"/>
        <v>0</v>
      </c>
      <c r="BM442" s="115">
        <f t="shared" si="444"/>
        <v>0</v>
      </c>
      <c r="BN442" s="201">
        <f t="shared" si="424"/>
        <v>0</v>
      </c>
      <c r="BO442" s="216">
        <f t="shared" si="460"/>
        <v>0</v>
      </c>
      <c r="BP442" s="201"/>
      <c r="BQ442" s="110">
        <f t="shared" si="425"/>
        <v>0</v>
      </c>
      <c r="BR442" s="110" t="e">
        <f t="shared" si="426"/>
        <v>#DIV/0!</v>
      </c>
      <c r="BS442" s="110" t="e">
        <f t="shared" si="445"/>
        <v>#DIV/0!</v>
      </c>
      <c r="BT442" s="110">
        <f t="shared" si="446"/>
        <v>0</v>
      </c>
      <c r="CC442" s="110"/>
      <c r="CD442" s="110"/>
      <c r="CE442" s="110"/>
      <c r="CW442" s="110"/>
      <c r="CX442" s="110"/>
    </row>
    <row r="443" spans="1:102" s="217" customFormat="1">
      <c r="A443" s="110">
        <f t="shared" si="461"/>
        <v>5.0100000000000851</v>
      </c>
      <c r="B443" s="110">
        <f t="shared" si="427"/>
        <v>1516.0377439739066</v>
      </c>
      <c r="C443" s="116">
        <f t="shared" si="428"/>
        <v>1516.0377439739066</v>
      </c>
      <c r="D443" s="110"/>
      <c r="E443" s="205">
        <f t="shared" si="396"/>
        <v>1663.8009562203758</v>
      </c>
      <c r="F443" s="205">
        <f t="shared" si="397"/>
        <v>1711.4428812236233</v>
      </c>
      <c r="G443" s="205">
        <f t="shared" si="398"/>
        <v>-0.14788578440508932</v>
      </c>
      <c r="H443" s="205">
        <f t="shared" si="399"/>
        <v>1656.7553927707022</v>
      </c>
      <c r="I443" s="205">
        <f t="shared" si="400"/>
        <v>-7.9936057773011271E-15</v>
      </c>
      <c r="J443" s="110"/>
      <c r="K443" s="115">
        <f t="shared" si="401"/>
        <v>1623.518490000007</v>
      </c>
      <c r="L443" s="115">
        <f t="shared" si="402"/>
        <v>1795.479680000004</v>
      </c>
      <c r="M443" s="115">
        <f t="shared" si="403"/>
        <v>0.16651865008880867</v>
      </c>
      <c r="N443" s="115">
        <f t="shared" si="404"/>
        <v>1675.5666877772835</v>
      </c>
      <c r="O443" s="115">
        <f t="shared" si="405"/>
        <v>1955.2498000000021</v>
      </c>
      <c r="P443" s="110"/>
      <c r="Q443" s="205">
        <f t="shared" si="406"/>
        <v>-3.1015374008585312</v>
      </c>
      <c r="R443" s="204">
        <f t="shared" si="407"/>
        <v>0</v>
      </c>
      <c r="S443" s="204">
        <f t="shared" si="408"/>
        <v>0</v>
      </c>
      <c r="T443" s="115">
        <f t="shared" si="409"/>
        <v>-0.62502908956435033</v>
      </c>
      <c r="U443" s="115">
        <f t="shared" si="410"/>
        <v>0</v>
      </c>
      <c r="V443" s="115">
        <f t="shared" si="411"/>
        <v>0</v>
      </c>
      <c r="W443" s="202">
        <f t="shared" si="429"/>
        <v>0</v>
      </c>
      <c r="X443" s="110"/>
      <c r="Y443" s="205">
        <f t="shared" si="447"/>
        <v>90.776810649574259</v>
      </c>
      <c r="Z443" s="205">
        <f t="shared" si="448"/>
        <v>-3.1015374008585312</v>
      </c>
      <c r="AA443" s="205">
        <f t="shared" si="412"/>
        <v>0</v>
      </c>
      <c r="AB443" s="205">
        <f t="shared" si="430"/>
        <v>0</v>
      </c>
      <c r="AC443" s="205">
        <f t="shared" si="449"/>
        <v>-3.0805474849403178</v>
      </c>
      <c r="AD443" s="205">
        <f t="shared" si="413"/>
        <v>0</v>
      </c>
      <c r="AE443" s="205">
        <f t="shared" si="431"/>
        <v>0</v>
      </c>
      <c r="AF443" s="205">
        <f t="shared" si="414"/>
        <v>0</v>
      </c>
      <c r="AG443" s="205">
        <f t="shared" si="432"/>
        <v>0</v>
      </c>
      <c r="AH443" s="205">
        <f t="shared" si="433"/>
        <v>0</v>
      </c>
      <c r="AI443" s="205">
        <f t="shared" si="415"/>
        <v>-0.14788578440508932</v>
      </c>
      <c r="AJ443" s="205">
        <f t="shared" si="450"/>
        <v>1656.7553927707022</v>
      </c>
      <c r="AK443" s="205">
        <f t="shared" si="434"/>
        <v>90.677209503589552</v>
      </c>
      <c r="AL443" s="205">
        <f t="shared" si="416"/>
        <v>90.776810649574259</v>
      </c>
      <c r="AM443" s="205" t="e">
        <f t="shared" si="417"/>
        <v>#DIV/0!</v>
      </c>
      <c r="AN443" s="205">
        <f t="shared" si="435"/>
        <v>0</v>
      </c>
      <c r="AO443" s="205">
        <f t="shared" si="418"/>
        <v>0</v>
      </c>
      <c r="AP443" s="205">
        <f t="shared" si="436"/>
        <v>0</v>
      </c>
      <c r="AQ443" s="205">
        <f t="shared" si="437"/>
        <v>0</v>
      </c>
      <c r="AR443" s="215">
        <f t="shared" si="419"/>
        <v>13.181186421934679</v>
      </c>
      <c r="AS443" s="215">
        <f t="shared" si="420"/>
        <v>13.181186421934679</v>
      </c>
      <c r="AT443" s="215">
        <f t="shared" si="421"/>
        <v>0</v>
      </c>
      <c r="AU443" s="215">
        <f t="shared" si="451"/>
        <v>0</v>
      </c>
      <c r="AV443" s="201"/>
      <c r="AW443" s="115">
        <f t="shared" si="452"/>
        <v>81.746999999997499</v>
      </c>
      <c r="AX443" s="115">
        <f t="shared" si="453"/>
        <v>-0.62502908956435033</v>
      </c>
      <c r="AY443" s="115">
        <f t="shared" si="438"/>
        <v>0</v>
      </c>
      <c r="AZ443" s="115">
        <f t="shared" si="454"/>
        <v>-0.61921382392214341</v>
      </c>
      <c r="BA443" s="115">
        <f t="shared" si="439"/>
        <v>0</v>
      </c>
      <c r="BB443" s="115">
        <f t="shared" si="455"/>
        <v>0</v>
      </c>
      <c r="BC443" s="115">
        <f t="shared" si="456"/>
        <v>0</v>
      </c>
      <c r="BD443" s="115">
        <f t="shared" si="457"/>
        <v>0</v>
      </c>
      <c r="BE443" s="115">
        <f t="shared" si="440"/>
        <v>0</v>
      </c>
      <c r="BF443" s="115">
        <f t="shared" si="441"/>
        <v>0</v>
      </c>
      <c r="BG443" s="115">
        <f t="shared" si="458"/>
        <v>1623.518490000007</v>
      </c>
      <c r="BH443" s="115">
        <f t="shared" si="459"/>
        <v>10829.821602610267</v>
      </c>
      <c r="BI443" s="115">
        <f t="shared" si="442"/>
        <v>81.746999999997499</v>
      </c>
      <c r="BJ443" s="115" t="e">
        <f t="shared" si="443"/>
        <v>#DIV/0!</v>
      </c>
      <c r="BK443" s="115">
        <f t="shared" si="422"/>
        <v>0</v>
      </c>
      <c r="BL443" s="115">
        <f t="shared" si="423"/>
        <v>0</v>
      </c>
      <c r="BM443" s="115">
        <f t="shared" si="444"/>
        <v>0</v>
      </c>
      <c r="BN443" s="201">
        <f t="shared" si="424"/>
        <v>0</v>
      </c>
      <c r="BO443" s="216">
        <f t="shared" si="460"/>
        <v>0</v>
      </c>
      <c r="BP443" s="201"/>
      <c r="BQ443" s="110">
        <f t="shared" si="425"/>
        <v>0</v>
      </c>
      <c r="BR443" s="110" t="e">
        <f t="shared" si="426"/>
        <v>#DIV/0!</v>
      </c>
      <c r="BS443" s="110" t="e">
        <f t="shared" si="445"/>
        <v>#DIV/0!</v>
      </c>
      <c r="BT443" s="110">
        <f t="shared" si="446"/>
        <v>0</v>
      </c>
    </row>
    <row r="444" spans="1:102" s="217" customFormat="1">
      <c r="A444" s="110">
        <f t="shared" si="461"/>
        <v>5.0000000000000853</v>
      </c>
      <c r="B444" s="110">
        <f t="shared" si="427"/>
        <v>1515.9059321096872</v>
      </c>
      <c r="C444" s="116">
        <f t="shared" si="428"/>
        <v>1515.9059321096872</v>
      </c>
      <c r="D444" s="110"/>
      <c r="E444" s="205">
        <f t="shared" si="396"/>
        <v>1662.9671737381445</v>
      </c>
      <c r="F444" s="205">
        <f t="shared" si="397"/>
        <v>1711.0742812236231</v>
      </c>
      <c r="G444" s="205">
        <f t="shared" si="398"/>
        <v>-0.14801439090009585</v>
      </c>
      <c r="H444" s="205">
        <f t="shared" si="399"/>
        <v>1655.846629525716</v>
      </c>
      <c r="I444" s="205">
        <f t="shared" si="400"/>
        <v>0</v>
      </c>
      <c r="J444" s="110"/>
      <c r="K444" s="115">
        <f t="shared" si="401"/>
        <v>1622.7000000000071</v>
      </c>
      <c r="L444" s="115">
        <f t="shared" si="402"/>
        <v>1795.0000000000041</v>
      </c>
      <c r="M444" s="115">
        <f t="shared" si="403"/>
        <v>0.16666666666666541</v>
      </c>
      <c r="N444" s="115">
        <f t="shared" si="404"/>
        <v>1674.8816463575022</v>
      </c>
      <c r="O444" s="115">
        <f t="shared" si="405"/>
        <v>1955.0000000000023</v>
      </c>
      <c r="P444" s="110"/>
      <c r="Q444" s="205">
        <f t="shared" si="406"/>
        <v>-3.0569545606717003</v>
      </c>
      <c r="R444" s="204">
        <f t="shared" si="407"/>
        <v>0</v>
      </c>
      <c r="S444" s="204">
        <f t="shared" si="408"/>
        <v>0</v>
      </c>
      <c r="T444" s="115">
        <f t="shared" si="409"/>
        <v>-0.61981467144702107</v>
      </c>
      <c r="U444" s="115">
        <f t="shared" si="410"/>
        <v>0</v>
      </c>
      <c r="V444" s="115">
        <f t="shared" si="411"/>
        <v>0</v>
      </c>
      <c r="W444" s="202">
        <f t="shared" si="429"/>
        <v>0</v>
      </c>
      <c r="X444" s="110"/>
      <c r="Y444" s="205">
        <f t="shared" si="447"/>
        <v>90.87632449861951</v>
      </c>
      <c r="Z444" s="205">
        <f t="shared" si="448"/>
        <v>-3.0569545606717003</v>
      </c>
      <c r="AA444" s="205">
        <f t="shared" si="412"/>
        <v>0</v>
      </c>
      <c r="AB444" s="205">
        <f t="shared" si="430"/>
        <v>0</v>
      </c>
      <c r="AC444" s="205">
        <f t="shared" si="449"/>
        <v>-3.0361676114604665</v>
      </c>
      <c r="AD444" s="205">
        <f t="shared" si="413"/>
        <v>0</v>
      </c>
      <c r="AE444" s="205">
        <f t="shared" si="431"/>
        <v>0</v>
      </c>
      <c r="AF444" s="205">
        <f t="shared" si="414"/>
        <v>0</v>
      </c>
      <c r="AG444" s="205">
        <f t="shared" si="432"/>
        <v>0</v>
      </c>
      <c r="AH444" s="205">
        <f t="shared" si="433"/>
        <v>0</v>
      </c>
      <c r="AI444" s="205">
        <f t="shared" si="415"/>
        <v>-0.14801439090009585</v>
      </c>
      <c r="AJ444" s="205">
        <f t="shared" si="450"/>
        <v>1655.846629525716</v>
      </c>
      <c r="AK444" s="205">
        <f t="shared" si="434"/>
        <v>90.776810649574259</v>
      </c>
      <c r="AL444" s="205">
        <f t="shared" si="416"/>
        <v>90.87632449861951</v>
      </c>
      <c r="AM444" s="205" t="e">
        <f t="shared" si="417"/>
        <v>#DIV/0!</v>
      </c>
      <c r="AN444" s="205">
        <f t="shared" si="435"/>
        <v>0</v>
      </c>
      <c r="AO444" s="205">
        <f t="shared" si="418"/>
        <v>0</v>
      </c>
      <c r="AP444" s="205">
        <f t="shared" si="436"/>
        <v>0</v>
      </c>
      <c r="AQ444" s="205">
        <f t="shared" si="437"/>
        <v>0</v>
      </c>
      <c r="AR444" s="215">
        <f t="shared" si="419"/>
        <v>13.181186421957417</v>
      </c>
      <c r="AS444" s="215">
        <f t="shared" si="420"/>
        <v>13.181186421957417</v>
      </c>
      <c r="AT444" s="215">
        <f t="shared" si="421"/>
        <v>0</v>
      </c>
      <c r="AU444" s="215">
        <f t="shared" si="451"/>
        <v>0</v>
      </c>
      <c r="AV444" s="201"/>
      <c r="AW444" s="115">
        <f t="shared" si="452"/>
        <v>81.848999999990085</v>
      </c>
      <c r="AX444" s="115">
        <f t="shared" si="453"/>
        <v>-0.61981467144702107</v>
      </c>
      <c r="AY444" s="115">
        <f t="shared" si="438"/>
        <v>0</v>
      </c>
      <c r="AZ444" s="115">
        <f t="shared" si="454"/>
        <v>-0.61401084091887237</v>
      </c>
      <c r="BA444" s="115">
        <f t="shared" si="439"/>
        <v>0</v>
      </c>
      <c r="BB444" s="115">
        <f t="shared" si="455"/>
        <v>0</v>
      </c>
      <c r="BC444" s="115">
        <f t="shared" si="456"/>
        <v>0</v>
      </c>
      <c r="BD444" s="115">
        <f t="shared" si="457"/>
        <v>0</v>
      </c>
      <c r="BE444" s="115">
        <f t="shared" si="440"/>
        <v>0</v>
      </c>
      <c r="BF444" s="115">
        <f t="shared" si="441"/>
        <v>0</v>
      </c>
      <c r="BG444" s="115">
        <f t="shared" si="458"/>
        <v>1622.7000000000071</v>
      </c>
      <c r="BH444" s="115">
        <f t="shared" si="459"/>
        <v>10761.255789032204</v>
      </c>
      <c r="BI444" s="115">
        <f t="shared" si="442"/>
        <v>81.848999999990085</v>
      </c>
      <c r="BJ444" s="115" t="e">
        <f t="shared" si="443"/>
        <v>#DIV/0!</v>
      </c>
      <c r="BK444" s="115">
        <f t="shared" si="422"/>
        <v>0</v>
      </c>
      <c r="BL444" s="115">
        <f t="shared" si="423"/>
        <v>0</v>
      </c>
      <c r="BM444" s="115">
        <f t="shared" si="444"/>
        <v>0</v>
      </c>
      <c r="BN444" s="201">
        <f t="shared" si="424"/>
        <v>0</v>
      </c>
      <c r="BO444" s="216">
        <f t="shared" si="460"/>
        <v>0</v>
      </c>
      <c r="BP444" s="201"/>
      <c r="BQ444" s="110">
        <f t="shared" si="425"/>
        <v>0</v>
      </c>
      <c r="BR444" s="110" t="e">
        <f t="shared" si="426"/>
        <v>#DIV/0!</v>
      </c>
      <c r="BS444" s="110" t="e">
        <f t="shared" si="445"/>
        <v>#DIV/0!</v>
      </c>
      <c r="BT444" s="110">
        <f t="shared" si="446"/>
        <v>0</v>
      </c>
    </row>
    <row r="445" spans="1:102" s="217" customFormat="1">
      <c r="A445" s="110">
        <f t="shared" si="461"/>
        <v>4.9900000000000855</v>
      </c>
      <c r="B445" s="110">
        <f t="shared" si="427"/>
        <v>1515.7741202454677</v>
      </c>
      <c r="C445" s="116">
        <f t="shared" si="428"/>
        <v>1515.7741202454677</v>
      </c>
      <c r="D445" s="110"/>
      <c r="E445" s="205">
        <f t="shared" si="396"/>
        <v>1662.132264901162</v>
      </c>
      <c r="F445" s="205">
        <f t="shared" si="397"/>
        <v>1710.7028812236231</v>
      </c>
      <c r="G445" s="205">
        <f t="shared" si="398"/>
        <v>-0.14814291902481913</v>
      </c>
      <c r="H445" s="205">
        <f t="shared" si="399"/>
        <v>1654.9368720203181</v>
      </c>
      <c r="I445" s="205">
        <f t="shared" si="400"/>
        <v>0</v>
      </c>
      <c r="J445" s="110"/>
      <c r="K445" s="115">
        <f t="shared" si="401"/>
        <v>1621.8804900000071</v>
      </c>
      <c r="L445" s="115">
        <f t="shared" si="402"/>
        <v>1794.5196800000042</v>
      </c>
      <c r="M445" s="115">
        <f t="shared" si="403"/>
        <v>0.16681494661921581</v>
      </c>
      <c r="N445" s="218">
        <f t="shared" si="404"/>
        <v>1674.1958675130029</v>
      </c>
      <c r="O445" s="115">
        <f t="shared" si="405"/>
        <v>1954.7498000000021</v>
      </c>
      <c r="P445" s="110"/>
      <c r="Q445" s="205">
        <f t="shared" si="406"/>
        <v>-3.0133063102189253</v>
      </c>
      <c r="R445" s="204">
        <f t="shared" si="407"/>
        <v>0</v>
      </c>
      <c r="S445" s="204">
        <f t="shared" si="408"/>
        <v>0</v>
      </c>
      <c r="T445" s="115">
        <f t="shared" si="409"/>
        <v>-0.61461345917193633</v>
      </c>
      <c r="U445" s="115">
        <f t="shared" si="410"/>
        <v>0</v>
      </c>
      <c r="V445" s="115">
        <f t="shared" si="411"/>
        <v>0</v>
      </c>
      <c r="W445" s="202">
        <f t="shared" si="429"/>
        <v>0</v>
      </c>
      <c r="X445" s="110"/>
      <c r="Y445" s="205">
        <f t="shared" si="447"/>
        <v>90.975750539793921</v>
      </c>
      <c r="Z445" s="205">
        <f t="shared" si="448"/>
        <v>-3.0133063102189253</v>
      </c>
      <c r="AA445" s="205">
        <f t="shared" si="412"/>
        <v>0</v>
      </c>
      <c r="AB445" s="205">
        <f t="shared" si="430"/>
        <v>0</v>
      </c>
      <c r="AC445" s="205">
        <f t="shared" si="449"/>
        <v>-2.9927177306266675</v>
      </c>
      <c r="AD445" s="205">
        <f t="shared" si="413"/>
        <v>0</v>
      </c>
      <c r="AE445" s="205">
        <f t="shared" si="431"/>
        <v>0</v>
      </c>
      <c r="AF445" s="205">
        <f t="shared" si="414"/>
        <v>0</v>
      </c>
      <c r="AG445" s="205">
        <f t="shared" si="432"/>
        <v>0</v>
      </c>
      <c r="AH445" s="205">
        <f t="shared" si="433"/>
        <v>0</v>
      </c>
      <c r="AI445" s="205">
        <f t="shared" si="415"/>
        <v>-0.14814291902481913</v>
      </c>
      <c r="AJ445" s="205">
        <f t="shared" si="450"/>
        <v>1654.9368720203181</v>
      </c>
      <c r="AK445" s="205">
        <f t="shared" si="434"/>
        <v>90.87632449861951</v>
      </c>
      <c r="AL445" s="205">
        <f t="shared" si="416"/>
        <v>90.975750539793921</v>
      </c>
      <c r="AM445" s="205" t="e">
        <f t="shared" si="417"/>
        <v>#DIV/0!</v>
      </c>
      <c r="AN445" s="205">
        <f t="shared" si="435"/>
        <v>0</v>
      </c>
      <c r="AO445" s="205">
        <f t="shared" si="418"/>
        <v>0</v>
      </c>
      <c r="AP445" s="205">
        <f t="shared" si="436"/>
        <v>0</v>
      </c>
      <c r="AQ445" s="205">
        <f t="shared" si="437"/>
        <v>0</v>
      </c>
      <c r="AR445" s="215">
        <f t="shared" si="419"/>
        <v>13.181186421934679</v>
      </c>
      <c r="AS445" s="215">
        <f t="shared" si="420"/>
        <v>13.181186421934679</v>
      </c>
      <c r="AT445" s="215">
        <f t="shared" si="421"/>
        <v>0</v>
      </c>
      <c r="AU445" s="215">
        <f t="shared" si="451"/>
        <v>0</v>
      </c>
      <c r="AV445" s="201"/>
      <c r="AW445" s="115">
        <f t="shared" si="452"/>
        <v>81.951000000005408</v>
      </c>
      <c r="AX445" s="115">
        <f t="shared" si="453"/>
        <v>-0.61461345917193633</v>
      </c>
      <c r="AY445" s="115">
        <f t="shared" si="438"/>
        <v>0</v>
      </c>
      <c r="AZ445" s="115">
        <f t="shared" si="454"/>
        <v>-0.60882103162405443</v>
      </c>
      <c r="BA445" s="115">
        <f t="shared" si="439"/>
        <v>0</v>
      </c>
      <c r="BB445" s="115">
        <f t="shared" si="455"/>
        <v>0</v>
      </c>
      <c r="BC445" s="115">
        <f t="shared" si="456"/>
        <v>0</v>
      </c>
      <c r="BD445" s="115">
        <f t="shared" si="457"/>
        <v>0</v>
      </c>
      <c r="BE445" s="115">
        <f t="shared" si="440"/>
        <v>0</v>
      </c>
      <c r="BF445" s="115">
        <f t="shared" si="441"/>
        <v>0</v>
      </c>
      <c r="BG445" s="115">
        <f t="shared" si="458"/>
        <v>1621.8804900000071</v>
      </c>
      <c r="BH445" s="115">
        <f t="shared" si="459"/>
        <v>10692.587975454171</v>
      </c>
      <c r="BI445" s="115">
        <f t="shared" si="442"/>
        <v>81.951000000005408</v>
      </c>
      <c r="BJ445" s="115" t="e">
        <f t="shared" si="443"/>
        <v>#DIV/0!</v>
      </c>
      <c r="BK445" s="115">
        <f t="shared" si="422"/>
        <v>0</v>
      </c>
      <c r="BL445" s="115">
        <f t="shared" si="423"/>
        <v>0</v>
      </c>
      <c r="BM445" s="115">
        <f t="shared" si="444"/>
        <v>0</v>
      </c>
      <c r="BN445" s="201">
        <f t="shared" si="424"/>
        <v>0</v>
      </c>
      <c r="BO445" s="216">
        <f t="shared" si="460"/>
        <v>0</v>
      </c>
      <c r="BP445" s="201"/>
      <c r="BQ445" s="110">
        <f t="shared" si="425"/>
        <v>0</v>
      </c>
      <c r="BR445" s="110" t="e">
        <f t="shared" si="426"/>
        <v>#DIV/0!</v>
      </c>
      <c r="BS445" s="110" t="e">
        <f t="shared" si="445"/>
        <v>#DIV/0!</v>
      </c>
      <c r="BT445" s="110">
        <f t="shared" si="446"/>
        <v>0</v>
      </c>
    </row>
    <row r="446" spans="1:102" s="217" customFormat="1">
      <c r="A446" s="110">
        <f t="shared" si="461"/>
        <v>4.9800000000000857</v>
      </c>
      <c r="B446" s="110">
        <f t="shared" si="427"/>
        <v>1515.6423083812483</v>
      </c>
      <c r="C446" s="116">
        <f t="shared" si="428"/>
        <v>1515.6423083812483</v>
      </c>
      <c r="D446" s="110"/>
      <c r="E446" s="205">
        <f t="shared" si="396"/>
        <v>1661.2962297094277</v>
      </c>
      <c r="F446" s="205">
        <f t="shared" si="397"/>
        <v>1710.3286812236233</v>
      </c>
      <c r="G446" s="205">
        <f t="shared" si="398"/>
        <v>-0.14827136615062048</v>
      </c>
      <c r="H446" s="205">
        <f t="shared" si="399"/>
        <v>1654.026121137704</v>
      </c>
      <c r="I446" s="205">
        <f t="shared" si="400"/>
        <v>-7.1054273576010019E-15</v>
      </c>
      <c r="J446" s="110"/>
      <c r="K446" s="115">
        <f t="shared" si="401"/>
        <v>1621.0599600000071</v>
      </c>
      <c r="L446" s="115">
        <f t="shared" si="402"/>
        <v>1794.0387200000041</v>
      </c>
      <c r="M446" s="115">
        <f t="shared" si="403"/>
        <v>0.16696349065004323</v>
      </c>
      <c r="N446" s="115">
        <f t="shared" si="404"/>
        <v>1673.5093518282777</v>
      </c>
      <c r="O446" s="115">
        <f t="shared" si="405"/>
        <v>1954.499200000002</v>
      </c>
      <c r="P446" s="110"/>
      <c r="Q446" s="205">
        <f t="shared" si="406"/>
        <v>-2.9705616755876569</v>
      </c>
      <c r="R446" s="204">
        <f t="shared" si="407"/>
        <v>0</v>
      </c>
      <c r="S446" s="204">
        <f t="shared" si="408"/>
        <v>0</v>
      </c>
      <c r="T446" s="115">
        <f t="shared" si="409"/>
        <v>-0.60942540933210876</v>
      </c>
      <c r="U446" s="115">
        <f t="shared" si="410"/>
        <v>0</v>
      </c>
      <c r="V446" s="115">
        <f t="shared" si="411"/>
        <v>0</v>
      </c>
      <c r="W446" s="202">
        <f t="shared" si="429"/>
        <v>0</v>
      </c>
      <c r="X446" s="110"/>
      <c r="Y446" s="205">
        <f t="shared" si="447"/>
        <v>91.075088261415786</v>
      </c>
      <c r="Z446" s="205">
        <f t="shared" si="448"/>
        <v>-2.9705616755876569</v>
      </c>
      <c r="AA446" s="205">
        <f t="shared" si="412"/>
        <v>0</v>
      </c>
      <c r="AB446" s="205">
        <f t="shared" si="430"/>
        <v>0</v>
      </c>
      <c r="AC446" s="205">
        <f t="shared" si="449"/>
        <v>-2.9501670192097174</v>
      </c>
      <c r="AD446" s="205">
        <f t="shared" si="413"/>
        <v>0</v>
      </c>
      <c r="AE446" s="205">
        <f t="shared" si="431"/>
        <v>0</v>
      </c>
      <c r="AF446" s="205">
        <f t="shared" si="414"/>
        <v>0</v>
      </c>
      <c r="AG446" s="205">
        <f t="shared" si="432"/>
        <v>0</v>
      </c>
      <c r="AH446" s="205">
        <f t="shared" si="433"/>
        <v>0</v>
      </c>
      <c r="AI446" s="205">
        <f t="shared" si="415"/>
        <v>-0.14827136615062048</v>
      </c>
      <c r="AJ446" s="205">
        <f t="shared" si="450"/>
        <v>1654.026121137704</v>
      </c>
      <c r="AK446" s="205">
        <f t="shared" si="434"/>
        <v>90.975750539793921</v>
      </c>
      <c r="AL446" s="205">
        <f t="shared" si="416"/>
        <v>91.075088261415786</v>
      </c>
      <c r="AM446" s="205" t="e">
        <f t="shared" si="417"/>
        <v>#DIV/0!</v>
      </c>
      <c r="AN446" s="205">
        <f t="shared" si="435"/>
        <v>0</v>
      </c>
      <c r="AO446" s="205">
        <f t="shared" si="418"/>
        <v>0</v>
      </c>
      <c r="AP446" s="205">
        <f t="shared" si="436"/>
        <v>0</v>
      </c>
      <c r="AQ446" s="205">
        <f t="shared" si="437"/>
        <v>0</v>
      </c>
      <c r="AR446" s="215">
        <f t="shared" si="419"/>
        <v>13.181186421934679</v>
      </c>
      <c r="AS446" s="215">
        <f t="shared" si="420"/>
        <v>13.181186421934679</v>
      </c>
      <c r="AT446" s="215">
        <f t="shared" si="421"/>
        <v>0</v>
      </c>
      <c r="AU446" s="215">
        <f t="shared" si="451"/>
        <v>0</v>
      </c>
      <c r="AV446" s="201"/>
      <c r="AW446" s="115">
        <f t="shared" si="452"/>
        <v>82.052999999997994</v>
      </c>
      <c r="AX446" s="115">
        <f t="shared" si="453"/>
        <v>-0.60942540933210876</v>
      </c>
      <c r="AY446" s="115">
        <f t="shared" si="438"/>
        <v>0</v>
      </c>
      <c r="AZ446" s="115">
        <f t="shared" si="454"/>
        <v>-0.60364435274458317</v>
      </c>
      <c r="BA446" s="115">
        <f t="shared" si="439"/>
        <v>0</v>
      </c>
      <c r="BB446" s="115">
        <f t="shared" si="455"/>
        <v>0</v>
      </c>
      <c r="BC446" s="115">
        <f t="shared" si="456"/>
        <v>0</v>
      </c>
      <c r="BD446" s="115">
        <f t="shared" si="457"/>
        <v>0</v>
      </c>
      <c r="BE446" s="115">
        <f t="shared" si="440"/>
        <v>0</v>
      </c>
      <c r="BF446" s="115">
        <f t="shared" si="441"/>
        <v>0</v>
      </c>
      <c r="BG446" s="115">
        <f t="shared" si="458"/>
        <v>1621.0599600000071</v>
      </c>
      <c r="BH446" s="115">
        <f t="shared" si="459"/>
        <v>10623.818161876101</v>
      </c>
      <c r="BI446" s="115">
        <f t="shared" si="442"/>
        <v>82.052999999997994</v>
      </c>
      <c r="BJ446" s="115" t="e">
        <f t="shared" si="443"/>
        <v>#DIV/0!</v>
      </c>
      <c r="BK446" s="115">
        <f t="shared" si="422"/>
        <v>0</v>
      </c>
      <c r="BL446" s="115">
        <f t="shared" si="423"/>
        <v>0</v>
      </c>
      <c r="BM446" s="115">
        <f t="shared" si="444"/>
        <v>0</v>
      </c>
      <c r="BN446" s="201">
        <f t="shared" si="424"/>
        <v>0</v>
      </c>
      <c r="BO446" s="216">
        <f t="shared" si="460"/>
        <v>0</v>
      </c>
      <c r="BP446" s="201"/>
      <c r="BQ446" s="110">
        <f t="shared" si="425"/>
        <v>0</v>
      </c>
      <c r="BR446" s="110" t="e">
        <f t="shared" si="426"/>
        <v>#DIV/0!</v>
      </c>
      <c r="BS446" s="110" t="e">
        <f t="shared" si="445"/>
        <v>#DIV/0!</v>
      </c>
      <c r="BT446" s="110">
        <f t="shared" si="446"/>
        <v>0</v>
      </c>
    </row>
    <row r="447" spans="1:102" s="217" customFormat="1">
      <c r="A447" s="110">
        <f t="shared" si="461"/>
        <v>4.9700000000000859</v>
      </c>
      <c r="B447" s="110">
        <f t="shared" si="427"/>
        <v>1515.510496517029</v>
      </c>
      <c r="C447" s="116">
        <f t="shared" si="428"/>
        <v>1515.510496517029</v>
      </c>
      <c r="D447" s="110"/>
      <c r="E447" s="205">
        <f t="shared" si="396"/>
        <v>1660.459068162942</v>
      </c>
      <c r="F447" s="205">
        <f t="shared" si="397"/>
        <v>1709.9516812236234</v>
      </c>
      <c r="G447" s="205">
        <f t="shared" si="398"/>
        <v>-0.14839972962711803</v>
      </c>
      <c r="H447" s="205">
        <f t="shared" si="399"/>
        <v>1653.1143777661973</v>
      </c>
      <c r="I447" s="205">
        <f t="shared" si="400"/>
        <v>0</v>
      </c>
      <c r="J447" s="110"/>
      <c r="K447" s="115">
        <f t="shared" si="401"/>
        <v>1620.2384100000072</v>
      </c>
      <c r="L447" s="115">
        <f t="shared" si="402"/>
        <v>1793.557120000004</v>
      </c>
      <c r="M447" s="115">
        <f t="shared" si="403"/>
        <v>0.16711229946523937</v>
      </c>
      <c r="N447" s="115">
        <f t="shared" si="404"/>
        <v>1672.8220998896409</v>
      </c>
      <c r="O447" s="115">
        <f t="shared" si="405"/>
        <v>1954.2482000000023</v>
      </c>
      <c r="P447" s="110"/>
      <c r="Q447" s="205">
        <f t="shared" si="406"/>
        <v>-2.9286910244200692</v>
      </c>
      <c r="R447" s="204">
        <f t="shared" si="407"/>
        <v>0</v>
      </c>
      <c r="S447" s="204">
        <f t="shared" si="408"/>
        <v>0</v>
      </c>
      <c r="T447" s="115">
        <f t="shared" si="409"/>
        <v>-0.60425047868738557</v>
      </c>
      <c r="U447" s="115">
        <f t="shared" si="410"/>
        <v>0</v>
      </c>
      <c r="V447" s="115">
        <f t="shared" si="411"/>
        <v>0</v>
      </c>
      <c r="W447" s="202">
        <f t="shared" si="429"/>
        <v>0</v>
      </c>
      <c r="X447" s="110"/>
      <c r="Y447" s="205">
        <f t="shared" si="447"/>
        <v>91.174337150666489</v>
      </c>
      <c r="Z447" s="205">
        <f t="shared" si="448"/>
        <v>-2.9286910244200692</v>
      </c>
      <c r="AA447" s="205">
        <f t="shared" si="412"/>
        <v>0</v>
      </c>
      <c r="AB447" s="205">
        <f t="shared" si="430"/>
        <v>0</v>
      </c>
      <c r="AC447" s="205">
        <f t="shared" si="449"/>
        <v>-2.9084859889984411</v>
      </c>
      <c r="AD447" s="205">
        <f t="shared" si="413"/>
        <v>0</v>
      </c>
      <c r="AE447" s="205">
        <f t="shared" si="431"/>
        <v>0</v>
      </c>
      <c r="AF447" s="205">
        <f t="shared" si="414"/>
        <v>0</v>
      </c>
      <c r="AG447" s="205">
        <f t="shared" si="432"/>
        <v>0</v>
      </c>
      <c r="AH447" s="205">
        <f t="shared" si="433"/>
        <v>0</v>
      </c>
      <c r="AI447" s="205">
        <f t="shared" si="415"/>
        <v>-0.14839972962711803</v>
      </c>
      <c r="AJ447" s="205">
        <f t="shared" si="450"/>
        <v>1653.1143777661973</v>
      </c>
      <c r="AK447" s="205">
        <f t="shared" si="434"/>
        <v>91.075088261415786</v>
      </c>
      <c r="AL447" s="205">
        <f t="shared" si="416"/>
        <v>91.174337150666489</v>
      </c>
      <c r="AM447" s="205" t="e">
        <f t="shared" si="417"/>
        <v>#DIV/0!</v>
      </c>
      <c r="AN447" s="205">
        <f t="shared" si="435"/>
        <v>0</v>
      </c>
      <c r="AO447" s="205">
        <f t="shared" si="418"/>
        <v>0</v>
      </c>
      <c r="AP447" s="205">
        <f t="shared" si="436"/>
        <v>0</v>
      </c>
      <c r="AQ447" s="205">
        <f t="shared" si="437"/>
        <v>0</v>
      </c>
      <c r="AR447" s="215">
        <f t="shared" si="419"/>
        <v>13.181186421934679</v>
      </c>
      <c r="AS447" s="215">
        <f t="shared" si="420"/>
        <v>13.181186421934679</v>
      </c>
      <c r="AT447" s="215">
        <f t="shared" si="421"/>
        <v>0</v>
      </c>
      <c r="AU447" s="215">
        <f t="shared" si="451"/>
        <v>0</v>
      </c>
      <c r="AV447" s="201"/>
      <c r="AW447" s="115">
        <f t="shared" si="452"/>
        <v>82.154999999990579</v>
      </c>
      <c r="AX447" s="115">
        <f t="shared" si="453"/>
        <v>-0.60425047868738557</v>
      </c>
      <c r="AY447" s="115">
        <f t="shared" si="438"/>
        <v>0</v>
      </c>
      <c r="AZ447" s="115">
        <f t="shared" si="454"/>
        <v>-0.59848076115371585</v>
      </c>
      <c r="BA447" s="115">
        <f t="shared" si="439"/>
        <v>0</v>
      </c>
      <c r="BB447" s="115">
        <f t="shared" si="455"/>
        <v>0</v>
      </c>
      <c r="BC447" s="115">
        <f t="shared" si="456"/>
        <v>0</v>
      </c>
      <c r="BD447" s="115">
        <f t="shared" si="457"/>
        <v>0</v>
      </c>
      <c r="BE447" s="115">
        <f t="shared" si="440"/>
        <v>0</v>
      </c>
      <c r="BF447" s="115">
        <f t="shared" si="441"/>
        <v>0</v>
      </c>
      <c r="BG447" s="115">
        <f t="shared" si="458"/>
        <v>1620.2384100000072</v>
      </c>
      <c r="BH447" s="115">
        <f t="shared" si="459"/>
        <v>10554.946348298037</v>
      </c>
      <c r="BI447" s="115">
        <f t="shared" si="442"/>
        <v>82.154999999990579</v>
      </c>
      <c r="BJ447" s="115" t="e">
        <f t="shared" si="443"/>
        <v>#DIV/0!</v>
      </c>
      <c r="BK447" s="115">
        <f t="shared" si="422"/>
        <v>0</v>
      </c>
      <c r="BL447" s="115">
        <f t="shared" si="423"/>
        <v>0</v>
      </c>
      <c r="BM447" s="115">
        <f t="shared" si="444"/>
        <v>0</v>
      </c>
      <c r="BN447" s="201">
        <f t="shared" si="424"/>
        <v>0</v>
      </c>
      <c r="BO447" s="216">
        <f t="shared" si="460"/>
        <v>0</v>
      </c>
      <c r="BP447" s="201"/>
      <c r="BQ447" s="110">
        <f t="shared" si="425"/>
        <v>0</v>
      </c>
      <c r="BR447" s="110" t="e">
        <f t="shared" si="426"/>
        <v>#DIV/0!</v>
      </c>
      <c r="BS447" s="110" t="e">
        <f t="shared" si="445"/>
        <v>#DIV/0!</v>
      </c>
      <c r="BT447" s="110">
        <f t="shared" si="446"/>
        <v>0</v>
      </c>
    </row>
    <row r="448" spans="1:102" s="217" customFormat="1">
      <c r="A448" s="110">
        <f t="shared" si="461"/>
        <v>4.9600000000000861</v>
      </c>
      <c r="B448" s="110">
        <f t="shared" si="427"/>
        <v>1515.3786846528096</v>
      </c>
      <c r="C448" s="116">
        <f t="shared" si="428"/>
        <v>1515.3786846528096</v>
      </c>
      <c r="D448" s="110"/>
      <c r="E448" s="205">
        <f t="shared" si="396"/>
        <v>1659.620780261705</v>
      </c>
      <c r="F448" s="205">
        <f t="shared" si="397"/>
        <v>1709.5718812236232</v>
      </c>
      <c r="G448" s="205">
        <f t="shared" si="398"/>
        <v>-0.14852800678212377</v>
      </c>
      <c r="H448" s="205">
        <f t="shared" si="399"/>
        <v>1652.2016427992587</v>
      </c>
      <c r="I448" s="205">
        <f t="shared" si="400"/>
        <v>0</v>
      </c>
      <c r="J448" s="110"/>
      <c r="K448" s="115">
        <f t="shared" si="401"/>
        <v>1619.4158400000069</v>
      </c>
      <c r="L448" s="115">
        <f t="shared" si="402"/>
        <v>1793.0748800000042</v>
      </c>
      <c r="M448" s="115">
        <f t="shared" si="403"/>
        <v>0.16726137377341529</v>
      </c>
      <c r="N448" s="115">
        <f t="shared" si="404"/>
        <v>1672.1341122852359</v>
      </c>
      <c r="O448" s="115">
        <f t="shared" si="405"/>
        <v>1953.9968000000022</v>
      </c>
      <c r="P448" s="110"/>
      <c r="Q448" s="205">
        <f t="shared" si="406"/>
        <v>-2.8876659939660372</v>
      </c>
      <c r="R448" s="204">
        <f t="shared" si="407"/>
        <v>0</v>
      </c>
      <c r="S448" s="204">
        <f t="shared" si="408"/>
        <v>0</v>
      </c>
      <c r="T448" s="115">
        <f t="shared" si="409"/>
        <v>-0.59908862416375763</v>
      </c>
      <c r="U448" s="115">
        <f t="shared" si="410"/>
        <v>0</v>
      </c>
      <c r="V448" s="115">
        <f t="shared" si="411"/>
        <v>0</v>
      </c>
      <c r="W448" s="202">
        <f t="shared" si="429"/>
        <v>0</v>
      </c>
      <c r="X448" s="110"/>
      <c r="Y448" s="205">
        <f t="shared" si="447"/>
        <v>91.273496693863436</v>
      </c>
      <c r="Z448" s="205">
        <f t="shared" si="448"/>
        <v>-2.8876659939660372</v>
      </c>
      <c r="AA448" s="205">
        <f t="shared" si="412"/>
        <v>0</v>
      </c>
      <c r="AB448" s="205">
        <f t="shared" si="430"/>
        <v>0</v>
      </c>
      <c r="AC448" s="205">
        <f t="shared" si="449"/>
        <v>-2.8676464152031511</v>
      </c>
      <c r="AD448" s="205">
        <f t="shared" si="413"/>
        <v>0</v>
      </c>
      <c r="AE448" s="205">
        <f t="shared" si="431"/>
        <v>0</v>
      </c>
      <c r="AF448" s="205">
        <f t="shared" si="414"/>
        <v>0</v>
      </c>
      <c r="AG448" s="205">
        <f t="shared" si="432"/>
        <v>0</v>
      </c>
      <c r="AH448" s="205">
        <f t="shared" si="433"/>
        <v>0</v>
      </c>
      <c r="AI448" s="205">
        <f t="shared" si="415"/>
        <v>-0.14852800678212377</v>
      </c>
      <c r="AJ448" s="205">
        <f t="shared" si="450"/>
        <v>1652.2016427992587</v>
      </c>
      <c r="AK448" s="205">
        <f t="shared" si="434"/>
        <v>91.174337150666489</v>
      </c>
      <c r="AL448" s="205">
        <f t="shared" si="416"/>
        <v>91.273496693863436</v>
      </c>
      <c r="AM448" s="205" t="e">
        <f t="shared" si="417"/>
        <v>#DIV/0!</v>
      </c>
      <c r="AN448" s="205">
        <f t="shared" si="435"/>
        <v>0</v>
      </c>
      <c r="AO448" s="205">
        <f t="shared" si="418"/>
        <v>0</v>
      </c>
      <c r="AP448" s="205">
        <f t="shared" si="436"/>
        <v>0</v>
      </c>
      <c r="AQ448" s="205">
        <f t="shared" si="437"/>
        <v>0</v>
      </c>
      <c r="AR448" s="215">
        <f t="shared" si="419"/>
        <v>13.181186421934679</v>
      </c>
      <c r="AS448" s="215">
        <f t="shared" si="420"/>
        <v>13.181186421934679</v>
      </c>
      <c r="AT448" s="215">
        <f t="shared" si="421"/>
        <v>0</v>
      </c>
      <c r="AU448" s="215">
        <f t="shared" si="451"/>
        <v>0</v>
      </c>
      <c r="AV448" s="201"/>
      <c r="AW448" s="115">
        <f t="shared" si="452"/>
        <v>82.25700000002864</v>
      </c>
      <c r="AX448" s="115">
        <f t="shared" si="453"/>
        <v>-0.59908862416375763</v>
      </c>
      <c r="AY448" s="115">
        <f t="shared" si="438"/>
        <v>0</v>
      </c>
      <c r="AZ448" s="115">
        <f t="shared" si="454"/>
        <v>-0.59333021389038498</v>
      </c>
      <c r="BA448" s="115">
        <f t="shared" si="439"/>
        <v>0</v>
      </c>
      <c r="BB448" s="115">
        <f t="shared" si="455"/>
        <v>0</v>
      </c>
      <c r="BC448" s="115">
        <f t="shared" si="456"/>
        <v>0</v>
      </c>
      <c r="BD448" s="115">
        <f t="shared" si="457"/>
        <v>0</v>
      </c>
      <c r="BE448" s="115">
        <f t="shared" si="440"/>
        <v>0</v>
      </c>
      <c r="BF448" s="115">
        <f t="shared" si="441"/>
        <v>0</v>
      </c>
      <c r="BG448" s="115">
        <f t="shared" si="458"/>
        <v>1619.4158400000069</v>
      </c>
      <c r="BH448" s="115">
        <f t="shared" si="459"/>
        <v>10485.972534719982</v>
      </c>
      <c r="BI448" s="115">
        <f t="shared" si="442"/>
        <v>82.25700000002864</v>
      </c>
      <c r="BJ448" s="115" t="e">
        <f t="shared" si="443"/>
        <v>#DIV/0!</v>
      </c>
      <c r="BK448" s="115">
        <f t="shared" si="422"/>
        <v>0</v>
      </c>
      <c r="BL448" s="115">
        <f t="shared" si="423"/>
        <v>0</v>
      </c>
      <c r="BM448" s="115">
        <f t="shared" si="444"/>
        <v>0</v>
      </c>
      <c r="BN448" s="201">
        <f t="shared" si="424"/>
        <v>0</v>
      </c>
      <c r="BO448" s="216">
        <f t="shared" si="460"/>
        <v>0</v>
      </c>
      <c r="BP448" s="201"/>
      <c r="BQ448" s="110">
        <f t="shared" si="425"/>
        <v>0</v>
      </c>
      <c r="BR448" s="110" t="e">
        <f t="shared" si="426"/>
        <v>#DIV/0!</v>
      </c>
      <c r="BS448" s="110" t="e">
        <f t="shared" si="445"/>
        <v>#DIV/0!</v>
      </c>
      <c r="BT448" s="110">
        <f t="shared" si="446"/>
        <v>0</v>
      </c>
    </row>
    <row r="449" spans="1:72" s="217" customFormat="1">
      <c r="A449" s="110">
        <f t="shared" si="461"/>
        <v>4.9500000000000863</v>
      </c>
      <c r="B449" s="110">
        <f t="shared" si="427"/>
        <v>1515.2468727885903</v>
      </c>
      <c r="C449" s="116">
        <f t="shared" si="428"/>
        <v>1515.2468727885903</v>
      </c>
      <c r="D449" s="110"/>
      <c r="E449" s="205">
        <f t="shared" si="396"/>
        <v>1658.7813660057163</v>
      </c>
      <c r="F449" s="205">
        <f t="shared" si="397"/>
        <v>1709.1892812236233</v>
      </c>
      <c r="G449" s="205">
        <f t="shared" si="398"/>
        <v>-0.14865619492157625</v>
      </c>
      <c r="H449" s="205">
        <f t="shared" si="399"/>
        <v>1651.2879171354928</v>
      </c>
      <c r="I449" s="205">
        <f t="shared" si="400"/>
        <v>0</v>
      </c>
      <c r="J449" s="110"/>
      <c r="K449" s="115">
        <f t="shared" si="401"/>
        <v>1618.5922500000074</v>
      </c>
      <c r="L449" s="115">
        <f t="shared" si="402"/>
        <v>1792.5920000000042</v>
      </c>
      <c r="M449" s="115">
        <f t="shared" si="403"/>
        <v>0.167410714285713</v>
      </c>
      <c r="N449" s="115">
        <f t="shared" si="404"/>
        <v>1671.4453896050445</v>
      </c>
      <c r="O449" s="115">
        <f t="shared" si="405"/>
        <v>1953.7450000000022</v>
      </c>
      <c r="P449" s="110"/>
      <c r="Q449" s="205">
        <f t="shared" si="406"/>
        <v>-2.8474594237163902</v>
      </c>
      <c r="R449" s="204">
        <f t="shared" si="407"/>
        <v>0</v>
      </c>
      <c r="S449" s="204">
        <f t="shared" si="408"/>
        <v>0</v>
      </c>
      <c r="T449" s="115">
        <f t="shared" si="409"/>
        <v>-0.59393980285269987</v>
      </c>
      <c r="U449" s="115">
        <f t="shared" si="410"/>
        <v>0</v>
      </c>
      <c r="V449" s="115">
        <f t="shared" si="411"/>
        <v>0</v>
      </c>
      <c r="W449" s="202">
        <f t="shared" si="429"/>
        <v>0</v>
      </c>
      <c r="X449" s="110"/>
      <c r="Y449" s="205">
        <f t="shared" si="447"/>
        <v>91.372566376596424</v>
      </c>
      <c r="Z449" s="205">
        <f t="shared" si="448"/>
        <v>-2.8474594237163902</v>
      </c>
      <c r="AA449" s="205">
        <f t="shared" si="412"/>
        <v>0</v>
      </c>
      <c r="AB449" s="205">
        <f t="shared" si="430"/>
        <v>0</v>
      </c>
      <c r="AC449" s="205">
        <f t="shared" si="449"/>
        <v>-2.8276212694170679</v>
      </c>
      <c r="AD449" s="205">
        <f t="shared" si="413"/>
        <v>0</v>
      </c>
      <c r="AE449" s="205">
        <f t="shared" si="431"/>
        <v>0</v>
      </c>
      <c r="AF449" s="205">
        <f t="shared" si="414"/>
        <v>0</v>
      </c>
      <c r="AG449" s="205">
        <f t="shared" si="432"/>
        <v>0</v>
      </c>
      <c r="AH449" s="205">
        <f t="shared" si="433"/>
        <v>0</v>
      </c>
      <c r="AI449" s="205">
        <f t="shared" si="415"/>
        <v>-0.14865619492157625</v>
      </c>
      <c r="AJ449" s="205">
        <f t="shared" si="450"/>
        <v>1651.2879171354928</v>
      </c>
      <c r="AK449" s="205">
        <f t="shared" si="434"/>
        <v>91.273496693863436</v>
      </c>
      <c r="AL449" s="205">
        <f t="shared" si="416"/>
        <v>91.372566376596424</v>
      </c>
      <c r="AM449" s="205" t="e">
        <f t="shared" si="417"/>
        <v>#DIV/0!</v>
      </c>
      <c r="AN449" s="205">
        <f t="shared" si="435"/>
        <v>0</v>
      </c>
      <c r="AO449" s="205">
        <f t="shared" si="418"/>
        <v>0</v>
      </c>
      <c r="AP449" s="205">
        <f t="shared" si="436"/>
        <v>0</v>
      </c>
      <c r="AQ449" s="205">
        <f t="shared" si="437"/>
        <v>0</v>
      </c>
      <c r="AR449" s="215">
        <f t="shared" si="419"/>
        <v>13.181186421934679</v>
      </c>
      <c r="AS449" s="215">
        <f t="shared" si="420"/>
        <v>13.181186421934679</v>
      </c>
      <c r="AT449" s="215">
        <f t="shared" si="421"/>
        <v>0</v>
      </c>
      <c r="AU449" s="215">
        <f t="shared" si="451"/>
        <v>0</v>
      </c>
      <c r="AV449" s="201"/>
      <c r="AW449" s="115">
        <f t="shared" si="452"/>
        <v>82.358999999953028</v>
      </c>
      <c r="AX449" s="115">
        <f t="shared" si="453"/>
        <v>-0.59393980285269987</v>
      </c>
      <c r="AY449" s="115">
        <f t="shared" si="438"/>
        <v>0</v>
      </c>
      <c r="AZ449" s="115">
        <f t="shared" si="454"/>
        <v>-0.58819266815854077</v>
      </c>
      <c r="BA449" s="115">
        <f t="shared" si="439"/>
        <v>0</v>
      </c>
      <c r="BB449" s="115">
        <f t="shared" si="455"/>
        <v>0</v>
      </c>
      <c r="BC449" s="115">
        <f t="shared" si="456"/>
        <v>0</v>
      </c>
      <c r="BD449" s="115">
        <f t="shared" si="457"/>
        <v>0</v>
      </c>
      <c r="BE449" s="115">
        <f t="shared" si="440"/>
        <v>0</v>
      </c>
      <c r="BF449" s="115">
        <f t="shared" si="441"/>
        <v>0</v>
      </c>
      <c r="BG449" s="115">
        <f t="shared" si="458"/>
        <v>1618.5922500000074</v>
      </c>
      <c r="BH449" s="115">
        <f t="shared" si="459"/>
        <v>10416.896721141888</v>
      </c>
      <c r="BI449" s="115">
        <f t="shared" si="442"/>
        <v>82.358999999953028</v>
      </c>
      <c r="BJ449" s="115" t="e">
        <f t="shared" si="443"/>
        <v>#DIV/0!</v>
      </c>
      <c r="BK449" s="115">
        <f t="shared" si="422"/>
        <v>0</v>
      </c>
      <c r="BL449" s="115">
        <f t="shared" si="423"/>
        <v>0</v>
      </c>
      <c r="BM449" s="115">
        <f t="shared" si="444"/>
        <v>0</v>
      </c>
      <c r="BN449" s="201">
        <f t="shared" si="424"/>
        <v>0</v>
      </c>
      <c r="BO449" s="216">
        <f t="shared" si="460"/>
        <v>0</v>
      </c>
      <c r="BP449" s="201"/>
      <c r="BQ449" s="110">
        <f t="shared" si="425"/>
        <v>0</v>
      </c>
      <c r="BR449" s="110" t="e">
        <f t="shared" si="426"/>
        <v>#DIV/0!</v>
      </c>
      <c r="BS449" s="110" t="e">
        <f t="shared" si="445"/>
        <v>#DIV/0!</v>
      </c>
      <c r="BT449" s="110">
        <f t="shared" si="446"/>
        <v>0</v>
      </c>
    </row>
    <row r="450" spans="1:72" s="217" customFormat="1">
      <c r="A450" s="110">
        <f t="shared" si="461"/>
        <v>4.9400000000000865</v>
      </c>
      <c r="B450" s="110">
        <f t="shared" si="427"/>
        <v>1515.1150609243709</v>
      </c>
      <c r="C450" s="116">
        <f t="shared" si="428"/>
        <v>1515.1150609243709</v>
      </c>
      <c r="D450" s="110"/>
      <c r="E450" s="205">
        <f t="shared" si="396"/>
        <v>1657.9408253949764</v>
      </c>
      <c r="F450" s="205">
        <f t="shared" si="397"/>
        <v>1708.8038812236234</v>
      </c>
      <c r="G450" s="205">
        <f t="shared" si="398"/>
        <v>-0.14878429132948034</v>
      </c>
      <c r="H450" s="205">
        <f t="shared" si="399"/>
        <v>1650.3732016786594</v>
      </c>
      <c r="I450" s="205">
        <f t="shared" si="400"/>
        <v>0</v>
      </c>
      <c r="J450" s="110"/>
      <c r="K450" s="115">
        <f t="shared" si="401"/>
        <v>1617.7676400000071</v>
      </c>
      <c r="L450" s="115">
        <f t="shared" si="402"/>
        <v>1792.1084800000042</v>
      </c>
      <c r="M450" s="115">
        <f t="shared" si="403"/>
        <v>0.16756032171581639</v>
      </c>
      <c r="N450" s="115">
        <f t="shared" si="404"/>
        <v>1670.7559324408903</v>
      </c>
      <c r="O450" s="115">
        <f t="shared" si="405"/>
        <v>1953.492800000002</v>
      </c>
      <c r="P450" s="110"/>
      <c r="Q450" s="205">
        <f t="shared" si="406"/>
        <v>-2.8080452922799681</v>
      </c>
      <c r="R450" s="204">
        <f t="shared" si="407"/>
        <v>0</v>
      </c>
      <c r="S450" s="204">
        <f t="shared" si="408"/>
        <v>0</v>
      </c>
      <c r="T450" s="115">
        <f t="shared" si="409"/>
        <v>-0.5888039720104471</v>
      </c>
      <c r="U450" s="115">
        <f t="shared" si="410"/>
        <v>0</v>
      </c>
      <c r="V450" s="115">
        <f t="shared" si="411"/>
        <v>0</v>
      </c>
      <c r="W450" s="202">
        <f t="shared" si="429"/>
        <v>0</v>
      </c>
      <c r="X450" s="110"/>
      <c r="Y450" s="205">
        <f t="shared" si="447"/>
        <v>91.47154568334112</v>
      </c>
      <c r="Z450" s="205">
        <f t="shared" si="448"/>
        <v>-2.8080452922799681</v>
      </c>
      <c r="AA450" s="205">
        <f t="shared" si="412"/>
        <v>0</v>
      </c>
      <c r="AB450" s="205">
        <f t="shared" si="430"/>
        <v>0</v>
      </c>
      <c r="AC450" s="205">
        <f t="shared" si="449"/>
        <v>-2.7883846568008708</v>
      </c>
      <c r="AD450" s="205">
        <f t="shared" si="413"/>
        <v>0</v>
      </c>
      <c r="AE450" s="205">
        <f t="shared" si="431"/>
        <v>0</v>
      </c>
      <c r="AF450" s="205">
        <f t="shared" si="414"/>
        <v>0</v>
      </c>
      <c r="AG450" s="205">
        <f t="shared" si="432"/>
        <v>0</v>
      </c>
      <c r="AH450" s="205">
        <f t="shared" si="433"/>
        <v>0</v>
      </c>
      <c r="AI450" s="205">
        <f t="shared" si="415"/>
        <v>-0.14878429132948034</v>
      </c>
      <c r="AJ450" s="205">
        <f t="shared" si="450"/>
        <v>1650.3732016786594</v>
      </c>
      <c r="AK450" s="205">
        <f t="shared" si="434"/>
        <v>91.372566376596424</v>
      </c>
      <c r="AL450" s="205">
        <f t="shared" si="416"/>
        <v>91.47154568334112</v>
      </c>
      <c r="AM450" s="205" t="e">
        <f t="shared" si="417"/>
        <v>#DIV/0!</v>
      </c>
      <c r="AN450" s="205">
        <f t="shared" si="435"/>
        <v>0</v>
      </c>
      <c r="AO450" s="205">
        <f t="shared" si="418"/>
        <v>0</v>
      </c>
      <c r="AP450" s="205">
        <f t="shared" si="436"/>
        <v>0</v>
      </c>
      <c r="AQ450" s="205">
        <f t="shared" si="437"/>
        <v>0</v>
      </c>
      <c r="AR450" s="215">
        <f t="shared" si="419"/>
        <v>13.181186421934679</v>
      </c>
      <c r="AS450" s="215">
        <f t="shared" si="420"/>
        <v>13.181186421934679</v>
      </c>
      <c r="AT450" s="215">
        <f t="shared" si="421"/>
        <v>0</v>
      </c>
      <c r="AU450" s="215">
        <f t="shared" si="451"/>
        <v>0</v>
      </c>
      <c r="AV450" s="201"/>
      <c r="AW450" s="115">
        <f t="shared" si="452"/>
        <v>82.461000000036563</v>
      </c>
      <c r="AX450" s="115">
        <f t="shared" si="453"/>
        <v>-0.5888039720104471</v>
      </c>
      <c r="AY450" s="115">
        <f t="shared" si="438"/>
        <v>0</v>
      </c>
      <c r="AZ450" s="115">
        <f t="shared" si="454"/>
        <v>-0.58306808132642829</v>
      </c>
      <c r="BA450" s="115">
        <f t="shared" si="439"/>
        <v>0</v>
      </c>
      <c r="BB450" s="115">
        <f t="shared" si="455"/>
        <v>0</v>
      </c>
      <c r="BC450" s="115">
        <f t="shared" si="456"/>
        <v>0</v>
      </c>
      <c r="BD450" s="115">
        <f t="shared" si="457"/>
        <v>0</v>
      </c>
      <c r="BE450" s="115">
        <f t="shared" si="440"/>
        <v>0</v>
      </c>
      <c r="BF450" s="115">
        <f t="shared" si="441"/>
        <v>0</v>
      </c>
      <c r="BG450" s="115">
        <f t="shared" si="458"/>
        <v>1617.7676400000071</v>
      </c>
      <c r="BH450" s="115">
        <f t="shared" si="459"/>
        <v>10347.718907563869</v>
      </c>
      <c r="BI450" s="115">
        <f t="shared" si="442"/>
        <v>82.461000000036563</v>
      </c>
      <c r="BJ450" s="115" t="e">
        <f t="shared" si="443"/>
        <v>#DIV/0!</v>
      </c>
      <c r="BK450" s="115">
        <f t="shared" si="422"/>
        <v>0</v>
      </c>
      <c r="BL450" s="115">
        <f t="shared" si="423"/>
        <v>0</v>
      </c>
      <c r="BM450" s="115">
        <f t="shared" si="444"/>
        <v>0</v>
      </c>
      <c r="BN450" s="201">
        <f t="shared" si="424"/>
        <v>0</v>
      </c>
      <c r="BO450" s="216">
        <f t="shared" si="460"/>
        <v>0</v>
      </c>
      <c r="BP450" s="201"/>
      <c r="BQ450" s="110">
        <f t="shared" si="425"/>
        <v>0</v>
      </c>
      <c r="BR450" s="110" t="e">
        <f t="shared" si="426"/>
        <v>#DIV/0!</v>
      </c>
      <c r="BS450" s="110" t="e">
        <f t="shared" si="445"/>
        <v>#DIV/0!</v>
      </c>
      <c r="BT450" s="110">
        <f t="shared" si="446"/>
        <v>0</v>
      </c>
    </row>
    <row r="451" spans="1:72" s="217" customFormat="1">
      <c r="A451" s="110">
        <f t="shared" si="461"/>
        <v>4.9300000000000868</v>
      </c>
      <c r="B451" s="110">
        <f t="shared" si="427"/>
        <v>1514.9832490601516</v>
      </c>
      <c r="C451" s="116">
        <f t="shared" si="428"/>
        <v>1514.9832490601516</v>
      </c>
      <c r="D451" s="110"/>
      <c r="E451" s="205">
        <f t="shared" si="396"/>
        <v>1657.0991584294848</v>
      </c>
      <c r="F451" s="205">
        <f t="shared" si="397"/>
        <v>1708.4156812236233</v>
      </c>
      <c r="G451" s="205">
        <f t="shared" si="398"/>
        <v>-0.1489122932678475</v>
      </c>
      <c r="H451" s="205">
        <f t="shared" si="399"/>
        <v>1649.4574973376778</v>
      </c>
      <c r="I451" s="205">
        <f t="shared" si="400"/>
        <v>0</v>
      </c>
      <c r="J451" s="110"/>
      <c r="K451" s="115">
        <f t="shared" si="401"/>
        <v>1616.9420100000075</v>
      </c>
      <c r="L451" s="115">
        <f t="shared" si="402"/>
        <v>1791.6243200000042</v>
      </c>
      <c r="M451" s="115">
        <f t="shared" si="403"/>
        <v>0.16771019677996291</v>
      </c>
      <c r="N451" s="115">
        <f t="shared" si="404"/>
        <v>1670.0657413864515</v>
      </c>
      <c r="O451" s="115">
        <f t="shared" si="405"/>
        <v>1953.2402000000022</v>
      </c>
      <c r="P451" s="110"/>
      <c r="Q451" s="205">
        <f t="shared" si="406"/>
        <v>-2.7693986581952474</v>
      </c>
      <c r="R451" s="204">
        <f t="shared" si="407"/>
        <v>0</v>
      </c>
      <c r="S451" s="204">
        <f t="shared" si="408"/>
        <v>0</v>
      </c>
      <c r="T451" s="115">
        <f t="shared" si="409"/>
        <v>-0.58368108905737393</v>
      </c>
      <c r="U451" s="115">
        <f t="shared" si="410"/>
        <v>0</v>
      </c>
      <c r="V451" s="115">
        <f t="shared" si="411"/>
        <v>0</v>
      </c>
      <c r="W451" s="202">
        <f t="shared" si="429"/>
        <v>0</v>
      </c>
      <c r="X451" s="110"/>
      <c r="Y451" s="205">
        <f t="shared" si="447"/>
        <v>91.570434098163915</v>
      </c>
      <c r="Z451" s="205">
        <f t="shared" si="448"/>
        <v>-2.7693986581952474</v>
      </c>
      <c r="AA451" s="205">
        <f t="shared" si="412"/>
        <v>0</v>
      </c>
      <c r="AB451" s="205">
        <f t="shared" si="430"/>
        <v>0</v>
      </c>
      <c r="AC451" s="205">
        <f t="shared" si="449"/>
        <v>-2.7499117571826517</v>
      </c>
      <c r="AD451" s="205">
        <f t="shared" si="413"/>
        <v>0</v>
      </c>
      <c r="AE451" s="205">
        <f t="shared" si="431"/>
        <v>0</v>
      </c>
      <c r="AF451" s="205">
        <f t="shared" si="414"/>
        <v>0</v>
      </c>
      <c r="AG451" s="205">
        <f t="shared" si="432"/>
        <v>0</v>
      </c>
      <c r="AH451" s="205">
        <f t="shared" si="433"/>
        <v>0</v>
      </c>
      <c r="AI451" s="205">
        <f t="shared" si="415"/>
        <v>-0.1489122932678475</v>
      </c>
      <c r="AJ451" s="205">
        <f t="shared" si="450"/>
        <v>1649.4574973376778</v>
      </c>
      <c r="AK451" s="205">
        <f t="shared" si="434"/>
        <v>91.47154568334112</v>
      </c>
      <c r="AL451" s="205">
        <f t="shared" si="416"/>
        <v>91.570434098163915</v>
      </c>
      <c r="AM451" s="205" t="e">
        <f t="shared" si="417"/>
        <v>#DIV/0!</v>
      </c>
      <c r="AN451" s="205">
        <f t="shared" si="435"/>
        <v>0</v>
      </c>
      <c r="AO451" s="205">
        <f t="shared" si="418"/>
        <v>0</v>
      </c>
      <c r="AP451" s="205">
        <f t="shared" si="436"/>
        <v>0</v>
      </c>
      <c r="AQ451" s="205">
        <f t="shared" si="437"/>
        <v>0</v>
      </c>
      <c r="AR451" s="215">
        <f t="shared" si="419"/>
        <v>13.181186421934679</v>
      </c>
      <c r="AS451" s="215">
        <f t="shared" si="420"/>
        <v>13.181186421934679</v>
      </c>
      <c r="AT451" s="215">
        <f t="shared" si="421"/>
        <v>0</v>
      </c>
      <c r="AU451" s="215">
        <f t="shared" si="451"/>
        <v>0</v>
      </c>
      <c r="AV451" s="201"/>
      <c r="AW451" s="115">
        <f t="shared" si="452"/>
        <v>82.562999999960937</v>
      </c>
      <c r="AX451" s="115">
        <f t="shared" si="453"/>
        <v>-0.58368108905737393</v>
      </c>
      <c r="AY451" s="115">
        <f t="shared" si="438"/>
        <v>0</v>
      </c>
      <c r="AZ451" s="115">
        <f t="shared" si="454"/>
        <v>-0.57795641092597061</v>
      </c>
      <c r="BA451" s="115">
        <f t="shared" si="439"/>
        <v>0</v>
      </c>
      <c r="BB451" s="115">
        <f t="shared" si="455"/>
        <v>0</v>
      </c>
      <c r="BC451" s="115">
        <f t="shared" si="456"/>
        <v>0</v>
      </c>
      <c r="BD451" s="115">
        <f t="shared" si="457"/>
        <v>0</v>
      </c>
      <c r="BE451" s="115">
        <f t="shared" si="440"/>
        <v>0</v>
      </c>
      <c r="BF451" s="115">
        <f t="shared" si="441"/>
        <v>0</v>
      </c>
      <c r="BG451" s="115">
        <f t="shared" si="458"/>
        <v>1616.9420100000075</v>
      </c>
      <c r="BH451" s="115">
        <f t="shared" si="459"/>
        <v>10278.439093985768</v>
      </c>
      <c r="BI451" s="115">
        <f t="shared" si="442"/>
        <v>82.562999999960937</v>
      </c>
      <c r="BJ451" s="115" t="e">
        <f t="shared" si="443"/>
        <v>#DIV/0!</v>
      </c>
      <c r="BK451" s="115">
        <f t="shared" si="422"/>
        <v>0</v>
      </c>
      <c r="BL451" s="115">
        <f t="shared" si="423"/>
        <v>0</v>
      </c>
      <c r="BM451" s="115">
        <f t="shared" si="444"/>
        <v>0</v>
      </c>
      <c r="BN451" s="201">
        <f t="shared" si="424"/>
        <v>0</v>
      </c>
      <c r="BO451" s="216">
        <f t="shared" si="460"/>
        <v>0</v>
      </c>
      <c r="BP451" s="201"/>
      <c r="BQ451" s="110">
        <f t="shared" si="425"/>
        <v>0</v>
      </c>
      <c r="BR451" s="110" t="e">
        <f t="shared" si="426"/>
        <v>#DIV/0!</v>
      </c>
      <c r="BS451" s="110" t="e">
        <f t="shared" si="445"/>
        <v>#DIV/0!</v>
      </c>
      <c r="BT451" s="110">
        <f t="shared" si="446"/>
        <v>0</v>
      </c>
    </row>
    <row r="452" spans="1:72" s="217" customFormat="1">
      <c r="A452" s="110">
        <f t="shared" si="461"/>
        <v>4.920000000000087</v>
      </c>
      <c r="B452" s="110">
        <f t="shared" si="427"/>
        <v>1514.8514371959322</v>
      </c>
      <c r="C452" s="116">
        <f t="shared" si="428"/>
        <v>1514.8514371959322</v>
      </c>
      <c r="D452" s="110"/>
      <c r="E452" s="205">
        <f t="shared" si="396"/>
        <v>1656.2563651092419</v>
      </c>
      <c r="F452" s="205">
        <f t="shared" si="397"/>
        <v>1708.0246812236232</v>
      </c>
      <c r="G452" s="205">
        <f t="shared" si="398"/>
        <v>-0.14904019797663598</v>
      </c>
      <c r="H452" s="205">
        <f t="shared" si="399"/>
        <v>1648.5408050266374</v>
      </c>
      <c r="I452" s="205">
        <f t="shared" si="400"/>
        <v>0</v>
      </c>
      <c r="J452" s="110"/>
      <c r="K452" s="115">
        <f t="shared" si="401"/>
        <v>1616.1153600000073</v>
      </c>
      <c r="L452" s="115">
        <f t="shared" si="402"/>
        <v>1791.1395200000043</v>
      </c>
      <c r="M452" s="115">
        <f t="shared" si="403"/>
        <v>0.16786034019695481</v>
      </c>
      <c r="N452" s="115">
        <f t="shared" si="404"/>
        <v>1669.3748170372637</v>
      </c>
      <c r="O452" s="115">
        <f t="shared" si="405"/>
        <v>1952.9872000000023</v>
      </c>
      <c r="P452" s="110"/>
      <c r="Q452" s="205">
        <f t="shared" si="406"/>
        <v>-2.7314956043939578</v>
      </c>
      <c r="R452" s="204">
        <f t="shared" si="407"/>
        <v>0</v>
      </c>
      <c r="S452" s="204">
        <f t="shared" si="408"/>
        <v>0</v>
      </c>
      <c r="T452" s="115">
        <f t="shared" si="409"/>
        <v>-0.57857111157726326</v>
      </c>
      <c r="U452" s="115">
        <f t="shared" si="410"/>
        <v>0</v>
      </c>
      <c r="V452" s="115">
        <f t="shared" si="411"/>
        <v>0</v>
      </c>
      <c r="W452" s="202">
        <f t="shared" si="429"/>
        <v>0</v>
      </c>
      <c r="X452" s="110"/>
      <c r="Y452" s="205">
        <f t="shared" si="447"/>
        <v>91.669231104039824</v>
      </c>
      <c r="Z452" s="205">
        <f t="shared" si="448"/>
        <v>-2.7314956043939578</v>
      </c>
      <c r="AA452" s="205">
        <f t="shared" si="412"/>
        <v>0</v>
      </c>
      <c r="AB452" s="205">
        <f t="shared" si="430"/>
        <v>0</v>
      </c>
      <c r="AC452" s="205">
        <f t="shared" si="449"/>
        <v>-2.712178769792065</v>
      </c>
      <c r="AD452" s="205">
        <f t="shared" si="413"/>
        <v>0</v>
      </c>
      <c r="AE452" s="205">
        <f t="shared" si="431"/>
        <v>0</v>
      </c>
      <c r="AF452" s="205">
        <f t="shared" si="414"/>
        <v>0</v>
      </c>
      <c r="AG452" s="205">
        <f t="shared" si="432"/>
        <v>0</v>
      </c>
      <c r="AH452" s="205">
        <f t="shared" si="433"/>
        <v>0</v>
      </c>
      <c r="AI452" s="205">
        <f t="shared" si="415"/>
        <v>-0.14904019797663598</v>
      </c>
      <c r="AJ452" s="205">
        <f t="shared" si="450"/>
        <v>1648.5408050266374</v>
      </c>
      <c r="AK452" s="205">
        <f t="shared" si="434"/>
        <v>91.570434098163915</v>
      </c>
      <c r="AL452" s="205">
        <f t="shared" si="416"/>
        <v>91.669231104039824</v>
      </c>
      <c r="AM452" s="205" t="e">
        <f t="shared" si="417"/>
        <v>#DIV/0!</v>
      </c>
      <c r="AN452" s="205">
        <f t="shared" si="435"/>
        <v>0</v>
      </c>
      <c r="AO452" s="205">
        <f t="shared" si="418"/>
        <v>0</v>
      </c>
      <c r="AP452" s="205">
        <f t="shared" si="436"/>
        <v>0</v>
      </c>
      <c r="AQ452" s="205">
        <f t="shared" si="437"/>
        <v>0</v>
      </c>
      <c r="AR452" s="215">
        <f t="shared" si="419"/>
        <v>13.181186421934679</v>
      </c>
      <c r="AS452" s="215">
        <f t="shared" si="420"/>
        <v>13.181186421934679</v>
      </c>
      <c r="AT452" s="215">
        <f t="shared" si="421"/>
        <v>0</v>
      </c>
      <c r="AU452" s="215">
        <f t="shared" si="451"/>
        <v>0</v>
      </c>
      <c r="AV452" s="201"/>
      <c r="AW452" s="115">
        <f t="shared" si="452"/>
        <v>82.665000000021735</v>
      </c>
      <c r="AX452" s="115">
        <f t="shared" si="453"/>
        <v>-0.57857111157726326</v>
      </c>
      <c r="AY452" s="115">
        <f t="shared" si="438"/>
        <v>0</v>
      </c>
      <c r="AZ452" s="115">
        <f t="shared" si="454"/>
        <v>-0.57285761465203866</v>
      </c>
      <c r="BA452" s="115">
        <f t="shared" si="439"/>
        <v>0</v>
      </c>
      <c r="BB452" s="115">
        <f t="shared" si="455"/>
        <v>0</v>
      </c>
      <c r="BC452" s="115">
        <f t="shared" si="456"/>
        <v>0</v>
      </c>
      <c r="BD452" s="115">
        <f t="shared" si="457"/>
        <v>0</v>
      </c>
      <c r="BE452" s="115">
        <f t="shared" si="440"/>
        <v>0</v>
      </c>
      <c r="BF452" s="115">
        <f t="shared" si="441"/>
        <v>0</v>
      </c>
      <c r="BG452" s="115">
        <f t="shared" si="458"/>
        <v>1616.1153600000073</v>
      </c>
      <c r="BH452" s="115">
        <f t="shared" si="459"/>
        <v>10209.057280407742</v>
      </c>
      <c r="BI452" s="115">
        <f t="shared" si="442"/>
        <v>82.665000000021735</v>
      </c>
      <c r="BJ452" s="115" t="e">
        <f t="shared" si="443"/>
        <v>#DIV/0!</v>
      </c>
      <c r="BK452" s="115">
        <f t="shared" si="422"/>
        <v>0</v>
      </c>
      <c r="BL452" s="115">
        <f t="shared" si="423"/>
        <v>0</v>
      </c>
      <c r="BM452" s="115">
        <f t="shared" si="444"/>
        <v>0</v>
      </c>
      <c r="BN452" s="201">
        <f t="shared" si="424"/>
        <v>0</v>
      </c>
      <c r="BO452" s="216">
        <f t="shared" si="460"/>
        <v>0</v>
      </c>
      <c r="BP452" s="201"/>
      <c r="BQ452" s="110">
        <f t="shared" si="425"/>
        <v>0</v>
      </c>
      <c r="BR452" s="110" t="e">
        <f t="shared" si="426"/>
        <v>#DIV/0!</v>
      </c>
      <c r="BS452" s="110" t="e">
        <f t="shared" si="445"/>
        <v>#DIV/0!</v>
      </c>
      <c r="BT452" s="110">
        <f t="shared" si="446"/>
        <v>0</v>
      </c>
    </row>
    <row r="453" spans="1:72" s="217" customFormat="1">
      <c r="A453" s="110">
        <f t="shared" si="461"/>
        <v>4.9100000000000872</v>
      </c>
      <c r="B453" s="110">
        <f t="shared" si="427"/>
        <v>1514.7196253317129</v>
      </c>
      <c r="C453" s="116">
        <f t="shared" si="428"/>
        <v>1514.7196253317129</v>
      </c>
      <c r="D453" s="110"/>
      <c r="E453" s="205">
        <f t="shared" si="396"/>
        <v>1655.4124454342473</v>
      </c>
      <c r="F453" s="205">
        <f t="shared" si="397"/>
        <v>1707.6308812236234</v>
      </c>
      <c r="G453" s="205">
        <f t="shared" si="398"/>
        <v>-0.14916800267369643</v>
      </c>
      <c r="H453" s="205">
        <f t="shared" si="399"/>
        <v>1647.6231256648014</v>
      </c>
      <c r="I453" s="205">
        <f t="shared" si="400"/>
        <v>0</v>
      </c>
      <c r="J453" s="110"/>
      <c r="K453" s="115">
        <f t="shared" si="401"/>
        <v>1615.2876900000072</v>
      </c>
      <c r="L453" s="115">
        <f t="shared" si="402"/>
        <v>1790.6540800000043</v>
      </c>
      <c r="M453" s="115">
        <f t="shared" si="403"/>
        <v>0.16801075268817073</v>
      </c>
      <c r="N453" s="115">
        <f t="shared" si="404"/>
        <v>1668.6831599907309</v>
      </c>
      <c r="O453" s="115">
        <f t="shared" si="405"/>
        <v>1952.7338000000022</v>
      </c>
      <c r="P453" s="110"/>
      <c r="Q453" s="205">
        <f t="shared" si="406"/>
        <v>-2.6943131860559939</v>
      </c>
      <c r="R453" s="204">
        <f t="shared" si="407"/>
        <v>0</v>
      </c>
      <c r="S453" s="204">
        <f t="shared" si="408"/>
        <v>0</v>
      </c>
      <c r="T453" s="115">
        <f t="shared" si="409"/>
        <v>-0.57347399731668003</v>
      </c>
      <c r="U453" s="115">
        <f t="shared" si="410"/>
        <v>0</v>
      </c>
      <c r="V453" s="115">
        <f t="shared" si="411"/>
        <v>0</v>
      </c>
      <c r="W453" s="202">
        <f t="shared" si="429"/>
        <v>0</v>
      </c>
      <c r="X453" s="110"/>
      <c r="Y453" s="205">
        <f t="shared" si="447"/>
        <v>91.767936183602757</v>
      </c>
      <c r="Z453" s="205">
        <f t="shared" si="448"/>
        <v>-2.6943131860559939</v>
      </c>
      <c r="AA453" s="205">
        <f t="shared" si="412"/>
        <v>0</v>
      </c>
      <c r="AB453" s="205">
        <f t="shared" si="430"/>
        <v>0</v>
      </c>
      <c r="AC453" s="205">
        <f t="shared" si="449"/>
        <v>-2.6751628613692584</v>
      </c>
      <c r="AD453" s="205">
        <f t="shared" si="413"/>
        <v>0</v>
      </c>
      <c r="AE453" s="205">
        <f t="shared" si="431"/>
        <v>0</v>
      </c>
      <c r="AF453" s="205">
        <f t="shared" si="414"/>
        <v>0</v>
      </c>
      <c r="AG453" s="205">
        <f t="shared" si="432"/>
        <v>0</v>
      </c>
      <c r="AH453" s="205">
        <f t="shared" si="433"/>
        <v>0</v>
      </c>
      <c r="AI453" s="205">
        <f t="shared" si="415"/>
        <v>-0.14916800267369643</v>
      </c>
      <c r="AJ453" s="205">
        <f t="shared" si="450"/>
        <v>1647.6231256648014</v>
      </c>
      <c r="AK453" s="205">
        <f t="shared" si="434"/>
        <v>91.669231104039824</v>
      </c>
      <c r="AL453" s="205">
        <f t="shared" si="416"/>
        <v>91.767936183602757</v>
      </c>
      <c r="AM453" s="205" t="e">
        <f t="shared" si="417"/>
        <v>#DIV/0!</v>
      </c>
      <c r="AN453" s="205">
        <f t="shared" si="435"/>
        <v>0</v>
      </c>
      <c r="AO453" s="205">
        <f t="shared" si="418"/>
        <v>0</v>
      </c>
      <c r="AP453" s="205">
        <f t="shared" si="436"/>
        <v>0</v>
      </c>
      <c r="AQ453" s="205">
        <f t="shared" si="437"/>
        <v>0</v>
      </c>
      <c r="AR453" s="215">
        <f t="shared" si="419"/>
        <v>13.181186421957417</v>
      </c>
      <c r="AS453" s="215">
        <f t="shared" si="420"/>
        <v>13.181186421957417</v>
      </c>
      <c r="AT453" s="215">
        <f t="shared" si="421"/>
        <v>0</v>
      </c>
      <c r="AU453" s="215">
        <f t="shared" si="451"/>
        <v>0</v>
      </c>
      <c r="AV453" s="201"/>
      <c r="AW453" s="115">
        <f t="shared" si="452"/>
        <v>82.76700000001432</v>
      </c>
      <c r="AX453" s="115">
        <f t="shared" si="453"/>
        <v>-0.57347399731668003</v>
      </c>
      <c r="AY453" s="115">
        <f t="shared" si="438"/>
        <v>0</v>
      </c>
      <c r="AZ453" s="115">
        <f t="shared" si="454"/>
        <v>-0.56777165036182731</v>
      </c>
      <c r="BA453" s="115">
        <f t="shared" si="439"/>
        <v>0</v>
      </c>
      <c r="BB453" s="115">
        <f t="shared" si="455"/>
        <v>0</v>
      </c>
      <c r="BC453" s="115">
        <f t="shared" si="456"/>
        <v>0</v>
      </c>
      <c r="BD453" s="115">
        <f t="shared" si="457"/>
        <v>0</v>
      </c>
      <c r="BE453" s="115">
        <f t="shared" si="440"/>
        <v>0</v>
      </c>
      <c r="BF453" s="115">
        <f t="shared" si="441"/>
        <v>0</v>
      </c>
      <c r="BG453" s="115">
        <f t="shared" si="458"/>
        <v>1615.2876900000072</v>
      </c>
      <c r="BH453" s="115">
        <f t="shared" si="459"/>
        <v>10139.573466829654</v>
      </c>
      <c r="BI453" s="115">
        <f t="shared" si="442"/>
        <v>82.76700000001432</v>
      </c>
      <c r="BJ453" s="115" t="e">
        <f t="shared" si="443"/>
        <v>#DIV/0!</v>
      </c>
      <c r="BK453" s="115">
        <f t="shared" si="422"/>
        <v>0</v>
      </c>
      <c r="BL453" s="115">
        <f t="shared" si="423"/>
        <v>0</v>
      </c>
      <c r="BM453" s="115">
        <f t="shared" si="444"/>
        <v>0</v>
      </c>
      <c r="BN453" s="201">
        <f t="shared" si="424"/>
        <v>0</v>
      </c>
      <c r="BO453" s="216">
        <f t="shared" si="460"/>
        <v>0</v>
      </c>
      <c r="BP453" s="201"/>
      <c r="BQ453" s="110">
        <f t="shared" si="425"/>
        <v>0</v>
      </c>
      <c r="BR453" s="110" t="e">
        <f t="shared" si="426"/>
        <v>#DIV/0!</v>
      </c>
      <c r="BS453" s="110" t="e">
        <f t="shared" si="445"/>
        <v>#DIV/0!</v>
      </c>
      <c r="BT453" s="110">
        <f t="shared" si="446"/>
        <v>0</v>
      </c>
    </row>
    <row r="454" spans="1:72" s="217" customFormat="1">
      <c r="A454" s="110">
        <f t="shared" si="461"/>
        <v>4.9000000000000874</v>
      </c>
      <c r="B454" s="110">
        <f t="shared" si="427"/>
        <v>1514.5878134674933</v>
      </c>
      <c r="C454" s="116">
        <f t="shared" si="428"/>
        <v>1514.5878134674933</v>
      </c>
      <c r="D454" s="110"/>
      <c r="E454" s="205">
        <f t="shared" si="396"/>
        <v>1654.5673994045014</v>
      </c>
      <c r="F454" s="205">
        <f t="shared" si="397"/>
        <v>1707.2342812236234</v>
      </c>
      <c r="G454" s="205">
        <f t="shared" si="398"/>
        <v>-0.14929570455471808</v>
      </c>
      <c r="H454" s="205">
        <f t="shared" si="399"/>
        <v>1646.7044601766156</v>
      </c>
      <c r="I454" s="205">
        <f t="shared" si="400"/>
        <v>0</v>
      </c>
      <c r="J454" s="110"/>
      <c r="K454" s="115">
        <f t="shared" si="401"/>
        <v>1614.4590000000073</v>
      </c>
      <c r="L454" s="115">
        <f t="shared" si="402"/>
        <v>1790.1680000000042</v>
      </c>
      <c r="M454" s="115">
        <f t="shared" si="403"/>
        <v>0.16816143497757716</v>
      </c>
      <c r="N454" s="115">
        <f t="shared" si="404"/>
        <v>1667.9907708461315</v>
      </c>
      <c r="O454" s="115">
        <f t="shared" si="405"/>
        <v>1952.4800000000021</v>
      </c>
      <c r="P454" s="110"/>
      <c r="Q454" s="205">
        <f t="shared" si="406"/>
        <v>-2.6578293816169158</v>
      </c>
      <c r="R454" s="204">
        <f t="shared" si="407"/>
        <v>0</v>
      </c>
      <c r="S454" s="204">
        <f t="shared" si="408"/>
        <v>0</v>
      </c>
      <c r="T454" s="115">
        <f t="shared" si="409"/>
        <v>-0.5683897041842807</v>
      </c>
      <c r="U454" s="115">
        <f t="shared" si="410"/>
        <v>0</v>
      </c>
      <c r="V454" s="115">
        <f t="shared" si="411"/>
        <v>0</v>
      </c>
      <c r="W454" s="202">
        <f t="shared" si="429"/>
        <v>0</v>
      </c>
      <c r="X454" s="110"/>
      <c r="Y454" s="205">
        <f t="shared" si="447"/>
        <v>91.866548818577172</v>
      </c>
      <c r="Z454" s="205">
        <f t="shared" si="448"/>
        <v>-2.6578293816169158</v>
      </c>
      <c r="AA454" s="205">
        <f t="shared" si="412"/>
        <v>0</v>
      </c>
      <c r="AB454" s="205">
        <f t="shared" si="430"/>
        <v>0</v>
      </c>
      <c r="AC454" s="205">
        <f t="shared" si="449"/>
        <v>-2.638842117411027</v>
      </c>
      <c r="AD454" s="205">
        <f t="shared" si="413"/>
        <v>0</v>
      </c>
      <c r="AE454" s="205">
        <f t="shared" si="431"/>
        <v>0</v>
      </c>
      <c r="AF454" s="205">
        <f t="shared" si="414"/>
        <v>0</v>
      </c>
      <c r="AG454" s="205">
        <f t="shared" si="432"/>
        <v>0</v>
      </c>
      <c r="AH454" s="205">
        <f t="shared" si="433"/>
        <v>0</v>
      </c>
      <c r="AI454" s="205">
        <f t="shared" si="415"/>
        <v>-0.14929570455471808</v>
      </c>
      <c r="AJ454" s="205">
        <f t="shared" si="450"/>
        <v>1646.7044601766156</v>
      </c>
      <c r="AK454" s="205">
        <f t="shared" si="434"/>
        <v>91.767936183602757</v>
      </c>
      <c r="AL454" s="205">
        <f t="shared" si="416"/>
        <v>91.866548818577172</v>
      </c>
      <c r="AM454" s="205" t="e">
        <f t="shared" si="417"/>
        <v>#DIV/0!</v>
      </c>
      <c r="AN454" s="205">
        <f t="shared" si="435"/>
        <v>0</v>
      </c>
      <c r="AO454" s="205">
        <f t="shared" si="418"/>
        <v>0</v>
      </c>
      <c r="AP454" s="205">
        <f t="shared" si="436"/>
        <v>0</v>
      </c>
      <c r="AQ454" s="205">
        <f t="shared" si="437"/>
        <v>0</v>
      </c>
      <c r="AR454" s="215">
        <f t="shared" si="419"/>
        <v>13.181186421934679</v>
      </c>
      <c r="AS454" s="215">
        <f t="shared" si="420"/>
        <v>13.181186421934679</v>
      </c>
      <c r="AT454" s="215">
        <f t="shared" si="421"/>
        <v>0</v>
      </c>
      <c r="AU454" s="215">
        <f t="shared" si="451"/>
        <v>0</v>
      </c>
      <c r="AV454" s="201"/>
      <c r="AW454" s="115">
        <f t="shared" si="452"/>
        <v>82.868999999984169</v>
      </c>
      <c r="AX454" s="115">
        <f t="shared" si="453"/>
        <v>-0.5683897041842807</v>
      </c>
      <c r="AY454" s="115">
        <f t="shared" si="438"/>
        <v>0</v>
      </c>
      <c r="AZ454" s="115">
        <f t="shared" si="454"/>
        <v>-0.56269847607416668</v>
      </c>
      <c r="BA454" s="115">
        <f t="shared" si="439"/>
        <v>0</v>
      </c>
      <c r="BB454" s="115">
        <f t="shared" si="455"/>
        <v>0</v>
      </c>
      <c r="BC454" s="115">
        <f t="shared" si="456"/>
        <v>0</v>
      </c>
      <c r="BD454" s="115">
        <f t="shared" si="457"/>
        <v>0</v>
      </c>
      <c r="BE454" s="115">
        <f t="shared" si="440"/>
        <v>0</v>
      </c>
      <c r="BF454" s="115">
        <f t="shared" si="441"/>
        <v>0</v>
      </c>
      <c r="BG454" s="115">
        <f t="shared" si="458"/>
        <v>1614.4590000000073</v>
      </c>
      <c r="BH454" s="115">
        <f t="shared" si="459"/>
        <v>10069.987653251597</v>
      </c>
      <c r="BI454" s="115">
        <f t="shared" si="442"/>
        <v>82.868999999984169</v>
      </c>
      <c r="BJ454" s="115" t="e">
        <f t="shared" si="443"/>
        <v>#DIV/0!</v>
      </c>
      <c r="BK454" s="115">
        <f t="shared" si="422"/>
        <v>0</v>
      </c>
      <c r="BL454" s="115">
        <f t="shared" si="423"/>
        <v>0</v>
      </c>
      <c r="BM454" s="115">
        <f t="shared" si="444"/>
        <v>0</v>
      </c>
      <c r="BN454" s="201">
        <f t="shared" si="424"/>
        <v>0</v>
      </c>
      <c r="BO454" s="216">
        <f t="shared" si="460"/>
        <v>0</v>
      </c>
      <c r="BP454" s="201"/>
      <c r="BQ454" s="110">
        <f t="shared" si="425"/>
        <v>0</v>
      </c>
      <c r="BR454" s="110" t="e">
        <f t="shared" si="426"/>
        <v>#DIV/0!</v>
      </c>
      <c r="BS454" s="110" t="e">
        <f t="shared" si="445"/>
        <v>#DIV/0!</v>
      </c>
      <c r="BT454" s="110">
        <f t="shared" si="446"/>
        <v>0</v>
      </c>
    </row>
    <row r="455" spans="1:72" s="217" customFormat="1">
      <c r="A455" s="110">
        <f t="shared" si="461"/>
        <v>4.8900000000000876</v>
      </c>
      <c r="B455" s="110">
        <f t="shared" si="427"/>
        <v>1514.456001603274</v>
      </c>
      <c r="C455" s="116">
        <f t="shared" si="428"/>
        <v>1514.456001603274</v>
      </c>
      <c r="D455" s="110"/>
      <c r="E455" s="205">
        <f t="shared" si="396"/>
        <v>1653.7212270200039</v>
      </c>
      <c r="F455" s="205">
        <f t="shared" si="397"/>
        <v>1706.8348812236236</v>
      </c>
      <c r="G455" s="205">
        <f t="shared" si="398"/>
        <v>-0.14942330079317562</v>
      </c>
      <c r="H455" s="205">
        <f t="shared" si="399"/>
        <v>1645.7848094917117</v>
      </c>
      <c r="I455" s="205">
        <f t="shared" si="400"/>
        <v>0</v>
      </c>
      <c r="J455" s="110"/>
      <c r="K455" s="115">
        <f t="shared" si="401"/>
        <v>1613.6292900000074</v>
      </c>
      <c r="L455" s="115">
        <f t="shared" si="402"/>
        <v>1789.6812800000043</v>
      </c>
      <c r="M455" s="115">
        <f t="shared" si="403"/>
        <v>0.16831238779174013</v>
      </c>
      <c r="N455" s="115">
        <f t="shared" si="404"/>
        <v>1667.2976502046254</v>
      </c>
      <c r="O455" s="115">
        <f t="shared" si="405"/>
        <v>1952.2258000000022</v>
      </c>
      <c r="P455" s="110"/>
      <c r="Q455" s="205">
        <f t="shared" si="406"/>
        <v>-2.6220230467072421</v>
      </c>
      <c r="R455" s="204">
        <f t="shared" si="407"/>
        <v>0</v>
      </c>
      <c r="S455" s="204">
        <f t="shared" si="408"/>
        <v>0</v>
      </c>
      <c r="T455" s="115">
        <f t="shared" si="409"/>
        <v>-0.56331819025013619</v>
      </c>
      <c r="U455" s="115">
        <f t="shared" si="410"/>
        <v>0</v>
      </c>
      <c r="V455" s="115">
        <f t="shared" si="411"/>
        <v>0</v>
      </c>
      <c r="W455" s="202">
        <f t="shared" si="429"/>
        <v>0</v>
      </c>
      <c r="X455" s="110"/>
      <c r="Y455" s="205">
        <f t="shared" si="447"/>
        <v>91.965068490391928</v>
      </c>
      <c r="Z455" s="205">
        <f t="shared" si="448"/>
        <v>-2.6220230467072421</v>
      </c>
      <c r="AA455" s="205">
        <f t="shared" si="412"/>
        <v>0</v>
      </c>
      <c r="AB455" s="205">
        <f t="shared" si="430"/>
        <v>0</v>
      </c>
      <c r="AC455" s="205">
        <f t="shared" si="449"/>
        <v>-2.6031954963344823</v>
      </c>
      <c r="AD455" s="205">
        <f t="shared" si="413"/>
        <v>0</v>
      </c>
      <c r="AE455" s="205">
        <f t="shared" si="431"/>
        <v>0</v>
      </c>
      <c r="AF455" s="205">
        <f t="shared" si="414"/>
        <v>0</v>
      </c>
      <c r="AG455" s="205">
        <f t="shared" si="432"/>
        <v>0</v>
      </c>
      <c r="AH455" s="205">
        <f t="shared" si="433"/>
        <v>0</v>
      </c>
      <c r="AI455" s="205">
        <f t="shared" si="415"/>
        <v>-0.14942330079317562</v>
      </c>
      <c r="AJ455" s="205">
        <f t="shared" si="450"/>
        <v>1645.7848094917117</v>
      </c>
      <c r="AK455" s="205">
        <f t="shared" si="434"/>
        <v>91.866548818577172</v>
      </c>
      <c r="AL455" s="205">
        <f t="shared" si="416"/>
        <v>91.965068490391928</v>
      </c>
      <c r="AM455" s="205" t="e">
        <f t="shared" si="417"/>
        <v>#DIV/0!</v>
      </c>
      <c r="AN455" s="205">
        <f t="shared" si="435"/>
        <v>0</v>
      </c>
      <c r="AO455" s="205">
        <f t="shared" si="418"/>
        <v>0</v>
      </c>
      <c r="AP455" s="205">
        <f t="shared" si="436"/>
        <v>0</v>
      </c>
      <c r="AQ455" s="205">
        <f t="shared" si="437"/>
        <v>0</v>
      </c>
      <c r="AR455" s="215">
        <f t="shared" si="419"/>
        <v>13.181186421934679</v>
      </c>
      <c r="AS455" s="215">
        <f t="shared" si="420"/>
        <v>13.181186421934679</v>
      </c>
      <c r="AT455" s="215">
        <f t="shared" si="421"/>
        <v>0</v>
      </c>
      <c r="AU455" s="215">
        <f t="shared" si="451"/>
        <v>0</v>
      </c>
      <c r="AV455" s="201"/>
      <c r="AW455" s="115">
        <f t="shared" si="452"/>
        <v>82.970999999999492</v>
      </c>
      <c r="AX455" s="115">
        <f t="shared" si="453"/>
        <v>-0.56331819025013619</v>
      </c>
      <c r="AY455" s="115">
        <f t="shared" si="438"/>
        <v>0</v>
      </c>
      <c r="AZ455" s="115">
        <f t="shared" si="454"/>
        <v>-0.55763804996884758</v>
      </c>
      <c r="BA455" s="115">
        <f t="shared" si="439"/>
        <v>0</v>
      </c>
      <c r="BB455" s="115">
        <f t="shared" si="455"/>
        <v>0</v>
      </c>
      <c r="BC455" s="115">
        <f t="shared" si="456"/>
        <v>0</v>
      </c>
      <c r="BD455" s="115">
        <f t="shared" si="457"/>
        <v>0</v>
      </c>
      <c r="BE455" s="115">
        <f t="shared" si="440"/>
        <v>0</v>
      </c>
      <c r="BF455" s="115">
        <f t="shared" si="441"/>
        <v>0</v>
      </c>
      <c r="BG455" s="115">
        <f t="shared" si="458"/>
        <v>1613.6292900000074</v>
      </c>
      <c r="BH455" s="115">
        <f t="shared" si="459"/>
        <v>10000.299839673547</v>
      </c>
      <c r="BI455" s="115">
        <f t="shared" si="442"/>
        <v>82.970999999999492</v>
      </c>
      <c r="BJ455" s="115" t="e">
        <f t="shared" si="443"/>
        <v>#DIV/0!</v>
      </c>
      <c r="BK455" s="115">
        <f t="shared" si="422"/>
        <v>0</v>
      </c>
      <c r="BL455" s="115">
        <f t="shared" si="423"/>
        <v>0</v>
      </c>
      <c r="BM455" s="115">
        <f t="shared" si="444"/>
        <v>0</v>
      </c>
      <c r="BN455" s="201">
        <f t="shared" si="424"/>
        <v>0</v>
      </c>
      <c r="BO455" s="216">
        <f t="shared" si="460"/>
        <v>0</v>
      </c>
      <c r="BP455" s="201"/>
      <c r="BQ455" s="110">
        <f t="shared" si="425"/>
        <v>0</v>
      </c>
      <c r="BR455" s="110" t="e">
        <f t="shared" si="426"/>
        <v>#DIV/0!</v>
      </c>
      <c r="BS455" s="110" t="e">
        <f t="shared" si="445"/>
        <v>#DIV/0!</v>
      </c>
      <c r="BT455" s="110">
        <f t="shared" si="446"/>
        <v>0</v>
      </c>
    </row>
    <row r="456" spans="1:72" s="217" customFormat="1">
      <c r="A456" s="110">
        <f t="shared" si="461"/>
        <v>4.8800000000000878</v>
      </c>
      <c r="B456" s="110">
        <f t="shared" si="427"/>
        <v>1514.3241897390546</v>
      </c>
      <c r="C456" s="116">
        <f t="shared" si="428"/>
        <v>1514.3241897390546</v>
      </c>
      <c r="D456" s="110"/>
      <c r="E456" s="205">
        <f t="shared" si="396"/>
        <v>1652.8739282807551</v>
      </c>
      <c r="F456" s="205">
        <f t="shared" si="397"/>
        <v>1706.4326812236236</v>
      </c>
      <c r="G456" s="205">
        <f t="shared" si="398"/>
        <v>-0.14955078854028112</v>
      </c>
      <c r="H456" s="205">
        <f t="shared" si="399"/>
        <v>1644.8641745449149</v>
      </c>
      <c r="I456" s="205">
        <f t="shared" si="400"/>
        <v>0</v>
      </c>
      <c r="J456" s="110"/>
      <c r="K456" s="115">
        <f t="shared" si="401"/>
        <v>1612.7985600000075</v>
      </c>
      <c r="L456" s="115">
        <f t="shared" si="402"/>
        <v>1789.1939200000043</v>
      </c>
      <c r="M456" s="115">
        <f t="shared" si="403"/>
        <v>0.16846361185983696</v>
      </c>
      <c r="N456" s="115">
        <f t="shared" si="404"/>
        <v>1666.6037986692631</v>
      </c>
      <c r="O456" s="115">
        <f t="shared" si="405"/>
        <v>1951.9712000000022</v>
      </c>
      <c r="P456" s="110"/>
      <c r="Q456" s="205">
        <f t="shared" si="406"/>
        <v>-2.5868738708216816</v>
      </c>
      <c r="R456" s="204">
        <f t="shared" si="407"/>
        <v>0</v>
      </c>
      <c r="S456" s="204">
        <f t="shared" si="408"/>
        <v>0</v>
      </c>
      <c r="T456" s="115">
        <f t="shared" si="409"/>
        <v>-0.5582594137450928</v>
      </c>
      <c r="U456" s="115">
        <f t="shared" si="410"/>
        <v>0</v>
      </c>
      <c r="V456" s="115">
        <f t="shared" si="411"/>
        <v>0</v>
      </c>
      <c r="W456" s="202">
        <f t="shared" si="429"/>
        <v>0</v>
      </c>
      <c r="X456" s="110"/>
      <c r="Y456" s="205">
        <f t="shared" si="447"/>
        <v>92.063494679680076</v>
      </c>
      <c r="Z456" s="205">
        <f t="shared" si="448"/>
        <v>-2.5868738708216816</v>
      </c>
      <c r="AA456" s="205">
        <f t="shared" si="412"/>
        <v>0</v>
      </c>
      <c r="AB456" s="205">
        <f t="shared" si="430"/>
        <v>0</v>
      </c>
      <c r="AC456" s="205">
        <f t="shared" si="449"/>
        <v>-2.5682027863573604</v>
      </c>
      <c r="AD456" s="205">
        <f t="shared" si="413"/>
        <v>0</v>
      </c>
      <c r="AE456" s="205">
        <f t="shared" si="431"/>
        <v>0</v>
      </c>
      <c r="AF456" s="205">
        <f t="shared" si="414"/>
        <v>0</v>
      </c>
      <c r="AG456" s="205">
        <f t="shared" si="432"/>
        <v>0</v>
      </c>
      <c r="AH456" s="205">
        <f t="shared" si="433"/>
        <v>0</v>
      </c>
      <c r="AI456" s="205">
        <f t="shared" si="415"/>
        <v>-0.14955078854028112</v>
      </c>
      <c r="AJ456" s="205">
        <f t="shared" si="450"/>
        <v>1644.8641745449149</v>
      </c>
      <c r="AK456" s="205">
        <f t="shared" si="434"/>
        <v>91.965068490391928</v>
      </c>
      <c r="AL456" s="205">
        <f t="shared" si="416"/>
        <v>92.063494679680076</v>
      </c>
      <c r="AM456" s="205" t="e">
        <f t="shared" si="417"/>
        <v>#DIV/0!</v>
      </c>
      <c r="AN456" s="205">
        <f t="shared" si="435"/>
        <v>0</v>
      </c>
      <c r="AO456" s="205">
        <f t="shared" si="418"/>
        <v>0</v>
      </c>
      <c r="AP456" s="205">
        <f t="shared" si="436"/>
        <v>0</v>
      </c>
      <c r="AQ456" s="205">
        <f t="shared" si="437"/>
        <v>0</v>
      </c>
      <c r="AR456" s="215">
        <f t="shared" si="419"/>
        <v>13.181186421934679</v>
      </c>
      <c r="AS456" s="215">
        <f t="shared" si="420"/>
        <v>13.181186421934679</v>
      </c>
      <c r="AT456" s="215">
        <f t="shared" si="421"/>
        <v>0</v>
      </c>
      <c r="AU456" s="215">
        <f t="shared" si="451"/>
        <v>0</v>
      </c>
      <c r="AV456" s="201"/>
      <c r="AW456" s="115">
        <f t="shared" si="452"/>
        <v>83.072999999992092</v>
      </c>
      <c r="AX456" s="115">
        <f t="shared" si="453"/>
        <v>-0.5582594137450928</v>
      </c>
      <c r="AY456" s="115">
        <f t="shared" si="438"/>
        <v>0</v>
      </c>
      <c r="AZ456" s="115">
        <f t="shared" si="454"/>
        <v>-0.55259033038598393</v>
      </c>
      <c r="BA456" s="115">
        <f t="shared" si="439"/>
        <v>0</v>
      </c>
      <c r="BB456" s="115">
        <f t="shared" si="455"/>
        <v>0</v>
      </c>
      <c r="BC456" s="115">
        <f t="shared" si="456"/>
        <v>0</v>
      </c>
      <c r="BD456" s="115">
        <f t="shared" si="457"/>
        <v>0</v>
      </c>
      <c r="BE456" s="115">
        <f t="shared" si="440"/>
        <v>0</v>
      </c>
      <c r="BF456" s="115">
        <f t="shared" si="441"/>
        <v>0</v>
      </c>
      <c r="BG456" s="115">
        <f t="shared" si="458"/>
        <v>1612.7985600000075</v>
      </c>
      <c r="BH456" s="115">
        <f t="shared" si="459"/>
        <v>9930.5100260954823</v>
      </c>
      <c r="BI456" s="115">
        <f t="shared" si="442"/>
        <v>83.072999999992092</v>
      </c>
      <c r="BJ456" s="115" t="e">
        <f t="shared" si="443"/>
        <v>#DIV/0!</v>
      </c>
      <c r="BK456" s="115">
        <f t="shared" si="422"/>
        <v>0</v>
      </c>
      <c r="BL456" s="115">
        <f t="shared" si="423"/>
        <v>0</v>
      </c>
      <c r="BM456" s="115">
        <f t="shared" si="444"/>
        <v>0</v>
      </c>
      <c r="BN456" s="201">
        <f t="shared" si="424"/>
        <v>0</v>
      </c>
      <c r="BO456" s="216">
        <f t="shared" si="460"/>
        <v>0</v>
      </c>
      <c r="BP456" s="201"/>
      <c r="BQ456" s="110">
        <f t="shared" si="425"/>
        <v>0</v>
      </c>
      <c r="BR456" s="110" t="e">
        <f t="shared" si="426"/>
        <v>#DIV/0!</v>
      </c>
      <c r="BS456" s="110" t="e">
        <f t="shared" si="445"/>
        <v>#DIV/0!</v>
      </c>
      <c r="BT456" s="110">
        <f t="shared" si="446"/>
        <v>0</v>
      </c>
    </row>
    <row r="457" spans="1:72" s="217" customFormat="1">
      <c r="A457" s="110">
        <f t="shared" si="461"/>
        <v>4.870000000000088</v>
      </c>
      <c r="B457" s="110">
        <f t="shared" si="427"/>
        <v>1514.1923778748353</v>
      </c>
      <c r="C457" s="116">
        <f t="shared" si="428"/>
        <v>1514.1923778748353</v>
      </c>
      <c r="D457" s="110"/>
      <c r="E457" s="205">
        <f t="shared" si="396"/>
        <v>1652.0255031867546</v>
      </c>
      <c r="F457" s="205">
        <f t="shared" si="397"/>
        <v>1706.0276812236234</v>
      </c>
      <c r="G457" s="205">
        <f t="shared" si="398"/>
        <v>-0.14967816492493682</v>
      </c>
      <c r="H457" s="205">
        <f t="shared" si="399"/>
        <v>1643.9425562762463</v>
      </c>
      <c r="I457" s="205">
        <f t="shared" si="400"/>
        <v>0</v>
      </c>
      <c r="J457" s="110"/>
      <c r="K457" s="115">
        <f t="shared" si="401"/>
        <v>1611.9668100000074</v>
      </c>
      <c r="L457" s="115">
        <f t="shared" si="402"/>
        <v>1788.7059200000044</v>
      </c>
      <c r="M457" s="115">
        <f t="shared" si="403"/>
        <v>0.16861510791366771</v>
      </c>
      <c r="N457" s="115">
        <f t="shared" si="404"/>
        <v>1665.9092168449936</v>
      </c>
      <c r="O457" s="115">
        <f t="shared" si="405"/>
        <v>1951.7162000000023</v>
      </c>
      <c r="P457" s="110"/>
      <c r="Q457" s="205">
        <f t="shared" si="406"/>
        <v>-2.5523623365305133</v>
      </c>
      <c r="R457" s="204">
        <f t="shared" si="407"/>
        <v>0</v>
      </c>
      <c r="S457" s="204">
        <f t="shared" si="408"/>
        <v>0</v>
      </c>
      <c r="T457" s="115">
        <f t="shared" si="409"/>
        <v>-0.55321333306008924</v>
      </c>
      <c r="U457" s="115">
        <f t="shared" si="410"/>
        <v>0</v>
      </c>
      <c r="V457" s="115">
        <f t="shared" si="411"/>
        <v>0</v>
      </c>
      <c r="W457" s="202">
        <f t="shared" si="429"/>
        <v>0</v>
      </c>
      <c r="X457" s="110"/>
      <c r="Y457" s="205">
        <f t="shared" si="447"/>
        <v>92.16182686687003</v>
      </c>
      <c r="Z457" s="205">
        <f t="shared" si="448"/>
        <v>-2.5523623365305133</v>
      </c>
      <c r="AA457" s="205">
        <f t="shared" si="412"/>
        <v>0</v>
      </c>
      <c r="AB457" s="205">
        <f t="shared" si="430"/>
        <v>0</v>
      </c>
      <c r="AC457" s="205">
        <f t="shared" si="449"/>
        <v>-2.5338445649080934</v>
      </c>
      <c r="AD457" s="205">
        <f t="shared" si="413"/>
        <v>0</v>
      </c>
      <c r="AE457" s="205">
        <f t="shared" si="431"/>
        <v>0</v>
      </c>
      <c r="AF457" s="205">
        <f t="shared" si="414"/>
        <v>0</v>
      </c>
      <c r="AG457" s="205">
        <f t="shared" si="432"/>
        <v>0</v>
      </c>
      <c r="AH457" s="205">
        <f t="shared" si="433"/>
        <v>0</v>
      </c>
      <c r="AI457" s="205">
        <f t="shared" si="415"/>
        <v>-0.14967816492493682</v>
      </c>
      <c r="AJ457" s="205">
        <f t="shared" si="450"/>
        <v>1643.9425562762463</v>
      </c>
      <c r="AK457" s="205">
        <f t="shared" si="434"/>
        <v>92.063494679680076</v>
      </c>
      <c r="AL457" s="205">
        <f t="shared" si="416"/>
        <v>92.16182686687003</v>
      </c>
      <c r="AM457" s="205" t="e">
        <f t="shared" si="417"/>
        <v>#DIV/0!</v>
      </c>
      <c r="AN457" s="205">
        <f t="shared" si="435"/>
        <v>0</v>
      </c>
      <c r="AO457" s="205">
        <f t="shared" si="418"/>
        <v>0</v>
      </c>
      <c r="AP457" s="205">
        <f t="shared" si="436"/>
        <v>0</v>
      </c>
      <c r="AQ457" s="205">
        <f t="shared" si="437"/>
        <v>0</v>
      </c>
      <c r="AR457" s="215">
        <f t="shared" si="419"/>
        <v>13.181186421934679</v>
      </c>
      <c r="AS457" s="215">
        <f t="shared" si="420"/>
        <v>13.181186421934679</v>
      </c>
      <c r="AT457" s="215">
        <f t="shared" si="421"/>
        <v>0</v>
      </c>
      <c r="AU457" s="215">
        <f t="shared" si="451"/>
        <v>0</v>
      </c>
      <c r="AV457" s="201"/>
      <c r="AW457" s="115">
        <f t="shared" si="452"/>
        <v>83.175000000007415</v>
      </c>
      <c r="AX457" s="115">
        <f t="shared" si="453"/>
        <v>-0.55321333306008924</v>
      </c>
      <c r="AY457" s="115">
        <f t="shared" si="438"/>
        <v>0</v>
      </c>
      <c r="AZ457" s="115">
        <f t="shared" si="454"/>
        <v>-0.54755527582533214</v>
      </c>
      <c r="BA457" s="115">
        <f t="shared" si="439"/>
        <v>0</v>
      </c>
      <c r="BB457" s="115">
        <f t="shared" si="455"/>
        <v>0</v>
      </c>
      <c r="BC457" s="115">
        <f t="shared" si="456"/>
        <v>0</v>
      </c>
      <c r="BD457" s="115">
        <f t="shared" si="457"/>
        <v>0</v>
      </c>
      <c r="BE457" s="115">
        <f t="shared" si="440"/>
        <v>0</v>
      </c>
      <c r="BF457" s="115">
        <f t="shared" si="441"/>
        <v>0</v>
      </c>
      <c r="BG457" s="115">
        <f t="shared" si="458"/>
        <v>1611.9668100000074</v>
      </c>
      <c r="BH457" s="115">
        <f t="shared" si="459"/>
        <v>9860.6182125174255</v>
      </c>
      <c r="BI457" s="115">
        <f t="shared" si="442"/>
        <v>83.175000000007415</v>
      </c>
      <c r="BJ457" s="115" t="e">
        <f t="shared" si="443"/>
        <v>#DIV/0!</v>
      </c>
      <c r="BK457" s="115">
        <f t="shared" si="422"/>
        <v>0</v>
      </c>
      <c r="BL457" s="115">
        <f t="shared" si="423"/>
        <v>0</v>
      </c>
      <c r="BM457" s="115">
        <f t="shared" si="444"/>
        <v>0</v>
      </c>
      <c r="BN457" s="201">
        <f t="shared" si="424"/>
        <v>0</v>
      </c>
      <c r="BO457" s="216">
        <f t="shared" si="460"/>
        <v>0</v>
      </c>
      <c r="BP457" s="201"/>
      <c r="BQ457" s="110">
        <f t="shared" si="425"/>
        <v>0</v>
      </c>
      <c r="BR457" s="110" t="e">
        <f t="shared" si="426"/>
        <v>#DIV/0!</v>
      </c>
      <c r="BS457" s="110" t="e">
        <f t="shared" si="445"/>
        <v>#DIV/0!</v>
      </c>
      <c r="BT457" s="110">
        <f t="shared" si="446"/>
        <v>0</v>
      </c>
    </row>
    <row r="458" spans="1:72" s="217" customFormat="1">
      <c r="A458" s="110">
        <f t="shared" si="461"/>
        <v>4.8600000000000882</v>
      </c>
      <c r="B458" s="110">
        <f t="shared" si="427"/>
        <v>1514.060566010616</v>
      </c>
      <c r="C458" s="116">
        <f t="shared" si="428"/>
        <v>1514.060566010616</v>
      </c>
      <c r="D458" s="110"/>
      <c r="E458" s="205">
        <f t="shared" si="396"/>
        <v>1651.1759517380026</v>
      </c>
      <c r="F458" s="205">
        <f t="shared" si="397"/>
        <v>1705.6198812236235</v>
      </c>
      <c r="G458" s="205">
        <f t="shared" si="398"/>
        <v>-0.14980542705368968</v>
      </c>
      <c r="H458" s="205">
        <f t="shared" si="399"/>
        <v>1643.0199556309283</v>
      </c>
      <c r="I458" s="205">
        <f t="shared" si="400"/>
        <v>0</v>
      </c>
      <c r="J458" s="110"/>
      <c r="K458" s="115">
        <f t="shared" si="401"/>
        <v>1611.1340400000074</v>
      </c>
      <c r="L458" s="115">
        <f t="shared" si="402"/>
        <v>1788.2172800000042</v>
      </c>
      <c r="M458" s="115">
        <f t="shared" si="403"/>
        <v>0.16876687668766741</v>
      </c>
      <c r="N458" s="115">
        <f t="shared" si="404"/>
        <v>1665.2139053386702</v>
      </c>
      <c r="O458" s="115">
        <f t="shared" si="405"/>
        <v>1951.4608000000021</v>
      </c>
      <c r="P458" s="110"/>
      <c r="Q458" s="205">
        <f t="shared" si="406"/>
        <v>-2.518469681061505</v>
      </c>
      <c r="R458" s="204">
        <f t="shared" si="407"/>
        <v>0</v>
      </c>
      <c r="S458" s="204">
        <f t="shared" si="408"/>
        <v>0</v>
      </c>
      <c r="T458" s="115">
        <f t="shared" si="409"/>
        <v>-0.54817990674551265</v>
      </c>
      <c r="U458" s="115">
        <f t="shared" si="410"/>
        <v>0</v>
      </c>
      <c r="V458" s="115">
        <f t="shared" si="411"/>
        <v>0</v>
      </c>
      <c r="W458" s="202">
        <f t="shared" si="429"/>
        <v>0</v>
      </c>
      <c r="X458" s="110"/>
      <c r="Y458" s="205">
        <f t="shared" si="447"/>
        <v>92.260064531799031</v>
      </c>
      <c r="Z458" s="205">
        <f t="shared" si="448"/>
        <v>-2.518469681061505</v>
      </c>
      <c r="AA458" s="205">
        <f t="shared" si="412"/>
        <v>0</v>
      </c>
      <c r="AB458" s="205">
        <f t="shared" si="430"/>
        <v>0</v>
      </c>
      <c r="AC458" s="205">
        <f t="shared" si="449"/>
        <v>-2.5001021603948694</v>
      </c>
      <c r="AD458" s="205">
        <f t="shared" si="413"/>
        <v>0</v>
      </c>
      <c r="AE458" s="205">
        <f t="shared" si="431"/>
        <v>0</v>
      </c>
      <c r="AF458" s="205">
        <f t="shared" si="414"/>
        <v>0</v>
      </c>
      <c r="AG458" s="205">
        <f t="shared" si="432"/>
        <v>0</v>
      </c>
      <c r="AH458" s="205">
        <f t="shared" si="433"/>
        <v>0</v>
      </c>
      <c r="AI458" s="205">
        <f t="shared" si="415"/>
        <v>-0.14980542705368968</v>
      </c>
      <c r="AJ458" s="205">
        <f t="shared" si="450"/>
        <v>1643.0199556309283</v>
      </c>
      <c r="AK458" s="205">
        <f t="shared" si="434"/>
        <v>92.16182686687003</v>
      </c>
      <c r="AL458" s="205">
        <f t="shared" si="416"/>
        <v>92.260064531799031</v>
      </c>
      <c r="AM458" s="205" t="e">
        <f t="shared" si="417"/>
        <v>#DIV/0!</v>
      </c>
      <c r="AN458" s="205">
        <f t="shared" si="435"/>
        <v>0</v>
      </c>
      <c r="AO458" s="205">
        <f t="shared" si="418"/>
        <v>0</v>
      </c>
      <c r="AP458" s="205">
        <f t="shared" si="436"/>
        <v>0</v>
      </c>
      <c r="AQ458" s="205">
        <f t="shared" si="437"/>
        <v>0</v>
      </c>
      <c r="AR458" s="215">
        <f t="shared" si="419"/>
        <v>13.181186421934679</v>
      </c>
      <c r="AS458" s="215">
        <f t="shared" si="420"/>
        <v>13.181186421934679</v>
      </c>
      <c r="AT458" s="215">
        <f t="shared" si="421"/>
        <v>0</v>
      </c>
      <c r="AU458" s="215">
        <f t="shared" si="451"/>
        <v>0</v>
      </c>
      <c r="AV458" s="201"/>
      <c r="AW458" s="115">
        <f t="shared" si="452"/>
        <v>83.277000000000001</v>
      </c>
      <c r="AX458" s="115">
        <f t="shared" si="453"/>
        <v>-0.54817990674551265</v>
      </c>
      <c r="AY458" s="115">
        <f t="shared" si="438"/>
        <v>0</v>
      </c>
      <c r="AZ458" s="115">
        <f t="shared" si="454"/>
        <v>-0.54253284494564946</v>
      </c>
      <c r="BA458" s="115">
        <f t="shared" si="439"/>
        <v>0</v>
      </c>
      <c r="BB458" s="115">
        <f t="shared" si="455"/>
        <v>0</v>
      </c>
      <c r="BC458" s="115">
        <f t="shared" si="456"/>
        <v>0</v>
      </c>
      <c r="BD458" s="115">
        <f t="shared" si="457"/>
        <v>0</v>
      </c>
      <c r="BE458" s="115">
        <f t="shared" si="440"/>
        <v>0</v>
      </c>
      <c r="BF458" s="115">
        <f t="shared" si="441"/>
        <v>0</v>
      </c>
      <c r="BG458" s="115">
        <f t="shared" si="458"/>
        <v>1611.1340400000074</v>
      </c>
      <c r="BH458" s="115">
        <f t="shared" si="459"/>
        <v>9790.6243989393533</v>
      </c>
      <c r="BI458" s="115">
        <f t="shared" si="442"/>
        <v>83.277000000000001</v>
      </c>
      <c r="BJ458" s="115" t="e">
        <f t="shared" si="443"/>
        <v>#DIV/0!</v>
      </c>
      <c r="BK458" s="115">
        <f t="shared" si="422"/>
        <v>0</v>
      </c>
      <c r="BL458" s="115">
        <f t="shared" si="423"/>
        <v>0</v>
      </c>
      <c r="BM458" s="115">
        <f t="shared" si="444"/>
        <v>0</v>
      </c>
      <c r="BN458" s="201">
        <f t="shared" si="424"/>
        <v>0</v>
      </c>
      <c r="BO458" s="216">
        <f t="shared" si="460"/>
        <v>0</v>
      </c>
      <c r="BP458" s="201"/>
      <c r="BQ458" s="110">
        <f t="shared" si="425"/>
        <v>0</v>
      </c>
      <c r="BR458" s="110" t="e">
        <f t="shared" si="426"/>
        <v>#DIV/0!</v>
      </c>
      <c r="BS458" s="110" t="e">
        <f t="shared" si="445"/>
        <v>#DIV/0!</v>
      </c>
      <c r="BT458" s="110">
        <f t="shared" si="446"/>
        <v>0</v>
      </c>
    </row>
    <row r="459" spans="1:72" s="217" customFormat="1">
      <c r="A459" s="110">
        <f t="shared" si="461"/>
        <v>4.8500000000000885</v>
      </c>
      <c r="B459" s="110">
        <f t="shared" si="427"/>
        <v>1513.9287541463966</v>
      </c>
      <c r="C459" s="116">
        <f t="shared" si="428"/>
        <v>1513.9287541463966</v>
      </c>
      <c r="D459" s="110"/>
      <c r="E459" s="205">
        <f t="shared" si="396"/>
        <v>1650.3252739344994</v>
      </c>
      <c r="F459" s="205">
        <f t="shared" si="397"/>
        <v>1705.2092812236237</v>
      </c>
      <c r="G459" s="205">
        <f t="shared" si="398"/>
        <v>-0.1499325720106898</v>
      </c>
      <c r="H459" s="205">
        <f t="shared" si="399"/>
        <v>1642.0963735593875</v>
      </c>
      <c r="I459" s="205">
        <f t="shared" si="400"/>
        <v>0</v>
      </c>
      <c r="J459" s="110"/>
      <c r="K459" s="115">
        <f t="shared" si="401"/>
        <v>1610.3002500000073</v>
      </c>
      <c r="L459" s="115">
        <f t="shared" si="402"/>
        <v>1787.7280000000044</v>
      </c>
      <c r="M459" s="115">
        <f t="shared" si="403"/>
        <v>0.16891891891891758</v>
      </c>
      <c r="N459" s="115">
        <f t="shared" si="404"/>
        <v>1664.5178647590601</v>
      </c>
      <c r="O459" s="115">
        <f t="shared" si="405"/>
        <v>1951.2050000000024</v>
      </c>
      <c r="P459" s="110"/>
      <c r="Q459" s="205">
        <f t="shared" si="406"/>
        <v>-2.4851778600927812</v>
      </c>
      <c r="R459" s="204">
        <f t="shared" si="407"/>
        <v>0</v>
      </c>
      <c r="S459" s="204">
        <f t="shared" si="408"/>
        <v>0</v>
      </c>
      <c r="T459" s="115">
        <f t="shared" si="409"/>
        <v>-0.54315909351052605</v>
      </c>
      <c r="U459" s="115">
        <f t="shared" si="410"/>
        <v>0</v>
      </c>
      <c r="V459" s="115">
        <f t="shared" si="411"/>
        <v>0</v>
      </c>
      <c r="W459" s="202">
        <f t="shared" si="429"/>
        <v>0</v>
      </c>
      <c r="X459" s="110"/>
      <c r="Y459" s="205">
        <f t="shared" si="447"/>
        <v>92.358207154076965</v>
      </c>
      <c r="Z459" s="205">
        <f t="shared" si="448"/>
        <v>-2.4851778600927812</v>
      </c>
      <c r="AA459" s="205">
        <f t="shared" si="412"/>
        <v>0</v>
      </c>
      <c r="AB459" s="205">
        <f t="shared" si="430"/>
        <v>0</v>
      </c>
      <c r="AC459" s="205">
        <f t="shared" si="449"/>
        <v>-2.466957616174875</v>
      </c>
      <c r="AD459" s="205">
        <f t="shared" si="413"/>
        <v>0</v>
      </c>
      <c r="AE459" s="205">
        <f t="shared" si="431"/>
        <v>0</v>
      </c>
      <c r="AF459" s="205">
        <f t="shared" si="414"/>
        <v>0</v>
      </c>
      <c r="AG459" s="205">
        <f t="shared" si="432"/>
        <v>0</v>
      </c>
      <c r="AH459" s="205">
        <f t="shared" si="433"/>
        <v>0</v>
      </c>
      <c r="AI459" s="205">
        <f t="shared" si="415"/>
        <v>-0.1499325720106898</v>
      </c>
      <c r="AJ459" s="205">
        <f t="shared" si="450"/>
        <v>1642.0963735593875</v>
      </c>
      <c r="AK459" s="205">
        <f t="shared" si="434"/>
        <v>92.260064531799031</v>
      </c>
      <c r="AL459" s="205">
        <f t="shared" si="416"/>
        <v>92.358207154076965</v>
      </c>
      <c r="AM459" s="205" t="e">
        <f t="shared" si="417"/>
        <v>#DIV/0!</v>
      </c>
      <c r="AN459" s="205">
        <f t="shared" si="435"/>
        <v>0</v>
      </c>
      <c r="AO459" s="205">
        <f t="shared" si="418"/>
        <v>0</v>
      </c>
      <c r="AP459" s="205">
        <f t="shared" si="436"/>
        <v>0</v>
      </c>
      <c r="AQ459" s="205">
        <f t="shared" si="437"/>
        <v>0</v>
      </c>
      <c r="AR459" s="215">
        <f t="shared" si="419"/>
        <v>13.181186421934679</v>
      </c>
      <c r="AS459" s="215">
        <f t="shared" si="420"/>
        <v>13.181186421934679</v>
      </c>
      <c r="AT459" s="215">
        <f t="shared" si="421"/>
        <v>0</v>
      </c>
      <c r="AU459" s="215">
        <f t="shared" si="451"/>
        <v>0</v>
      </c>
      <c r="AV459" s="201"/>
      <c r="AW459" s="115">
        <f t="shared" si="452"/>
        <v>83.379000000015324</v>
      </c>
      <c r="AX459" s="115">
        <f t="shared" si="453"/>
        <v>-0.54315909351052605</v>
      </c>
      <c r="AY459" s="115">
        <f t="shared" si="438"/>
        <v>0</v>
      </c>
      <c r="AZ459" s="115">
        <f t="shared" si="454"/>
        <v>-0.53752299656402236</v>
      </c>
      <c r="BA459" s="115">
        <f t="shared" si="439"/>
        <v>0</v>
      </c>
      <c r="BB459" s="115">
        <f t="shared" si="455"/>
        <v>0</v>
      </c>
      <c r="BC459" s="115">
        <f t="shared" si="456"/>
        <v>0</v>
      </c>
      <c r="BD459" s="115">
        <f t="shared" si="457"/>
        <v>0</v>
      </c>
      <c r="BE459" s="115">
        <f t="shared" si="440"/>
        <v>0</v>
      </c>
      <c r="BF459" s="115">
        <f t="shared" si="441"/>
        <v>0</v>
      </c>
      <c r="BG459" s="115">
        <f t="shared" si="458"/>
        <v>1610.3002500000073</v>
      </c>
      <c r="BH459" s="115">
        <f t="shared" si="459"/>
        <v>9720.5285853612877</v>
      </c>
      <c r="BI459" s="115">
        <f t="shared" si="442"/>
        <v>83.379000000015324</v>
      </c>
      <c r="BJ459" s="115" t="e">
        <f t="shared" si="443"/>
        <v>#DIV/0!</v>
      </c>
      <c r="BK459" s="115">
        <f t="shared" si="422"/>
        <v>0</v>
      </c>
      <c r="BL459" s="115">
        <f t="shared" si="423"/>
        <v>0</v>
      </c>
      <c r="BM459" s="115">
        <f t="shared" si="444"/>
        <v>0</v>
      </c>
      <c r="BN459" s="201">
        <f t="shared" si="424"/>
        <v>0</v>
      </c>
      <c r="BO459" s="216">
        <f t="shared" si="460"/>
        <v>0</v>
      </c>
      <c r="BP459" s="201"/>
      <c r="BQ459" s="110">
        <f t="shared" si="425"/>
        <v>0</v>
      </c>
      <c r="BR459" s="110" t="e">
        <f t="shared" si="426"/>
        <v>#DIV/0!</v>
      </c>
      <c r="BS459" s="110" t="e">
        <f t="shared" si="445"/>
        <v>#DIV/0!</v>
      </c>
      <c r="BT459" s="110">
        <f t="shared" si="446"/>
        <v>0</v>
      </c>
    </row>
    <row r="460" spans="1:72" s="217" customFormat="1">
      <c r="A460" s="110">
        <f t="shared" si="461"/>
        <v>4.8400000000000887</v>
      </c>
      <c r="B460" s="110">
        <f t="shared" si="427"/>
        <v>1513.7969422821773</v>
      </c>
      <c r="C460" s="116">
        <f t="shared" si="428"/>
        <v>1513.7969422821773</v>
      </c>
      <c r="D460" s="110"/>
      <c r="E460" s="205">
        <f t="shared" si="396"/>
        <v>1649.4734697762444</v>
      </c>
      <c r="F460" s="205">
        <f t="shared" si="397"/>
        <v>1704.7958812236238</v>
      </c>
      <c r="G460" s="205">
        <f t="shared" si="398"/>
        <v>-0.15005959685765022</v>
      </c>
      <c r="H460" s="205">
        <f t="shared" si="399"/>
        <v>1641.1718110172576</v>
      </c>
      <c r="I460" s="205">
        <f t="shared" si="400"/>
        <v>0</v>
      </c>
      <c r="J460" s="110"/>
      <c r="K460" s="115">
        <f t="shared" si="401"/>
        <v>1609.4654400000077</v>
      </c>
      <c r="L460" s="115">
        <f t="shared" si="402"/>
        <v>1787.2380800000044</v>
      </c>
      <c r="M460" s="115">
        <f t="shared" si="403"/>
        <v>0.16907123534715823</v>
      </c>
      <c r="N460" s="115">
        <f t="shared" si="404"/>
        <v>1663.8210957168526</v>
      </c>
      <c r="O460" s="115">
        <f t="shared" si="405"/>
        <v>1950.9488000000024</v>
      </c>
      <c r="P460" s="110"/>
      <c r="Q460" s="205">
        <f t="shared" si="406"/>
        <v>-2.4524695136096435</v>
      </c>
      <c r="R460" s="204">
        <f t="shared" si="407"/>
        <v>0</v>
      </c>
      <c r="S460" s="204">
        <f t="shared" si="408"/>
        <v>0</v>
      </c>
      <c r="T460" s="115">
        <f t="shared" si="409"/>
        <v>-0.53815085222243519</v>
      </c>
      <c r="U460" s="115">
        <f t="shared" si="410"/>
        <v>0</v>
      </c>
      <c r="V460" s="115">
        <f t="shared" si="411"/>
        <v>0</v>
      </c>
      <c r="W460" s="202">
        <f t="shared" si="429"/>
        <v>0</v>
      </c>
      <c r="X460" s="110"/>
      <c r="Y460" s="205">
        <f t="shared" si="447"/>
        <v>92.456254212995347</v>
      </c>
      <c r="Z460" s="205">
        <f t="shared" si="448"/>
        <v>-2.4524695136096435</v>
      </c>
      <c r="AA460" s="205">
        <f t="shared" si="412"/>
        <v>0</v>
      </c>
      <c r="AB460" s="205">
        <f t="shared" si="430"/>
        <v>0</v>
      </c>
      <c r="AC460" s="205">
        <f t="shared" si="449"/>
        <v>-2.434393656577432</v>
      </c>
      <c r="AD460" s="205">
        <f t="shared" si="413"/>
        <v>0</v>
      </c>
      <c r="AE460" s="205">
        <f t="shared" si="431"/>
        <v>0</v>
      </c>
      <c r="AF460" s="205">
        <f t="shared" si="414"/>
        <v>0</v>
      </c>
      <c r="AG460" s="205">
        <f t="shared" si="432"/>
        <v>0</v>
      </c>
      <c r="AH460" s="205">
        <f t="shared" si="433"/>
        <v>0</v>
      </c>
      <c r="AI460" s="205">
        <f t="shared" si="415"/>
        <v>-0.15005959685765022</v>
      </c>
      <c r="AJ460" s="205">
        <f t="shared" si="450"/>
        <v>1641.1718110172576</v>
      </c>
      <c r="AK460" s="205">
        <f t="shared" si="434"/>
        <v>92.358207154076965</v>
      </c>
      <c r="AL460" s="205">
        <f t="shared" si="416"/>
        <v>92.456254212995347</v>
      </c>
      <c r="AM460" s="205" t="e">
        <f t="shared" si="417"/>
        <v>#DIV/0!</v>
      </c>
      <c r="AN460" s="205">
        <f t="shared" si="435"/>
        <v>0</v>
      </c>
      <c r="AO460" s="205">
        <f t="shared" si="418"/>
        <v>0</v>
      </c>
      <c r="AP460" s="205">
        <f t="shared" si="436"/>
        <v>0</v>
      </c>
      <c r="AQ460" s="205">
        <f t="shared" si="437"/>
        <v>0</v>
      </c>
      <c r="AR460" s="215">
        <f t="shared" si="419"/>
        <v>13.181186421934679</v>
      </c>
      <c r="AS460" s="215">
        <f t="shared" si="420"/>
        <v>13.181186421934679</v>
      </c>
      <c r="AT460" s="215">
        <f t="shared" si="421"/>
        <v>0</v>
      </c>
      <c r="AU460" s="215">
        <f t="shared" si="451"/>
        <v>0</v>
      </c>
      <c r="AV460" s="201"/>
      <c r="AW460" s="115">
        <f t="shared" si="452"/>
        <v>83.480999999962435</v>
      </c>
      <c r="AX460" s="115">
        <f t="shared" si="453"/>
        <v>-0.53815085222243519</v>
      </c>
      <c r="AY460" s="115">
        <f t="shared" si="438"/>
        <v>0</v>
      </c>
      <c r="AZ460" s="115">
        <f t="shared" si="454"/>
        <v>-0.53252568965523683</v>
      </c>
      <c r="BA460" s="115">
        <f t="shared" si="439"/>
        <v>0</v>
      </c>
      <c r="BB460" s="115">
        <f t="shared" si="455"/>
        <v>0</v>
      </c>
      <c r="BC460" s="115">
        <f t="shared" si="456"/>
        <v>0</v>
      </c>
      <c r="BD460" s="115">
        <f t="shared" si="457"/>
        <v>0</v>
      </c>
      <c r="BE460" s="115">
        <f t="shared" si="440"/>
        <v>0</v>
      </c>
      <c r="BF460" s="115">
        <f t="shared" si="441"/>
        <v>0</v>
      </c>
      <c r="BG460" s="115">
        <f t="shared" si="458"/>
        <v>1609.4654400000077</v>
      </c>
      <c r="BH460" s="115">
        <f t="shared" si="459"/>
        <v>9650.3307717832067</v>
      </c>
      <c r="BI460" s="115">
        <f t="shared" si="442"/>
        <v>83.480999999962435</v>
      </c>
      <c r="BJ460" s="115" t="e">
        <f t="shared" si="443"/>
        <v>#DIV/0!</v>
      </c>
      <c r="BK460" s="115">
        <f t="shared" si="422"/>
        <v>0</v>
      </c>
      <c r="BL460" s="115">
        <f t="shared" si="423"/>
        <v>0</v>
      </c>
      <c r="BM460" s="115">
        <f t="shared" si="444"/>
        <v>0</v>
      </c>
      <c r="BN460" s="201">
        <f t="shared" si="424"/>
        <v>0</v>
      </c>
      <c r="BO460" s="216">
        <f t="shared" si="460"/>
        <v>0</v>
      </c>
      <c r="BP460" s="201"/>
      <c r="BQ460" s="110">
        <f t="shared" si="425"/>
        <v>0</v>
      </c>
      <c r="BR460" s="110" t="e">
        <f t="shared" si="426"/>
        <v>#DIV/0!</v>
      </c>
      <c r="BS460" s="110" t="e">
        <f t="shared" si="445"/>
        <v>#DIV/0!</v>
      </c>
      <c r="BT460" s="110">
        <f t="shared" si="446"/>
        <v>0</v>
      </c>
    </row>
    <row r="461" spans="1:72" s="217" customFormat="1">
      <c r="A461" s="110">
        <f t="shared" si="461"/>
        <v>4.8300000000000889</v>
      </c>
      <c r="B461" s="110">
        <f t="shared" si="427"/>
        <v>1513.6651304179579</v>
      </c>
      <c r="C461" s="116">
        <f t="shared" si="428"/>
        <v>1513.6651304179579</v>
      </c>
      <c r="D461" s="110"/>
      <c r="E461" s="205">
        <f t="shared" si="396"/>
        <v>1648.6205392632382</v>
      </c>
      <c r="F461" s="205">
        <f t="shared" si="397"/>
        <v>1704.3796812236237</v>
      </c>
      <c r="G461" s="205">
        <f t="shared" si="398"/>
        <v>-0.15018649863380992</v>
      </c>
      <c r="H461" s="205">
        <f t="shared" si="399"/>
        <v>1640.2462689653823</v>
      </c>
      <c r="I461" s="205">
        <f t="shared" si="400"/>
        <v>0</v>
      </c>
      <c r="J461" s="110"/>
      <c r="K461" s="115">
        <f t="shared" si="401"/>
        <v>1608.6296100000075</v>
      </c>
      <c r="L461" s="115">
        <f t="shared" si="402"/>
        <v>1786.7475200000044</v>
      </c>
      <c r="M461" s="115">
        <f t="shared" si="403"/>
        <v>0.16922382671480007</v>
      </c>
      <c r="N461" s="115">
        <f t="shared" si="404"/>
        <v>1663.123598824664</v>
      </c>
      <c r="O461" s="115">
        <f t="shared" si="405"/>
        <v>1950.6922000000022</v>
      </c>
      <c r="P461" s="110"/>
      <c r="Q461" s="205">
        <f t="shared" si="406"/>
        <v>-2.4203279336895185</v>
      </c>
      <c r="R461" s="204">
        <f t="shared" si="407"/>
        <v>0</v>
      </c>
      <c r="S461" s="204">
        <f t="shared" si="408"/>
        <v>0</v>
      </c>
      <c r="T461" s="115">
        <f t="shared" si="409"/>
        <v>-0.53315514190600566</v>
      </c>
      <c r="U461" s="115">
        <f t="shared" si="410"/>
        <v>0</v>
      </c>
      <c r="V461" s="115">
        <f t="shared" si="411"/>
        <v>0</v>
      </c>
      <c r="W461" s="202">
        <f t="shared" si="429"/>
        <v>0</v>
      </c>
      <c r="X461" s="110"/>
      <c r="Y461" s="205">
        <f t="shared" si="447"/>
        <v>92.554205187527415</v>
      </c>
      <c r="Z461" s="205">
        <f t="shared" si="448"/>
        <v>-2.4203279336895185</v>
      </c>
      <c r="AA461" s="205">
        <f t="shared" si="412"/>
        <v>0</v>
      </c>
      <c r="AB461" s="205">
        <f t="shared" si="430"/>
        <v>0</v>
      </c>
      <c r="AC461" s="205">
        <f t="shared" si="449"/>
        <v>-2.4023936548458722</v>
      </c>
      <c r="AD461" s="205">
        <f t="shared" si="413"/>
        <v>0</v>
      </c>
      <c r="AE461" s="205">
        <f t="shared" si="431"/>
        <v>0</v>
      </c>
      <c r="AF461" s="205">
        <f t="shared" si="414"/>
        <v>0</v>
      </c>
      <c r="AG461" s="205">
        <f t="shared" si="432"/>
        <v>0</v>
      </c>
      <c r="AH461" s="205">
        <f t="shared" si="433"/>
        <v>0</v>
      </c>
      <c r="AI461" s="205">
        <f t="shared" si="415"/>
        <v>-0.15018649863380992</v>
      </c>
      <c r="AJ461" s="205">
        <f t="shared" si="450"/>
        <v>1640.2462689653823</v>
      </c>
      <c r="AK461" s="205">
        <f t="shared" si="434"/>
        <v>92.456254212995347</v>
      </c>
      <c r="AL461" s="205">
        <f t="shared" si="416"/>
        <v>92.554205187527415</v>
      </c>
      <c r="AM461" s="205" t="e">
        <f t="shared" si="417"/>
        <v>#DIV/0!</v>
      </c>
      <c r="AN461" s="205">
        <f t="shared" si="435"/>
        <v>0</v>
      </c>
      <c r="AO461" s="205">
        <f t="shared" si="418"/>
        <v>0</v>
      </c>
      <c r="AP461" s="205">
        <f t="shared" si="436"/>
        <v>0</v>
      </c>
      <c r="AQ461" s="205">
        <f t="shared" si="437"/>
        <v>0</v>
      </c>
      <c r="AR461" s="215">
        <f t="shared" si="419"/>
        <v>13.181186421934679</v>
      </c>
      <c r="AS461" s="215">
        <f t="shared" si="420"/>
        <v>13.181186421934679</v>
      </c>
      <c r="AT461" s="215">
        <f t="shared" si="421"/>
        <v>0</v>
      </c>
      <c r="AU461" s="215">
        <f t="shared" si="451"/>
        <v>0</v>
      </c>
      <c r="AV461" s="201"/>
      <c r="AW461" s="115">
        <f t="shared" si="452"/>
        <v>83.583000000023233</v>
      </c>
      <c r="AX461" s="115">
        <f t="shared" si="453"/>
        <v>-0.53315514190600566</v>
      </c>
      <c r="AY461" s="115">
        <f t="shared" si="438"/>
        <v>0</v>
      </c>
      <c r="AZ461" s="115">
        <f t="shared" si="454"/>
        <v>-0.52754088335109661</v>
      </c>
      <c r="BA461" s="115">
        <f t="shared" si="439"/>
        <v>0</v>
      </c>
      <c r="BB461" s="115">
        <f t="shared" si="455"/>
        <v>0</v>
      </c>
      <c r="BC461" s="115">
        <f t="shared" si="456"/>
        <v>0</v>
      </c>
      <c r="BD461" s="115">
        <f t="shared" si="457"/>
        <v>0</v>
      </c>
      <c r="BE461" s="115">
        <f t="shared" si="440"/>
        <v>0</v>
      </c>
      <c r="BF461" s="115">
        <f t="shared" si="441"/>
        <v>0</v>
      </c>
      <c r="BG461" s="115">
        <f t="shared" si="458"/>
        <v>1608.6296100000075</v>
      </c>
      <c r="BH461" s="115">
        <f t="shared" si="459"/>
        <v>9580.0309582051796</v>
      </c>
      <c r="BI461" s="115">
        <f t="shared" si="442"/>
        <v>83.583000000023233</v>
      </c>
      <c r="BJ461" s="115" t="e">
        <f t="shared" si="443"/>
        <v>#DIV/0!</v>
      </c>
      <c r="BK461" s="115">
        <f t="shared" si="422"/>
        <v>0</v>
      </c>
      <c r="BL461" s="115">
        <f t="shared" si="423"/>
        <v>0</v>
      </c>
      <c r="BM461" s="115">
        <f t="shared" si="444"/>
        <v>0</v>
      </c>
      <c r="BN461" s="201">
        <f t="shared" si="424"/>
        <v>0</v>
      </c>
      <c r="BO461" s="216">
        <f t="shared" si="460"/>
        <v>0</v>
      </c>
      <c r="BP461" s="201"/>
      <c r="BQ461" s="110">
        <f t="shared" si="425"/>
        <v>0</v>
      </c>
      <c r="BR461" s="110" t="e">
        <f t="shared" si="426"/>
        <v>#DIV/0!</v>
      </c>
      <c r="BS461" s="110" t="e">
        <f t="shared" si="445"/>
        <v>#DIV/0!</v>
      </c>
      <c r="BT461" s="110">
        <f t="shared" si="446"/>
        <v>0</v>
      </c>
    </row>
    <row r="462" spans="1:72" s="217" customFormat="1">
      <c r="A462" s="110">
        <f t="shared" si="461"/>
        <v>4.8200000000000891</v>
      </c>
      <c r="B462" s="110">
        <f t="shared" si="427"/>
        <v>1513.5333185537386</v>
      </c>
      <c r="C462" s="116">
        <f t="shared" si="428"/>
        <v>1513.5333185537386</v>
      </c>
      <c r="D462" s="110"/>
      <c r="E462" s="205">
        <f t="shared" si="396"/>
        <v>1647.7664823954804</v>
      </c>
      <c r="F462" s="205">
        <f t="shared" si="397"/>
        <v>1703.9606812236239</v>
      </c>
      <c r="G462" s="205">
        <f t="shared" si="398"/>
        <v>-0.15031327435589814</v>
      </c>
      <c r="H462" s="205">
        <f t="shared" si="399"/>
        <v>1639.3197483698157</v>
      </c>
      <c r="I462" s="205">
        <f t="shared" si="400"/>
        <v>0</v>
      </c>
      <c r="J462" s="110"/>
      <c r="K462" s="115">
        <f t="shared" si="401"/>
        <v>1607.7927600000078</v>
      </c>
      <c r="L462" s="115">
        <f t="shared" si="402"/>
        <v>1786.2563200000045</v>
      </c>
      <c r="M462" s="115">
        <f t="shared" si="403"/>
        <v>0.16937669376693629</v>
      </c>
      <c r="N462" s="115">
        <f t="shared" si="404"/>
        <v>1662.4253746970498</v>
      </c>
      <c r="O462" s="115">
        <f t="shared" si="405"/>
        <v>1950.4352000000022</v>
      </c>
      <c r="P462" s="110"/>
      <c r="Q462" s="205">
        <f t="shared" si="406"/>
        <v>-2.3887370340889058</v>
      </c>
      <c r="R462" s="204">
        <f t="shared" si="407"/>
        <v>0</v>
      </c>
      <c r="S462" s="204">
        <f t="shared" si="408"/>
        <v>0</v>
      </c>
      <c r="T462" s="115">
        <f t="shared" si="409"/>
        <v>-0.52817192174285277</v>
      </c>
      <c r="U462" s="115">
        <f t="shared" si="410"/>
        <v>0</v>
      </c>
      <c r="V462" s="115">
        <f t="shared" si="411"/>
        <v>0</v>
      </c>
      <c r="W462" s="202">
        <f t="shared" si="429"/>
        <v>0</v>
      </c>
      <c r="X462" s="110"/>
      <c r="Y462" s="205">
        <f t="shared" si="447"/>
        <v>92.65205955666913</v>
      </c>
      <c r="Z462" s="205">
        <f t="shared" si="448"/>
        <v>-2.3887370340889058</v>
      </c>
      <c r="AA462" s="205">
        <f t="shared" si="412"/>
        <v>0</v>
      </c>
      <c r="AB462" s="205">
        <f t="shared" si="430"/>
        <v>0</v>
      </c>
      <c r="AC462" s="205">
        <f t="shared" si="449"/>
        <v>-2.3709416028726293</v>
      </c>
      <c r="AD462" s="205">
        <f t="shared" si="413"/>
        <v>0</v>
      </c>
      <c r="AE462" s="205">
        <f t="shared" si="431"/>
        <v>0</v>
      </c>
      <c r="AF462" s="205">
        <f t="shared" si="414"/>
        <v>0</v>
      </c>
      <c r="AG462" s="205">
        <f t="shared" si="432"/>
        <v>0</v>
      </c>
      <c r="AH462" s="205">
        <f t="shared" si="433"/>
        <v>0</v>
      </c>
      <c r="AI462" s="205">
        <f t="shared" si="415"/>
        <v>-0.15031327435589814</v>
      </c>
      <c r="AJ462" s="205">
        <f t="shared" si="450"/>
        <v>1639.3197483698157</v>
      </c>
      <c r="AK462" s="205">
        <f t="shared" si="434"/>
        <v>92.554205187527415</v>
      </c>
      <c r="AL462" s="205">
        <f t="shared" si="416"/>
        <v>92.65205955666913</v>
      </c>
      <c r="AM462" s="205" t="e">
        <f t="shared" si="417"/>
        <v>#DIV/0!</v>
      </c>
      <c r="AN462" s="205">
        <f t="shared" si="435"/>
        <v>0</v>
      </c>
      <c r="AO462" s="205">
        <f t="shared" si="418"/>
        <v>0</v>
      </c>
      <c r="AP462" s="205">
        <f t="shared" si="436"/>
        <v>0</v>
      </c>
      <c r="AQ462" s="205">
        <f t="shared" si="437"/>
        <v>0</v>
      </c>
      <c r="AR462" s="215">
        <f t="shared" si="419"/>
        <v>13.181186421957417</v>
      </c>
      <c r="AS462" s="215">
        <f t="shared" si="420"/>
        <v>13.181186421957417</v>
      </c>
      <c r="AT462" s="215">
        <f t="shared" si="421"/>
        <v>0</v>
      </c>
      <c r="AU462" s="215">
        <f t="shared" si="451"/>
        <v>0</v>
      </c>
      <c r="AV462" s="201"/>
      <c r="AW462" s="115">
        <f t="shared" si="452"/>
        <v>83.684999999970358</v>
      </c>
      <c r="AX462" s="115">
        <f t="shared" si="453"/>
        <v>-0.52817192174285277</v>
      </c>
      <c r="AY462" s="115">
        <f t="shared" si="438"/>
        <v>0</v>
      </c>
      <c r="AZ462" s="115">
        <f t="shared" si="454"/>
        <v>-0.52256853693981509</v>
      </c>
      <c r="BA462" s="115">
        <f t="shared" si="439"/>
        <v>0</v>
      </c>
      <c r="BB462" s="115">
        <f t="shared" si="455"/>
        <v>0</v>
      </c>
      <c r="BC462" s="115">
        <f t="shared" si="456"/>
        <v>0</v>
      </c>
      <c r="BD462" s="115">
        <f t="shared" si="457"/>
        <v>0</v>
      </c>
      <c r="BE462" s="115">
        <f t="shared" si="440"/>
        <v>0</v>
      </c>
      <c r="BF462" s="115">
        <f t="shared" si="441"/>
        <v>0</v>
      </c>
      <c r="BG462" s="115">
        <f t="shared" si="458"/>
        <v>1607.7927600000078</v>
      </c>
      <c r="BH462" s="115">
        <f t="shared" si="459"/>
        <v>9509.6291446270898</v>
      </c>
      <c r="BI462" s="115">
        <f t="shared" si="442"/>
        <v>83.684999999970358</v>
      </c>
      <c r="BJ462" s="115" t="e">
        <f t="shared" si="443"/>
        <v>#DIV/0!</v>
      </c>
      <c r="BK462" s="115">
        <f t="shared" si="422"/>
        <v>0</v>
      </c>
      <c r="BL462" s="115">
        <f t="shared" si="423"/>
        <v>0</v>
      </c>
      <c r="BM462" s="115">
        <f t="shared" si="444"/>
        <v>0</v>
      </c>
      <c r="BN462" s="201">
        <f t="shared" si="424"/>
        <v>0</v>
      </c>
      <c r="BO462" s="216">
        <f t="shared" si="460"/>
        <v>0</v>
      </c>
      <c r="BP462" s="201"/>
      <c r="BQ462" s="110">
        <f t="shared" si="425"/>
        <v>0</v>
      </c>
      <c r="BR462" s="110" t="e">
        <f t="shared" si="426"/>
        <v>#DIV/0!</v>
      </c>
      <c r="BS462" s="110" t="e">
        <f t="shared" si="445"/>
        <v>#DIV/0!</v>
      </c>
      <c r="BT462" s="110">
        <f t="shared" si="446"/>
        <v>0</v>
      </c>
    </row>
    <row r="463" spans="1:72" s="217" customFormat="1">
      <c r="A463" s="110">
        <f t="shared" si="461"/>
        <v>4.8100000000000893</v>
      </c>
      <c r="B463" s="110">
        <f t="shared" si="427"/>
        <v>1513.401506689519</v>
      </c>
      <c r="C463" s="116">
        <f t="shared" si="428"/>
        <v>1513.401506689519</v>
      </c>
      <c r="D463" s="110"/>
      <c r="E463" s="205">
        <f t="shared" si="396"/>
        <v>1646.911299172971</v>
      </c>
      <c r="F463" s="205">
        <f t="shared" si="397"/>
        <v>1703.5388812236238</v>
      </c>
      <c r="G463" s="205">
        <f t="shared" si="398"/>
        <v>-0.15043992101810416</v>
      </c>
      <c r="H463" s="205">
        <f t="shared" si="399"/>
        <v>1638.3922502018245</v>
      </c>
      <c r="I463" s="205">
        <f t="shared" si="400"/>
        <v>0</v>
      </c>
      <c r="J463" s="110"/>
      <c r="K463" s="115">
        <f t="shared" si="401"/>
        <v>1606.9548900000075</v>
      </c>
      <c r="L463" s="115">
        <f t="shared" si="402"/>
        <v>1785.7644800000041</v>
      </c>
      <c r="M463" s="115">
        <f t="shared" si="403"/>
        <v>0.16952983725135487</v>
      </c>
      <c r="N463" s="115">
        <f t="shared" si="404"/>
        <v>1661.7264239505089</v>
      </c>
      <c r="O463" s="115">
        <f t="shared" si="405"/>
        <v>1950.1778000000022</v>
      </c>
      <c r="P463" s="110"/>
      <c r="Q463" s="205">
        <f t="shared" si="406"/>
        <v>-2.3576813215162327</v>
      </c>
      <c r="R463" s="204">
        <f t="shared" si="407"/>
        <v>0</v>
      </c>
      <c r="S463" s="204">
        <f t="shared" si="408"/>
        <v>0</v>
      </c>
      <c r="T463" s="115">
        <f t="shared" si="409"/>
        <v>-0.5232011510707576</v>
      </c>
      <c r="U463" s="115">
        <f t="shared" si="410"/>
        <v>0</v>
      </c>
      <c r="V463" s="115">
        <f t="shared" si="411"/>
        <v>0</v>
      </c>
      <c r="W463" s="202">
        <f t="shared" si="429"/>
        <v>0</v>
      </c>
      <c r="X463" s="110"/>
      <c r="Y463" s="205">
        <f t="shared" si="447"/>
        <v>92.749816799120865</v>
      </c>
      <c r="Z463" s="205">
        <f t="shared" si="448"/>
        <v>-2.3576813215162327</v>
      </c>
      <c r="AA463" s="205">
        <f t="shared" si="412"/>
        <v>0</v>
      </c>
      <c r="AB463" s="205">
        <f t="shared" si="430"/>
        <v>0</v>
      </c>
      <c r="AC463" s="205">
        <f t="shared" si="449"/>
        <v>-2.3400220826120268</v>
      </c>
      <c r="AD463" s="205">
        <f t="shared" si="413"/>
        <v>0</v>
      </c>
      <c r="AE463" s="205">
        <f t="shared" si="431"/>
        <v>0</v>
      </c>
      <c r="AF463" s="205">
        <f t="shared" si="414"/>
        <v>0</v>
      </c>
      <c r="AG463" s="205">
        <f t="shared" si="432"/>
        <v>0</v>
      </c>
      <c r="AH463" s="205">
        <f t="shared" si="433"/>
        <v>0</v>
      </c>
      <c r="AI463" s="205">
        <f t="shared" si="415"/>
        <v>-0.15043992101810416</v>
      </c>
      <c r="AJ463" s="205">
        <f t="shared" si="450"/>
        <v>1638.3922502018245</v>
      </c>
      <c r="AK463" s="205">
        <f t="shared" si="434"/>
        <v>92.65205955666913</v>
      </c>
      <c r="AL463" s="205">
        <f t="shared" si="416"/>
        <v>92.749816799120865</v>
      </c>
      <c r="AM463" s="205" t="e">
        <f t="shared" si="417"/>
        <v>#DIV/0!</v>
      </c>
      <c r="AN463" s="205">
        <f t="shared" si="435"/>
        <v>0</v>
      </c>
      <c r="AO463" s="205">
        <f t="shared" si="418"/>
        <v>0</v>
      </c>
      <c r="AP463" s="205">
        <f t="shared" si="436"/>
        <v>0</v>
      </c>
      <c r="AQ463" s="205">
        <f t="shared" si="437"/>
        <v>0</v>
      </c>
      <c r="AR463" s="215">
        <f t="shared" si="419"/>
        <v>13.181186421934679</v>
      </c>
      <c r="AS463" s="215">
        <f t="shared" si="420"/>
        <v>13.181186421934679</v>
      </c>
      <c r="AT463" s="215">
        <f t="shared" si="421"/>
        <v>0</v>
      </c>
      <c r="AU463" s="215">
        <f t="shared" si="451"/>
        <v>0</v>
      </c>
      <c r="AV463" s="201"/>
      <c r="AW463" s="115">
        <f t="shared" si="452"/>
        <v>83.787000000031156</v>
      </c>
      <c r="AX463" s="115">
        <f t="shared" si="453"/>
        <v>-0.5232011510707576</v>
      </c>
      <c r="AY463" s="115">
        <f t="shared" si="438"/>
        <v>0</v>
      </c>
      <c r="AZ463" s="115">
        <f t="shared" si="454"/>
        <v>-0.5176086098653333</v>
      </c>
      <c r="BA463" s="115">
        <f t="shared" si="439"/>
        <v>0</v>
      </c>
      <c r="BB463" s="115">
        <f t="shared" si="455"/>
        <v>0</v>
      </c>
      <c r="BC463" s="115">
        <f t="shared" si="456"/>
        <v>0</v>
      </c>
      <c r="BD463" s="115">
        <f t="shared" si="457"/>
        <v>0</v>
      </c>
      <c r="BE463" s="115">
        <f t="shared" si="440"/>
        <v>0</v>
      </c>
      <c r="BF463" s="115">
        <f t="shared" si="441"/>
        <v>0</v>
      </c>
      <c r="BG463" s="115">
        <f t="shared" si="458"/>
        <v>1606.9548900000075</v>
      </c>
      <c r="BH463" s="115">
        <f t="shared" si="459"/>
        <v>9439.1253310490774</v>
      </c>
      <c r="BI463" s="115">
        <f t="shared" si="442"/>
        <v>83.787000000031156</v>
      </c>
      <c r="BJ463" s="115" t="e">
        <f t="shared" si="443"/>
        <v>#DIV/0!</v>
      </c>
      <c r="BK463" s="115">
        <f t="shared" si="422"/>
        <v>0</v>
      </c>
      <c r="BL463" s="115">
        <f t="shared" si="423"/>
        <v>0</v>
      </c>
      <c r="BM463" s="115">
        <f t="shared" si="444"/>
        <v>0</v>
      </c>
      <c r="BN463" s="201">
        <f t="shared" si="424"/>
        <v>0</v>
      </c>
      <c r="BO463" s="216">
        <f t="shared" si="460"/>
        <v>0</v>
      </c>
      <c r="BP463" s="201"/>
      <c r="BQ463" s="110">
        <f t="shared" si="425"/>
        <v>0</v>
      </c>
      <c r="BR463" s="110" t="e">
        <f t="shared" si="426"/>
        <v>#DIV/0!</v>
      </c>
      <c r="BS463" s="110" t="e">
        <f t="shared" si="445"/>
        <v>#DIV/0!</v>
      </c>
      <c r="BT463" s="110">
        <f t="shared" si="446"/>
        <v>0</v>
      </c>
    </row>
    <row r="464" spans="1:72" s="217" customFormat="1">
      <c r="A464" s="110">
        <f t="shared" si="461"/>
        <v>4.8000000000000895</v>
      </c>
      <c r="B464" s="110">
        <f t="shared" si="427"/>
        <v>1513.2696948252997</v>
      </c>
      <c r="C464" s="116">
        <f t="shared" si="428"/>
        <v>1513.2696948252997</v>
      </c>
      <c r="D464" s="110"/>
      <c r="E464" s="205">
        <f t="shared" si="396"/>
        <v>1646.0549895957104</v>
      </c>
      <c r="F464" s="205">
        <f t="shared" si="397"/>
        <v>1703.1142812236239</v>
      </c>
      <c r="G464" s="205">
        <f t="shared" si="398"/>
        <v>-0.15056643559204538</v>
      </c>
      <c r="H464" s="205">
        <f t="shared" si="399"/>
        <v>1637.4637754378884</v>
      </c>
      <c r="I464" s="205">
        <f t="shared" si="400"/>
        <v>0</v>
      </c>
      <c r="J464" s="110"/>
      <c r="K464" s="115">
        <f t="shared" si="401"/>
        <v>1606.1160000000075</v>
      </c>
      <c r="L464" s="115">
        <f t="shared" si="402"/>
        <v>1785.2720000000045</v>
      </c>
      <c r="M464" s="115">
        <f t="shared" si="403"/>
        <v>0.16968325791855066</v>
      </c>
      <c r="N464" s="115">
        <f t="shared" si="404"/>
        <v>1661.026747203495</v>
      </c>
      <c r="O464" s="115">
        <f t="shared" si="405"/>
        <v>1949.9200000000023</v>
      </c>
      <c r="P464" s="110"/>
      <c r="Q464" s="205">
        <f t="shared" si="406"/>
        <v>-2.3271458684820359</v>
      </c>
      <c r="R464" s="204">
        <f t="shared" si="407"/>
        <v>0</v>
      </c>
      <c r="S464" s="204">
        <f t="shared" si="408"/>
        <v>0</v>
      </c>
      <c r="T464" s="115">
        <f t="shared" si="409"/>
        <v>-0.51824278938304813</v>
      </c>
      <c r="U464" s="115">
        <f t="shared" si="410"/>
        <v>0</v>
      </c>
      <c r="V464" s="115">
        <f t="shared" si="411"/>
        <v>0</v>
      </c>
      <c r="W464" s="202">
        <f t="shared" si="429"/>
        <v>0</v>
      </c>
      <c r="X464" s="110"/>
      <c r="Y464" s="205">
        <f t="shared" si="447"/>
        <v>92.847476393605731</v>
      </c>
      <c r="Z464" s="205">
        <f t="shared" si="448"/>
        <v>-2.3271458684820359</v>
      </c>
      <c r="AA464" s="205">
        <f t="shared" si="412"/>
        <v>0</v>
      </c>
      <c r="AB464" s="205">
        <f t="shared" si="430"/>
        <v>0</v>
      </c>
      <c r="AC464" s="205">
        <f t="shared" si="449"/>
        <v>-2.3096202390627112</v>
      </c>
      <c r="AD464" s="205">
        <f t="shared" si="413"/>
        <v>0</v>
      </c>
      <c r="AE464" s="205">
        <f t="shared" si="431"/>
        <v>0</v>
      </c>
      <c r="AF464" s="205">
        <f t="shared" si="414"/>
        <v>0</v>
      </c>
      <c r="AG464" s="205">
        <f t="shared" si="432"/>
        <v>0</v>
      </c>
      <c r="AH464" s="205">
        <f t="shared" si="433"/>
        <v>0</v>
      </c>
      <c r="AI464" s="205">
        <f t="shared" si="415"/>
        <v>-0.15056643559204538</v>
      </c>
      <c r="AJ464" s="205">
        <f t="shared" si="450"/>
        <v>1637.4637754378884</v>
      </c>
      <c r="AK464" s="205">
        <f t="shared" si="434"/>
        <v>92.749816799120865</v>
      </c>
      <c r="AL464" s="205">
        <f t="shared" si="416"/>
        <v>92.847476393605731</v>
      </c>
      <c r="AM464" s="205" t="e">
        <f t="shared" si="417"/>
        <v>#DIV/0!</v>
      </c>
      <c r="AN464" s="205">
        <f t="shared" si="435"/>
        <v>0</v>
      </c>
      <c r="AO464" s="205">
        <f t="shared" si="418"/>
        <v>0</v>
      </c>
      <c r="AP464" s="205">
        <f t="shared" si="436"/>
        <v>0</v>
      </c>
      <c r="AQ464" s="205">
        <f t="shared" si="437"/>
        <v>0</v>
      </c>
      <c r="AR464" s="215">
        <f t="shared" si="419"/>
        <v>13.181186421934679</v>
      </c>
      <c r="AS464" s="215">
        <f t="shared" si="420"/>
        <v>13.181186421934679</v>
      </c>
      <c r="AT464" s="215">
        <f t="shared" si="421"/>
        <v>0</v>
      </c>
      <c r="AU464" s="215">
        <f t="shared" si="451"/>
        <v>0</v>
      </c>
      <c r="AV464" s="201"/>
      <c r="AW464" s="115">
        <f t="shared" si="452"/>
        <v>83.889000000001005</v>
      </c>
      <c r="AX464" s="115">
        <f t="shared" si="453"/>
        <v>-0.51824278938304813</v>
      </c>
      <c r="AY464" s="115">
        <f t="shared" si="438"/>
        <v>0</v>
      </c>
      <c r="AZ464" s="115">
        <f t="shared" si="454"/>
        <v>-0.51266106172670389</v>
      </c>
      <c r="BA464" s="115">
        <f t="shared" si="439"/>
        <v>0</v>
      </c>
      <c r="BB464" s="115">
        <f t="shared" si="455"/>
        <v>0</v>
      </c>
      <c r="BC464" s="115">
        <f t="shared" si="456"/>
        <v>0</v>
      </c>
      <c r="BD464" s="115">
        <f t="shared" si="457"/>
        <v>0</v>
      </c>
      <c r="BE464" s="115">
        <f t="shared" si="440"/>
        <v>0</v>
      </c>
      <c r="BF464" s="115">
        <f t="shared" si="441"/>
        <v>0</v>
      </c>
      <c r="BG464" s="115">
        <f t="shared" si="458"/>
        <v>1606.1160000000075</v>
      </c>
      <c r="BH464" s="115">
        <f t="shared" si="459"/>
        <v>9368.5195174709806</v>
      </c>
      <c r="BI464" s="115">
        <f t="shared" si="442"/>
        <v>83.889000000001005</v>
      </c>
      <c r="BJ464" s="115" t="e">
        <f t="shared" si="443"/>
        <v>#DIV/0!</v>
      </c>
      <c r="BK464" s="115">
        <f t="shared" si="422"/>
        <v>0</v>
      </c>
      <c r="BL464" s="115">
        <f t="shared" si="423"/>
        <v>0</v>
      </c>
      <c r="BM464" s="115">
        <f t="shared" si="444"/>
        <v>0</v>
      </c>
      <c r="BN464" s="201">
        <f t="shared" si="424"/>
        <v>0</v>
      </c>
      <c r="BO464" s="216">
        <f t="shared" si="460"/>
        <v>0</v>
      </c>
      <c r="BP464" s="201"/>
      <c r="BQ464" s="110">
        <f t="shared" si="425"/>
        <v>0</v>
      </c>
      <c r="BR464" s="110" t="e">
        <f t="shared" si="426"/>
        <v>#DIV/0!</v>
      </c>
      <c r="BS464" s="110" t="e">
        <f t="shared" si="445"/>
        <v>#DIV/0!</v>
      </c>
      <c r="BT464" s="110">
        <f t="shared" si="446"/>
        <v>0</v>
      </c>
    </row>
    <row r="465" spans="1:72" s="217" customFormat="1">
      <c r="A465" s="110">
        <f t="shared" si="461"/>
        <v>4.7900000000000897</v>
      </c>
      <c r="B465" s="110">
        <f t="shared" si="427"/>
        <v>1513.1378829610803</v>
      </c>
      <c r="C465" s="116">
        <f t="shared" si="428"/>
        <v>1513.1378829610803</v>
      </c>
      <c r="D465" s="110"/>
      <c r="E465" s="205">
        <f t="shared" si="396"/>
        <v>1645.197553663698</v>
      </c>
      <c r="F465" s="205">
        <f t="shared" si="397"/>
        <v>1702.6868812236239</v>
      </c>
      <c r="G465" s="205">
        <f t="shared" si="398"/>
        <v>-0.15069281502674339</v>
      </c>
      <c r="H465" s="205">
        <f t="shared" si="399"/>
        <v>1636.5343250596982</v>
      </c>
      <c r="I465" s="205">
        <f t="shared" si="400"/>
        <v>0</v>
      </c>
      <c r="J465" s="110"/>
      <c r="K465" s="115">
        <f t="shared" si="401"/>
        <v>1605.2760900000076</v>
      </c>
      <c r="L465" s="115">
        <f t="shared" si="402"/>
        <v>1784.7788800000044</v>
      </c>
      <c r="M465" s="115">
        <f t="shared" si="403"/>
        <v>0.16983695652173775</v>
      </c>
      <c r="N465" s="115">
        <f t="shared" si="404"/>
        <v>1660.3263450764211</v>
      </c>
      <c r="O465" s="115">
        <f t="shared" si="405"/>
        <v>1949.6618000000024</v>
      </c>
      <c r="P465" s="110"/>
      <c r="Q465" s="205">
        <f t="shared" si="406"/>
        <v>-2.2971162876267952</v>
      </c>
      <c r="R465" s="204">
        <f t="shared" si="407"/>
        <v>0</v>
      </c>
      <c r="S465" s="204">
        <f t="shared" si="408"/>
        <v>0</v>
      </c>
      <c r="T465" s="115">
        <f t="shared" si="409"/>
        <v>-0.51329679632795056</v>
      </c>
      <c r="U465" s="115">
        <f t="shared" si="410"/>
        <v>0</v>
      </c>
      <c r="V465" s="115">
        <f t="shared" si="411"/>
        <v>0</v>
      </c>
      <c r="W465" s="202">
        <f t="shared" si="429"/>
        <v>0</v>
      </c>
      <c r="X465" s="110"/>
      <c r="Y465" s="205">
        <f t="shared" si="447"/>
        <v>92.945037819028741</v>
      </c>
      <c r="Z465" s="205">
        <f t="shared" si="448"/>
        <v>-2.2971162876267952</v>
      </c>
      <c r="AA465" s="205">
        <f t="shared" si="412"/>
        <v>0</v>
      </c>
      <c r="AB465" s="205">
        <f t="shared" si="430"/>
        <v>0</v>
      </c>
      <c r="AC465" s="205">
        <f t="shared" si="449"/>
        <v>-2.2797217547205335</v>
      </c>
      <c r="AD465" s="205">
        <f t="shared" si="413"/>
        <v>0</v>
      </c>
      <c r="AE465" s="205">
        <f t="shared" si="431"/>
        <v>0</v>
      </c>
      <c r="AF465" s="205">
        <f t="shared" si="414"/>
        <v>0</v>
      </c>
      <c r="AG465" s="205">
        <f t="shared" si="432"/>
        <v>0</v>
      </c>
      <c r="AH465" s="205">
        <f t="shared" si="433"/>
        <v>0</v>
      </c>
      <c r="AI465" s="205">
        <f t="shared" si="415"/>
        <v>-0.15069281502674339</v>
      </c>
      <c r="AJ465" s="205">
        <f t="shared" si="450"/>
        <v>1636.5343250596982</v>
      </c>
      <c r="AK465" s="205">
        <f t="shared" si="434"/>
        <v>92.847476393605731</v>
      </c>
      <c r="AL465" s="205">
        <f t="shared" si="416"/>
        <v>92.945037819028741</v>
      </c>
      <c r="AM465" s="205" t="e">
        <f t="shared" si="417"/>
        <v>#DIV/0!</v>
      </c>
      <c r="AN465" s="205">
        <f t="shared" si="435"/>
        <v>0</v>
      </c>
      <c r="AO465" s="205">
        <f t="shared" si="418"/>
        <v>0</v>
      </c>
      <c r="AP465" s="205">
        <f t="shared" si="436"/>
        <v>0</v>
      </c>
      <c r="AQ465" s="205">
        <f t="shared" si="437"/>
        <v>0</v>
      </c>
      <c r="AR465" s="215">
        <f t="shared" si="419"/>
        <v>13.181186421934679</v>
      </c>
      <c r="AS465" s="215">
        <f t="shared" si="420"/>
        <v>13.181186421934679</v>
      </c>
      <c r="AT465" s="215">
        <f t="shared" si="421"/>
        <v>0</v>
      </c>
      <c r="AU465" s="215">
        <f t="shared" si="451"/>
        <v>0</v>
      </c>
      <c r="AV465" s="201"/>
      <c r="AW465" s="115">
        <f t="shared" si="452"/>
        <v>83.990999999993591</v>
      </c>
      <c r="AX465" s="115">
        <f t="shared" si="453"/>
        <v>-0.51329679632795056</v>
      </c>
      <c r="AY465" s="115">
        <f t="shared" si="438"/>
        <v>0</v>
      </c>
      <c r="AZ465" s="115">
        <f t="shared" si="454"/>
        <v>-0.50772585227744294</v>
      </c>
      <c r="BA465" s="115">
        <f t="shared" si="439"/>
        <v>0</v>
      </c>
      <c r="BB465" s="115">
        <f t="shared" si="455"/>
        <v>0</v>
      </c>
      <c r="BC465" s="115">
        <f t="shared" si="456"/>
        <v>0</v>
      </c>
      <c r="BD465" s="115">
        <f t="shared" si="457"/>
        <v>0</v>
      </c>
      <c r="BE465" s="115">
        <f t="shared" si="440"/>
        <v>0</v>
      </c>
      <c r="BF465" s="115">
        <f t="shared" si="441"/>
        <v>0</v>
      </c>
      <c r="BG465" s="115">
        <f t="shared" si="458"/>
        <v>1605.2760900000076</v>
      </c>
      <c r="BH465" s="115">
        <f t="shared" si="459"/>
        <v>9297.811703892914</v>
      </c>
      <c r="BI465" s="115">
        <f t="shared" si="442"/>
        <v>83.990999999993591</v>
      </c>
      <c r="BJ465" s="115" t="e">
        <f t="shared" si="443"/>
        <v>#DIV/0!</v>
      </c>
      <c r="BK465" s="115">
        <f t="shared" si="422"/>
        <v>0</v>
      </c>
      <c r="BL465" s="115">
        <f t="shared" si="423"/>
        <v>0</v>
      </c>
      <c r="BM465" s="115">
        <f t="shared" si="444"/>
        <v>0</v>
      </c>
      <c r="BN465" s="201">
        <f t="shared" si="424"/>
        <v>0</v>
      </c>
      <c r="BO465" s="216">
        <f t="shared" si="460"/>
        <v>0</v>
      </c>
      <c r="BP465" s="201"/>
      <c r="BQ465" s="110">
        <f t="shared" si="425"/>
        <v>0</v>
      </c>
      <c r="BR465" s="110" t="e">
        <f t="shared" si="426"/>
        <v>#DIV/0!</v>
      </c>
      <c r="BS465" s="110" t="e">
        <f t="shared" si="445"/>
        <v>#DIV/0!</v>
      </c>
      <c r="BT465" s="110">
        <f t="shared" si="446"/>
        <v>0</v>
      </c>
    </row>
    <row r="466" spans="1:72" s="217" customFormat="1">
      <c r="A466" s="110">
        <f t="shared" si="461"/>
        <v>4.78000000000009</v>
      </c>
      <c r="B466" s="110">
        <f t="shared" si="427"/>
        <v>1513.006071096861</v>
      </c>
      <c r="C466" s="116">
        <f t="shared" si="428"/>
        <v>1513.006071096861</v>
      </c>
      <c r="D466" s="110"/>
      <c r="E466" s="205">
        <f t="shared" si="396"/>
        <v>1644.3389913769345</v>
      </c>
      <c r="F466" s="205">
        <f t="shared" si="397"/>
        <v>1702.2566812236239</v>
      </c>
      <c r="G466" s="205">
        <f t="shared" si="398"/>
        <v>-0.15081905624859812</v>
      </c>
      <c r="H466" s="205">
        <f t="shared" si="399"/>
        <v>1635.6039000541577</v>
      </c>
      <c r="I466" s="205">
        <f t="shared" si="400"/>
        <v>0</v>
      </c>
      <c r="J466" s="110"/>
      <c r="K466" s="115">
        <f t="shared" si="401"/>
        <v>1604.4351600000077</v>
      </c>
      <c r="L466" s="115">
        <f t="shared" si="402"/>
        <v>1784.2851200000043</v>
      </c>
      <c r="M466" s="115">
        <f t="shared" si="403"/>
        <v>0.1699909338168617</v>
      </c>
      <c r="N466" s="115">
        <f t="shared" si="404"/>
        <v>1659.6252181916709</v>
      </c>
      <c r="O466" s="115">
        <f t="shared" si="405"/>
        <v>1949.4032000000022</v>
      </c>
      <c r="P466" s="110"/>
      <c r="Q466" s="205">
        <f t="shared" si="406"/>
        <v>-2.2675787074332088</v>
      </c>
      <c r="R466" s="204">
        <f t="shared" si="407"/>
        <v>0</v>
      </c>
      <c r="S466" s="204">
        <f t="shared" si="408"/>
        <v>0</v>
      </c>
      <c r="T466" s="115">
        <f t="shared" si="409"/>
        <v>-0.50836313170794412</v>
      </c>
      <c r="U466" s="115">
        <f t="shared" si="410"/>
        <v>0</v>
      </c>
      <c r="V466" s="115">
        <f t="shared" si="411"/>
        <v>0</v>
      </c>
      <c r="W466" s="202">
        <f t="shared" si="429"/>
        <v>0</v>
      </c>
      <c r="X466" s="110"/>
      <c r="Y466" s="205">
        <f t="shared" si="447"/>
        <v>93.042500554044807</v>
      </c>
      <c r="Z466" s="205">
        <f t="shared" si="448"/>
        <v>-2.2675787074332088</v>
      </c>
      <c r="AA466" s="205">
        <f t="shared" si="412"/>
        <v>0</v>
      </c>
      <c r="AB466" s="205">
        <f t="shared" si="430"/>
        <v>0</v>
      </c>
      <c r="AC466" s="205">
        <f t="shared" si="449"/>
        <v>-2.2503128254091322</v>
      </c>
      <c r="AD466" s="205">
        <f t="shared" si="413"/>
        <v>0</v>
      </c>
      <c r="AE466" s="205">
        <f t="shared" si="431"/>
        <v>0</v>
      </c>
      <c r="AF466" s="205">
        <f t="shared" si="414"/>
        <v>0</v>
      </c>
      <c r="AG466" s="205">
        <f t="shared" si="432"/>
        <v>0</v>
      </c>
      <c r="AH466" s="205">
        <f t="shared" si="433"/>
        <v>0</v>
      </c>
      <c r="AI466" s="205">
        <f t="shared" si="415"/>
        <v>-0.15081905624859812</v>
      </c>
      <c r="AJ466" s="205">
        <f t="shared" si="450"/>
        <v>1635.6039000541577</v>
      </c>
      <c r="AK466" s="205">
        <f t="shared" si="434"/>
        <v>92.945037819028741</v>
      </c>
      <c r="AL466" s="205">
        <f t="shared" si="416"/>
        <v>93.042500554044807</v>
      </c>
      <c r="AM466" s="205" t="e">
        <f t="shared" si="417"/>
        <v>#DIV/0!</v>
      </c>
      <c r="AN466" s="205">
        <f t="shared" si="435"/>
        <v>0</v>
      </c>
      <c r="AO466" s="205">
        <f t="shared" si="418"/>
        <v>0</v>
      </c>
      <c r="AP466" s="205">
        <f t="shared" si="436"/>
        <v>0</v>
      </c>
      <c r="AQ466" s="205">
        <f t="shared" si="437"/>
        <v>0</v>
      </c>
      <c r="AR466" s="215">
        <f t="shared" si="419"/>
        <v>13.181186421934679</v>
      </c>
      <c r="AS466" s="215">
        <f t="shared" si="420"/>
        <v>13.181186421934679</v>
      </c>
      <c r="AT466" s="215">
        <f t="shared" si="421"/>
        <v>0</v>
      </c>
      <c r="AU466" s="215">
        <f t="shared" si="451"/>
        <v>0</v>
      </c>
      <c r="AV466" s="201"/>
      <c r="AW466" s="115">
        <f t="shared" si="452"/>
        <v>84.092999999986176</v>
      </c>
      <c r="AX466" s="115">
        <f t="shared" si="453"/>
        <v>-0.50836313170794412</v>
      </c>
      <c r="AY466" s="115">
        <f t="shared" si="438"/>
        <v>0</v>
      </c>
      <c r="AZ466" s="115">
        <f t="shared" si="454"/>
        <v>-0.50280294142488802</v>
      </c>
      <c r="BA466" s="115">
        <f t="shared" si="439"/>
        <v>0</v>
      </c>
      <c r="BB466" s="115">
        <f t="shared" si="455"/>
        <v>0</v>
      </c>
      <c r="BC466" s="115">
        <f t="shared" si="456"/>
        <v>0</v>
      </c>
      <c r="BD466" s="115">
        <f t="shared" si="457"/>
        <v>0</v>
      </c>
      <c r="BE466" s="115">
        <f t="shared" si="440"/>
        <v>0</v>
      </c>
      <c r="BF466" s="115">
        <f t="shared" si="441"/>
        <v>0</v>
      </c>
      <c r="BG466" s="115">
        <f t="shared" si="458"/>
        <v>1604.4351600000077</v>
      </c>
      <c r="BH466" s="115">
        <f t="shared" si="459"/>
        <v>9227.0018903148557</v>
      </c>
      <c r="BI466" s="115">
        <f t="shared" si="442"/>
        <v>84.092999999986176</v>
      </c>
      <c r="BJ466" s="115" t="e">
        <f t="shared" si="443"/>
        <v>#DIV/0!</v>
      </c>
      <c r="BK466" s="115">
        <f t="shared" si="422"/>
        <v>0</v>
      </c>
      <c r="BL466" s="115">
        <f t="shared" si="423"/>
        <v>0</v>
      </c>
      <c r="BM466" s="115">
        <f t="shared" si="444"/>
        <v>0</v>
      </c>
      <c r="BN466" s="201">
        <f t="shared" si="424"/>
        <v>0</v>
      </c>
      <c r="BO466" s="216">
        <f t="shared" si="460"/>
        <v>0</v>
      </c>
      <c r="BP466" s="201"/>
      <c r="BQ466" s="110">
        <f t="shared" si="425"/>
        <v>0</v>
      </c>
      <c r="BR466" s="110" t="e">
        <f t="shared" si="426"/>
        <v>#DIV/0!</v>
      </c>
      <c r="BS466" s="110" t="e">
        <f t="shared" si="445"/>
        <v>#DIV/0!</v>
      </c>
      <c r="BT466" s="110">
        <f t="shared" si="446"/>
        <v>0</v>
      </c>
    </row>
    <row r="467" spans="1:72" s="217" customFormat="1">
      <c r="A467" s="110">
        <f t="shared" si="461"/>
        <v>4.7700000000000902</v>
      </c>
      <c r="B467" s="110">
        <f t="shared" si="427"/>
        <v>1512.8742592326416</v>
      </c>
      <c r="C467" s="116">
        <f t="shared" si="428"/>
        <v>1512.8742592326416</v>
      </c>
      <c r="D467" s="110"/>
      <c r="E467" s="205">
        <f t="shared" si="396"/>
        <v>1643.4793027354194</v>
      </c>
      <c r="F467" s="205">
        <f t="shared" si="397"/>
        <v>1701.8236812236241</v>
      </c>
      <c r="G467" s="205">
        <f t="shared" si="398"/>
        <v>-0.15094515616136786</v>
      </c>
      <c r="H467" s="205">
        <f t="shared" si="399"/>
        <v>1634.6725014133795</v>
      </c>
      <c r="I467" s="205">
        <f t="shared" si="400"/>
        <v>0</v>
      </c>
      <c r="J467" s="110"/>
      <c r="K467" s="115">
        <f t="shared" si="401"/>
        <v>1603.5932100000077</v>
      </c>
      <c r="L467" s="115">
        <f t="shared" si="402"/>
        <v>1783.7907200000045</v>
      </c>
      <c r="M467" s="115">
        <f t="shared" si="403"/>
        <v>0.17014519056261201</v>
      </c>
      <c r="N467" s="115">
        <f t="shared" si="404"/>
        <v>1658.9233671736042</v>
      </c>
      <c r="O467" s="115">
        <f t="shared" si="405"/>
        <v>1949.1442000000025</v>
      </c>
      <c r="P467" s="110"/>
      <c r="Q467" s="205">
        <f t="shared" si="406"/>
        <v>-2.2385197492365401</v>
      </c>
      <c r="R467" s="204">
        <f t="shared" si="407"/>
        <v>0</v>
      </c>
      <c r="S467" s="204">
        <f t="shared" si="408"/>
        <v>0</v>
      </c>
      <c r="T467" s="115">
        <f t="shared" si="409"/>
        <v>-0.50344175547912795</v>
      </c>
      <c r="U467" s="115">
        <f t="shared" si="410"/>
        <v>0</v>
      </c>
      <c r="V467" s="115">
        <f t="shared" si="411"/>
        <v>0</v>
      </c>
      <c r="W467" s="202">
        <f t="shared" si="429"/>
        <v>0</v>
      </c>
      <c r="X467" s="110"/>
      <c r="Y467" s="205">
        <f t="shared" si="447"/>
        <v>93.13986407783176</v>
      </c>
      <c r="Z467" s="205">
        <f t="shared" si="448"/>
        <v>-2.2385197492365401</v>
      </c>
      <c r="AA467" s="205">
        <f t="shared" si="412"/>
        <v>0</v>
      </c>
      <c r="AB467" s="205">
        <f t="shared" si="430"/>
        <v>0</v>
      </c>
      <c r="AC467" s="205">
        <f t="shared" si="449"/>
        <v>-2.2213801374022624</v>
      </c>
      <c r="AD467" s="205">
        <f t="shared" si="413"/>
        <v>0</v>
      </c>
      <c r="AE467" s="205">
        <f t="shared" si="431"/>
        <v>0</v>
      </c>
      <c r="AF467" s="205">
        <f t="shared" si="414"/>
        <v>0</v>
      </c>
      <c r="AG467" s="205">
        <f t="shared" si="432"/>
        <v>0</v>
      </c>
      <c r="AH467" s="205">
        <f t="shared" si="433"/>
        <v>0</v>
      </c>
      <c r="AI467" s="205">
        <f t="shared" si="415"/>
        <v>-0.15094515616136786</v>
      </c>
      <c r="AJ467" s="205">
        <f t="shared" si="450"/>
        <v>1634.6725014133795</v>
      </c>
      <c r="AK467" s="205">
        <f t="shared" si="434"/>
        <v>93.042500554044807</v>
      </c>
      <c r="AL467" s="205">
        <f t="shared" si="416"/>
        <v>93.13986407783176</v>
      </c>
      <c r="AM467" s="205" t="e">
        <f t="shared" si="417"/>
        <v>#DIV/0!</v>
      </c>
      <c r="AN467" s="205">
        <f t="shared" si="435"/>
        <v>0</v>
      </c>
      <c r="AO467" s="205">
        <f t="shared" si="418"/>
        <v>0</v>
      </c>
      <c r="AP467" s="205">
        <f t="shared" si="436"/>
        <v>0</v>
      </c>
      <c r="AQ467" s="205">
        <f t="shared" si="437"/>
        <v>0</v>
      </c>
      <c r="AR467" s="215">
        <f t="shared" si="419"/>
        <v>13.181186421934679</v>
      </c>
      <c r="AS467" s="215">
        <f t="shared" si="420"/>
        <v>13.181186421934679</v>
      </c>
      <c r="AT467" s="215">
        <f t="shared" si="421"/>
        <v>0</v>
      </c>
      <c r="AU467" s="215">
        <f t="shared" si="451"/>
        <v>0</v>
      </c>
      <c r="AV467" s="201"/>
      <c r="AW467" s="115">
        <f t="shared" si="452"/>
        <v>84.1950000000015</v>
      </c>
      <c r="AX467" s="115">
        <f t="shared" si="453"/>
        <v>-0.50344175547912795</v>
      </c>
      <c r="AY467" s="115">
        <f t="shared" si="438"/>
        <v>0</v>
      </c>
      <c r="AZ467" s="115">
        <f t="shared" si="454"/>
        <v>-0.49789228922956646</v>
      </c>
      <c r="BA467" s="115">
        <f t="shared" si="439"/>
        <v>0</v>
      </c>
      <c r="BB467" s="115">
        <f t="shared" si="455"/>
        <v>0</v>
      </c>
      <c r="BC467" s="115">
        <f t="shared" si="456"/>
        <v>0</v>
      </c>
      <c r="BD467" s="115">
        <f t="shared" si="457"/>
        <v>0</v>
      </c>
      <c r="BE467" s="115">
        <f t="shared" si="440"/>
        <v>0</v>
      </c>
      <c r="BF467" s="115">
        <f t="shared" si="441"/>
        <v>0</v>
      </c>
      <c r="BG467" s="115">
        <f t="shared" si="458"/>
        <v>1603.5932100000077</v>
      </c>
      <c r="BH467" s="115">
        <f t="shared" si="459"/>
        <v>9156.0900767368039</v>
      </c>
      <c r="BI467" s="115">
        <f t="shared" si="442"/>
        <v>84.1950000000015</v>
      </c>
      <c r="BJ467" s="115" t="e">
        <f t="shared" si="443"/>
        <v>#DIV/0!</v>
      </c>
      <c r="BK467" s="115">
        <f t="shared" si="422"/>
        <v>0</v>
      </c>
      <c r="BL467" s="115">
        <f t="shared" si="423"/>
        <v>0</v>
      </c>
      <c r="BM467" s="115">
        <f t="shared" si="444"/>
        <v>0</v>
      </c>
      <c r="BN467" s="201">
        <f t="shared" si="424"/>
        <v>0</v>
      </c>
      <c r="BO467" s="216">
        <f t="shared" si="460"/>
        <v>0</v>
      </c>
      <c r="BP467" s="201"/>
      <c r="BQ467" s="110">
        <f t="shared" si="425"/>
        <v>0</v>
      </c>
      <c r="BR467" s="110" t="e">
        <f t="shared" si="426"/>
        <v>#DIV/0!</v>
      </c>
      <c r="BS467" s="110" t="e">
        <f t="shared" si="445"/>
        <v>#DIV/0!</v>
      </c>
      <c r="BT467" s="110">
        <f t="shared" si="446"/>
        <v>0</v>
      </c>
    </row>
    <row r="468" spans="1:72" s="217" customFormat="1">
      <c r="A468" s="110">
        <f t="shared" si="461"/>
        <v>4.7600000000000904</v>
      </c>
      <c r="B468" s="110">
        <f t="shared" si="427"/>
        <v>1512.7424473684223</v>
      </c>
      <c r="C468" s="116">
        <f t="shared" si="428"/>
        <v>1512.7424473684223</v>
      </c>
      <c r="D468" s="110"/>
      <c r="E468" s="205">
        <f t="shared" si="396"/>
        <v>1642.6184877391527</v>
      </c>
      <c r="F468" s="205">
        <f t="shared" si="397"/>
        <v>1701.3878812236239</v>
      </c>
      <c r="G468" s="205">
        <f t="shared" si="398"/>
        <v>-0.15107111164615136</v>
      </c>
      <c r="H468" s="205">
        <f t="shared" si="399"/>
        <v>1633.7401301346836</v>
      </c>
      <c r="I468" s="205">
        <f t="shared" si="400"/>
        <v>0</v>
      </c>
      <c r="J468" s="110"/>
      <c r="K468" s="115">
        <f t="shared" si="401"/>
        <v>1602.7502400000078</v>
      </c>
      <c r="L468" s="115">
        <f t="shared" si="402"/>
        <v>1783.2956800000045</v>
      </c>
      <c r="M468" s="115">
        <f t="shared" si="403"/>
        <v>0.17029972752043457</v>
      </c>
      <c r="N468" s="115">
        <f t="shared" si="404"/>
        <v>1658.2207926485673</v>
      </c>
      <c r="O468" s="115">
        <f t="shared" si="405"/>
        <v>1948.8848000000023</v>
      </c>
      <c r="P468" s="110"/>
      <c r="Q468" s="205">
        <f t="shared" si="406"/>
        <v>-2.2099265054530082</v>
      </c>
      <c r="R468" s="204">
        <f t="shared" si="407"/>
        <v>0</v>
      </c>
      <c r="S468" s="204">
        <f t="shared" si="408"/>
        <v>0</v>
      </c>
      <c r="T468" s="115">
        <f t="shared" si="409"/>
        <v>-0.49853262775059382</v>
      </c>
      <c r="U468" s="115">
        <f t="shared" si="410"/>
        <v>0</v>
      </c>
      <c r="V468" s="115">
        <f t="shared" si="411"/>
        <v>0</v>
      </c>
      <c r="W468" s="202">
        <f t="shared" si="429"/>
        <v>0</v>
      </c>
      <c r="X468" s="110"/>
      <c r="Y468" s="205">
        <f t="shared" si="447"/>
        <v>93.237127869590211</v>
      </c>
      <c r="Z468" s="205">
        <f t="shared" si="448"/>
        <v>-2.2099265054530082</v>
      </c>
      <c r="AA468" s="205">
        <f t="shared" si="412"/>
        <v>0</v>
      </c>
      <c r="AB468" s="205">
        <f t="shared" si="430"/>
        <v>0</v>
      </c>
      <c r="AC468" s="205">
        <f t="shared" si="449"/>
        <v>-2.1929108457582349</v>
      </c>
      <c r="AD468" s="205">
        <f t="shared" si="413"/>
        <v>0</v>
      </c>
      <c r="AE468" s="205">
        <f t="shared" si="431"/>
        <v>0</v>
      </c>
      <c r="AF468" s="205">
        <f t="shared" si="414"/>
        <v>0</v>
      </c>
      <c r="AG468" s="205">
        <f t="shared" si="432"/>
        <v>0</v>
      </c>
      <c r="AH468" s="205">
        <f t="shared" si="433"/>
        <v>0</v>
      </c>
      <c r="AI468" s="205">
        <f t="shared" si="415"/>
        <v>-0.15107111164615136</v>
      </c>
      <c r="AJ468" s="205">
        <f t="shared" si="450"/>
        <v>1633.7401301346836</v>
      </c>
      <c r="AK468" s="205">
        <f t="shared" si="434"/>
        <v>93.13986407783176</v>
      </c>
      <c r="AL468" s="205">
        <f t="shared" si="416"/>
        <v>93.237127869590211</v>
      </c>
      <c r="AM468" s="205" t="e">
        <f t="shared" si="417"/>
        <v>#DIV/0!</v>
      </c>
      <c r="AN468" s="205">
        <f t="shared" si="435"/>
        <v>0</v>
      </c>
      <c r="AO468" s="205">
        <f t="shared" si="418"/>
        <v>0</v>
      </c>
      <c r="AP468" s="205">
        <f t="shared" si="436"/>
        <v>0</v>
      </c>
      <c r="AQ468" s="205">
        <f t="shared" si="437"/>
        <v>0</v>
      </c>
      <c r="AR468" s="215">
        <f t="shared" si="419"/>
        <v>13.181186421934679</v>
      </c>
      <c r="AS468" s="215">
        <f t="shared" si="420"/>
        <v>13.181186421934679</v>
      </c>
      <c r="AT468" s="215">
        <f t="shared" si="421"/>
        <v>0</v>
      </c>
      <c r="AU468" s="215">
        <f t="shared" si="451"/>
        <v>0</v>
      </c>
      <c r="AV468" s="201"/>
      <c r="AW468" s="115">
        <f t="shared" si="452"/>
        <v>84.296999999994085</v>
      </c>
      <c r="AX468" s="115">
        <f t="shared" si="453"/>
        <v>-0.49853262775059382</v>
      </c>
      <c r="AY468" s="115">
        <f t="shared" si="438"/>
        <v>0</v>
      </c>
      <c r="AZ468" s="115">
        <f t="shared" si="454"/>
        <v>-0.49299385590456979</v>
      </c>
      <c r="BA468" s="115">
        <f t="shared" si="439"/>
        <v>0</v>
      </c>
      <c r="BB468" s="115">
        <f t="shared" si="455"/>
        <v>0</v>
      </c>
      <c r="BC468" s="115">
        <f t="shared" si="456"/>
        <v>0</v>
      </c>
      <c r="BD468" s="115">
        <f t="shared" si="457"/>
        <v>0</v>
      </c>
      <c r="BE468" s="115">
        <f t="shared" si="440"/>
        <v>0</v>
      </c>
      <c r="BF468" s="115">
        <f t="shared" si="441"/>
        <v>0</v>
      </c>
      <c r="BG468" s="115">
        <f t="shared" si="458"/>
        <v>1602.7502400000078</v>
      </c>
      <c r="BH468" s="115">
        <f t="shared" si="459"/>
        <v>9085.0762631587368</v>
      </c>
      <c r="BI468" s="115">
        <f t="shared" si="442"/>
        <v>84.296999999994085</v>
      </c>
      <c r="BJ468" s="115" t="e">
        <f t="shared" si="443"/>
        <v>#DIV/0!</v>
      </c>
      <c r="BK468" s="115">
        <f t="shared" si="422"/>
        <v>0</v>
      </c>
      <c r="BL468" s="115">
        <f t="shared" si="423"/>
        <v>0</v>
      </c>
      <c r="BM468" s="115">
        <f t="shared" si="444"/>
        <v>0</v>
      </c>
      <c r="BN468" s="201">
        <f t="shared" si="424"/>
        <v>0</v>
      </c>
      <c r="BO468" s="216">
        <f t="shared" si="460"/>
        <v>0</v>
      </c>
      <c r="BP468" s="201"/>
      <c r="BQ468" s="110">
        <f t="shared" si="425"/>
        <v>0</v>
      </c>
      <c r="BR468" s="110" t="e">
        <f t="shared" si="426"/>
        <v>#DIV/0!</v>
      </c>
      <c r="BS468" s="110" t="e">
        <f t="shared" si="445"/>
        <v>#DIV/0!</v>
      </c>
      <c r="BT468" s="110">
        <f t="shared" si="446"/>
        <v>0</v>
      </c>
    </row>
    <row r="469" spans="1:72" s="217" customFormat="1">
      <c r="A469" s="110">
        <f t="shared" si="461"/>
        <v>4.7500000000000906</v>
      </c>
      <c r="B469" s="110">
        <f t="shared" si="427"/>
        <v>1512.6106355042029</v>
      </c>
      <c r="C469" s="116">
        <f t="shared" si="428"/>
        <v>1512.6106355042029</v>
      </c>
      <c r="D469" s="110"/>
      <c r="E469" s="205">
        <f t="shared" si="396"/>
        <v>1641.7565463881347</v>
      </c>
      <c r="F469" s="205">
        <f t="shared" si="397"/>
        <v>1700.949281223624</v>
      </c>
      <c r="G469" s="205">
        <f t="shared" si="398"/>
        <v>-0.15119691956137271</v>
      </c>
      <c r="H469" s="205">
        <f t="shared" si="399"/>
        <v>1632.8067872205954</v>
      </c>
      <c r="I469" s="205">
        <f t="shared" si="400"/>
        <v>0</v>
      </c>
      <c r="J469" s="110"/>
      <c r="K469" s="115">
        <f t="shared" si="401"/>
        <v>1601.9062500000077</v>
      </c>
      <c r="L469" s="115">
        <f t="shared" si="402"/>
        <v>1782.8000000000045</v>
      </c>
      <c r="M469" s="115">
        <f t="shared" si="403"/>
        <v>0.17045454545454405</v>
      </c>
      <c r="N469" s="115">
        <f t="shared" si="404"/>
        <v>1657.5174952448995</v>
      </c>
      <c r="O469" s="115">
        <f t="shared" si="405"/>
        <v>1948.6250000000023</v>
      </c>
      <c r="P469" s="110"/>
      <c r="Q469" s="205">
        <f t="shared" si="406"/>
        <v>-2.1817865189513359</v>
      </c>
      <c r="R469" s="204">
        <f t="shared" si="407"/>
        <v>0</v>
      </c>
      <c r="S469" s="204">
        <f t="shared" si="408"/>
        <v>0</v>
      </c>
      <c r="T469" s="115">
        <f t="shared" si="409"/>
        <v>-0.4936357087837826</v>
      </c>
      <c r="U469" s="115">
        <f t="shared" si="410"/>
        <v>0</v>
      </c>
      <c r="V469" s="115">
        <f t="shared" si="411"/>
        <v>0</v>
      </c>
      <c r="W469" s="202">
        <f t="shared" si="429"/>
        <v>0</v>
      </c>
      <c r="X469" s="110"/>
      <c r="Y469" s="205">
        <f t="shared" si="447"/>
        <v>93.334291408816341</v>
      </c>
      <c r="Z469" s="205">
        <f t="shared" si="448"/>
        <v>-2.1817865189513359</v>
      </c>
      <c r="AA469" s="205">
        <f t="shared" si="412"/>
        <v>0</v>
      </c>
      <c r="AB469" s="205">
        <f t="shared" si="430"/>
        <v>0</v>
      </c>
      <c r="AC469" s="205">
        <f t="shared" si="449"/>
        <v>-2.1648925537919421</v>
      </c>
      <c r="AD469" s="205">
        <f t="shared" si="413"/>
        <v>0</v>
      </c>
      <c r="AE469" s="205">
        <f t="shared" si="431"/>
        <v>0</v>
      </c>
      <c r="AF469" s="205">
        <f t="shared" si="414"/>
        <v>0</v>
      </c>
      <c r="AG469" s="205">
        <f t="shared" si="432"/>
        <v>0</v>
      </c>
      <c r="AH469" s="205">
        <f t="shared" si="433"/>
        <v>0</v>
      </c>
      <c r="AI469" s="205">
        <f t="shared" si="415"/>
        <v>-0.15119691956137271</v>
      </c>
      <c r="AJ469" s="205">
        <f t="shared" si="450"/>
        <v>1632.8067872205954</v>
      </c>
      <c r="AK469" s="205">
        <f t="shared" si="434"/>
        <v>93.237127869590211</v>
      </c>
      <c r="AL469" s="205">
        <f t="shared" si="416"/>
        <v>93.334291408816341</v>
      </c>
      <c r="AM469" s="205" t="e">
        <f t="shared" si="417"/>
        <v>#DIV/0!</v>
      </c>
      <c r="AN469" s="205">
        <f t="shared" si="435"/>
        <v>0</v>
      </c>
      <c r="AO469" s="205">
        <f t="shared" si="418"/>
        <v>0</v>
      </c>
      <c r="AP469" s="205">
        <f t="shared" si="436"/>
        <v>0</v>
      </c>
      <c r="AQ469" s="205">
        <f t="shared" si="437"/>
        <v>0</v>
      </c>
      <c r="AR469" s="215">
        <f t="shared" si="419"/>
        <v>13.181186421934679</v>
      </c>
      <c r="AS469" s="215">
        <f t="shared" si="420"/>
        <v>13.181186421934679</v>
      </c>
      <c r="AT469" s="215">
        <f t="shared" si="421"/>
        <v>0</v>
      </c>
      <c r="AU469" s="215">
        <f t="shared" si="451"/>
        <v>0</v>
      </c>
      <c r="AV469" s="201"/>
      <c r="AW469" s="115">
        <f t="shared" si="452"/>
        <v>84.399000000009423</v>
      </c>
      <c r="AX469" s="115">
        <f t="shared" si="453"/>
        <v>-0.4936357087837826</v>
      </c>
      <c r="AY469" s="115">
        <f t="shared" si="438"/>
        <v>0</v>
      </c>
      <c r="AZ469" s="115">
        <f t="shared" si="454"/>
        <v>-0.48810760181491269</v>
      </c>
      <c r="BA469" s="115">
        <f t="shared" si="439"/>
        <v>0</v>
      </c>
      <c r="BB469" s="115">
        <f t="shared" si="455"/>
        <v>0</v>
      </c>
      <c r="BC469" s="115">
        <f t="shared" si="456"/>
        <v>0</v>
      </c>
      <c r="BD469" s="115">
        <f t="shared" si="457"/>
        <v>0</v>
      </c>
      <c r="BE469" s="115">
        <f t="shared" si="440"/>
        <v>0</v>
      </c>
      <c r="BF469" s="115">
        <f t="shared" si="441"/>
        <v>0</v>
      </c>
      <c r="BG469" s="115">
        <f t="shared" si="458"/>
        <v>1601.9062500000077</v>
      </c>
      <c r="BH469" s="115">
        <f t="shared" si="459"/>
        <v>9013.960449580678</v>
      </c>
      <c r="BI469" s="115">
        <f t="shared" si="442"/>
        <v>84.399000000009423</v>
      </c>
      <c r="BJ469" s="115" t="e">
        <f t="shared" si="443"/>
        <v>#DIV/0!</v>
      </c>
      <c r="BK469" s="115">
        <f t="shared" si="422"/>
        <v>0</v>
      </c>
      <c r="BL469" s="115">
        <f t="shared" si="423"/>
        <v>0</v>
      </c>
      <c r="BM469" s="115">
        <f t="shared" si="444"/>
        <v>0</v>
      </c>
      <c r="BN469" s="201">
        <f t="shared" si="424"/>
        <v>0</v>
      </c>
      <c r="BO469" s="216">
        <f t="shared" si="460"/>
        <v>0</v>
      </c>
      <c r="BP469" s="201"/>
      <c r="BQ469" s="110">
        <f t="shared" si="425"/>
        <v>0</v>
      </c>
      <c r="BR469" s="110" t="e">
        <f t="shared" si="426"/>
        <v>#DIV/0!</v>
      </c>
      <c r="BS469" s="110" t="e">
        <f t="shared" si="445"/>
        <v>#DIV/0!</v>
      </c>
      <c r="BT469" s="110">
        <f t="shared" si="446"/>
        <v>0</v>
      </c>
    </row>
    <row r="470" spans="1:72" s="217" customFormat="1">
      <c r="A470" s="110">
        <f t="shared" si="461"/>
        <v>4.7400000000000908</v>
      </c>
      <c r="B470" s="110">
        <f t="shared" si="427"/>
        <v>1512.4788236399836</v>
      </c>
      <c r="C470" s="116">
        <f t="shared" si="428"/>
        <v>1512.4788236399836</v>
      </c>
      <c r="D470" s="110"/>
      <c r="E470" s="205">
        <f t="shared" si="396"/>
        <v>1640.893478682365</v>
      </c>
      <c r="F470" s="205">
        <f t="shared" si="397"/>
        <v>1700.5078812236238</v>
      </c>
      <c r="G470" s="205">
        <f t="shared" si="398"/>
        <v>-0.15132257674276919</v>
      </c>
      <c r="H470" s="205">
        <f t="shared" si="399"/>
        <v>1631.8724736788411</v>
      </c>
      <c r="I470" s="205">
        <f t="shared" si="400"/>
        <v>0</v>
      </c>
      <c r="J470" s="110"/>
      <c r="K470" s="115">
        <f t="shared" si="401"/>
        <v>1601.0612400000077</v>
      </c>
      <c r="L470" s="115">
        <f t="shared" si="402"/>
        <v>1782.3036800000045</v>
      </c>
      <c r="M470" s="115">
        <f t="shared" si="403"/>
        <v>0.17060964513193669</v>
      </c>
      <c r="N470" s="115">
        <f t="shared" si="404"/>
        <v>1656.8134755929423</v>
      </c>
      <c r="O470" s="115">
        <f t="shared" si="405"/>
        <v>1948.3648000000023</v>
      </c>
      <c r="P470" s="110"/>
      <c r="Q470" s="205">
        <f t="shared" si="406"/>
        <v>-2.1540877634981936</v>
      </c>
      <c r="R470" s="204">
        <f t="shared" si="407"/>
        <v>0</v>
      </c>
      <c r="S470" s="204">
        <f t="shared" si="408"/>
        <v>0</v>
      </c>
      <c r="T470" s="115">
        <f t="shared" si="409"/>
        <v>-0.48875095899186577</v>
      </c>
      <c r="U470" s="115">
        <f t="shared" si="410"/>
        <v>0</v>
      </c>
      <c r="V470" s="115">
        <f t="shared" si="411"/>
        <v>0</v>
      </c>
      <c r="W470" s="202">
        <f t="shared" si="429"/>
        <v>0</v>
      </c>
      <c r="X470" s="110"/>
      <c r="Y470" s="205">
        <f t="shared" si="447"/>
        <v>93.431354175438344</v>
      </c>
      <c r="Z470" s="205">
        <f t="shared" si="448"/>
        <v>-2.1540877634981936</v>
      </c>
      <c r="AA470" s="205">
        <f t="shared" si="412"/>
        <v>0</v>
      </c>
      <c r="AB470" s="205">
        <f t="shared" si="430"/>
        <v>0</v>
      </c>
      <c r="AC470" s="205">
        <f t="shared" si="449"/>
        <v>-2.1373132936155526</v>
      </c>
      <c r="AD470" s="205">
        <f t="shared" si="413"/>
        <v>0</v>
      </c>
      <c r="AE470" s="205">
        <f t="shared" si="431"/>
        <v>0</v>
      </c>
      <c r="AF470" s="205">
        <f t="shared" si="414"/>
        <v>0</v>
      </c>
      <c r="AG470" s="205">
        <f t="shared" si="432"/>
        <v>0</v>
      </c>
      <c r="AH470" s="205">
        <f t="shared" si="433"/>
        <v>0</v>
      </c>
      <c r="AI470" s="205">
        <f t="shared" si="415"/>
        <v>-0.15132257674276919</v>
      </c>
      <c r="AJ470" s="205">
        <f t="shared" si="450"/>
        <v>1631.8724736788411</v>
      </c>
      <c r="AK470" s="205">
        <f t="shared" si="434"/>
        <v>93.334291408816341</v>
      </c>
      <c r="AL470" s="205">
        <f t="shared" si="416"/>
        <v>93.431354175438344</v>
      </c>
      <c r="AM470" s="205" t="e">
        <f t="shared" si="417"/>
        <v>#DIV/0!</v>
      </c>
      <c r="AN470" s="205">
        <f t="shared" si="435"/>
        <v>0</v>
      </c>
      <c r="AO470" s="205">
        <f t="shared" si="418"/>
        <v>0</v>
      </c>
      <c r="AP470" s="205">
        <f t="shared" si="436"/>
        <v>0</v>
      </c>
      <c r="AQ470" s="205">
        <f t="shared" si="437"/>
        <v>0</v>
      </c>
      <c r="AR470" s="215">
        <f t="shared" si="419"/>
        <v>13.181186421934679</v>
      </c>
      <c r="AS470" s="215">
        <f t="shared" si="420"/>
        <v>13.181186421934679</v>
      </c>
      <c r="AT470" s="215">
        <f t="shared" si="421"/>
        <v>0</v>
      </c>
      <c r="AU470" s="215">
        <f t="shared" si="451"/>
        <v>0</v>
      </c>
      <c r="AV470" s="201"/>
      <c r="AW470" s="115">
        <f t="shared" si="452"/>
        <v>84.501000000002009</v>
      </c>
      <c r="AX470" s="115">
        <f t="shared" si="453"/>
        <v>-0.48875095899186577</v>
      </c>
      <c r="AY470" s="115">
        <f t="shared" si="438"/>
        <v>0</v>
      </c>
      <c r="AZ470" s="115">
        <f t="shared" si="454"/>
        <v>-0.48323348747691586</v>
      </c>
      <c r="BA470" s="115">
        <f t="shared" si="439"/>
        <v>0</v>
      </c>
      <c r="BB470" s="115">
        <f t="shared" si="455"/>
        <v>0</v>
      </c>
      <c r="BC470" s="115">
        <f t="shared" si="456"/>
        <v>0</v>
      </c>
      <c r="BD470" s="115">
        <f t="shared" si="457"/>
        <v>0</v>
      </c>
      <c r="BE470" s="115">
        <f t="shared" si="440"/>
        <v>0</v>
      </c>
      <c r="BF470" s="115">
        <f t="shared" si="441"/>
        <v>0</v>
      </c>
      <c r="BG470" s="115">
        <f t="shared" si="458"/>
        <v>1601.0612400000077</v>
      </c>
      <c r="BH470" s="115">
        <f t="shared" si="459"/>
        <v>8942.7426360026038</v>
      </c>
      <c r="BI470" s="115">
        <f t="shared" si="442"/>
        <v>84.501000000002009</v>
      </c>
      <c r="BJ470" s="115" t="e">
        <f t="shared" si="443"/>
        <v>#DIV/0!</v>
      </c>
      <c r="BK470" s="115">
        <f t="shared" si="422"/>
        <v>0</v>
      </c>
      <c r="BL470" s="115">
        <f t="shared" si="423"/>
        <v>0</v>
      </c>
      <c r="BM470" s="115">
        <f t="shared" si="444"/>
        <v>0</v>
      </c>
      <c r="BN470" s="201">
        <f t="shared" si="424"/>
        <v>0</v>
      </c>
      <c r="BO470" s="216">
        <f t="shared" si="460"/>
        <v>0</v>
      </c>
      <c r="BP470" s="201"/>
      <c r="BQ470" s="110">
        <f t="shared" si="425"/>
        <v>0</v>
      </c>
      <c r="BR470" s="110" t="e">
        <f t="shared" si="426"/>
        <v>#DIV/0!</v>
      </c>
      <c r="BS470" s="110" t="e">
        <f t="shared" si="445"/>
        <v>#DIV/0!</v>
      </c>
      <c r="BT470" s="110">
        <f t="shared" si="446"/>
        <v>0</v>
      </c>
    </row>
    <row r="471" spans="1:72" s="217" customFormat="1">
      <c r="A471" s="110">
        <f t="shared" si="461"/>
        <v>4.730000000000091</v>
      </c>
      <c r="B471" s="110">
        <f t="shared" si="427"/>
        <v>1512.3470117757643</v>
      </c>
      <c r="C471" s="116">
        <f t="shared" si="428"/>
        <v>1512.3470117757643</v>
      </c>
      <c r="D471" s="110"/>
      <c r="E471" s="205">
        <f t="shared" si="396"/>
        <v>1640.0292846218438</v>
      </c>
      <c r="F471" s="205">
        <f t="shared" si="397"/>
        <v>1700.0636812236239</v>
      </c>
      <c r="G471" s="205">
        <f t="shared" si="398"/>
        <v>-0.15144808000338331</v>
      </c>
      <c r="H471" s="205">
        <f t="shared" si="399"/>
        <v>1630.9371905223425</v>
      </c>
      <c r="I471" s="205">
        <f t="shared" si="400"/>
        <v>0</v>
      </c>
      <c r="J471" s="110"/>
      <c r="K471" s="115">
        <f t="shared" si="401"/>
        <v>1600.2152100000078</v>
      </c>
      <c r="L471" s="115">
        <f t="shared" si="402"/>
        <v>1781.8067200000046</v>
      </c>
      <c r="M471" s="115">
        <f t="shared" si="403"/>
        <v>0.17076502732240295</v>
      </c>
      <c r="N471" s="115">
        <f t="shared" si="404"/>
        <v>1656.1087343250481</v>
      </c>
      <c r="O471" s="115">
        <f t="shared" si="405"/>
        <v>1948.1042000000023</v>
      </c>
      <c r="P471" s="110"/>
      <c r="Q471" s="205">
        <f t="shared" si="406"/>
        <v>-2.1268186252128247</v>
      </c>
      <c r="R471" s="204">
        <f t="shared" si="407"/>
        <v>0</v>
      </c>
      <c r="S471" s="204">
        <f t="shared" si="408"/>
        <v>0</v>
      </c>
      <c r="T471" s="115">
        <f t="shared" si="409"/>
        <v>-0.48387833893911175</v>
      </c>
      <c r="U471" s="115">
        <f t="shared" si="410"/>
        <v>0</v>
      </c>
      <c r="V471" s="115">
        <f t="shared" si="411"/>
        <v>0</v>
      </c>
      <c r="W471" s="202">
        <f t="shared" si="429"/>
        <v>0</v>
      </c>
      <c r="X471" s="110"/>
      <c r="Y471" s="205">
        <f t="shared" si="447"/>
        <v>93.528315649861895</v>
      </c>
      <c r="Z471" s="205">
        <f t="shared" si="448"/>
        <v>-2.1268186252128247</v>
      </c>
      <c r="AA471" s="205">
        <f t="shared" si="412"/>
        <v>0</v>
      </c>
      <c r="AB471" s="205">
        <f t="shared" si="430"/>
        <v>0</v>
      </c>
      <c r="AC471" s="205">
        <f t="shared" si="449"/>
        <v>-2.1101615076834657</v>
      </c>
      <c r="AD471" s="205">
        <f t="shared" si="413"/>
        <v>0</v>
      </c>
      <c r="AE471" s="205">
        <f t="shared" si="431"/>
        <v>0</v>
      </c>
      <c r="AF471" s="205">
        <f t="shared" si="414"/>
        <v>0</v>
      </c>
      <c r="AG471" s="205">
        <f t="shared" si="432"/>
        <v>0</v>
      </c>
      <c r="AH471" s="205">
        <f t="shared" si="433"/>
        <v>0</v>
      </c>
      <c r="AI471" s="205">
        <f t="shared" si="415"/>
        <v>-0.15144808000338331</v>
      </c>
      <c r="AJ471" s="205">
        <f t="shared" si="450"/>
        <v>1630.9371905223425</v>
      </c>
      <c r="AK471" s="205">
        <f t="shared" si="434"/>
        <v>93.431354175438344</v>
      </c>
      <c r="AL471" s="205">
        <f t="shared" si="416"/>
        <v>93.528315649861895</v>
      </c>
      <c r="AM471" s="205" t="e">
        <f t="shared" si="417"/>
        <v>#DIV/0!</v>
      </c>
      <c r="AN471" s="205">
        <f t="shared" si="435"/>
        <v>0</v>
      </c>
      <c r="AO471" s="205">
        <f t="shared" si="418"/>
        <v>0</v>
      </c>
      <c r="AP471" s="205">
        <f t="shared" si="436"/>
        <v>0</v>
      </c>
      <c r="AQ471" s="205">
        <f t="shared" si="437"/>
        <v>0</v>
      </c>
      <c r="AR471" s="215">
        <f t="shared" si="419"/>
        <v>13.181186421957417</v>
      </c>
      <c r="AS471" s="215">
        <f t="shared" si="420"/>
        <v>13.181186421957417</v>
      </c>
      <c r="AT471" s="215">
        <f t="shared" si="421"/>
        <v>0</v>
      </c>
      <c r="AU471" s="215">
        <f t="shared" si="451"/>
        <v>0</v>
      </c>
      <c r="AV471" s="201"/>
      <c r="AW471" s="115">
        <f t="shared" si="452"/>
        <v>84.602999999994594</v>
      </c>
      <c r="AX471" s="115">
        <f t="shared" si="453"/>
        <v>-0.48387833893911175</v>
      </c>
      <c r="AY471" s="115">
        <f t="shared" si="438"/>
        <v>0</v>
      </c>
      <c r="AZ471" s="115">
        <f t="shared" si="454"/>
        <v>-0.47837147355757481</v>
      </c>
      <c r="BA471" s="115">
        <f t="shared" si="439"/>
        <v>0</v>
      </c>
      <c r="BB471" s="115">
        <f t="shared" si="455"/>
        <v>0</v>
      </c>
      <c r="BC471" s="115">
        <f t="shared" si="456"/>
        <v>0</v>
      </c>
      <c r="BD471" s="115">
        <f t="shared" si="457"/>
        <v>0</v>
      </c>
      <c r="BE471" s="115">
        <f t="shared" si="440"/>
        <v>0</v>
      </c>
      <c r="BF471" s="115">
        <f t="shared" si="441"/>
        <v>0</v>
      </c>
      <c r="BG471" s="115">
        <f t="shared" si="458"/>
        <v>1600.2152100000078</v>
      </c>
      <c r="BH471" s="115">
        <f t="shared" si="459"/>
        <v>8871.4228224245362</v>
      </c>
      <c r="BI471" s="115">
        <f t="shared" si="442"/>
        <v>84.602999999994594</v>
      </c>
      <c r="BJ471" s="115" t="e">
        <f t="shared" si="443"/>
        <v>#DIV/0!</v>
      </c>
      <c r="BK471" s="115">
        <f t="shared" si="422"/>
        <v>0</v>
      </c>
      <c r="BL471" s="115">
        <f t="shared" si="423"/>
        <v>0</v>
      </c>
      <c r="BM471" s="115">
        <f t="shared" si="444"/>
        <v>0</v>
      </c>
      <c r="BN471" s="201">
        <f t="shared" si="424"/>
        <v>0</v>
      </c>
      <c r="BO471" s="216">
        <f t="shared" si="460"/>
        <v>0</v>
      </c>
      <c r="BP471" s="201"/>
      <c r="BQ471" s="110">
        <f t="shared" si="425"/>
        <v>0</v>
      </c>
      <c r="BR471" s="110" t="e">
        <f t="shared" si="426"/>
        <v>#DIV/0!</v>
      </c>
      <c r="BS471" s="110" t="e">
        <f t="shared" si="445"/>
        <v>#DIV/0!</v>
      </c>
      <c r="BT471" s="110">
        <f t="shared" si="446"/>
        <v>0</v>
      </c>
    </row>
    <row r="472" spans="1:72" s="217" customFormat="1">
      <c r="A472" s="110">
        <f t="shared" si="461"/>
        <v>4.7200000000000912</v>
      </c>
      <c r="B472" s="110">
        <f t="shared" si="427"/>
        <v>1512.2151999115447</v>
      </c>
      <c r="C472" s="116">
        <f t="shared" si="428"/>
        <v>1512.2151999115447</v>
      </c>
      <c r="D472" s="110"/>
      <c r="E472" s="205">
        <f t="shared" si="396"/>
        <v>1639.1639642065711</v>
      </c>
      <c r="F472" s="205">
        <f t="shared" si="397"/>
        <v>1699.6166812236243</v>
      </c>
      <c r="G472" s="205">
        <f t="shared" si="398"/>
        <v>-0.15157342613355654</v>
      </c>
      <c r="H472" s="205">
        <f t="shared" si="399"/>
        <v>1630.0009387692139</v>
      </c>
      <c r="I472" s="205">
        <f t="shared" si="400"/>
        <v>0</v>
      </c>
      <c r="J472" s="110"/>
      <c r="K472" s="115">
        <f t="shared" si="401"/>
        <v>1599.3681600000077</v>
      </c>
      <c r="L472" s="115">
        <f t="shared" si="402"/>
        <v>1781.3091200000044</v>
      </c>
      <c r="M472" s="115">
        <f t="shared" si="403"/>
        <v>0.17092069279854005</v>
      </c>
      <c r="N472" s="115">
        <f t="shared" si="404"/>
        <v>1655.4032720755872</v>
      </c>
      <c r="O472" s="115">
        <f t="shared" si="405"/>
        <v>1947.8432000000025</v>
      </c>
      <c r="P472" s="110"/>
      <c r="Q472" s="205">
        <f t="shared" si="406"/>
        <v>-2.0999678849705856</v>
      </c>
      <c r="R472" s="204">
        <f t="shared" si="407"/>
        <v>0</v>
      </c>
      <c r="S472" s="204">
        <f t="shared" si="408"/>
        <v>0</v>
      </c>
      <c r="T472" s="115">
        <f t="shared" si="409"/>
        <v>-0.479017809340264</v>
      </c>
      <c r="U472" s="115">
        <f t="shared" si="410"/>
        <v>0</v>
      </c>
      <c r="V472" s="115">
        <f t="shared" si="411"/>
        <v>0</v>
      </c>
      <c r="W472" s="202">
        <f t="shared" si="429"/>
        <v>0</v>
      </c>
      <c r="X472" s="110"/>
      <c r="Y472" s="205">
        <f t="shared" si="447"/>
        <v>93.62517531285647</v>
      </c>
      <c r="Z472" s="205">
        <f t="shared" si="448"/>
        <v>-2.0999678849705856</v>
      </c>
      <c r="AA472" s="205">
        <f t="shared" si="412"/>
        <v>0</v>
      </c>
      <c r="AB472" s="205">
        <f t="shared" si="430"/>
        <v>0</v>
      </c>
      <c r="AC472" s="205">
        <f t="shared" si="449"/>
        <v>-2.0834260312815629</v>
      </c>
      <c r="AD472" s="205">
        <f t="shared" si="413"/>
        <v>0</v>
      </c>
      <c r="AE472" s="205">
        <f t="shared" si="431"/>
        <v>0</v>
      </c>
      <c r="AF472" s="205">
        <f t="shared" si="414"/>
        <v>0</v>
      </c>
      <c r="AG472" s="205">
        <f t="shared" si="432"/>
        <v>0</v>
      </c>
      <c r="AH472" s="205">
        <f t="shared" si="433"/>
        <v>0</v>
      </c>
      <c r="AI472" s="205">
        <f t="shared" si="415"/>
        <v>-0.15157342613355654</v>
      </c>
      <c r="AJ472" s="205">
        <f t="shared" si="450"/>
        <v>1630.0009387692139</v>
      </c>
      <c r="AK472" s="205">
        <f t="shared" si="434"/>
        <v>93.528315649861895</v>
      </c>
      <c r="AL472" s="205">
        <f t="shared" si="416"/>
        <v>93.62517531285647</v>
      </c>
      <c r="AM472" s="205" t="e">
        <f t="shared" si="417"/>
        <v>#DIV/0!</v>
      </c>
      <c r="AN472" s="205">
        <f t="shared" si="435"/>
        <v>0</v>
      </c>
      <c r="AO472" s="205">
        <f t="shared" si="418"/>
        <v>0</v>
      </c>
      <c r="AP472" s="205">
        <f t="shared" si="436"/>
        <v>0</v>
      </c>
      <c r="AQ472" s="205">
        <f t="shared" si="437"/>
        <v>0</v>
      </c>
      <c r="AR472" s="215">
        <f t="shared" si="419"/>
        <v>13.181186421934679</v>
      </c>
      <c r="AS472" s="215">
        <f t="shared" si="420"/>
        <v>13.181186421934679</v>
      </c>
      <c r="AT472" s="215">
        <f t="shared" si="421"/>
        <v>0</v>
      </c>
      <c r="AU472" s="215">
        <f t="shared" si="451"/>
        <v>0</v>
      </c>
      <c r="AV472" s="201"/>
      <c r="AW472" s="115">
        <f t="shared" si="452"/>
        <v>84.705000000009917</v>
      </c>
      <c r="AX472" s="115">
        <f t="shared" si="453"/>
        <v>-0.479017809340264</v>
      </c>
      <c r="AY472" s="115">
        <f t="shared" si="438"/>
        <v>0</v>
      </c>
      <c r="AZ472" s="115">
        <f t="shared" si="454"/>
        <v>-0.47352152087393945</v>
      </c>
      <c r="BA472" s="115">
        <f t="shared" si="439"/>
        <v>0</v>
      </c>
      <c r="BB472" s="115">
        <f t="shared" si="455"/>
        <v>0</v>
      </c>
      <c r="BC472" s="115">
        <f t="shared" si="456"/>
        <v>0</v>
      </c>
      <c r="BD472" s="115">
        <f t="shared" si="457"/>
        <v>0</v>
      </c>
      <c r="BE472" s="115">
        <f t="shared" si="440"/>
        <v>0</v>
      </c>
      <c r="BF472" s="115">
        <f t="shared" si="441"/>
        <v>0</v>
      </c>
      <c r="BG472" s="115">
        <f t="shared" si="458"/>
        <v>1599.3681600000077</v>
      </c>
      <c r="BH472" s="115">
        <f t="shared" si="459"/>
        <v>8800.0010088464987</v>
      </c>
      <c r="BI472" s="115">
        <f t="shared" si="442"/>
        <v>84.705000000009917</v>
      </c>
      <c r="BJ472" s="115" t="e">
        <f t="shared" si="443"/>
        <v>#DIV/0!</v>
      </c>
      <c r="BK472" s="115">
        <f t="shared" si="422"/>
        <v>0</v>
      </c>
      <c r="BL472" s="115">
        <f t="shared" si="423"/>
        <v>0</v>
      </c>
      <c r="BM472" s="115">
        <f t="shared" si="444"/>
        <v>0</v>
      </c>
      <c r="BN472" s="201">
        <f t="shared" si="424"/>
        <v>0</v>
      </c>
      <c r="BO472" s="216">
        <f t="shared" si="460"/>
        <v>0</v>
      </c>
      <c r="BP472" s="201"/>
      <c r="BQ472" s="110">
        <f t="shared" si="425"/>
        <v>0</v>
      </c>
      <c r="BR472" s="110" t="e">
        <f t="shared" si="426"/>
        <v>#DIV/0!</v>
      </c>
      <c r="BS472" s="110" t="e">
        <f t="shared" si="445"/>
        <v>#DIV/0!</v>
      </c>
      <c r="BT472" s="110">
        <f t="shared" si="446"/>
        <v>0</v>
      </c>
    </row>
    <row r="473" spans="1:72" s="217" customFormat="1">
      <c r="A473" s="110">
        <f t="shared" si="461"/>
        <v>4.7100000000000914</v>
      </c>
      <c r="B473" s="110">
        <f t="shared" si="427"/>
        <v>1512.0833880473253</v>
      </c>
      <c r="C473" s="116">
        <f t="shared" si="428"/>
        <v>1512.0833880473253</v>
      </c>
      <c r="D473" s="110"/>
      <c r="E473" s="205">
        <f t="shared" si="396"/>
        <v>1638.2975174365472</v>
      </c>
      <c r="F473" s="205">
        <f t="shared" si="397"/>
        <v>1699.1668812236242</v>
      </c>
      <c r="G473" s="205">
        <f t="shared" si="398"/>
        <v>-0.15169861190092754</v>
      </c>
      <c r="H473" s="205">
        <f t="shared" si="399"/>
        <v>1629.063719442755</v>
      </c>
      <c r="I473" s="205">
        <f t="shared" si="400"/>
        <v>0</v>
      </c>
      <c r="J473" s="110"/>
      <c r="K473" s="115">
        <f t="shared" si="401"/>
        <v>1598.5200900000079</v>
      </c>
      <c r="L473" s="115">
        <f t="shared" si="402"/>
        <v>1780.8108800000048</v>
      </c>
      <c r="M473" s="115">
        <f t="shared" si="403"/>
        <v>0.17107664233576497</v>
      </c>
      <c r="N473" s="115">
        <f t="shared" si="404"/>
        <v>1654.6970894809579</v>
      </c>
      <c r="O473" s="115">
        <f t="shared" si="405"/>
        <v>1947.5818000000024</v>
      </c>
      <c r="P473" s="110"/>
      <c r="Q473" s="205">
        <f t="shared" si="406"/>
        <v>-2.0735247016992493</v>
      </c>
      <c r="R473" s="204">
        <f t="shared" si="407"/>
        <v>0</v>
      </c>
      <c r="S473" s="204">
        <f t="shared" si="408"/>
        <v>0</v>
      </c>
      <c r="T473" s="115">
        <f t="shared" si="409"/>
        <v>-0.4741693310599186</v>
      </c>
      <c r="U473" s="115">
        <f t="shared" si="410"/>
        <v>0</v>
      </c>
      <c r="V473" s="115">
        <f t="shared" si="411"/>
        <v>0</v>
      </c>
      <c r="W473" s="202">
        <f t="shared" si="429"/>
        <v>0</v>
      </c>
      <c r="X473" s="110"/>
      <c r="Y473" s="205">
        <f t="shared" si="447"/>
        <v>93.721932645896416</v>
      </c>
      <c r="Z473" s="205">
        <f t="shared" si="448"/>
        <v>-2.0735247016992493</v>
      </c>
      <c r="AA473" s="205">
        <f t="shared" si="412"/>
        <v>0</v>
      </c>
      <c r="AB473" s="205">
        <f t="shared" si="430"/>
        <v>0</v>
      </c>
      <c r="AC473" s="205">
        <f t="shared" si="449"/>
        <v>-2.0570960759048673</v>
      </c>
      <c r="AD473" s="205">
        <f t="shared" si="413"/>
        <v>0</v>
      </c>
      <c r="AE473" s="205">
        <f t="shared" si="431"/>
        <v>0</v>
      </c>
      <c r="AF473" s="205">
        <f t="shared" si="414"/>
        <v>0</v>
      </c>
      <c r="AG473" s="205">
        <f t="shared" si="432"/>
        <v>0</v>
      </c>
      <c r="AH473" s="205">
        <f t="shared" si="433"/>
        <v>0</v>
      </c>
      <c r="AI473" s="205">
        <f t="shared" si="415"/>
        <v>-0.15169861190092754</v>
      </c>
      <c r="AJ473" s="205">
        <f t="shared" si="450"/>
        <v>1629.063719442755</v>
      </c>
      <c r="AK473" s="205">
        <f t="shared" si="434"/>
        <v>93.62517531285647</v>
      </c>
      <c r="AL473" s="205">
        <f t="shared" si="416"/>
        <v>93.721932645896416</v>
      </c>
      <c r="AM473" s="205" t="e">
        <f t="shared" si="417"/>
        <v>#DIV/0!</v>
      </c>
      <c r="AN473" s="205">
        <f t="shared" si="435"/>
        <v>0</v>
      </c>
      <c r="AO473" s="205">
        <f t="shared" si="418"/>
        <v>0</v>
      </c>
      <c r="AP473" s="205">
        <f t="shared" si="436"/>
        <v>0</v>
      </c>
      <c r="AQ473" s="205">
        <f t="shared" si="437"/>
        <v>0</v>
      </c>
      <c r="AR473" s="215">
        <f t="shared" si="419"/>
        <v>13.181186421934679</v>
      </c>
      <c r="AS473" s="215">
        <f t="shared" si="420"/>
        <v>13.181186421934679</v>
      </c>
      <c r="AT473" s="215">
        <f t="shared" si="421"/>
        <v>0</v>
      </c>
      <c r="AU473" s="215">
        <f t="shared" si="451"/>
        <v>0</v>
      </c>
      <c r="AV473" s="201"/>
      <c r="AW473" s="115">
        <f t="shared" si="452"/>
        <v>84.806999999979766</v>
      </c>
      <c r="AX473" s="115">
        <f t="shared" si="453"/>
        <v>-0.4741693310599186</v>
      </c>
      <c r="AY473" s="115">
        <f t="shared" si="438"/>
        <v>0</v>
      </c>
      <c r="AZ473" s="115">
        <f t="shared" si="454"/>
        <v>-0.46868359039249369</v>
      </c>
      <c r="BA473" s="115">
        <f t="shared" si="439"/>
        <v>0</v>
      </c>
      <c r="BB473" s="115">
        <f t="shared" si="455"/>
        <v>0</v>
      </c>
      <c r="BC473" s="115">
        <f t="shared" si="456"/>
        <v>0</v>
      </c>
      <c r="BD473" s="115">
        <f t="shared" si="457"/>
        <v>0</v>
      </c>
      <c r="BE473" s="115">
        <f t="shared" si="440"/>
        <v>0</v>
      </c>
      <c r="BF473" s="115">
        <f t="shared" si="441"/>
        <v>0</v>
      </c>
      <c r="BG473" s="115">
        <f t="shared" si="458"/>
        <v>1598.5200900000079</v>
      </c>
      <c r="BH473" s="115">
        <f t="shared" si="459"/>
        <v>8728.4771952684241</v>
      </c>
      <c r="BI473" s="115">
        <f t="shared" si="442"/>
        <v>84.806999999979766</v>
      </c>
      <c r="BJ473" s="115" t="e">
        <f t="shared" si="443"/>
        <v>#DIV/0!</v>
      </c>
      <c r="BK473" s="115">
        <f t="shared" si="422"/>
        <v>0</v>
      </c>
      <c r="BL473" s="115">
        <f t="shared" si="423"/>
        <v>0</v>
      </c>
      <c r="BM473" s="115">
        <f t="shared" si="444"/>
        <v>0</v>
      </c>
      <c r="BN473" s="201">
        <f t="shared" si="424"/>
        <v>0</v>
      </c>
      <c r="BO473" s="216">
        <f t="shared" si="460"/>
        <v>0</v>
      </c>
      <c r="BP473" s="201"/>
      <c r="BQ473" s="110">
        <f t="shared" si="425"/>
        <v>0</v>
      </c>
      <c r="BR473" s="110" t="e">
        <f t="shared" si="426"/>
        <v>#DIV/0!</v>
      </c>
      <c r="BS473" s="110" t="e">
        <f t="shared" si="445"/>
        <v>#DIV/0!</v>
      </c>
      <c r="BT473" s="110">
        <f t="shared" si="446"/>
        <v>0</v>
      </c>
    </row>
    <row r="474" spans="1:72" s="217" customFormat="1">
      <c r="A474" s="110">
        <f t="shared" si="461"/>
        <v>4.7000000000000917</v>
      </c>
      <c r="B474" s="110">
        <f t="shared" si="427"/>
        <v>1511.951576183106</v>
      </c>
      <c r="C474" s="116">
        <f t="shared" si="428"/>
        <v>1511.951576183106</v>
      </c>
      <c r="D474" s="110"/>
      <c r="E474" s="205">
        <f t="shared" si="396"/>
        <v>1637.4299443117716</v>
      </c>
      <c r="F474" s="205">
        <f t="shared" si="397"/>
        <v>1698.7142812236243</v>
      </c>
      <c r="G474" s="205">
        <f t="shared" si="398"/>
        <v>-0.15182363405043295</v>
      </c>
      <c r="H474" s="205">
        <f t="shared" si="399"/>
        <v>1628.1255335714429</v>
      </c>
      <c r="I474" s="205">
        <f t="shared" si="400"/>
        <v>0</v>
      </c>
      <c r="J474" s="110"/>
      <c r="K474" s="115">
        <f t="shared" si="401"/>
        <v>1597.6710000000078</v>
      </c>
      <c r="L474" s="115">
        <f t="shared" si="402"/>
        <v>1780.3120000000044</v>
      </c>
      <c r="M474" s="115">
        <f t="shared" si="403"/>
        <v>0.17123287671232734</v>
      </c>
      <c r="N474" s="115">
        <f t="shared" si="404"/>
        <v>1653.9901871795921</v>
      </c>
      <c r="O474" s="115">
        <f t="shared" si="405"/>
        <v>1947.3200000000024</v>
      </c>
      <c r="P474" s="110"/>
      <c r="Q474" s="205">
        <f t="shared" si="406"/>
        <v>-2.0474785965155373</v>
      </c>
      <c r="R474" s="204">
        <f t="shared" si="407"/>
        <v>0</v>
      </c>
      <c r="S474" s="204">
        <f t="shared" si="408"/>
        <v>0</v>
      </c>
      <c r="T474" s="115">
        <f t="shared" si="409"/>
        <v>-0.46933286511190447</v>
      </c>
      <c r="U474" s="115">
        <f t="shared" si="410"/>
        <v>0</v>
      </c>
      <c r="V474" s="115">
        <f t="shared" si="411"/>
        <v>0</v>
      </c>
      <c r="W474" s="202">
        <f t="shared" si="429"/>
        <v>0</v>
      </c>
      <c r="X474" s="110"/>
      <c r="Y474" s="205">
        <f t="shared" si="447"/>
        <v>93.818587131206371</v>
      </c>
      <c r="Z474" s="205">
        <f t="shared" si="448"/>
        <v>-2.0474785965155373</v>
      </c>
      <c r="AA474" s="205">
        <f t="shared" si="412"/>
        <v>0</v>
      </c>
      <c r="AB474" s="205">
        <f t="shared" si="430"/>
        <v>0</v>
      </c>
      <c r="AC474" s="205">
        <f t="shared" si="449"/>
        <v>-2.0311612134713455</v>
      </c>
      <c r="AD474" s="205">
        <f t="shared" si="413"/>
        <v>0</v>
      </c>
      <c r="AE474" s="205">
        <f t="shared" si="431"/>
        <v>0</v>
      </c>
      <c r="AF474" s="205">
        <f t="shared" si="414"/>
        <v>0</v>
      </c>
      <c r="AG474" s="205">
        <f t="shared" si="432"/>
        <v>0</v>
      </c>
      <c r="AH474" s="205">
        <f t="shared" si="433"/>
        <v>0</v>
      </c>
      <c r="AI474" s="205">
        <f t="shared" si="415"/>
        <v>-0.15182363405043295</v>
      </c>
      <c r="AJ474" s="205">
        <f t="shared" si="450"/>
        <v>1628.1255335714429</v>
      </c>
      <c r="AK474" s="205">
        <f t="shared" si="434"/>
        <v>93.721932645896416</v>
      </c>
      <c r="AL474" s="205">
        <f t="shared" si="416"/>
        <v>93.818587131206371</v>
      </c>
      <c r="AM474" s="205" t="e">
        <f t="shared" si="417"/>
        <v>#DIV/0!</v>
      </c>
      <c r="AN474" s="205">
        <f t="shared" si="435"/>
        <v>0</v>
      </c>
      <c r="AO474" s="205">
        <f t="shared" si="418"/>
        <v>0</v>
      </c>
      <c r="AP474" s="205">
        <f t="shared" si="436"/>
        <v>0</v>
      </c>
      <c r="AQ474" s="205">
        <f t="shared" si="437"/>
        <v>0</v>
      </c>
      <c r="AR474" s="215">
        <f t="shared" si="419"/>
        <v>13.181186421934679</v>
      </c>
      <c r="AS474" s="215">
        <f t="shared" si="420"/>
        <v>13.181186421934679</v>
      </c>
      <c r="AT474" s="215">
        <f t="shared" si="421"/>
        <v>0</v>
      </c>
      <c r="AU474" s="215">
        <f t="shared" si="451"/>
        <v>0</v>
      </c>
      <c r="AV474" s="201"/>
      <c r="AW474" s="115">
        <f t="shared" si="452"/>
        <v>84.909000000017826</v>
      </c>
      <c r="AX474" s="115">
        <f t="shared" si="453"/>
        <v>-0.46933286511190447</v>
      </c>
      <c r="AY474" s="115">
        <f t="shared" si="438"/>
        <v>0</v>
      </c>
      <c r="AZ474" s="115">
        <f t="shared" si="454"/>
        <v>-0.46385764322853756</v>
      </c>
      <c r="BA474" s="115">
        <f t="shared" si="439"/>
        <v>0</v>
      </c>
      <c r="BB474" s="115">
        <f t="shared" si="455"/>
        <v>0</v>
      </c>
      <c r="BC474" s="115">
        <f t="shared" si="456"/>
        <v>0</v>
      </c>
      <c r="BD474" s="115">
        <f t="shared" si="457"/>
        <v>0</v>
      </c>
      <c r="BE474" s="115">
        <f t="shared" si="440"/>
        <v>0</v>
      </c>
      <c r="BF474" s="115">
        <f t="shared" si="441"/>
        <v>0</v>
      </c>
      <c r="BG474" s="115">
        <f t="shared" si="458"/>
        <v>1597.6710000000078</v>
      </c>
      <c r="BH474" s="115">
        <f t="shared" si="459"/>
        <v>8656.8513816903778</v>
      </c>
      <c r="BI474" s="115">
        <f t="shared" si="442"/>
        <v>84.909000000017826</v>
      </c>
      <c r="BJ474" s="115" t="e">
        <f t="shared" si="443"/>
        <v>#DIV/0!</v>
      </c>
      <c r="BK474" s="115">
        <f t="shared" si="422"/>
        <v>0</v>
      </c>
      <c r="BL474" s="115">
        <f t="shared" si="423"/>
        <v>0</v>
      </c>
      <c r="BM474" s="115">
        <f t="shared" si="444"/>
        <v>0</v>
      </c>
      <c r="BN474" s="201">
        <f t="shared" si="424"/>
        <v>0</v>
      </c>
      <c r="BO474" s="216">
        <f t="shared" si="460"/>
        <v>0</v>
      </c>
      <c r="BP474" s="201"/>
      <c r="BQ474" s="110">
        <f t="shared" si="425"/>
        <v>0</v>
      </c>
      <c r="BR474" s="110" t="e">
        <f t="shared" si="426"/>
        <v>#DIV/0!</v>
      </c>
      <c r="BS474" s="110" t="e">
        <f t="shared" si="445"/>
        <v>#DIV/0!</v>
      </c>
      <c r="BT474" s="110">
        <f t="shared" si="446"/>
        <v>0</v>
      </c>
    </row>
    <row r="475" spans="1:72" s="217" customFormat="1">
      <c r="A475" s="110">
        <f t="shared" si="461"/>
        <v>4.6900000000000919</v>
      </c>
      <c r="B475" s="110">
        <f t="shared" si="427"/>
        <v>1511.8197643188867</v>
      </c>
      <c r="C475" s="116">
        <f t="shared" si="428"/>
        <v>1511.8197643188867</v>
      </c>
      <c r="D475" s="110"/>
      <c r="E475" s="205">
        <f t="shared" si="396"/>
        <v>1636.5612448322447</v>
      </c>
      <c r="F475" s="205">
        <f t="shared" si="397"/>
        <v>1698.258881223624</v>
      </c>
      <c r="G475" s="205">
        <f t="shared" si="398"/>
        <v>-0.15194848930431193</v>
      </c>
      <c r="H475" s="205">
        <f t="shared" si="399"/>
        <v>1627.1863821889278</v>
      </c>
      <c r="I475" s="205">
        <f t="shared" si="400"/>
        <v>0</v>
      </c>
      <c r="J475" s="110"/>
      <c r="K475" s="115">
        <f t="shared" si="401"/>
        <v>1596.8208900000079</v>
      </c>
      <c r="L475" s="115">
        <f t="shared" si="402"/>
        <v>1779.8124800000046</v>
      </c>
      <c r="M475" s="115">
        <f t="shared" si="403"/>
        <v>0.17138939670932216</v>
      </c>
      <c r="N475" s="115">
        <f t="shared" si="404"/>
        <v>1653.282565811968</v>
      </c>
      <c r="O475" s="115">
        <f t="shared" si="405"/>
        <v>1947.0578000000023</v>
      </c>
      <c r="P475" s="110"/>
      <c r="Q475" s="205">
        <f t="shared" si="406"/>
        <v>-2.0218194376533281</v>
      </c>
      <c r="R475" s="204">
        <f t="shared" si="407"/>
        <v>0</v>
      </c>
      <c r="S475" s="204">
        <f t="shared" si="408"/>
        <v>0</v>
      </c>
      <c r="T475" s="115">
        <f t="shared" si="409"/>
        <v>-0.4645083726586714</v>
      </c>
      <c r="U475" s="115">
        <f t="shared" si="410"/>
        <v>0</v>
      </c>
      <c r="V475" s="115">
        <f t="shared" si="411"/>
        <v>0</v>
      </c>
      <c r="W475" s="202">
        <f t="shared" si="429"/>
        <v>0</v>
      </c>
      <c r="X475" s="110"/>
      <c r="Y475" s="205">
        <f t="shared" si="447"/>
        <v>93.915138251511237</v>
      </c>
      <c r="Z475" s="205">
        <f t="shared" si="448"/>
        <v>-2.0218194376533281</v>
      </c>
      <c r="AA475" s="205">
        <f t="shared" si="412"/>
        <v>0</v>
      </c>
      <c r="AB475" s="205">
        <f t="shared" si="430"/>
        <v>0</v>
      </c>
      <c r="AC475" s="205">
        <f t="shared" si="449"/>
        <v>-2.0056113613235236</v>
      </c>
      <c r="AD475" s="205">
        <f t="shared" si="413"/>
        <v>0</v>
      </c>
      <c r="AE475" s="205">
        <f t="shared" si="431"/>
        <v>0</v>
      </c>
      <c r="AF475" s="205">
        <f t="shared" si="414"/>
        <v>0</v>
      </c>
      <c r="AG475" s="205">
        <f t="shared" si="432"/>
        <v>0</v>
      </c>
      <c r="AH475" s="205">
        <f t="shared" si="433"/>
        <v>0</v>
      </c>
      <c r="AI475" s="205">
        <f t="shared" si="415"/>
        <v>-0.15194848930431193</v>
      </c>
      <c r="AJ475" s="205">
        <f t="shared" si="450"/>
        <v>1627.1863821889278</v>
      </c>
      <c r="AK475" s="205">
        <f t="shared" si="434"/>
        <v>93.818587131206371</v>
      </c>
      <c r="AL475" s="205">
        <f t="shared" si="416"/>
        <v>93.915138251511237</v>
      </c>
      <c r="AM475" s="205" t="e">
        <f t="shared" si="417"/>
        <v>#DIV/0!</v>
      </c>
      <c r="AN475" s="205">
        <f t="shared" si="435"/>
        <v>0</v>
      </c>
      <c r="AO475" s="205">
        <f t="shared" si="418"/>
        <v>0</v>
      </c>
      <c r="AP475" s="205">
        <f t="shared" si="436"/>
        <v>0</v>
      </c>
      <c r="AQ475" s="205">
        <f t="shared" si="437"/>
        <v>0</v>
      </c>
      <c r="AR475" s="215">
        <f t="shared" si="419"/>
        <v>13.181186421934679</v>
      </c>
      <c r="AS475" s="215">
        <f t="shared" si="420"/>
        <v>13.181186421934679</v>
      </c>
      <c r="AT475" s="215">
        <f t="shared" si="421"/>
        <v>0</v>
      </c>
      <c r="AU475" s="215">
        <f t="shared" si="451"/>
        <v>0</v>
      </c>
      <c r="AV475" s="201"/>
      <c r="AW475" s="115">
        <f t="shared" si="452"/>
        <v>85.010999999987689</v>
      </c>
      <c r="AX475" s="115">
        <f t="shared" si="453"/>
        <v>-0.4645083726586714</v>
      </c>
      <c r="AY475" s="115">
        <f t="shared" si="438"/>
        <v>0</v>
      </c>
      <c r="AZ475" s="115">
        <f t="shared" si="454"/>
        <v>-0.45904364064557718</v>
      </c>
      <c r="BA475" s="115">
        <f t="shared" si="439"/>
        <v>0</v>
      </c>
      <c r="BB475" s="115">
        <f t="shared" si="455"/>
        <v>0</v>
      </c>
      <c r="BC475" s="115">
        <f t="shared" si="456"/>
        <v>0</v>
      </c>
      <c r="BD475" s="115">
        <f t="shared" si="457"/>
        <v>0</v>
      </c>
      <c r="BE475" s="115">
        <f t="shared" si="440"/>
        <v>0</v>
      </c>
      <c r="BF475" s="115">
        <f t="shared" si="441"/>
        <v>0</v>
      </c>
      <c r="BG475" s="115">
        <f t="shared" si="458"/>
        <v>1596.8208900000079</v>
      </c>
      <c r="BH475" s="115">
        <f t="shared" si="459"/>
        <v>8585.1235681122962</v>
      </c>
      <c r="BI475" s="115">
        <f t="shared" si="442"/>
        <v>85.010999999987689</v>
      </c>
      <c r="BJ475" s="115" t="e">
        <f t="shared" si="443"/>
        <v>#DIV/0!</v>
      </c>
      <c r="BK475" s="115">
        <f t="shared" si="422"/>
        <v>0</v>
      </c>
      <c r="BL475" s="115">
        <f t="shared" si="423"/>
        <v>0</v>
      </c>
      <c r="BM475" s="115">
        <f t="shared" si="444"/>
        <v>0</v>
      </c>
      <c r="BN475" s="201">
        <f t="shared" si="424"/>
        <v>0</v>
      </c>
      <c r="BO475" s="216">
        <f t="shared" si="460"/>
        <v>0</v>
      </c>
      <c r="BP475" s="201"/>
      <c r="BQ475" s="110">
        <f t="shared" si="425"/>
        <v>0</v>
      </c>
      <c r="BR475" s="110" t="e">
        <f t="shared" si="426"/>
        <v>#DIV/0!</v>
      </c>
      <c r="BS475" s="110" t="e">
        <f t="shared" si="445"/>
        <v>#DIV/0!</v>
      </c>
      <c r="BT475" s="110">
        <f t="shared" si="446"/>
        <v>0</v>
      </c>
    </row>
    <row r="476" spans="1:72" s="217" customFormat="1">
      <c r="A476" s="110">
        <f t="shared" si="461"/>
        <v>4.6800000000000921</v>
      </c>
      <c r="B476" s="110">
        <f t="shared" si="427"/>
        <v>1511.6879524546673</v>
      </c>
      <c r="C476" s="116">
        <f t="shared" si="428"/>
        <v>1511.6879524546673</v>
      </c>
      <c r="D476" s="110"/>
      <c r="E476" s="205">
        <f t="shared" si="396"/>
        <v>1635.6914189979661</v>
      </c>
      <c r="F476" s="205">
        <f t="shared" si="397"/>
        <v>1697.800681223624</v>
      </c>
      <c r="G476" s="205">
        <f t="shared" si="398"/>
        <v>-0.15207317436211457</v>
      </c>
      <c r="H476" s="205">
        <f t="shared" si="399"/>
        <v>1626.2462663340214</v>
      </c>
      <c r="I476" s="205">
        <f t="shared" si="400"/>
        <v>0</v>
      </c>
      <c r="J476" s="110"/>
      <c r="K476" s="115">
        <f t="shared" si="401"/>
        <v>1595.9697600000079</v>
      </c>
      <c r="L476" s="115">
        <f t="shared" si="402"/>
        <v>1779.3123200000045</v>
      </c>
      <c r="M476" s="115">
        <f t="shared" si="403"/>
        <v>0.17154620311070304</v>
      </c>
      <c r="N476" s="115">
        <f t="shared" si="404"/>
        <v>1652.5742260206146</v>
      </c>
      <c r="O476" s="115">
        <f t="shared" si="405"/>
        <v>1946.7952000000025</v>
      </c>
      <c r="P476" s="110"/>
      <c r="Q476" s="205">
        <f t="shared" si="406"/>
        <v>-1.9965374261372557</v>
      </c>
      <c r="R476" s="204">
        <f t="shared" si="407"/>
        <v>0</v>
      </c>
      <c r="S476" s="204">
        <f t="shared" si="408"/>
        <v>0</v>
      </c>
      <c r="T476" s="115">
        <f t="shared" si="409"/>
        <v>-0.45969581501066714</v>
      </c>
      <c r="U476" s="115">
        <f t="shared" si="410"/>
        <v>0</v>
      </c>
      <c r="V476" s="115">
        <f t="shared" si="411"/>
        <v>0</v>
      </c>
      <c r="W476" s="202">
        <f t="shared" si="429"/>
        <v>0</v>
      </c>
      <c r="X476" s="110"/>
      <c r="Y476" s="205">
        <f t="shared" si="447"/>
        <v>94.011585490650035</v>
      </c>
      <c r="Z476" s="205">
        <f t="shared" si="448"/>
        <v>-1.9965374261372557</v>
      </c>
      <c r="AA476" s="205">
        <f t="shared" si="412"/>
        <v>0</v>
      </c>
      <c r="AB476" s="205">
        <f t="shared" si="430"/>
        <v>0</v>
      </c>
      <c r="AC476" s="205">
        <f t="shared" si="449"/>
        <v>-1.980436767971864</v>
      </c>
      <c r="AD476" s="205">
        <f t="shared" si="413"/>
        <v>0</v>
      </c>
      <c r="AE476" s="205">
        <f t="shared" si="431"/>
        <v>0</v>
      </c>
      <c r="AF476" s="205">
        <f t="shared" si="414"/>
        <v>0</v>
      </c>
      <c r="AG476" s="205">
        <f t="shared" si="432"/>
        <v>0</v>
      </c>
      <c r="AH476" s="205">
        <f t="shared" si="433"/>
        <v>0</v>
      </c>
      <c r="AI476" s="205">
        <f t="shared" si="415"/>
        <v>-0.15207317436211457</v>
      </c>
      <c r="AJ476" s="205">
        <f t="shared" si="450"/>
        <v>1626.2462663340214</v>
      </c>
      <c r="AK476" s="205">
        <f t="shared" si="434"/>
        <v>93.915138251511237</v>
      </c>
      <c r="AL476" s="205">
        <f t="shared" si="416"/>
        <v>94.011585490650035</v>
      </c>
      <c r="AM476" s="205" t="e">
        <f t="shared" si="417"/>
        <v>#DIV/0!</v>
      </c>
      <c r="AN476" s="205">
        <f t="shared" si="435"/>
        <v>0</v>
      </c>
      <c r="AO476" s="205">
        <f t="shared" si="418"/>
        <v>0</v>
      </c>
      <c r="AP476" s="205">
        <f t="shared" si="436"/>
        <v>0</v>
      </c>
      <c r="AQ476" s="205">
        <f t="shared" si="437"/>
        <v>0</v>
      </c>
      <c r="AR476" s="215">
        <f t="shared" si="419"/>
        <v>13.181186421934679</v>
      </c>
      <c r="AS476" s="215">
        <f t="shared" si="420"/>
        <v>13.181186421934679</v>
      </c>
      <c r="AT476" s="215">
        <f t="shared" si="421"/>
        <v>0</v>
      </c>
      <c r="AU476" s="215">
        <f t="shared" si="451"/>
        <v>0</v>
      </c>
      <c r="AV476" s="201"/>
      <c r="AW476" s="115">
        <f t="shared" si="452"/>
        <v>85.113000000003012</v>
      </c>
      <c r="AX476" s="115">
        <f t="shared" si="453"/>
        <v>-0.45969581501066714</v>
      </c>
      <c r="AY476" s="115">
        <f t="shared" si="438"/>
        <v>0</v>
      </c>
      <c r="AZ476" s="115">
        <f t="shared" si="454"/>
        <v>-0.45424154405470352</v>
      </c>
      <c r="BA476" s="115">
        <f t="shared" si="439"/>
        <v>0</v>
      </c>
      <c r="BB476" s="115">
        <f t="shared" si="455"/>
        <v>0</v>
      </c>
      <c r="BC476" s="115">
        <f t="shared" si="456"/>
        <v>0</v>
      </c>
      <c r="BD476" s="115">
        <f t="shared" si="457"/>
        <v>0</v>
      </c>
      <c r="BE476" s="115">
        <f t="shared" si="440"/>
        <v>0</v>
      </c>
      <c r="BF476" s="115">
        <f t="shared" si="441"/>
        <v>0</v>
      </c>
      <c r="BG476" s="115">
        <f t="shared" si="458"/>
        <v>1595.9697600000079</v>
      </c>
      <c r="BH476" s="115">
        <f t="shared" si="459"/>
        <v>8513.2937545342429</v>
      </c>
      <c r="BI476" s="115">
        <f t="shared" si="442"/>
        <v>85.113000000003012</v>
      </c>
      <c r="BJ476" s="115" t="e">
        <f t="shared" si="443"/>
        <v>#DIV/0!</v>
      </c>
      <c r="BK476" s="115">
        <f t="shared" si="422"/>
        <v>0</v>
      </c>
      <c r="BL476" s="115">
        <f t="shared" si="423"/>
        <v>0</v>
      </c>
      <c r="BM476" s="115">
        <f t="shared" si="444"/>
        <v>0</v>
      </c>
      <c r="BN476" s="201">
        <f t="shared" si="424"/>
        <v>0</v>
      </c>
      <c r="BO476" s="216">
        <f t="shared" si="460"/>
        <v>0</v>
      </c>
      <c r="BP476" s="201"/>
      <c r="BQ476" s="110">
        <f t="shared" si="425"/>
        <v>0</v>
      </c>
      <c r="BR476" s="110" t="e">
        <f t="shared" si="426"/>
        <v>#DIV/0!</v>
      </c>
      <c r="BS476" s="110" t="e">
        <f t="shared" si="445"/>
        <v>#DIV/0!</v>
      </c>
      <c r="BT476" s="110">
        <f t="shared" si="446"/>
        <v>0</v>
      </c>
    </row>
    <row r="477" spans="1:72" s="217" customFormat="1">
      <c r="A477" s="110">
        <f t="shared" si="461"/>
        <v>4.6700000000000923</v>
      </c>
      <c r="B477" s="110">
        <f t="shared" si="427"/>
        <v>1511.556140590448</v>
      </c>
      <c r="C477" s="116">
        <f t="shared" si="428"/>
        <v>1511.556140590448</v>
      </c>
      <c r="D477" s="110"/>
      <c r="E477" s="205">
        <f t="shared" si="396"/>
        <v>1634.8204668089363</v>
      </c>
      <c r="F477" s="205">
        <f t="shared" si="397"/>
        <v>1697.3396812236242</v>
      </c>
      <c r="G477" s="205">
        <f t="shared" si="398"/>
        <v>-0.1521976859007125</v>
      </c>
      <c r="H477" s="205">
        <f t="shared" si="399"/>
        <v>1625.3051870506904</v>
      </c>
      <c r="I477" s="205">
        <f t="shared" si="400"/>
        <v>0</v>
      </c>
      <c r="J477" s="110"/>
      <c r="K477" s="115">
        <f t="shared" si="401"/>
        <v>1595.117610000008</v>
      </c>
      <c r="L477" s="115">
        <f t="shared" si="402"/>
        <v>1778.8115200000047</v>
      </c>
      <c r="M477" s="115">
        <f t="shared" si="403"/>
        <v>0.17170329670329526</v>
      </c>
      <c r="N477" s="115">
        <f t="shared" si="404"/>
        <v>1651.8651684501228</v>
      </c>
      <c r="O477" s="115">
        <f t="shared" si="405"/>
        <v>1946.5322000000024</v>
      </c>
      <c r="P477" s="110"/>
      <c r="Q477" s="205">
        <f t="shared" si="406"/>
        <v>-1.9716230821596721</v>
      </c>
      <c r="R477" s="204">
        <f t="shared" si="407"/>
        <v>0</v>
      </c>
      <c r="S477" s="204">
        <f t="shared" si="408"/>
        <v>0</v>
      </c>
      <c r="T477" s="115">
        <f t="shared" si="409"/>
        <v>-0.45489515362573246</v>
      </c>
      <c r="U477" s="115">
        <f t="shared" si="410"/>
        <v>0</v>
      </c>
      <c r="V477" s="115">
        <f t="shared" si="411"/>
        <v>0</v>
      </c>
      <c r="W477" s="202">
        <f t="shared" si="429"/>
        <v>0</v>
      </c>
      <c r="X477" s="110"/>
      <c r="Y477" s="205">
        <f t="shared" si="447"/>
        <v>94.107928333098428</v>
      </c>
      <c r="Z477" s="205">
        <f t="shared" si="448"/>
        <v>-1.9716230821596721</v>
      </c>
      <c r="AA477" s="205">
        <f t="shared" si="412"/>
        <v>0</v>
      </c>
      <c r="AB477" s="205">
        <f t="shared" si="430"/>
        <v>0</v>
      </c>
      <c r="AC477" s="205">
        <f t="shared" si="449"/>
        <v>-1.9556279995380794</v>
      </c>
      <c r="AD477" s="205">
        <f t="shared" si="413"/>
        <v>0</v>
      </c>
      <c r="AE477" s="205">
        <f t="shared" si="431"/>
        <v>0</v>
      </c>
      <c r="AF477" s="205">
        <f t="shared" si="414"/>
        <v>0</v>
      </c>
      <c r="AG477" s="205">
        <f t="shared" si="432"/>
        <v>0</v>
      </c>
      <c r="AH477" s="205">
        <f t="shared" si="433"/>
        <v>0</v>
      </c>
      <c r="AI477" s="205">
        <f t="shared" si="415"/>
        <v>-0.1521976859007125</v>
      </c>
      <c r="AJ477" s="205">
        <f t="shared" si="450"/>
        <v>1625.3051870506904</v>
      </c>
      <c r="AK477" s="205">
        <f t="shared" si="434"/>
        <v>94.011585490650035</v>
      </c>
      <c r="AL477" s="205">
        <f t="shared" si="416"/>
        <v>94.107928333098428</v>
      </c>
      <c r="AM477" s="205" t="e">
        <f t="shared" si="417"/>
        <v>#DIV/0!</v>
      </c>
      <c r="AN477" s="205">
        <f t="shared" si="435"/>
        <v>0</v>
      </c>
      <c r="AO477" s="205">
        <f t="shared" si="418"/>
        <v>0</v>
      </c>
      <c r="AP477" s="205">
        <f t="shared" si="436"/>
        <v>0</v>
      </c>
      <c r="AQ477" s="205">
        <f t="shared" si="437"/>
        <v>0</v>
      </c>
      <c r="AR477" s="215">
        <f t="shared" si="419"/>
        <v>13.181186421934679</v>
      </c>
      <c r="AS477" s="215">
        <f t="shared" si="420"/>
        <v>13.181186421934679</v>
      </c>
      <c r="AT477" s="215">
        <f t="shared" si="421"/>
        <v>0</v>
      </c>
      <c r="AU477" s="215">
        <f t="shared" si="451"/>
        <v>0</v>
      </c>
      <c r="AV477" s="201"/>
      <c r="AW477" s="115">
        <f t="shared" si="452"/>
        <v>85.214999999995598</v>
      </c>
      <c r="AX477" s="115">
        <f t="shared" si="453"/>
        <v>-0.45489515362573246</v>
      </c>
      <c r="AY477" s="115">
        <f t="shared" si="438"/>
        <v>0</v>
      </c>
      <c r="AZ477" s="115">
        <f t="shared" si="454"/>
        <v>-0.44945131501398961</v>
      </c>
      <c r="BA477" s="115">
        <f t="shared" si="439"/>
        <v>0</v>
      </c>
      <c r="BB477" s="115">
        <f t="shared" si="455"/>
        <v>0</v>
      </c>
      <c r="BC477" s="115">
        <f t="shared" si="456"/>
        <v>0</v>
      </c>
      <c r="BD477" s="115">
        <f t="shared" si="457"/>
        <v>0</v>
      </c>
      <c r="BE477" s="115">
        <f t="shared" si="440"/>
        <v>0</v>
      </c>
      <c r="BF477" s="115">
        <f t="shared" si="441"/>
        <v>0</v>
      </c>
      <c r="BG477" s="115">
        <f t="shared" si="458"/>
        <v>1595.117610000008</v>
      </c>
      <c r="BH477" s="115">
        <f t="shared" si="459"/>
        <v>8441.3619409561743</v>
      </c>
      <c r="BI477" s="115">
        <f t="shared" si="442"/>
        <v>85.214999999995598</v>
      </c>
      <c r="BJ477" s="115" t="e">
        <f t="shared" si="443"/>
        <v>#DIV/0!</v>
      </c>
      <c r="BK477" s="115">
        <f t="shared" si="422"/>
        <v>0</v>
      </c>
      <c r="BL477" s="115">
        <f t="shared" si="423"/>
        <v>0</v>
      </c>
      <c r="BM477" s="115">
        <f t="shared" si="444"/>
        <v>0</v>
      </c>
      <c r="BN477" s="201">
        <f t="shared" si="424"/>
        <v>0</v>
      </c>
      <c r="BO477" s="216">
        <f t="shared" si="460"/>
        <v>0</v>
      </c>
      <c r="BP477" s="201"/>
      <c r="BQ477" s="110">
        <f t="shared" si="425"/>
        <v>0</v>
      </c>
      <c r="BR477" s="110" t="e">
        <f t="shared" si="426"/>
        <v>#DIV/0!</v>
      </c>
      <c r="BS477" s="110" t="e">
        <f t="shared" si="445"/>
        <v>#DIV/0!</v>
      </c>
      <c r="BT477" s="110">
        <f t="shared" si="446"/>
        <v>0</v>
      </c>
    </row>
    <row r="478" spans="1:72" s="217" customFormat="1">
      <c r="A478" s="110">
        <f t="shared" si="461"/>
        <v>4.6600000000000925</v>
      </c>
      <c r="B478" s="110">
        <f t="shared" si="427"/>
        <v>1511.4243287262286</v>
      </c>
      <c r="C478" s="116">
        <f t="shared" si="428"/>
        <v>1511.4243287262286</v>
      </c>
      <c r="D478" s="110"/>
      <c r="E478" s="205">
        <f t="shared" si="396"/>
        <v>1633.9483882651548</v>
      </c>
      <c r="F478" s="205">
        <f t="shared" si="397"/>
        <v>1696.8758812236242</v>
      </c>
      <c r="G478" s="205">
        <f t="shared" si="398"/>
        <v>-0.15232202057431463</v>
      </c>
      <c r="H478" s="205">
        <f t="shared" si="399"/>
        <v>1624.3631453880448</v>
      </c>
      <c r="I478" s="205">
        <f t="shared" si="400"/>
        <v>0</v>
      </c>
      <c r="J478" s="110"/>
      <c r="K478" s="115">
        <f t="shared" si="401"/>
        <v>1594.2644400000081</v>
      </c>
      <c r="L478" s="115">
        <f t="shared" si="402"/>
        <v>1778.3100800000047</v>
      </c>
      <c r="M478" s="115">
        <f t="shared" si="403"/>
        <v>0.17186067827680881</v>
      </c>
      <c r="N478" s="115">
        <f t="shared" si="404"/>
        <v>1651.1553937471529</v>
      </c>
      <c r="O478" s="115">
        <f t="shared" si="405"/>
        <v>1946.2688000000023</v>
      </c>
      <c r="P478" s="110"/>
      <c r="Q478" s="205">
        <f t="shared" si="406"/>
        <v>-1.9470672321204499</v>
      </c>
      <c r="R478" s="204">
        <f t="shared" si="407"/>
        <v>0</v>
      </c>
      <c r="S478" s="204">
        <f t="shared" si="408"/>
        <v>0</v>
      </c>
      <c r="T478" s="115">
        <f t="shared" si="409"/>
        <v>-0.45010635010848937</v>
      </c>
      <c r="U478" s="115">
        <f t="shared" si="410"/>
        <v>0</v>
      </c>
      <c r="V478" s="115">
        <f t="shared" si="411"/>
        <v>0</v>
      </c>
      <c r="W478" s="202">
        <f t="shared" si="429"/>
        <v>0</v>
      </c>
      <c r="X478" s="110"/>
      <c r="Y478" s="205">
        <f t="shared" si="447"/>
        <v>94.204166264559902</v>
      </c>
      <c r="Z478" s="205">
        <f t="shared" si="448"/>
        <v>-1.9470672321204499</v>
      </c>
      <c r="AA478" s="205">
        <f t="shared" si="412"/>
        <v>0</v>
      </c>
      <c r="AB478" s="205">
        <f t="shared" si="430"/>
        <v>0</v>
      </c>
      <c r="AC478" s="205">
        <f t="shared" si="449"/>
        <v>-1.9311759268580588</v>
      </c>
      <c r="AD478" s="205">
        <f t="shared" si="413"/>
        <v>0</v>
      </c>
      <c r="AE478" s="205">
        <f t="shared" si="431"/>
        <v>0</v>
      </c>
      <c r="AF478" s="205">
        <f t="shared" si="414"/>
        <v>0</v>
      </c>
      <c r="AG478" s="205">
        <f t="shared" si="432"/>
        <v>0</v>
      </c>
      <c r="AH478" s="205">
        <f t="shared" si="433"/>
        <v>0</v>
      </c>
      <c r="AI478" s="205">
        <f t="shared" si="415"/>
        <v>-0.15232202057431463</v>
      </c>
      <c r="AJ478" s="205">
        <f t="shared" si="450"/>
        <v>1624.3631453880448</v>
      </c>
      <c r="AK478" s="205">
        <f t="shared" si="434"/>
        <v>94.107928333098428</v>
      </c>
      <c r="AL478" s="205">
        <f t="shared" si="416"/>
        <v>94.204166264559902</v>
      </c>
      <c r="AM478" s="205" t="e">
        <f t="shared" si="417"/>
        <v>#DIV/0!</v>
      </c>
      <c r="AN478" s="205">
        <f t="shared" si="435"/>
        <v>0</v>
      </c>
      <c r="AO478" s="205">
        <f t="shared" si="418"/>
        <v>0</v>
      </c>
      <c r="AP478" s="205">
        <f t="shared" si="436"/>
        <v>0</v>
      </c>
      <c r="AQ478" s="205">
        <f t="shared" si="437"/>
        <v>0</v>
      </c>
      <c r="AR478" s="215">
        <f t="shared" si="419"/>
        <v>13.181186421934679</v>
      </c>
      <c r="AS478" s="215">
        <f t="shared" si="420"/>
        <v>13.181186421934679</v>
      </c>
      <c r="AT478" s="215">
        <f t="shared" si="421"/>
        <v>0</v>
      </c>
      <c r="AU478" s="215">
        <f t="shared" si="451"/>
        <v>0</v>
      </c>
      <c r="AV478" s="201"/>
      <c r="AW478" s="115">
        <f t="shared" si="452"/>
        <v>85.316999999988184</v>
      </c>
      <c r="AX478" s="115">
        <f t="shared" si="453"/>
        <v>-0.45010635010848937</v>
      </c>
      <c r="AY478" s="115">
        <f t="shared" si="438"/>
        <v>0</v>
      </c>
      <c r="AZ478" s="115">
        <f t="shared" si="454"/>
        <v>-0.44467291522788033</v>
      </c>
      <c r="BA478" s="115">
        <f t="shared" si="439"/>
        <v>0</v>
      </c>
      <c r="BB478" s="115">
        <f t="shared" si="455"/>
        <v>0</v>
      </c>
      <c r="BC478" s="115">
        <f t="shared" si="456"/>
        <v>0</v>
      </c>
      <c r="BD478" s="115">
        <f t="shared" si="457"/>
        <v>0</v>
      </c>
      <c r="BE478" s="115">
        <f t="shared" si="440"/>
        <v>0</v>
      </c>
      <c r="BF478" s="115">
        <f t="shared" si="441"/>
        <v>0</v>
      </c>
      <c r="BG478" s="115">
        <f t="shared" si="458"/>
        <v>1594.2644400000081</v>
      </c>
      <c r="BH478" s="115">
        <f t="shared" si="459"/>
        <v>8369.328127378114</v>
      </c>
      <c r="BI478" s="115">
        <f t="shared" si="442"/>
        <v>85.316999999988184</v>
      </c>
      <c r="BJ478" s="115" t="e">
        <f t="shared" si="443"/>
        <v>#DIV/0!</v>
      </c>
      <c r="BK478" s="115">
        <f t="shared" si="422"/>
        <v>0</v>
      </c>
      <c r="BL478" s="115">
        <f t="shared" si="423"/>
        <v>0</v>
      </c>
      <c r="BM478" s="115">
        <f t="shared" si="444"/>
        <v>0</v>
      </c>
      <c r="BN478" s="201">
        <f t="shared" si="424"/>
        <v>0</v>
      </c>
      <c r="BO478" s="216">
        <f t="shared" si="460"/>
        <v>0</v>
      </c>
      <c r="BP478" s="201"/>
      <c r="BQ478" s="110">
        <f t="shared" si="425"/>
        <v>0</v>
      </c>
      <c r="BR478" s="110" t="e">
        <f t="shared" si="426"/>
        <v>#DIV/0!</v>
      </c>
      <c r="BS478" s="110" t="e">
        <f t="shared" si="445"/>
        <v>#DIV/0!</v>
      </c>
      <c r="BT478" s="110">
        <f t="shared" si="446"/>
        <v>0</v>
      </c>
    </row>
    <row r="479" spans="1:72" s="217" customFormat="1">
      <c r="A479" s="110">
        <f t="shared" si="461"/>
        <v>4.6500000000000927</v>
      </c>
      <c r="B479" s="110">
        <f t="shared" si="427"/>
        <v>1511.2925168620093</v>
      </c>
      <c r="C479" s="116">
        <f t="shared" si="428"/>
        <v>1511.2925168620093</v>
      </c>
      <c r="D479" s="110"/>
      <c r="E479" s="205">
        <f t="shared" si="396"/>
        <v>1633.0751833666218</v>
      </c>
      <c r="F479" s="205">
        <f t="shared" si="397"/>
        <v>1696.4092812236245</v>
      </c>
      <c r="G479" s="205">
        <f t="shared" si="398"/>
        <v>-0.15244617501448576</v>
      </c>
      <c r="H479" s="205">
        <f t="shared" si="399"/>
        <v>1623.4201424003286</v>
      </c>
      <c r="I479" s="205">
        <f t="shared" si="400"/>
        <v>0</v>
      </c>
      <c r="J479" s="110"/>
      <c r="K479" s="115">
        <f t="shared" si="401"/>
        <v>1593.4102500000081</v>
      </c>
      <c r="L479" s="115">
        <f t="shared" si="402"/>
        <v>1777.8080000000045</v>
      </c>
      <c r="M479" s="115">
        <f t="shared" si="403"/>
        <v>0.17201834862385174</v>
      </c>
      <c r="N479" s="115">
        <f t="shared" si="404"/>
        <v>1650.4449025604431</v>
      </c>
      <c r="O479" s="115">
        <f t="shared" si="405"/>
        <v>1946.0050000000024</v>
      </c>
      <c r="P479" s="110"/>
      <c r="Q479" s="205">
        <f t="shared" si="406"/>
        <v>-1.9228609962926519</v>
      </c>
      <c r="R479" s="204">
        <f t="shared" si="407"/>
        <v>0</v>
      </c>
      <c r="S479" s="204">
        <f t="shared" si="408"/>
        <v>0</v>
      </c>
      <c r="T479" s="115">
        <f t="shared" si="409"/>
        <v>-0.44532936620973085</v>
      </c>
      <c r="U479" s="115">
        <f t="shared" si="410"/>
        <v>0</v>
      </c>
      <c r="V479" s="115">
        <f t="shared" si="411"/>
        <v>0</v>
      </c>
      <c r="W479" s="202">
        <f t="shared" si="429"/>
        <v>0</v>
      </c>
      <c r="X479" s="110"/>
      <c r="Y479" s="205">
        <f t="shared" si="447"/>
        <v>94.300298771624696</v>
      </c>
      <c r="Z479" s="205">
        <f t="shared" si="448"/>
        <v>-1.9228609962926519</v>
      </c>
      <c r="AA479" s="205">
        <f t="shared" si="412"/>
        <v>0</v>
      </c>
      <c r="AB479" s="205">
        <f t="shared" si="430"/>
        <v>0</v>
      </c>
      <c r="AC479" s="205">
        <f t="shared" si="449"/>
        <v>-1.9070717132076094</v>
      </c>
      <c r="AD479" s="205">
        <f t="shared" si="413"/>
        <v>0</v>
      </c>
      <c r="AE479" s="205">
        <f t="shared" si="431"/>
        <v>0</v>
      </c>
      <c r="AF479" s="205">
        <f t="shared" si="414"/>
        <v>0</v>
      </c>
      <c r="AG479" s="205">
        <f t="shared" si="432"/>
        <v>0</v>
      </c>
      <c r="AH479" s="205">
        <f t="shared" si="433"/>
        <v>0</v>
      </c>
      <c r="AI479" s="205">
        <f t="shared" si="415"/>
        <v>-0.15244617501448576</v>
      </c>
      <c r="AJ479" s="205">
        <f t="shared" si="450"/>
        <v>1623.4201424003286</v>
      </c>
      <c r="AK479" s="205">
        <f t="shared" si="434"/>
        <v>94.204166264559902</v>
      </c>
      <c r="AL479" s="205">
        <f t="shared" si="416"/>
        <v>94.300298771624696</v>
      </c>
      <c r="AM479" s="205" t="e">
        <f t="shared" si="417"/>
        <v>#DIV/0!</v>
      </c>
      <c r="AN479" s="205">
        <f t="shared" si="435"/>
        <v>0</v>
      </c>
      <c r="AO479" s="205">
        <f t="shared" si="418"/>
        <v>0</v>
      </c>
      <c r="AP479" s="205">
        <f t="shared" si="436"/>
        <v>0</v>
      </c>
      <c r="AQ479" s="205">
        <f t="shared" si="437"/>
        <v>0</v>
      </c>
      <c r="AR479" s="215">
        <f t="shared" si="419"/>
        <v>13.181186421934679</v>
      </c>
      <c r="AS479" s="215">
        <f t="shared" si="420"/>
        <v>13.181186421934679</v>
      </c>
      <c r="AT479" s="215">
        <f t="shared" si="421"/>
        <v>0</v>
      </c>
      <c r="AU479" s="215">
        <f t="shared" si="451"/>
        <v>0</v>
      </c>
      <c r="AV479" s="201"/>
      <c r="AW479" s="115">
        <f t="shared" si="452"/>
        <v>85.419000000003507</v>
      </c>
      <c r="AX479" s="115">
        <f t="shared" si="453"/>
        <v>-0.44532936620973085</v>
      </c>
      <c r="AY479" s="115">
        <f t="shared" si="438"/>
        <v>0</v>
      </c>
      <c r="AZ479" s="115">
        <f t="shared" si="454"/>
        <v>-0.43990630654658408</v>
      </c>
      <c r="BA479" s="115">
        <f t="shared" si="439"/>
        <v>0</v>
      </c>
      <c r="BB479" s="115">
        <f t="shared" si="455"/>
        <v>0</v>
      </c>
      <c r="BC479" s="115">
        <f t="shared" si="456"/>
        <v>0</v>
      </c>
      <c r="BD479" s="115">
        <f t="shared" si="457"/>
        <v>0</v>
      </c>
      <c r="BE479" s="115">
        <f t="shared" si="440"/>
        <v>0</v>
      </c>
      <c r="BF479" s="115">
        <f t="shared" si="441"/>
        <v>0</v>
      </c>
      <c r="BG479" s="115">
        <f t="shared" si="458"/>
        <v>1593.4102500000081</v>
      </c>
      <c r="BH479" s="115">
        <f t="shared" si="459"/>
        <v>8297.1923138000602</v>
      </c>
      <c r="BI479" s="115">
        <f t="shared" si="442"/>
        <v>85.419000000003507</v>
      </c>
      <c r="BJ479" s="115" t="e">
        <f t="shared" si="443"/>
        <v>#DIV/0!</v>
      </c>
      <c r="BK479" s="115">
        <f t="shared" si="422"/>
        <v>0</v>
      </c>
      <c r="BL479" s="115">
        <f t="shared" si="423"/>
        <v>0</v>
      </c>
      <c r="BM479" s="115">
        <f t="shared" si="444"/>
        <v>0</v>
      </c>
      <c r="BN479" s="201">
        <f t="shared" si="424"/>
        <v>0</v>
      </c>
      <c r="BO479" s="216">
        <f t="shared" si="460"/>
        <v>0</v>
      </c>
      <c r="BP479" s="201"/>
      <c r="BQ479" s="110">
        <f t="shared" si="425"/>
        <v>0</v>
      </c>
      <c r="BR479" s="110" t="e">
        <f t="shared" si="426"/>
        <v>#DIV/0!</v>
      </c>
      <c r="BS479" s="110" t="e">
        <f t="shared" si="445"/>
        <v>#DIV/0!</v>
      </c>
      <c r="BT479" s="110">
        <f t="shared" si="446"/>
        <v>0</v>
      </c>
    </row>
    <row r="480" spans="1:72" s="217" customFormat="1">
      <c r="A480" s="110">
        <f t="shared" si="461"/>
        <v>4.6400000000000929</v>
      </c>
      <c r="B480" s="110">
        <f t="shared" si="427"/>
        <v>1511.1607049977899</v>
      </c>
      <c r="C480" s="116">
        <f t="shared" si="428"/>
        <v>1511.1607049977899</v>
      </c>
      <c r="D480" s="110"/>
      <c r="E480" s="205">
        <f t="shared" si="396"/>
        <v>1632.2008521133375</v>
      </c>
      <c r="F480" s="205">
        <f t="shared" si="397"/>
        <v>1695.9398812236245</v>
      </c>
      <c r="G480" s="205">
        <f t="shared" si="398"/>
        <v>-0.15257014583016881</v>
      </c>
      <c r="H480" s="205">
        <f t="shared" si="399"/>
        <v>1622.4761791469077</v>
      </c>
      <c r="I480" s="205">
        <f t="shared" si="400"/>
        <v>0</v>
      </c>
      <c r="J480" s="110"/>
      <c r="K480" s="115">
        <f t="shared" si="401"/>
        <v>1592.5550400000081</v>
      </c>
      <c r="L480" s="115">
        <f t="shared" si="402"/>
        <v>1777.3052800000048</v>
      </c>
      <c r="M480" s="115">
        <f t="shared" si="403"/>
        <v>0.17217630853994342</v>
      </c>
      <c r="N480" s="115">
        <f t="shared" si="404"/>
        <v>1649.7336955408193</v>
      </c>
      <c r="O480" s="115">
        <f t="shared" si="405"/>
        <v>1945.7408000000025</v>
      </c>
      <c r="P480" s="110"/>
      <c r="Q480" s="205">
        <f t="shared" si="406"/>
        <v>-1.8989957770789552</v>
      </c>
      <c r="R480" s="204">
        <f t="shared" si="407"/>
        <v>0</v>
      </c>
      <c r="S480" s="204">
        <f t="shared" si="408"/>
        <v>0</v>
      </c>
      <c r="T480" s="115">
        <f t="shared" si="409"/>
        <v>-0.44056416382582064</v>
      </c>
      <c r="U480" s="115">
        <f t="shared" si="410"/>
        <v>0</v>
      </c>
      <c r="V480" s="115">
        <f t="shared" si="411"/>
        <v>0</v>
      </c>
      <c r="W480" s="202">
        <f t="shared" si="429"/>
        <v>0</v>
      </c>
      <c r="X480" s="110"/>
      <c r="Y480" s="205">
        <f t="shared" si="447"/>
        <v>94.396325342088147</v>
      </c>
      <c r="Z480" s="205">
        <f t="shared" si="448"/>
        <v>-1.8989957770789552</v>
      </c>
      <c r="AA480" s="205">
        <f t="shared" si="412"/>
        <v>0</v>
      </c>
      <c r="AB480" s="205">
        <f t="shared" si="430"/>
        <v>0</v>
      </c>
      <c r="AC480" s="205">
        <f t="shared" si="449"/>
        <v>-1.883306802616076</v>
      </c>
      <c r="AD480" s="205">
        <f t="shared" si="413"/>
        <v>0</v>
      </c>
      <c r="AE480" s="205">
        <f t="shared" si="431"/>
        <v>0</v>
      </c>
      <c r="AF480" s="205">
        <f t="shared" si="414"/>
        <v>0</v>
      </c>
      <c r="AG480" s="205">
        <f t="shared" si="432"/>
        <v>0</v>
      </c>
      <c r="AH480" s="205">
        <f t="shared" si="433"/>
        <v>0</v>
      </c>
      <c r="AI480" s="205">
        <f t="shared" si="415"/>
        <v>-0.15257014583016881</v>
      </c>
      <c r="AJ480" s="205">
        <f t="shared" si="450"/>
        <v>1622.4761791469077</v>
      </c>
      <c r="AK480" s="205">
        <f t="shared" si="434"/>
        <v>94.300298771624696</v>
      </c>
      <c r="AL480" s="205">
        <f t="shared" si="416"/>
        <v>94.396325342088147</v>
      </c>
      <c r="AM480" s="205" t="e">
        <f t="shared" si="417"/>
        <v>#DIV/0!</v>
      </c>
      <c r="AN480" s="205">
        <f t="shared" si="435"/>
        <v>0</v>
      </c>
      <c r="AO480" s="205">
        <f t="shared" si="418"/>
        <v>0</v>
      </c>
      <c r="AP480" s="205">
        <f t="shared" si="436"/>
        <v>0</v>
      </c>
      <c r="AQ480" s="205">
        <f t="shared" si="437"/>
        <v>0</v>
      </c>
      <c r="AR480" s="215">
        <f t="shared" si="419"/>
        <v>13.181186421957417</v>
      </c>
      <c r="AS480" s="215">
        <f t="shared" si="420"/>
        <v>13.181186421957417</v>
      </c>
      <c r="AT480" s="215">
        <f t="shared" si="421"/>
        <v>0</v>
      </c>
      <c r="AU480" s="215">
        <f t="shared" si="451"/>
        <v>0</v>
      </c>
      <c r="AV480" s="201"/>
      <c r="AW480" s="115">
        <f t="shared" si="452"/>
        <v>85.520999999996093</v>
      </c>
      <c r="AX480" s="115">
        <f t="shared" si="453"/>
        <v>-0.44056416382582064</v>
      </c>
      <c r="AY480" s="115">
        <f t="shared" si="438"/>
        <v>0</v>
      </c>
      <c r="AZ480" s="115">
        <f t="shared" si="454"/>
        <v>-0.43515145096547458</v>
      </c>
      <c r="BA480" s="115">
        <f t="shared" si="439"/>
        <v>0</v>
      </c>
      <c r="BB480" s="115">
        <f t="shared" si="455"/>
        <v>0</v>
      </c>
      <c r="BC480" s="115">
        <f t="shared" si="456"/>
        <v>0</v>
      </c>
      <c r="BD480" s="115">
        <f t="shared" si="457"/>
        <v>0</v>
      </c>
      <c r="BE480" s="115">
        <f t="shared" si="440"/>
        <v>0</v>
      </c>
      <c r="BF480" s="115">
        <f t="shared" si="441"/>
        <v>0</v>
      </c>
      <c r="BG480" s="115">
        <f t="shared" si="458"/>
        <v>1592.5550400000081</v>
      </c>
      <c r="BH480" s="115">
        <f t="shared" si="459"/>
        <v>8224.9545002219911</v>
      </c>
      <c r="BI480" s="115">
        <f t="shared" si="442"/>
        <v>85.520999999996093</v>
      </c>
      <c r="BJ480" s="115" t="e">
        <f t="shared" si="443"/>
        <v>#DIV/0!</v>
      </c>
      <c r="BK480" s="115">
        <f t="shared" si="422"/>
        <v>0</v>
      </c>
      <c r="BL480" s="115">
        <f t="shared" si="423"/>
        <v>0</v>
      </c>
      <c r="BM480" s="115">
        <f t="shared" si="444"/>
        <v>0</v>
      </c>
      <c r="BN480" s="201">
        <f t="shared" si="424"/>
        <v>0</v>
      </c>
      <c r="BO480" s="216">
        <f t="shared" si="460"/>
        <v>0</v>
      </c>
      <c r="BP480" s="201"/>
      <c r="BQ480" s="110">
        <f t="shared" si="425"/>
        <v>0</v>
      </c>
      <c r="BR480" s="110" t="e">
        <f t="shared" si="426"/>
        <v>#DIV/0!</v>
      </c>
      <c r="BS480" s="110" t="e">
        <f t="shared" si="445"/>
        <v>#DIV/0!</v>
      </c>
      <c r="BT480" s="110">
        <f t="shared" si="446"/>
        <v>0</v>
      </c>
    </row>
    <row r="481" spans="1:72" s="217" customFormat="1">
      <c r="A481" s="110">
        <f t="shared" si="461"/>
        <v>4.6300000000000932</v>
      </c>
      <c r="B481" s="110">
        <f t="shared" si="427"/>
        <v>1511.0288931335704</v>
      </c>
      <c r="C481" s="116">
        <f t="shared" si="428"/>
        <v>1511.0288931335704</v>
      </c>
      <c r="D481" s="110"/>
      <c r="E481" s="205">
        <f t="shared" si="396"/>
        <v>1631.3253945053016</v>
      </c>
      <c r="F481" s="205">
        <f t="shared" si="397"/>
        <v>1695.4676812236244</v>
      </c>
      <c r="G481" s="205">
        <f t="shared" si="398"/>
        <v>-0.15269392960771141</v>
      </c>
      <c r="H481" s="205">
        <f t="shared" si="399"/>
        <v>1621.5312566922564</v>
      </c>
      <c r="I481" s="205">
        <f t="shared" si="400"/>
        <v>0</v>
      </c>
      <c r="J481" s="110"/>
      <c r="K481" s="115">
        <f t="shared" si="401"/>
        <v>1591.6988100000081</v>
      </c>
      <c r="L481" s="115">
        <f t="shared" si="402"/>
        <v>1776.8019200000047</v>
      </c>
      <c r="M481" s="115">
        <f t="shared" si="403"/>
        <v>0.17233455882352794</v>
      </c>
      <c r="N481" s="115">
        <f t="shared" si="404"/>
        <v>1649.0217733412026</v>
      </c>
      <c r="O481" s="115">
        <f t="shared" si="405"/>
        <v>1945.4762000000026</v>
      </c>
      <c r="P481" s="110"/>
      <c r="Q481" s="205">
        <f t="shared" si="406"/>
        <v>-1.8754632478259849</v>
      </c>
      <c r="R481" s="204">
        <f t="shared" si="407"/>
        <v>0</v>
      </c>
      <c r="S481" s="204">
        <f t="shared" si="408"/>
        <v>0</v>
      </c>
      <c r="T481" s="115">
        <f t="shared" si="409"/>
        <v>-0.43581070499809088</v>
      </c>
      <c r="U481" s="115">
        <f t="shared" si="410"/>
        <v>0</v>
      </c>
      <c r="V481" s="115">
        <f t="shared" si="411"/>
        <v>0</v>
      </c>
      <c r="W481" s="202">
        <f t="shared" si="429"/>
        <v>0</v>
      </c>
      <c r="X481" s="110"/>
      <c r="Y481" s="205">
        <f t="shared" si="447"/>
        <v>94.492245465132527</v>
      </c>
      <c r="Z481" s="205">
        <f t="shared" si="448"/>
        <v>-1.8754632478259849</v>
      </c>
      <c r="AA481" s="205">
        <f t="shared" si="412"/>
        <v>0</v>
      </c>
      <c r="AB481" s="205">
        <f t="shared" si="430"/>
        <v>0</v>
      </c>
      <c r="AC481" s="205">
        <f t="shared" si="449"/>
        <v>-1.8598729087351533</v>
      </c>
      <c r="AD481" s="205">
        <f t="shared" si="413"/>
        <v>0</v>
      </c>
      <c r="AE481" s="205">
        <f t="shared" si="431"/>
        <v>0</v>
      </c>
      <c r="AF481" s="205">
        <f t="shared" si="414"/>
        <v>0</v>
      </c>
      <c r="AG481" s="205">
        <f t="shared" si="432"/>
        <v>0</v>
      </c>
      <c r="AH481" s="205">
        <f t="shared" si="433"/>
        <v>0</v>
      </c>
      <c r="AI481" s="205">
        <f t="shared" si="415"/>
        <v>-0.15269392960771141</v>
      </c>
      <c r="AJ481" s="205">
        <f t="shared" si="450"/>
        <v>1621.5312566922564</v>
      </c>
      <c r="AK481" s="205">
        <f t="shared" si="434"/>
        <v>94.396325342088147</v>
      </c>
      <c r="AL481" s="205">
        <f t="shared" si="416"/>
        <v>94.492245465132527</v>
      </c>
      <c r="AM481" s="205" t="e">
        <f t="shared" si="417"/>
        <v>#DIV/0!</v>
      </c>
      <c r="AN481" s="205">
        <f t="shared" si="435"/>
        <v>0</v>
      </c>
      <c r="AO481" s="205">
        <f t="shared" si="418"/>
        <v>0</v>
      </c>
      <c r="AP481" s="205">
        <f t="shared" si="436"/>
        <v>0</v>
      </c>
      <c r="AQ481" s="205">
        <f t="shared" si="437"/>
        <v>0</v>
      </c>
      <c r="AR481" s="215">
        <f t="shared" si="419"/>
        <v>13.181186421934679</v>
      </c>
      <c r="AS481" s="215">
        <f t="shared" si="420"/>
        <v>13.181186421934679</v>
      </c>
      <c r="AT481" s="215">
        <f t="shared" si="421"/>
        <v>0</v>
      </c>
      <c r="AU481" s="215">
        <f t="shared" si="451"/>
        <v>0</v>
      </c>
      <c r="AV481" s="201"/>
      <c r="AW481" s="115">
        <f t="shared" si="452"/>
        <v>85.623000000011416</v>
      </c>
      <c r="AX481" s="115">
        <f t="shared" si="453"/>
        <v>-0.43581070499809088</v>
      </c>
      <c r="AY481" s="115">
        <f t="shared" si="438"/>
        <v>0</v>
      </c>
      <c r="AZ481" s="115">
        <f t="shared" si="454"/>
        <v>-0.43040831062449003</v>
      </c>
      <c r="BA481" s="115">
        <f t="shared" si="439"/>
        <v>0</v>
      </c>
      <c r="BB481" s="115">
        <f t="shared" si="455"/>
        <v>0</v>
      </c>
      <c r="BC481" s="115">
        <f t="shared" si="456"/>
        <v>0</v>
      </c>
      <c r="BD481" s="115">
        <f t="shared" si="457"/>
        <v>0</v>
      </c>
      <c r="BE481" s="115">
        <f t="shared" si="440"/>
        <v>0</v>
      </c>
      <c r="BF481" s="115">
        <f t="shared" si="441"/>
        <v>0</v>
      </c>
      <c r="BG481" s="115">
        <f t="shared" si="458"/>
        <v>1591.6988100000081</v>
      </c>
      <c r="BH481" s="115">
        <f t="shared" si="459"/>
        <v>8152.6146866439522</v>
      </c>
      <c r="BI481" s="115">
        <f t="shared" si="442"/>
        <v>85.623000000011416</v>
      </c>
      <c r="BJ481" s="115" t="e">
        <f t="shared" si="443"/>
        <v>#DIV/0!</v>
      </c>
      <c r="BK481" s="115">
        <f t="shared" si="422"/>
        <v>0</v>
      </c>
      <c r="BL481" s="115">
        <f t="shared" si="423"/>
        <v>0</v>
      </c>
      <c r="BM481" s="115">
        <f t="shared" si="444"/>
        <v>0</v>
      </c>
      <c r="BN481" s="201">
        <f t="shared" si="424"/>
        <v>0</v>
      </c>
      <c r="BO481" s="216">
        <f t="shared" si="460"/>
        <v>0</v>
      </c>
      <c r="BP481" s="201"/>
      <c r="BQ481" s="110">
        <f t="shared" si="425"/>
        <v>0</v>
      </c>
      <c r="BR481" s="110" t="e">
        <f t="shared" si="426"/>
        <v>#DIV/0!</v>
      </c>
      <c r="BS481" s="110" t="e">
        <f t="shared" si="445"/>
        <v>#DIV/0!</v>
      </c>
      <c r="BT481" s="110">
        <f t="shared" si="446"/>
        <v>0</v>
      </c>
    </row>
    <row r="482" spans="1:72" s="217" customFormat="1">
      <c r="A482" s="110">
        <f t="shared" si="461"/>
        <v>4.6200000000000934</v>
      </c>
      <c r="B482" s="110">
        <f t="shared" si="427"/>
        <v>1510.897081269351</v>
      </c>
      <c r="C482" s="116">
        <f t="shared" si="428"/>
        <v>1510.897081269351</v>
      </c>
      <c r="D482" s="110"/>
      <c r="E482" s="205">
        <f t="shared" si="396"/>
        <v>1630.4488105425144</v>
      </c>
      <c r="F482" s="205">
        <f t="shared" si="397"/>
        <v>1694.9926812236245</v>
      </c>
      <c r="G482" s="205">
        <f t="shared" si="398"/>
        <v>-0.15281752291089548</v>
      </c>
      <c r="H482" s="205">
        <f t="shared" si="399"/>
        <v>1620.5853761059459</v>
      </c>
      <c r="I482" s="205">
        <f t="shared" si="400"/>
        <v>0</v>
      </c>
      <c r="J482" s="110"/>
      <c r="K482" s="115">
        <f t="shared" si="401"/>
        <v>1590.8415600000083</v>
      </c>
      <c r="L482" s="115">
        <f t="shared" si="402"/>
        <v>1776.2979200000048</v>
      </c>
      <c r="M482" s="115">
        <f t="shared" si="403"/>
        <v>0.17249310027598747</v>
      </c>
      <c r="N482" s="115">
        <f t="shared" si="404"/>
        <v>1648.3091366166188</v>
      </c>
      <c r="O482" s="115">
        <f t="shared" si="405"/>
        <v>1945.2112000000025</v>
      </c>
      <c r="P482" s="110"/>
      <c r="Q482" s="205">
        <f t="shared" si="406"/>
        <v>-1.8522553421660886</v>
      </c>
      <c r="R482" s="204">
        <f t="shared" si="407"/>
        <v>0</v>
      </c>
      <c r="S482" s="204">
        <f t="shared" si="408"/>
        <v>0</v>
      </c>
      <c r="T482" s="115">
        <f t="shared" si="409"/>
        <v>-0.43106895191223826</v>
      </c>
      <c r="U482" s="115">
        <f t="shared" si="410"/>
        <v>0</v>
      </c>
      <c r="V482" s="115">
        <f t="shared" si="411"/>
        <v>0</v>
      </c>
      <c r="W482" s="202">
        <f t="shared" si="429"/>
        <v>0</v>
      </c>
      <c r="X482" s="110"/>
      <c r="Y482" s="205">
        <f t="shared" si="447"/>
        <v>94.588058631054281</v>
      </c>
      <c r="Z482" s="205">
        <f t="shared" si="448"/>
        <v>-1.8522553421660886</v>
      </c>
      <c r="AA482" s="205">
        <f t="shared" si="412"/>
        <v>0</v>
      </c>
      <c r="AB482" s="205">
        <f t="shared" si="430"/>
        <v>0</v>
      </c>
      <c r="AC482" s="205">
        <f t="shared" si="449"/>
        <v>-1.8367620042325663</v>
      </c>
      <c r="AD482" s="205">
        <f t="shared" si="413"/>
        <v>0</v>
      </c>
      <c r="AE482" s="205">
        <f t="shared" si="431"/>
        <v>0</v>
      </c>
      <c r="AF482" s="205">
        <f t="shared" si="414"/>
        <v>0</v>
      </c>
      <c r="AG482" s="205">
        <f t="shared" si="432"/>
        <v>0</v>
      </c>
      <c r="AH482" s="205">
        <f t="shared" si="433"/>
        <v>0</v>
      </c>
      <c r="AI482" s="205">
        <f t="shared" si="415"/>
        <v>-0.15281752291089548</v>
      </c>
      <c r="AJ482" s="205">
        <f t="shared" si="450"/>
        <v>1620.5853761059459</v>
      </c>
      <c r="AK482" s="205">
        <f t="shared" si="434"/>
        <v>94.492245465132527</v>
      </c>
      <c r="AL482" s="205">
        <f t="shared" si="416"/>
        <v>94.588058631054281</v>
      </c>
      <c r="AM482" s="205" t="e">
        <f t="shared" si="417"/>
        <v>#DIV/0!</v>
      </c>
      <c r="AN482" s="205">
        <f t="shared" si="435"/>
        <v>0</v>
      </c>
      <c r="AO482" s="205">
        <f t="shared" si="418"/>
        <v>0</v>
      </c>
      <c r="AP482" s="205">
        <f t="shared" si="436"/>
        <v>0</v>
      </c>
      <c r="AQ482" s="205">
        <f t="shared" si="437"/>
        <v>0</v>
      </c>
      <c r="AR482" s="215">
        <f t="shared" si="419"/>
        <v>13.181186421934679</v>
      </c>
      <c r="AS482" s="215">
        <f t="shared" si="420"/>
        <v>13.181186421934679</v>
      </c>
      <c r="AT482" s="215">
        <f t="shared" si="421"/>
        <v>0</v>
      </c>
      <c r="AU482" s="215">
        <f t="shared" si="451"/>
        <v>0</v>
      </c>
      <c r="AV482" s="201"/>
      <c r="AW482" s="115">
        <f t="shared" si="452"/>
        <v>85.724999999981279</v>
      </c>
      <c r="AX482" s="115">
        <f t="shared" si="453"/>
        <v>-0.43106895191223826</v>
      </c>
      <c r="AY482" s="115">
        <f t="shared" si="438"/>
        <v>0</v>
      </c>
      <c r="AZ482" s="115">
        <f t="shared" si="454"/>
        <v>-0.42567684780753129</v>
      </c>
      <c r="BA482" s="115">
        <f t="shared" si="439"/>
        <v>0</v>
      </c>
      <c r="BB482" s="115">
        <f t="shared" si="455"/>
        <v>0</v>
      </c>
      <c r="BC482" s="115">
        <f t="shared" si="456"/>
        <v>0</v>
      </c>
      <c r="BD482" s="115">
        <f t="shared" si="457"/>
        <v>0</v>
      </c>
      <c r="BE482" s="115">
        <f t="shared" si="440"/>
        <v>0</v>
      </c>
      <c r="BF482" s="115">
        <f t="shared" si="441"/>
        <v>0</v>
      </c>
      <c r="BG482" s="115">
        <f t="shared" si="458"/>
        <v>1590.8415600000083</v>
      </c>
      <c r="BH482" s="115">
        <f t="shared" si="459"/>
        <v>8080.1728730658751</v>
      </c>
      <c r="BI482" s="115">
        <f t="shared" si="442"/>
        <v>85.724999999981279</v>
      </c>
      <c r="BJ482" s="115" t="e">
        <f t="shared" si="443"/>
        <v>#DIV/0!</v>
      </c>
      <c r="BK482" s="115">
        <f t="shared" si="422"/>
        <v>0</v>
      </c>
      <c r="BL482" s="115">
        <f t="shared" si="423"/>
        <v>0</v>
      </c>
      <c r="BM482" s="115">
        <f t="shared" si="444"/>
        <v>0</v>
      </c>
      <c r="BN482" s="201">
        <f t="shared" si="424"/>
        <v>0</v>
      </c>
      <c r="BO482" s="216">
        <f t="shared" si="460"/>
        <v>0</v>
      </c>
      <c r="BP482" s="201"/>
      <c r="BQ482" s="110">
        <f t="shared" si="425"/>
        <v>0</v>
      </c>
      <c r="BR482" s="110" t="e">
        <f t="shared" si="426"/>
        <v>#DIV/0!</v>
      </c>
      <c r="BS482" s="110" t="e">
        <f t="shared" si="445"/>
        <v>#DIV/0!</v>
      </c>
      <c r="BT482" s="110">
        <f t="shared" si="446"/>
        <v>0</v>
      </c>
    </row>
    <row r="483" spans="1:72" s="217" customFormat="1">
      <c r="A483" s="110">
        <f t="shared" si="461"/>
        <v>4.6100000000000936</v>
      </c>
      <c r="B483" s="110">
        <f t="shared" si="427"/>
        <v>1510.7652694051317</v>
      </c>
      <c r="C483" s="116">
        <f t="shared" si="428"/>
        <v>1510.7652694051317</v>
      </c>
      <c r="D483" s="110"/>
      <c r="E483" s="205">
        <f t="shared" si="396"/>
        <v>1629.5711002249755</v>
      </c>
      <c r="F483" s="205">
        <f t="shared" si="397"/>
        <v>1694.5148812236243</v>
      </c>
      <c r="G483" s="205">
        <f t="shared" si="398"/>
        <v>-0.15294092228097206</v>
      </c>
      <c r="H483" s="205">
        <f t="shared" si="399"/>
        <v>1619.6385384626287</v>
      </c>
      <c r="I483" s="205">
        <f t="shared" si="400"/>
        <v>0</v>
      </c>
      <c r="J483" s="110"/>
      <c r="K483" s="115">
        <f t="shared" si="401"/>
        <v>1589.9832900000081</v>
      </c>
      <c r="L483" s="115">
        <f t="shared" si="402"/>
        <v>1775.7932800000046</v>
      </c>
      <c r="M483" s="115">
        <f t="shared" si="403"/>
        <v>0.17265193370165594</v>
      </c>
      <c r="N483" s="115">
        <f t="shared" si="404"/>
        <v>1647.595786024207</v>
      </c>
      <c r="O483" s="115">
        <f t="shared" si="405"/>
        <v>1944.9458000000025</v>
      </c>
      <c r="P483" s="110"/>
      <c r="Q483" s="205">
        <f t="shared" si="406"/>
        <v>-1.8293642438575519</v>
      </c>
      <c r="R483" s="204">
        <f t="shared" si="407"/>
        <v>0</v>
      </c>
      <c r="S483" s="204">
        <f t="shared" si="408"/>
        <v>0</v>
      </c>
      <c r="T483" s="115">
        <f t="shared" si="409"/>
        <v>-0.42633886689772638</v>
      </c>
      <c r="U483" s="115">
        <f t="shared" si="410"/>
        <v>0</v>
      </c>
      <c r="V483" s="115">
        <f t="shared" si="411"/>
        <v>0</v>
      </c>
      <c r="W483" s="202">
        <f t="shared" si="429"/>
        <v>0</v>
      </c>
      <c r="X483" s="110"/>
      <c r="Y483" s="205">
        <f t="shared" si="447"/>
        <v>94.68376433171872</v>
      </c>
      <c r="Z483" s="205">
        <f t="shared" si="448"/>
        <v>-1.8293642438575519</v>
      </c>
      <c r="AA483" s="205">
        <f t="shared" si="412"/>
        <v>0</v>
      </c>
      <c r="AB483" s="205">
        <f t="shared" si="430"/>
        <v>0</v>
      </c>
      <c r="AC483" s="205">
        <f t="shared" si="449"/>
        <v>-1.8139663106817672</v>
      </c>
      <c r="AD483" s="205">
        <f t="shared" si="413"/>
        <v>0</v>
      </c>
      <c r="AE483" s="205">
        <f t="shared" si="431"/>
        <v>0</v>
      </c>
      <c r="AF483" s="205">
        <f t="shared" si="414"/>
        <v>0</v>
      </c>
      <c r="AG483" s="205">
        <f t="shared" si="432"/>
        <v>0</v>
      </c>
      <c r="AH483" s="205">
        <f t="shared" si="433"/>
        <v>0</v>
      </c>
      <c r="AI483" s="205">
        <f t="shared" si="415"/>
        <v>-0.15294092228097206</v>
      </c>
      <c r="AJ483" s="205">
        <f t="shared" si="450"/>
        <v>1619.6385384626287</v>
      </c>
      <c r="AK483" s="205">
        <f t="shared" si="434"/>
        <v>94.588058631054281</v>
      </c>
      <c r="AL483" s="205">
        <f t="shared" si="416"/>
        <v>94.68376433171872</v>
      </c>
      <c r="AM483" s="205" t="e">
        <f t="shared" si="417"/>
        <v>#DIV/0!</v>
      </c>
      <c r="AN483" s="205">
        <f t="shared" si="435"/>
        <v>0</v>
      </c>
      <c r="AO483" s="205">
        <f t="shared" si="418"/>
        <v>0</v>
      </c>
      <c r="AP483" s="205">
        <f t="shared" si="436"/>
        <v>0</v>
      </c>
      <c r="AQ483" s="205">
        <f t="shared" si="437"/>
        <v>0</v>
      </c>
      <c r="AR483" s="215">
        <f t="shared" si="419"/>
        <v>13.181186421934679</v>
      </c>
      <c r="AS483" s="215">
        <f t="shared" si="420"/>
        <v>13.181186421934679</v>
      </c>
      <c r="AT483" s="215">
        <f t="shared" si="421"/>
        <v>0</v>
      </c>
      <c r="AU483" s="215">
        <f t="shared" si="451"/>
        <v>0</v>
      </c>
      <c r="AV483" s="201"/>
      <c r="AW483" s="115">
        <f t="shared" si="452"/>
        <v>85.827000000019339</v>
      </c>
      <c r="AX483" s="115">
        <f t="shared" si="453"/>
        <v>-0.42633886689772638</v>
      </c>
      <c r="AY483" s="115">
        <f t="shared" si="438"/>
        <v>0</v>
      </c>
      <c r="AZ483" s="115">
        <f t="shared" si="454"/>
        <v>-0.42095702494186593</v>
      </c>
      <c r="BA483" s="115">
        <f t="shared" si="439"/>
        <v>0</v>
      </c>
      <c r="BB483" s="115">
        <f t="shared" si="455"/>
        <v>0</v>
      </c>
      <c r="BC483" s="115">
        <f t="shared" si="456"/>
        <v>0</v>
      </c>
      <c r="BD483" s="115">
        <f t="shared" si="457"/>
        <v>0</v>
      </c>
      <c r="BE483" s="115">
        <f t="shared" si="440"/>
        <v>0</v>
      </c>
      <c r="BF483" s="115">
        <f t="shared" si="441"/>
        <v>0</v>
      </c>
      <c r="BG483" s="115">
        <f t="shared" si="458"/>
        <v>1589.9832900000081</v>
      </c>
      <c r="BH483" s="115">
        <f t="shared" si="459"/>
        <v>8007.6290594878292</v>
      </c>
      <c r="BI483" s="115">
        <f t="shared" si="442"/>
        <v>85.827000000019339</v>
      </c>
      <c r="BJ483" s="115" t="e">
        <f t="shared" si="443"/>
        <v>#DIV/0!</v>
      </c>
      <c r="BK483" s="115">
        <f t="shared" si="422"/>
        <v>0</v>
      </c>
      <c r="BL483" s="115">
        <f t="shared" si="423"/>
        <v>0</v>
      </c>
      <c r="BM483" s="115">
        <f t="shared" si="444"/>
        <v>0</v>
      </c>
      <c r="BN483" s="201">
        <f t="shared" si="424"/>
        <v>0</v>
      </c>
      <c r="BO483" s="216">
        <f t="shared" si="460"/>
        <v>0</v>
      </c>
      <c r="BP483" s="201"/>
      <c r="BQ483" s="110">
        <f t="shared" si="425"/>
        <v>0</v>
      </c>
      <c r="BR483" s="110" t="e">
        <f t="shared" si="426"/>
        <v>#DIV/0!</v>
      </c>
      <c r="BS483" s="110" t="e">
        <f t="shared" si="445"/>
        <v>#DIV/0!</v>
      </c>
      <c r="BT483" s="110">
        <f t="shared" si="446"/>
        <v>0</v>
      </c>
    </row>
    <row r="484" spans="1:72" s="217" customFormat="1">
      <c r="A484" s="110">
        <f t="shared" si="461"/>
        <v>4.6000000000000938</v>
      </c>
      <c r="B484" s="110">
        <f t="shared" si="427"/>
        <v>1510.6334575409123</v>
      </c>
      <c r="C484" s="116">
        <f t="shared" si="428"/>
        <v>1510.6334575409123</v>
      </c>
      <c r="D484" s="110"/>
      <c r="E484" s="205">
        <f t="shared" si="396"/>
        <v>1628.6922635526853</v>
      </c>
      <c r="F484" s="205">
        <f t="shared" si="397"/>
        <v>1694.0342812236245</v>
      </c>
      <c r="G484" s="205">
        <f t="shared" si="398"/>
        <v>-0.15306412423669855</v>
      </c>
      <c r="H484" s="205">
        <f t="shared" si="399"/>
        <v>1618.6907448420241</v>
      </c>
      <c r="I484" s="205">
        <f t="shared" si="400"/>
        <v>0</v>
      </c>
      <c r="J484" s="110"/>
      <c r="K484" s="115">
        <f t="shared" si="401"/>
        <v>1589.1240000000082</v>
      </c>
      <c r="L484" s="115">
        <f t="shared" si="402"/>
        <v>1775.2880000000048</v>
      </c>
      <c r="M484" s="115">
        <f t="shared" si="403"/>
        <v>0.1728110599078326</v>
      </c>
      <c r="N484" s="115">
        <f t="shared" si="404"/>
        <v>1646.881722223229</v>
      </c>
      <c r="O484" s="115">
        <f t="shared" si="405"/>
        <v>1944.6800000000023</v>
      </c>
      <c r="P484" s="110"/>
      <c r="Q484" s="205">
        <f t="shared" si="406"/>
        <v>-1.8067823770963767</v>
      </c>
      <c r="R484" s="204">
        <f t="shared" si="407"/>
        <v>0</v>
      </c>
      <c r="S484" s="204">
        <f t="shared" si="408"/>
        <v>0</v>
      </c>
      <c r="T484" s="115">
        <f t="shared" si="409"/>
        <v>-0.42162041242720033</v>
      </c>
      <c r="U484" s="115">
        <f t="shared" si="410"/>
        <v>0</v>
      </c>
      <c r="V484" s="115">
        <f t="shared" si="411"/>
        <v>0</v>
      </c>
      <c r="W484" s="202">
        <f t="shared" si="429"/>
        <v>0</v>
      </c>
      <c r="X484" s="110"/>
      <c r="Y484" s="205">
        <f t="shared" si="447"/>
        <v>94.779362060469083</v>
      </c>
      <c r="Z484" s="205">
        <f t="shared" si="448"/>
        <v>-1.8067823770963767</v>
      </c>
      <c r="AA484" s="205">
        <f t="shared" si="412"/>
        <v>0</v>
      </c>
      <c r="AB484" s="205">
        <f t="shared" si="430"/>
        <v>0</v>
      </c>
      <c r="AC484" s="205">
        <f t="shared" si="449"/>
        <v>-1.791478288920894</v>
      </c>
      <c r="AD484" s="205">
        <f t="shared" si="413"/>
        <v>0</v>
      </c>
      <c r="AE484" s="205">
        <f t="shared" si="431"/>
        <v>0</v>
      </c>
      <c r="AF484" s="205">
        <f t="shared" si="414"/>
        <v>0</v>
      </c>
      <c r="AG484" s="205">
        <f t="shared" si="432"/>
        <v>0</v>
      </c>
      <c r="AH484" s="205">
        <f t="shared" si="433"/>
        <v>0</v>
      </c>
      <c r="AI484" s="205">
        <f t="shared" si="415"/>
        <v>-0.15306412423669855</v>
      </c>
      <c r="AJ484" s="205">
        <f t="shared" si="450"/>
        <v>1618.6907448420241</v>
      </c>
      <c r="AK484" s="205">
        <f t="shared" si="434"/>
        <v>94.68376433171872</v>
      </c>
      <c r="AL484" s="205">
        <f t="shared" si="416"/>
        <v>94.779362060469083</v>
      </c>
      <c r="AM484" s="205" t="e">
        <f t="shared" si="417"/>
        <v>#DIV/0!</v>
      </c>
      <c r="AN484" s="205">
        <f t="shared" si="435"/>
        <v>0</v>
      </c>
      <c r="AO484" s="205">
        <f t="shared" si="418"/>
        <v>0</v>
      </c>
      <c r="AP484" s="205">
        <f t="shared" si="436"/>
        <v>0</v>
      </c>
      <c r="AQ484" s="205">
        <f t="shared" si="437"/>
        <v>0</v>
      </c>
      <c r="AR484" s="215">
        <f t="shared" si="419"/>
        <v>13.181186421934679</v>
      </c>
      <c r="AS484" s="215">
        <f t="shared" si="420"/>
        <v>13.181186421934679</v>
      </c>
      <c r="AT484" s="215">
        <f t="shared" si="421"/>
        <v>0</v>
      </c>
      <c r="AU484" s="215">
        <f t="shared" si="451"/>
        <v>0</v>
      </c>
      <c r="AV484" s="201"/>
      <c r="AW484" s="115">
        <f t="shared" si="452"/>
        <v>85.928999999989188</v>
      </c>
      <c r="AX484" s="115">
        <f t="shared" si="453"/>
        <v>-0.42162041242720033</v>
      </c>
      <c r="AY484" s="115">
        <f t="shared" si="438"/>
        <v>0</v>
      </c>
      <c r="AZ484" s="115">
        <f t="shared" si="454"/>
        <v>-0.41624880459754465</v>
      </c>
      <c r="BA484" s="115">
        <f t="shared" si="439"/>
        <v>0</v>
      </c>
      <c r="BB484" s="115">
        <f t="shared" si="455"/>
        <v>0</v>
      </c>
      <c r="BC484" s="115">
        <f t="shared" si="456"/>
        <v>0</v>
      </c>
      <c r="BD484" s="115">
        <f t="shared" si="457"/>
        <v>0</v>
      </c>
      <c r="BE484" s="115">
        <f t="shared" si="440"/>
        <v>0</v>
      </c>
      <c r="BF484" s="115">
        <f t="shared" si="441"/>
        <v>0</v>
      </c>
      <c r="BG484" s="115">
        <f t="shared" si="458"/>
        <v>1589.1240000000082</v>
      </c>
      <c r="BH484" s="115">
        <f t="shared" si="459"/>
        <v>7934.9832459097443</v>
      </c>
      <c r="BI484" s="115">
        <f t="shared" si="442"/>
        <v>85.928999999989188</v>
      </c>
      <c r="BJ484" s="115" t="e">
        <f t="shared" si="443"/>
        <v>#DIV/0!</v>
      </c>
      <c r="BK484" s="115">
        <f t="shared" si="422"/>
        <v>0</v>
      </c>
      <c r="BL484" s="115">
        <f t="shared" si="423"/>
        <v>0</v>
      </c>
      <c r="BM484" s="115">
        <f t="shared" si="444"/>
        <v>0</v>
      </c>
      <c r="BN484" s="201">
        <f t="shared" si="424"/>
        <v>0</v>
      </c>
      <c r="BO484" s="216">
        <f t="shared" si="460"/>
        <v>0</v>
      </c>
      <c r="BP484" s="201"/>
      <c r="BQ484" s="110">
        <f t="shared" si="425"/>
        <v>0</v>
      </c>
      <c r="BR484" s="110" t="e">
        <f t="shared" si="426"/>
        <v>#DIV/0!</v>
      </c>
      <c r="BS484" s="110" t="e">
        <f t="shared" si="445"/>
        <v>#DIV/0!</v>
      </c>
      <c r="BT484" s="110">
        <f t="shared" si="446"/>
        <v>0</v>
      </c>
    </row>
    <row r="485" spans="1:72" s="217" customFormat="1">
      <c r="A485" s="110">
        <f t="shared" si="461"/>
        <v>4.590000000000094</v>
      </c>
      <c r="B485" s="110">
        <f t="shared" si="427"/>
        <v>1510.501645676693</v>
      </c>
      <c r="C485" s="116">
        <f t="shared" si="428"/>
        <v>1510.501645676693</v>
      </c>
      <c r="D485" s="110"/>
      <c r="E485" s="205">
        <f t="shared" si="396"/>
        <v>1627.8123005256434</v>
      </c>
      <c r="F485" s="205">
        <f t="shared" si="397"/>
        <v>1693.5508812236244</v>
      </c>
      <c r="G485" s="205">
        <f t="shared" si="398"/>
        <v>-0.15318712527438161</v>
      </c>
      <c r="H485" s="205">
        <f t="shared" si="399"/>
        <v>1617.7419963289017</v>
      </c>
      <c r="I485" s="205">
        <f t="shared" si="400"/>
        <v>0</v>
      </c>
      <c r="J485" s="110"/>
      <c r="K485" s="115">
        <f t="shared" si="401"/>
        <v>1588.2636900000082</v>
      </c>
      <c r="L485" s="115">
        <f t="shared" si="402"/>
        <v>1774.7820800000047</v>
      </c>
      <c r="M485" s="115">
        <f t="shared" si="403"/>
        <v>0.17297047970479554</v>
      </c>
      <c r="N485" s="115">
        <f t="shared" si="404"/>
        <v>1646.1669458750769</v>
      </c>
      <c r="O485" s="115">
        <f t="shared" si="405"/>
        <v>1944.4138000000025</v>
      </c>
      <c r="P485" s="110"/>
      <c r="Q485" s="205">
        <f t="shared" si="406"/>
        <v>-1.7845023972741989</v>
      </c>
      <c r="R485" s="204">
        <f t="shared" si="407"/>
        <v>0</v>
      </c>
      <c r="S485" s="204">
        <f t="shared" si="408"/>
        <v>0</v>
      </c>
      <c r="T485" s="115">
        <f t="shared" si="409"/>
        <v>-0.41691355111587997</v>
      </c>
      <c r="U485" s="115">
        <f t="shared" si="410"/>
        <v>0</v>
      </c>
      <c r="V485" s="115">
        <f t="shared" si="411"/>
        <v>0</v>
      </c>
      <c r="W485" s="202">
        <f t="shared" si="429"/>
        <v>0</v>
      </c>
      <c r="X485" s="110"/>
      <c r="Y485" s="205">
        <f t="shared" si="447"/>
        <v>94.874851312240224</v>
      </c>
      <c r="Z485" s="205">
        <f t="shared" si="448"/>
        <v>-1.7845023972741989</v>
      </c>
      <c r="AA485" s="205">
        <f t="shared" si="412"/>
        <v>0</v>
      </c>
      <c r="AB485" s="205">
        <f t="shared" si="430"/>
        <v>0</v>
      </c>
      <c r="AC485" s="205">
        <f t="shared" si="449"/>
        <v>-1.7692906298556985</v>
      </c>
      <c r="AD485" s="205">
        <f t="shared" si="413"/>
        <v>0</v>
      </c>
      <c r="AE485" s="205">
        <f t="shared" si="431"/>
        <v>0</v>
      </c>
      <c r="AF485" s="205">
        <f t="shared" si="414"/>
        <v>0</v>
      </c>
      <c r="AG485" s="205">
        <f t="shared" si="432"/>
        <v>0</v>
      </c>
      <c r="AH485" s="205">
        <f t="shared" si="433"/>
        <v>0</v>
      </c>
      <c r="AI485" s="205">
        <f t="shared" si="415"/>
        <v>-0.15318712527438161</v>
      </c>
      <c r="AJ485" s="205">
        <f t="shared" si="450"/>
        <v>1617.7419963289017</v>
      </c>
      <c r="AK485" s="205">
        <f t="shared" si="434"/>
        <v>94.779362060469083</v>
      </c>
      <c r="AL485" s="205">
        <f t="shared" si="416"/>
        <v>94.874851312240224</v>
      </c>
      <c r="AM485" s="205" t="e">
        <f t="shared" si="417"/>
        <v>#DIV/0!</v>
      </c>
      <c r="AN485" s="205">
        <f t="shared" si="435"/>
        <v>0</v>
      </c>
      <c r="AO485" s="205">
        <f t="shared" si="418"/>
        <v>0</v>
      </c>
      <c r="AP485" s="205">
        <f t="shared" si="436"/>
        <v>0</v>
      </c>
      <c r="AQ485" s="205">
        <f t="shared" si="437"/>
        <v>0</v>
      </c>
      <c r="AR485" s="215">
        <f t="shared" si="419"/>
        <v>13.181186421934679</v>
      </c>
      <c r="AS485" s="215">
        <f t="shared" si="420"/>
        <v>13.181186421934679</v>
      </c>
      <c r="AT485" s="215">
        <f t="shared" si="421"/>
        <v>0</v>
      </c>
      <c r="AU485" s="215">
        <f t="shared" si="451"/>
        <v>0</v>
      </c>
      <c r="AV485" s="201"/>
      <c r="AW485" s="115">
        <f t="shared" si="452"/>
        <v>86.031000000004511</v>
      </c>
      <c r="AX485" s="115">
        <f t="shared" si="453"/>
        <v>-0.41691355111587997</v>
      </c>
      <c r="AY485" s="115">
        <f t="shared" si="438"/>
        <v>0</v>
      </c>
      <c r="AZ485" s="115">
        <f t="shared" si="454"/>
        <v>-0.41155214948679653</v>
      </c>
      <c r="BA485" s="115">
        <f t="shared" si="439"/>
        <v>0</v>
      </c>
      <c r="BB485" s="115">
        <f t="shared" si="455"/>
        <v>0</v>
      </c>
      <c r="BC485" s="115">
        <f t="shared" si="456"/>
        <v>0</v>
      </c>
      <c r="BD485" s="115">
        <f t="shared" si="457"/>
        <v>0</v>
      </c>
      <c r="BE485" s="115">
        <f t="shared" si="440"/>
        <v>0</v>
      </c>
      <c r="BF485" s="115">
        <f t="shared" si="441"/>
        <v>0</v>
      </c>
      <c r="BG485" s="115">
        <f t="shared" si="458"/>
        <v>1588.2636900000082</v>
      </c>
      <c r="BH485" s="115">
        <f t="shared" si="459"/>
        <v>7862.2354323316895</v>
      </c>
      <c r="BI485" s="115">
        <f t="shared" si="442"/>
        <v>86.031000000004511</v>
      </c>
      <c r="BJ485" s="115" t="e">
        <f t="shared" si="443"/>
        <v>#DIV/0!</v>
      </c>
      <c r="BK485" s="115">
        <f t="shared" si="422"/>
        <v>0</v>
      </c>
      <c r="BL485" s="115">
        <f t="shared" si="423"/>
        <v>0</v>
      </c>
      <c r="BM485" s="115">
        <f t="shared" si="444"/>
        <v>0</v>
      </c>
      <c r="BN485" s="201">
        <f t="shared" si="424"/>
        <v>0</v>
      </c>
      <c r="BO485" s="216">
        <f t="shared" si="460"/>
        <v>0</v>
      </c>
      <c r="BP485" s="201"/>
      <c r="BQ485" s="110">
        <f t="shared" si="425"/>
        <v>0</v>
      </c>
      <c r="BR485" s="110" t="e">
        <f t="shared" si="426"/>
        <v>#DIV/0!</v>
      </c>
      <c r="BS485" s="110" t="e">
        <f t="shared" si="445"/>
        <v>#DIV/0!</v>
      </c>
      <c r="BT485" s="110">
        <f t="shared" si="446"/>
        <v>0</v>
      </c>
    </row>
    <row r="486" spans="1:72" s="217" customFormat="1">
      <c r="A486" s="110">
        <f t="shared" si="461"/>
        <v>4.5800000000000942</v>
      </c>
      <c r="B486" s="110">
        <f t="shared" si="427"/>
        <v>1510.3698338124736</v>
      </c>
      <c r="C486" s="116">
        <f t="shared" si="428"/>
        <v>1510.3698338124736</v>
      </c>
      <c r="D486" s="110"/>
      <c r="E486" s="205">
        <f t="shared" si="396"/>
        <v>1626.9312111438503</v>
      </c>
      <c r="F486" s="205">
        <f t="shared" si="397"/>
        <v>1693.0646812236246</v>
      </c>
      <c r="G486" s="205">
        <f t="shared" si="398"/>
        <v>-0.15330992186792283</v>
      </c>
      <c r="H486" s="205">
        <f t="shared" si="399"/>
        <v>1616.7922940130654</v>
      </c>
      <c r="I486" s="205">
        <f t="shared" si="400"/>
        <v>0</v>
      </c>
      <c r="J486" s="110"/>
      <c r="K486" s="115">
        <f t="shared" si="401"/>
        <v>1587.4023600000082</v>
      </c>
      <c r="L486" s="115">
        <f t="shared" si="402"/>
        <v>1774.2755200000049</v>
      </c>
      <c r="M486" s="115">
        <f t="shared" si="403"/>
        <v>0.17313019390581566</v>
      </c>
      <c r="N486" s="115">
        <f t="shared" si="404"/>
        <v>1645.4514576432832</v>
      </c>
      <c r="O486" s="115">
        <f t="shared" si="405"/>
        <v>1944.1472000000026</v>
      </c>
      <c r="P486" s="110"/>
      <c r="Q486" s="205">
        <f t="shared" si="406"/>
        <v>-1.7625171821586427</v>
      </c>
      <c r="R486" s="204">
        <f t="shared" si="407"/>
        <v>0</v>
      </c>
      <c r="S486" s="204">
        <f t="shared" si="408"/>
        <v>0</v>
      </c>
      <c r="T486" s="115">
        <f t="shared" si="409"/>
        <v>-0.4122182457209797</v>
      </c>
      <c r="U486" s="115">
        <f t="shared" si="410"/>
        <v>0</v>
      </c>
      <c r="V486" s="115">
        <f t="shared" si="411"/>
        <v>0</v>
      </c>
      <c r="W486" s="202">
        <f t="shared" si="429"/>
        <v>0</v>
      </c>
      <c r="X486" s="110"/>
      <c r="Y486" s="205">
        <f t="shared" si="447"/>
        <v>94.970231583626827</v>
      </c>
      <c r="Z486" s="205">
        <f t="shared" si="448"/>
        <v>-1.7625171821586427</v>
      </c>
      <c r="AA486" s="205">
        <f t="shared" si="412"/>
        <v>0</v>
      </c>
      <c r="AB486" s="205">
        <f t="shared" si="430"/>
        <v>0</v>
      </c>
      <c r="AC486" s="205">
        <f t="shared" si="449"/>
        <v>-1.74739624568285</v>
      </c>
      <c r="AD486" s="205">
        <f t="shared" si="413"/>
        <v>0</v>
      </c>
      <c r="AE486" s="205">
        <f t="shared" si="431"/>
        <v>0</v>
      </c>
      <c r="AF486" s="205">
        <f t="shared" si="414"/>
        <v>0</v>
      </c>
      <c r="AG486" s="205">
        <f t="shared" si="432"/>
        <v>0</v>
      </c>
      <c r="AH486" s="205">
        <f t="shared" si="433"/>
        <v>0</v>
      </c>
      <c r="AI486" s="205">
        <f t="shared" si="415"/>
        <v>-0.15330992186792283</v>
      </c>
      <c r="AJ486" s="205">
        <f t="shared" si="450"/>
        <v>1616.7922940130654</v>
      </c>
      <c r="AK486" s="205">
        <f t="shared" si="434"/>
        <v>94.874851312240224</v>
      </c>
      <c r="AL486" s="205">
        <f t="shared" si="416"/>
        <v>94.970231583626827</v>
      </c>
      <c r="AM486" s="205" t="e">
        <f t="shared" si="417"/>
        <v>#DIV/0!</v>
      </c>
      <c r="AN486" s="205">
        <f t="shared" si="435"/>
        <v>0</v>
      </c>
      <c r="AO486" s="205">
        <f t="shared" si="418"/>
        <v>0</v>
      </c>
      <c r="AP486" s="205">
        <f t="shared" si="436"/>
        <v>0</v>
      </c>
      <c r="AQ486" s="205">
        <f t="shared" si="437"/>
        <v>0</v>
      </c>
      <c r="AR486" s="215">
        <f t="shared" si="419"/>
        <v>13.181186421934679</v>
      </c>
      <c r="AS486" s="215">
        <f t="shared" si="420"/>
        <v>13.181186421934679</v>
      </c>
      <c r="AT486" s="215">
        <f t="shared" si="421"/>
        <v>0</v>
      </c>
      <c r="AU486" s="215">
        <f t="shared" si="451"/>
        <v>0</v>
      </c>
      <c r="AV486" s="201"/>
      <c r="AW486" s="115">
        <f t="shared" si="452"/>
        <v>86.132999999997097</v>
      </c>
      <c r="AX486" s="115">
        <f t="shared" si="453"/>
        <v>-0.4122182457209797</v>
      </c>
      <c r="AY486" s="115">
        <f t="shared" si="438"/>
        <v>0</v>
      </c>
      <c r="AZ486" s="115">
        <f t="shared" si="454"/>
        <v>-0.40686702246345025</v>
      </c>
      <c r="BA486" s="115">
        <f t="shared" si="439"/>
        <v>0</v>
      </c>
      <c r="BB486" s="115">
        <f t="shared" si="455"/>
        <v>0</v>
      </c>
      <c r="BC486" s="115">
        <f t="shared" si="456"/>
        <v>0</v>
      </c>
      <c r="BD486" s="115">
        <f t="shared" si="457"/>
        <v>0</v>
      </c>
      <c r="BE486" s="115">
        <f t="shared" si="440"/>
        <v>0</v>
      </c>
      <c r="BF486" s="115">
        <f t="shared" si="441"/>
        <v>0</v>
      </c>
      <c r="BG486" s="115">
        <f t="shared" si="458"/>
        <v>1587.4023600000082</v>
      </c>
      <c r="BH486" s="115">
        <f t="shared" si="459"/>
        <v>7789.3856187536203</v>
      </c>
      <c r="BI486" s="115">
        <f t="shared" si="442"/>
        <v>86.132999999997097</v>
      </c>
      <c r="BJ486" s="115" t="e">
        <f t="shared" si="443"/>
        <v>#DIV/0!</v>
      </c>
      <c r="BK486" s="115">
        <f t="shared" si="422"/>
        <v>0</v>
      </c>
      <c r="BL486" s="115">
        <f t="shared" si="423"/>
        <v>0</v>
      </c>
      <c r="BM486" s="115">
        <f t="shared" si="444"/>
        <v>0</v>
      </c>
      <c r="BN486" s="201">
        <f t="shared" si="424"/>
        <v>0</v>
      </c>
      <c r="BO486" s="216">
        <f t="shared" si="460"/>
        <v>0</v>
      </c>
      <c r="BP486" s="201"/>
      <c r="BQ486" s="110">
        <f t="shared" si="425"/>
        <v>0</v>
      </c>
      <c r="BR486" s="110" t="e">
        <f t="shared" si="426"/>
        <v>#DIV/0!</v>
      </c>
      <c r="BS486" s="110" t="e">
        <f t="shared" si="445"/>
        <v>#DIV/0!</v>
      </c>
      <c r="BT486" s="110">
        <f t="shared" si="446"/>
        <v>0</v>
      </c>
    </row>
    <row r="487" spans="1:72" s="217" customFormat="1">
      <c r="A487" s="110">
        <f t="shared" si="461"/>
        <v>4.5700000000000944</v>
      </c>
      <c r="B487" s="110">
        <f t="shared" si="427"/>
        <v>1510.2380219482543</v>
      </c>
      <c r="C487" s="116">
        <f t="shared" si="428"/>
        <v>1510.2380219482543</v>
      </c>
      <c r="D487" s="110"/>
      <c r="E487" s="205">
        <f t="shared" si="396"/>
        <v>1626.0489954073055</v>
      </c>
      <c r="F487" s="205">
        <f t="shared" si="397"/>
        <v>1692.5756812236245</v>
      </c>
      <c r="G487" s="205">
        <f t="shared" si="398"/>
        <v>-0.15343251046886935</v>
      </c>
      <c r="H487" s="205">
        <f t="shared" si="399"/>
        <v>1615.8416389893339</v>
      </c>
      <c r="I487" s="205">
        <f t="shared" si="400"/>
        <v>0</v>
      </c>
      <c r="J487" s="110"/>
      <c r="K487" s="115">
        <f t="shared" si="401"/>
        <v>1586.5400100000081</v>
      </c>
      <c r="L487" s="115">
        <f t="shared" si="402"/>
        <v>1773.7683200000049</v>
      </c>
      <c r="M487" s="115">
        <f t="shared" si="403"/>
        <v>0.17329020332717038</v>
      </c>
      <c r="N487" s="115">
        <f t="shared" si="404"/>
        <v>1644.7352581935299</v>
      </c>
      <c r="O487" s="115">
        <f t="shared" si="405"/>
        <v>1943.8802000000026</v>
      </c>
      <c r="P487" s="110"/>
      <c r="Q487" s="205">
        <f t="shared" si="406"/>
        <v>-1.7408198234736449</v>
      </c>
      <c r="R487" s="204">
        <f t="shared" si="407"/>
        <v>0</v>
      </c>
      <c r="S487" s="204">
        <f t="shared" si="408"/>
        <v>0</v>
      </c>
      <c r="T487" s="115">
        <f t="shared" si="409"/>
        <v>-0.40753445914111563</v>
      </c>
      <c r="U487" s="115">
        <f t="shared" si="410"/>
        <v>0</v>
      </c>
      <c r="V487" s="115">
        <f t="shared" si="411"/>
        <v>0</v>
      </c>
      <c r="W487" s="202">
        <f t="shared" si="429"/>
        <v>0</v>
      </c>
      <c r="X487" s="110"/>
      <c r="Y487" s="205">
        <f t="shared" si="447"/>
        <v>95.065502373156264</v>
      </c>
      <c r="Z487" s="205">
        <f t="shared" si="448"/>
        <v>-1.7408198234736449</v>
      </c>
      <c r="AA487" s="205">
        <f t="shared" si="412"/>
        <v>0</v>
      </c>
      <c r="AB487" s="205">
        <f t="shared" si="430"/>
        <v>0</v>
      </c>
      <c r="AC487" s="205">
        <f t="shared" si="449"/>
        <v>-1.7257882615112616</v>
      </c>
      <c r="AD487" s="205">
        <f t="shared" si="413"/>
        <v>0</v>
      </c>
      <c r="AE487" s="205">
        <f t="shared" si="431"/>
        <v>0</v>
      </c>
      <c r="AF487" s="205">
        <f t="shared" si="414"/>
        <v>0</v>
      </c>
      <c r="AG487" s="205">
        <f t="shared" si="432"/>
        <v>0</v>
      </c>
      <c r="AH487" s="205">
        <f t="shared" si="433"/>
        <v>0</v>
      </c>
      <c r="AI487" s="205">
        <f t="shared" si="415"/>
        <v>-0.15343251046886935</v>
      </c>
      <c r="AJ487" s="205">
        <f t="shared" si="450"/>
        <v>1615.8416389893339</v>
      </c>
      <c r="AK487" s="205">
        <f t="shared" si="434"/>
        <v>94.970231583626827</v>
      </c>
      <c r="AL487" s="205">
        <f t="shared" si="416"/>
        <v>95.065502373156264</v>
      </c>
      <c r="AM487" s="205" t="e">
        <f t="shared" si="417"/>
        <v>#DIV/0!</v>
      </c>
      <c r="AN487" s="205">
        <f t="shared" si="435"/>
        <v>0</v>
      </c>
      <c r="AO487" s="205">
        <f t="shared" si="418"/>
        <v>0</v>
      </c>
      <c r="AP487" s="205">
        <f t="shared" si="436"/>
        <v>0</v>
      </c>
      <c r="AQ487" s="205">
        <f t="shared" si="437"/>
        <v>0</v>
      </c>
      <c r="AR487" s="215">
        <f t="shared" si="419"/>
        <v>13.181186421934679</v>
      </c>
      <c r="AS487" s="215">
        <f t="shared" si="420"/>
        <v>13.181186421934679</v>
      </c>
      <c r="AT487" s="215">
        <f t="shared" si="421"/>
        <v>0</v>
      </c>
      <c r="AU487" s="215">
        <f t="shared" si="451"/>
        <v>0</v>
      </c>
      <c r="AV487" s="201"/>
      <c r="AW487" s="115">
        <f t="shared" si="452"/>
        <v>86.23500000001242</v>
      </c>
      <c r="AX487" s="115">
        <f t="shared" si="453"/>
        <v>-0.40753445914111563</v>
      </c>
      <c r="AY487" s="115">
        <f t="shared" si="438"/>
        <v>0</v>
      </c>
      <c r="AZ487" s="115">
        <f t="shared" si="454"/>
        <v>-0.40219338652234332</v>
      </c>
      <c r="BA487" s="115">
        <f t="shared" si="439"/>
        <v>0</v>
      </c>
      <c r="BB487" s="115">
        <f t="shared" si="455"/>
        <v>0</v>
      </c>
      <c r="BC487" s="115">
        <f t="shared" si="456"/>
        <v>0</v>
      </c>
      <c r="BD487" s="115">
        <f t="shared" si="457"/>
        <v>0</v>
      </c>
      <c r="BE487" s="115">
        <f t="shared" si="440"/>
        <v>0</v>
      </c>
      <c r="BF487" s="115">
        <f t="shared" si="441"/>
        <v>0</v>
      </c>
      <c r="BG487" s="115">
        <f t="shared" si="458"/>
        <v>1586.5400100000081</v>
      </c>
      <c r="BH487" s="115">
        <f t="shared" si="459"/>
        <v>7716.4338051755576</v>
      </c>
      <c r="BI487" s="115">
        <f t="shared" si="442"/>
        <v>86.23500000001242</v>
      </c>
      <c r="BJ487" s="115" t="e">
        <f t="shared" si="443"/>
        <v>#DIV/0!</v>
      </c>
      <c r="BK487" s="115">
        <f t="shared" si="422"/>
        <v>0</v>
      </c>
      <c r="BL487" s="115">
        <f t="shared" si="423"/>
        <v>0</v>
      </c>
      <c r="BM487" s="115">
        <f t="shared" si="444"/>
        <v>0</v>
      </c>
      <c r="BN487" s="201">
        <f t="shared" si="424"/>
        <v>0</v>
      </c>
      <c r="BO487" s="216">
        <f t="shared" si="460"/>
        <v>0</v>
      </c>
      <c r="BP487" s="201"/>
      <c r="BQ487" s="110">
        <f t="shared" si="425"/>
        <v>0</v>
      </c>
      <c r="BR487" s="110" t="e">
        <f t="shared" si="426"/>
        <v>#DIV/0!</v>
      </c>
      <c r="BS487" s="110" t="e">
        <f t="shared" si="445"/>
        <v>#DIV/0!</v>
      </c>
      <c r="BT487" s="110">
        <f t="shared" si="446"/>
        <v>0</v>
      </c>
    </row>
    <row r="488" spans="1:72" s="217" customFormat="1">
      <c r="A488" s="110">
        <f t="shared" si="461"/>
        <v>4.5600000000000946</v>
      </c>
      <c r="B488" s="110">
        <f t="shared" si="427"/>
        <v>1510.106210084035</v>
      </c>
      <c r="C488" s="116">
        <f t="shared" si="428"/>
        <v>1510.106210084035</v>
      </c>
      <c r="D488" s="110"/>
      <c r="E488" s="205">
        <f t="shared" si="396"/>
        <v>1625.1656533160094</v>
      </c>
      <c r="F488" s="205">
        <f t="shared" si="397"/>
        <v>1692.0838812236248</v>
      </c>
      <c r="G488" s="205">
        <f t="shared" si="398"/>
        <v>-0.1535548875064687</v>
      </c>
      <c r="H488" s="205">
        <f t="shared" si="399"/>
        <v>1614.8900323575233</v>
      </c>
      <c r="I488" s="205">
        <f t="shared" si="400"/>
        <v>0</v>
      </c>
      <c r="J488" s="110"/>
      <c r="K488" s="115">
        <f t="shared" si="401"/>
        <v>1585.6766400000083</v>
      </c>
      <c r="L488" s="115">
        <f t="shared" si="402"/>
        <v>1773.2604800000047</v>
      </c>
      <c r="M488" s="115">
        <f t="shared" si="403"/>
        <v>0.1734505087881576</v>
      </c>
      <c r="N488" s="115">
        <f t="shared" si="404"/>
        <v>1644.0183481936569</v>
      </c>
      <c r="O488" s="115">
        <f t="shared" si="405"/>
        <v>1943.6128000000026</v>
      </c>
      <c r="P488" s="110"/>
      <c r="Q488" s="205">
        <f t="shared" si="406"/>
        <v>-1.7194036188588402</v>
      </c>
      <c r="R488" s="204">
        <f t="shared" si="407"/>
        <v>0</v>
      </c>
      <c r="S488" s="204">
        <f t="shared" si="408"/>
        <v>0</v>
      </c>
      <c r="T488" s="115">
        <f t="shared" si="409"/>
        <v>-0.40286215441572593</v>
      </c>
      <c r="U488" s="115">
        <f t="shared" si="410"/>
        <v>0</v>
      </c>
      <c r="V488" s="115">
        <f t="shared" si="411"/>
        <v>0</v>
      </c>
      <c r="W488" s="202">
        <f t="shared" si="429"/>
        <v>0</v>
      </c>
      <c r="X488" s="110"/>
      <c r="Y488" s="205">
        <f t="shared" si="447"/>
        <v>95.160663181061167</v>
      </c>
      <c r="Z488" s="205">
        <f t="shared" si="448"/>
        <v>-1.7194036188588402</v>
      </c>
      <c r="AA488" s="205">
        <f t="shared" si="412"/>
        <v>0</v>
      </c>
      <c r="AB488" s="205">
        <f t="shared" si="430"/>
        <v>0</v>
      </c>
      <c r="AC488" s="205">
        <f t="shared" si="449"/>
        <v>-1.7044600073606313</v>
      </c>
      <c r="AD488" s="205">
        <f t="shared" si="413"/>
        <v>0</v>
      </c>
      <c r="AE488" s="205">
        <f t="shared" si="431"/>
        <v>0</v>
      </c>
      <c r="AF488" s="205">
        <f t="shared" si="414"/>
        <v>0</v>
      </c>
      <c r="AG488" s="205">
        <f t="shared" si="432"/>
        <v>0</v>
      </c>
      <c r="AH488" s="205">
        <f t="shared" si="433"/>
        <v>0</v>
      </c>
      <c r="AI488" s="205">
        <f t="shared" si="415"/>
        <v>-0.1535548875064687</v>
      </c>
      <c r="AJ488" s="205">
        <f t="shared" si="450"/>
        <v>1614.8900323575233</v>
      </c>
      <c r="AK488" s="205">
        <f t="shared" si="434"/>
        <v>95.065502373156264</v>
      </c>
      <c r="AL488" s="205">
        <f t="shared" si="416"/>
        <v>95.160663181061167</v>
      </c>
      <c r="AM488" s="205" t="e">
        <f t="shared" si="417"/>
        <v>#DIV/0!</v>
      </c>
      <c r="AN488" s="205">
        <f t="shared" si="435"/>
        <v>0</v>
      </c>
      <c r="AO488" s="205">
        <f t="shared" si="418"/>
        <v>0</v>
      </c>
      <c r="AP488" s="205">
        <f t="shared" si="436"/>
        <v>0</v>
      </c>
      <c r="AQ488" s="205">
        <f t="shared" si="437"/>
        <v>0</v>
      </c>
      <c r="AR488" s="215">
        <f t="shared" si="419"/>
        <v>13.181186421934679</v>
      </c>
      <c r="AS488" s="215">
        <f t="shared" si="420"/>
        <v>13.181186421934679</v>
      </c>
      <c r="AT488" s="215">
        <f t="shared" si="421"/>
        <v>0</v>
      </c>
      <c r="AU488" s="215">
        <f t="shared" si="451"/>
        <v>0</v>
      </c>
      <c r="AV488" s="201"/>
      <c r="AW488" s="115">
        <f t="shared" si="452"/>
        <v>86.336999999982282</v>
      </c>
      <c r="AX488" s="115">
        <f t="shared" si="453"/>
        <v>-0.40286215441572593</v>
      </c>
      <c r="AY488" s="115">
        <f t="shared" si="438"/>
        <v>0</v>
      </c>
      <c r="AZ488" s="115">
        <f t="shared" si="454"/>
        <v>-0.39753120479874388</v>
      </c>
      <c r="BA488" s="115">
        <f t="shared" si="439"/>
        <v>0</v>
      </c>
      <c r="BB488" s="115">
        <f t="shared" si="455"/>
        <v>0</v>
      </c>
      <c r="BC488" s="115">
        <f t="shared" si="456"/>
        <v>0</v>
      </c>
      <c r="BD488" s="115">
        <f t="shared" si="457"/>
        <v>0</v>
      </c>
      <c r="BE488" s="115">
        <f t="shared" si="440"/>
        <v>0</v>
      </c>
      <c r="BF488" s="115">
        <f t="shared" si="441"/>
        <v>0</v>
      </c>
      <c r="BG488" s="115">
        <f t="shared" si="458"/>
        <v>1585.6766400000083</v>
      </c>
      <c r="BH488" s="115">
        <f t="shared" si="459"/>
        <v>7643.3799915974796</v>
      </c>
      <c r="BI488" s="115">
        <f t="shared" si="442"/>
        <v>86.336999999982282</v>
      </c>
      <c r="BJ488" s="115" t="e">
        <f t="shared" si="443"/>
        <v>#DIV/0!</v>
      </c>
      <c r="BK488" s="115">
        <f t="shared" si="422"/>
        <v>0</v>
      </c>
      <c r="BL488" s="115">
        <f t="shared" si="423"/>
        <v>0</v>
      </c>
      <c r="BM488" s="115">
        <f t="shared" si="444"/>
        <v>0</v>
      </c>
      <c r="BN488" s="201">
        <f t="shared" si="424"/>
        <v>0</v>
      </c>
      <c r="BO488" s="216">
        <f t="shared" si="460"/>
        <v>0</v>
      </c>
      <c r="BP488" s="201"/>
      <c r="BQ488" s="110">
        <f t="shared" si="425"/>
        <v>0</v>
      </c>
      <c r="BR488" s="110" t="e">
        <f t="shared" si="426"/>
        <v>#DIV/0!</v>
      </c>
      <c r="BS488" s="110" t="e">
        <f t="shared" si="445"/>
        <v>#DIV/0!</v>
      </c>
      <c r="BT488" s="110">
        <f t="shared" si="446"/>
        <v>0</v>
      </c>
    </row>
    <row r="489" spans="1:72" s="217" customFormat="1">
      <c r="A489" s="110">
        <f t="shared" si="461"/>
        <v>4.5500000000000949</v>
      </c>
      <c r="B489" s="110">
        <f t="shared" si="427"/>
        <v>1509.9743982198156</v>
      </c>
      <c r="C489" s="116">
        <f t="shared" si="428"/>
        <v>1509.9743982198156</v>
      </c>
      <c r="D489" s="110"/>
      <c r="E489" s="205">
        <f t="shared" si="396"/>
        <v>1624.2811848699616</v>
      </c>
      <c r="F489" s="205">
        <f t="shared" si="397"/>
        <v>1691.5892812236248</v>
      </c>
      <c r="G489" s="205">
        <f t="shared" si="398"/>
        <v>-0.15367704938772819</v>
      </c>
      <c r="H489" s="205">
        <f t="shared" si="399"/>
        <v>1613.9374752224257</v>
      </c>
      <c r="I489" s="205">
        <f t="shared" si="400"/>
        <v>0</v>
      </c>
      <c r="J489" s="110"/>
      <c r="K489" s="115">
        <f t="shared" si="401"/>
        <v>1584.8122500000084</v>
      </c>
      <c r="L489" s="115">
        <f t="shared" si="402"/>
        <v>1772.752000000005</v>
      </c>
      <c r="M489" s="115">
        <f t="shared" si="403"/>
        <v>0.17361111111110958</v>
      </c>
      <c r="N489" s="115">
        <f t="shared" si="404"/>
        <v>1643.3007283136712</v>
      </c>
      <c r="O489" s="115">
        <f t="shared" si="405"/>
        <v>1943.3450000000025</v>
      </c>
      <c r="P489" s="110"/>
      <c r="Q489" s="205">
        <f t="shared" si="406"/>
        <v>-1.6982620641881379</v>
      </c>
      <c r="R489" s="204">
        <f t="shared" si="407"/>
        <v>0</v>
      </c>
      <c r="S489" s="204">
        <f t="shared" si="408"/>
        <v>0</v>
      </c>
      <c r="T489" s="115">
        <f t="shared" si="409"/>
        <v>-0.39820129472447474</v>
      </c>
      <c r="U489" s="115">
        <f t="shared" si="410"/>
        <v>0</v>
      </c>
      <c r="V489" s="115">
        <f t="shared" si="411"/>
        <v>0</v>
      </c>
      <c r="W489" s="202">
        <f t="shared" si="429"/>
        <v>0</v>
      </c>
      <c r="X489" s="110"/>
      <c r="Y489" s="205">
        <f t="shared" si="447"/>
        <v>95.255713509757001</v>
      </c>
      <c r="Z489" s="205">
        <f t="shared" si="448"/>
        <v>-1.6982620641881379</v>
      </c>
      <c r="AA489" s="205">
        <f t="shared" si="412"/>
        <v>0</v>
      </c>
      <c r="AB489" s="205">
        <f t="shared" si="430"/>
        <v>0</v>
      </c>
      <c r="AC489" s="205">
        <f t="shared" si="449"/>
        <v>-1.6834050105174232</v>
      </c>
      <c r="AD489" s="205">
        <f t="shared" si="413"/>
        <v>0</v>
      </c>
      <c r="AE489" s="205">
        <f t="shared" si="431"/>
        <v>0</v>
      </c>
      <c r="AF489" s="205">
        <f t="shared" si="414"/>
        <v>0</v>
      </c>
      <c r="AG489" s="205">
        <f t="shared" si="432"/>
        <v>0</v>
      </c>
      <c r="AH489" s="205">
        <f t="shared" si="433"/>
        <v>0</v>
      </c>
      <c r="AI489" s="205">
        <f t="shared" si="415"/>
        <v>-0.15367704938772819</v>
      </c>
      <c r="AJ489" s="205">
        <f t="shared" si="450"/>
        <v>1613.9374752224257</v>
      </c>
      <c r="AK489" s="205">
        <f t="shared" si="434"/>
        <v>95.160663181061167</v>
      </c>
      <c r="AL489" s="205">
        <f t="shared" si="416"/>
        <v>95.255713509757001</v>
      </c>
      <c r="AM489" s="205" t="e">
        <f t="shared" si="417"/>
        <v>#DIV/0!</v>
      </c>
      <c r="AN489" s="205">
        <f t="shared" si="435"/>
        <v>0</v>
      </c>
      <c r="AO489" s="205">
        <f t="shared" si="418"/>
        <v>0</v>
      </c>
      <c r="AP489" s="205">
        <f t="shared" si="436"/>
        <v>0</v>
      </c>
      <c r="AQ489" s="205">
        <f t="shared" si="437"/>
        <v>0</v>
      </c>
      <c r="AR489" s="215">
        <f t="shared" si="419"/>
        <v>13.181186421957417</v>
      </c>
      <c r="AS489" s="215">
        <f t="shared" si="420"/>
        <v>13.181186421957417</v>
      </c>
      <c r="AT489" s="215">
        <f t="shared" si="421"/>
        <v>0</v>
      </c>
      <c r="AU489" s="215">
        <f t="shared" si="451"/>
        <v>0</v>
      </c>
      <c r="AV489" s="201"/>
      <c r="AW489" s="115">
        <f t="shared" si="452"/>
        <v>86.438999999997606</v>
      </c>
      <c r="AX489" s="115">
        <f t="shared" si="453"/>
        <v>-0.39820129472447474</v>
      </c>
      <c r="AY489" s="115">
        <f t="shared" si="438"/>
        <v>0</v>
      </c>
      <c r="AZ489" s="115">
        <f t="shared" si="454"/>
        <v>-0.39288044056775689</v>
      </c>
      <c r="BA489" s="115">
        <f t="shared" si="439"/>
        <v>0</v>
      </c>
      <c r="BB489" s="115">
        <f t="shared" si="455"/>
        <v>0</v>
      </c>
      <c r="BC489" s="115">
        <f t="shared" si="456"/>
        <v>0</v>
      </c>
      <c r="BD489" s="115">
        <f t="shared" si="457"/>
        <v>0</v>
      </c>
      <c r="BE489" s="115">
        <f t="shared" si="440"/>
        <v>0</v>
      </c>
      <c r="BF489" s="115">
        <f t="shared" si="441"/>
        <v>0</v>
      </c>
      <c r="BG489" s="115">
        <f t="shared" si="458"/>
        <v>1584.8122500000084</v>
      </c>
      <c r="BH489" s="115">
        <f t="shared" si="459"/>
        <v>7570.2241780194317</v>
      </c>
      <c r="BI489" s="115">
        <f t="shared" si="442"/>
        <v>86.438999999997606</v>
      </c>
      <c r="BJ489" s="115" t="e">
        <f t="shared" si="443"/>
        <v>#DIV/0!</v>
      </c>
      <c r="BK489" s="115">
        <f t="shared" si="422"/>
        <v>0</v>
      </c>
      <c r="BL489" s="115">
        <f t="shared" si="423"/>
        <v>0</v>
      </c>
      <c r="BM489" s="115">
        <f t="shared" si="444"/>
        <v>0</v>
      </c>
      <c r="BN489" s="201">
        <f t="shared" si="424"/>
        <v>0</v>
      </c>
      <c r="BO489" s="216">
        <f t="shared" si="460"/>
        <v>0</v>
      </c>
      <c r="BP489" s="201"/>
      <c r="BQ489" s="110">
        <f t="shared" si="425"/>
        <v>0</v>
      </c>
      <c r="BR489" s="110" t="e">
        <f t="shared" si="426"/>
        <v>#DIV/0!</v>
      </c>
      <c r="BS489" s="110" t="e">
        <f t="shared" si="445"/>
        <v>#DIV/0!</v>
      </c>
      <c r="BT489" s="110">
        <f t="shared" si="446"/>
        <v>0</v>
      </c>
    </row>
    <row r="490" spans="1:72" s="217" customFormat="1">
      <c r="A490" s="110">
        <f t="shared" si="461"/>
        <v>4.5400000000000951</v>
      </c>
      <c r="B490" s="110">
        <f t="shared" si="427"/>
        <v>1509.842586355596</v>
      </c>
      <c r="C490" s="116">
        <f t="shared" si="428"/>
        <v>1509.842586355596</v>
      </c>
      <c r="D490" s="110"/>
      <c r="E490" s="205">
        <f t="shared" si="396"/>
        <v>1623.3955900691626</v>
      </c>
      <c r="F490" s="205">
        <f t="shared" si="397"/>
        <v>1691.0918812236248</v>
      </c>
      <c r="G490" s="205">
        <f t="shared" si="398"/>
        <v>-0.15379899249747764</v>
      </c>
      <c r="H490" s="205">
        <f t="shared" si="399"/>
        <v>1612.9839686937903</v>
      </c>
      <c r="I490" s="205">
        <f t="shared" si="400"/>
        <v>0</v>
      </c>
      <c r="J490" s="110"/>
      <c r="K490" s="115">
        <f t="shared" si="401"/>
        <v>1583.9468400000083</v>
      </c>
      <c r="L490" s="115">
        <f t="shared" si="402"/>
        <v>1772.2428800000048</v>
      </c>
      <c r="M490" s="115">
        <f t="shared" si="403"/>
        <v>0.17377201112140717</v>
      </c>
      <c r="N490" s="115">
        <f t="shared" si="404"/>
        <v>1642.5823992257567</v>
      </c>
      <c r="O490" s="115">
        <f t="shared" si="405"/>
        <v>1943.0768000000025</v>
      </c>
      <c r="P490" s="110"/>
      <c r="Q490" s="205">
        <f t="shared" si="406"/>
        <v>-1.6773888462290116</v>
      </c>
      <c r="R490" s="204">
        <f t="shared" si="407"/>
        <v>0</v>
      </c>
      <c r="S490" s="204">
        <f t="shared" si="408"/>
        <v>0</v>
      </c>
      <c r="T490" s="115">
        <f t="shared" si="409"/>
        <v>-0.39355184338668819</v>
      </c>
      <c r="U490" s="115">
        <f t="shared" si="410"/>
        <v>0</v>
      </c>
      <c r="V490" s="115">
        <f t="shared" si="411"/>
        <v>0</v>
      </c>
      <c r="W490" s="202">
        <f t="shared" si="429"/>
        <v>0</v>
      </c>
      <c r="X490" s="110"/>
      <c r="Y490" s="205">
        <f t="shared" si="447"/>
        <v>95.350652863546415</v>
      </c>
      <c r="Z490" s="205">
        <f t="shared" si="448"/>
        <v>-1.6773888462290116</v>
      </c>
      <c r="AA490" s="205">
        <f t="shared" si="412"/>
        <v>0</v>
      </c>
      <c r="AB490" s="205">
        <f t="shared" si="430"/>
        <v>0</v>
      </c>
      <c r="AC490" s="205">
        <f t="shared" si="449"/>
        <v>-1.6626169882299033</v>
      </c>
      <c r="AD490" s="205">
        <f t="shared" si="413"/>
        <v>0</v>
      </c>
      <c r="AE490" s="205">
        <f t="shared" si="431"/>
        <v>0</v>
      </c>
      <c r="AF490" s="205">
        <f t="shared" si="414"/>
        <v>0</v>
      </c>
      <c r="AG490" s="205">
        <f t="shared" si="432"/>
        <v>0</v>
      </c>
      <c r="AH490" s="205">
        <f t="shared" si="433"/>
        <v>0</v>
      </c>
      <c r="AI490" s="205">
        <f t="shared" si="415"/>
        <v>-0.15379899249747764</v>
      </c>
      <c r="AJ490" s="205">
        <f t="shared" si="450"/>
        <v>1612.9839686937903</v>
      </c>
      <c r="AK490" s="205">
        <f t="shared" si="434"/>
        <v>95.255713509757001</v>
      </c>
      <c r="AL490" s="205">
        <f t="shared" si="416"/>
        <v>95.350652863546415</v>
      </c>
      <c r="AM490" s="205" t="e">
        <f t="shared" si="417"/>
        <v>#DIV/0!</v>
      </c>
      <c r="AN490" s="205">
        <f t="shared" si="435"/>
        <v>0</v>
      </c>
      <c r="AO490" s="205">
        <f t="shared" si="418"/>
        <v>0</v>
      </c>
      <c r="AP490" s="205">
        <f t="shared" si="436"/>
        <v>0</v>
      </c>
      <c r="AQ490" s="205">
        <f t="shared" si="437"/>
        <v>0</v>
      </c>
      <c r="AR490" s="215">
        <f t="shared" si="419"/>
        <v>13.181186421934679</v>
      </c>
      <c r="AS490" s="215">
        <f t="shared" si="420"/>
        <v>13.181186421934679</v>
      </c>
      <c r="AT490" s="215">
        <f t="shared" si="421"/>
        <v>0</v>
      </c>
      <c r="AU490" s="215">
        <f t="shared" si="451"/>
        <v>0</v>
      </c>
      <c r="AV490" s="201"/>
      <c r="AW490" s="115">
        <f t="shared" si="452"/>
        <v>86.541000000012929</v>
      </c>
      <c r="AX490" s="115">
        <f t="shared" si="453"/>
        <v>-0.39355184338668819</v>
      </c>
      <c r="AY490" s="115">
        <f t="shared" si="438"/>
        <v>0</v>
      </c>
      <c r="AZ490" s="115">
        <f t="shared" si="454"/>
        <v>-0.38824105724376123</v>
      </c>
      <c r="BA490" s="115">
        <f t="shared" si="439"/>
        <v>0</v>
      </c>
      <c r="BB490" s="115">
        <f t="shared" si="455"/>
        <v>0</v>
      </c>
      <c r="BC490" s="115">
        <f t="shared" si="456"/>
        <v>0</v>
      </c>
      <c r="BD490" s="115">
        <f t="shared" si="457"/>
        <v>0</v>
      </c>
      <c r="BE490" s="115">
        <f t="shared" si="440"/>
        <v>0</v>
      </c>
      <c r="BF490" s="115">
        <f t="shared" si="441"/>
        <v>0</v>
      </c>
      <c r="BG490" s="115">
        <f t="shared" si="458"/>
        <v>1583.9468400000083</v>
      </c>
      <c r="BH490" s="115">
        <f t="shared" si="459"/>
        <v>7496.9663644413922</v>
      </c>
      <c r="BI490" s="115">
        <f t="shared" si="442"/>
        <v>86.541000000012929</v>
      </c>
      <c r="BJ490" s="115" t="e">
        <f t="shared" si="443"/>
        <v>#DIV/0!</v>
      </c>
      <c r="BK490" s="115">
        <f t="shared" si="422"/>
        <v>0</v>
      </c>
      <c r="BL490" s="115">
        <f t="shared" si="423"/>
        <v>0</v>
      </c>
      <c r="BM490" s="115">
        <f t="shared" si="444"/>
        <v>0</v>
      </c>
      <c r="BN490" s="201">
        <f t="shared" si="424"/>
        <v>0</v>
      </c>
      <c r="BO490" s="216">
        <f t="shared" si="460"/>
        <v>0</v>
      </c>
      <c r="BP490" s="201"/>
      <c r="BQ490" s="110">
        <f t="shared" si="425"/>
        <v>0</v>
      </c>
      <c r="BR490" s="110" t="e">
        <f t="shared" si="426"/>
        <v>#DIV/0!</v>
      </c>
      <c r="BS490" s="110" t="e">
        <f t="shared" si="445"/>
        <v>#DIV/0!</v>
      </c>
      <c r="BT490" s="110">
        <f t="shared" si="446"/>
        <v>0</v>
      </c>
    </row>
    <row r="491" spans="1:72" s="217" customFormat="1">
      <c r="A491" s="110">
        <f t="shared" si="461"/>
        <v>4.5300000000000953</v>
      </c>
      <c r="B491" s="110">
        <f t="shared" si="427"/>
        <v>1509.7107744913767</v>
      </c>
      <c r="C491" s="116">
        <f t="shared" si="428"/>
        <v>1509.7107744913767</v>
      </c>
      <c r="D491" s="110"/>
      <c r="E491" s="205">
        <f t="shared" ref="E491:E554" si="462">(($P$19*($B$28+$B$27)+$P$20)*A491*A491+($P$21*($B$27+$B$28)+$P$22*($B$25/($B$25+$B$23))+$P$23)*A491+$P$24)</f>
        <v>1622.5088689136119</v>
      </c>
      <c r="F491" s="205">
        <f t="shared" ref="F491:F554" si="463">$P$25*A491^2+$P$26*A491+$P$27*($B$25/($B$25+$B$23))+$P$28*$B$21+$P$29*$B$26+$P$30</f>
        <v>1690.5916812236246</v>
      </c>
      <c r="G491" s="205">
        <f t="shared" ref="G491:G554" si="464">(-($P$36*$B$26+$P$37)+(($P$36*$B$26+$P$37)^2-4*5*(($P$31+$P$32*$B$25/($B$25+$B$23))*$A491^2+($P$33+$P$34*$B$25/($B$25+$B$23))*$A491+$P$35))^0.5)/(2*(($P$31+$P$32*$B$25/($B$23+$B$25))*$A491^2+($P$33+$P$34*$B$25/($B$25+$B$23))*$A491+$P$35))</f>
        <v>-0.15392071319843806</v>
      </c>
      <c r="H491" s="205">
        <f t="shared" ref="H491:H554" si="465">G491*(F491-E491)+E491</f>
        <v>1612.0295138862994</v>
      </c>
      <c r="I491" s="205">
        <f t="shared" ref="I491:I554" si="466">(($P$31+$P$32*$B$25/($B$25+$B$23))*$A491^2+($P$33+$P$34*$B$25/($B$25+$B$23))*$A491+$P$35)*G491^2+($P$36*$B$26+$P$37)*G491+5</f>
        <v>0</v>
      </c>
      <c r="J491" s="110"/>
      <c r="K491" s="115">
        <f t="shared" ref="K491:K554" si="467">1085.7+132.9*A491-5.1*A491*A491</f>
        <v>1583.0804100000084</v>
      </c>
      <c r="L491" s="115">
        <f t="shared" ref="L491:L554" si="468">1475+80*A491-3.2*A491*A491</f>
        <v>1771.7331200000049</v>
      </c>
      <c r="M491" s="115">
        <f t="shared" ref="M491:M554" si="469">$G$14/(0.5+0.08*A491)</f>
        <v>0.17393320964749381</v>
      </c>
      <c r="N491" s="115">
        <f t="shared" ref="N491:N554" si="470">M491^(1/1.5)*(L491-K491)+K491</f>
        <v>1641.8633616042825</v>
      </c>
      <c r="O491" s="115">
        <f t="shared" ref="O491:O554" si="471">1780+45*A491-2*A491*A491</f>
        <v>1942.8082000000024</v>
      </c>
      <c r="P491" s="110"/>
      <c r="Q491" s="205">
        <f t="shared" ref="Q491:Q554" si="472">IF(F491&lt;E491,-1,(B491-E491)/(F491-E491))</f>
        <v>-1.6567778356248408</v>
      </c>
      <c r="R491" s="204">
        <f t="shared" ref="R491:R554" si="473">IF(Q491&lt;G491,0,(($P$31+$P$32*($B$25/($B$25+$B$23)))*A491^2+($P$33+$P$34*($B$25/($B$25+$B$23)))*A491+$P$35)*Q491^2+($P$36*$B$26+$P$37)*Q491+5)</f>
        <v>0</v>
      </c>
      <c r="S491" s="204">
        <f t="shared" ref="S491:S554" si="474">IF(R491&lt;0,0,R491)</f>
        <v>0</v>
      </c>
      <c r="T491" s="115">
        <f t="shared" ref="T491:T554" si="475">(B491-K491)/(L491-K491)</f>
        <v>-0.38891376386076371</v>
      </c>
      <c r="U491" s="115">
        <f t="shared" ref="U491:U554" si="476">IF(T491&lt;0,0,T491^1.5*100)</f>
        <v>0</v>
      </c>
      <c r="V491" s="115">
        <f t="shared" ref="V491:V554" si="477">IF(B491&lt;N491,0,(M491+(1-M491)*(B491-N491)/(O491-N491))^1.5*100)</f>
        <v>0</v>
      </c>
      <c r="W491" s="202">
        <f t="shared" si="429"/>
        <v>0</v>
      </c>
      <c r="X491" s="110"/>
      <c r="Y491" s="205">
        <f t="shared" si="447"/>
        <v>95.445480749096745</v>
      </c>
      <c r="Z491" s="205">
        <f t="shared" si="448"/>
        <v>-1.6567778356248408</v>
      </c>
      <c r="AA491" s="205">
        <f t="shared" ref="AA491:AA554" si="478">IF(Z491&lt;$G491,0,IF(((($P$31+$P$32*($B$25/($B$25+$B$23)))*$A491^2+($P$33+$P$34*($B$25/($B$25+$B$23)))*$A491+$P$35)*Z491^2+($P$36*$B$26+$P$37)*Z491+5)&lt;0,0,((($P$31+$P$32*($B$25/($B$25+$B$23)))*$A491^2+($P$33+$P$34*($B$25/($B$25+$B$23)))*$A491+$P$35)*Z491^2+($P$36*$B$26+$P$37)*Z491+5)))</f>
        <v>0</v>
      </c>
      <c r="AB491" s="205">
        <f t="shared" si="430"/>
        <v>0</v>
      </c>
      <c r="AC491" s="205">
        <f t="shared" si="449"/>
        <v>-1.6420898407246518</v>
      </c>
      <c r="AD491" s="205">
        <f t="shared" ref="AD491:AD554" si="479">IF(AC491&lt;$G491,0,IF(((($P$31+$P$32*($B$25/($B$25+$B$23)))*$A491^2+($P$33+$P$34*($B$25/($B$25+$B$23)))*$A491+$P$35)*AC491^2+($P$36*$B$26+$P$37)*AC491+5)&lt;0,0,((($P$31+$P$32*($B$25/($B$25+$B$23)))*$A491^2+($P$33+$P$34*($B$25/($B$25+$B$23)))*$A491+$P$35)*AC491^2+($P$36*$B$26+$P$37)*AC491+5)))</f>
        <v>0</v>
      </c>
      <c r="AE491" s="205">
        <f t="shared" si="431"/>
        <v>0</v>
      </c>
      <c r="AF491" s="205">
        <f t="shared" ref="AF491:AF554" si="480">IF(C491&gt;$F491,0.3,AD491-AB491)</f>
        <v>0</v>
      </c>
      <c r="AG491" s="205">
        <f t="shared" si="432"/>
        <v>0</v>
      </c>
      <c r="AH491" s="205">
        <f t="shared" si="433"/>
        <v>0</v>
      </c>
      <c r="AI491" s="205">
        <f t="shared" ref="AI491:AI554" si="481">(-($P$36*$B$26+$P$37)+(($P$36*$B$26+$P$37)^2-4*(5-AA492)*(($P$31+$P$32*$B$25/($B$25+$B$23))*$A491^2+($P$33+$P$34*$B$25/($B$25+$B$23))*$A491+$P$35))^0.5)/(2*(($P$31+$P$32*$B$25/($B$23+$B$25))*$A491^2+($P$33+$P$34*$B$25/($B$25+$B$23))*$A491+$P$35))</f>
        <v>-0.15392071319843806</v>
      </c>
      <c r="AJ491" s="205">
        <f t="shared" si="450"/>
        <v>1612.0295138862994</v>
      </c>
      <c r="AK491" s="205">
        <f t="shared" si="434"/>
        <v>95.350652863546415</v>
      </c>
      <c r="AL491" s="205">
        <f t="shared" ref="AL491:AL554" si="482">IF(AB491=0,Y491,AK491)</f>
        <v>95.445480749096745</v>
      </c>
      <c r="AM491" s="205" t="e">
        <f t="shared" ref="AM491:AM554" si="483">IF(BM491&lt;=0,((AL491-($O$13*($G$11+273.15)/($G$12*$O$14*$O$12+(1-$G$12)*$R$14*$R$12)*10^9))/($G$12*($G$11+273.15)*$O$15/($G$12*$O$12+(1-$G$12)*$R$12)+100/AH491))*-100,(AL491-($G$12*$O$13+(1-$G$12)*$R$13)*($G$11+273.15)/($G$12*$O$14*$O$12+(1-$G$12)*$R$14*$R$12)*10^9+(1-$G$12)*($G$11+273.15)*$R$15/$R$12*(AL491-BI491)/(100/BE491))/($G$12*($G$11+273.15)*$O$15/$O$12+(1-$G$12)*($G$11+273.15)*$R$15/$R$12*(100/AH491)/(100/BE491)+100/AH491)*-100)</f>
        <v>#DIV/0!</v>
      </c>
      <c r="AN491" s="205">
        <f t="shared" si="435"/>
        <v>0</v>
      </c>
      <c r="AO491" s="205">
        <f t="shared" ref="AO491:AO554" si="484">IF(AN491&gt;=0,0,AN491)</f>
        <v>0</v>
      </c>
      <c r="AP491" s="205">
        <f t="shared" si="436"/>
        <v>0</v>
      </c>
      <c r="AQ491" s="205">
        <f t="shared" si="437"/>
        <v>0</v>
      </c>
      <c r="AR491" s="215">
        <f t="shared" ref="AR491:AR554" si="485">IF(AND(AB491=0,BC491=0),(B492-B491)/(A492-A491),IF(AB491=0,BI491+1/BE491*BL491,AL491+1/AH491*AP491))</f>
        <v>13.181186421934679</v>
      </c>
      <c r="AS491" s="215">
        <f t="shared" ref="AS491:AS554" si="486">IF(AA491&gt;=100,BI491+1/BE491*BL491,AR491)</f>
        <v>13.181186421934679</v>
      </c>
      <c r="AT491" s="215">
        <f t="shared" ref="AT491:AT554" si="487">IF(AB491=AB490,0,(AB491/100)/(1-($G$12*AB491/100+(1-$G$12)*BC491/100))*($A491-$A492)*10^9/($R$16*9.8))</f>
        <v>0</v>
      </c>
      <c r="AU491" s="215">
        <f t="shared" si="451"/>
        <v>0</v>
      </c>
      <c r="AV491" s="201"/>
      <c r="AW491" s="115">
        <f t="shared" si="452"/>
        <v>86.642999999982777</v>
      </c>
      <c r="AX491" s="115">
        <f t="shared" si="453"/>
        <v>-0.38891376386076371</v>
      </c>
      <c r="AY491" s="115">
        <f t="shared" si="438"/>
        <v>0</v>
      </c>
      <c r="AZ491" s="115">
        <f t="shared" si="454"/>
        <v>-0.38361301837982137</v>
      </c>
      <c r="BA491" s="115">
        <f t="shared" si="439"/>
        <v>0</v>
      </c>
      <c r="BB491" s="115">
        <f t="shared" si="455"/>
        <v>0</v>
      </c>
      <c r="BC491" s="115">
        <f t="shared" si="456"/>
        <v>0</v>
      </c>
      <c r="BD491" s="115">
        <f t="shared" si="457"/>
        <v>0</v>
      </c>
      <c r="BE491" s="115">
        <f t="shared" si="440"/>
        <v>0</v>
      </c>
      <c r="BF491" s="115">
        <f t="shared" si="441"/>
        <v>0</v>
      </c>
      <c r="BG491" s="115">
        <f t="shared" si="458"/>
        <v>1583.0804100000084</v>
      </c>
      <c r="BH491" s="115">
        <f t="shared" si="459"/>
        <v>7423.6065508633137</v>
      </c>
      <c r="BI491" s="115">
        <f t="shared" si="442"/>
        <v>86.642999999982777</v>
      </c>
      <c r="BJ491" s="115" t="e">
        <f t="shared" si="443"/>
        <v>#DIV/0!</v>
      </c>
      <c r="BK491" s="115">
        <f t="shared" ref="BK491:BK554" si="488">IF(BC491&lt;=0,0,BJ491)</f>
        <v>0</v>
      </c>
      <c r="BL491" s="115">
        <f t="shared" ref="BL491:BL554" si="489">IF(OR(BE491&lt;0,BK491&gt;=0),0,BK491)</f>
        <v>0</v>
      </c>
      <c r="BM491" s="115">
        <f t="shared" si="444"/>
        <v>0</v>
      </c>
      <c r="BN491" s="201">
        <f t="shared" ref="BN491:BN554" si="490">IF(BC491=BC490,0,(BC491/100)/(1-($G$12*AB491/100+(1-$G$12)*BC491/100))*($A491-$A492)*10^9/($R$16*9.8))</f>
        <v>0</v>
      </c>
      <c r="BO491" s="216">
        <f t="shared" si="460"/>
        <v>0</v>
      </c>
      <c r="BP491" s="201"/>
      <c r="BQ491" s="110">
        <f t="shared" ref="BQ491:BQ554" si="491">$G$12*AU491+(1-$G$12)*BO491</f>
        <v>0</v>
      </c>
      <c r="BR491" s="110" t="e">
        <f t="shared" ref="BR491:BR554" si="492">$G$12*AU491/BQ491</f>
        <v>#DIV/0!</v>
      </c>
      <c r="BS491" s="110" t="e">
        <f t="shared" si="445"/>
        <v>#DIV/0!</v>
      </c>
      <c r="BT491" s="110">
        <f t="shared" si="446"/>
        <v>0</v>
      </c>
    </row>
    <row r="492" spans="1:72" s="217" customFormat="1">
      <c r="A492" s="110">
        <f t="shared" si="461"/>
        <v>4.5200000000000955</v>
      </c>
      <c r="B492" s="110">
        <f t="shared" ref="B492:B555" si="493">G$11+((1-G$12)*(($R$13*($G$11+273.15))/($R$12*$R$14)*10^9)*A492+G$12*(($O$13*($G$11+273.15))/($O$12*$O$14)*10^9)*A492)</f>
        <v>1509.5789626271574</v>
      </c>
      <c r="C492" s="116">
        <f t="shared" ref="C492:C555" si="494">IF(AND($H492&gt;$B492,$K492&gt;$B492),$B492,C491+AS491*($A492-$A491))</f>
        <v>1509.5789626271574</v>
      </c>
      <c r="D492" s="110"/>
      <c r="E492" s="205">
        <f t="shared" si="462"/>
        <v>1621.6210214033099</v>
      </c>
      <c r="F492" s="205">
        <f t="shared" si="463"/>
        <v>1690.0886812236249</v>
      </c>
      <c r="G492" s="205">
        <f t="shared" si="464"/>
        <v>-0.15404220783129402</v>
      </c>
      <c r="H492" s="205">
        <f t="shared" si="465"/>
        <v>1611.0741119195466</v>
      </c>
      <c r="I492" s="205">
        <f t="shared" si="466"/>
        <v>0</v>
      </c>
      <c r="J492" s="110"/>
      <c r="K492" s="115">
        <f t="shared" si="467"/>
        <v>1582.2129600000083</v>
      </c>
      <c r="L492" s="115">
        <f t="shared" si="468"/>
        <v>1771.2227200000048</v>
      </c>
      <c r="M492" s="115">
        <f t="shared" si="469"/>
        <v>0.17409470752088979</v>
      </c>
      <c r="N492" s="115">
        <f t="shared" si="470"/>
        <v>1641.1436161258127</v>
      </c>
      <c r="O492" s="115">
        <f t="shared" si="471"/>
        <v>1942.5392000000024</v>
      </c>
      <c r="P492" s="110"/>
      <c r="Q492" s="205">
        <f t="shared" si="472"/>
        <v>-1.6364230801840343</v>
      </c>
      <c r="R492" s="204">
        <f t="shared" si="473"/>
        <v>0</v>
      </c>
      <c r="S492" s="204">
        <f t="shared" si="474"/>
        <v>0</v>
      </c>
      <c r="T492" s="115">
        <f t="shared" si="475"/>
        <v>-0.38428701974359547</v>
      </c>
      <c r="U492" s="115">
        <f t="shared" si="476"/>
        <v>0</v>
      </c>
      <c r="V492" s="115">
        <f t="shared" si="477"/>
        <v>0</v>
      </c>
      <c r="W492" s="202">
        <f t="shared" ref="W492:W555" si="495">IF(V492&gt;0,V492,U492)</f>
        <v>0</v>
      </c>
      <c r="X492" s="110"/>
      <c r="Y492" s="205">
        <f t="shared" si="447"/>
        <v>95.540196675280853</v>
      </c>
      <c r="Z492" s="205">
        <f t="shared" si="448"/>
        <v>-1.6364230801840343</v>
      </c>
      <c r="AA492" s="205">
        <f t="shared" si="478"/>
        <v>0</v>
      </c>
      <c r="AB492" s="205">
        <f t="shared" ref="AB492:AB555" si="496">IF(AA491&gt;0,AB491+AP491*($A492-$A491),AA492)</f>
        <v>0</v>
      </c>
      <c r="AC492" s="205">
        <f t="shared" si="449"/>
        <v>-1.621817644528363</v>
      </c>
      <c r="AD492" s="205">
        <f t="shared" si="479"/>
        <v>0</v>
      </c>
      <c r="AE492" s="205">
        <f t="shared" ref="AE492:AE555" si="497">AD492-AB492</f>
        <v>0</v>
      </c>
      <c r="AF492" s="205">
        <f t="shared" si="480"/>
        <v>0</v>
      </c>
      <c r="AG492" s="205">
        <f t="shared" ref="AG492:AG555" si="498">IF($G$15=0,AE492,AF492)</f>
        <v>0</v>
      </c>
      <c r="AH492" s="205">
        <f t="shared" ref="AH492:AH555" si="499">IF(AG492&lt;0,0.0001,AG492)</f>
        <v>0</v>
      </c>
      <c r="AI492" s="205">
        <f t="shared" si="481"/>
        <v>-0.15404220783129402</v>
      </c>
      <c r="AJ492" s="205">
        <f t="shared" si="450"/>
        <v>1611.0741119195466</v>
      </c>
      <c r="AK492" s="205">
        <f t="shared" ref="AK492:AK555" si="500">IF((($P$36*$B$26+$P$37)^2-4*(5-AA492)*(($P$31+$P$32*$B$25/($B$25+$B$23))*$A491^2+($P$33+$P$34*$B$25/($B$25+$B$23))*$A491+$P$35)),Y491,IF(AI491&lt;Z491,AK491,(C492-AJ491)/(A492-A491)))</f>
        <v>95.445480749096745</v>
      </c>
      <c r="AL492" s="205">
        <f t="shared" si="482"/>
        <v>95.540196675280853</v>
      </c>
      <c r="AM492" s="205" t="e">
        <f t="shared" si="483"/>
        <v>#DIV/0!</v>
      </c>
      <c r="AN492" s="205">
        <f t="shared" ref="AN492:AN555" si="501">IF(AH492=0,0,IF(S493=0,0,AM492))</f>
        <v>0</v>
      </c>
      <c r="AO492" s="205">
        <f t="shared" si="484"/>
        <v>0</v>
      </c>
      <c r="AP492" s="205">
        <f t="shared" ref="AP492:AP555" si="502">IF(AB492&gt;100,0,AO492)</f>
        <v>0</v>
      </c>
      <c r="AQ492" s="205">
        <f t="shared" ref="AQ492:AQ555" si="503">-AP492</f>
        <v>0</v>
      </c>
      <c r="AR492" s="215">
        <f t="shared" si="485"/>
        <v>13.181186421934679</v>
      </c>
      <c r="AS492" s="215">
        <f t="shared" si="486"/>
        <v>13.181186421934679</v>
      </c>
      <c r="AT492" s="215">
        <f t="shared" si="487"/>
        <v>0</v>
      </c>
      <c r="AU492" s="215">
        <f t="shared" si="451"/>
        <v>0</v>
      </c>
      <c r="AV492" s="201"/>
      <c r="AW492" s="115">
        <f t="shared" si="452"/>
        <v>86.745000000020838</v>
      </c>
      <c r="AX492" s="115">
        <f t="shared" si="453"/>
        <v>-0.38428701974359547</v>
      </c>
      <c r="AY492" s="115">
        <f t="shared" ref="AY492:AY555" si="504">IF(AX492&lt;0,0,(AX492^1.5)*100)</f>
        <v>0</v>
      </c>
      <c r="AZ492" s="115">
        <f t="shared" si="454"/>
        <v>-0.37899628766711424</v>
      </c>
      <c r="BA492" s="115">
        <f t="shared" ref="BA492:BA555" si="505">IF(AZ492&lt;0,0,(AZ492^1.5)*100)</f>
        <v>0</v>
      </c>
      <c r="BB492" s="115">
        <f t="shared" si="455"/>
        <v>0</v>
      </c>
      <c r="BC492" s="115">
        <f t="shared" si="456"/>
        <v>0</v>
      </c>
      <c r="BD492" s="115">
        <f t="shared" si="457"/>
        <v>0</v>
      </c>
      <c r="BE492" s="115">
        <f t="shared" ref="BE492:BE555" si="506">BD492-BC492</f>
        <v>0</v>
      </c>
      <c r="BF492" s="115">
        <f t="shared" ref="BF492:BF555" si="507">(BB493/100)^(1/1.5)</f>
        <v>0</v>
      </c>
      <c r="BG492" s="115">
        <f t="shared" si="458"/>
        <v>1582.2129600000083</v>
      </c>
      <c r="BH492" s="115">
        <f t="shared" si="459"/>
        <v>7350.1447372852654</v>
      </c>
      <c r="BI492" s="115">
        <f t="shared" ref="BI492:BI555" si="508">IF(BC492&lt;=0,AW492,BH492)</f>
        <v>86.745000000020838</v>
      </c>
      <c r="BJ492" s="115" t="e">
        <f t="shared" ref="BJ492:BJ555" si="509">IF(OR(AA492&lt;=0, AB492&gt;=100),((BI492-($R$13*($G$11+273.15)/($G$12*$O$14*$O$12+(1-$G$12)*$R$14*$R$12)*10^9))/((1-$G$12)*($G$11+273.15)*$R$15/($G$12*$O$12+(1-$G$12)*$R$12)+100/BE492))*-100,(BI492-((1-$G$12)*$R$13+$G$12*$O$13)*($G$11+273.15)/($G$12*$O$14*$O$12+(1-$G$12)*$R$14*$R$12)*10^9+$G$12*($G$11+273.15)*$O$15/$O$12*(BI492-AL492)/(100/AH492))/((1-$G$12)*($G$11+273.15)*$R$15/$R$12+$G$12*($G$11+273.15)*$O$15/$O$12*(100/BE492)/(100/AH492)+100/BE492)*-100)</f>
        <v>#DIV/0!</v>
      </c>
      <c r="BK492" s="115">
        <f t="shared" si="488"/>
        <v>0</v>
      </c>
      <c r="BL492" s="115">
        <f t="shared" si="489"/>
        <v>0</v>
      </c>
      <c r="BM492" s="115">
        <f t="shared" ref="BM492:BM555" si="510">-BL492</f>
        <v>0</v>
      </c>
      <c r="BN492" s="201">
        <f t="shared" si="490"/>
        <v>0</v>
      </c>
      <c r="BO492" s="216">
        <f t="shared" si="460"/>
        <v>0</v>
      </c>
      <c r="BP492" s="201"/>
      <c r="BQ492" s="110">
        <f t="shared" si="491"/>
        <v>0</v>
      </c>
      <c r="BR492" s="110" t="e">
        <f t="shared" si="492"/>
        <v>#DIV/0!</v>
      </c>
      <c r="BS492" s="110" t="e">
        <f t="shared" ref="BS492:BS555" si="511">(1-$G$12)*BO492/BQ492</f>
        <v>#DIV/0!</v>
      </c>
      <c r="BT492" s="110">
        <f t="shared" ref="BT492:BT555" si="512">BQ492*$R$16*9.8/10^9</f>
        <v>0</v>
      </c>
    </row>
    <row r="493" spans="1:72" s="217" customFormat="1">
      <c r="A493" s="110">
        <f t="shared" si="461"/>
        <v>4.5100000000000957</v>
      </c>
      <c r="B493" s="110">
        <f t="shared" si="493"/>
        <v>1509.447150762938</v>
      </c>
      <c r="C493" s="116">
        <f t="shared" si="494"/>
        <v>1509.447150762938</v>
      </c>
      <c r="D493" s="110"/>
      <c r="E493" s="205">
        <f t="shared" si="462"/>
        <v>1620.7320475382562</v>
      </c>
      <c r="F493" s="205">
        <f t="shared" si="463"/>
        <v>1689.582881223625</v>
      </c>
      <c r="G493" s="205">
        <f t="shared" si="464"/>
        <v>-0.15416347271477068</v>
      </c>
      <c r="H493" s="205">
        <f t="shared" si="465"/>
        <v>1610.1177639180125</v>
      </c>
      <c r="I493" s="205">
        <f t="shared" si="466"/>
        <v>0</v>
      </c>
      <c r="J493" s="110"/>
      <c r="K493" s="115">
        <f t="shared" si="467"/>
        <v>1581.3444900000086</v>
      </c>
      <c r="L493" s="115">
        <f t="shared" si="468"/>
        <v>1770.7116800000049</v>
      </c>
      <c r="M493" s="115">
        <f t="shared" si="469"/>
        <v>0.17425650557620662</v>
      </c>
      <c r="N493" s="115">
        <f t="shared" si="470"/>
        <v>1640.4231634691162</v>
      </c>
      <c r="O493" s="115">
        <f t="shared" si="471"/>
        <v>1942.2698000000025</v>
      </c>
      <c r="P493" s="110"/>
      <c r="Q493" s="205">
        <f t="shared" si="472"/>
        <v>-1.6163187984601977</v>
      </c>
      <c r="R493" s="204">
        <f t="shared" si="473"/>
        <v>0</v>
      </c>
      <c r="S493" s="204">
        <f t="shared" si="474"/>
        <v>0</v>
      </c>
      <c r="T493" s="115">
        <f t="shared" si="475"/>
        <v>-0.37967157477001157</v>
      </c>
      <c r="U493" s="115">
        <f t="shared" si="476"/>
        <v>0</v>
      </c>
      <c r="V493" s="115">
        <f t="shared" si="477"/>
        <v>0</v>
      </c>
      <c r="W493" s="202">
        <f t="shared" si="495"/>
        <v>0</v>
      </c>
      <c r="X493" s="110"/>
      <c r="Y493" s="205">
        <f t="shared" ref="Y493:Y556" si="513">(H493-H492)/(A493-A492)</f>
        <v>95.634800153404498</v>
      </c>
      <c r="Z493" s="205">
        <f t="shared" ref="Z493:Z556" si="514">IF(E493&gt;F493,-1,(C493-E493)/(F493-E493))</f>
        <v>-1.6163187984601977</v>
      </c>
      <c r="AA493" s="205">
        <f t="shared" si="478"/>
        <v>0</v>
      </c>
      <c r="AB493" s="205">
        <f t="shared" si="496"/>
        <v>0</v>
      </c>
      <c r="AC493" s="205">
        <f t="shared" ref="AC493:AC556" si="515">IF(E493&gt;F493,-1,Z493+1/(F493-E493))</f>
        <v>-1.6017946460792729</v>
      </c>
      <c r="AD493" s="205">
        <f t="shared" si="479"/>
        <v>0</v>
      </c>
      <c r="AE493" s="205">
        <f t="shared" si="497"/>
        <v>0</v>
      </c>
      <c r="AF493" s="205">
        <f t="shared" si="480"/>
        <v>0</v>
      </c>
      <c r="AG493" s="205">
        <f t="shared" si="498"/>
        <v>0</v>
      </c>
      <c r="AH493" s="205">
        <f t="shared" si="499"/>
        <v>0</v>
      </c>
      <c r="AI493" s="205">
        <f t="shared" si="481"/>
        <v>-0.15416347271477068</v>
      </c>
      <c r="AJ493" s="205">
        <f t="shared" ref="AJ493:AJ556" si="516">AI493*(F493-E493)+E493</f>
        <v>1610.1177639180125</v>
      </c>
      <c r="AK493" s="205">
        <f t="shared" si="500"/>
        <v>95.540196675280853</v>
      </c>
      <c r="AL493" s="205">
        <f t="shared" si="482"/>
        <v>95.634800153404498</v>
      </c>
      <c r="AM493" s="205" t="e">
        <f t="shared" si="483"/>
        <v>#DIV/0!</v>
      </c>
      <c r="AN493" s="205">
        <f t="shared" si="501"/>
        <v>0</v>
      </c>
      <c r="AO493" s="205">
        <f t="shared" si="484"/>
        <v>0</v>
      </c>
      <c r="AP493" s="205">
        <f t="shared" si="502"/>
        <v>0</v>
      </c>
      <c r="AQ493" s="205">
        <f t="shared" si="503"/>
        <v>0</v>
      </c>
      <c r="AR493" s="215">
        <f t="shared" si="485"/>
        <v>13.181186421934679</v>
      </c>
      <c r="AS493" s="215">
        <f t="shared" si="486"/>
        <v>13.181186421934679</v>
      </c>
      <c r="AT493" s="215">
        <f t="shared" si="487"/>
        <v>0</v>
      </c>
      <c r="AU493" s="215">
        <f t="shared" ref="AU493:AU556" si="517">AU492+AT493</f>
        <v>0</v>
      </c>
      <c r="AV493" s="201"/>
      <c r="AW493" s="115">
        <f t="shared" ref="AW493:AW556" si="518">(K493-K492)/(A493-A492)</f>
        <v>86.846999999967949</v>
      </c>
      <c r="AX493" s="115">
        <f t="shared" ref="AX493:AX556" si="519">(C493-K493)/(L493-K493)</f>
        <v>-0.37967157477001157</v>
      </c>
      <c r="AY493" s="115">
        <f t="shared" si="504"/>
        <v>0</v>
      </c>
      <c r="AZ493" s="115">
        <f t="shared" ref="AZ493:AZ556" si="520">(C493+1-K493)/(L493-K493)</f>
        <v>-0.37439082893436804</v>
      </c>
      <c r="BA493" s="115">
        <f t="shared" si="505"/>
        <v>0</v>
      </c>
      <c r="BB493" s="115">
        <f t="shared" ref="BB493:BB556" si="521">IF(AY493&lt;M493*100,AY493,(M493+(1-M493)*((C493-N493)/(O493-N493))^1.5)*100)</f>
        <v>0</v>
      </c>
      <c r="BC493" s="115">
        <f t="shared" ref="BC493:BC556" si="522">IF(BB492&lt;=0,BB493,BC492+BL492*(A493-A492))</f>
        <v>0</v>
      </c>
      <c r="BD493" s="115">
        <f t="shared" ref="BD493:BD556" si="523">IF(BA493&lt;M493*100,BA493,(M493+(1-M493)*((C493+1-N493)/(O493-N493))^1.5)*100)</f>
        <v>0</v>
      </c>
      <c r="BE493" s="115">
        <f t="shared" si="506"/>
        <v>0</v>
      </c>
      <c r="BF493" s="115">
        <f t="shared" si="507"/>
        <v>0</v>
      </c>
      <c r="BG493" s="115">
        <f t="shared" ref="BG493:BG556" si="524">IF(BC493&lt;M493*100,BF493*(L493-K493)+K493,BF493*(O493-N493)+N493)</f>
        <v>1581.3444900000086</v>
      </c>
      <c r="BH493" s="115">
        <f t="shared" ref="BH493:BH556" si="525">IF(BF492&lt;AX492,BH492,(C493-BG492)/(A493-A492))</f>
        <v>7276.5809237071799</v>
      </c>
      <c r="BI493" s="115">
        <f t="shared" si="508"/>
        <v>86.846999999967949</v>
      </c>
      <c r="BJ493" s="115" t="e">
        <f t="shared" si="509"/>
        <v>#DIV/0!</v>
      </c>
      <c r="BK493" s="115">
        <f t="shared" si="488"/>
        <v>0</v>
      </c>
      <c r="BL493" s="115">
        <f t="shared" si="489"/>
        <v>0</v>
      </c>
      <c r="BM493" s="115">
        <f t="shared" si="510"/>
        <v>0</v>
      </c>
      <c r="BN493" s="201">
        <f t="shared" si="490"/>
        <v>0</v>
      </c>
      <c r="BO493" s="216">
        <f t="shared" ref="BO493:BO556" si="526">BO492+BN493</f>
        <v>0</v>
      </c>
      <c r="BP493" s="201"/>
      <c r="BQ493" s="110">
        <f t="shared" si="491"/>
        <v>0</v>
      </c>
      <c r="BR493" s="110" t="e">
        <f t="shared" si="492"/>
        <v>#DIV/0!</v>
      </c>
      <c r="BS493" s="110" t="e">
        <f t="shared" si="511"/>
        <v>#DIV/0!</v>
      </c>
      <c r="BT493" s="110">
        <f t="shared" si="512"/>
        <v>0</v>
      </c>
    </row>
    <row r="494" spans="1:72" s="217" customFormat="1">
      <c r="A494" s="110">
        <f t="shared" ref="A494:A557" si="527">A493-0.01</f>
        <v>4.5000000000000959</v>
      </c>
      <c r="B494" s="110">
        <f t="shared" si="493"/>
        <v>1509.3153388987187</v>
      </c>
      <c r="C494" s="116">
        <f t="shared" si="494"/>
        <v>1509.3153388987187</v>
      </c>
      <c r="D494" s="110"/>
      <c r="E494" s="205">
        <f t="shared" si="462"/>
        <v>1619.841947318451</v>
      </c>
      <c r="F494" s="205">
        <f t="shared" si="463"/>
        <v>1689.0742812236249</v>
      </c>
      <c r="G494" s="205">
        <f t="shared" si="464"/>
        <v>-0.15428450414571623</v>
      </c>
      <c r="H494" s="205">
        <f t="shared" si="465"/>
        <v>1609.1604710110407</v>
      </c>
      <c r="I494" s="205">
        <f t="shared" si="466"/>
        <v>0</v>
      </c>
      <c r="J494" s="110"/>
      <c r="K494" s="115">
        <f t="shared" si="467"/>
        <v>1580.4750000000083</v>
      </c>
      <c r="L494" s="115">
        <f t="shared" si="468"/>
        <v>1770.200000000005</v>
      </c>
      <c r="M494" s="115">
        <f t="shared" si="469"/>
        <v>0.17441860465116124</v>
      </c>
      <c r="N494" s="115">
        <f t="shared" si="470"/>
        <v>1639.7020043151738</v>
      </c>
      <c r="O494" s="115">
        <f t="shared" si="471"/>
        <v>1942.0000000000025</v>
      </c>
      <c r="P494" s="110"/>
      <c r="Q494" s="205">
        <f t="shared" si="472"/>
        <v>-1.596459373608847</v>
      </c>
      <c r="R494" s="204">
        <f t="shared" si="473"/>
        <v>0</v>
      </c>
      <c r="S494" s="204">
        <f t="shared" si="474"/>
        <v>0</v>
      </c>
      <c r="T494" s="115">
        <f t="shared" si="475"/>
        <v>-0.37506739281218021</v>
      </c>
      <c r="U494" s="115">
        <f t="shared" si="476"/>
        <v>0</v>
      </c>
      <c r="V494" s="115">
        <f t="shared" si="477"/>
        <v>0</v>
      </c>
      <c r="W494" s="202">
        <f t="shared" si="495"/>
        <v>0</v>
      </c>
      <c r="X494" s="110"/>
      <c r="Y494" s="205">
        <f t="shared" si="513"/>
        <v>95.729290697183615</v>
      </c>
      <c r="Z494" s="205">
        <f t="shared" si="514"/>
        <v>-1.596459373608847</v>
      </c>
      <c r="AA494" s="205">
        <f t="shared" si="478"/>
        <v>0</v>
      </c>
      <c r="AB494" s="205">
        <f t="shared" si="496"/>
        <v>0</v>
      </c>
      <c r="AC494" s="205">
        <f t="shared" si="515"/>
        <v>-1.582015255613783</v>
      </c>
      <c r="AD494" s="205">
        <f t="shared" si="479"/>
        <v>0</v>
      </c>
      <c r="AE494" s="205">
        <f t="shared" si="497"/>
        <v>0</v>
      </c>
      <c r="AF494" s="205">
        <f t="shared" si="480"/>
        <v>0</v>
      </c>
      <c r="AG494" s="205">
        <f t="shared" si="498"/>
        <v>0</v>
      </c>
      <c r="AH494" s="205">
        <f t="shared" si="499"/>
        <v>0</v>
      </c>
      <c r="AI494" s="205">
        <f t="shared" si="481"/>
        <v>-0.15428450414571623</v>
      </c>
      <c r="AJ494" s="205">
        <f t="shared" si="516"/>
        <v>1609.1604710110407</v>
      </c>
      <c r="AK494" s="205">
        <f t="shared" si="500"/>
        <v>95.634800153404498</v>
      </c>
      <c r="AL494" s="205">
        <f t="shared" si="482"/>
        <v>95.729290697183615</v>
      </c>
      <c r="AM494" s="205" t="e">
        <f t="shared" si="483"/>
        <v>#DIV/0!</v>
      </c>
      <c r="AN494" s="205">
        <f t="shared" si="501"/>
        <v>0</v>
      </c>
      <c r="AO494" s="205">
        <f t="shared" si="484"/>
        <v>0</v>
      </c>
      <c r="AP494" s="205">
        <f t="shared" si="502"/>
        <v>0</v>
      </c>
      <c r="AQ494" s="205">
        <f t="shared" si="503"/>
        <v>0</v>
      </c>
      <c r="AR494" s="215">
        <f t="shared" si="485"/>
        <v>13.181186421934679</v>
      </c>
      <c r="AS494" s="215">
        <f t="shared" si="486"/>
        <v>13.181186421934679</v>
      </c>
      <c r="AT494" s="215">
        <f t="shared" si="487"/>
        <v>0</v>
      </c>
      <c r="AU494" s="215">
        <f t="shared" si="517"/>
        <v>0</v>
      </c>
      <c r="AV494" s="201"/>
      <c r="AW494" s="115">
        <f t="shared" si="518"/>
        <v>86.949000000028747</v>
      </c>
      <c r="AX494" s="115">
        <f t="shared" si="519"/>
        <v>-0.37506739281218021</v>
      </c>
      <c r="AY494" s="115">
        <f t="shared" si="504"/>
        <v>0</v>
      </c>
      <c r="AZ494" s="115">
        <f t="shared" si="520"/>
        <v>-0.36979660614727033</v>
      </c>
      <c r="BA494" s="115">
        <f t="shared" si="505"/>
        <v>0</v>
      </c>
      <c r="BB494" s="115">
        <f t="shared" si="521"/>
        <v>0</v>
      </c>
      <c r="BC494" s="115">
        <f t="shared" si="522"/>
        <v>0</v>
      </c>
      <c r="BD494" s="115">
        <f t="shared" si="523"/>
        <v>0</v>
      </c>
      <c r="BE494" s="115">
        <f t="shared" si="506"/>
        <v>0</v>
      </c>
      <c r="BF494" s="115">
        <f t="shared" si="507"/>
        <v>0</v>
      </c>
      <c r="BG494" s="115">
        <f t="shared" si="524"/>
        <v>1580.4750000000083</v>
      </c>
      <c r="BH494" s="115">
        <f t="shared" si="525"/>
        <v>7202.9151101291463</v>
      </c>
      <c r="BI494" s="115">
        <f t="shared" si="508"/>
        <v>86.949000000028747</v>
      </c>
      <c r="BJ494" s="115" t="e">
        <f t="shared" si="509"/>
        <v>#DIV/0!</v>
      </c>
      <c r="BK494" s="115">
        <f t="shared" si="488"/>
        <v>0</v>
      </c>
      <c r="BL494" s="115">
        <f t="shared" si="489"/>
        <v>0</v>
      </c>
      <c r="BM494" s="115">
        <f t="shared" si="510"/>
        <v>0</v>
      </c>
      <c r="BN494" s="201">
        <f t="shared" si="490"/>
        <v>0</v>
      </c>
      <c r="BO494" s="216">
        <f t="shared" si="526"/>
        <v>0</v>
      </c>
      <c r="BP494" s="201"/>
      <c r="BQ494" s="110">
        <f t="shared" si="491"/>
        <v>0</v>
      </c>
      <c r="BR494" s="110" t="e">
        <f t="shared" si="492"/>
        <v>#DIV/0!</v>
      </c>
      <c r="BS494" s="110" t="e">
        <f t="shared" si="511"/>
        <v>#DIV/0!</v>
      </c>
      <c r="BT494" s="110">
        <f t="shared" si="512"/>
        <v>0</v>
      </c>
    </row>
    <row r="495" spans="1:72" s="217" customFormat="1">
      <c r="A495" s="110">
        <f t="shared" si="527"/>
        <v>4.4900000000000961</v>
      </c>
      <c r="B495" s="110">
        <f t="shared" si="493"/>
        <v>1509.1835270344993</v>
      </c>
      <c r="C495" s="116">
        <f t="shared" si="494"/>
        <v>1509.1835270344993</v>
      </c>
      <c r="D495" s="110"/>
      <c r="E495" s="205">
        <f t="shared" si="462"/>
        <v>1618.9507207438946</v>
      </c>
      <c r="F495" s="205">
        <f t="shared" si="463"/>
        <v>1688.562881223625</v>
      </c>
      <c r="G495" s="205">
        <f t="shared" si="464"/>
        <v>-0.15440529839918732</v>
      </c>
      <c r="H495" s="205">
        <f t="shared" si="465"/>
        <v>1608.2022343328097</v>
      </c>
      <c r="I495" s="205">
        <f t="shared" si="466"/>
        <v>0</v>
      </c>
      <c r="J495" s="110"/>
      <c r="K495" s="115">
        <f t="shared" si="467"/>
        <v>1579.6044900000086</v>
      </c>
      <c r="L495" s="115">
        <f t="shared" si="468"/>
        <v>1769.6876800000048</v>
      </c>
      <c r="M495" s="115">
        <f t="shared" si="469"/>
        <v>0.17458100558659059</v>
      </c>
      <c r="N495" s="115">
        <f t="shared" si="470"/>
        <v>1638.9801393471914</v>
      </c>
      <c r="O495" s="115">
        <f t="shared" si="471"/>
        <v>1941.7298000000026</v>
      </c>
      <c r="P495" s="110"/>
      <c r="Q495" s="205">
        <f t="shared" si="472"/>
        <v>-1.5768393475067799</v>
      </c>
      <c r="R495" s="204">
        <f t="shared" si="473"/>
        <v>0</v>
      </c>
      <c r="S495" s="204">
        <f t="shared" si="474"/>
        <v>0</v>
      </c>
      <c r="T495" s="115">
        <f t="shared" si="475"/>
        <v>-0.37047443787907114</v>
      </c>
      <c r="U495" s="115">
        <f t="shared" si="476"/>
        <v>0</v>
      </c>
      <c r="V495" s="115">
        <f t="shared" si="477"/>
        <v>0</v>
      </c>
      <c r="W495" s="202">
        <f t="shared" si="495"/>
        <v>0</v>
      </c>
      <c r="X495" s="110"/>
      <c r="Y495" s="205">
        <f t="shared" si="513"/>
        <v>95.823667823108053</v>
      </c>
      <c r="Z495" s="205">
        <f t="shared" si="514"/>
        <v>-1.5768393475067799</v>
      </c>
      <c r="AA495" s="205">
        <f t="shared" si="478"/>
        <v>0</v>
      </c>
      <c r="AB495" s="205">
        <f t="shared" si="496"/>
        <v>0</v>
      </c>
      <c r="AC495" s="205">
        <f t="shared" si="515"/>
        <v>-1.5624740413144633</v>
      </c>
      <c r="AD495" s="205">
        <f t="shared" si="479"/>
        <v>0</v>
      </c>
      <c r="AE495" s="205">
        <f t="shared" si="497"/>
        <v>0</v>
      </c>
      <c r="AF495" s="205">
        <f t="shared" si="480"/>
        <v>0</v>
      </c>
      <c r="AG495" s="205">
        <f t="shared" si="498"/>
        <v>0</v>
      </c>
      <c r="AH495" s="205">
        <f t="shared" si="499"/>
        <v>0</v>
      </c>
      <c r="AI495" s="205">
        <f t="shared" si="481"/>
        <v>-0.15440529839918732</v>
      </c>
      <c r="AJ495" s="205">
        <f t="shared" si="516"/>
        <v>1608.2022343328097</v>
      </c>
      <c r="AK495" s="205">
        <f t="shared" si="500"/>
        <v>95.729290697183615</v>
      </c>
      <c r="AL495" s="205">
        <f t="shared" si="482"/>
        <v>95.823667823108053</v>
      </c>
      <c r="AM495" s="205" t="e">
        <f t="shared" si="483"/>
        <v>#DIV/0!</v>
      </c>
      <c r="AN495" s="205">
        <f t="shared" si="501"/>
        <v>0</v>
      </c>
      <c r="AO495" s="205">
        <f t="shared" si="484"/>
        <v>0</v>
      </c>
      <c r="AP495" s="205">
        <f t="shared" si="502"/>
        <v>0</v>
      </c>
      <c r="AQ495" s="205">
        <f t="shared" si="503"/>
        <v>0</v>
      </c>
      <c r="AR495" s="215">
        <f t="shared" si="485"/>
        <v>13.181186421934679</v>
      </c>
      <c r="AS495" s="215">
        <f t="shared" si="486"/>
        <v>13.181186421934679</v>
      </c>
      <c r="AT495" s="215">
        <f t="shared" si="487"/>
        <v>0</v>
      </c>
      <c r="AU495" s="215">
        <f t="shared" si="517"/>
        <v>0</v>
      </c>
      <c r="AV495" s="201"/>
      <c r="AW495" s="115">
        <f t="shared" si="518"/>
        <v>87.050999999975872</v>
      </c>
      <c r="AX495" s="115">
        <f t="shared" si="519"/>
        <v>-0.37047443787907114</v>
      </c>
      <c r="AY495" s="115">
        <f t="shared" si="504"/>
        <v>0</v>
      </c>
      <c r="AZ495" s="115">
        <f t="shared" si="520"/>
        <v>-0.36521358340793131</v>
      </c>
      <c r="BA495" s="115">
        <f t="shared" si="505"/>
        <v>0</v>
      </c>
      <c r="BB495" s="115">
        <f t="shared" si="521"/>
        <v>0</v>
      </c>
      <c r="BC495" s="115">
        <f t="shared" si="522"/>
        <v>0</v>
      </c>
      <c r="BD495" s="115">
        <f t="shared" si="523"/>
        <v>0</v>
      </c>
      <c r="BE495" s="115">
        <f t="shared" si="506"/>
        <v>0</v>
      </c>
      <c r="BF495" s="115">
        <f t="shared" si="507"/>
        <v>0</v>
      </c>
      <c r="BG495" s="115">
        <f t="shared" si="524"/>
        <v>1579.6044900000086</v>
      </c>
      <c r="BH495" s="115">
        <f t="shared" si="525"/>
        <v>7129.147296551052</v>
      </c>
      <c r="BI495" s="115">
        <f t="shared" si="508"/>
        <v>87.050999999975872</v>
      </c>
      <c r="BJ495" s="115" t="e">
        <f t="shared" si="509"/>
        <v>#DIV/0!</v>
      </c>
      <c r="BK495" s="115">
        <f t="shared" si="488"/>
        <v>0</v>
      </c>
      <c r="BL495" s="115">
        <f t="shared" si="489"/>
        <v>0</v>
      </c>
      <c r="BM495" s="115">
        <f t="shared" si="510"/>
        <v>0</v>
      </c>
      <c r="BN495" s="201">
        <f t="shared" si="490"/>
        <v>0</v>
      </c>
      <c r="BO495" s="216">
        <f t="shared" si="526"/>
        <v>0</v>
      </c>
      <c r="BP495" s="201"/>
      <c r="BQ495" s="110">
        <f t="shared" si="491"/>
        <v>0</v>
      </c>
      <c r="BR495" s="110" t="e">
        <f t="shared" si="492"/>
        <v>#DIV/0!</v>
      </c>
      <c r="BS495" s="110" t="e">
        <f t="shared" si="511"/>
        <v>#DIV/0!</v>
      </c>
      <c r="BT495" s="110">
        <f t="shared" si="512"/>
        <v>0</v>
      </c>
    </row>
    <row r="496" spans="1:72" s="217" customFormat="1">
      <c r="A496" s="110">
        <f t="shared" si="527"/>
        <v>4.4800000000000963</v>
      </c>
      <c r="B496" s="110">
        <f t="shared" si="493"/>
        <v>1509.05171517028</v>
      </c>
      <c r="C496" s="116">
        <f t="shared" si="494"/>
        <v>1509.05171517028</v>
      </c>
      <c r="D496" s="110"/>
      <c r="E496" s="205">
        <f t="shared" si="462"/>
        <v>1618.0583678145865</v>
      </c>
      <c r="F496" s="205">
        <f t="shared" si="463"/>
        <v>1688.048681223625</v>
      </c>
      <c r="G496" s="205">
        <f t="shared" si="464"/>
        <v>-0.15452585172854222</v>
      </c>
      <c r="H496" s="205">
        <f t="shared" si="465"/>
        <v>1607.2430550223073</v>
      </c>
      <c r="I496" s="205">
        <f t="shared" si="466"/>
        <v>0</v>
      </c>
      <c r="J496" s="110"/>
      <c r="K496" s="115">
        <f t="shared" si="467"/>
        <v>1578.7329600000085</v>
      </c>
      <c r="L496" s="115">
        <f t="shared" si="468"/>
        <v>1769.174720000005</v>
      </c>
      <c r="M496" s="115">
        <f t="shared" si="469"/>
        <v>0.17474370922646626</v>
      </c>
      <c r="N496" s="115">
        <f t="shared" si="470"/>
        <v>1638.2575692506055</v>
      </c>
      <c r="O496" s="115">
        <f t="shared" si="471"/>
        <v>1941.4592000000027</v>
      </c>
      <c r="P496" s="110"/>
      <c r="Q496" s="205">
        <f t="shared" si="472"/>
        <v>-1.5574534151211501</v>
      </c>
      <c r="R496" s="204">
        <f t="shared" si="473"/>
        <v>0</v>
      </c>
      <c r="S496" s="204">
        <f t="shared" si="474"/>
        <v>0</v>
      </c>
      <c r="T496" s="115">
        <f t="shared" si="475"/>
        <v>-0.36589267411585441</v>
      </c>
      <c r="U496" s="115">
        <f t="shared" si="476"/>
        <v>0</v>
      </c>
      <c r="V496" s="115">
        <f t="shared" si="477"/>
        <v>0</v>
      </c>
      <c r="W496" s="202">
        <f t="shared" si="495"/>
        <v>0</v>
      </c>
      <c r="X496" s="110"/>
      <c r="Y496" s="205">
        <f t="shared" si="513"/>
        <v>95.91793105023703</v>
      </c>
      <c r="Z496" s="205">
        <f t="shared" si="514"/>
        <v>-1.5574534151211501</v>
      </c>
      <c r="AA496" s="205">
        <f t="shared" si="478"/>
        <v>0</v>
      </c>
      <c r="AB496" s="205">
        <f t="shared" si="496"/>
        <v>0</v>
      </c>
      <c r="AC496" s="205">
        <f t="shared" si="515"/>
        <v>-1.5431657237065426</v>
      </c>
      <c r="AD496" s="205">
        <f t="shared" si="479"/>
        <v>0</v>
      </c>
      <c r="AE496" s="205">
        <f t="shared" si="497"/>
        <v>0</v>
      </c>
      <c r="AF496" s="205">
        <f t="shared" si="480"/>
        <v>0</v>
      </c>
      <c r="AG496" s="205">
        <f t="shared" si="498"/>
        <v>0</v>
      </c>
      <c r="AH496" s="205">
        <f t="shared" si="499"/>
        <v>0</v>
      </c>
      <c r="AI496" s="205">
        <f t="shared" si="481"/>
        <v>-0.15452585172854222</v>
      </c>
      <c r="AJ496" s="205">
        <f t="shared" si="516"/>
        <v>1607.2430550223073</v>
      </c>
      <c r="AK496" s="205">
        <f t="shared" si="500"/>
        <v>95.823667823108053</v>
      </c>
      <c r="AL496" s="205">
        <f t="shared" si="482"/>
        <v>95.91793105023703</v>
      </c>
      <c r="AM496" s="205" t="e">
        <f t="shared" si="483"/>
        <v>#DIV/0!</v>
      </c>
      <c r="AN496" s="205">
        <f t="shared" si="501"/>
        <v>0</v>
      </c>
      <c r="AO496" s="205">
        <f t="shared" si="484"/>
        <v>0</v>
      </c>
      <c r="AP496" s="205">
        <f t="shared" si="502"/>
        <v>0</v>
      </c>
      <c r="AQ496" s="205">
        <f t="shared" si="503"/>
        <v>0</v>
      </c>
      <c r="AR496" s="215">
        <f t="shared" si="485"/>
        <v>13.181186421934679</v>
      </c>
      <c r="AS496" s="215">
        <f t="shared" si="486"/>
        <v>13.181186421934679</v>
      </c>
      <c r="AT496" s="215">
        <f t="shared" si="487"/>
        <v>0</v>
      </c>
      <c r="AU496" s="215">
        <f t="shared" si="517"/>
        <v>0</v>
      </c>
      <c r="AV496" s="201"/>
      <c r="AW496" s="115">
        <f t="shared" si="518"/>
        <v>87.153000000013932</v>
      </c>
      <c r="AX496" s="115">
        <f t="shared" si="519"/>
        <v>-0.36589267411585441</v>
      </c>
      <c r="AY496" s="115">
        <f t="shared" si="504"/>
        <v>0</v>
      </c>
      <c r="AZ496" s="115">
        <f t="shared" si="520"/>
        <v>-0.36064172495428387</v>
      </c>
      <c r="BA496" s="115">
        <f t="shared" si="505"/>
        <v>0</v>
      </c>
      <c r="BB496" s="115">
        <f t="shared" si="521"/>
        <v>0</v>
      </c>
      <c r="BC496" s="115">
        <f t="shared" si="522"/>
        <v>0</v>
      </c>
      <c r="BD496" s="115">
        <f t="shared" si="523"/>
        <v>0</v>
      </c>
      <c r="BE496" s="115">
        <f t="shared" si="506"/>
        <v>0</v>
      </c>
      <c r="BF496" s="115">
        <f t="shared" si="507"/>
        <v>0</v>
      </c>
      <c r="BG496" s="115">
        <f t="shared" si="524"/>
        <v>1578.7329600000085</v>
      </c>
      <c r="BH496" s="115">
        <f t="shared" si="525"/>
        <v>7055.2774829730106</v>
      </c>
      <c r="BI496" s="115">
        <f t="shared" si="508"/>
        <v>87.153000000013932</v>
      </c>
      <c r="BJ496" s="115" t="e">
        <f t="shared" si="509"/>
        <v>#DIV/0!</v>
      </c>
      <c r="BK496" s="115">
        <f t="shared" si="488"/>
        <v>0</v>
      </c>
      <c r="BL496" s="115">
        <f t="shared" si="489"/>
        <v>0</v>
      </c>
      <c r="BM496" s="115">
        <f t="shared" si="510"/>
        <v>0</v>
      </c>
      <c r="BN496" s="201">
        <f t="shared" si="490"/>
        <v>0</v>
      </c>
      <c r="BO496" s="216">
        <f t="shared" si="526"/>
        <v>0</v>
      </c>
      <c r="BP496" s="201"/>
      <c r="BQ496" s="110">
        <f t="shared" si="491"/>
        <v>0</v>
      </c>
      <c r="BR496" s="110" t="e">
        <f t="shared" si="492"/>
        <v>#DIV/0!</v>
      </c>
      <c r="BS496" s="110" t="e">
        <f t="shared" si="511"/>
        <v>#DIV/0!</v>
      </c>
      <c r="BT496" s="110">
        <f t="shared" si="512"/>
        <v>0</v>
      </c>
    </row>
    <row r="497" spans="1:72" s="217" customFormat="1">
      <c r="A497" s="110">
        <f t="shared" si="527"/>
        <v>4.4700000000000966</v>
      </c>
      <c r="B497" s="110">
        <f t="shared" si="493"/>
        <v>1508.9199033060606</v>
      </c>
      <c r="C497" s="116">
        <f t="shared" si="494"/>
        <v>1508.9199033060606</v>
      </c>
      <c r="D497" s="110"/>
      <c r="E497" s="205">
        <f t="shared" si="462"/>
        <v>1617.1648885305272</v>
      </c>
      <c r="F497" s="205">
        <f t="shared" si="463"/>
        <v>1687.5316812236251</v>
      </c>
      <c r="G497" s="205">
        <f t="shared" si="464"/>
        <v>-0.15464616036553563</v>
      </c>
      <c r="H497" s="205">
        <f t="shared" si="465"/>
        <v>1606.2829342233019</v>
      </c>
      <c r="I497" s="205">
        <f t="shared" si="466"/>
        <v>0</v>
      </c>
      <c r="J497" s="110"/>
      <c r="K497" s="115">
        <f t="shared" si="467"/>
        <v>1577.8604100000084</v>
      </c>
      <c r="L497" s="115">
        <f t="shared" si="468"/>
        <v>1768.661120000005</v>
      </c>
      <c r="M497" s="115">
        <f t="shared" si="469"/>
        <v>0.17490671641790886</v>
      </c>
      <c r="N497" s="115">
        <f t="shared" si="470"/>
        <v>1637.5342947130955</v>
      </c>
      <c r="O497" s="115">
        <f t="shared" si="471"/>
        <v>1941.1882000000028</v>
      </c>
      <c r="P497" s="110"/>
      <c r="Q497" s="205">
        <f t="shared" si="472"/>
        <v>-1.5382964191159429</v>
      </c>
      <c r="R497" s="204">
        <f t="shared" si="473"/>
        <v>0</v>
      </c>
      <c r="S497" s="204">
        <f t="shared" si="474"/>
        <v>0</v>
      </c>
      <c r="T497" s="115">
        <f t="shared" si="475"/>
        <v>-0.36132206580336634</v>
      </c>
      <c r="U497" s="115">
        <f t="shared" si="476"/>
        <v>0</v>
      </c>
      <c r="V497" s="115">
        <f t="shared" si="477"/>
        <v>0</v>
      </c>
      <c r="W497" s="202">
        <f t="shared" si="495"/>
        <v>0</v>
      </c>
      <c r="X497" s="110"/>
      <c r="Y497" s="205">
        <f t="shared" si="513"/>
        <v>96.01207990054013</v>
      </c>
      <c r="Z497" s="205">
        <f t="shared" si="514"/>
        <v>-1.5382964191159429</v>
      </c>
      <c r="AA497" s="205">
        <f t="shared" si="478"/>
        <v>0</v>
      </c>
      <c r="AB497" s="205">
        <f t="shared" si="496"/>
        <v>0</v>
      </c>
      <c r="AC497" s="205">
        <f t="shared" si="515"/>
        <v>-1.5240851702906417</v>
      </c>
      <c r="AD497" s="205">
        <f t="shared" si="479"/>
        <v>0</v>
      </c>
      <c r="AE497" s="205">
        <f t="shared" si="497"/>
        <v>0</v>
      </c>
      <c r="AF497" s="205">
        <f t="shared" si="480"/>
        <v>0</v>
      </c>
      <c r="AG497" s="205">
        <f t="shared" si="498"/>
        <v>0</v>
      </c>
      <c r="AH497" s="205">
        <f t="shared" si="499"/>
        <v>0</v>
      </c>
      <c r="AI497" s="205">
        <f t="shared" si="481"/>
        <v>-0.15464616036553563</v>
      </c>
      <c r="AJ497" s="205">
        <f t="shared" si="516"/>
        <v>1606.2829342233019</v>
      </c>
      <c r="AK497" s="205">
        <f t="shared" si="500"/>
        <v>95.91793105023703</v>
      </c>
      <c r="AL497" s="205">
        <f t="shared" si="482"/>
        <v>96.01207990054013</v>
      </c>
      <c r="AM497" s="205" t="e">
        <f t="shared" si="483"/>
        <v>#DIV/0!</v>
      </c>
      <c r="AN497" s="205">
        <f t="shared" si="501"/>
        <v>0</v>
      </c>
      <c r="AO497" s="205">
        <f t="shared" si="484"/>
        <v>0</v>
      </c>
      <c r="AP497" s="205">
        <f t="shared" si="502"/>
        <v>0</v>
      </c>
      <c r="AQ497" s="205">
        <f t="shared" si="503"/>
        <v>0</v>
      </c>
      <c r="AR497" s="215">
        <f t="shared" si="485"/>
        <v>13.181186421934679</v>
      </c>
      <c r="AS497" s="215">
        <f t="shared" si="486"/>
        <v>13.181186421934679</v>
      </c>
      <c r="AT497" s="215">
        <f t="shared" si="487"/>
        <v>0</v>
      </c>
      <c r="AU497" s="215">
        <f t="shared" si="517"/>
        <v>0</v>
      </c>
      <c r="AV497" s="201"/>
      <c r="AW497" s="115">
        <f t="shared" si="518"/>
        <v>87.255000000006518</v>
      </c>
      <c r="AX497" s="115">
        <f t="shared" si="519"/>
        <v>-0.36132206580336634</v>
      </c>
      <c r="AY497" s="115">
        <f t="shared" si="504"/>
        <v>0</v>
      </c>
      <c r="AZ497" s="115">
        <f t="shared" si="520"/>
        <v>-0.35608099515955155</v>
      </c>
      <c r="BA497" s="115">
        <f t="shared" si="505"/>
        <v>0</v>
      </c>
      <c r="BB497" s="115">
        <f t="shared" si="521"/>
        <v>0</v>
      </c>
      <c r="BC497" s="115">
        <f t="shared" si="522"/>
        <v>0</v>
      </c>
      <c r="BD497" s="115">
        <f t="shared" si="523"/>
        <v>0</v>
      </c>
      <c r="BE497" s="115">
        <f t="shared" si="506"/>
        <v>0</v>
      </c>
      <c r="BF497" s="115">
        <f t="shared" si="507"/>
        <v>0</v>
      </c>
      <c r="BG497" s="115">
        <f t="shared" si="524"/>
        <v>1577.8604100000084</v>
      </c>
      <c r="BH497" s="115">
        <f t="shared" si="525"/>
        <v>6981.305669394932</v>
      </c>
      <c r="BI497" s="115">
        <f t="shared" si="508"/>
        <v>87.255000000006518</v>
      </c>
      <c r="BJ497" s="115" t="e">
        <f t="shared" si="509"/>
        <v>#DIV/0!</v>
      </c>
      <c r="BK497" s="115">
        <f t="shared" si="488"/>
        <v>0</v>
      </c>
      <c r="BL497" s="115">
        <f t="shared" si="489"/>
        <v>0</v>
      </c>
      <c r="BM497" s="115">
        <f t="shared" si="510"/>
        <v>0</v>
      </c>
      <c r="BN497" s="201">
        <f t="shared" si="490"/>
        <v>0</v>
      </c>
      <c r="BO497" s="216">
        <f t="shared" si="526"/>
        <v>0</v>
      </c>
      <c r="BP497" s="201"/>
      <c r="BQ497" s="110">
        <f t="shared" si="491"/>
        <v>0</v>
      </c>
      <c r="BR497" s="110" t="e">
        <f t="shared" si="492"/>
        <v>#DIV/0!</v>
      </c>
      <c r="BS497" s="110" t="e">
        <f t="shared" si="511"/>
        <v>#DIV/0!</v>
      </c>
      <c r="BT497" s="110">
        <f t="shared" si="512"/>
        <v>0</v>
      </c>
    </row>
    <row r="498" spans="1:72" s="217" customFormat="1">
      <c r="A498" s="110">
        <f t="shared" si="527"/>
        <v>4.4600000000000968</v>
      </c>
      <c r="B498" s="110">
        <f t="shared" si="493"/>
        <v>1508.7880914418413</v>
      </c>
      <c r="C498" s="116">
        <f t="shared" si="494"/>
        <v>1508.7880914418413</v>
      </c>
      <c r="D498" s="110"/>
      <c r="E498" s="205">
        <f t="shared" si="462"/>
        <v>1616.2702828917163</v>
      </c>
      <c r="F498" s="205">
        <f t="shared" si="463"/>
        <v>1687.0118812236251</v>
      </c>
      <c r="G498" s="205">
        <f t="shared" si="464"/>
        <v>-0.15476622052042099</v>
      </c>
      <c r="H498" s="205">
        <f t="shared" si="465"/>
        <v>1605.321873084313</v>
      </c>
      <c r="I498" s="205">
        <f t="shared" si="466"/>
        <v>0</v>
      </c>
      <c r="J498" s="110"/>
      <c r="K498" s="115">
        <f t="shared" si="467"/>
        <v>1576.9868400000084</v>
      </c>
      <c r="L498" s="115">
        <f t="shared" si="468"/>
        <v>1768.146880000005</v>
      </c>
      <c r="M498" s="115">
        <f t="shared" si="469"/>
        <v>0.17507002801120289</v>
      </c>
      <c r="N498" s="115">
        <f t="shared" si="470"/>
        <v>1636.8103164245915</v>
      </c>
      <c r="O498" s="115">
        <f t="shared" si="471"/>
        <v>1940.9168000000027</v>
      </c>
      <c r="P498" s="110"/>
      <c r="Q498" s="205">
        <f t="shared" si="472"/>
        <v>-1.5193633446841979</v>
      </c>
      <c r="R498" s="204">
        <f t="shared" si="473"/>
        <v>0</v>
      </c>
      <c r="S498" s="204">
        <f t="shared" si="474"/>
        <v>0</v>
      </c>
      <c r="T498" s="115">
        <f t="shared" si="475"/>
        <v>-0.3567625773575292</v>
      </c>
      <c r="U498" s="115">
        <f t="shared" si="476"/>
        <v>0</v>
      </c>
      <c r="V498" s="115">
        <f t="shared" si="477"/>
        <v>0</v>
      </c>
      <c r="W498" s="202">
        <f t="shared" si="495"/>
        <v>0</v>
      </c>
      <c r="X498" s="110"/>
      <c r="Y498" s="205">
        <f t="shared" si="513"/>
        <v>96.10611389889732</v>
      </c>
      <c r="Z498" s="205">
        <f t="shared" si="514"/>
        <v>-1.5193633446841979</v>
      </c>
      <c r="AA498" s="205">
        <f t="shared" si="478"/>
        <v>0</v>
      </c>
      <c r="AB498" s="205">
        <f t="shared" si="496"/>
        <v>0</v>
      </c>
      <c r="AC498" s="205">
        <f t="shared" si="515"/>
        <v>-1.5052273904001547</v>
      </c>
      <c r="AD498" s="205">
        <f t="shared" si="479"/>
        <v>0</v>
      </c>
      <c r="AE498" s="205">
        <f t="shared" si="497"/>
        <v>0</v>
      </c>
      <c r="AF498" s="205">
        <f t="shared" si="480"/>
        <v>0</v>
      </c>
      <c r="AG498" s="205">
        <f t="shared" si="498"/>
        <v>0</v>
      </c>
      <c r="AH498" s="205">
        <f t="shared" si="499"/>
        <v>0</v>
      </c>
      <c r="AI498" s="205">
        <f t="shared" si="481"/>
        <v>-0.15476622052042099</v>
      </c>
      <c r="AJ498" s="205">
        <f t="shared" si="516"/>
        <v>1605.321873084313</v>
      </c>
      <c r="AK498" s="205">
        <f t="shared" si="500"/>
        <v>96.01207990054013</v>
      </c>
      <c r="AL498" s="205">
        <f t="shared" si="482"/>
        <v>96.10611389889732</v>
      </c>
      <c r="AM498" s="205" t="e">
        <f t="shared" si="483"/>
        <v>#DIV/0!</v>
      </c>
      <c r="AN498" s="205">
        <f t="shared" si="501"/>
        <v>0</v>
      </c>
      <c r="AO498" s="205">
        <f t="shared" si="484"/>
        <v>0</v>
      </c>
      <c r="AP498" s="205">
        <f t="shared" si="502"/>
        <v>0</v>
      </c>
      <c r="AQ498" s="205">
        <f t="shared" si="503"/>
        <v>0</v>
      </c>
      <c r="AR498" s="215">
        <f t="shared" si="485"/>
        <v>13.181186421957417</v>
      </c>
      <c r="AS498" s="215">
        <f t="shared" si="486"/>
        <v>13.181186421957417</v>
      </c>
      <c r="AT498" s="215">
        <f t="shared" si="487"/>
        <v>0</v>
      </c>
      <c r="AU498" s="215">
        <f t="shared" si="517"/>
        <v>0</v>
      </c>
      <c r="AV498" s="201"/>
      <c r="AW498" s="115">
        <f t="shared" si="518"/>
        <v>87.356999999999104</v>
      </c>
      <c r="AX498" s="115">
        <f t="shared" si="519"/>
        <v>-0.3567625773575292</v>
      </c>
      <c r="AY498" s="115">
        <f t="shared" si="504"/>
        <v>0</v>
      </c>
      <c r="AZ498" s="115">
        <f t="shared" si="520"/>
        <v>-0.35153135853166989</v>
      </c>
      <c r="BA498" s="115">
        <f t="shared" si="505"/>
        <v>0</v>
      </c>
      <c r="BB498" s="115">
        <f t="shared" si="521"/>
        <v>0</v>
      </c>
      <c r="BC498" s="115">
        <f t="shared" si="522"/>
        <v>0</v>
      </c>
      <c r="BD498" s="115">
        <f t="shared" si="523"/>
        <v>0</v>
      </c>
      <c r="BE498" s="115">
        <f t="shared" si="506"/>
        <v>0</v>
      </c>
      <c r="BF498" s="115">
        <f t="shared" si="507"/>
        <v>0</v>
      </c>
      <c r="BG498" s="115">
        <f t="shared" si="524"/>
        <v>1576.9868400000084</v>
      </c>
      <c r="BH498" s="115">
        <f t="shared" si="525"/>
        <v>6907.2318558168599</v>
      </c>
      <c r="BI498" s="115">
        <f t="shared" si="508"/>
        <v>87.356999999999104</v>
      </c>
      <c r="BJ498" s="115" t="e">
        <f t="shared" si="509"/>
        <v>#DIV/0!</v>
      </c>
      <c r="BK498" s="115">
        <f t="shared" si="488"/>
        <v>0</v>
      </c>
      <c r="BL498" s="115">
        <f t="shared" si="489"/>
        <v>0</v>
      </c>
      <c r="BM498" s="115">
        <f t="shared" si="510"/>
        <v>0</v>
      </c>
      <c r="BN498" s="201">
        <f t="shared" si="490"/>
        <v>0</v>
      </c>
      <c r="BO498" s="216">
        <f t="shared" si="526"/>
        <v>0</v>
      </c>
      <c r="BP498" s="201"/>
      <c r="BQ498" s="110">
        <f t="shared" si="491"/>
        <v>0</v>
      </c>
      <c r="BR498" s="110" t="e">
        <f t="shared" si="492"/>
        <v>#DIV/0!</v>
      </c>
      <c r="BS498" s="110" t="e">
        <f t="shared" si="511"/>
        <v>#DIV/0!</v>
      </c>
      <c r="BT498" s="110">
        <f t="shared" si="512"/>
        <v>0</v>
      </c>
    </row>
    <row r="499" spans="1:72" s="217" customFormat="1">
      <c r="A499" s="110">
        <f t="shared" si="527"/>
        <v>4.450000000000097</v>
      </c>
      <c r="B499" s="110">
        <f t="shared" si="493"/>
        <v>1508.6562795776217</v>
      </c>
      <c r="C499" s="116">
        <f t="shared" si="494"/>
        <v>1508.6562795776217</v>
      </c>
      <c r="D499" s="110"/>
      <c r="E499" s="205">
        <f t="shared" si="462"/>
        <v>1615.3745508981538</v>
      </c>
      <c r="F499" s="205">
        <f t="shared" si="463"/>
        <v>1686.4892812236251</v>
      </c>
      <c r="G499" s="205">
        <f t="shared" si="464"/>
        <v>-0.15488602838205678</v>
      </c>
      <c r="H499" s="205">
        <f t="shared" si="465"/>
        <v>1604.3598727585804</v>
      </c>
      <c r="I499" s="205">
        <f t="shared" si="466"/>
        <v>0</v>
      </c>
      <c r="J499" s="110"/>
      <c r="K499" s="115">
        <f t="shared" si="467"/>
        <v>1576.1122500000085</v>
      </c>
      <c r="L499" s="115">
        <f t="shared" si="468"/>
        <v>1767.6320000000051</v>
      </c>
      <c r="M499" s="115">
        <f t="shared" si="469"/>
        <v>0.17523364485981149</v>
      </c>
      <c r="N499" s="115">
        <f t="shared" si="470"/>
        <v>1636.0856350772854</v>
      </c>
      <c r="O499" s="115">
        <f t="shared" si="471"/>
        <v>1940.6450000000027</v>
      </c>
      <c r="P499" s="110"/>
      <c r="Q499" s="205">
        <f t="shared" si="472"/>
        <v>-1.5006493145950734</v>
      </c>
      <c r="R499" s="204">
        <f t="shared" si="473"/>
        <v>0</v>
      </c>
      <c r="S499" s="204">
        <f t="shared" si="474"/>
        <v>0</v>
      </c>
      <c r="T499" s="115">
        <f t="shared" si="475"/>
        <v>-0.35221417332879795</v>
      </c>
      <c r="U499" s="115">
        <f t="shared" si="476"/>
        <v>0</v>
      </c>
      <c r="V499" s="115">
        <f t="shared" si="477"/>
        <v>0</v>
      </c>
      <c r="W499" s="202">
        <f t="shared" si="495"/>
        <v>0</v>
      </c>
      <c r="X499" s="110"/>
      <c r="Y499" s="205">
        <f t="shared" si="513"/>
        <v>96.200032573258113</v>
      </c>
      <c r="Z499" s="205">
        <f t="shared" si="514"/>
        <v>-1.5006493145950734</v>
      </c>
      <c r="AA499" s="205">
        <f t="shared" si="478"/>
        <v>0</v>
      </c>
      <c r="AB499" s="205">
        <f t="shared" si="496"/>
        <v>0</v>
      </c>
      <c r="AC499" s="205">
        <f t="shared" si="515"/>
        <v>-1.4865875302724263</v>
      </c>
      <c r="AD499" s="205">
        <f t="shared" si="479"/>
        <v>0</v>
      </c>
      <c r="AE499" s="205">
        <f t="shared" si="497"/>
        <v>0</v>
      </c>
      <c r="AF499" s="205">
        <f t="shared" si="480"/>
        <v>0</v>
      </c>
      <c r="AG499" s="205">
        <f t="shared" si="498"/>
        <v>0</v>
      </c>
      <c r="AH499" s="205">
        <f t="shared" si="499"/>
        <v>0</v>
      </c>
      <c r="AI499" s="205">
        <f t="shared" si="481"/>
        <v>-0.15488602838205678</v>
      </c>
      <c r="AJ499" s="205">
        <f t="shared" si="516"/>
        <v>1604.3598727585804</v>
      </c>
      <c r="AK499" s="205">
        <f t="shared" si="500"/>
        <v>96.10611389889732</v>
      </c>
      <c r="AL499" s="205">
        <f t="shared" si="482"/>
        <v>96.200032573258113</v>
      </c>
      <c r="AM499" s="205" t="e">
        <f t="shared" si="483"/>
        <v>#DIV/0!</v>
      </c>
      <c r="AN499" s="205">
        <f t="shared" si="501"/>
        <v>0</v>
      </c>
      <c r="AO499" s="205">
        <f t="shared" si="484"/>
        <v>0</v>
      </c>
      <c r="AP499" s="205">
        <f t="shared" si="502"/>
        <v>0</v>
      </c>
      <c r="AQ499" s="205">
        <f t="shared" si="503"/>
        <v>0</v>
      </c>
      <c r="AR499" s="215">
        <f t="shared" si="485"/>
        <v>13.181186421934679</v>
      </c>
      <c r="AS499" s="215">
        <f t="shared" si="486"/>
        <v>13.181186421934679</v>
      </c>
      <c r="AT499" s="215">
        <f t="shared" si="487"/>
        <v>0</v>
      </c>
      <c r="AU499" s="215">
        <f t="shared" si="517"/>
        <v>0</v>
      </c>
      <c r="AV499" s="201"/>
      <c r="AW499" s="115">
        <f t="shared" si="518"/>
        <v>87.45899999999169</v>
      </c>
      <c r="AX499" s="115">
        <f t="shared" si="519"/>
        <v>-0.35221417332879795</v>
      </c>
      <c r="AY499" s="115">
        <f t="shared" si="504"/>
        <v>0</v>
      </c>
      <c r="AZ499" s="115">
        <f t="shared" si="520"/>
        <v>-0.34699277971273479</v>
      </c>
      <c r="BA499" s="115">
        <f t="shared" si="505"/>
        <v>0</v>
      </c>
      <c r="BB499" s="115">
        <f t="shared" si="521"/>
        <v>0</v>
      </c>
      <c r="BC499" s="115">
        <f t="shared" si="522"/>
        <v>0</v>
      </c>
      <c r="BD499" s="115">
        <f t="shared" si="523"/>
        <v>0</v>
      </c>
      <c r="BE499" s="115">
        <f t="shared" si="506"/>
        <v>0</v>
      </c>
      <c r="BF499" s="115">
        <f t="shared" si="507"/>
        <v>0</v>
      </c>
      <c r="BG499" s="115">
        <f t="shared" si="524"/>
        <v>1576.1122500000085</v>
      </c>
      <c r="BH499" s="115">
        <f t="shared" si="525"/>
        <v>6833.056042238818</v>
      </c>
      <c r="BI499" s="115">
        <f t="shared" si="508"/>
        <v>87.45899999999169</v>
      </c>
      <c r="BJ499" s="115" t="e">
        <f t="shared" si="509"/>
        <v>#DIV/0!</v>
      </c>
      <c r="BK499" s="115">
        <f t="shared" si="488"/>
        <v>0</v>
      </c>
      <c r="BL499" s="115">
        <f t="shared" si="489"/>
        <v>0</v>
      </c>
      <c r="BM499" s="115">
        <f t="shared" si="510"/>
        <v>0</v>
      </c>
      <c r="BN499" s="201">
        <f t="shared" si="490"/>
        <v>0</v>
      </c>
      <c r="BO499" s="216">
        <f t="shared" si="526"/>
        <v>0</v>
      </c>
      <c r="BP499" s="201"/>
      <c r="BQ499" s="110">
        <f t="shared" si="491"/>
        <v>0</v>
      </c>
      <c r="BR499" s="110" t="e">
        <f t="shared" si="492"/>
        <v>#DIV/0!</v>
      </c>
      <c r="BS499" s="110" t="e">
        <f t="shared" si="511"/>
        <v>#DIV/0!</v>
      </c>
      <c r="BT499" s="110">
        <f t="shared" si="512"/>
        <v>0</v>
      </c>
    </row>
    <row r="500" spans="1:72" s="217" customFormat="1">
      <c r="A500" s="110">
        <f t="shared" si="527"/>
        <v>4.4400000000000972</v>
      </c>
      <c r="B500" s="110">
        <f t="shared" si="493"/>
        <v>1508.5244677134024</v>
      </c>
      <c r="C500" s="116">
        <f t="shared" si="494"/>
        <v>1508.5244677134024</v>
      </c>
      <c r="D500" s="110"/>
      <c r="E500" s="205">
        <f t="shared" si="462"/>
        <v>1614.4776925498397</v>
      </c>
      <c r="F500" s="205">
        <f t="shared" si="463"/>
        <v>1685.9638812236251</v>
      </c>
      <c r="G500" s="205">
        <f t="shared" si="464"/>
        <v>-0.15500558011801754</v>
      </c>
      <c r="H500" s="205">
        <f t="shared" si="465"/>
        <v>1603.3969344040336</v>
      </c>
      <c r="I500" s="205">
        <f t="shared" si="466"/>
        <v>0</v>
      </c>
      <c r="J500" s="110"/>
      <c r="K500" s="115">
        <f t="shared" si="467"/>
        <v>1575.2366400000087</v>
      </c>
      <c r="L500" s="115">
        <f t="shared" si="468"/>
        <v>1767.1164800000049</v>
      </c>
      <c r="M500" s="115">
        <f t="shared" si="469"/>
        <v>0.17539756782039129</v>
      </c>
      <c r="N500" s="115">
        <f t="shared" si="470"/>
        <v>1635.3602513656388</v>
      </c>
      <c r="O500" s="115">
        <f t="shared" si="471"/>
        <v>1940.3728000000026</v>
      </c>
      <c r="P500" s="110"/>
      <c r="Q500" s="205">
        <f t="shared" si="472"/>
        <v>-1.4821495844454129</v>
      </c>
      <c r="R500" s="204">
        <f t="shared" si="473"/>
        <v>0</v>
      </c>
      <c r="S500" s="204">
        <f t="shared" si="474"/>
        <v>0</v>
      </c>
      <c r="T500" s="115">
        <f t="shared" si="475"/>
        <v>-0.34767681840159798</v>
      </c>
      <c r="U500" s="115">
        <f t="shared" si="476"/>
        <v>0</v>
      </c>
      <c r="V500" s="115">
        <f t="shared" si="477"/>
        <v>0</v>
      </c>
      <c r="W500" s="202">
        <f t="shared" si="495"/>
        <v>0</v>
      </c>
      <c r="X500" s="110"/>
      <c r="Y500" s="205">
        <f t="shared" si="513"/>
        <v>96.293835454687041</v>
      </c>
      <c r="Z500" s="205">
        <f t="shared" si="514"/>
        <v>-1.4821495844454129</v>
      </c>
      <c r="AA500" s="205">
        <f t="shared" si="478"/>
        <v>0</v>
      </c>
      <c r="AB500" s="205">
        <f t="shared" si="496"/>
        <v>0</v>
      </c>
      <c r="AC500" s="205">
        <f t="shared" si="515"/>
        <v>-1.4681608683234313</v>
      </c>
      <c r="AD500" s="205">
        <f t="shared" si="479"/>
        <v>0</v>
      </c>
      <c r="AE500" s="205">
        <f t="shared" si="497"/>
        <v>0</v>
      </c>
      <c r="AF500" s="205">
        <f t="shared" si="480"/>
        <v>0</v>
      </c>
      <c r="AG500" s="205">
        <f t="shared" si="498"/>
        <v>0</v>
      </c>
      <c r="AH500" s="205">
        <f t="shared" si="499"/>
        <v>0</v>
      </c>
      <c r="AI500" s="205">
        <f t="shared" si="481"/>
        <v>-0.15500558011801754</v>
      </c>
      <c r="AJ500" s="205">
        <f t="shared" si="516"/>
        <v>1603.3969344040336</v>
      </c>
      <c r="AK500" s="205">
        <f t="shared" si="500"/>
        <v>96.200032573258113</v>
      </c>
      <c r="AL500" s="205">
        <f t="shared" si="482"/>
        <v>96.293835454687041</v>
      </c>
      <c r="AM500" s="205" t="e">
        <f t="shared" si="483"/>
        <v>#DIV/0!</v>
      </c>
      <c r="AN500" s="205">
        <f t="shared" si="501"/>
        <v>0</v>
      </c>
      <c r="AO500" s="205">
        <f t="shared" si="484"/>
        <v>0</v>
      </c>
      <c r="AP500" s="205">
        <f t="shared" si="502"/>
        <v>0</v>
      </c>
      <c r="AQ500" s="205">
        <f t="shared" si="503"/>
        <v>0</v>
      </c>
      <c r="AR500" s="215">
        <f t="shared" si="485"/>
        <v>13.181186421934679</v>
      </c>
      <c r="AS500" s="215">
        <f t="shared" si="486"/>
        <v>13.181186421934679</v>
      </c>
      <c r="AT500" s="215">
        <f t="shared" si="487"/>
        <v>0</v>
      </c>
      <c r="AU500" s="215">
        <f t="shared" si="517"/>
        <v>0</v>
      </c>
      <c r="AV500" s="201"/>
      <c r="AW500" s="115">
        <f t="shared" si="518"/>
        <v>87.560999999984276</v>
      </c>
      <c r="AX500" s="115">
        <f t="shared" si="519"/>
        <v>-0.34767681840159798</v>
      </c>
      <c r="AY500" s="115">
        <f t="shared" si="504"/>
        <v>0</v>
      </c>
      <c r="AZ500" s="115">
        <f t="shared" si="520"/>
        <v>-0.34246522347844177</v>
      </c>
      <c r="BA500" s="115">
        <f t="shared" si="505"/>
        <v>0</v>
      </c>
      <c r="BB500" s="115">
        <f t="shared" si="521"/>
        <v>0</v>
      </c>
      <c r="BC500" s="115">
        <f t="shared" si="522"/>
        <v>0</v>
      </c>
      <c r="BD500" s="115">
        <f t="shared" si="523"/>
        <v>0</v>
      </c>
      <c r="BE500" s="115">
        <f t="shared" si="506"/>
        <v>0</v>
      </c>
      <c r="BF500" s="115">
        <f t="shared" si="507"/>
        <v>0</v>
      </c>
      <c r="BG500" s="115">
        <f t="shared" si="524"/>
        <v>1575.2366400000087</v>
      </c>
      <c r="BH500" s="115">
        <f t="shared" si="525"/>
        <v>6758.7782286607608</v>
      </c>
      <c r="BI500" s="115">
        <f t="shared" si="508"/>
        <v>87.560999999984276</v>
      </c>
      <c r="BJ500" s="115" t="e">
        <f t="shared" si="509"/>
        <v>#DIV/0!</v>
      </c>
      <c r="BK500" s="115">
        <f t="shared" si="488"/>
        <v>0</v>
      </c>
      <c r="BL500" s="115">
        <f t="shared" si="489"/>
        <v>0</v>
      </c>
      <c r="BM500" s="115">
        <f t="shared" si="510"/>
        <v>0</v>
      </c>
      <c r="BN500" s="201">
        <f t="shared" si="490"/>
        <v>0</v>
      </c>
      <c r="BO500" s="216">
        <f t="shared" si="526"/>
        <v>0</v>
      </c>
      <c r="BP500" s="201"/>
      <c r="BQ500" s="110">
        <f t="shared" si="491"/>
        <v>0</v>
      </c>
      <c r="BR500" s="110" t="e">
        <f t="shared" si="492"/>
        <v>#DIV/0!</v>
      </c>
      <c r="BS500" s="110" t="e">
        <f t="shared" si="511"/>
        <v>#DIV/0!</v>
      </c>
      <c r="BT500" s="110">
        <f t="shared" si="512"/>
        <v>0</v>
      </c>
    </row>
    <row r="501" spans="1:72" s="217" customFormat="1">
      <c r="A501" s="110">
        <f t="shared" si="527"/>
        <v>4.4300000000000974</v>
      </c>
      <c r="B501" s="110">
        <f t="shared" si="493"/>
        <v>1508.392655849183</v>
      </c>
      <c r="C501" s="116">
        <f t="shared" si="494"/>
        <v>1508.392655849183</v>
      </c>
      <c r="D501" s="110"/>
      <c r="E501" s="205">
        <f t="shared" si="462"/>
        <v>1613.5797078467745</v>
      </c>
      <c r="F501" s="205">
        <f t="shared" si="463"/>
        <v>1685.4356812236251</v>
      </c>
      <c r="G501" s="205">
        <f t="shared" si="464"/>
        <v>-0.1551248718747115</v>
      </c>
      <c r="H501" s="205">
        <f t="shared" si="465"/>
        <v>1602.4330591832579</v>
      </c>
      <c r="I501" s="205">
        <f t="shared" si="466"/>
        <v>0</v>
      </c>
      <c r="J501" s="110"/>
      <c r="K501" s="115">
        <f t="shared" si="467"/>
        <v>1574.3600100000085</v>
      </c>
      <c r="L501" s="115">
        <f t="shared" si="468"/>
        <v>1766.600320000005</v>
      </c>
      <c r="M501" s="115">
        <f t="shared" si="469"/>
        <v>0.17556179775280736</v>
      </c>
      <c r="N501" s="115">
        <f t="shared" si="470"/>
        <v>1634.634165986394</v>
      </c>
      <c r="O501" s="115">
        <f t="shared" si="471"/>
        <v>1940.1002000000028</v>
      </c>
      <c r="P501" s="110"/>
      <c r="Q501" s="205">
        <f t="shared" si="472"/>
        <v>-1.4638595381059689</v>
      </c>
      <c r="R501" s="204">
        <f t="shared" si="473"/>
        <v>0</v>
      </c>
      <c r="S501" s="204">
        <f t="shared" si="474"/>
        <v>0</v>
      </c>
      <c r="T501" s="115">
        <f t="shared" si="475"/>
        <v>-0.3431504773937718</v>
      </c>
      <c r="U501" s="115">
        <f t="shared" si="476"/>
        <v>0</v>
      </c>
      <c r="V501" s="115">
        <f t="shared" si="477"/>
        <v>0</v>
      </c>
      <c r="W501" s="202">
        <f t="shared" si="495"/>
        <v>0</v>
      </c>
      <c r="X501" s="110"/>
      <c r="Y501" s="205">
        <f t="shared" si="513"/>
        <v>96.387522077568306</v>
      </c>
      <c r="Z501" s="205">
        <f t="shared" si="514"/>
        <v>-1.4638595381059689</v>
      </c>
      <c r="AA501" s="205">
        <f t="shared" si="478"/>
        <v>0</v>
      </c>
      <c r="AB501" s="205">
        <f t="shared" si="496"/>
        <v>0</v>
      </c>
      <c r="AC501" s="205">
        <f t="shared" si="515"/>
        <v>-1.4499428106161683</v>
      </c>
      <c r="AD501" s="205">
        <f t="shared" si="479"/>
        <v>0</v>
      </c>
      <c r="AE501" s="205">
        <f t="shared" si="497"/>
        <v>0</v>
      </c>
      <c r="AF501" s="205">
        <f t="shared" si="480"/>
        <v>0</v>
      </c>
      <c r="AG501" s="205">
        <f t="shared" si="498"/>
        <v>0</v>
      </c>
      <c r="AH501" s="205">
        <f t="shared" si="499"/>
        <v>0</v>
      </c>
      <c r="AI501" s="205">
        <f t="shared" si="481"/>
        <v>-0.1551248718747115</v>
      </c>
      <c r="AJ501" s="205">
        <f t="shared" si="516"/>
        <v>1602.4330591832579</v>
      </c>
      <c r="AK501" s="205">
        <f t="shared" si="500"/>
        <v>96.293835454687041</v>
      </c>
      <c r="AL501" s="205">
        <f t="shared" si="482"/>
        <v>96.387522077568306</v>
      </c>
      <c r="AM501" s="205" t="e">
        <f t="shared" si="483"/>
        <v>#DIV/0!</v>
      </c>
      <c r="AN501" s="205">
        <f t="shared" si="501"/>
        <v>0</v>
      </c>
      <c r="AO501" s="205">
        <f t="shared" si="484"/>
        <v>0</v>
      </c>
      <c r="AP501" s="205">
        <f t="shared" si="502"/>
        <v>0</v>
      </c>
      <c r="AQ501" s="205">
        <f t="shared" si="503"/>
        <v>0</v>
      </c>
      <c r="AR501" s="215">
        <f t="shared" si="485"/>
        <v>13.181186421934679</v>
      </c>
      <c r="AS501" s="215">
        <f t="shared" si="486"/>
        <v>13.181186421934679</v>
      </c>
      <c r="AT501" s="215">
        <f t="shared" si="487"/>
        <v>0</v>
      </c>
      <c r="AU501" s="215">
        <f t="shared" si="517"/>
        <v>0</v>
      </c>
      <c r="AV501" s="201"/>
      <c r="AW501" s="115">
        <f t="shared" si="518"/>
        <v>87.663000000022336</v>
      </c>
      <c r="AX501" s="115">
        <f t="shared" si="519"/>
        <v>-0.3431504773937718</v>
      </c>
      <c r="AY501" s="115">
        <f t="shared" si="504"/>
        <v>0</v>
      </c>
      <c r="AZ501" s="115">
        <f t="shared" si="520"/>
        <v>-0.33794865473753488</v>
      </c>
      <c r="BA501" s="115">
        <f t="shared" si="505"/>
        <v>0</v>
      </c>
      <c r="BB501" s="115">
        <f t="shared" si="521"/>
        <v>0</v>
      </c>
      <c r="BC501" s="115">
        <f t="shared" si="522"/>
        <v>0</v>
      </c>
      <c r="BD501" s="115">
        <f t="shared" si="523"/>
        <v>0</v>
      </c>
      <c r="BE501" s="115">
        <f t="shared" si="506"/>
        <v>0</v>
      </c>
      <c r="BF501" s="115">
        <f t="shared" si="507"/>
        <v>0</v>
      </c>
      <c r="BG501" s="115">
        <f t="shared" si="524"/>
        <v>1574.3600100000085</v>
      </c>
      <c r="BH501" s="115">
        <f t="shared" si="525"/>
        <v>6684.3984150827118</v>
      </c>
      <c r="BI501" s="115">
        <f t="shared" si="508"/>
        <v>87.663000000022336</v>
      </c>
      <c r="BJ501" s="115" t="e">
        <f t="shared" si="509"/>
        <v>#DIV/0!</v>
      </c>
      <c r="BK501" s="115">
        <f t="shared" si="488"/>
        <v>0</v>
      </c>
      <c r="BL501" s="115">
        <f t="shared" si="489"/>
        <v>0</v>
      </c>
      <c r="BM501" s="115">
        <f t="shared" si="510"/>
        <v>0</v>
      </c>
      <c r="BN501" s="201">
        <f t="shared" si="490"/>
        <v>0</v>
      </c>
      <c r="BO501" s="216">
        <f t="shared" si="526"/>
        <v>0</v>
      </c>
      <c r="BP501" s="201"/>
      <c r="BQ501" s="110">
        <f t="shared" si="491"/>
        <v>0</v>
      </c>
      <c r="BR501" s="110" t="e">
        <f t="shared" si="492"/>
        <v>#DIV/0!</v>
      </c>
      <c r="BS501" s="110" t="e">
        <f t="shared" si="511"/>
        <v>#DIV/0!</v>
      </c>
      <c r="BT501" s="110">
        <f t="shared" si="512"/>
        <v>0</v>
      </c>
    </row>
    <row r="502" spans="1:72" s="217" customFormat="1">
      <c r="A502" s="110">
        <f t="shared" si="527"/>
        <v>4.4200000000000976</v>
      </c>
      <c r="B502" s="110">
        <f t="shared" si="493"/>
        <v>1508.2608439849637</v>
      </c>
      <c r="C502" s="116">
        <f t="shared" si="494"/>
        <v>1508.2608439849637</v>
      </c>
      <c r="D502" s="110"/>
      <c r="E502" s="205">
        <f t="shared" si="462"/>
        <v>1612.6805967889575</v>
      </c>
      <c r="F502" s="205">
        <f t="shared" si="463"/>
        <v>1684.9046812236252</v>
      </c>
      <c r="G502" s="205">
        <f t="shared" si="464"/>
        <v>-0.15524389977750155</v>
      </c>
      <c r="H502" s="205">
        <f t="shared" si="465"/>
        <v>1601.4682482634601</v>
      </c>
      <c r="I502" s="205">
        <f t="shared" si="466"/>
        <v>0</v>
      </c>
      <c r="J502" s="110"/>
      <c r="K502" s="115">
        <f t="shared" si="467"/>
        <v>1573.4823600000088</v>
      </c>
      <c r="L502" s="115">
        <f t="shared" si="468"/>
        <v>1766.0835200000051</v>
      </c>
      <c r="M502" s="115">
        <f t="shared" si="469"/>
        <v>0.17572633552014835</v>
      </c>
      <c r="N502" s="115">
        <f t="shared" si="470"/>
        <v>1633.9073796385842</v>
      </c>
      <c r="O502" s="115">
        <f t="shared" si="471"/>
        <v>1939.8272000000027</v>
      </c>
      <c r="P502" s="110"/>
      <c r="Q502" s="205">
        <f t="shared" si="472"/>
        <v>-1.4457746833530243</v>
      </c>
      <c r="R502" s="204">
        <f t="shared" si="473"/>
        <v>0</v>
      </c>
      <c r="S502" s="204">
        <f t="shared" si="474"/>
        <v>0</v>
      </c>
      <c r="T502" s="115">
        <f t="shared" si="475"/>
        <v>-0.3386351152560369</v>
      </c>
      <c r="U502" s="115">
        <f t="shared" si="476"/>
        <v>0</v>
      </c>
      <c r="V502" s="115">
        <f t="shared" si="477"/>
        <v>0</v>
      </c>
      <c r="W502" s="202">
        <f t="shared" si="495"/>
        <v>0</v>
      </c>
      <c r="X502" s="110"/>
      <c r="Y502" s="205">
        <f t="shared" si="513"/>
        <v>96.481091979787621</v>
      </c>
      <c r="Z502" s="205">
        <f t="shared" si="514"/>
        <v>-1.4457746833530243</v>
      </c>
      <c r="AA502" s="205">
        <f t="shared" si="478"/>
        <v>0</v>
      </c>
      <c r="AB502" s="205">
        <f t="shared" si="496"/>
        <v>0</v>
      </c>
      <c r="AC502" s="205">
        <f t="shared" si="515"/>
        <v>-1.4319288865135422</v>
      </c>
      <c r="AD502" s="205">
        <f t="shared" si="479"/>
        <v>0</v>
      </c>
      <c r="AE502" s="205">
        <f t="shared" si="497"/>
        <v>0</v>
      </c>
      <c r="AF502" s="205">
        <f t="shared" si="480"/>
        <v>0</v>
      </c>
      <c r="AG502" s="205">
        <f t="shared" si="498"/>
        <v>0</v>
      </c>
      <c r="AH502" s="205">
        <f t="shared" si="499"/>
        <v>0</v>
      </c>
      <c r="AI502" s="205">
        <f t="shared" si="481"/>
        <v>-0.15524389977750155</v>
      </c>
      <c r="AJ502" s="205">
        <f t="shared" si="516"/>
        <v>1601.4682482634601</v>
      </c>
      <c r="AK502" s="205">
        <f t="shared" si="500"/>
        <v>96.387522077568306</v>
      </c>
      <c r="AL502" s="205">
        <f t="shared" si="482"/>
        <v>96.481091979787621</v>
      </c>
      <c r="AM502" s="205" t="e">
        <f t="shared" si="483"/>
        <v>#DIV/0!</v>
      </c>
      <c r="AN502" s="205">
        <f t="shared" si="501"/>
        <v>0</v>
      </c>
      <c r="AO502" s="205">
        <f t="shared" si="484"/>
        <v>0</v>
      </c>
      <c r="AP502" s="205">
        <f t="shared" si="502"/>
        <v>0</v>
      </c>
      <c r="AQ502" s="205">
        <f t="shared" si="503"/>
        <v>0</v>
      </c>
      <c r="AR502" s="215">
        <f t="shared" si="485"/>
        <v>13.181186421934679</v>
      </c>
      <c r="AS502" s="215">
        <f t="shared" si="486"/>
        <v>13.181186421934679</v>
      </c>
      <c r="AT502" s="215">
        <f t="shared" si="487"/>
        <v>0</v>
      </c>
      <c r="AU502" s="215">
        <f t="shared" si="517"/>
        <v>0</v>
      </c>
      <c r="AV502" s="201"/>
      <c r="AW502" s="115">
        <f t="shared" si="518"/>
        <v>87.764999999969461</v>
      </c>
      <c r="AX502" s="115">
        <f t="shared" si="519"/>
        <v>-0.3386351152560369</v>
      </c>
      <c r="AY502" s="115">
        <f t="shared" si="504"/>
        <v>0</v>
      </c>
      <c r="AZ502" s="115">
        <f t="shared" si="520"/>
        <v>-0.33344303853126528</v>
      </c>
      <c r="BA502" s="115">
        <f t="shared" si="505"/>
        <v>0</v>
      </c>
      <c r="BB502" s="115">
        <f t="shared" si="521"/>
        <v>0</v>
      </c>
      <c r="BC502" s="115">
        <f t="shared" si="522"/>
        <v>0</v>
      </c>
      <c r="BD502" s="115">
        <f t="shared" si="523"/>
        <v>0</v>
      </c>
      <c r="BE502" s="115">
        <f t="shared" si="506"/>
        <v>0</v>
      </c>
      <c r="BF502" s="115">
        <f t="shared" si="507"/>
        <v>0</v>
      </c>
      <c r="BG502" s="115">
        <f t="shared" si="524"/>
        <v>1573.4823600000088</v>
      </c>
      <c r="BH502" s="115">
        <f t="shared" si="525"/>
        <v>6609.9166015046239</v>
      </c>
      <c r="BI502" s="115">
        <f t="shared" si="508"/>
        <v>87.764999999969461</v>
      </c>
      <c r="BJ502" s="115" t="e">
        <f t="shared" si="509"/>
        <v>#DIV/0!</v>
      </c>
      <c r="BK502" s="115">
        <f t="shared" si="488"/>
        <v>0</v>
      </c>
      <c r="BL502" s="115">
        <f t="shared" si="489"/>
        <v>0</v>
      </c>
      <c r="BM502" s="115">
        <f t="shared" si="510"/>
        <v>0</v>
      </c>
      <c r="BN502" s="201">
        <f t="shared" si="490"/>
        <v>0</v>
      </c>
      <c r="BO502" s="216">
        <f t="shared" si="526"/>
        <v>0</v>
      </c>
      <c r="BP502" s="201"/>
      <c r="BQ502" s="110">
        <f t="shared" si="491"/>
        <v>0</v>
      </c>
      <c r="BR502" s="110" t="e">
        <f t="shared" si="492"/>
        <v>#DIV/0!</v>
      </c>
      <c r="BS502" s="110" t="e">
        <f t="shared" si="511"/>
        <v>#DIV/0!</v>
      </c>
      <c r="BT502" s="110">
        <f t="shared" si="512"/>
        <v>0</v>
      </c>
    </row>
    <row r="503" spans="1:72" s="217" customFormat="1">
      <c r="A503" s="110">
        <f t="shared" si="527"/>
        <v>4.4100000000000978</v>
      </c>
      <c r="B503" s="110">
        <f t="shared" si="493"/>
        <v>1508.1290321207443</v>
      </c>
      <c r="C503" s="116">
        <f t="shared" si="494"/>
        <v>1508.1290321207443</v>
      </c>
      <c r="D503" s="110"/>
      <c r="E503" s="205">
        <f t="shared" si="462"/>
        <v>1611.7803593763892</v>
      </c>
      <c r="F503" s="205">
        <f t="shared" si="463"/>
        <v>1684.3708812236252</v>
      </c>
      <c r="G503" s="205">
        <f t="shared" si="464"/>
        <v>-0.15536265993083284</v>
      </c>
      <c r="H503" s="205">
        <f t="shared" si="465"/>
        <v>1600.5025028164355</v>
      </c>
      <c r="I503" s="205">
        <f t="shared" si="466"/>
        <v>0</v>
      </c>
      <c r="J503" s="110"/>
      <c r="K503" s="115">
        <f t="shared" si="467"/>
        <v>1572.6036900000086</v>
      </c>
      <c r="L503" s="115">
        <f t="shared" si="468"/>
        <v>1765.5660800000051</v>
      </c>
      <c r="M503" s="115">
        <f t="shared" si="469"/>
        <v>0.17589118198874135</v>
      </c>
      <c r="N503" s="115">
        <f t="shared" si="470"/>
        <v>1633.1798930235404</v>
      </c>
      <c r="O503" s="115">
        <f t="shared" si="471"/>
        <v>1939.5538000000026</v>
      </c>
      <c r="P503" s="110"/>
      <c r="Q503" s="205">
        <f t="shared" si="472"/>
        <v>-1.427890647676775</v>
      </c>
      <c r="R503" s="204">
        <f t="shared" si="473"/>
        <v>0</v>
      </c>
      <c r="S503" s="204">
        <f t="shared" si="474"/>
        <v>0</v>
      </c>
      <c r="T503" s="115">
        <f t="shared" si="475"/>
        <v>-0.33413069707141058</v>
      </c>
      <c r="U503" s="115">
        <f t="shared" si="476"/>
        <v>0</v>
      </c>
      <c r="V503" s="115">
        <f t="shared" si="477"/>
        <v>0</v>
      </c>
      <c r="W503" s="202">
        <f t="shared" si="495"/>
        <v>0</v>
      </c>
      <c r="X503" s="110"/>
      <c r="Y503" s="205">
        <f t="shared" si="513"/>
        <v>96.574544702459448</v>
      </c>
      <c r="Z503" s="205">
        <f t="shared" si="514"/>
        <v>-1.427890647676775</v>
      </c>
      <c r="AA503" s="205">
        <f t="shared" si="478"/>
        <v>0</v>
      </c>
      <c r="AB503" s="205">
        <f t="shared" si="496"/>
        <v>0</v>
      </c>
      <c r="AC503" s="205">
        <f t="shared" si="515"/>
        <v>-1.4141147445071509</v>
      </c>
      <c r="AD503" s="205">
        <f t="shared" si="479"/>
        <v>0</v>
      </c>
      <c r="AE503" s="205">
        <f t="shared" si="497"/>
        <v>0</v>
      </c>
      <c r="AF503" s="205">
        <f t="shared" si="480"/>
        <v>0</v>
      </c>
      <c r="AG503" s="205">
        <f t="shared" si="498"/>
        <v>0</v>
      </c>
      <c r="AH503" s="205">
        <f t="shared" si="499"/>
        <v>0</v>
      </c>
      <c r="AI503" s="205">
        <f t="shared" si="481"/>
        <v>-0.15536265993083284</v>
      </c>
      <c r="AJ503" s="205">
        <f t="shared" si="516"/>
        <v>1600.5025028164355</v>
      </c>
      <c r="AK503" s="205">
        <f t="shared" si="500"/>
        <v>96.481091979787621</v>
      </c>
      <c r="AL503" s="205">
        <f t="shared" si="482"/>
        <v>96.574544702459448</v>
      </c>
      <c r="AM503" s="205" t="e">
        <f t="shared" si="483"/>
        <v>#DIV/0!</v>
      </c>
      <c r="AN503" s="205">
        <f t="shared" si="501"/>
        <v>0</v>
      </c>
      <c r="AO503" s="205">
        <f t="shared" si="484"/>
        <v>0</v>
      </c>
      <c r="AP503" s="205">
        <f t="shared" si="502"/>
        <v>0</v>
      </c>
      <c r="AQ503" s="205">
        <f t="shared" si="503"/>
        <v>0</v>
      </c>
      <c r="AR503" s="215">
        <f t="shared" si="485"/>
        <v>13.181186421934679</v>
      </c>
      <c r="AS503" s="215">
        <f t="shared" si="486"/>
        <v>13.181186421934679</v>
      </c>
      <c r="AT503" s="215">
        <f t="shared" si="487"/>
        <v>0</v>
      </c>
      <c r="AU503" s="215">
        <f t="shared" si="517"/>
        <v>0</v>
      </c>
      <c r="AV503" s="201"/>
      <c r="AW503" s="115">
        <f t="shared" si="518"/>
        <v>87.867000000030259</v>
      </c>
      <c r="AX503" s="115">
        <f t="shared" si="519"/>
        <v>-0.33413069707141058</v>
      </c>
      <c r="AY503" s="115">
        <f t="shared" si="504"/>
        <v>0</v>
      </c>
      <c r="AZ503" s="115">
        <f t="shared" si="520"/>
        <v>-0.32894834003281864</v>
      </c>
      <c r="BA503" s="115">
        <f t="shared" si="505"/>
        <v>0</v>
      </c>
      <c r="BB503" s="115">
        <f t="shared" si="521"/>
        <v>0</v>
      </c>
      <c r="BC503" s="115">
        <f t="shared" si="522"/>
        <v>0</v>
      </c>
      <c r="BD503" s="115">
        <f t="shared" si="523"/>
        <v>0</v>
      </c>
      <c r="BE503" s="115">
        <f t="shared" si="506"/>
        <v>0</v>
      </c>
      <c r="BF503" s="115">
        <f t="shared" si="507"/>
        <v>0</v>
      </c>
      <c r="BG503" s="115">
        <f t="shared" si="524"/>
        <v>1572.6036900000086</v>
      </c>
      <c r="BH503" s="115">
        <f t="shared" si="525"/>
        <v>6535.3327879265889</v>
      </c>
      <c r="BI503" s="115">
        <f t="shared" si="508"/>
        <v>87.867000000030259</v>
      </c>
      <c r="BJ503" s="115" t="e">
        <f t="shared" si="509"/>
        <v>#DIV/0!</v>
      </c>
      <c r="BK503" s="115">
        <f t="shared" si="488"/>
        <v>0</v>
      </c>
      <c r="BL503" s="115">
        <f t="shared" si="489"/>
        <v>0</v>
      </c>
      <c r="BM503" s="115">
        <f t="shared" si="510"/>
        <v>0</v>
      </c>
      <c r="BN503" s="201">
        <f t="shared" si="490"/>
        <v>0</v>
      </c>
      <c r="BO503" s="216">
        <f t="shared" si="526"/>
        <v>0</v>
      </c>
      <c r="BP503" s="201"/>
      <c r="BQ503" s="110">
        <f t="shared" si="491"/>
        <v>0</v>
      </c>
      <c r="BR503" s="110" t="e">
        <f t="shared" si="492"/>
        <v>#DIV/0!</v>
      </c>
      <c r="BS503" s="110" t="e">
        <f t="shared" si="511"/>
        <v>#DIV/0!</v>
      </c>
      <c r="BT503" s="110">
        <f t="shared" si="512"/>
        <v>0</v>
      </c>
    </row>
    <row r="504" spans="1:72" s="217" customFormat="1">
      <c r="A504" s="110">
        <f t="shared" si="527"/>
        <v>4.4000000000000981</v>
      </c>
      <c r="B504" s="110">
        <f t="shared" si="493"/>
        <v>1507.997220256525</v>
      </c>
      <c r="C504" s="116">
        <f t="shared" si="494"/>
        <v>1507.997220256525</v>
      </c>
      <c r="D504" s="110"/>
      <c r="E504" s="205">
        <f t="shared" si="462"/>
        <v>1610.8789956090693</v>
      </c>
      <c r="F504" s="205">
        <f t="shared" si="463"/>
        <v>1683.8342812236253</v>
      </c>
      <c r="G504" s="205">
        <f t="shared" si="464"/>
        <v>-0.15548114841836613</v>
      </c>
      <c r="H504" s="205">
        <f t="shared" si="465"/>
        <v>1599.5358240185283</v>
      </c>
      <c r="I504" s="205">
        <f t="shared" si="466"/>
        <v>0</v>
      </c>
      <c r="J504" s="110"/>
      <c r="K504" s="115">
        <f t="shared" si="467"/>
        <v>1571.7240000000088</v>
      </c>
      <c r="L504" s="115">
        <f t="shared" si="468"/>
        <v>1765.048000000005</v>
      </c>
      <c r="M504" s="115">
        <f t="shared" si="469"/>
        <v>0.17605633802816739</v>
      </c>
      <c r="N504" s="115">
        <f t="shared" si="470"/>
        <v>1632.4517068449059</v>
      </c>
      <c r="O504" s="115">
        <f t="shared" si="471"/>
        <v>1939.2800000000027</v>
      </c>
      <c r="P504" s="110"/>
      <c r="Q504" s="205">
        <f t="shared" si="472"/>
        <v>-1.4102031742579779</v>
      </c>
      <c r="R504" s="204">
        <f t="shared" si="473"/>
        <v>0</v>
      </c>
      <c r="S504" s="204">
        <f t="shared" si="474"/>
        <v>0</v>
      </c>
      <c r="T504" s="115">
        <f t="shared" si="475"/>
        <v>-0.32963718805469083</v>
      </c>
      <c r="U504" s="115">
        <f t="shared" si="476"/>
        <v>0</v>
      </c>
      <c r="V504" s="115">
        <f t="shared" si="477"/>
        <v>0</v>
      </c>
      <c r="W504" s="202">
        <f t="shared" si="495"/>
        <v>0</v>
      </c>
      <c r="X504" s="110"/>
      <c r="Y504" s="205">
        <f t="shared" si="513"/>
        <v>96.66787979072275</v>
      </c>
      <c r="Z504" s="205">
        <f t="shared" si="514"/>
        <v>-1.4102031742579779</v>
      </c>
      <c r="AA504" s="205">
        <f t="shared" si="478"/>
        <v>0</v>
      </c>
      <c r="AB504" s="205">
        <f t="shared" si="496"/>
        <v>0</v>
      </c>
      <c r="AC504" s="205">
        <f t="shared" si="515"/>
        <v>-1.3964961482135143</v>
      </c>
      <c r="AD504" s="205">
        <f t="shared" si="479"/>
        <v>0</v>
      </c>
      <c r="AE504" s="205">
        <f t="shared" si="497"/>
        <v>0</v>
      </c>
      <c r="AF504" s="205">
        <f t="shared" si="480"/>
        <v>0</v>
      </c>
      <c r="AG504" s="205">
        <f t="shared" si="498"/>
        <v>0</v>
      </c>
      <c r="AH504" s="205">
        <f t="shared" si="499"/>
        <v>0</v>
      </c>
      <c r="AI504" s="205">
        <f t="shared" si="481"/>
        <v>-0.15548114841836613</v>
      </c>
      <c r="AJ504" s="205">
        <f t="shared" si="516"/>
        <v>1599.5358240185283</v>
      </c>
      <c r="AK504" s="205">
        <f t="shared" si="500"/>
        <v>96.574544702459448</v>
      </c>
      <c r="AL504" s="205">
        <f t="shared" si="482"/>
        <v>96.66787979072275</v>
      </c>
      <c r="AM504" s="205" t="e">
        <f t="shared" si="483"/>
        <v>#DIV/0!</v>
      </c>
      <c r="AN504" s="205">
        <f t="shared" si="501"/>
        <v>0</v>
      </c>
      <c r="AO504" s="205">
        <f t="shared" si="484"/>
        <v>0</v>
      </c>
      <c r="AP504" s="205">
        <f t="shared" si="502"/>
        <v>0</v>
      </c>
      <c r="AQ504" s="205">
        <f t="shared" si="503"/>
        <v>0</v>
      </c>
      <c r="AR504" s="215">
        <f t="shared" si="485"/>
        <v>13.181186421934679</v>
      </c>
      <c r="AS504" s="215">
        <f t="shared" si="486"/>
        <v>13.181186421934679</v>
      </c>
      <c r="AT504" s="215">
        <f t="shared" si="487"/>
        <v>0</v>
      </c>
      <c r="AU504" s="215">
        <f t="shared" si="517"/>
        <v>0</v>
      </c>
      <c r="AV504" s="201"/>
      <c r="AW504" s="115">
        <f t="shared" si="518"/>
        <v>87.96899999997737</v>
      </c>
      <c r="AX504" s="115">
        <f t="shared" si="519"/>
        <v>-0.32963718805469083</v>
      </c>
      <c r="AY504" s="115">
        <f t="shared" si="504"/>
        <v>0</v>
      </c>
      <c r="AZ504" s="115">
        <f t="shared" si="520"/>
        <v>-0.32446452454679725</v>
      </c>
      <c r="BA504" s="115">
        <f t="shared" si="505"/>
        <v>0</v>
      </c>
      <c r="BB504" s="115">
        <f t="shared" si="521"/>
        <v>0</v>
      </c>
      <c r="BC504" s="115">
        <f t="shared" si="522"/>
        <v>0</v>
      </c>
      <c r="BD504" s="115">
        <f t="shared" si="523"/>
        <v>0</v>
      </c>
      <c r="BE504" s="115">
        <f t="shared" si="506"/>
        <v>0</v>
      </c>
      <c r="BF504" s="115">
        <f t="shared" si="507"/>
        <v>0</v>
      </c>
      <c r="BG504" s="115">
        <f t="shared" si="524"/>
        <v>1571.7240000000088</v>
      </c>
      <c r="BH504" s="115">
        <f t="shared" si="525"/>
        <v>6460.6469743484931</v>
      </c>
      <c r="BI504" s="115">
        <f t="shared" si="508"/>
        <v>87.96899999997737</v>
      </c>
      <c r="BJ504" s="115" t="e">
        <f t="shared" si="509"/>
        <v>#DIV/0!</v>
      </c>
      <c r="BK504" s="115">
        <f t="shared" si="488"/>
        <v>0</v>
      </c>
      <c r="BL504" s="115">
        <f t="shared" si="489"/>
        <v>0</v>
      </c>
      <c r="BM504" s="115">
        <f t="shared" si="510"/>
        <v>0</v>
      </c>
      <c r="BN504" s="201">
        <f t="shared" si="490"/>
        <v>0</v>
      </c>
      <c r="BO504" s="216">
        <f t="shared" si="526"/>
        <v>0</v>
      </c>
      <c r="BP504" s="201"/>
      <c r="BQ504" s="110">
        <f t="shared" si="491"/>
        <v>0</v>
      </c>
      <c r="BR504" s="110" t="e">
        <f t="shared" si="492"/>
        <v>#DIV/0!</v>
      </c>
      <c r="BS504" s="110" t="e">
        <f t="shared" si="511"/>
        <v>#DIV/0!</v>
      </c>
      <c r="BT504" s="110">
        <f t="shared" si="512"/>
        <v>0</v>
      </c>
    </row>
    <row r="505" spans="1:72" s="217" customFormat="1">
      <c r="A505" s="110">
        <f t="shared" si="527"/>
        <v>4.3900000000000983</v>
      </c>
      <c r="B505" s="110">
        <f t="shared" si="493"/>
        <v>1507.8654083923057</v>
      </c>
      <c r="C505" s="116">
        <f t="shared" si="494"/>
        <v>1507.8654083923057</v>
      </c>
      <c r="D505" s="110"/>
      <c r="E505" s="205">
        <f t="shared" si="462"/>
        <v>1609.9765054869981</v>
      </c>
      <c r="F505" s="205">
        <f t="shared" si="463"/>
        <v>1683.2948812236255</v>
      </c>
      <c r="G505" s="205">
        <f t="shared" si="464"/>
        <v>-0.15559936130311489</v>
      </c>
      <c r="H505" s="205">
        <f t="shared" si="465"/>
        <v>1598.568213050597</v>
      </c>
      <c r="I505" s="205">
        <f t="shared" si="466"/>
        <v>0</v>
      </c>
      <c r="J505" s="110"/>
      <c r="K505" s="115">
        <f t="shared" si="467"/>
        <v>1570.8432900000087</v>
      </c>
      <c r="L505" s="115">
        <f t="shared" si="468"/>
        <v>1764.5292800000052</v>
      </c>
      <c r="M505" s="115">
        <f t="shared" si="469"/>
        <v>0.17622180451127653</v>
      </c>
      <c r="N505" s="115">
        <f t="shared" si="470"/>
        <v>1631.7228218086411</v>
      </c>
      <c r="O505" s="115">
        <f t="shared" si="471"/>
        <v>1939.0058000000029</v>
      </c>
      <c r="P505" s="110"/>
      <c r="Q505" s="205">
        <f t="shared" si="472"/>
        <v>-1.3927081181052581</v>
      </c>
      <c r="R505" s="204">
        <f t="shared" si="473"/>
        <v>0</v>
      </c>
      <c r="S505" s="204">
        <f t="shared" si="474"/>
        <v>0</v>
      </c>
      <c r="T505" s="115">
        <f t="shared" si="475"/>
        <v>-0.32515455355188128</v>
      </c>
      <c r="U505" s="115">
        <f t="shared" si="476"/>
        <v>0</v>
      </c>
      <c r="V505" s="115">
        <f t="shared" si="477"/>
        <v>0</v>
      </c>
      <c r="W505" s="202">
        <f t="shared" si="495"/>
        <v>0</v>
      </c>
      <c r="X505" s="110"/>
      <c r="Y505" s="205">
        <f t="shared" si="513"/>
        <v>96.761096793127095</v>
      </c>
      <c r="Z505" s="205">
        <f t="shared" si="514"/>
        <v>-1.3927081181052581</v>
      </c>
      <c r="AA505" s="205">
        <f t="shared" si="478"/>
        <v>0</v>
      </c>
      <c r="AB505" s="205">
        <f t="shared" si="496"/>
        <v>0</v>
      </c>
      <c r="AC505" s="205">
        <f t="shared" si="515"/>
        <v>-1.3790689725301819</v>
      </c>
      <c r="AD505" s="205">
        <f t="shared" si="479"/>
        <v>0</v>
      </c>
      <c r="AE505" s="205">
        <f t="shared" si="497"/>
        <v>0</v>
      </c>
      <c r="AF505" s="205">
        <f t="shared" si="480"/>
        <v>0</v>
      </c>
      <c r="AG505" s="205">
        <f t="shared" si="498"/>
        <v>0</v>
      </c>
      <c r="AH505" s="205">
        <f t="shared" si="499"/>
        <v>0</v>
      </c>
      <c r="AI505" s="205">
        <f t="shared" si="481"/>
        <v>-0.15559936130311489</v>
      </c>
      <c r="AJ505" s="205">
        <f t="shared" si="516"/>
        <v>1598.568213050597</v>
      </c>
      <c r="AK505" s="205">
        <f t="shared" si="500"/>
        <v>96.66787979072275</v>
      </c>
      <c r="AL505" s="205">
        <f t="shared" si="482"/>
        <v>96.761096793127095</v>
      </c>
      <c r="AM505" s="205" t="e">
        <f t="shared" si="483"/>
        <v>#DIV/0!</v>
      </c>
      <c r="AN505" s="205">
        <f t="shared" si="501"/>
        <v>0</v>
      </c>
      <c r="AO505" s="205">
        <f t="shared" si="484"/>
        <v>0</v>
      </c>
      <c r="AP505" s="205">
        <f t="shared" si="502"/>
        <v>0</v>
      </c>
      <c r="AQ505" s="205">
        <f t="shared" si="503"/>
        <v>0</v>
      </c>
      <c r="AR505" s="215">
        <f t="shared" si="485"/>
        <v>13.181186421934679</v>
      </c>
      <c r="AS505" s="215">
        <f t="shared" si="486"/>
        <v>13.181186421934679</v>
      </c>
      <c r="AT505" s="215">
        <f t="shared" si="487"/>
        <v>0</v>
      </c>
      <c r="AU505" s="215">
        <f t="shared" si="517"/>
        <v>0</v>
      </c>
      <c r="AV505" s="201"/>
      <c r="AW505" s="115">
        <f t="shared" si="518"/>
        <v>88.071000000015431</v>
      </c>
      <c r="AX505" s="115">
        <f t="shared" si="519"/>
        <v>-0.32515455355188128</v>
      </c>
      <c r="AY505" s="115">
        <f t="shared" si="504"/>
        <v>0</v>
      </c>
      <c r="AZ505" s="115">
        <f t="shared" si="520"/>
        <v>-0.31999155750864644</v>
      </c>
      <c r="BA505" s="115">
        <f t="shared" si="505"/>
        <v>0</v>
      </c>
      <c r="BB505" s="115">
        <f t="shared" si="521"/>
        <v>0</v>
      </c>
      <c r="BC505" s="115">
        <f t="shared" si="522"/>
        <v>0</v>
      </c>
      <c r="BD505" s="115">
        <f t="shared" si="523"/>
        <v>0</v>
      </c>
      <c r="BE505" s="115">
        <f t="shared" si="506"/>
        <v>0</v>
      </c>
      <c r="BF505" s="115">
        <f t="shared" si="507"/>
        <v>0</v>
      </c>
      <c r="BG505" s="115">
        <f t="shared" si="524"/>
        <v>1570.8432900000087</v>
      </c>
      <c r="BH505" s="115">
        <f t="shared" si="525"/>
        <v>6385.8591607704511</v>
      </c>
      <c r="BI505" s="115">
        <f t="shared" si="508"/>
        <v>88.071000000015431</v>
      </c>
      <c r="BJ505" s="115" t="e">
        <f t="shared" si="509"/>
        <v>#DIV/0!</v>
      </c>
      <c r="BK505" s="115">
        <f t="shared" si="488"/>
        <v>0</v>
      </c>
      <c r="BL505" s="115">
        <f t="shared" si="489"/>
        <v>0</v>
      </c>
      <c r="BM505" s="115">
        <f t="shared" si="510"/>
        <v>0</v>
      </c>
      <c r="BN505" s="201">
        <f t="shared" si="490"/>
        <v>0</v>
      </c>
      <c r="BO505" s="216">
        <f t="shared" si="526"/>
        <v>0</v>
      </c>
      <c r="BP505" s="201"/>
      <c r="BQ505" s="110">
        <f t="shared" si="491"/>
        <v>0</v>
      </c>
      <c r="BR505" s="110" t="e">
        <f t="shared" si="492"/>
        <v>#DIV/0!</v>
      </c>
      <c r="BS505" s="110" t="e">
        <f t="shared" si="511"/>
        <v>#DIV/0!</v>
      </c>
      <c r="BT505" s="110">
        <f t="shared" si="512"/>
        <v>0</v>
      </c>
    </row>
    <row r="506" spans="1:72" s="217" customFormat="1">
      <c r="A506" s="110">
        <f t="shared" si="527"/>
        <v>4.3800000000000985</v>
      </c>
      <c r="B506" s="110">
        <f t="shared" si="493"/>
        <v>1507.7335965280863</v>
      </c>
      <c r="C506" s="116">
        <f t="shared" si="494"/>
        <v>1507.7335965280863</v>
      </c>
      <c r="D506" s="110"/>
      <c r="E506" s="205">
        <f t="shared" si="462"/>
        <v>1609.0728890101752</v>
      </c>
      <c r="F506" s="205">
        <f t="shared" si="463"/>
        <v>1682.7526812236254</v>
      </c>
      <c r="G506" s="205">
        <f t="shared" si="464"/>
        <v>-0.15571729462758963</v>
      </c>
      <c r="H506" s="205">
        <f t="shared" si="465"/>
        <v>1597.5996710979739</v>
      </c>
      <c r="I506" s="205">
        <f t="shared" si="466"/>
        <v>0</v>
      </c>
      <c r="J506" s="110"/>
      <c r="K506" s="115">
        <f t="shared" si="467"/>
        <v>1569.9615600000088</v>
      </c>
      <c r="L506" s="115">
        <f t="shared" si="468"/>
        <v>1764.009920000005</v>
      </c>
      <c r="M506" s="115">
        <f t="shared" si="469"/>
        <v>0.17638758231420346</v>
      </c>
      <c r="N506" s="115">
        <f t="shared" si="470"/>
        <v>1630.9932386230382</v>
      </c>
      <c r="O506" s="115">
        <f t="shared" si="471"/>
        <v>1938.7312000000027</v>
      </c>
      <c r="P506" s="110"/>
      <c r="Q506" s="205">
        <f t="shared" si="472"/>
        <v>-1.3754014423454033</v>
      </c>
      <c r="R506" s="204">
        <f t="shared" si="473"/>
        <v>0</v>
      </c>
      <c r="S506" s="204">
        <f t="shared" si="474"/>
        <v>0</v>
      </c>
      <c r="T506" s="115">
        <f t="shared" si="475"/>
        <v>-0.32068275903967319</v>
      </c>
      <c r="U506" s="115">
        <f t="shared" si="476"/>
        <v>0</v>
      </c>
      <c r="V506" s="115">
        <f t="shared" si="477"/>
        <v>0</v>
      </c>
      <c r="W506" s="202">
        <f t="shared" si="495"/>
        <v>0</v>
      </c>
      <c r="X506" s="110"/>
      <c r="Y506" s="205">
        <f t="shared" si="513"/>
        <v>96.854195262314775</v>
      </c>
      <c r="Z506" s="205">
        <f t="shared" si="514"/>
        <v>-1.3754014423454033</v>
      </c>
      <c r="AA506" s="205">
        <f t="shared" si="478"/>
        <v>0</v>
      </c>
      <c r="AB506" s="205">
        <f t="shared" si="496"/>
        <v>0</v>
      </c>
      <c r="AC506" s="205">
        <f t="shared" si="515"/>
        <v>-1.361829199944081</v>
      </c>
      <c r="AD506" s="205">
        <f t="shared" si="479"/>
        <v>0</v>
      </c>
      <c r="AE506" s="205">
        <f t="shared" si="497"/>
        <v>0</v>
      </c>
      <c r="AF506" s="205">
        <f t="shared" si="480"/>
        <v>0</v>
      </c>
      <c r="AG506" s="205">
        <f t="shared" si="498"/>
        <v>0</v>
      </c>
      <c r="AH506" s="205">
        <f t="shared" si="499"/>
        <v>0</v>
      </c>
      <c r="AI506" s="205">
        <f t="shared" si="481"/>
        <v>-0.15571729462758963</v>
      </c>
      <c r="AJ506" s="205">
        <f t="shared" si="516"/>
        <v>1597.5996710979739</v>
      </c>
      <c r="AK506" s="205">
        <f t="shared" si="500"/>
        <v>96.761096793127095</v>
      </c>
      <c r="AL506" s="205">
        <f t="shared" si="482"/>
        <v>96.854195262314775</v>
      </c>
      <c r="AM506" s="205" t="e">
        <f t="shared" si="483"/>
        <v>#DIV/0!</v>
      </c>
      <c r="AN506" s="205">
        <f t="shared" si="501"/>
        <v>0</v>
      </c>
      <c r="AO506" s="205">
        <f t="shared" si="484"/>
        <v>0</v>
      </c>
      <c r="AP506" s="205">
        <f t="shared" si="502"/>
        <v>0</v>
      </c>
      <c r="AQ506" s="205">
        <f t="shared" si="503"/>
        <v>0</v>
      </c>
      <c r="AR506" s="215">
        <f t="shared" si="485"/>
        <v>13.181186421934679</v>
      </c>
      <c r="AS506" s="215">
        <f t="shared" si="486"/>
        <v>13.181186421934679</v>
      </c>
      <c r="AT506" s="215">
        <f t="shared" si="487"/>
        <v>0</v>
      </c>
      <c r="AU506" s="215">
        <f t="shared" si="517"/>
        <v>0</v>
      </c>
      <c r="AV506" s="201"/>
      <c r="AW506" s="115">
        <f t="shared" si="518"/>
        <v>88.172999999985279</v>
      </c>
      <c r="AX506" s="115">
        <f t="shared" si="519"/>
        <v>-0.32068275903967319</v>
      </c>
      <c r="AY506" s="115">
        <f t="shared" si="504"/>
        <v>0</v>
      </c>
      <c r="AZ506" s="115">
        <f t="shared" si="520"/>
        <v>-0.31552940448413858</v>
      </c>
      <c r="BA506" s="115">
        <f t="shared" si="505"/>
        <v>0</v>
      </c>
      <c r="BB506" s="115">
        <f t="shared" si="521"/>
        <v>0</v>
      </c>
      <c r="BC506" s="115">
        <f t="shared" si="522"/>
        <v>0</v>
      </c>
      <c r="BD506" s="115">
        <f t="shared" si="523"/>
        <v>0</v>
      </c>
      <c r="BE506" s="115">
        <f t="shared" si="506"/>
        <v>0</v>
      </c>
      <c r="BF506" s="115">
        <f t="shared" si="507"/>
        <v>0</v>
      </c>
      <c r="BG506" s="115">
        <f t="shared" si="524"/>
        <v>1569.9615600000088</v>
      </c>
      <c r="BH506" s="115">
        <f t="shared" si="525"/>
        <v>6310.9693471923702</v>
      </c>
      <c r="BI506" s="115">
        <f t="shared" si="508"/>
        <v>88.172999999985279</v>
      </c>
      <c r="BJ506" s="115" t="e">
        <f t="shared" si="509"/>
        <v>#DIV/0!</v>
      </c>
      <c r="BK506" s="115">
        <f t="shared" si="488"/>
        <v>0</v>
      </c>
      <c r="BL506" s="115">
        <f t="shared" si="489"/>
        <v>0</v>
      </c>
      <c r="BM506" s="115">
        <f t="shared" si="510"/>
        <v>0</v>
      </c>
      <c r="BN506" s="201">
        <f t="shared" si="490"/>
        <v>0</v>
      </c>
      <c r="BO506" s="216">
        <f t="shared" si="526"/>
        <v>0</v>
      </c>
      <c r="BP506" s="201"/>
      <c r="BQ506" s="110">
        <f t="shared" si="491"/>
        <v>0</v>
      </c>
      <c r="BR506" s="110" t="e">
        <f t="shared" si="492"/>
        <v>#DIV/0!</v>
      </c>
      <c r="BS506" s="110" t="e">
        <f t="shared" si="511"/>
        <v>#DIV/0!</v>
      </c>
      <c r="BT506" s="110">
        <f t="shared" si="512"/>
        <v>0</v>
      </c>
    </row>
    <row r="507" spans="1:72" s="217" customFormat="1">
      <c r="A507" s="110">
        <f t="shared" si="527"/>
        <v>4.3700000000000987</v>
      </c>
      <c r="B507" s="110">
        <f t="shared" si="493"/>
        <v>1507.601784663867</v>
      </c>
      <c r="C507" s="116">
        <f t="shared" si="494"/>
        <v>1507.601784663867</v>
      </c>
      <c r="D507" s="110"/>
      <c r="E507" s="205">
        <f t="shared" si="462"/>
        <v>1608.1681461786011</v>
      </c>
      <c r="F507" s="205">
        <f t="shared" si="463"/>
        <v>1682.2076812236255</v>
      </c>
      <c r="G507" s="205">
        <f t="shared" si="464"/>
        <v>-0.15583494441394694</v>
      </c>
      <c r="H507" s="205">
        <f t="shared" si="465"/>
        <v>1596.6301993504253</v>
      </c>
      <c r="I507" s="205">
        <f t="shared" si="466"/>
        <v>0</v>
      </c>
      <c r="J507" s="110"/>
      <c r="K507" s="115">
        <f t="shared" si="467"/>
        <v>1569.0788100000088</v>
      </c>
      <c r="L507" s="115">
        <f t="shared" si="468"/>
        <v>1763.4899200000052</v>
      </c>
      <c r="M507" s="115">
        <f t="shared" si="469"/>
        <v>0.17655367231638253</v>
      </c>
      <c r="N507" s="115">
        <f t="shared" si="470"/>
        <v>1630.2629579987272</v>
      </c>
      <c r="O507" s="115">
        <f t="shared" si="471"/>
        <v>1938.4562000000026</v>
      </c>
      <c r="P507" s="110"/>
      <c r="Q507" s="205">
        <f t="shared" si="472"/>
        <v>-1.3582792146598217</v>
      </c>
      <c r="R507" s="204">
        <f t="shared" si="473"/>
        <v>0</v>
      </c>
      <c r="S507" s="204">
        <f t="shared" si="474"/>
        <v>0</v>
      </c>
      <c r="T507" s="115">
        <f t="shared" si="475"/>
        <v>-0.3162217701248814</v>
      </c>
      <c r="U507" s="115">
        <f t="shared" si="476"/>
        <v>0</v>
      </c>
      <c r="V507" s="115">
        <f t="shared" si="477"/>
        <v>0</v>
      </c>
      <c r="W507" s="202">
        <f t="shared" si="495"/>
        <v>0</v>
      </c>
      <c r="X507" s="110"/>
      <c r="Y507" s="205">
        <f t="shared" si="513"/>
        <v>96.947174754861649</v>
      </c>
      <c r="Z507" s="205">
        <f t="shared" si="514"/>
        <v>-1.3582792146598217</v>
      </c>
      <c r="AA507" s="205">
        <f t="shared" si="478"/>
        <v>0</v>
      </c>
      <c r="AB507" s="205">
        <f t="shared" si="496"/>
        <v>0</v>
      </c>
      <c r="AC507" s="205">
        <f t="shared" si="515"/>
        <v>-1.3447729169853173</v>
      </c>
      <c r="AD507" s="205">
        <f t="shared" si="479"/>
        <v>0</v>
      </c>
      <c r="AE507" s="205">
        <f t="shared" si="497"/>
        <v>0</v>
      </c>
      <c r="AF507" s="205">
        <f t="shared" si="480"/>
        <v>0</v>
      </c>
      <c r="AG507" s="205">
        <f t="shared" si="498"/>
        <v>0</v>
      </c>
      <c r="AH507" s="205">
        <f t="shared" si="499"/>
        <v>0</v>
      </c>
      <c r="AI507" s="205">
        <f t="shared" si="481"/>
        <v>-0.15583494441394694</v>
      </c>
      <c r="AJ507" s="205">
        <f t="shared" si="516"/>
        <v>1596.6301993504253</v>
      </c>
      <c r="AK507" s="205">
        <f t="shared" si="500"/>
        <v>96.854195262314775</v>
      </c>
      <c r="AL507" s="205">
        <f t="shared" si="482"/>
        <v>96.947174754861649</v>
      </c>
      <c r="AM507" s="205" t="e">
        <f t="shared" si="483"/>
        <v>#DIV/0!</v>
      </c>
      <c r="AN507" s="205">
        <f t="shared" si="501"/>
        <v>0</v>
      </c>
      <c r="AO507" s="205">
        <f t="shared" si="484"/>
        <v>0</v>
      </c>
      <c r="AP507" s="205">
        <f t="shared" si="502"/>
        <v>0</v>
      </c>
      <c r="AQ507" s="205">
        <f t="shared" si="503"/>
        <v>0</v>
      </c>
      <c r="AR507" s="215">
        <f t="shared" si="485"/>
        <v>13.181186421957417</v>
      </c>
      <c r="AS507" s="215">
        <f t="shared" si="486"/>
        <v>13.181186421957417</v>
      </c>
      <c r="AT507" s="215">
        <f t="shared" si="487"/>
        <v>0</v>
      </c>
      <c r="AU507" s="215">
        <f t="shared" si="517"/>
        <v>0</v>
      </c>
      <c r="AV507" s="201"/>
      <c r="AW507" s="115">
        <f t="shared" si="518"/>
        <v>88.275000000000603</v>
      </c>
      <c r="AX507" s="115">
        <f t="shared" si="519"/>
        <v>-0.3162217701248814</v>
      </c>
      <c r="AY507" s="115">
        <f t="shared" si="504"/>
        <v>0</v>
      </c>
      <c r="AZ507" s="115">
        <f t="shared" si="520"/>
        <v>-0.31107803116881028</v>
      </c>
      <c r="BA507" s="115">
        <f t="shared" si="505"/>
        <v>0</v>
      </c>
      <c r="BB507" s="115">
        <f t="shared" si="521"/>
        <v>0</v>
      </c>
      <c r="BC507" s="115">
        <f t="shared" si="522"/>
        <v>0</v>
      </c>
      <c r="BD507" s="115">
        <f t="shared" si="523"/>
        <v>0</v>
      </c>
      <c r="BE507" s="115">
        <f t="shared" si="506"/>
        <v>0</v>
      </c>
      <c r="BF507" s="115">
        <f t="shared" si="507"/>
        <v>0</v>
      </c>
      <c r="BG507" s="115">
        <f t="shared" si="524"/>
        <v>1569.0788100000088</v>
      </c>
      <c r="BH507" s="115">
        <f t="shared" si="525"/>
        <v>6235.9775336143193</v>
      </c>
      <c r="BI507" s="115">
        <f t="shared" si="508"/>
        <v>88.275000000000603</v>
      </c>
      <c r="BJ507" s="115" t="e">
        <f t="shared" si="509"/>
        <v>#DIV/0!</v>
      </c>
      <c r="BK507" s="115">
        <f t="shared" si="488"/>
        <v>0</v>
      </c>
      <c r="BL507" s="115">
        <f t="shared" si="489"/>
        <v>0</v>
      </c>
      <c r="BM507" s="115">
        <f t="shared" si="510"/>
        <v>0</v>
      </c>
      <c r="BN507" s="201">
        <f t="shared" si="490"/>
        <v>0</v>
      </c>
      <c r="BO507" s="216">
        <f t="shared" si="526"/>
        <v>0</v>
      </c>
      <c r="BP507" s="201"/>
      <c r="BQ507" s="110">
        <f t="shared" si="491"/>
        <v>0</v>
      </c>
      <c r="BR507" s="110" t="e">
        <f t="shared" si="492"/>
        <v>#DIV/0!</v>
      </c>
      <c r="BS507" s="110" t="e">
        <f t="shared" si="511"/>
        <v>#DIV/0!</v>
      </c>
      <c r="BT507" s="110">
        <f t="shared" si="512"/>
        <v>0</v>
      </c>
    </row>
    <row r="508" spans="1:72" s="217" customFormat="1">
      <c r="A508" s="110">
        <f t="shared" si="527"/>
        <v>4.3600000000000989</v>
      </c>
      <c r="B508" s="110">
        <f t="shared" si="493"/>
        <v>1507.4699727996474</v>
      </c>
      <c r="C508" s="116">
        <f t="shared" si="494"/>
        <v>1507.4699727996474</v>
      </c>
      <c r="D508" s="110"/>
      <c r="E508" s="205">
        <f t="shared" si="462"/>
        <v>1607.2622769922752</v>
      </c>
      <c r="F508" s="205">
        <f t="shared" si="463"/>
        <v>1681.6598812236255</v>
      </c>
      <c r="G508" s="205">
        <f t="shared" si="464"/>
        <v>-0.15595230666414434</v>
      </c>
      <c r="H508" s="205">
        <f t="shared" si="465"/>
        <v>1595.65979900211</v>
      </c>
      <c r="I508" s="205">
        <f t="shared" si="466"/>
        <v>0</v>
      </c>
      <c r="J508" s="110"/>
      <c r="K508" s="115">
        <f t="shared" si="467"/>
        <v>1568.1950400000087</v>
      </c>
      <c r="L508" s="115">
        <f t="shared" si="468"/>
        <v>1762.9692800000053</v>
      </c>
      <c r="M508" s="115">
        <f t="shared" si="469"/>
        <v>0.17672007540056384</v>
      </c>
      <c r="N508" s="115">
        <f t="shared" si="470"/>
        <v>1629.5319806486884</v>
      </c>
      <c r="O508" s="115">
        <f t="shared" si="471"/>
        <v>1938.1808000000026</v>
      </c>
      <c r="P508" s="110"/>
      <c r="Q508" s="205">
        <f t="shared" si="472"/>
        <v>-1.341337603860322</v>
      </c>
      <c r="R508" s="204">
        <f t="shared" si="473"/>
        <v>0</v>
      </c>
      <c r="S508" s="204">
        <f t="shared" si="474"/>
        <v>0</v>
      </c>
      <c r="T508" s="115">
        <f t="shared" si="475"/>
        <v>-0.31177155254392153</v>
      </c>
      <c r="U508" s="115">
        <f t="shared" si="476"/>
        <v>0</v>
      </c>
      <c r="V508" s="115">
        <f t="shared" si="477"/>
        <v>0</v>
      </c>
      <c r="W508" s="202">
        <f t="shared" si="495"/>
        <v>0</v>
      </c>
      <c r="X508" s="110"/>
      <c r="Y508" s="205">
        <f t="shared" si="513"/>
        <v>97.040034831527265</v>
      </c>
      <c r="Z508" s="205">
        <f t="shared" si="514"/>
        <v>-1.341337603860322</v>
      </c>
      <c r="AA508" s="205">
        <f t="shared" si="478"/>
        <v>0</v>
      </c>
      <c r="AB508" s="205">
        <f t="shared" si="496"/>
        <v>0</v>
      </c>
      <c r="AC508" s="205">
        <f t="shared" si="515"/>
        <v>-1.3278963108196167</v>
      </c>
      <c r="AD508" s="205">
        <f t="shared" si="479"/>
        <v>0</v>
      </c>
      <c r="AE508" s="205">
        <f t="shared" si="497"/>
        <v>0</v>
      </c>
      <c r="AF508" s="205">
        <f t="shared" si="480"/>
        <v>0</v>
      </c>
      <c r="AG508" s="205">
        <f t="shared" si="498"/>
        <v>0</v>
      </c>
      <c r="AH508" s="205">
        <f t="shared" si="499"/>
        <v>0</v>
      </c>
      <c r="AI508" s="205">
        <f t="shared" si="481"/>
        <v>-0.15595230666414434</v>
      </c>
      <c r="AJ508" s="205">
        <f t="shared" si="516"/>
        <v>1595.65979900211</v>
      </c>
      <c r="AK508" s="205">
        <f t="shared" si="500"/>
        <v>96.947174754861649</v>
      </c>
      <c r="AL508" s="205">
        <f t="shared" si="482"/>
        <v>97.040034831527265</v>
      </c>
      <c r="AM508" s="205" t="e">
        <f t="shared" si="483"/>
        <v>#DIV/0!</v>
      </c>
      <c r="AN508" s="205">
        <f t="shared" si="501"/>
        <v>0</v>
      </c>
      <c r="AO508" s="205">
        <f t="shared" si="484"/>
        <v>0</v>
      </c>
      <c r="AP508" s="205">
        <f t="shared" si="502"/>
        <v>0</v>
      </c>
      <c r="AQ508" s="205">
        <f t="shared" si="503"/>
        <v>0</v>
      </c>
      <c r="AR508" s="215">
        <f t="shared" si="485"/>
        <v>13.181186421934679</v>
      </c>
      <c r="AS508" s="215">
        <f t="shared" si="486"/>
        <v>13.181186421934679</v>
      </c>
      <c r="AT508" s="215">
        <f t="shared" si="487"/>
        <v>0</v>
      </c>
      <c r="AU508" s="215">
        <f t="shared" si="517"/>
        <v>0</v>
      </c>
      <c r="AV508" s="201"/>
      <c r="AW508" s="115">
        <f t="shared" si="518"/>
        <v>88.37700000001594</v>
      </c>
      <c r="AX508" s="115">
        <f t="shared" si="519"/>
        <v>-0.31177155254392153</v>
      </c>
      <c r="AY508" s="115">
        <f t="shared" si="504"/>
        <v>0</v>
      </c>
      <c r="AZ508" s="115">
        <f t="shared" si="520"/>
        <v>-0.30663740338744161</v>
      </c>
      <c r="BA508" s="115">
        <f t="shared" si="505"/>
        <v>0</v>
      </c>
      <c r="BB508" s="115">
        <f t="shared" si="521"/>
        <v>0</v>
      </c>
      <c r="BC508" s="115">
        <f t="shared" si="522"/>
        <v>0</v>
      </c>
      <c r="BD508" s="115">
        <f t="shared" si="523"/>
        <v>0</v>
      </c>
      <c r="BE508" s="115">
        <f t="shared" si="506"/>
        <v>0</v>
      </c>
      <c r="BF508" s="115">
        <f t="shared" si="507"/>
        <v>0</v>
      </c>
      <c r="BG508" s="115">
        <f t="shared" si="524"/>
        <v>1568.1950400000087</v>
      </c>
      <c r="BH508" s="115">
        <f t="shared" si="525"/>
        <v>6160.8837200362759</v>
      </c>
      <c r="BI508" s="115">
        <f t="shared" si="508"/>
        <v>88.37700000001594</v>
      </c>
      <c r="BJ508" s="115" t="e">
        <f t="shared" si="509"/>
        <v>#DIV/0!</v>
      </c>
      <c r="BK508" s="115">
        <f t="shared" si="488"/>
        <v>0</v>
      </c>
      <c r="BL508" s="115">
        <f t="shared" si="489"/>
        <v>0</v>
      </c>
      <c r="BM508" s="115">
        <f t="shared" si="510"/>
        <v>0</v>
      </c>
      <c r="BN508" s="201">
        <f t="shared" si="490"/>
        <v>0</v>
      </c>
      <c r="BO508" s="216">
        <f t="shared" si="526"/>
        <v>0</v>
      </c>
      <c r="BP508" s="201"/>
      <c r="BQ508" s="110">
        <f t="shared" si="491"/>
        <v>0</v>
      </c>
      <c r="BR508" s="110" t="e">
        <f t="shared" si="492"/>
        <v>#DIV/0!</v>
      </c>
      <c r="BS508" s="110" t="e">
        <f t="shared" si="511"/>
        <v>#DIV/0!</v>
      </c>
      <c r="BT508" s="110">
        <f t="shared" si="512"/>
        <v>0</v>
      </c>
    </row>
    <row r="509" spans="1:72" s="217" customFormat="1">
      <c r="A509" s="110">
        <f t="shared" si="527"/>
        <v>4.3500000000000991</v>
      </c>
      <c r="B509" s="110">
        <f t="shared" si="493"/>
        <v>1507.338160935428</v>
      </c>
      <c r="C509" s="116">
        <f t="shared" si="494"/>
        <v>1507.338160935428</v>
      </c>
      <c r="D509" s="110"/>
      <c r="E509" s="205">
        <f t="shared" si="462"/>
        <v>1606.3552814511979</v>
      </c>
      <c r="F509" s="205">
        <f t="shared" si="463"/>
        <v>1681.1092812236254</v>
      </c>
      <c r="G509" s="205">
        <f t="shared" si="464"/>
        <v>-0.1560693773601011</v>
      </c>
      <c r="H509" s="205">
        <f t="shared" si="465"/>
        <v>1594.688471251538</v>
      </c>
      <c r="I509" s="205">
        <f t="shared" si="466"/>
        <v>0</v>
      </c>
      <c r="J509" s="110"/>
      <c r="K509" s="115">
        <f t="shared" si="467"/>
        <v>1567.3102500000089</v>
      </c>
      <c r="L509" s="115">
        <f t="shared" si="468"/>
        <v>1762.4480000000051</v>
      </c>
      <c r="M509" s="115">
        <f t="shared" si="469"/>
        <v>0.17688679245282854</v>
      </c>
      <c r="N509" s="115">
        <f t="shared" si="470"/>
        <v>1628.8003072882623</v>
      </c>
      <c r="O509" s="115">
        <f t="shared" si="471"/>
        <v>1937.9050000000029</v>
      </c>
      <c r="P509" s="110"/>
      <c r="Q509" s="205">
        <f t="shared" si="472"/>
        <v>-1.3245728765979912</v>
      </c>
      <c r="R509" s="204">
        <f t="shared" si="473"/>
        <v>0</v>
      </c>
      <c r="S509" s="204">
        <f t="shared" si="474"/>
        <v>0</v>
      </c>
      <c r="T509" s="115">
        <f t="shared" si="475"/>
        <v>-0.30733207216226471</v>
      </c>
      <c r="U509" s="115">
        <f t="shared" si="476"/>
        <v>0</v>
      </c>
      <c r="V509" s="115">
        <f t="shared" si="477"/>
        <v>0</v>
      </c>
      <c r="W509" s="202">
        <f t="shared" si="495"/>
        <v>0</v>
      </c>
      <c r="X509" s="110"/>
      <c r="Y509" s="205">
        <f t="shared" si="513"/>
        <v>97.132775057209329</v>
      </c>
      <c r="Z509" s="205">
        <f t="shared" si="514"/>
        <v>-1.3245728765979912</v>
      </c>
      <c r="AA509" s="205">
        <f t="shared" si="478"/>
        <v>0</v>
      </c>
      <c r="AB509" s="205">
        <f t="shared" si="496"/>
        <v>0</v>
      </c>
      <c r="AC509" s="205">
        <f t="shared" si="515"/>
        <v>-1.311195665973218</v>
      </c>
      <c r="AD509" s="205">
        <f t="shared" si="479"/>
        <v>0</v>
      </c>
      <c r="AE509" s="205">
        <f t="shared" si="497"/>
        <v>0</v>
      </c>
      <c r="AF509" s="205">
        <f t="shared" si="480"/>
        <v>0</v>
      </c>
      <c r="AG509" s="205">
        <f t="shared" si="498"/>
        <v>0</v>
      </c>
      <c r="AH509" s="205">
        <f t="shared" si="499"/>
        <v>0</v>
      </c>
      <c r="AI509" s="205">
        <f t="shared" si="481"/>
        <v>-0.1560693773601011</v>
      </c>
      <c r="AJ509" s="205">
        <f t="shared" si="516"/>
        <v>1594.688471251538</v>
      </c>
      <c r="AK509" s="205">
        <f t="shared" si="500"/>
        <v>97.040034831527265</v>
      </c>
      <c r="AL509" s="205">
        <f t="shared" si="482"/>
        <v>97.132775057209329</v>
      </c>
      <c r="AM509" s="205" t="e">
        <f t="shared" si="483"/>
        <v>#DIV/0!</v>
      </c>
      <c r="AN509" s="205">
        <f t="shared" si="501"/>
        <v>0</v>
      </c>
      <c r="AO509" s="205">
        <f t="shared" si="484"/>
        <v>0</v>
      </c>
      <c r="AP509" s="205">
        <f t="shared" si="502"/>
        <v>0</v>
      </c>
      <c r="AQ509" s="205">
        <f t="shared" si="503"/>
        <v>0</v>
      </c>
      <c r="AR509" s="215">
        <f t="shared" si="485"/>
        <v>13.181186421934679</v>
      </c>
      <c r="AS509" s="215">
        <f t="shared" si="486"/>
        <v>13.181186421934679</v>
      </c>
      <c r="AT509" s="215">
        <f t="shared" si="487"/>
        <v>0</v>
      </c>
      <c r="AU509" s="215">
        <f t="shared" si="517"/>
        <v>0</v>
      </c>
      <c r="AV509" s="201"/>
      <c r="AW509" s="115">
        <f t="shared" si="518"/>
        <v>88.478999999985788</v>
      </c>
      <c r="AX509" s="115">
        <f t="shared" si="519"/>
        <v>-0.30733207216226471</v>
      </c>
      <c r="AY509" s="115">
        <f t="shared" si="504"/>
        <v>0</v>
      </c>
      <c r="AZ509" s="115">
        <f t="shared" si="520"/>
        <v>-0.30220748709351192</v>
      </c>
      <c r="BA509" s="115">
        <f t="shared" si="505"/>
        <v>0</v>
      </c>
      <c r="BB509" s="115">
        <f t="shared" si="521"/>
        <v>0</v>
      </c>
      <c r="BC509" s="115">
        <f t="shared" si="522"/>
        <v>0</v>
      </c>
      <c r="BD509" s="115">
        <f t="shared" si="523"/>
        <v>0</v>
      </c>
      <c r="BE509" s="115">
        <f t="shared" si="506"/>
        <v>0</v>
      </c>
      <c r="BF509" s="115">
        <f t="shared" si="507"/>
        <v>0</v>
      </c>
      <c r="BG509" s="115">
        <f t="shared" si="524"/>
        <v>1567.3102500000089</v>
      </c>
      <c r="BH509" s="115">
        <f t="shared" si="525"/>
        <v>6085.6879064581954</v>
      </c>
      <c r="BI509" s="115">
        <f t="shared" si="508"/>
        <v>88.478999999985788</v>
      </c>
      <c r="BJ509" s="115" t="e">
        <f t="shared" si="509"/>
        <v>#DIV/0!</v>
      </c>
      <c r="BK509" s="115">
        <f t="shared" si="488"/>
        <v>0</v>
      </c>
      <c r="BL509" s="115">
        <f t="shared" si="489"/>
        <v>0</v>
      </c>
      <c r="BM509" s="115">
        <f t="shared" si="510"/>
        <v>0</v>
      </c>
      <c r="BN509" s="201">
        <f t="shared" si="490"/>
        <v>0</v>
      </c>
      <c r="BO509" s="216">
        <f t="shared" si="526"/>
        <v>0</v>
      </c>
      <c r="BP509" s="201"/>
      <c r="BQ509" s="110">
        <f t="shared" si="491"/>
        <v>0</v>
      </c>
      <c r="BR509" s="110" t="e">
        <f t="shared" si="492"/>
        <v>#DIV/0!</v>
      </c>
      <c r="BS509" s="110" t="e">
        <f t="shared" si="511"/>
        <v>#DIV/0!</v>
      </c>
      <c r="BT509" s="110">
        <f t="shared" si="512"/>
        <v>0</v>
      </c>
    </row>
    <row r="510" spans="1:72" s="217" customFormat="1">
      <c r="A510" s="110">
        <f t="shared" si="527"/>
        <v>4.3400000000000993</v>
      </c>
      <c r="B510" s="110">
        <f t="shared" si="493"/>
        <v>1507.2063490712087</v>
      </c>
      <c r="C510" s="116">
        <f t="shared" si="494"/>
        <v>1507.2063490712087</v>
      </c>
      <c r="D510" s="110"/>
      <c r="E510" s="205">
        <f t="shared" si="462"/>
        <v>1605.4471595553694</v>
      </c>
      <c r="F510" s="205">
        <f t="shared" si="463"/>
        <v>1680.5558812236254</v>
      </c>
      <c r="G510" s="205">
        <f t="shared" si="464"/>
        <v>-0.15618615246386441</v>
      </c>
      <c r="H510" s="205">
        <f t="shared" si="465"/>
        <v>1593.7162173015251</v>
      </c>
      <c r="I510" s="205">
        <f t="shared" si="466"/>
        <v>0</v>
      </c>
      <c r="J510" s="110"/>
      <c r="K510" s="115">
        <f t="shared" si="467"/>
        <v>1566.4244400000089</v>
      </c>
      <c r="L510" s="115">
        <f t="shared" si="468"/>
        <v>1761.9260800000052</v>
      </c>
      <c r="M510" s="115">
        <f t="shared" si="469"/>
        <v>0.17705382436260456</v>
      </c>
      <c r="N510" s="115">
        <f t="shared" si="470"/>
        <v>1628.067938635158</v>
      </c>
      <c r="O510" s="115">
        <f t="shared" si="471"/>
        <v>1937.6288000000027</v>
      </c>
      <c r="P510" s="110"/>
      <c r="Q510" s="205">
        <f t="shared" si="472"/>
        <v>-1.3079813941991389</v>
      </c>
      <c r="R510" s="204">
        <f t="shared" si="473"/>
        <v>0</v>
      </c>
      <c r="S510" s="204">
        <f t="shared" si="474"/>
        <v>0</v>
      </c>
      <c r="T510" s="115">
        <f t="shared" si="475"/>
        <v>-0.30290329497390039</v>
      </c>
      <c r="U510" s="115">
        <f t="shared" si="476"/>
        <v>0</v>
      </c>
      <c r="V510" s="115">
        <f t="shared" si="477"/>
        <v>0</v>
      </c>
      <c r="W510" s="202">
        <f t="shared" si="495"/>
        <v>0</v>
      </c>
      <c r="X510" s="110"/>
      <c r="Y510" s="205">
        <f t="shared" si="513"/>
        <v>97.225395001284852</v>
      </c>
      <c r="Z510" s="205">
        <f t="shared" si="514"/>
        <v>-1.3079813941991389</v>
      </c>
      <c r="AA510" s="205">
        <f t="shared" si="478"/>
        <v>0</v>
      </c>
      <c r="AB510" s="205">
        <f t="shared" si="496"/>
        <v>0</v>
      </c>
      <c r="AC510" s="205">
        <f t="shared" si="515"/>
        <v>-1.2946673611842137</v>
      </c>
      <c r="AD510" s="205">
        <f t="shared" si="479"/>
        <v>0</v>
      </c>
      <c r="AE510" s="205">
        <f t="shared" si="497"/>
        <v>0</v>
      </c>
      <c r="AF510" s="205">
        <f t="shared" si="480"/>
        <v>0</v>
      </c>
      <c r="AG510" s="205">
        <f t="shared" si="498"/>
        <v>0</v>
      </c>
      <c r="AH510" s="205">
        <f t="shared" si="499"/>
        <v>0</v>
      </c>
      <c r="AI510" s="205">
        <f t="shared" si="481"/>
        <v>-0.15618615246386441</v>
      </c>
      <c r="AJ510" s="205">
        <f t="shared" si="516"/>
        <v>1593.7162173015251</v>
      </c>
      <c r="AK510" s="205">
        <f t="shared" si="500"/>
        <v>97.132775057209329</v>
      </c>
      <c r="AL510" s="205">
        <f t="shared" si="482"/>
        <v>97.225395001284852</v>
      </c>
      <c r="AM510" s="205" t="e">
        <f t="shared" si="483"/>
        <v>#DIV/0!</v>
      </c>
      <c r="AN510" s="205">
        <f t="shared" si="501"/>
        <v>0</v>
      </c>
      <c r="AO510" s="205">
        <f t="shared" si="484"/>
        <v>0</v>
      </c>
      <c r="AP510" s="205">
        <f t="shared" si="502"/>
        <v>0</v>
      </c>
      <c r="AQ510" s="205">
        <f t="shared" si="503"/>
        <v>0</v>
      </c>
      <c r="AR510" s="215">
        <f t="shared" si="485"/>
        <v>13.181186421934679</v>
      </c>
      <c r="AS510" s="215">
        <f t="shared" si="486"/>
        <v>13.181186421934679</v>
      </c>
      <c r="AT510" s="215">
        <f t="shared" si="487"/>
        <v>0</v>
      </c>
      <c r="AU510" s="215">
        <f t="shared" si="517"/>
        <v>0</v>
      </c>
      <c r="AV510" s="201"/>
      <c r="AW510" s="115">
        <f t="shared" si="518"/>
        <v>88.581000000001112</v>
      </c>
      <c r="AX510" s="115">
        <f t="shared" si="519"/>
        <v>-0.30290329497390039</v>
      </c>
      <c r="AY510" s="115">
        <f t="shared" si="504"/>
        <v>0</v>
      </c>
      <c r="AZ510" s="115">
        <f t="shared" si="520"/>
        <v>-0.29778824836866463</v>
      </c>
      <c r="BA510" s="115">
        <f t="shared" si="505"/>
        <v>0</v>
      </c>
      <c r="BB510" s="115">
        <f t="shared" si="521"/>
        <v>0</v>
      </c>
      <c r="BC510" s="115">
        <f t="shared" si="522"/>
        <v>0</v>
      </c>
      <c r="BD510" s="115">
        <f t="shared" si="523"/>
        <v>0</v>
      </c>
      <c r="BE510" s="115">
        <f t="shared" si="506"/>
        <v>0</v>
      </c>
      <c r="BF510" s="115">
        <f t="shared" si="507"/>
        <v>0</v>
      </c>
      <c r="BG510" s="115">
        <f t="shared" si="524"/>
        <v>1566.4244400000089</v>
      </c>
      <c r="BH510" s="115">
        <f t="shared" si="525"/>
        <v>6010.390092880144</v>
      </c>
      <c r="BI510" s="115">
        <f t="shared" si="508"/>
        <v>88.581000000001112</v>
      </c>
      <c r="BJ510" s="115" t="e">
        <f t="shared" si="509"/>
        <v>#DIV/0!</v>
      </c>
      <c r="BK510" s="115">
        <f t="shared" si="488"/>
        <v>0</v>
      </c>
      <c r="BL510" s="115">
        <f t="shared" si="489"/>
        <v>0</v>
      </c>
      <c r="BM510" s="115">
        <f t="shared" si="510"/>
        <v>0</v>
      </c>
      <c r="BN510" s="201">
        <f t="shared" si="490"/>
        <v>0</v>
      </c>
      <c r="BO510" s="216">
        <f t="shared" si="526"/>
        <v>0</v>
      </c>
      <c r="BP510" s="201"/>
      <c r="BQ510" s="110">
        <f t="shared" si="491"/>
        <v>0</v>
      </c>
      <c r="BR510" s="110" t="e">
        <f t="shared" si="492"/>
        <v>#DIV/0!</v>
      </c>
      <c r="BS510" s="110" t="e">
        <f t="shared" si="511"/>
        <v>#DIV/0!</v>
      </c>
      <c r="BT510" s="110">
        <f t="shared" si="512"/>
        <v>0</v>
      </c>
    </row>
    <row r="511" spans="1:72" s="217" customFormat="1">
      <c r="A511" s="110">
        <f t="shared" si="527"/>
        <v>4.3300000000000995</v>
      </c>
      <c r="B511" s="110">
        <f t="shared" si="493"/>
        <v>1507.0745372069894</v>
      </c>
      <c r="C511" s="116">
        <f t="shared" si="494"/>
        <v>1507.0745372069894</v>
      </c>
      <c r="D511" s="110"/>
      <c r="E511" s="205">
        <f t="shared" si="462"/>
        <v>1604.5379113047891</v>
      </c>
      <c r="F511" s="205">
        <f t="shared" si="463"/>
        <v>1679.9996812236254</v>
      </c>
      <c r="G511" s="205">
        <f t="shared" si="464"/>
        <v>-0.15630262791778216</v>
      </c>
      <c r="H511" s="205">
        <f t="shared" si="465"/>
        <v>1592.7430383591479</v>
      </c>
      <c r="I511" s="205">
        <f t="shared" si="466"/>
        <v>0</v>
      </c>
      <c r="J511" s="110"/>
      <c r="K511" s="115">
        <f t="shared" si="467"/>
        <v>1565.537610000009</v>
      </c>
      <c r="L511" s="115">
        <f t="shared" si="468"/>
        <v>1761.4035200000051</v>
      </c>
      <c r="M511" s="115">
        <f t="shared" si="469"/>
        <v>0.17722117202268262</v>
      </c>
      <c r="N511" s="115">
        <f t="shared" si="470"/>
        <v>1627.3348754094659</v>
      </c>
      <c r="O511" s="115">
        <f t="shared" si="471"/>
        <v>1937.3522000000028</v>
      </c>
      <c r="P511" s="110"/>
      <c r="Q511" s="205">
        <f t="shared" si="472"/>
        <v>-1.2915596096225599</v>
      </c>
      <c r="R511" s="204">
        <f t="shared" si="473"/>
        <v>0</v>
      </c>
      <c r="S511" s="204">
        <f t="shared" si="474"/>
        <v>0</v>
      </c>
      <c r="T511" s="115">
        <f t="shared" si="475"/>
        <v>-0.29848518710081173</v>
      </c>
      <c r="U511" s="115">
        <f t="shared" si="476"/>
        <v>0</v>
      </c>
      <c r="V511" s="115">
        <f t="shared" si="477"/>
        <v>0</v>
      </c>
      <c r="W511" s="202">
        <f t="shared" si="495"/>
        <v>0</v>
      </c>
      <c r="X511" s="110"/>
      <c r="Y511" s="205">
        <f t="shared" si="513"/>
        <v>97.317894237723777</v>
      </c>
      <c r="Z511" s="205">
        <f t="shared" si="514"/>
        <v>-1.2915596096225599</v>
      </c>
      <c r="AA511" s="205">
        <f t="shared" si="478"/>
        <v>0</v>
      </c>
      <c r="AB511" s="205">
        <f t="shared" si="496"/>
        <v>0</v>
      </c>
      <c r="AC511" s="205">
        <f t="shared" si="515"/>
        <v>-1.2783078663746139</v>
      </c>
      <c r="AD511" s="205">
        <f t="shared" si="479"/>
        <v>0</v>
      </c>
      <c r="AE511" s="205">
        <f t="shared" si="497"/>
        <v>0</v>
      </c>
      <c r="AF511" s="205">
        <f t="shared" si="480"/>
        <v>0</v>
      </c>
      <c r="AG511" s="205">
        <f t="shared" si="498"/>
        <v>0</v>
      </c>
      <c r="AH511" s="205">
        <f t="shared" si="499"/>
        <v>0</v>
      </c>
      <c r="AI511" s="205">
        <f t="shared" si="481"/>
        <v>-0.15630262791778216</v>
      </c>
      <c r="AJ511" s="205">
        <f t="shared" si="516"/>
        <v>1592.7430383591479</v>
      </c>
      <c r="AK511" s="205">
        <f t="shared" si="500"/>
        <v>97.225395001284852</v>
      </c>
      <c r="AL511" s="205">
        <f t="shared" si="482"/>
        <v>97.317894237723777</v>
      </c>
      <c r="AM511" s="205" t="e">
        <f t="shared" si="483"/>
        <v>#DIV/0!</v>
      </c>
      <c r="AN511" s="205">
        <f t="shared" si="501"/>
        <v>0</v>
      </c>
      <c r="AO511" s="205">
        <f t="shared" si="484"/>
        <v>0</v>
      </c>
      <c r="AP511" s="205">
        <f t="shared" si="502"/>
        <v>0</v>
      </c>
      <c r="AQ511" s="205">
        <f t="shared" si="503"/>
        <v>0</v>
      </c>
      <c r="AR511" s="215">
        <f t="shared" si="485"/>
        <v>13.181186421934679</v>
      </c>
      <c r="AS511" s="215">
        <f t="shared" si="486"/>
        <v>13.181186421934679</v>
      </c>
      <c r="AT511" s="215">
        <f t="shared" si="487"/>
        <v>0</v>
      </c>
      <c r="AU511" s="215">
        <f t="shared" si="517"/>
        <v>0</v>
      </c>
      <c r="AV511" s="201"/>
      <c r="AW511" s="115">
        <f t="shared" si="518"/>
        <v>88.682999999993697</v>
      </c>
      <c r="AX511" s="115">
        <f t="shared" si="519"/>
        <v>-0.29848518710081173</v>
      </c>
      <c r="AY511" s="115">
        <f t="shared" si="504"/>
        <v>0</v>
      </c>
      <c r="AZ511" s="115">
        <f t="shared" si="520"/>
        <v>-0.29337965342218425</v>
      </c>
      <c r="BA511" s="115">
        <f t="shared" si="505"/>
        <v>0</v>
      </c>
      <c r="BB511" s="115">
        <f t="shared" si="521"/>
        <v>0</v>
      </c>
      <c r="BC511" s="115">
        <f t="shared" si="522"/>
        <v>0</v>
      </c>
      <c r="BD511" s="115">
        <f t="shared" si="523"/>
        <v>0</v>
      </c>
      <c r="BE511" s="115">
        <f t="shared" si="506"/>
        <v>0</v>
      </c>
      <c r="BF511" s="115">
        <f t="shared" si="507"/>
        <v>0</v>
      </c>
      <c r="BG511" s="115">
        <f t="shared" si="524"/>
        <v>1565.537610000009</v>
      </c>
      <c r="BH511" s="115">
        <f t="shared" si="525"/>
        <v>5934.9902793020774</v>
      </c>
      <c r="BI511" s="115">
        <f t="shared" si="508"/>
        <v>88.682999999993697</v>
      </c>
      <c r="BJ511" s="115" t="e">
        <f t="shared" si="509"/>
        <v>#DIV/0!</v>
      </c>
      <c r="BK511" s="115">
        <f t="shared" si="488"/>
        <v>0</v>
      </c>
      <c r="BL511" s="115">
        <f t="shared" si="489"/>
        <v>0</v>
      </c>
      <c r="BM511" s="115">
        <f t="shared" si="510"/>
        <v>0</v>
      </c>
      <c r="BN511" s="201">
        <f t="shared" si="490"/>
        <v>0</v>
      </c>
      <c r="BO511" s="216">
        <f t="shared" si="526"/>
        <v>0</v>
      </c>
      <c r="BP511" s="201"/>
      <c r="BQ511" s="110">
        <f t="shared" si="491"/>
        <v>0</v>
      </c>
      <c r="BR511" s="110" t="e">
        <f t="shared" si="492"/>
        <v>#DIV/0!</v>
      </c>
      <c r="BS511" s="110" t="e">
        <f t="shared" si="511"/>
        <v>#DIV/0!</v>
      </c>
      <c r="BT511" s="110">
        <f t="shared" si="512"/>
        <v>0</v>
      </c>
    </row>
    <row r="512" spans="1:72" s="217" customFormat="1">
      <c r="A512" s="110">
        <f t="shared" si="527"/>
        <v>4.3200000000000998</v>
      </c>
      <c r="B512" s="110">
        <f t="shared" si="493"/>
        <v>1506.94272534277</v>
      </c>
      <c r="C512" s="116">
        <f t="shared" si="494"/>
        <v>1506.94272534277</v>
      </c>
      <c r="D512" s="110"/>
      <c r="E512" s="205">
        <f t="shared" si="462"/>
        <v>1603.6275366994573</v>
      </c>
      <c r="F512" s="205">
        <f t="shared" si="463"/>
        <v>1679.4406812236257</v>
      </c>
      <c r="G512" s="205">
        <f t="shared" si="464"/>
        <v>-0.15641879964468025</v>
      </c>
      <c r="H512" s="205">
        <f t="shared" si="465"/>
        <v>1591.7689356356982</v>
      </c>
      <c r="I512" s="205">
        <f t="shared" si="466"/>
        <v>0</v>
      </c>
      <c r="J512" s="110"/>
      <c r="K512" s="115">
        <f t="shared" si="467"/>
        <v>1564.6497600000089</v>
      </c>
      <c r="L512" s="115">
        <f t="shared" si="468"/>
        <v>1760.8803200000054</v>
      </c>
      <c r="M512" s="115">
        <f t="shared" si="469"/>
        <v>0.177388836329232</v>
      </c>
      <c r="N512" s="115">
        <f t="shared" si="470"/>
        <v>1626.6011183336659</v>
      </c>
      <c r="O512" s="115">
        <f t="shared" si="471"/>
        <v>1937.0752000000027</v>
      </c>
      <c r="P512" s="110"/>
      <c r="Q512" s="205">
        <f t="shared" si="472"/>
        <v>-1.2753040645328368</v>
      </c>
      <c r="R512" s="204">
        <f t="shared" si="473"/>
        <v>0</v>
      </c>
      <c r="S512" s="204">
        <f t="shared" si="474"/>
        <v>0</v>
      </c>
      <c r="T512" s="115">
        <f t="shared" si="475"/>
        <v>-0.29407771479243539</v>
      </c>
      <c r="U512" s="115">
        <f t="shared" si="476"/>
        <v>0</v>
      </c>
      <c r="V512" s="115">
        <f t="shared" si="477"/>
        <v>0</v>
      </c>
      <c r="W512" s="202">
        <f t="shared" si="495"/>
        <v>0</v>
      </c>
      <c r="X512" s="110"/>
      <c r="Y512" s="205">
        <f t="shared" si="513"/>
        <v>97.410272344975311</v>
      </c>
      <c r="Z512" s="205">
        <f t="shared" si="514"/>
        <v>-1.2753040645328368</v>
      </c>
      <c r="AA512" s="205">
        <f t="shared" si="478"/>
        <v>0</v>
      </c>
      <c r="AB512" s="205">
        <f t="shared" si="496"/>
        <v>0</v>
      </c>
      <c r="AC512" s="205">
        <f t="shared" si="515"/>
        <v>-1.2621137397378903</v>
      </c>
      <c r="AD512" s="205">
        <f t="shared" si="479"/>
        <v>0</v>
      </c>
      <c r="AE512" s="205">
        <f t="shared" si="497"/>
        <v>0</v>
      </c>
      <c r="AF512" s="205">
        <f t="shared" si="480"/>
        <v>0</v>
      </c>
      <c r="AG512" s="205">
        <f t="shared" si="498"/>
        <v>0</v>
      </c>
      <c r="AH512" s="205">
        <f t="shared" si="499"/>
        <v>0</v>
      </c>
      <c r="AI512" s="205">
        <f t="shared" si="481"/>
        <v>-0.15641879964468025</v>
      </c>
      <c r="AJ512" s="205">
        <f t="shared" si="516"/>
        <v>1591.7689356356982</v>
      </c>
      <c r="AK512" s="205">
        <f t="shared" si="500"/>
        <v>97.317894237723777</v>
      </c>
      <c r="AL512" s="205">
        <f t="shared" si="482"/>
        <v>97.410272344975311</v>
      </c>
      <c r="AM512" s="205" t="e">
        <f t="shared" si="483"/>
        <v>#DIV/0!</v>
      </c>
      <c r="AN512" s="205">
        <f t="shared" si="501"/>
        <v>0</v>
      </c>
      <c r="AO512" s="205">
        <f t="shared" si="484"/>
        <v>0</v>
      </c>
      <c r="AP512" s="205">
        <f t="shared" si="502"/>
        <v>0</v>
      </c>
      <c r="AQ512" s="205">
        <f t="shared" si="503"/>
        <v>0</v>
      </c>
      <c r="AR512" s="215">
        <f t="shared" si="485"/>
        <v>13.181186421934679</v>
      </c>
      <c r="AS512" s="215">
        <f t="shared" si="486"/>
        <v>13.181186421934679</v>
      </c>
      <c r="AT512" s="215">
        <f t="shared" si="487"/>
        <v>0</v>
      </c>
      <c r="AU512" s="215">
        <f t="shared" si="517"/>
        <v>0</v>
      </c>
      <c r="AV512" s="201"/>
      <c r="AW512" s="115">
        <f t="shared" si="518"/>
        <v>88.78500000000902</v>
      </c>
      <c r="AX512" s="115">
        <f t="shared" si="519"/>
        <v>-0.29407771479243539</v>
      </c>
      <c r="AY512" s="115">
        <f t="shared" si="504"/>
        <v>0</v>
      </c>
      <c r="AZ512" s="115">
        <f t="shared" si="520"/>
        <v>-0.28898166859045737</v>
      </c>
      <c r="BA512" s="115">
        <f t="shared" si="505"/>
        <v>0</v>
      </c>
      <c r="BB512" s="115">
        <f t="shared" si="521"/>
        <v>0</v>
      </c>
      <c r="BC512" s="115">
        <f t="shared" si="522"/>
        <v>0</v>
      </c>
      <c r="BD512" s="115">
        <f t="shared" si="523"/>
        <v>0</v>
      </c>
      <c r="BE512" s="115">
        <f t="shared" si="506"/>
        <v>0</v>
      </c>
      <c r="BF512" s="115">
        <f t="shared" si="507"/>
        <v>0</v>
      </c>
      <c r="BG512" s="115">
        <f t="shared" si="524"/>
        <v>1564.6497600000089</v>
      </c>
      <c r="BH512" s="115">
        <f t="shared" si="525"/>
        <v>5859.4884657240182</v>
      </c>
      <c r="BI512" s="115">
        <f t="shared" si="508"/>
        <v>88.78500000000902</v>
      </c>
      <c r="BJ512" s="115" t="e">
        <f t="shared" si="509"/>
        <v>#DIV/0!</v>
      </c>
      <c r="BK512" s="115">
        <f t="shared" si="488"/>
        <v>0</v>
      </c>
      <c r="BL512" s="115">
        <f t="shared" si="489"/>
        <v>0</v>
      </c>
      <c r="BM512" s="115">
        <f t="shared" si="510"/>
        <v>0</v>
      </c>
      <c r="BN512" s="201">
        <f t="shared" si="490"/>
        <v>0</v>
      </c>
      <c r="BO512" s="216">
        <f t="shared" si="526"/>
        <v>0</v>
      </c>
      <c r="BP512" s="201"/>
      <c r="BQ512" s="110">
        <f t="shared" si="491"/>
        <v>0</v>
      </c>
      <c r="BR512" s="110" t="e">
        <f t="shared" si="492"/>
        <v>#DIV/0!</v>
      </c>
      <c r="BS512" s="110" t="e">
        <f t="shared" si="511"/>
        <v>#DIV/0!</v>
      </c>
      <c r="BT512" s="110">
        <f t="shared" si="512"/>
        <v>0</v>
      </c>
    </row>
    <row r="513" spans="1:72" s="217" customFormat="1">
      <c r="A513" s="110">
        <f t="shared" si="527"/>
        <v>4.3100000000001</v>
      </c>
      <c r="B513" s="110">
        <f t="shared" si="493"/>
        <v>1506.8109134785507</v>
      </c>
      <c r="C513" s="116">
        <f t="shared" si="494"/>
        <v>1506.8109134785507</v>
      </c>
      <c r="D513" s="110"/>
      <c r="E513" s="205">
        <f t="shared" si="462"/>
        <v>1602.7160357393743</v>
      </c>
      <c r="F513" s="205">
        <f t="shared" si="463"/>
        <v>1678.8788812236257</v>
      </c>
      <c r="G513" s="205">
        <f t="shared" si="464"/>
        <v>-0.15653466354804765</v>
      </c>
      <c r="H513" s="205">
        <f t="shared" si="465"/>
        <v>1590.7939103466351</v>
      </c>
      <c r="I513" s="205">
        <f t="shared" si="466"/>
        <v>0</v>
      </c>
      <c r="J513" s="110"/>
      <c r="K513" s="115">
        <f t="shared" si="467"/>
        <v>1563.7608900000091</v>
      </c>
      <c r="L513" s="115">
        <f t="shared" si="468"/>
        <v>1760.3564800000051</v>
      </c>
      <c r="M513" s="115">
        <f t="shared" si="469"/>
        <v>0.17755681818181648</v>
      </c>
      <c r="N513" s="115">
        <f t="shared" si="470"/>
        <v>1625.8666681326392</v>
      </c>
      <c r="O513" s="115">
        <f t="shared" si="471"/>
        <v>1936.7978000000028</v>
      </c>
      <c r="P513" s="110"/>
      <c r="Q513" s="205">
        <f t="shared" si="472"/>
        <v>-1.2592113864844301</v>
      </c>
      <c r="R513" s="204">
        <f t="shared" si="473"/>
        <v>0</v>
      </c>
      <c r="S513" s="204">
        <f t="shared" si="474"/>
        <v>0</v>
      </c>
      <c r="T513" s="115">
        <f t="shared" si="475"/>
        <v>-0.28968084442514497</v>
      </c>
      <c r="U513" s="115">
        <f t="shared" si="476"/>
        <v>0</v>
      </c>
      <c r="V513" s="115">
        <f t="shared" si="477"/>
        <v>0</v>
      </c>
      <c r="W513" s="202">
        <f t="shared" si="495"/>
        <v>0</v>
      </c>
      <c r="X513" s="110"/>
      <c r="Y513" s="205">
        <f t="shared" si="513"/>
        <v>97.502528906308982</v>
      </c>
      <c r="Z513" s="205">
        <f t="shared" si="514"/>
        <v>-1.2592113864844301</v>
      </c>
      <c r="AA513" s="205">
        <f t="shared" si="478"/>
        <v>0</v>
      </c>
      <c r="AB513" s="205">
        <f t="shared" si="496"/>
        <v>0</v>
      </c>
      <c r="AC513" s="205">
        <f t="shared" si="515"/>
        <v>-1.2460816249367634</v>
      </c>
      <c r="AD513" s="205">
        <f t="shared" si="479"/>
        <v>0</v>
      </c>
      <c r="AE513" s="205">
        <f t="shared" si="497"/>
        <v>0</v>
      </c>
      <c r="AF513" s="205">
        <f t="shared" si="480"/>
        <v>0</v>
      </c>
      <c r="AG513" s="205">
        <f t="shared" si="498"/>
        <v>0</v>
      </c>
      <c r="AH513" s="205">
        <f t="shared" si="499"/>
        <v>0</v>
      </c>
      <c r="AI513" s="205">
        <f t="shared" si="481"/>
        <v>-0.15653466354804765</v>
      </c>
      <c r="AJ513" s="205">
        <f t="shared" si="516"/>
        <v>1590.7939103466351</v>
      </c>
      <c r="AK513" s="205">
        <f t="shared" si="500"/>
        <v>97.410272344975311</v>
      </c>
      <c r="AL513" s="205">
        <f t="shared" si="482"/>
        <v>97.502528906308982</v>
      </c>
      <c r="AM513" s="205" t="e">
        <f t="shared" si="483"/>
        <v>#DIV/0!</v>
      </c>
      <c r="AN513" s="205">
        <f t="shared" si="501"/>
        <v>0</v>
      </c>
      <c r="AO513" s="205">
        <f t="shared" si="484"/>
        <v>0</v>
      </c>
      <c r="AP513" s="205">
        <f t="shared" si="502"/>
        <v>0</v>
      </c>
      <c r="AQ513" s="205">
        <f t="shared" si="503"/>
        <v>0</v>
      </c>
      <c r="AR513" s="215">
        <f t="shared" si="485"/>
        <v>13.181186421934679</v>
      </c>
      <c r="AS513" s="215">
        <f t="shared" si="486"/>
        <v>13.181186421934679</v>
      </c>
      <c r="AT513" s="215">
        <f t="shared" si="487"/>
        <v>0</v>
      </c>
      <c r="AU513" s="215">
        <f t="shared" si="517"/>
        <v>0</v>
      </c>
      <c r="AV513" s="201"/>
      <c r="AW513" s="115">
        <f t="shared" si="518"/>
        <v>88.886999999978869</v>
      </c>
      <c r="AX513" s="115">
        <f t="shared" si="519"/>
        <v>-0.28968084442514497</v>
      </c>
      <c r="AY513" s="115">
        <f t="shared" si="504"/>
        <v>0</v>
      </c>
      <c r="AZ513" s="115">
        <f t="shared" si="520"/>
        <v>-0.28459426033645802</v>
      </c>
      <c r="BA513" s="115">
        <f t="shared" si="505"/>
        <v>0</v>
      </c>
      <c r="BB513" s="115">
        <f t="shared" si="521"/>
        <v>0</v>
      </c>
      <c r="BC513" s="115">
        <f t="shared" si="522"/>
        <v>0</v>
      </c>
      <c r="BD513" s="115">
        <f t="shared" si="523"/>
        <v>0</v>
      </c>
      <c r="BE513" s="115">
        <f t="shared" si="506"/>
        <v>0</v>
      </c>
      <c r="BF513" s="115">
        <f t="shared" si="507"/>
        <v>0</v>
      </c>
      <c r="BG513" s="115">
        <f t="shared" si="524"/>
        <v>1563.7608900000091</v>
      </c>
      <c r="BH513" s="115">
        <f t="shared" si="525"/>
        <v>5783.8846521459445</v>
      </c>
      <c r="BI513" s="115">
        <f t="shared" si="508"/>
        <v>88.886999999978869</v>
      </c>
      <c r="BJ513" s="115" t="e">
        <f t="shared" si="509"/>
        <v>#DIV/0!</v>
      </c>
      <c r="BK513" s="115">
        <f t="shared" si="488"/>
        <v>0</v>
      </c>
      <c r="BL513" s="115">
        <f t="shared" si="489"/>
        <v>0</v>
      </c>
      <c r="BM513" s="115">
        <f t="shared" si="510"/>
        <v>0</v>
      </c>
      <c r="BN513" s="201">
        <f t="shared" si="490"/>
        <v>0</v>
      </c>
      <c r="BO513" s="216">
        <f t="shared" si="526"/>
        <v>0</v>
      </c>
      <c r="BP513" s="201"/>
      <c r="BQ513" s="110">
        <f t="shared" si="491"/>
        <v>0</v>
      </c>
      <c r="BR513" s="110" t="e">
        <f t="shared" si="492"/>
        <v>#DIV/0!</v>
      </c>
      <c r="BS513" s="110" t="e">
        <f t="shared" si="511"/>
        <v>#DIV/0!</v>
      </c>
      <c r="BT513" s="110">
        <f t="shared" si="512"/>
        <v>0</v>
      </c>
    </row>
    <row r="514" spans="1:72" s="217" customFormat="1">
      <c r="A514" s="110">
        <f t="shared" si="527"/>
        <v>4.3000000000001002</v>
      </c>
      <c r="B514" s="110">
        <f t="shared" si="493"/>
        <v>1506.6791016143313</v>
      </c>
      <c r="C514" s="116">
        <f t="shared" si="494"/>
        <v>1506.6791016143313</v>
      </c>
      <c r="D514" s="110"/>
      <c r="E514" s="205">
        <f t="shared" si="462"/>
        <v>1601.8034084245396</v>
      </c>
      <c r="F514" s="205">
        <f t="shared" si="463"/>
        <v>1678.3142812236256</v>
      </c>
      <c r="G514" s="205">
        <f t="shared" si="464"/>
        <v>-0.15665021551222608</v>
      </c>
      <c r="H514" s="205">
        <f t="shared" si="465"/>
        <v>1589.8179637115343</v>
      </c>
      <c r="I514" s="205">
        <f t="shared" si="466"/>
        <v>0</v>
      </c>
      <c r="J514" s="110"/>
      <c r="K514" s="115">
        <f t="shared" si="467"/>
        <v>1562.871000000009</v>
      </c>
      <c r="L514" s="115">
        <f t="shared" si="468"/>
        <v>1759.8320000000051</v>
      </c>
      <c r="M514" s="115">
        <f t="shared" si="469"/>
        <v>0.1777251184834106</v>
      </c>
      <c r="N514" s="115">
        <f t="shared" si="470"/>
        <v>1625.1315255336776</v>
      </c>
      <c r="O514" s="115">
        <f t="shared" si="471"/>
        <v>1936.5200000000027</v>
      </c>
      <c r="P514" s="110"/>
      <c r="Q514" s="205">
        <f t="shared" si="472"/>
        <v>-1.2432782862116909</v>
      </c>
      <c r="R514" s="204">
        <f t="shared" si="473"/>
        <v>0</v>
      </c>
      <c r="S514" s="204">
        <f t="shared" si="474"/>
        <v>0</v>
      </c>
      <c r="T514" s="115">
        <f t="shared" si="475"/>
        <v>-0.2852945425017071</v>
      </c>
      <c r="U514" s="115">
        <f t="shared" si="476"/>
        <v>0</v>
      </c>
      <c r="V514" s="115">
        <f t="shared" si="477"/>
        <v>0</v>
      </c>
      <c r="W514" s="202">
        <f t="shared" si="495"/>
        <v>0</v>
      </c>
      <c r="X514" s="110"/>
      <c r="Y514" s="205">
        <f t="shared" si="513"/>
        <v>97.594663510087486</v>
      </c>
      <c r="Z514" s="205">
        <f t="shared" si="514"/>
        <v>-1.2432782862116909</v>
      </c>
      <c r="AA514" s="205">
        <f t="shared" si="478"/>
        <v>0</v>
      </c>
      <c r="AB514" s="205">
        <f t="shared" si="496"/>
        <v>0</v>
      </c>
      <c r="AC514" s="205">
        <f t="shared" si="515"/>
        <v>-1.2302082484063981</v>
      </c>
      <c r="AD514" s="205">
        <f t="shared" si="479"/>
        <v>0</v>
      </c>
      <c r="AE514" s="205">
        <f t="shared" si="497"/>
        <v>0</v>
      </c>
      <c r="AF514" s="205">
        <f t="shared" si="480"/>
        <v>0</v>
      </c>
      <c r="AG514" s="205">
        <f t="shared" si="498"/>
        <v>0</v>
      </c>
      <c r="AH514" s="205">
        <f t="shared" si="499"/>
        <v>0</v>
      </c>
      <c r="AI514" s="205">
        <f t="shared" si="481"/>
        <v>-0.15665021551222608</v>
      </c>
      <c r="AJ514" s="205">
        <f t="shared" si="516"/>
        <v>1589.8179637115343</v>
      </c>
      <c r="AK514" s="205">
        <f t="shared" si="500"/>
        <v>97.502528906308982</v>
      </c>
      <c r="AL514" s="205">
        <f t="shared" si="482"/>
        <v>97.594663510087486</v>
      </c>
      <c r="AM514" s="205" t="e">
        <f t="shared" si="483"/>
        <v>#DIV/0!</v>
      </c>
      <c r="AN514" s="205">
        <f t="shared" si="501"/>
        <v>0</v>
      </c>
      <c r="AO514" s="205">
        <f t="shared" si="484"/>
        <v>0</v>
      </c>
      <c r="AP514" s="205">
        <f t="shared" si="502"/>
        <v>0</v>
      </c>
      <c r="AQ514" s="205">
        <f t="shared" si="503"/>
        <v>0</v>
      </c>
      <c r="AR514" s="215">
        <f t="shared" si="485"/>
        <v>13.181186421934679</v>
      </c>
      <c r="AS514" s="215">
        <f t="shared" si="486"/>
        <v>13.181186421934679</v>
      </c>
      <c r="AT514" s="215">
        <f t="shared" si="487"/>
        <v>0</v>
      </c>
      <c r="AU514" s="215">
        <f t="shared" si="517"/>
        <v>0</v>
      </c>
      <c r="AV514" s="201"/>
      <c r="AW514" s="115">
        <f t="shared" si="518"/>
        <v>88.989000000016929</v>
      </c>
      <c r="AX514" s="115">
        <f t="shared" si="519"/>
        <v>-0.2852945425017071</v>
      </c>
      <c r="AY514" s="115">
        <f t="shared" si="504"/>
        <v>0</v>
      </c>
      <c r="AZ514" s="115">
        <f t="shared" si="520"/>
        <v>-0.28021739524920525</v>
      </c>
      <c r="BA514" s="115">
        <f t="shared" si="505"/>
        <v>0</v>
      </c>
      <c r="BB514" s="115">
        <f t="shared" si="521"/>
        <v>0</v>
      </c>
      <c r="BC514" s="115">
        <f t="shared" si="522"/>
        <v>0</v>
      </c>
      <c r="BD514" s="115">
        <f t="shared" si="523"/>
        <v>0</v>
      </c>
      <c r="BE514" s="115">
        <f t="shared" si="506"/>
        <v>0</v>
      </c>
      <c r="BF514" s="115">
        <f t="shared" si="507"/>
        <v>0</v>
      </c>
      <c r="BG514" s="115">
        <f t="shared" si="524"/>
        <v>1562.871000000009</v>
      </c>
      <c r="BH514" s="115">
        <f t="shared" si="525"/>
        <v>5708.1788385679001</v>
      </c>
      <c r="BI514" s="115">
        <f t="shared" si="508"/>
        <v>88.989000000016929</v>
      </c>
      <c r="BJ514" s="115" t="e">
        <f t="shared" si="509"/>
        <v>#DIV/0!</v>
      </c>
      <c r="BK514" s="115">
        <f t="shared" si="488"/>
        <v>0</v>
      </c>
      <c r="BL514" s="115">
        <f t="shared" si="489"/>
        <v>0</v>
      </c>
      <c r="BM514" s="115">
        <f t="shared" si="510"/>
        <v>0</v>
      </c>
      <c r="BN514" s="201">
        <f t="shared" si="490"/>
        <v>0</v>
      </c>
      <c r="BO514" s="216">
        <f t="shared" si="526"/>
        <v>0</v>
      </c>
      <c r="BP514" s="201"/>
      <c r="BQ514" s="110">
        <f t="shared" si="491"/>
        <v>0</v>
      </c>
      <c r="BR514" s="110" t="e">
        <f t="shared" si="492"/>
        <v>#DIV/0!</v>
      </c>
      <c r="BS514" s="110" t="e">
        <f t="shared" si="511"/>
        <v>#DIV/0!</v>
      </c>
      <c r="BT514" s="110">
        <f t="shared" si="512"/>
        <v>0</v>
      </c>
    </row>
    <row r="515" spans="1:72" s="217" customFormat="1">
      <c r="A515" s="110">
        <f t="shared" si="527"/>
        <v>4.2900000000001004</v>
      </c>
      <c r="B515" s="110">
        <f t="shared" si="493"/>
        <v>1506.547289750112</v>
      </c>
      <c r="C515" s="116">
        <f t="shared" si="494"/>
        <v>1506.547289750112</v>
      </c>
      <c r="D515" s="110"/>
      <c r="E515" s="205">
        <f t="shared" si="462"/>
        <v>1600.8896547549537</v>
      </c>
      <c r="F515" s="205">
        <f t="shared" si="463"/>
        <v>1677.7468812236257</v>
      </c>
      <c r="G515" s="205">
        <f t="shared" si="464"/>
        <v>-0.15676545140260681</v>
      </c>
      <c r="H515" s="205">
        <f t="shared" si="465"/>
        <v>1588.8410969540398</v>
      </c>
      <c r="I515" s="205">
        <f t="shared" si="466"/>
        <v>0</v>
      </c>
      <c r="J515" s="110"/>
      <c r="K515" s="115">
        <f t="shared" si="467"/>
        <v>1561.9800900000091</v>
      </c>
      <c r="L515" s="115">
        <f t="shared" si="468"/>
        <v>1759.3068800000053</v>
      </c>
      <c r="M515" s="115">
        <f t="shared" si="469"/>
        <v>0.17789373814041576</v>
      </c>
      <c r="N515" s="115">
        <f t="shared" si="470"/>
        <v>1624.3956912664949</v>
      </c>
      <c r="O515" s="115">
        <f t="shared" si="471"/>
        <v>1936.2418000000027</v>
      </c>
      <c r="P515" s="110"/>
      <c r="Q515" s="205">
        <f t="shared" si="472"/>
        <v>-1.2275015550202921</v>
      </c>
      <c r="R515" s="204">
        <f t="shared" si="473"/>
        <v>0</v>
      </c>
      <c r="S515" s="204">
        <f t="shared" si="474"/>
        <v>0</v>
      </c>
      <c r="T515" s="115">
        <f t="shared" si="475"/>
        <v>-0.28091877565077805</v>
      </c>
      <c r="U515" s="115">
        <f t="shared" si="476"/>
        <v>0</v>
      </c>
      <c r="V515" s="115">
        <f t="shared" si="477"/>
        <v>0</v>
      </c>
      <c r="W515" s="202">
        <f t="shared" si="495"/>
        <v>0</v>
      </c>
      <c r="X515" s="110"/>
      <c r="Y515" s="205">
        <f t="shared" si="513"/>
        <v>97.686675749448383</v>
      </c>
      <c r="Z515" s="205">
        <f t="shared" si="514"/>
        <v>-1.2275015550202921</v>
      </c>
      <c r="AA515" s="205">
        <f t="shared" si="478"/>
        <v>0</v>
      </c>
      <c r="AB515" s="205">
        <f t="shared" si="496"/>
        <v>0</v>
      </c>
      <c r="AC515" s="205">
        <f t="shared" si="515"/>
        <v>-1.2144904167585229</v>
      </c>
      <c r="AD515" s="205">
        <f t="shared" si="479"/>
        <v>0</v>
      </c>
      <c r="AE515" s="205">
        <f t="shared" si="497"/>
        <v>0</v>
      </c>
      <c r="AF515" s="205">
        <f t="shared" si="480"/>
        <v>0</v>
      </c>
      <c r="AG515" s="205">
        <f t="shared" si="498"/>
        <v>0</v>
      </c>
      <c r="AH515" s="205">
        <f t="shared" si="499"/>
        <v>0</v>
      </c>
      <c r="AI515" s="205">
        <f t="shared" si="481"/>
        <v>-0.15676545140260681</v>
      </c>
      <c r="AJ515" s="205">
        <f t="shared" si="516"/>
        <v>1588.8410969540398</v>
      </c>
      <c r="AK515" s="205">
        <f t="shared" si="500"/>
        <v>97.594663510087486</v>
      </c>
      <c r="AL515" s="205">
        <f t="shared" si="482"/>
        <v>97.686675749448383</v>
      </c>
      <c r="AM515" s="205" t="e">
        <f t="shared" si="483"/>
        <v>#DIV/0!</v>
      </c>
      <c r="AN515" s="205">
        <f t="shared" si="501"/>
        <v>0</v>
      </c>
      <c r="AO515" s="205">
        <f t="shared" si="484"/>
        <v>0</v>
      </c>
      <c r="AP515" s="205">
        <f t="shared" si="502"/>
        <v>0</v>
      </c>
      <c r="AQ515" s="205">
        <f t="shared" si="503"/>
        <v>0</v>
      </c>
      <c r="AR515" s="215">
        <f t="shared" si="485"/>
        <v>13.181186421934679</v>
      </c>
      <c r="AS515" s="215">
        <f t="shared" si="486"/>
        <v>13.181186421934679</v>
      </c>
      <c r="AT515" s="215">
        <f t="shared" si="487"/>
        <v>0</v>
      </c>
      <c r="AU515" s="215">
        <f t="shared" si="517"/>
        <v>0</v>
      </c>
      <c r="AV515" s="201"/>
      <c r="AW515" s="115">
        <f t="shared" si="518"/>
        <v>89.090999999986792</v>
      </c>
      <c r="AX515" s="115">
        <f t="shared" si="519"/>
        <v>-0.28091877565077805</v>
      </c>
      <c r="AY515" s="115">
        <f t="shared" si="504"/>
        <v>0</v>
      </c>
      <c r="AZ515" s="115">
        <f t="shared" si="520"/>
        <v>-0.27585104004326111</v>
      </c>
      <c r="BA515" s="115">
        <f t="shared" si="505"/>
        <v>0</v>
      </c>
      <c r="BB515" s="115">
        <f t="shared" si="521"/>
        <v>0</v>
      </c>
      <c r="BC515" s="115">
        <f t="shared" si="522"/>
        <v>0</v>
      </c>
      <c r="BD515" s="115">
        <f t="shared" si="523"/>
        <v>0</v>
      </c>
      <c r="BE515" s="115">
        <f t="shared" si="506"/>
        <v>0</v>
      </c>
      <c r="BF515" s="115">
        <f t="shared" si="507"/>
        <v>0</v>
      </c>
      <c r="BG515" s="115">
        <f t="shared" si="524"/>
        <v>1561.9800900000091</v>
      </c>
      <c r="BH515" s="115">
        <f t="shared" si="525"/>
        <v>5632.3710249898177</v>
      </c>
      <c r="BI515" s="115">
        <f t="shared" si="508"/>
        <v>89.090999999986792</v>
      </c>
      <c r="BJ515" s="115" t="e">
        <f t="shared" si="509"/>
        <v>#DIV/0!</v>
      </c>
      <c r="BK515" s="115">
        <f t="shared" si="488"/>
        <v>0</v>
      </c>
      <c r="BL515" s="115">
        <f t="shared" si="489"/>
        <v>0</v>
      </c>
      <c r="BM515" s="115">
        <f t="shared" si="510"/>
        <v>0</v>
      </c>
      <c r="BN515" s="201">
        <f t="shared" si="490"/>
        <v>0</v>
      </c>
      <c r="BO515" s="216">
        <f t="shared" si="526"/>
        <v>0</v>
      </c>
      <c r="BP515" s="201"/>
      <c r="BQ515" s="110">
        <f t="shared" si="491"/>
        <v>0</v>
      </c>
      <c r="BR515" s="110" t="e">
        <f t="shared" si="492"/>
        <v>#DIV/0!</v>
      </c>
      <c r="BS515" s="110" t="e">
        <f t="shared" si="511"/>
        <v>#DIV/0!</v>
      </c>
      <c r="BT515" s="110">
        <f t="shared" si="512"/>
        <v>0</v>
      </c>
    </row>
    <row r="516" spans="1:72" s="217" customFormat="1">
      <c r="A516" s="110">
        <f t="shared" si="527"/>
        <v>4.2800000000001006</v>
      </c>
      <c r="B516" s="110">
        <f t="shared" si="493"/>
        <v>1506.4154778858926</v>
      </c>
      <c r="C516" s="116">
        <f t="shared" si="494"/>
        <v>1506.4154778858926</v>
      </c>
      <c r="D516" s="110"/>
      <c r="E516" s="205">
        <f t="shared" si="462"/>
        <v>1599.974774730616</v>
      </c>
      <c r="F516" s="205">
        <f t="shared" si="463"/>
        <v>1677.1766812236258</v>
      </c>
      <c r="G516" s="205">
        <f t="shared" si="464"/>
        <v>-0.15688036706583267</v>
      </c>
      <c r="H516" s="205">
        <f t="shared" si="465"/>
        <v>1587.8633113018104</v>
      </c>
      <c r="I516" s="205">
        <f t="shared" si="466"/>
        <v>0</v>
      </c>
      <c r="J516" s="110"/>
      <c r="K516" s="115">
        <f t="shared" si="467"/>
        <v>1561.0881600000089</v>
      </c>
      <c r="L516" s="115">
        <f t="shared" si="468"/>
        <v>1758.7811200000053</v>
      </c>
      <c r="M516" s="115">
        <f t="shared" si="469"/>
        <v>0.17806267806267637</v>
      </c>
      <c r="N516" s="115">
        <f t="shared" si="470"/>
        <v>1623.6591660632355</v>
      </c>
      <c r="O516" s="115">
        <f t="shared" si="471"/>
        <v>1935.9632000000026</v>
      </c>
      <c r="P516" s="110"/>
      <c r="Q516" s="205">
        <f t="shared" si="472"/>
        <v>-1.2118780622755037</v>
      </c>
      <c r="R516" s="204">
        <f t="shared" si="473"/>
        <v>0</v>
      </c>
      <c r="S516" s="204">
        <f t="shared" si="474"/>
        <v>0</v>
      </c>
      <c r="T516" s="115">
        <f t="shared" si="475"/>
        <v>-0.27655351062636335</v>
      </c>
      <c r="U516" s="115">
        <f t="shared" si="476"/>
        <v>0</v>
      </c>
      <c r="V516" s="115">
        <f t="shared" si="477"/>
        <v>0</v>
      </c>
      <c r="W516" s="202">
        <f t="shared" si="495"/>
        <v>0</v>
      </c>
      <c r="X516" s="110"/>
      <c r="Y516" s="205">
        <f t="shared" si="513"/>
        <v>97.778565222940685</v>
      </c>
      <c r="Z516" s="205">
        <f t="shared" si="514"/>
        <v>-1.2118780622755037</v>
      </c>
      <c r="AA516" s="205">
        <f t="shared" si="478"/>
        <v>0</v>
      </c>
      <c r="AB516" s="205">
        <f t="shared" si="496"/>
        <v>0</v>
      </c>
      <c r="AC516" s="205">
        <f t="shared" si="515"/>
        <v>-1.1989250142819214</v>
      </c>
      <c r="AD516" s="205">
        <f t="shared" si="479"/>
        <v>0</v>
      </c>
      <c r="AE516" s="205">
        <f t="shared" si="497"/>
        <v>0</v>
      </c>
      <c r="AF516" s="205">
        <f t="shared" si="480"/>
        <v>0</v>
      </c>
      <c r="AG516" s="205">
        <f t="shared" si="498"/>
        <v>0</v>
      </c>
      <c r="AH516" s="205">
        <f t="shared" si="499"/>
        <v>0</v>
      </c>
      <c r="AI516" s="205">
        <f t="shared" si="481"/>
        <v>-0.15688036706583267</v>
      </c>
      <c r="AJ516" s="205">
        <f t="shared" si="516"/>
        <v>1587.8633113018104</v>
      </c>
      <c r="AK516" s="205">
        <f t="shared" si="500"/>
        <v>97.686675749448383</v>
      </c>
      <c r="AL516" s="205">
        <f t="shared" si="482"/>
        <v>97.778565222940685</v>
      </c>
      <c r="AM516" s="205" t="e">
        <f t="shared" si="483"/>
        <v>#DIV/0!</v>
      </c>
      <c r="AN516" s="205">
        <f t="shared" si="501"/>
        <v>0</v>
      </c>
      <c r="AO516" s="205">
        <f t="shared" si="484"/>
        <v>0</v>
      </c>
      <c r="AP516" s="205">
        <f t="shared" si="502"/>
        <v>0</v>
      </c>
      <c r="AQ516" s="205">
        <f t="shared" si="503"/>
        <v>0</v>
      </c>
      <c r="AR516" s="215">
        <f t="shared" si="485"/>
        <v>13.181186421957417</v>
      </c>
      <c r="AS516" s="215">
        <f t="shared" si="486"/>
        <v>13.181186421957417</v>
      </c>
      <c r="AT516" s="215">
        <f t="shared" si="487"/>
        <v>0</v>
      </c>
      <c r="AU516" s="215">
        <f t="shared" si="517"/>
        <v>0</v>
      </c>
      <c r="AV516" s="201"/>
      <c r="AW516" s="115">
        <f t="shared" si="518"/>
        <v>89.193000000024853</v>
      </c>
      <c r="AX516" s="115">
        <f t="shared" si="519"/>
        <v>-0.27655351062636335</v>
      </c>
      <c r="AY516" s="115">
        <f t="shared" si="504"/>
        <v>0</v>
      </c>
      <c r="AZ516" s="115">
        <f t="shared" si="520"/>
        <v>-0.27149516155819209</v>
      </c>
      <c r="BA516" s="115">
        <f t="shared" si="505"/>
        <v>0</v>
      </c>
      <c r="BB516" s="115">
        <f t="shared" si="521"/>
        <v>0</v>
      </c>
      <c r="BC516" s="115">
        <f t="shared" si="522"/>
        <v>0</v>
      </c>
      <c r="BD516" s="115">
        <f t="shared" si="523"/>
        <v>0</v>
      </c>
      <c r="BE516" s="115">
        <f t="shared" si="506"/>
        <v>0</v>
      </c>
      <c r="BF516" s="115">
        <f t="shared" si="507"/>
        <v>0</v>
      </c>
      <c r="BG516" s="115">
        <f t="shared" si="524"/>
        <v>1561.0881600000089</v>
      </c>
      <c r="BH516" s="115">
        <f t="shared" si="525"/>
        <v>5556.4612114117654</v>
      </c>
      <c r="BI516" s="115">
        <f t="shared" si="508"/>
        <v>89.193000000024853</v>
      </c>
      <c r="BJ516" s="115" t="e">
        <f t="shared" si="509"/>
        <v>#DIV/0!</v>
      </c>
      <c r="BK516" s="115">
        <f t="shared" si="488"/>
        <v>0</v>
      </c>
      <c r="BL516" s="115">
        <f t="shared" si="489"/>
        <v>0</v>
      </c>
      <c r="BM516" s="115">
        <f t="shared" si="510"/>
        <v>0</v>
      </c>
      <c r="BN516" s="201">
        <f t="shared" si="490"/>
        <v>0</v>
      </c>
      <c r="BO516" s="216">
        <f t="shared" si="526"/>
        <v>0</v>
      </c>
      <c r="BP516" s="201"/>
      <c r="BQ516" s="110">
        <f t="shared" si="491"/>
        <v>0</v>
      </c>
      <c r="BR516" s="110" t="e">
        <f t="shared" si="492"/>
        <v>#DIV/0!</v>
      </c>
      <c r="BS516" s="110" t="e">
        <f t="shared" si="511"/>
        <v>#DIV/0!</v>
      </c>
      <c r="BT516" s="110">
        <f t="shared" si="512"/>
        <v>0</v>
      </c>
    </row>
    <row r="517" spans="1:72" s="217" customFormat="1">
      <c r="A517" s="110">
        <f t="shared" si="527"/>
        <v>4.2700000000001008</v>
      </c>
      <c r="B517" s="110">
        <f t="shared" si="493"/>
        <v>1506.2836660216731</v>
      </c>
      <c r="C517" s="116">
        <f t="shared" si="494"/>
        <v>1506.2836660216731</v>
      </c>
      <c r="D517" s="110"/>
      <c r="E517" s="205">
        <f t="shared" si="462"/>
        <v>1599.0587683515271</v>
      </c>
      <c r="F517" s="205">
        <f t="shared" si="463"/>
        <v>1676.6036812236257</v>
      </c>
      <c r="G517" s="205">
        <f t="shared" si="464"/>
        <v>-0.15699495833000698</v>
      </c>
      <c r="H517" s="205">
        <f t="shared" si="465"/>
        <v>1586.8846079864679</v>
      </c>
      <c r="I517" s="205">
        <f t="shared" si="466"/>
        <v>0</v>
      </c>
      <c r="J517" s="110"/>
      <c r="K517" s="115">
        <f t="shared" si="467"/>
        <v>1560.1952100000092</v>
      </c>
      <c r="L517" s="115">
        <f t="shared" si="468"/>
        <v>1758.2547200000054</v>
      </c>
      <c r="M517" s="115">
        <f t="shared" si="469"/>
        <v>0.17823193916349636</v>
      </c>
      <c r="N517" s="115">
        <f t="shared" si="470"/>
        <v>1622.9219506584884</v>
      </c>
      <c r="O517" s="115">
        <f t="shared" si="471"/>
        <v>1935.6842000000029</v>
      </c>
      <c r="P517" s="110"/>
      <c r="Q517" s="205">
        <f t="shared" si="472"/>
        <v>-1.1964047529832915</v>
      </c>
      <c r="R517" s="204">
        <f t="shared" si="473"/>
        <v>0</v>
      </c>
      <c r="S517" s="204">
        <f t="shared" si="474"/>
        <v>0</v>
      </c>
      <c r="T517" s="115">
        <f t="shared" si="475"/>
        <v>-0.27219871430731679</v>
      </c>
      <c r="U517" s="115">
        <f t="shared" si="476"/>
        <v>0</v>
      </c>
      <c r="V517" s="115">
        <f t="shared" si="477"/>
        <v>0</v>
      </c>
      <c r="W517" s="202">
        <f t="shared" si="495"/>
        <v>0</v>
      </c>
      <c r="X517" s="110"/>
      <c r="Y517" s="205">
        <f t="shared" si="513"/>
        <v>97.870331534252088</v>
      </c>
      <c r="Z517" s="205">
        <f t="shared" si="514"/>
        <v>-1.1964047529832915</v>
      </c>
      <c r="AA517" s="205">
        <f t="shared" si="478"/>
        <v>0</v>
      </c>
      <c r="AB517" s="205">
        <f t="shared" si="496"/>
        <v>0</v>
      </c>
      <c r="AC517" s="205">
        <f t="shared" si="515"/>
        <v>-1.1835090005352955</v>
      </c>
      <c r="AD517" s="205">
        <f t="shared" si="479"/>
        <v>0</v>
      </c>
      <c r="AE517" s="205">
        <f t="shared" si="497"/>
        <v>0</v>
      </c>
      <c r="AF517" s="205">
        <f t="shared" si="480"/>
        <v>0</v>
      </c>
      <c r="AG517" s="205">
        <f t="shared" si="498"/>
        <v>0</v>
      </c>
      <c r="AH517" s="205">
        <f t="shared" si="499"/>
        <v>0</v>
      </c>
      <c r="AI517" s="205">
        <f t="shared" si="481"/>
        <v>-0.15699495833000698</v>
      </c>
      <c r="AJ517" s="205">
        <f t="shared" si="516"/>
        <v>1586.8846079864679</v>
      </c>
      <c r="AK517" s="205">
        <f t="shared" si="500"/>
        <v>97.778565222940685</v>
      </c>
      <c r="AL517" s="205">
        <f t="shared" si="482"/>
        <v>97.870331534252088</v>
      </c>
      <c r="AM517" s="205" t="e">
        <f t="shared" si="483"/>
        <v>#DIV/0!</v>
      </c>
      <c r="AN517" s="205">
        <f t="shared" si="501"/>
        <v>0</v>
      </c>
      <c r="AO517" s="205">
        <f t="shared" si="484"/>
        <v>0</v>
      </c>
      <c r="AP517" s="205">
        <f t="shared" si="502"/>
        <v>0</v>
      </c>
      <c r="AQ517" s="205">
        <f t="shared" si="503"/>
        <v>0</v>
      </c>
      <c r="AR517" s="215">
        <f t="shared" si="485"/>
        <v>13.181186421934679</v>
      </c>
      <c r="AS517" s="215">
        <f t="shared" si="486"/>
        <v>13.181186421934679</v>
      </c>
      <c r="AT517" s="215">
        <f t="shared" si="487"/>
        <v>0</v>
      </c>
      <c r="AU517" s="215">
        <f t="shared" si="517"/>
        <v>0</v>
      </c>
      <c r="AV517" s="201"/>
      <c r="AW517" s="115">
        <f t="shared" si="518"/>
        <v>89.294999999971964</v>
      </c>
      <c r="AX517" s="115">
        <f t="shared" si="519"/>
        <v>-0.27219871430731679</v>
      </c>
      <c r="AY517" s="115">
        <f t="shared" si="504"/>
        <v>0</v>
      </c>
      <c r="AZ517" s="115">
        <f t="shared" si="520"/>
        <v>-0.26714972675806947</v>
      </c>
      <c r="BA517" s="115">
        <f t="shared" si="505"/>
        <v>0</v>
      </c>
      <c r="BB517" s="115">
        <f t="shared" si="521"/>
        <v>0</v>
      </c>
      <c r="BC517" s="115">
        <f t="shared" si="522"/>
        <v>0</v>
      </c>
      <c r="BD517" s="115">
        <f t="shared" si="523"/>
        <v>0</v>
      </c>
      <c r="BE517" s="115">
        <f t="shared" si="506"/>
        <v>0</v>
      </c>
      <c r="BF517" s="115">
        <f t="shared" si="507"/>
        <v>0</v>
      </c>
      <c r="BG517" s="115">
        <f t="shared" si="524"/>
        <v>1560.1952100000092</v>
      </c>
      <c r="BH517" s="115">
        <f t="shared" si="525"/>
        <v>5480.4493978336977</v>
      </c>
      <c r="BI517" s="115">
        <f t="shared" si="508"/>
        <v>89.294999999971964</v>
      </c>
      <c r="BJ517" s="115" t="e">
        <f t="shared" si="509"/>
        <v>#DIV/0!</v>
      </c>
      <c r="BK517" s="115">
        <f t="shared" si="488"/>
        <v>0</v>
      </c>
      <c r="BL517" s="115">
        <f t="shared" si="489"/>
        <v>0</v>
      </c>
      <c r="BM517" s="115">
        <f t="shared" si="510"/>
        <v>0</v>
      </c>
      <c r="BN517" s="201">
        <f t="shared" si="490"/>
        <v>0</v>
      </c>
      <c r="BO517" s="216">
        <f t="shared" si="526"/>
        <v>0</v>
      </c>
      <c r="BP517" s="201"/>
      <c r="BQ517" s="110">
        <f t="shared" si="491"/>
        <v>0</v>
      </c>
      <c r="BR517" s="110" t="e">
        <f t="shared" si="492"/>
        <v>#DIV/0!</v>
      </c>
      <c r="BS517" s="110" t="e">
        <f t="shared" si="511"/>
        <v>#DIV/0!</v>
      </c>
      <c r="BT517" s="110">
        <f t="shared" si="512"/>
        <v>0</v>
      </c>
    </row>
    <row r="518" spans="1:72" s="217" customFormat="1">
      <c r="A518" s="110">
        <f t="shared" si="527"/>
        <v>4.260000000000101</v>
      </c>
      <c r="B518" s="110">
        <f t="shared" si="493"/>
        <v>1506.1518541574537</v>
      </c>
      <c r="C518" s="116">
        <f t="shared" si="494"/>
        <v>1506.1518541574537</v>
      </c>
      <c r="D518" s="110"/>
      <c r="E518" s="205">
        <f t="shared" si="462"/>
        <v>1598.1416356176865</v>
      </c>
      <c r="F518" s="205">
        <f t="shared" si="463"/>
        <v>1676.0278812236259</v>
      </c>
      <c r="G518" s="205">
        <f t="shared" si="464"/>
        <v>-0.15710922100490865</v>
      </c>
      <c r="H518" s="205">
        <f t="shared" si="465"/>
        <v>1585.9049882435404</v>
      </c>
      <c r="I518" s="205">
        <f t="shared" si="466"/>
        <v>0</v>
      </c>
      <c r="J518" s="110"/>
      <c r="K518" s="115">
        <f t="shared" si="467"/>
        <v>1559.3012400000091</v>
      </c>
      <c r="L518" s="115">
        <f t="shared" si="468"/>
        <v>1757.7276800000054</v>
      </c>
      <c r="M518" s="115">
        <f t="shared" si="469"/>
        <v>0.17840152235965576</v>
      </c>
      <c r="N518" s="115">
        <f t="shared" si="470"/>
        <v>1622.1840457892938</v>
      </c>
      <c r="O518" s="115">
        <f t="shared" si="471"/>
        <v>1935.404800000003</v>
      </c>
      <c r="P518" s="110"/>
      <c r="Q518" s="205">
        <f t="shared" si="472"/>
        <v>-1.1810786454600637</v>
      </c>
      <c r="R518" s="204">
        <f t="shared" si="473"/>
        <v>0</v>
      </c>
      <c r="S518" s="204">
        <f t="shared" si="474"/>
        <v>0</v>
      </c>
      <c r="T518" s="115">
        <f t="shared" si="475"/>
        <v>-0.26785435369679744</v>
      </c>
      <c r="U518" s="115">
        <f t="shared" si="476"/>
        <v>0</v>
      </c>
      <c r="V518" s="115">
        <f t="shared" si="477"/>
        <v>0</v>
      </c>
      <c r="W518" s="202">
        <f t="shared" si="495"/>
        <v>0</v>
      </c>
      <c r="X518" s="110"/>
      <c r="Y518" s="205">
        <f t="shared" si="513"/>
        <v>97.961974292754618</v>
      </c>
      <c r="Z518" s="205">
        <f t="shared" si="514"/>
        <v>-1.1810786454600637</v>
      </c>
      <c r="AA518" s="205">
        <f t="shared" si="478"/>
        <v>0</v>
      </c>
      <c r="AB518" s="205">
        <f t="shared" si="496"/>
        <v>0</v>
      </c>
      <c r="AC518" s="205">
        <f t="shared" si="515"/>
        <v>-1.1682394080283427</v>
      </c>
      <c r="AD518" s="205">
        <f t="shared" si="479"/>
        <v>0</v>
      </c>
      <c r="AE518" s="205">
        <f t="shared" si="497"/>
        <v>0</v>
      </c>
      <c r="AF518" s="205">
        <f t="shared" si="480"/>
        <v>0</v>
      </c>
      <c r="AG518" s="205">
        <f t="shared" si="498"/>
        <v>0</v>
      </c>
      <c r="AH518" s="205">
        <f t="shared" si="499"/>
        <v>0</v>
      </c>
      <c r="AI518" s="205">
        <f t="shared" si="481"/>
        <v>-0.15710922100490865</v>
      </c>
      <c r="AJ518" s="205">
        <f t="shared" si="516"/>
        <v>1585.9049882435404</v>
      </c>
      <c r="AK518" s="205">
        <f t="shared" si="500"/>
        <v>97.870331534252088</v>
      </c>
      <c r="AL518" s="205">
        <f t="shared" si="482"/>
        <v>97.961974292754618</v>
      </c>
      <c r="AM518" s="205" t="e">
        <f t="shared" si="483"/>
        <v>#DIV/0!</v>
      </c>
      <c r="AN518" s="205">
        <f t="shared" si="501"/>
        <v>0</v>
      </c>
      <c r="AO518" s="205">
        <f t="shared" si="484"/>
        <v>0</v>
      </c>
      <c r="AP518" s="205">
        <f t="shared" si="502"/>
        <v>0</v>
      </c>
      <c r="AQ518" s="205">
        <f t="shared" si="503"/>
        <v>0</v>
      </c>
      <c r="AR518" s="215">
        <f t="shared" si="485"/>
        <v>13.181186421934679</v>
      </c>
      <c r="AS518" s="215">
        <f t="shared" si="486"/>
        <v>13.181186421934679</v>
      </c>
      <c r="AT518" s="215">
        <f t="shared" si="487"/>
        <v>0</v>
      </c>
      <c r="AU518" s="215">
        <f t="shared" si="517"/>
        <v>0</v>
      </c>
      <c r="AV518" s="201"/>
      <c r="AW518" s="115">
        <f t="shared" si="518"/>
        <v>89.397000000010024</v>
      </c>
      <c r="AX518" s="115">
        <f t="shared" si="519"/>
        <v>-0.26785435369679744</v>
      </c>
      <c r="AY518" s="115">
        <f t="shared" si="504"/>
        <v>0</v>
      </c>
      <c r="AZ518" s="115">
        <f t="shared" si="520"/>
        <v>-0.26281470273092811</v>
      </c>
      <c r="BA518" s="115">
        <f t="shared" si="505"/>
        <v>0</v>
      </c>
      <c r="BB518" s="115">
        <f t="shared" si="521"/>
        <v>0</v>
      </c>
      <c r="BC518" s="115">
        <f t="shared" si="522"/>
        <v>0</v>
      </c>
      <c r="BD518" s="115">
        <f t="shared" si="523"/>
        <v>0</v>
      </c>
      <c r="BE518" s="115">
        <f t="shared" si="506"/>
        <v>0</v>
      </c>
      <c r="BF518" s="115">
        <f t="shared" si="507"/>
        <v>0</v>
      </c>
      <c r="BG518" s="115">
        <f t="shared" si="524"/>
        <v>1559.3012400000091</v>
      </c>
      <c r="BH518" s="115">
        <f t="shared" si="525"/>
        <v>5404.3355842556612</v>
      </c>
      <c r="BI518" s="115">
        <f t="shared" si="508"/>
        <v>89.397000000010024</v>
      </c>
      <c r="BJ518" s="115" t="e">
        <f t="shared" si="509"/>
        <v>#DIV/0!</v>
      </c>
      <c r="BK518" s="115">
        <f t="shared" si="488"/>
        <v>0</v>
      </c>
      <c r="BL518" s="115">
        <f t="shared" si="489"/>
        <v>0</v>
      </c>
      <c r="BM518" s="115">
        <f>-BL518</f>
        <v>0</v>
      </c>
      <c r="BN518" s="201">
        <f t="shared" si="490"/>
        <v>0</v>
      </c>
      <c r="BO518" s="216">
        <f t="shared" si="526"/>
        <v>0</v>
      </c>
      <c r="BP518" s="201"/>
      <c r="BQ518" s="110">
        <f t="shared" si="491"/>
        <v>0</v>
      </c>
      <c r="BR518" s="110" t="e">
        <f t="shared" si="492"/>
        <v>#DIV/0!</v>
      </c>
      <c r="BS518" s="110" t="e">
        <f t="shared" si="511"/>
        <v>#DIV/0!</v>
      </c>
      <c r="BT518" s="110">
        <f t="shared" si="512"/>
        <v>0</v>
      </c>
    </row>
    <row r="519" spans="1:72" s="217" customFormat="1">
      <c r="A519" s="110">
        <f t="shared" si="527"/>
        <v>4.2500000000001013</v>
      </c>
      <c r="B519" s="110">
        <f t="shared" si="493"/>
        <v>1506.0200422932344</v>
      </c>
      <c r="C519" s="116">
        <f t="shared" si="494"/>
        <v>1506.0200422932344</v>
      </c>
      <c r="D519" s="110"/>
      <c r="E519" s="205">
        <f t="shared" si="462"/>
        <v>1597.2233765290946</v>
      </c>
      <c r="F519" s="205">
        <f t="shared" si="463"/>
        <v>1675.4492812236258</v>
      </c>
      <c r="G519" s="205">
        <f t="shared" si="464"/>
        <v>-0.15722315088221347</v>
      </c>
      <c r="H519" s="205">
        <f t="shared" si="465"/>
        <v>1584.9244533124086</v>
      </c>
      <c r="I519" s="205">
        <f t="shared" si="466"/>
        <v>0</v>
      </c>
      <c r="J519" s="110"/>
      <c r="K519" s="115">
        <f t="shared" si="467"/>
        <v>1558.4062500000091</v>
      </c>
      <c r="L519" s="115">
        <f t="shared" si="468"/>
        <v>1757.2000000000055</v>
      </c>
      <c r="M519" s="115">
        <f t="shared" si="469"/>
        <v>0.17857142857142685</v>
      </c>
      <c r="N519" s="115">
        <f t="shared" si="470"/>
        <v>1621.4454521951568</v>
      </c>
      <c r="O519" s="115">
        <f t="shared" si="471"/>
        <v>1935.1250000000027</v>
      </c>
      <c r="P519" s="110"/>
      <c r="Q519" s="205">
        <f t="shared" si="472"/>
        <v>-1.1658968290875678</v>
      </c>
      <c r="R519" s="204">
        <f t="shared" si="473"/>
        <v>0</v>
      </c>
      <c r="S519" s="204">
        <f t="shared" si="474"/>
        <v>0</v>
      </c>
      <c r="T519" s="115">
        <f t="shared" si="475"/>
        <v>-0.26352039592178156</v>
      </c>
      <c r="U519" s="115">
        <f t="shared" si="476"/>
        <v>0</v>
      </c>
      <c r="V519" s="115">
        <f t="shared" si="477"/>
        <v>0</v>
      </c>
      <c r="W519" s="202">
        <f t="shared" si="495"/>
        <v>0</v>
      </c>
      <c r="X519" s="110"/>
      <c r="Y519" s="205">
        <f t="shared" si="513"/>
        <v>98.05349311318632</v>
      </c>
      <c r="Z519" s="205">
        <f t="shared" si="514"/>
        <v>-1.1658968290875678</v>
      </c>
      <c r="AA519" s="205">
        <f t="shared" si="478"/>
        <v>0</v>
      </c>
      <c r="AB519" s="205">
        <f t="shared" si="496"/>
        <v>0</v>
      </c>
      <c r="AC519" s="205">
        <f t="shared" si="515"/>
        <v>-1.1531133399875699</v>
      </c>
      <c r="AD519" s="205">
        <f t="shared" si="479"/>
        <v>0</v>
      </c>
      <c r="AE519" s="205">
        <f t="shared" si="497"/>
        <v>0</v>
      </c>
      <c r="AF519" s="205">
        <f t="shared" si="480"/>
        <v>0</v>
      </c>
      <c r="AG519" s="205">
        <f t="shared" si="498"/>
        <v>0</v>
      </c>
      <c r="AH519" s="205">
        <f t="shared" si="499"/>
        <v>0</v>
      </c>
      <c r="AI519" s="205">
        <f t="shared" si="481"/>
        <v>-0.15722315088221347</v>
      </c>
      <c r="AJ519" s="205">
        <f t="shared" si="516"/>
        <v>1584.9244533124086</v>
      </c>
      <c r="AK519" s="205">
        <f t="shared" si="500"/>
        <v>97.961974292754618</v>
      </c>
      <c r="AL519" s="205">
        <f t="shared" si="482"/>
        <v>98.05349311318632</v>
      </c>
      <c r="AM519" s="205" t="e">
        <f t="shared" si="483"/>
        <v>#DIV/0!</v>
      </c>
      <c r="AN519" s="205">
        <f t="shared" si="501"/>
        <v>0</v>
      </c>
      <c r="AO519" s="205">
        <f t="shared" si="484"/>
        <v>0</v>
      </c>
      <c r="AP519" s="205">
        <f t="shared" si="502"/>
        <v>0</v>
      </c>
      <c r="AQ519" s="205">
        <f t="shared" si="503"/>
        <v>0</v>
      </c>
      <c r="AR519" s="215">
        <f t="shared" si="485"/>
        <v>13.181186421934679</v>
      </c>
      <c r="AS519" s="215">
        <f t="shared" si="486"/>
        <v>13.181186421934679</v>
      </c>
      <c r="AT519" s="215">
        <f t="shared" si="487"/>
        <v>0</v>
      </c>
      <c r="AU519" s="215">
        <f t="shared" si="517"/>
        <v>0</v>
      </c>
      <c r="AV519" s="201"/>
      <c r="AW519" s="115">
        <f t="shared" si="518"/>
        <v>89.49900000000261</v>
      </c>
      <c r="AX519" s="115">
        <f t="shared" si="519"/>
        <v>-0.26352039592178156</v>
      </c>
      <c r="AY519" s="115">
        <f t="shared" si="504"/>
        <v>0</v>
      </c>
      <c r="AZ519" s="115">
        <f t="shared" si="520"/>
        <v>-0.2584900566882794</v>
      </c>
      <c r="BA519" s="115">
        <f t="shared" si="505"/>
        <v>0</v>
      </c>
      <c r="BB519" s="115">
        <f t="shared" si="521"/>
        <v>0</v>
      </c>
      <c r="BC519" s="115">
        <f t="shared" si="522"/>
        <v>0</v>
      </c>
      <c r="BD519" s="115">
        <f t="shared" si="523"/>
        <v>0</v>
      </c>
      <c r="BE519" s="115">
        <f t="shared" si="506"/>
        <v>0</v>
      </c>
      <c r="BF519" s="115">
        <f t="shared" si="507"/>
        <v>0</v>
      </c>
      <c r="BG519" s="115">
        <f t="shared" si="524"/>
        <v>1558.4062500000091</v>
      </c>
      <c r="BH519" s="115">
        <f t="shared" si="525"/>
        <v>5328.1197706775856</v>
      </c>
      <c r="BI519" s="115">
        <f t="shared" si="508"/>
        <v>89.49900000000261</v>
      </c>
      <c r="BJ519" s="115" t="e">
        <f t="shared" si="509"/>
        <v>#DIV/0!</v>
      </c>
      <c r="BK519" s="115">
        <f t="shared" si="488"/>
        <v>0</v>
      </c>
      <c r="BL519" s="115">
        <f t="shared" si="489"/>
        <v>0</v>
      </c>
      <c r="BM519" s="115">
        <f t="shared" si="510"/>
        <v>0</v>
      </c>
      <c r="BN519" s="201">
        <f t="shared" si="490"/>
        <v>0</v>
      </c>
      <c r="BO519" s="216">
        <f t="shared" si="526"/>
        <v>0</v>
      </c>
      <c r="BP519" s="201"/>
      <c r="BQ519" s="110">
        <f t="shared" si="491"/>
        <v>0</v>
      </c>
      <c r="BR519" s="110" t="e">
        <f t="shared" si="492"/>
        <v>#DIV/0!</v>
      </c>
      <c r="BS519" s="110" t="e">
        <f t="shared" si="511"/>
        <v>#DIV/0!</v>
      </c>
      <c r="BT519" s="110">
        <f t="shared" si="512"/>
        <v>0</v>
      </c>
    </row>
    <row r="520" spans="1:72" s="217" customFormat="1">
      <c r="A520" s="110">
        <f t="shared" si="527"/>
        <v>4.2400000000001015</v>
      </c>
      <c r="B520" s="110">
        <f t="shared" si="493"/>
        <v>1505.888230429015</v>
      </c>
      <c r="C520" s="116">
        <f t="shared" si="494"/>
        <v>1505.888230429015</v>
      </c>
      <c r="D520" s="110"/>
      <c r="E520" s="205">
        <f t="shared" si="462"/>
        <v>1596.303991085751</v>
      </c>
      <c r="F520" s="205">
        <f t="shared" si="463"/>
        <v>1674.867881223626</v>
      </c>
      <c r="G520" s="205">
        <f t="shared" si="464"/>
        <v>-0.1573367437357219</v>
      </c>
      <c r="H520" s="205">
        <f t="shared" si="465"/>
        <v>1583.9430044362468</v>
      </c>
      <c r="I520" s="205">
        <f t="shared" si="466"/>
        <v>0</v>
      </c>
      <c r="J520" s="110"/>
      <c r="K520" s="115">
        <f t="shared" si="467"/>
        <v>1557.5102400000092</v>
      </c>
      <c r="L520" s="115">
        <f t="shared" si="468"/>
        <v>1756.6716800000052</v>
      </c>
      <c r="M520" s="115">
        <f t="shared" si="469"/>
        <v>0.17874165872259121</v>
      </c>
      <c r="N520" s="115">
        <f t="shared" si="470"/>
        <v>1620.7061706180564</v>
      </c>
      <c r="O520" s="115">
        <f t="shared" si="471"/>
        <v>1934.8448000000028</v>
      </c>
      <c r="P520" s="110"/>
      <c r="Q520" s="205">
        <f t="shared" si="472"/>
        <v>-1.1508564621489805</v>
      </c>
      <c r="R520" s="204">
        <f t="shared" si="473"/>
        <v>0</v>
      </c>
      <c r="S520" s="204">
        <f t="shared" si="474"/>
        <v>0</v>
      </c>
      <c r="T520" s="115">
        <f t="shared" si="475"/>
        <v>-0.25919680823253316</v>
      </c>
      <c r="U520" s="115">
        <f t="shared" si="476"/>
        <v>0</v>
      </c>
      <c r="V520" s="115">
        <f t="shared" si="477"/>
        <v>0</v>
      </c>
      <c r="W520" s="202">
        <f t="shared" si="495"/>
        <v>0</v>
      </c>
      <c r="X520" s="110"/>
      <c r="Y520" s="205">
        <f t="shared" si="513"/>
        <v>98.144887616174216</v>
      </c>
      <c r="Z520" s="205">
        <f t="shared" si="514"/>
        <v>-1.1508564621489805</v>
      </c>
      <c r="AA520" s="205">
        <f t="shared" si="478"/>
        <v>0</v>
      </c>
      <c r="AB520" s="205">
        <f t="shared" si="496"/>
        <v>0</v>
      </c>
      <c r="AC520" s="205">
        <f t="shared" si="515"/>
        <v>-1.138127968202906</v>
      </c>
      <c r="AD520" s="205">
        <f t="shared" si="479"/>
        <v>0</v>
      </c>
      <c r="AE520" s="205">
        <f t="shared" si="497"/>
        <v>0</v>
      </c>
      <c r="AF520" s="205">
        <f t="shared" si="480"/>
        <v>0</v>
      </c>
      <c r="AG520" s="205">
        <f t="shared" si="498"/>
        <v>0</v>
      </c>
      <c r="AH520" s="205">
        <f t="shared" si="499"/>
        <v>0</v>
      </c>
      <c r="AI520" s="205">
        <f t="shared" si="481"/>
        <v>-0.1573367437357219</v>
      </c>
      <c r="AJ520" s="205">
        <f t="shared" si="516"/>
        <v>1583.9430044362468</v>
      </c>
      <c r="AK520" s="205">
        <f t="shared" si="500"/>
        <v>98.05349311318632</v>
      </c>
      <c r="AL520" s="205">
        <f t="shared" si="482"/>
        <v>98.144887616174216</v>
      </c>
      <c r="AM520" s="205" t="e">
        <f t="shared" si="483"/>
        <v>#DIV/0!</v>
      </c>
      <c r="AN520" s="205">
        <f t="shared" si="501"/>
        <v>0</v>
      </c>
      <c r="AO520" s="205">
        <f t="shared" si="484"/>
        <v>0</v>
      </c>
      <c r="AP520" s="205">
        <f t="shared" si="502"/>
        <v>0</v>
      </c>
      <c r="AQ520" s="205">
        <f t="shared" si="503"/>
        <v>0</v>
      </c>
      <c r="AR520" s="215">
        <f t="shared" si="485"/>
        <v>13.181186421934679</v>
      </c>
      <c r="AS520" s="215">
        <f t="shared" si="486"/>
        <v>13.181186421934679</v>
      </c>
      <c r="AT520" s="215">
        <f t="shared" si="487"/>
        <v>0</v>
      </c>
      <c r="AU520" s="215">
        <f t="shared" si="517"/>
        <v>0</v>
      </c>
      <c r="AV520" s="201"/>
      <c r="AW520" s="115">
        <f t="shared" si="518"/>
        <v>89.600999999995196</v>
      </c>
      <c r="AX520" s="115">
        <f t="shared" si="519"/>
        <v>-0.25919680823253316</v>
      </c>
      <c r="AY520" s="115">
        <f t="shared" si="504"/>
        <v>0</v>
      </c>
      <c r="AZ520" s="115">
        <f t="shared" si="520"/>
        <v>-0.25417575596458403</v>
      </c>
      <c r="BA520" s="115">
        <f t="shared" si="505"/>
        <v>0</v>
      </c>
      <c r="BB520" s="115">
        <f t="shared" si="521"/>
        <v>0</v>
      </c>
      <c r="BC520" s="115">
        <f t="shared" si="522"/>
        <v>0</v>
      </c>
      <c r="BD520" s="115">
        <f t="shared" si="523"/>
        <v>0</v>
      </c>
      <c r="BE520" s="115">
        <f t="shared" si="506"/>
        <v>0</v>
      </c>
      <c r="BF520" s="115">
        <f t="shared" si="507"/>
        <v>0</v>
      </c>
      <c r="BG520" s="115">
        <f t="shared" si="524"/>
        <v>1557.5102400000092</v>
      </c>
      <c r="BH520" s="115">
        <f t="shared" si="525"/>
        <v>5251.8019570995175</v>
      </c>
      <c r="BI520" s="115">
        <f t="shared" si="508"/>
        <v>89.600999999995196</v>
      </c>
      <c r="BJ520" s="115" t="e">
        <f t="shared" si="509"/>
        <v>#DIV/0!</v>
      </c>
      <c r="BK520" s="115">
        <f t="shared" si="488"/>
        <v>0</v>
      </c>
      <c r="BL520" s="115">
        <f t="shared" si="489"/>
        <v>0</v>
      </c>
      <c r="BM520" s="115">
        <f t="shared" si="510"/>
        <v>0</v>
      </c>
      <c r="BN520" s="201">
        <f t="shared" si="490"/>
        <v>0</v>
      </c>
      <c r="BO520" s="216">
        <f t="shared" si="526"/>
        <v>0</v>
      </c>
      <c r="BP520" s="201"/>
      <c r="BQ520" s="110">
        <f t="shared" si="491"/>
        <v>0</v>
      </c>
      <c r="BR520" s="110" t="e">
        <f t="shared" si="492"/>
        <v>#DIV/0!</v>
      </c>
      <c r="BS520" s="110" t="e">
        <f t="shared" si="511"/>
        <v>#DIV/0!</v>
      </c>
      <c r="BT520" s="110">
        <f t="shared" si="512"/>
        <v>0</v>
      </c>
    </row>
    <row r="521" spans="1:72" s="217" customFormat="1">
      <c r="A521" s="110">
        <f t="shared" si="527"/>
        <v>4.2300000000001017</v>
      </c>
      <c r="B521" s="110">
        <f t="shared" si="493"/>
        <v>1505.7564185647957</v>
      </c>
      <c r="C521" s="116">
        <f t="shared" si="494"/>
        <v>1505.7564185647957</v>
      </c>
      <c r="D521" s="110"/>
      <c r="E521" s="205">
        <f t="shared" si="462"/>
        <v>1595.383479287656</v>
      </c>
      <c r="F521" s="205">
        <f t="shared" si="463"/>
        <v>1674.283681223626</v>
      </c>
      <c r="G521" s="205">
        <f t="shared" si="464"/>
        <v>-0.15744999532159301</v>
      </c>
      <c r="H521" s="205">
        <f t="shared" si="465"/>
        <v>1582.9606428619647</v>
      </c>
      <c r="I521" s="205">
        <f t="shared" si="466"/>
        <v>0</v>
      </c>
      <c r="J521" s="110"/>
      <c r="K521" s="115">
        <f t="shared" si="467"/>
        <v>1556.6132100000093</v>
      </c>
      <c r="L521" s="115">
        <f t="shared" si="468"/>
        <v>1756.1427200000055</v>
      </c>
      <c r="M521" s="115">
        <f t="shared" si="469"/>
        <v>0.17891221374045627</v>
      </c>
      <c r="N521" s="115">
        <f t="shared" si="470"/>
        <v>1619.9662018024574</v>
      </c>
      <c r="O521" s="115">
        <f t="shared" si="471"/>
        <v>1934.5642000000028</v>
      </c>
      <c r="P521" s="110"/>
      <c r="Q521" s="205">
        <f t="shared" si="472"/>
        <v>-1.1359547697431174</v>
      </c>
      <c r="R521" s="204">
        <f t="shared" si="473"/>
        <v>0</v>
      </c>
      <c r="S521" s="204">
        <f t="shared" si="474"/>
        <v>0</v>
      </c>
      <c r="T521" s="115">
        <f t="shared" si="475"/>
        <v>-0.25488355800209489</v>
      </c>
      <c r="U521" s="115">
        <f t="shared" si="476"/>
        <v>0</v>
      </c>
      <c r="V521" s="115">
        <f t="shared" si="477"/>
        <v>0</v>
      </c>
      <c r="W521" s="202">
        <f t="shared" si="495"/>
        <v>0</v>
      </c>
      <c r="X521" s="110"/>
      <c r="Y521" s="205">
        <f t="shared" si="513"/>
        <v>98.23615742821157</v>
      </c>
      <c r="Z521" s="205">
        <f t="shared" si="514"/>
        <v>-1.1359547697431174</v>
      </c>
      <c r="AA521" s="205">
        <f t="shared" si="478"/>
        <v>0</v>
      </c>
      <c r="AB521" s="205">
        <f t="shared" si="496"/>
        <v>0</v>
      </c>
      <c r="AC521" s="205">
        <f t="shared" si="515"/>
        <v>-1.123280530952049</v>
      </c>
      <c r="AD521" s="205">
        <f t="shared" si="479"/>
        <v>0</v>
      </c>
      <c r="AE521" s="205">
        <f t="shared" si="497"/>
        <v>0</v>
      </c>
      <c r="AF521" s="205">
        <f t="shared" si="480"/>
        <v>0</v>
      </c>
      <c r="AG521" s="205">
        <f t="shared" si="498"/>
        <v>0</v>
      </c>
      <c r="AH521" s="205">
        <f t="shared" si="499"/>
        <v>0</v>
      </c>
      <c r="AI521" s="205">
        <f t="shared" si="481"/>
        <v>-0.15744999532159301</v>
      </c>
      <c r="AJ521" s="205">
        <f t="shared" si="516"/>
        <v>1582.9606428619647</v>
      </c>
      <c r="AK521" s="205">
        <f t="shared" si="500"/>
        <v>98.144887616174216</v>
      </c>
      <c r="AL521" s="205">
        <f t="shared" si="482"/>
        <v>98.23615742821157</v>
      </c>
      <c r="AM521" s="205" t="e">
        <f t="shared" si="483"/>
        <v>#DIV/0!</v>
      </c>
      <c r="AN521" s="205">
        <f t="shared" si="501"/>
        <v>0</v>
      </c>
      <c r="AO521" s="205">
        <f t="shared" si="484"/>
        <v>0</v>
      </c>
      <c r="AP521" s="205">
        <f t="shared" si="502"/>
        <v>0</v>
      </c>
      <c r="AQ521" s="205">
        <f t="shared" si="503"/>
        <v>0</v>
      </c>
      <c r="AR521" s="215">
        <f t="shared" si="485"/>
        <v>13.181186421934679</v>
      </c>
      <c r="AS521" s="215">
        <f t="shared" si="486"/>
        <v>13.181186421934679</v>
      </c>
      <c r="AT521" s="215">
        <f t="shared" si="487"/>
        <v>0</v>
      </c>
      <c r="AU521" s="215">
        <f t="shared" si="517"/>
        <v>0</v>
      </c>
      <c r="AV521" s="201"/>
      <c r="AW521" s="115">
        <f t="shared" si="518"/>
        <v>89.702999999987796</v>
      </c>
      <c r="AX521" s="115">
        <f t="shared" si="519"/>
        <v>-0.25488355800209489</v>
      </c>
      <c r="AY521" s="115">
        <f t="shared" si="504"/>
        <v>0</v>
      </c>
      <c r="AZ521" s="115">
        <f t="shared" si="520"/>
        <v>-0.24987176801674377</v>
      </c>
      <c r="BA521" s="115">
        <f t="shared" si="505"/>
        <v>0</v>
      </c>
      <c r="BB521" s="115">
        <f t="shared" si="521"/>
        <v>0</v>
      </c>
      <c r="BC521" s="115">
        <f t="shared" si="522"/>
        <v>0</v>
      </c>
      <c r="BD521" s="115">
        <f t="shared" si="523"/>
        <v>0</v>
      </c>
      <c r="BE521" s="115">
        <f t="shared" si="506"/>
        <v>0</v>
      </c>
      <c r="BF521" s="115">
        <f t="shared" si="507"/>
        <v>0</v>
      </c>
      <c r="BG521" s="115">
        <f t="shared" si="524"/>
        <v>1556.6132100000093</v>
      </c>
      <c r="BH521" s="115">
        <f t="shared" si="525"/>
        <v>5175.3821435214568</v>
      </c>
      <c r="BI521" s="115">
        <f t="shared" si="508"/>
        <v>89.702999999987796</v>
      </c>
      <c r="BJ521" s="115" t="e">
        <f t="shared" si="509"/>
        <v>#DIV/0!</v>
      </c>
      <c r="BK521" s="115">
        <f t="shared" si="488"/>
        <v>0</v>
      </c>
      <c r="BL521" s="115">
        <f t="shared" si="489"/>
        <v>0</v>
      </c>
      <c r="BM521" s="115">
        <f t="shared" si="510"/>
        <v>0</v>
      </c>
      <c r="BN521" s="201">
        <f t="shared" si="490"/>
        <v>0</v>
      </c>
      <c r="BO521" s="216">
        <f t="shared" si="526"/>
        <v>0</v>
      </c>
      <c r="BP521" s="201"/>
      <c r="BQ521" s="110">
        <f t="shared" si="491"/>
        <v>0</v>
      </c>
      <c r="BR521" s="110" t="e">
        <f t="shared" si="492"/>
        <v>#DIV/0!</v>
      </c>
      <c r="BS521" s="110" t="e">
        <f t="shared" si="511"/>
        <v>#DIV/0!</v>
      </c>
      <c r="BT521" s="110">
        <f t="shared" si="512"/>
        <v>0</v>
      </c>
    </row>
    <row r="522" spans="1:72" s="217" customFormat="1">
      <c r="A522" s="110">
        <f t="shared" si="527"/>
        <v>4.2200000000001019</v>
      </c>
      <c r="B522" s="110">
        <f t="shared" si="493"/>
        <v>1505.6246067005764</v>
      </c>
      <c r="C522" s="116">
        <f t="shared" si="494"/>
        <v>1505.6246067005764</v>
      </c>
      <c r="D522" s="110"/>
      <c r="E522" s="205">
        <f t="shared" si="462"/>
        <v>1594.4618411348097</v>
      </c>
      <c r="F522" s="205">
        <f t="shared" si="463"/>
        <v>1673.696681223626</v>
      </c>
      <c r="G522" s="205">
        <f t="shared" si="464"/>
        <v>-0.15756290137858575</v>
      </c>
      <c r="H522" s="205">
        <f t="shared" si="465"/>
        <v>1581.9773698401475</v>
      </c>
      <c r="I522" s="205">
        <f t="shared" si="466"/>
        <v>0</v>
      </c>
      <c r="J522" s="110"/>
      <c r="K522" s="115">
        <f t="shared" si="467"/>
        <v>1555.7151600000093</v>
      </c>
      <c r="L522" s="115">
        <f t="shared" si="468"/>
        <v>1755.6131200000054</v>
      </c>
      <c r="M522" s="115">
        <f t="shared" si="469"/>
        <v>0.17908309455587218</v>
      </c>
      <c r="N522" s="115">
        <f t="shared" si="470"/>
        <v>1619.2255464953193</v>
      </c>
      <c r="O522" s="115">
        <f t="shared" si="471"/>
        <v>1934.283200000003</v>
      </c>
      <c r="P522" s="110"/>
      <c r="Q522" s="205">
        <f t="shared" si="472"/>
        <v>-1.1211890417732078</v>
      </c>
      <c r="R522" s="204">
        <f t="shared" si="473"/>
        <v>0</v>
      </c>
      <c r="S522" s="204">
        <f t="shared" si="474"/>
        <v>0</v>
      </c>
      <c r="T522" s="115">
        <f t="shared" si="475"/>
        <v>-0.25058061272578225</v>
      </c>
      <c r="U522" s="115">
        <f t="shared" si="476"/>
        <v>0</v>
      </c>
      <c r="V522" s="115">
        <f t="shared" si="477"/>
        <v>0</v>
      </c>
      <c r="W522" s="202">
        <f t="shared" si="495"/>
        <v>0</v>
      </c>
      <c r="X522" s="110"/>
      <c r="Y522" s="205">
        <f t="shared" si="513"/>
        <v>98.327302181726097</v>
      </c>
      <c r="Z522" s="205">
        <f t="shared" si="514"/>
        <v>-1.1211890417732078</v>
      </c>
      <c r="AA522" s="205">
        <f t="shared" si="478"/>
        <v>0</v>
      </c>
      <c r="AB522" s="205">
        <f t="shared" si="496"/>
        <v>0</v>
      </c>
      <c r="AC522" s="205">
        <f t="shared" si="515"/>
        <v>-1.1085683309990195</v>
      </c>
      <c r="AD522" s="205">
        <f t="shared" si="479"/>
        <v>0</v>
      </c>
      <c r="AE522" s="205">
        <f t="shared" si="497"/>
        <v>0</v>
      </c>
      <c r="AF522" s="205">
        <f t="shared" si="480"/>
        <v>0</v>
      </c>
      <c r="AG522" s="205">
        <f t="shared" si="498"/>
        <v>0</v>
      </c>
      <c r="AH522" s="205">
        <f t="shared" si="499"/>
        <v>0</v>
      </c>
      <c r="AI522" s="205">
        <f t="shared" si="481"/>
        <v>-0.15756290137858575</v>
      </c>
      <c r="AJ522" s="205">
        <f t="shared" si="516"/>
        <v>1581.9773698401475</v>
      </c>
      <c r="AK522" s="205">
        <f t="shared" si="500"/>
        <v>98.23615742821157</v>
      </c>
      <c r="AL522" s="205">
        <f t="shared" si="482"/>
        <v>98.327302181726097</v>
      </c>
      <c r="AM522" s="205" t="e">
        <f t="shared" si="483"/>
        <v>#DIV/0!</v>
      </c>
      <c r="AN522" s="205">
        <f t="shared" si="501"/>
        <v>0</v>
      </c>
      <c r="AO522" s="205">
        <f t="shared" si="484"/>
        <v>0</v>
      </c>
      <c r="AP522" s="205">
        <f t="shared" si="502"/>
        <v>0</v>
      </c>
      <c r="AQ522" s="205">
        <f t="shared" si="503"/>
        <v>0</v>
      </c>
      <c r="AR522" s="215">
        <f t="shared" si="485"/>
        <v>13.181186421934679</v>
      </c>
      <c r="AS522" s="215">
        <f t="shared" si="486"/>
        <v>13.181186421934679</v>
      </c>
      <c r="AT522" s="215">
        <f t="shared" si="487"/>
        <v>0</v>
      </c>
      <c r="AU522" s="215">
        <f t="shared" si="517"/>
        <v>0</v>
      </c>
      <c r="AV522" s="201"/>
      <c r="AW522" s="115">
        <f t="shared" si="518"/>
        <v>89.805000000003119</v>
      </c>
      <c r="AX522" s="115">
        <f t="shared" si="519"/>
        <v>-0.25058061272578225</v>
      </c>
      <c r="AY522" s="115">
        <f t="shared" si="504"/>
        <v>0</v>
      </c>
      <c r="AZ522" s="115">
        <f t="shared" si="520"/>
        <v>-0.24557806042359756</v>
      </c>
      <c r="BA522" s="115">
        <f t="shared" si="505"/>
        <v>0</v>
      </c>
      <c r="BB522" s="115">
        <f t="shared" si="521"/>
        <v>0</v>
      </c>
      <c r="BC522" s="115">
        <f t="shared" si="522"/>
        <v>0</v>
      </c>
      <c r="BD522" s="115">
        <f t="shared" si="523"/>
        <v>0</v>
      </c>
      <c r="BE522" s="115">
        <f t="shared" si="506"/>
        <v>0</v>
      </c>
      <c r="BF522" s="115">
        <f t="shared" si="507"/>
        <v>0</v>
      </c>
      <c r="BG522" s="115">
        <f t="shared" si="524"/>
        <v>1555.7151600000093</v>
      </c>
      <c r="BH522" s="115">
        <f t="shared" si="525"/>
        <v>5098.8603299434044</v>
      </c>
      <c r="BI522" s="115">
        <f t="shared" si="508"/>
        <v>89.805000000003119</v>
      </c>
      <c r="BJ522" s="115" t="e">
        <f t="shared" si="509"/>
        <v>#DIV/0!</v>
      </c>
      <c r="BK522" s="115">
        <f t="shared" si="488"/>
        <v>0</v>
      </c>
      <c r="BL522" s="115">
        <f t="shared" si="489"/>
        <v>0</v>
      </c>
      <c r="BM522" s="115">
        <f t="shared" si="510"/>
        <v>0</v>
      </c>
      <c r="BN522" s="201">
        <f t="shared" si="490"/>
        <v>0</v>
      </c>
      <c r="BO522" s="216">
        <f t="shared" si="526"/>
        <v>0</v>
      </c>
      <c r="BP522" s="201"/>
      <c r="BQ522" s="110">
        <f t="shared" si="491"/>
        <v>0</v>
      </c>
      <c r="BR522" s="110" t="e">
        <f t="shared" si="492"/>
        <v>#DIV/0!</v>
      </c>
      <c r="BS522" s="110" t="e">
        <f t="shared" si="511"/>
        <v>#DIV/0!</v>
      </c>
      <c r="BT522" s="110">
        <f t="shared" si="512"/>
        <v>0</v>
      </c>
    </row>
    <row r="523" spans="1:72" s="217" customFormat="1">
      <c r="A523" s="110">
        <f t="shared" si="527"/>
        <v>4.2100000000001021</v>
      </c>
      <c r="B523" s="110">
        <f t="shared" si="493"/>
        <v>1505.492794836357</v>
      </c>
      <c r="C523" s="116">
        <f t="shared" si="494"/>
        <v>1505.492794836357</v>
      </c>
      <c r="D523" s="110"/>
      <c r="E523" s="205">
        <f t="shared" si="462"/>
        <v>1593.5390766272117</v>
      </c>
      <c r="F523" s="205">
        <f t="shared" si="463"/>
        <v>1673.106881223626</v>
      </c>
      <c r="G523" s="205">
        <f t="shared" si="464"/>
        <v>-0.15767545762830579</v>
      </c>
      <c r="H523" s="205">
        <f t="shared" si="465"/>
        <v>1580.9931866249924</v>
      </c>
      <c r="I523" s="205">
        <f t="shared" si="466"/>
        <v>0</v>
      </c>
      <c r="J523" s="110"/>
      <c r="K523" s="115">
        <f t="shared" si="467"/>
        <v>1554.8160900000091</v>
      </c>
      <c r="L523" s="115">
        <f t="shared" si="468"/>
        <v>1755.0828800000054</v>
      </c>
      <c r="M523" s="115">
        <f t="shared" si="469"/>
        <v>0.17925430210324872</v>
      </c>
      <c r="N523" s="115">
        <f t="shared" si="470"/>
        <v>1618.4842054461103</v>
      </c>
      <c r="O523" s="115">
        <f t="shared" si="471"/>
        <v>1934.001800000003</v>
      </c>
      <c r="P523" s="110"/>
      <c r="Q523" s="205">
        <f t="shared" si="472"/>
        <v>-1.1065566310072903</v>
      </c>
      <c r="R523" s="204">
        <f t="shared" si="473"/>
        <v>0</v>
      </c>
      <c r="S523" s="204">
        <f t="shared" si="474"/>
        <v>0</v>
      </c>
      <c r="T523" s="115">
        <f t="shared" si="475"/>
        <v>-0.24628794002067461</v>
      </c>
      <c r="U523" s="115">
        <f t="shared" si="476"/>
        <v>0</v>
      </c>
      <c r="V523" s="115">
        <f t="shared" si="477"/>
        <v>0</v>
      </c>
      <c r="W523" s="202">
        <f t="shared" si="495"/>
        <v>0</v>
      </c>
      <c r="X523" s="110"/>
      <c r="Y523" s="205">
        <f t="shared" si="513"/>
        <v>98.418321515511991</v>
      </c>
      <c r="Z523" s="205">
        <f t="shared" si="514"/>
        <v>-1.1065566310072903</v>
      </c>
      <c r="AA523" s="205">
        <f t="shared" si="478"/>
        <v>0</v>
      </c>
      <c r="AB523" s="205">
        <f t="shared" si="496"/>
        <v>0</v>
      </c>
      <c r="AC523" s="205">
        <f t="shared" si="515"/>
        <v>-1.093988733663984</v>
      </c>
      <c r="AD523" s="205">
        <f t="shared" si="479"/>
        <v>0</v>
      </c>
      <c r="AE523" s="205">
        <f t="shared" si="497"/>
        <v>0</v>
      </c>
      <c r="AF523" s="205">
        <f t="shared" si="480"/>
        <v>0</v>
      </c>
      <c r="AG523" s="205">
        <f t="shared" si="498"/>
        <v>0</v>
      </c>
      <c r="AH523" s="205">
        <f t="shared" si="499"/>
        <v>0</v>
      </c>
      <c r="AI523" s="205">
        <f t="shared" si="481"/>
        <v>-0.15767545762830579</v>
      </c>
      <c r="AJ523" s="205">
        <f t="shared" si="516"/>
        <v>1580.9931866249924</v>
      </c>
      <c r="AK523" s="205">
        <f t="shared" si="500"/>
        <v>98.327302181726097</v>
      </c>
      <c r="AL523" s="205">
        <f t="shared" si="482"/>
        <v>98.418321515511991</v>
      </c>
      <c r="AM523" s="205" t="e">
        <f t="shared" si="483"/>
        <v>#DIV/0!</v>
      </c>
      <c r="AN523" s="205">
        <f t="shared" si="501"/>
        <v>0</v>
      </c>
      <c r="AO523" s="205">
        <f t="shared" si="484"/>
        <v>0</v>
      </c>
      <c r="AP523" s="205">
        <f t="shared" si="502"/>
        <v>0</v>
      </c>
      <c r="AQ523" s="205">
        <f t="shared" si="503"/>
        <v>0</v>
      </c>
      <c r="AR523" s="215">
        <f t="shared" si="485"/>
        <v>13.181186421934679</v>
      </c>
      <c r="AS523" s="215">
        <f t="shared" si="486"/>
        <v>13.181186421934679</v>
      </c>
      <c r="AT523" s="215">
        <f t="shared" si="487"/>
        <v>0</v>
      </c>
      <c r="AU523" s="215">
        <f t="shared" si="517"/>
        <v>0</v>
      </c>
      <c r="AV523" s="201"/>
      <c r="AW523" s="115">
        <f t="shared" si="518"/>
        <v>89.907000000018442</v>
      </c>
      <c r="AX523" s="115">
        <f t="shared" si="519"/>
        <v>-0.24628794002067461</v>
      </c>
      <c r="AY523" s="115">
        <f t="shared" si="504"/>
        <v>0</v>
      </c>
      <c r="AZ523" s="115">
        <f t="shared" si="520"/>
        <v>-0.24129460088541402</v>
      </c>
      <c r="BA523" s="115">
        <f t="shared" si="505"/>
        <v>0</v>
      </c>
      <c r="BB523" s="115">
        <f t="shared" si="521"/>
        <v>0</v>
      </c>
      <c r="BC523" s="115">
        <f t="shared" si="522"/>
        <v>0</v>
      </c>
      <c r="BD523" s="115">
        <f t="shared" si="523"/>
        <v>0</v>
      </c>
      <c r="BE523" s="115">
        <f t="shared" si="506"/>
        <v>0</v>
      </c>
      <c r="BF523" s="115">
        <f t="shared" si="507"/>
        <v>0</v>
      </c>
      <c r="BG523" s="115">
        <f t="shared" si="524"/>
        <v>1554.8160900000091</v>
      </c>
      <c r="BH523" s="115">
        <f t="shared" si="525"/>
        <v>5022.2365163653358</v>
      </c>
      <c r="BI523" s="115">
        <f t="shared" si="508"/>
        <v>89.907000000018442</v>
      </c>
      <c r="BJ523" s="115" t="e">
        <f t="shared" si="509"/>
        <v>#DIV/0!</v>
      </c>
      <c r="BK523" s="115">
        <f t="shared" si="488"/>
        <v>0</v>
      </c>
      <c r="BL523" s="115">
        <f t="shared" si="489"/>
        <v>0</v>
      </c>
      <c r="BM523" s="115">
        <f t="shared" si="510"/>
        <v>0</v>
      </c>
      <c r="BN523" s="201">
        <f t="shared" si="490"/>
        <v>0</v>
      </c>
      <c r="BO523" s="216">
        <f t="shared" si="526"/>
        <v>0</v>
      </c>
      <c r="BP523" s="201"/>
      <c r="BQ523" s="110">
        <f t="shared" si="491"/>
        <v>0</v>
      </c>
      <c r="BR523" s="110" t="e">
        <f t="shared" si="492"/>
        <v>#DIV/0!</v>
      </c>
      <c r="BS523" s="110" t="e">
        <f t="shared" si="511"/>
        <v>#DIV/0!</v>
      </c>
      <c r="BT523" s="110">
        <f t="shared" si="512"/>
        <v>0</v>
      </c>
    </row>
    <row r="524" spans="1:72" s="217" customFormat="1">
      <c r="A524" s="110">
        <f t="shared" si="527"/>
        <v>4.2000000000001023</v>
      </c>
      <c r="B524" s="110">
        <f t="shared" si="493"/>
        <v>1505.3609829721377</v>
      </c>
      <c r="C524" s="116">
        <f t="shared" si="494"/>
        <v>1505.3609829721377</v>
      </c>
      <c r="D524" s="110"/>
      <c r="E524" s="205">
        <f t="shared" si="462"/>
        <v>1592.6151857648624</v>
      </c>
      <c r="F524" s="205">
        <f t="shared" si="463"/>
        <v>1672.5142812236261</v>
      </c>
      <c r="G524" s="205">
        <f t="shared" si="464"/>
        <v>-0.15778765977545958</v>
      </c>
      <c r="H524" s="205">
        <f t="shared" si="465"/>
        <v>1580.0080944742481</v>
      </c>
      <c r="I524" s="205">
        <f t="shared" si="466"/>
        <v>0</v>
      </c>
      <c r="J524" s="110"/>
      <c r="K524" s="115">
        <f t="shared" si="467"/>
        <v>1553.9160000000093</v>
      </c>
      <c r="L524" s="115">
        <f t="shared" si="468"/>
        <v>1754.5520000000054</v>
      </c>
      <c r="M524" s="115">
        <f t="shared" si="469"/>
        <v>0.17942583732057241</v>
      </c>
      <c r="N524" s="115">
        <f t="shared" si="470"/>
        <v>1617.7421794068157</v>
      </c>
      <c r="O524" s="115">
        <f t="shared" si="471"/>
        <v>1933.7200000000028</v>
      </c>
      <c r="P524" s="110"/>
      <c r="Q524" s="205">
        <f t="shared" si="472"/>
        <v>-1.0920549512072648</v>
      </c>
      <c r="R524" s="204">
        <f t="shared" si="473"/>
        <v>0</v>
      </c>
      <c r="S524" s="204">
        <f t="shared" si="474"/>
        <v>0</v>
      </c>
      <c r="T524" s="115">
        <f t="shared" si="475"/>
        <v>-0.24200550762511486</v>
      </c>
      <c r="U524" s="115">
        <f t="shared" si="476"/>
        <v>0</v>
      </c>
      <c r="V524" s="115">
        <f t="shared" si="477"/>
        <v>0</v>
      </c>
      <c r="W524" s="202">
        <f t="shared" si="495"/>
        <v>0</v>
      </c>
      <c r="X524" s="110"/>
      <c r="Y524" s="205">
        <f t="shared" si="513"/>
        <v>98.50921507443428</v>
      </c>
      <c r="Z524" s="205">
        <f t="shared" si="514"/>
        <v>-1.0920549512072648</v>
      </c>
      <c r="AA524" s="205">
        <f t="shared" si="478"/>
        <v>0</v>
      </c>
      <c r="AB524" s="205">
        <f t="shared" si="496"/>
        <v>0</v>
      </c>
      <c r="AC524" s="205">
        <f t="shared" si="515"/>
        <v>-1.0795391649613979</v>
      </c>
      <c r="AD524" s="205">
        <f t="shared" si="479"/>
        <v>0</v>
      </c>
      <c r="AE524" s="205">
        <f t="shared" si="497"/>
        <v>0</v>
      </c>
      <c r="AF524" s="205">
        <f t="shared" si="480"/>
        <v>0</v>
      </c>
      <c r="AG524" s="205">
        <f t="shared" si="498"/>
        <v>0</v>
      </c>
      <c r="AH524" s="205">
        <f t="shared" si="499"/>
        <v>0</v>
      </c>
      <c r="AI524" s="205">
        <f t="shared" si="481"/>
        <v>-0.15778765977545958</v>
      </c>
      <c r="AJ524" s="205">
        <f t="shared" si="516"/>
        <v>1580.0080944742481</v>
      </c>
      <c r="AK524" s="205">
        <f t="shared" si="500"/>
        <v>98.418321515511991</v>
      </c>
      <c r="AL524" s="205">
        <f t="shared" si="482"/>
        <v>98.50921507443428</v>
      </c>
      <c r="AM524" s="205" t="e">
        <f t="shared" si="483"/>
        <v>#DIV/0!</v>
      </c>
      <c r="AN524" s="205">
        <f t="shared" si="501"/>
        <v>0</v>
      </c>
      <c r="AO524" s="205">
        <f t="shared" si="484"/>
        <v>0</v>
      </c>
      <c r="AP524" s="205">
        <f t="shared" si="502"/>
        <v>0</v>
      </c>
      <c r="AQ524" s="205">
        <f t="shared" si="503"/>
        <v>0</v>
      </c>
      <c r="AR524" s="215">
        <f t="shared" si="485"/>
        <v>13.181186421934679</v>
      </c>
      <c r="AS524" s="215">
        <f t="shared" si="486"/>
        <v>13.181186421934679</v>
      </c>
      <c r="AT524" s="215">
        <f t="shared" si="487"/>
        <v>0</v>
      </c>
      <c r="AU524" s="215">
        <f t="shared" si="517"/>
        <v>0</v>
      </c>
      <c r="AV524" s="201"/>
      <c r="AW524" s="115">
        <f t="shared" si="518"/>
        <v>90.008999999988291</v>
      </c>
      <c r="AX524" s="115">
        <f t="shared" si="519"/>
        <v>-0.24200550762511486</v>
      </c>
      <c r="AY524" s="115">
        <f t="shared" si="504"/>
        <v>0</v>
      </c>
      <c r="AZ524" s="115">
        <f t="shared" si="520"/>
        <v>-0.23702135722339224</v>
      </c>
      <c r="BA524" s="115">
        <f t="shared" si="505"/>
        <v>0</v>
      </c>
      <c r="BB524" s="115">
        <f t="shared" si="521"/>
        <v>0</v>
      </c>
      <c r="BC524" s="115">
        <f t="shared" si="522"/>
        <v>0</v>
      </c>
      <c r="BD524" s="115">
        <f t="shared" si="523"/>
        <v>0</v>
      </c>
      <c r="BE524" s="115">
        <f t="shared" si="506"/>
        <v>0</v>
      </c>
      <c r="BF524" s="115">
        <f t="shared" si="507"/>
        <v>0</v>
      </c>
      <c r="BG524" s="115">
        <f t="shared" si="524"/>
        <v>1553.9160000000093</v>
      </c>
      <c r="BH524" s="115">
        <f t="shared" si="525"/>
        <v>4945.5107027872518</v>
      </c>
      <c r="BI524" s="115">
        <f t="shared" si="508"/>
        <v>90.008999999988291</v>
      </c>
      <c r="BJ524" s="115" t="e">
        <f t="shared" si="509"/>
        <v>#DIV/0!</v>
      </c>
      <c r="BK524" s="115">
        <f t="shared" si="488"/>
        <v>0</v>
      </c>
      <c r="BL524" s="115">
        <f t="shared" si="489"/>
        <v>0</v>
      </c>
      <c r="BM524" s="115">
        <f t="shared" si="510"/>
        <v>0</v>
      </c>
      <c r="BN524" s="201">
        <f t="shared" si="490"/>
        <v>0</v>
      </c>
      <c r="BO524" s="216">
        <f t="shared" si="526"/>
        <v>0</v>
      </c>
      <c r="BP524" s="201"/>
      <c r="BQ524" s="110">
        <f t="shared" si="491"/>
        <v>0</v>
      </c>
      <c r="BR524" s="110" t="e">
        <f t="shared" si="492"/>
        <v>#DIV/0!</v>
      </c>
      <c r="BS524" s="110" t="e">
        <f t="shared" si="511"/>
        <v>#DIV/0!</v>
      </c>
      <c r="BT524" s="110">
        <f t="shared" si="512"/>
        <v>0</v>
      </c>
    </row>
    <row r="525" spans="1:72" s="217" customFormat="1">
      <c r="A525" s="110">
        <f t="shared" si="527"/>
        <v>4.1900000000001025</v>
      </c>
      <c r="B525" s="110">
        <f t="shared" si="493"/>
        <v>1505.2291711079183</v>
      </c>
      <c r="C525" s="116">
        <f t="shared" si="494"/>
        <v>1505.2291711079183</v>
      </c>
      <c r="D525" s="110"/>
      <c r="E525" s="205">
        <f t="shared" si="462"/>
        <v>1591.6901685477615</v>
      </c>
      <c r="F525" s="205">
        <f t="shared" si="463"/>
        <v>1671.9188812236262</v>
      </c>
      <c r="G525" s="205">
        <f t="shared" si="464"/>
        <v>-0.15789950350811496</v>
      </c>
      <c r="H525" s="205">
        <f t="shared" si="465"/>
        <v>1579.0220946491472</v>
      </c>
      <c r="I525" s="205">
        <f t="shared" si="466"/>
        <v>0</v>
      </c>
      <c r="J525" s="110"/>
      <c r="K525" s="115">
        <f t="shared" si="467"/>
        <v>1553.0148900000092</v>
      </c>
      <c r="L525" s="115">
        <f t="shared" si="468"/>
        <v>1754.0204800000056</v>
      </c>
      <c r="M525" s="115">
        <f t="shared" si="469"/>
        <v>0.17959770114942353</v>
      </c>
      <c r="N525" s="115">
        <f t="shared" si="470"/>
        <v>1616.9994691319491</v>
      </c>
      <c r="O525" s="115">
        <f t="shared" si="471"/>
        <v>1933.4378000000031</v>
      </c>
      <c r="P525" s="110"/>
      <c r="Q525" s="205">
        <f t="shared" si="472"/>
        <v>-1.0776814753236506</v>
      </c>
      <c r="R525" s="204">
        <f t="shared" si="473"/>
        <v>0</v>
      </c>
      <c r="S525" s="204">
        <f t="shared" si="474"/>
        <v>0</v>
      </c>
      <c r="T525" s="115">
        <f t="shared" si="475"/>
        <v>-0.23773328339819702</v>
      </c>
      <c r="U525" s="115">
        <f t="shared" si="476"/>
        <v>0</v>
      </c>
      <c r="V525" s="115">
        <f t="shared" si="477"/>
        <v>0</v>
      </c>
      <c r="W525" s="202">
        <f t="shared" si="495"/>
        <v>0</v>
      </c>
      <c r="X525" s="110"/>
      <c r="Y525" s="205">
        <f t="shared" si="513"/>
        <v>98.599982510088296</v>
      </c>
      <c r="Z525" s="205">
        <f t="shared" si="514"/>
        <v>-1.0776814753236506</v>
      </c>
      <c r="AA525" s="205">
        <f t="shared" si="478"/>
        <v>0</v>
      </c>
      <c r="AB525" s="205">
        <f t="shared" si="496"/>
        <v>0</v>
      </c>
      <c r="AC525" s="205">
        <f t="shared" si="515"/>
        <v>-1.0652171098035388</v>
      </c>
      <c r="AD525" s="205">
        <f t="shared" si="479"/>
        <v>0</v>
      </c>
      <c r="AE525" s="205">
        <f t="shared" si="497"/>
        <v>0</v>
      </c>
      <c r="AF525" s="205">
        <f t="shared" si="480"/>
        <v>0</v>
      </c>
      <c r="AG525" s="205">
        <f t="shared" si="498"/>
        <v>0</v>
      </c>
      <c r="AH525" s="205">
        <f t="shared" si="499"/>
        <v>0</v>
      </c>
      <c r="AI525" s="205">
        <f t="shared" si="481"/>
        <v>-0.15789950350811496</v>
      </c>
      <c r="AJ525" s="205">
        <f t="shared" si="516"/>
        <v>1579.0220946491472</v>
      </c>
      <c r="AK525" s="205">
        <f t="shared" si="500"/>
        <v>98.50921507443428</v>
      </c>
      <c r="AL525" s="205">
        <f t="shared" si="482"/>
        <v>98.599982510088296</v>
      </c>
      <c r="AM525" s="205" t="e">
        <f t="shared" si="483"/>
        <v>#DIV/0!</v>
      </c>
      <c r="AN525" s="205">
        <f t="shared" si="501"/>
        <v>0</v>
      </c>
      <c r="AO525" s="205">
        <f t="shared" si="484"/>
        <v>0</v>
      </c>
      <c r="AP525" s="205">
        <f t="shared" si="502"/>
        <v>0</v>
      </c>
      <c r="AQ525" s="205">
        <f t="shared" si="503"/>
        <v>0</v>
      </c>
      <c r="AR525" s="215">
        <f t="shared" si="485"/>
        <v>13.181186421957417</v>
      </c>
      <c r="AS525" s="215">
        <f t="shared" si="486"/>
        <v>13.181186421957417</v>
      </c>
      <c r="AT525" s="215">
        <f t="shared" si="487"/>
        <v>0</v>
      </c>
      <c r="AU525" s="215">
        <f t="shared" si="517"/>
        <v>0</v>
      </c>
      <c r="AV525" s="201"/>
      <c r="AW525" s="115">
        <f t="shared" si="518"/>
        <v>90.111000000003614</v>
      </c>
      <c r="AX525" s="115">
        <f t="shared" si="519"/>
        <v>-0.23773328339819702</v>
      </c>
      <c r="AY525" s="115">
        <f t="shared" si="504"/>
        <v>0</v>
      </c>
      <c r="AZ525" s="115">
        <f t="shared" si="520"/>
        <v>-0.23275829737915138</v>
      </c>
      <c r="BA525" s="115">
        <f t="shared" si="505"/>
        <v>0</v>
      </c>
      <c r="BB525" s="115">
        <f t="shared" si="521"/>
        <v>0</v>
      </c>
      <c r="BC525" s="115">
        <f t="shared" si="522"/>
        <v>0</v>
      </c>
      <c r="BD525" s="115">
        <f t="shared" si="523"/>
        <v>0</v>
      </c>
      <c r="BE525" s="115">
        <f t="shared" si="506"/>
        <v>0</v>
      </c>
      <c r="BF525" s="115">
        <f t="shared" si="507"/>
        <v>0</v>
      </c>
      <c r="BG525" s="115">
        <f t="shared" si="524"/>
        <v>1553.0148900000092</v>
      </c>
      <c r="BH525" s="115">
        <f t="shared" si="525"/>
        <v>4868.682889209198</v>
      </c>
      <c r="BI525" s="115">
        <f t="shared" si="508"/>
        <v>90.111000000003614</v>
      </c>
      <c r="BJ525" s="115" t="e">
        <f t="shared" si="509"/>
        <v>#DIV/0!</v>
      </c>
      <c r="BK525" s="115">
        <f t="shared" si="488"/>
        <v>0</v>
      </c>
      <c r="BL525" s="115">
        <f t="shared" si="489"/>
        <v>0</v>
      </c>
      <c r="BM525" s="115">
        <f t="shared" si="510"/>
        <v>0</v>
      </c>
      <c r="BN525" s="201">
        <f t="shared" si="490"/>
        <v>0</v>
      </c>
      <c r="BO525" s="216">
        <f t="shared" si="526"/>
        <v>0</v>
      </c>
      <c r="BP525" s="201"/>
      <c r="BQ525" s="110">
        <f t="shared" si="491"/>
        <v>0</v>
      </c>
      <c r="BR525" s="110" t="e">
        <f t="shared" si="492"/>
        <v>#DIV/0!</v>
      </c>
      <c r="BS525" s="110" t="e">
        <f t="shared" si="511"/>
        <v>#DIV/0!</v>
      </c>
      <c r="BT525" s="110">
        <f t="shared" si="512"/>
        <v>0</v>
      </c>
    </row>
    <row r="526" spans="1:72" s="217" customFormat="1">
      <c r="A526" s="110">
        <f t="shared" si="527"/>
        <v>4.1800000000001027</v>
      </c>
      <c r="B526" s="110">
        <f t="shared" si="493"/>
        <v>1505.0973592436987</v>
      </c>
      <c r="C526" s="116">
        <f t="shared" si="494"/>
        <v>1505.0973592436987</v>
      </c>
      <c r="D526" s="110"/>
      <c r="E526" s="205">
        <f t="shared" si="462"/>
        <v>1590.7640249759093</v>
      </c>
      <c r="F526" s="205">
        <f t="shared" si="463"/>
        <v>1671.3206812236263</v>
      </c>
      <c r="G526" s="205">
        <f t="shared" si="464"/>
        <v>-0.15801098449796827</v>
      </c>
      <c r="H526" s="205">
        <f t="shared" si="465"/>
        <v>1578.0351884143431</v>
      </c>
      <c r="I526" s="205">
        <f t="shared" si="466"/>
        <v>0</v>
      </c>
      <c r="J526" s="110"/>
      <c r="K526" s="115">
        <f t="shared" si="467"/>
        <v>1552.1127600000095</v>
      </c>
      <c r="L526" s="115">
        <f t="shared" si="468"/>
        <v>1753.4883200000056</v>
      </c>
      <c r="M526" s="115">
        <f t="shared" si="469"/>
        <v>0.17976989453499342</v>
      </c>
      <c r="N526" s="115">
        <f t="shared" si="470"/>
        <v>1616.2560753785651</v>
      </c>
      <c r="O526" s="115">
        <f t="shared" si="471"/>
        <v>1933.1552000000029</v>
      </c>
      <c r="P526" s="110"/>
      <c r="Q526" s="205">
        <f t="shared" si="472"/>
        <v>-1.0634337337535447</v>
      </c>
      <c r="R526" s="204">
        <f t="shared" si="473"/>
        <v>0</v>
      </c>
      <c r="S526" s="204">
        <f t="shared" si="474"/>
        <v>0</v>
      </c>
      <c r="T526" s="115">
        <f t="shared" si="475"/>
        <v>-0.23347123531927955</v>
      </c>
      <c r="U526" s="115">
        <f t="shared" si="476"/>
        <v>0</v>
      </c>
      <c r="V526" s="115">
        <f t="shared" si="477"/>
        <v>0</v>
      </c>
      <c r="W526" s="202">
        <f t="shared" si="495"/>
        <v>0</v>
      </c>
      <c r="X526" s="110"/>
      <c r="Y526" s="205">
        <f t="shared" si="513"/>
        <v>98.69062348041308</v>
      </c>
      <c r="Z526" s="205">
        <f t="shared" si="514"/>
        <v>-1.0634337337535447</v>
      </c>
      <c r="AA526" s="205">
        <f t="shared" si="478"/>
        <v>0</v>
      </c>
      <c r="AB526" s="205">
        <f t="shared" si="496"/>
        <v>0</v>
      </c>
      <c r="AC526" s="205">
        <f t="shared" si="515"/>
        <v>-1.0510201102669277</v>
      </c>
      <c r="AD526" s="205">
        <f t="shared" si="479"/>
        <v>0</v>
      </c>
      <c r="AE526" s="205">
        <f t="shared" si="497"/>
        <v>0</v>
      </c>
      <c r="AF526" s="205">
        <f t="shared" si="480"/>
        <v>0</v>
      </c>
      <c r="AG526" s="205">
        <f t="shared" si="498"/>
        <v>0</v>
      </c>
      <c r="AH526" s="205">
        <f t="shared" si="499"/>
        <v>0</v>
      </c>
      <c r="AI526" s="205">
        <f t="shared" si="481"/>
        <v>-0.15801098449796827</v>
      </c>
      <c r="AJ526" s="205">
        <f t="shared" si="516"/>
        <v>1578.0351884143431</v>
      </c>
      <c r="AK526" s="205">
        <f t="shared" si="500"/>
        <v>98.599982510088296</v>
      </c>
      <c r="AL526" s="205">
        <f t="shared" si="482"/>
        <v>98.69062348041308</v>
      </c>
      <c r="AM526" s="205" t="e">
        <f t="shared" si="483"/>
        <v>#DIV/0!</v>
      </c>
      <c r="AN526" s="205">
        <f t="shared" si="501"/>
        <v>0</v>
      </c>
      <c r="AO526" s="205">
        <f t="shared" si="484"/>
        <v>0</v>
      </c>
      <c r="AP526" s="205">
        <f t="shared" si="502"/>
        <v>0</v>
      </c>
      <c r="AQ526" s="205">
        <f t="shared" si="503"/>
        <v>0</v>
      </c>
      <c r="AR526" s="215">
        <f t="shared" si="485"/>
        <v>13.181186421934679</v>
      </c>
      <c r="AS526" s="215">
        <f t="shared" si="486"/>
        <v>13.181186421934679</v>
      </c>
      <c r="AT526" s="215">
        <f t="shared" si="487"/>
        <v>0</v>
      </c>
      <c r="AU526" s="215">
        <f t="shared" si="517"/>
        <v>0</v>
      </c>
      <c r="AV526" s="201"/>
      <c r="AW526" s="115">
        <f t="shared" si="518"/>
        <v>90.212999999973462</v>
      </c>
      <c r="AX526" s="115">
        <f t="shared" si="519"/>
        <v>-0.23347123531927955</v>
      </c>
      <c r="AY526" s="115">
        <f t="shared" si="504"/>
        <v>0</v>
      </c>
      <c r="AZ526" s="115">
        <f t="shared" si="520"/>
        <v>-0.22850538941424509</v>
      </c>
      <c r="BA526" s="115">
        <f t="shared" si="505"/>
        <v>0</v>
      </c>
      <c r="BB526" s="115">
        <f t="shared" si="521"/>
        <v>0</v>
      </c>
      <c r="BC526" s="115">
        <f t="shared" si="522"/>
        <v>0</v>
      </c>
      <c r="BD526" s="115">
        <f t="shared" si="523"/>
        <v>0</v>
      </c>
      <c r="BE526" s="115">
        <f t="shared" si="506"/>
        <v>0</v>
      </c>
      <c r="BF526" s="115">
        <f t="shared" si="507"/>
        <v>0</v>
      </c>
      <c r="BG526" s="115">
        <f t="shared" si="524"/>
        <v>1552.1127600000095</v>
      </c>
      <c r="BH526" s="115">
        <f t="shared" si="525"/>
        <v>4791.7530756311517</v>
      </c>
      <c r="BI526" s="115">
        <f t="shared" si="508"/>
        <v>90.212999999973462</v>
      </c>
      <c r="BJ526" s="115" t="e">
        <f t="shared" si="509"/>
        <v>#DIV/0!</v>
      </c>
      <c r="BK526" s="115">
        <f t="shared" si="488"/>
        <v>0</v>
      </c>
      <c r="BL526" s="115">
        <f t="shared" si="489"/>
        <v>0</v>
      </c>
      <c r="BM526" s="115">
        <f t="shared" si="510"/>
        <v>0</v>
      </c>
      <c r="BN526" s="201">
        <f t="shared" si="490"/>
        <v>0</v>
      </c>
      <c r="BO526" s="216">
        <f t="shared" si="526"/>
        <v>0</v>
      </c>
      <c r="BP526" s="201"/>
      <c r="BQ526" s="110">
        <f t="shared" si="491"/>
        <v>0</v>
      </c>
      <c r="BR526" s="110" t="e">
        <f t="shared" si="492"/>
        <v>#DIV/0!</v>
      </c>
      <c r="BS526" s="110" t="e">
        <f t="shared" si="511"/>
        <v>#DIV/0!</v>
      </c>
      <c r="BT526" s="110">
        <f t="shared" si="512"/>
        <v>0</v>
      </c>
    </row>
    <row r="527" spans="1:72" s="217" customFormat="1">
      <c r="A527" s="110">
        <f t="shared" si="527"/>
        <v>4.170000000000103</v>
      </c>
      <c r="B527" s="110">
        <f t="shared" si="493"/>
        <v>1504.9655473794794</v>
      </c>
      <c r="C527" s="116">
        <f t="shared" si="494"/>
        <v>1504.9655473794794</v>
      </c>
      <c r="D527" s="110"/>
      <c r="E527" s="205">
        <f t="shared" si="462"/>
        <v>1589.8367550493053</v>
      </c>
      <c r="F527" s="205">
        <f t="shared" si="463"/>
        <v>1670.7196812236261</v>
      </c>
      <c r="G527" s="205">
        <f t="shared" si="464"/>
        <v>-0.15812209840061872</v>
      </c>
      <c r="H527" s="205">
        <f t="shared" si="465"/>
        <v>1577.0473770378394</v>
      </c>
      <c r="I527" s="205">
        <f t="shared" si="466"/>
        <v>0</v>
      </c>
      <c r="J527" s="110"/>
      <c r="K527" s="115">
        <f t="shared" si="467"/>
        <v>1551.2096100000092</v>
      </c>
      <c r="L527" s="115">
        <f t="shared" si="468"/>
        <v>1752.9555200000054</v>
      </c>
      <c r="M527" s="115">
        <f t="shared" si="469"/>
        <v>0.17994241842610187</v>
      </c>
      <c r="N527" s="115">
        <f t="shared" si="470"/>
        <v>1615.5119989062682</v>
      </c>
      <c r="O527" s="115">
        <f t="shared" si="471"/>
        <v>1932.872200000003</v>
      </c>
      <c r="P527" s="110"/>
      <c r="Q527" s="205">
        <f t="shared" si="472"/>
        <v>-1.0493093126590092</v>
      </c>
      <c r="R527" s="204">
        <f t="shared" si="473"/>
        <v>0</v>
      </c>
      <c r="S527" s="204">
        <f t="shared" si="474"/>
        <v>0</v>
      </c>
      <c r="T527" s="115">
        <f t="shared" si="475"/>
        <v>-0.22921933148746693</v>
      </c>
      <c r="U527" s="115">
        <f t="shared" si="476"/>
        <v>0</v>
      </c>
      <c r="V527" s="115">
        <f t="shared" si="477"/>
        <v>0</v>
      </c>
      <c r="W527" s="202">
        <f t="shared" si="495"/>
        <v>0</v>
      </c>
      <c r="X527" s="110"/>
      <c r="Y527" s="205">
        <f t="shared" si="513"/>
        <v>98.781137650373523</v>
      </c>
      <c r="Z527" s="205">
        <f t="shared" si="514"/>
        <v>-1.0493093126590092</v>
      </c>
      <c r="AA527" s="205">
        <f t="shared" si="478"/>
        <v>0</v>
      </c>
      <c r="AB527" s="205">
        <f t="shared" si="496"/>
        <v>0</v>
      </c>
      <c r="AC527" s="205">
        <f t="shared" si="515"/>
        <v>-1.0369457639188859</v>
      </c>
      <c r="AD527" s="205">
        <f t="shared" si="479"/>
        <v>0</v>
      </c>
      <c r="AE527" s="205">
        <f t="shared" si="497"/>
        <v>0</v>
      </c>
      <c r="AF527" s="205">
        <f t="shared" si="480"/>
        <v>0</v>
      </c>
      <c r="AG527" s="205">
        <f t="shared" si="498"/>
        <v>0</v>
      </c>
      <c r="AH527" s="205">
        <f t="shared" si="499"/>
        <v>0</v>
      </c>
      <c r="AI527" s="205">
        <f t="shared" si="481"/>
        <v>-0.15812209840061872</v>
      </c>
      <c r="AJ527" s="205">
        <f t="shared" si="516"/>
        <v>1577.0473770378394</v>
      </c>
      <c r="AK527" s="205">
        <f t="shared" si="500"/>
        <v>98.69062348041308</v>
      </c>
      <c r="AL527" s="205">
        <f t="shared" si="482"/>
        <v>98.781137650373523</v>
      </c>
      <c r="AM527" s="205" t="e">
        <f t="shared" si="483"/>
        <v>#DIV/0!</v>
      </c>
      <c r="AN527" s="205">
        <f t="shared" si="501"/>
        <v>0</v>
      </c>
      <c r="AO527" s="205">
        <f t="shared" si="484"/>
        <v>0</v>
      </c>
      <c r="AP527" s="205">
        <f t="shared" si="502"/>
        <v>0</v>
      </c>
      <c r="AQ527" s="205">
        <f t="shared" si="503"/>
        <v>0</v>
      </c>
      <c r="AR527" s="215">
        <f t="shared" si="485"/>
        <v>13.181186421934679</v>
      </c>
      <c r="AS527" s="215">
        <f t="shared" si="486"/>
        <v>13.181186421934679</v>
      </c>
      <c r="AT527" s="215">
        <f t="shared" si="487"/>
        <v>0</v>
      </c>
      <c r="AU527" s="215">
        <f t="shared" si="517"/>
        <v>0</v>
      </c>
      <c r="AV527" s="201"/>
      <c r="AW527" s="115">
        <f t="shared" si="518"/>
        <v>90.31500000003426</v>
      </c>
      <c r="AX527" s="115">
        <f t="shared" si="519"/>
        <v>-0.22921933148746693</v>
      </c>
      <c r="AY527" s="115">
        <f t="shared" si="504"/>
        <v>0</v>
      </c>
      <c r="AZ527" s="115">
        <f t="shared" si="520"/>
        <v>-0.22426260150964472</v>
      </c>
      <c r="BA527" s="115">
        <f t="shared" si="505"/>
        <v>0</v>
      </c>
      <c r="BB527" s="115">
        <f t="shared" si="521"/>
        <v>0</v>
      </c>
      <c r="BC527" s="115">
        <f t="shared" si="522"/>
        <v>0</v>
      </c>
      <c r="BD527" s="115">
        <f t="shared" si="523"/>
        <v>0</v>
      </c>
      <c r="BE527" s="115">
        <f t="shared" si="506"/>
        <v>0</v>
      </c>
      <c r="BF527" s="115">
        <f t="shared" si="507"/>
        <v>0</v>
      </c>
      <c r="BG527" s="115">
        <f t="shared" si="524"/>
        <v>1551.2096100000092</v>
      </c>
      <c r="BH527" s="115">
        <f t="shared" si="525"/>
        <v>4714.7212620531136</v>
      </c>
      <c r="BI527" s="115">
        <f t="shared" si="508"/>
        <v>90.31500000003426</v>
      </c>
      <c r="BJ527" s="115" t="e">
        <f t="shared" si="509"/>
        <v>#DIV/0!</v>
      </c>
      <c r="BK527" s="115">
        <f t="shared" si="488"/>
        <v>0</v>
      </c>
      <c r="BL527" s="115">
        <f t="shared" si="489"/>
        <v>0</v>
      </c>
      <c r="BM527" s="115">
        <f t="shared" si="510"/>
        <v>0</v>
      </c>
      <c r="BN527" s="201">
        <f t="shared" si="490"/>
        <v>0</v>
      </c>
      <c r="BO527" s="216">
        <f t="shared" si="526"/>
        <v>0</v>
      </c>
      <c r="BP527" s="201"/>
      <c r="BQ527" s="110">
        <f t="shared" si="491"/>
        <v>0</v>
      </c>
      <c r="BR527" s="110" t="e">
        <f t="shared" si="492"/>
        <v>#DIV/0!</v>
      </c>
      <c r="BS527" s="110" t="e">
        <f t="shared" si="511"/>
        <v>#DIV/0!</v>
      </c>
      <c r="BT527" s="110">
        <f t="shared" si="512"/>
        <v>0</v>
      </c>
    </row>
    <row r="528" spans="1:72" s="217" customFormat="1">
      <c r="A528" s="110">
        <f t="shared" si="527"/>
        <v>4.1600000000001032</v>
      </c>
      <c r="B528" s="110">
        <f t="shared" si="493"/>
        <v>1504.8337355152601</v>
      </c>
      <c r="C528" s="116">
        <f t="shared" si="494"/>
        <v>1504.8337355152601</v>
      </c>
      <c r="D528" s="110"/>
      <c r="E528" s="205">
        <f t="shared" si="462"/>
        <v>1588.9083587679502</v>
      </c>
      <c r="F528" s="205">
        <f t="shared" si="463"/>
        <v>1670.1158812236263</v>
      </c>
      <c r="G528" s="205">
        <f t="shared" si="464"/>
        <v>-0.15823284085584893</v>
      </c>
      <c r="H528" s="205">
        <f t="shared" si="465"/>
        <v>1576.0586617909235</v>
      </c>
      <c r="I528" s="205">
        <f t="shared" si="466"/>
        <v>0</v>
      </c>
      <c r="J528" s="110"/>
      <c r="K528" s="115">
        <f t="shared" si="467"/>
        <v>1550.3054400000096</v>
      </c>
      <c r="L528" s="115">
        <f t="shared" si="468"/>
        <v>1752.4220800000055</v>
      </c>
      <c r="M528" s="115">
        <f t="shared" si="469"/>
        <v>0.18011527377521436</v>
      </c>
      <c r="N528" s="115">
        <f t="shared" si="470"/>
        <v>1614.7672404772268</v>
      </c>
      <c r="O528" s="115">
        <f t="shared" si="471"/>
        <v>1932.5888000000029</v>
      </c>
      <c r="P528" s="110"/>
      <c r="Q528" s="205">
        <f t="shared" si="472"/>
        <v>-1.0353058523436534</v>
      </c>
      <c r="R528" s="204">
        <f t="shared" si="473"/>
        <v>0</v>
      </c>
      <c r="S528" s="204">
        <f t="shared" si="474"/>
        <v>0</v>
      </c>
      <c r="T528" s="115">
        <f t="shared" si="475"/>
        <v>-0.22497754012114246</v>
      </c>
      <c r="U528" s="115">
        <f t="shared" si="476"/>
        <v>0</v>
      </c>
      <c r="V528" s="115">
        <f t="shared" si="477"/>
        <v>0</v>
      </c>
      <c r="W528" s="202">
        <f t="shared" si="495"/>
        <v>0</v>
      </c>
      <c r="X528" s="110"/>
      <c r="Y528" s="205">
        <f t="shared" si="513"/>
        <v>98.871524691596562</v>
      </c>
      <c r="Z528" s="205">
        <f t="shared" si="514"/>
        <v>-1.0353058523436534</v>
      </c>
      <c r="AA528" s="205">
        <f t="shared" si="478"/>
        <v>0</v>
      </c>
      <c r="AB528" s="205">
        <f t="shared" si="496"/>
        <v>0</v>
      </c>
      <c r="AC528" s="205">
        <f t="shared" si="515"/>
        <v>-1.0229917222020053</v>
      </c>
      <c r="AD528" s="205">
        <f t="shared" si="479"/>
        <v>0</v>
      </c>
      <c r="AE528" s="205">
        <f t="shared" si="497"/>
        <v>0</v>
      </c>
      <c r="AF528" s="205">
        <f t="shared" si="480"/>
        <v>0</v>
      </c>
      <c r="AG528" s="205">
        <f t="shared" si="498"/>
        <v>0</v>
      </c>
      <c r="AH528" s="205">
        <f t="shared" si="499"/>
        <v>0</v>
      </c>
      <c r="AI528" s="205">
        <f t="shared" si="481"/>
        <v>-0.15823284085584893</v>
      </c>
      <c r="AJ528" s="205">
        <f t="shared" si="516"/>
        <v>1576.0586617909235</v>
      </c>
      <c r="AK528" s="205">
        <f t="shared" si="500"/>
        <v>98.781137650373523</v>
      </c>
      <c r="AL528" s="205">
        <f t="shared" si="482"/>
        <v>98.871524691596562</v>
      </c>
      <c r="AM528" s="205" t="e">
        <f t="shared" si="483"/>
        <v>#DIV/0!</v>
      </c>
      <c r="AN528" s="205">
        <f t="shared" si="501"/>
        <v>0</v>
      </c>
      <c r="AO528" s="205">
        <f t="shared" si="484"/>
        <v>0</v>
      </c>
      <c r="AP528" s="205">
        <f t="shared" si="502"/>
        <v>0</v>
      </c>
      <c r="AQ528" s="205">
        <f t="shared" si="503"/>
        <v>0</v>
      </c>
      <c r="AR528" s="215">
        <f t="shared" si="485"/>
        <v>13.181186421934679</v>
      </c>
      <c r="AS528" s="215">
        <f t="shared" si="486"/>
        <v>13.181186421934679</v>
      </c>
      <c r="AT528" s="215">
        <f t="shared" si="487"/>
        <v>0</v>
      </c>
      <c r="AU528" s="215">
        <f t="shared" si="517"/>
        <v>0</v>
      </c>
      <c r="AV528" s="201"/>
      <c r="AW528" s="115">
        <f t="shared" si="518"/>
        <v>90.416999999958648</v>
      </c>
      <c r="AX528" s="115">
        <f t="shared" si="519"/>
        <v>-0.22497754012114246</v>
      </c>
      <c r="AY528" s="115">
        <f t="shared" si="504"/>
        <v>0</v>
      </c>
      <c r="AZ528" s="115">
        <f t="shared" si="520"/>
        <v>-0.22002990196527356</v>
      </c>
      <c r="BA528" s="115">
        <f t="shared" si="505"/>
        <v>0</v>
      </c>
      <c r="BB528" s="115">
        <f t="shared" si="521"/>
        <v>0</v>
      </c>
      <c r="BC528" s="115">
        <f t="shared" si="522"/>
        <v>0</v>
      </c>
      <c r="BD528" s="115">
        <f t="shared" si="523"/>
        <v>0</v>
      </c>
      <c r="BE528" s="115">
        <f t="shared" si="506"/>
        <v>0</v>
      </c>
      <c r="BF528" s="115">
        <f t="shared" si="507"/>
        <v>0</v>
      </c>
      <c r="BG528" s="115">
        <f t="shared" si="524"/>
        <v>1550.3054400000096</v>
      </c>
      <c r="BH528" s="115">
        <f t="shared" si="525"/>
        <v>4637.5874484750138</v>
      </c>
      <c r="BI528" s="115">
        <f t="shared" si="508"/>
        <v>90.416999999958648</v>
      </c>
      <c r="BJ528" s="115" t="e">
        <f t="shared" si="509"/>
        <v>#DIV/0!</v>
      </c>
      <c r="BK528" s="115">
        <f t="shared" si="488"/>
        <v>0</v>
      </c>
      <c r="BL528" s="115">
        <f t="shared" si="489"/>
        <v>0</v>
      </c>
      <c r="BM528" s="115">
        <f t="shared" si="510"/>
        <v>0</v>
      </c>
      <c r="BN528" s="201">
        <f t="shared" si="490"/>
        <v>0</v>
      </c>
      <c r="BO528" s="216">
        <f t="shared" si="526"/>
        <v>0</v>
      </c>
      <c r="BP528" s="201"/>
      <c r="BQ528" s="110">
        <f t="shared" si="491"/>
        <v>0</v>
      </c>
      <c r="BR528" s="110" t="e">
        <f t="shared" si="492"/>
        <v>#DIV/0!</v>
      </c>
      <c r="BS528" s="110" t="e">
        <f t="shared" si="511"/>
        <v>#DIV/0!</v>
      </c>
      <c r="BT528" s="110">
        <f t="shared" si="512"/>
        <v>0</v>
      </c>
    </row>
    <row r="529" spans="1:72" s="217" customFormat="1">
      <c r="A529" s="110">
        <f t="shared" si="527"/>
        <v>4.1500000000001034</v>
      </c>
      <c r="B529" s="110">
        <f t="shared" si="493"/>
        <v>1504.7019236510407</v>
      </c>
      <c r="C529" s="116">
        <f t="shared" si="494"/>
        <v>1504.7019236510407</v>
      </c>
      <c r="D529" s="110"/>
      <c r="E529" s="205">
        <f t="shared" si="462"/>
        <v>1587.9788361318435</v>
      </c>
      <c r="F529" s="205">
        <f t="shared" si="463"/>
        <v>1669.5092812236262</v>
      </c>
      <c r="G529" s="205">
        <f t="shared" si="464"/>
        <v>-0.158343207487913</v>
      </c>
      <c r="H529" s="205">
        <f t="shared" si="465"/>
        <v>1575.0690439480934</v>
      </c>
      <c r="I529" s="205">
        <f t="shared" si="466"/>
        <v>0</v>
      </c>
      <c r="J529" s="110"/>
      <c r="K529" s="115">
        <f t="shared" si="467"/>
        <v>1549.4002500000095</v>
      </c>
      <c r="L529" s="115">
        <f t="shared" si="468"/>
        <v>1751.8880000000054</v>
      </c>
      <c r="M529" s="115">
        <f t="shared" si="469"/>
        <v>0.18028846153845973</v>
      </c>
      <c r="N529" s="115">
        <f t="shared" si="470"/>
        <v>1614.0218008561806</v>
      </c>
      <c r="O529" s="115">
        <f t="shared" si="471"/>
        <v>1932.3050000000028</v>
      </c>
      <c r="P529" s="110"/>
      <c r="Q529" s="205">
        <f t="shared" si="472"/>
        <v>-1.0214210456848858</v>
      </c>
      <c r="R529" s="204">
        <f t="shared" si="473"/>
        <v>0</v>
      </c>
      <c r="S529" s="204">
        <f t="shared" si="474"/>
        <v>0</v>
      </c>
      <c r="T529" s="115">
        <f t="shared" si="475"/>
        <v>-0.22074582955744065</v>
      </c>
      <c r="U529" s="115">
        <f t="shared" si="476"/>
        <v>0</v>
      </c>
      <c r="V529" s="115">
        <f t="shared" si="477"/>
        <v>0</v>
      </c>
      <c r="W529" s="202">
        <f t="shared" si="495"/>
        <v>0</v>
      </c>
      <c r="X529" s="110"/>
      <c r="Y529" s="205">
        <f t="shared" si="513"/>
        <v>98.96178428300783</v>
      </c>
      <c r="Z529" s="205">
        <f t="shared" si="514"/>
        <v>-1.0214210456848858</v>
      </c>
      <c r="AA529" s="205">
        <f t="shared" si="478"/>
        <v>0</v>
      </c>
      <c r="AB529" s="205">
        <f t="shared" si="496"/>
        <v>0</v>
      </c>
      <c r="AC529" s="205">
        <f t="shared" si="515"/>
        <v>-1.0091556888740127</v>
      </c>
      <c r="AD529" s="205">
        <f t="shared" si="479"/>
        <v>0</v>
      </c>
      <c r="AE529" s="205">
        <f t="shared" si="497"/>
        <v>0</v>
      </c>
      <c r="AF529" s="205">
        <f t="shared" si="480"/>
        <v>0</v>
      </c>
      <c r="AG529" s="205">
        <f t="shared" si="498"/>
        <v>0</v>
      </c>
      <c r="AH529" s="205">
        <f t="shared" si="499"/>
        <v>0</v>
      </c>
      <c r="AI529" s="205">
        <f t="shared" si="481"/>
        <v>-0.158343207487913</v>
      </c>
      <c r="AJ529" s="205">
        <f t="shared" si="516"/>
        <v>1575.0690439480934</v>
      </c>
      <c r="AK529" s="205">
        <f t="shared" si="500"/>
        <v>98.871524691596562</v>
      </c>
      <c r="AL529" s="205">
        <f t="shared" si="482"/>
        <v>98.96178428300783</v>
      </c>
      <c r="AM529" s="205" t="e">
        <f t="shared" si="483"/>
        <v>#DIV/0!</v>
      </c>
      <c r="AN529" s="205">
        <f t="shared" si="501"/>
        <v>0</v>
      </c>
      <c r="AO529" s="205">
        <f t="shared" si="484"/>
        <v>0</v>
      </c>
      <c r="AP529" s="205">
        <f t="shared" si="502"/>
        <v>0</v>
      </c>
      <c r="AQ529" s="205">
        <f t="shared" si="503"/>
        <v>0</v>
      </c>
      <c r="AR529" s="215">
        <f t="shared" si="485"/>
        <v>13.181186421934679</v>
      </c>
      <c r="AS529" s="215">
        <f t="shared" si="486"/>
        <v>13.181186421934679</v>
      </c>
      <c r="AT529" s="215">
        <f t="shared" si="487"/>
        <v>0</v>
      </c>
      <c r="AU529" s="215">
        <f t="shared" si="517"/>
        <v>0</v>
      </c>
      <c r="AV529" s="201"/>
      <c r="AW529" s="115">
        <f t="shared" si="518"/>
        <v>90.519000000019446</v>
      </c>
      <c r="AX529" s="115">
        <f t="shared" si="519"/>
        <v>-0.22074582955744065</v>
      </c>
      <c r="AY529" s="115">
        <f t="shared" si="504"/>
        <v>0</v>
      </c>
      <c r="AZ529" s="115">
        <f t="shared" si="520"/>
        <v>-0.21580725919948063</v>
      </c>
      <c r="BA529" s="115">
        <f t="shared" si="505"/>
        <v>0</v>
      </c>
      <c r="BB529" s="115">
        <f t="shared" si="521"/>
        <v>0</v>
      </c>
      <c r="BC529" s="115">
        <f t="shared" si="522"/>
        <v>0</v>
      </c>
      <c r="BD529" s="115">
        <f t="shared" si="523"/>
        <v>0</v>
      </c>
      <c r="BE529" s="115">
        <f t="shared" si="506"/>
        <v>0</v>
      </c>
      <c r="BF529" s="115">
        <f t="shared" si="507"/>
        <v>0</v>
      </c>
      <c r="BG529" s="115">
        <f t="shared" si="524"/>
        <v>1549.4002500000095</v>
      </c>
      <c r="BH529" s="115">
        <f t="shared" si="525"/>
        <v>4560.3516348969897</v>
      </c>
      <c r="BI529" s="115">
        <f t="shared" si="508"/>
        <v>90.519000000019446</v>
      </c>
      <c r="BJ529" s="115" t="e">
        <f t="shared" si="509"/>
        <v>#DIV/0!</v>
      </c>
      <c r="BK529" s="115">
        <f t="shared" si="488"/>
        <v>0</v>
      </c>
      <c r="BL529" s="115">
        <f t="shared" si="489"/>
        <v>0</v>
      </c>
      <c r="BM529" s="115">
        <f t="shared" si="510"/>
        <v>0</v>
      </c>
      <c r="BN529" s="201">
        <f t="shared" si="490"/>
        <v>0</v>
      </c>
      <c r="BO529" s="216">
        <f t="shared" si="526"/>
        <v>0</v>
      </c>
      <c r="BP529" s="201"/>
      <c r="BQ529" s="110">
        <f t="shared" si="491"/>
        <v>0</v>
      </c>
      <c r="BR529" s="110" t="e">
        <f t="shared" si="492"/>
        <v>#DIV/0!</v>
      </c>
      <c r="BS529" s="110" t="e">
        <f t="shared" si="511"/>
        <v>#DIV/0!</v>
      </c>
      <c r="BT529" s="110">
        <f t="shared" si="512"/>
        <v>0</v>
      </c>
    </row>
    <row r="530" spans="1:72" s="217" customFormat="1">
      <c r="A530" s="110">
        <f t="shared" si="527"/>
        <v>4.1400000000001036</v>
      </c>
      <c r="B530" s="110">
        <f t="shared" si="493"/>
        <v>1504.5701117868214</v>
      </c>
      <c r="C530" s="116">
        <f t="shared" si="494"/>
        <v>1504.5701117868214</v>
      </c>
      <c r="D530" s="110"/>
      <c r="E530" s="205">
        <f t="shared" si="462"/>
        <v>1587.0481871409852</v>
      </c>
      <c r="F530" s="205">
        <f t="shared" si="463"/>
        <v>1668.8998812236264</v>
      </c>
      <c r="G530" s="205">
        <f t="shared" si="464"/>
        <v>-0.15845319390583065</v>
      </c>
      <c r="H530" s="205">
        <f t="shared" si="465"/>
        <v>1574.0785247869878</v>
      </c>
      <c r="I530" s="205">
        <f t="shared" si="466"/>
        <v>0</v>
      </c>
      <c r="J530" s="110"/>
      <c r="K530" s="115">
        <f t="shared" si="467"/>
        <v>1548.4940400000094</v>
      </c>
      <c r="L530" s="115">
        <f t="shared" si="468"/>
        <v>1751.3532800000055</v>
      </c>
      <c r="M530" s="115">
        <f t="shared" si="469"/>
        <v>0.18046198267564784</v>
      </c>
      <c r="N530" s="115">
        <f t="shared" si="470"/>
        <v>1613.2756808104559</v>
      </c>
      <c r="O530" s="115">
        <f t="shared" si="471"/>
        <v>1932.020800000003</v>
      </c>
      <c r="P530" s="110"/>
      <c r="Q530" s="205">
        <f t="shared" si="472"/>
        <v>-1.0076526366197163</v>
      </c>
      <c r="R530" s="204">
        <f t="shared" si="473"/>
        <v>0</v>
      </c>
      <c r="S530" s="204">
        <f t="shared" si="474"/>
        <v>0</v>
      </c>
      <c r="T530" s="115">
        <f t="shared" si="475"/>
        <v>-0.216524168251783</v>
      </c>
      <c r="U530" s="115">
        <f t="shared" si="476"/>
        <v>0</v>
      </c>
      <c r="V530" s="115">
        <f t="shared" si="477"/>
        <v>0</v>
      </c>
      <c r="W530" s="202">
        <f t="shared" si="495"/>
        <v>0</v>
      </c>
      <c r="X530" s="110"/>
      <c r="Y530" s="205">
        <f t="shared" si="513"/>
        <v>99.051916110558821</v>
      </c>
      <c r="Z530" s="205">
        <f t="shared" si="514"/>
        <v>-1.0076526366197163</v>
      </c>
      <c r="AA530" s="205">
        <f t="shared" si="478"/>
        <v>0</v>
      </c>
      <c r="AB530" s="205">
        <f t="shared" si="496"/>
        <v>0</v>
      </c>
      <c r="AC530" s="205">
        <f t="shared" si="515"/>
        <v>-0.99543541850092754</v>
      </c>
      <c r="AD530" s="205">
        <f t="shared" si="479"/>
        <v>0</v>
      </c>
      <c r="AE530" s="205">
        <f t="shared" si="497"/>
        <v>0</v>
      </c>
      <c r="AF530" s="205">
        <f t="shared" si="480"/>
        <v>0</v>
      </c>
      <c r="AG530" s="205">
        <f t="shared" si="498"/>
        <v>0</v>
      </c>
      <c r="AH530" s="205">
        <f t="shared" si="499"/>
        <v>0</v>
      </c>
      <c r="AI530" s="205">
        <f t="shared" si="481"/>
        <v>-0.15845319390583065</v>
      </c>
      <c r="AJ530" s="205">
        <f t="shared" si="516"/>
        <v>1574.0785247869878</v>
      </c>
      <c r="AK530" s="205">
        <f t="shared" si="500"/>
        <v>98.96178428300783</v>
      </c>
      <c r="AL530" s="205">
        <f t="shared" si="482"/>
        <v>99.051916110558821</v>
      </c>
      <c r="AM530" s="205" t="e">
        <f t="shared" si="483"/>
        <v>#DIV/0!</v>
      </c>
      <c r="AN530" s="205">
        <f t="shared" si="501"/>
        <v>0</v>
      </c>
      <c r="AO530" s="205">
        <f t="shared" si="484"/>
        <v>0</v>
      </c>
      <c r="AP530" s="205">
        <f t="shared" si="502"/>
        <v>0</v>
      </c>
      <c r="AQ530" s="205">
        <f t="shared" si="503"/>
        <v>0</v>
      </c>
      <c r="AR530" s="215">
        <f t="shared" si="485"/>
        <v>13.181186421934679</v>
      </c>
      <c r="AS530" s="215">
        <f t="shared" si="486"/>
        <v>13.181186421934679</v>
      </c>
      <c r="AT530" s="215">
        <f t="shared" si="487"/>
        <v>0</v>
      </c>
      <c r="AU530" s="215">
        <f t="shared" si="517"/>
        <v>0</v>
      </c>
      <c r="AV530" s="201"/>
      <c r="AW530" s="115">
        <f t="shared" si="518"/>
        <v>90.621000000012032</v>
      </c>
      <c r="AX530" s="115">
        <f t="shared" si="519"/>
        <v>-0.216524168251783</v>
      </c>
      <c r="AY530" s="115">
        <f t="shared" si="504"/>
        <v>0</v>
      </c>
      <c r="AZ530" s="115">
        <f t="shared" si="520"/>
        <v>-0.21159464174857803</v>
      </c>
      <c r="BA530" s="115">
        <f t="shared" si="505"/>
        <v>0</v>
      </c>
      <c r="BB530" s="115">
        <f t="shared" si="521"/>
        <v>0</v>
      </c>
      <c r="BC530" s="115">
        <f t="shared" si="522"/>
        <v>0</v>
      </c>
      <c r="BD530" s="115">
        <f t="shared" si="523"/>
        <v>0</v>
      </c>
      <c r="BE530" s="115">
        <f t="shared" si="506"/>
        <v>0</v>
      </c>
      <c r="BF530" s="115">
        <f t="shared" si="507"/>
        <v>0</v>
      </c>
      <c r="BG530" s="115">
        <f t="shared" si="524"/>
        <v>1548.4940400000094</v>
      </c>
      <c r="BH530" s="115">
        <f t="shared" si="525"/>
        <v>4483.0138213189048</v>
      </c>
      <c r="BI530" s="115">
        <f t="shared" si="508"/>
        <v>90.621000000012032</v>
      </c>
      <c r="BJ530" s="115" t="e">
        <f t="shared" si="509"/>
        <v>#DIV/0!</v>
      </c>
      <c r="BK530" s="115">
        <f t="shared" si="488"/>
        <v>0</v>
      </c>
      <c r="BL530" s="115">
        <f t="shared" si="489"/>
        <v>0</v>
      </c>
      <c r="BM530" s="115">
        <f t="shared" si="510"/>
        <v>0</v>
      </c>
      <c r="BN530" s="201">
        <f t="shared" si="490"/>
        <v>0</v>
      </c>
      <c r="BO530" s="216">
        <f t="shared" si="526"/>
        <v>0</v>
      </c>
      <c r="BP530" s="201"/>
      <c r="BQ530" s="110">
        <f t="shared" si="491"/>
        <v>0</v>
      </c>
      <c r="BR530" s="110" t="e">
        <f t="shared" si="492"/>
        <v>#DIV/0!</v>
      </c>
      <c r="BS530" s="110" t="e">
        <f t="shared" si="511"/>
        <v>#DIV/0!</v>
      </c>
      <c r="BT530" s="110">
        <f t="shared" si="512"/>
        <v>0</v>
      </c>
    </row>
    <row r="531" spans="1:72" s="217" customFormat="1">
      <c r="A531" s="110">
        <f t="shared" si="527"/>
        <v>4.1300000000001038</v>
      </c>
      <c r="B531" s="110">
        <f t="shared" si="493"/>
        <v>1504.438299922602</v>
      </c>
      <c r="C531" s="116">
        <f t="shared" si="494"/>
        <v>1504.438299922602</v>
      </c>
      <c r="D531" s="110"/>
      <c r="E531" s="205">
        <f t="shared" si="462"/>
        <v>1586.1164117953754</v>
      </c>
      <c r="F531" s="205">
        <f t="shared" si="463"/>
        <v>1668.2876812236264</v>
      </c>
      <c r="G531" s="205">
        <f t="shared" si="464"/>
        <v>-0.15856279570368911</v>
      </c>
      <c r="H531" s="205">
        <f t="shared" si="465"/>
        <v>1573.0871055883108</v>
      </c>
      <c r="I531" s="205">
        <f t="shared" si="466"/>
        <v>0</v>
      </c>
      <c r="J531" s="110"/>
      <c r="K531" s="115">
        <f t="shared" si="467"/>
        <v>1547.5868100000096</v>
      </c>
      <c r="L531" s="115">
        <f t="shared" si="468"/>
        <v>1750.8179200000054</v>
      </c>
      <c r="M531" s="115">
        <f t="shared" si="469"/>
        <v>0.18063583815028722</v>
      </c>
      <c r="N531" s="115">
        <f t="shared" si="470"/>
        <v>1612.5288811099742</v>
      </c>
      <c r="O531" s="115">
        <f t="shared" si="471"/>
        <v>1931.736200000003</v>
      </c>
      <c r="P531" s="110"/>
      <c r="Q531" s="205">
        <f t="shared" si="472"/>
        <v>-0.99399841868199146</v>
      </c>
      <c r="R531" s="204">
        <f t="shared" si="473"/>
        <v>0</v>
      </c>
      <c r="S531" s="204">
        <f t="shared" si="474"/>
        <v>0</v>
      </c>
      <c r="T531" s="115">
        <f t="shared" si="475"/>
        <v>-0.21231252477737497</v>
      </c>
      <c r="U531" s="115">
        <f t="shared" si="476"/>
        <v>0</v>
      </c>
      <c r="V531" s="115">
        <f t="shared" si="477"/>
        <v>0</v>
      </c>
      <c r="W531" s="202">
        <f t="shared" si="495"/>
        <v>0</v>
      </c>
      <c r="X531" s="110"/>
      <c r="Y531" s="205">
        <f t="shared" si="513"/>
        <v>99.141919867704317</v>
      </c>
      <c r="Z531" s="205">
        <f t="shared" si="514"/>
        <v>-0.99399841868199146</v>
      </c>
      <c r="AA531" s="205">
        <f t="shared" si="478"/>
        <v>0</v>
      </c>
      <c r="AB531" s="205">
        <f t="shared" si="496"/>
        <v>0</v>
      </c>
      <c r="AC531" s="205">
        <f t="shared" si="515"/>
        <v>-0.98182871500139823</v>
      </c>
      <c r="AD531" s="205">
        <f t="shared" si="479"/>
        <v>0</v>
      </c>
      <c r="AE531" s="205">
        <f t="shared" si="497"/>
        <v>0</v>
      </c>
      <c r="AF531" s="205">
        <f t="shared" si="480"/>
        <v>0</v>
      </c>
      <c r="AG531" s="205">
        <f t="shared" si="498"/>
        <v>0</v>
      </c>
      <c r="AH531" s="205">
        <f t="shared" si="499"/>
        <v>0</v>
      </c>
      <c r="AI531" s="205">
        <f t="shared" si="481"/>
        <v>-0.15856279570368911</v>
      </c>
      <c r="AJ531" s="205">
        <f t="shared" si="516"/>
        <v>1573.0871055883108</v>
      </c>
      <c r="AK531" s="205">
        <f t="shared" si="500"/>
        <v>99.051916110558821</v>
      </c>
      <c r="AL531" s="205">
        <f t="shared" si="482"/>
        <v>99.141919867704317</v>
      </c>
      <c r="AM531" s="205" t="e">
        <f t="shared" si="483"/>
        <v>#DIV/0!</v>
      </c>
      <c r="AN531" s="205">
        <f t="shared" si="501"/>
        <v>0</v>
      </c>
      <c r="AO531" s="205">
        <f t="shared" si="484"/>
        <v>0</v>
      </c>
      <c r="AP531" s="205">
        <f t="shared" si="502"/>
        <v>0</v>
      </c>
      <c r="AQ531" s="205">
        <f t="shared" si="503"/>
        <v>0</v>
      </c>
      <c r="AR531" s="215">
        <f t="shared" si="485"/>
        <v>13.181186421934679</v>
      </c>
      <c r="AS531" s="215">
        <f t="shared" si="486"/>
        <v>13.181186421934679</v>
      </c>
      <c r="AT531" s="215">
        <f t="shared" si="487"/>
        <v>0</v>
      </c>
      <c r="AU531" s="215">
        <f t="shared" si="517"/>
        <v>0</v>
      </c>
      <c r="AV531" s="201"/>
      <c r="AW531" s="115">
        <f t="shared" si="518"/>
        <v>90.72299999998188</v>
      </c>
      <c r="AX531" s="115">
        <f t="shared" si="519"/>
        <v>-0.21231252477737497</v>
      </c>
      <c r="AY531" s="115">
        <f t="shared" si="504"/>
        <v>0</v>
      </c>
      <c r="AZ531" s="115">
        <f t="shared" si="520"/>
        <v>-0.20739201826633924</v>
      </c>
      <c r="BA531" s="115">
        <f t="shared" si="505"/>
        <v>0</v>
      </c>
      <c r="BB531" s="115">
        <f t="shared" si="521"/>
        <v>0</v>
      </c>
      <c r="BC531" s="115">
        <f t="shared" si="522"/>
        <v>0</v>
      </c>
      <c r="BD531" s="115">
        <f t="shared" si="523"/>
        <v>0</v>
      </c>
      <c r="BE531" s="115">
        <f t="shared" si="506"/>
        <v>0</v>
      </c>
      <c r="BF531" s="115">
        <f t="shared" si="507"/>
        <v>0</v>
      </c>
      <c r="BG531" s="115">
        <f t="shared" si="524"/>
        <v>1547.5868100000096</v>
      </c>
      <c r="BH531" s="115">
        <f t="shared" si="525"/>
        <v>4405.5740077408273</v>
      </c>
      <c r="BI531" s="115">
        <f t="shared" si="508"/>
        <v>90.72299999998188</v>
      </c>
      <c r="BJ531" s="115" t="e">
        <f t="shared" si="509"/>
        <v>#DIV/0!</v>
      </c>
      <c r="BK531" s="115">
        <f t="shared" si="488"/>
        <v>0</v>
      </c>
      <c r="BL531" s="115">
        <f t="shared" si="489"/>
        <v>0</v>
      </c>
      <c r="BM531" s="115">
        <f t="shared" si="510"/>
        <v>0</v>
      </c>
      <c r="BN531" s="201">
        <f t="shared" si="490"/>
        <v>0</v>
      </c>
      <c r="BO531" s="216">
        <f t="shared" si="526"/>
        <v>0</v>
      </c>
      <c r="BP531" s="201"/>
      <c r="BQ531" s="110">
        <f t="shared" si="491"/>
        <v>0</v>
      </c>
      <c r="BR531" s="110" t="e">
        <f t="shared" si="492"/>
        <v>#DIV/0!</v>
      </c>
      <c r="BS531" s="110" t="e">
        <f t="shared" si="511"/>
        <v>#DIV/0!</v>
      </c>
      <c r="BT531" s="110">
        <f t="shared" si="512"/>
        <v>0</v>
      </c>
    </row>
    <row r="532" spans="1:72" s="217" customFormat="1">
      <c r="A532" s="110">
        <f t="shared" si="527"/>
        <v>4.120000000000104</v>
      </c>
      <c r="B532" s="110">
        <f t="shared" si="493"/>
        <v>1504.3064880583827</v>
      </c>
      <c r="C532" s="116">
        <f t="shared" si="494"/>
        <v>1504.3064880583827</v>
      </c>
      <c r="D532" s="110"/>
      <c r="E532" s="205">
        <f t="shared" si="462"/>
        <v>1585.1835100950143</v>
      </c>
      <c r="F532" s="205">
        <f t="shared" si="463"/>
        <v>1667.6726812236266</v>
      </c>
      <c r="G532" s="205">
        <f t="shared" si="464"/>
        <v>-0.15867200846095175</v>
      </c>
      <c r="H532" s="205">
        <f t="shared" si="465"/>
        <v>1572.0947876357582</v>
      </c>
      <c r="I532" s="205">
        <f t="shared" si="466"/>
        <v>0</v>
      </c>
      <c r="J532" s="110"/>
      <c r="K532" s="115">
        <f t="shared" si="467"/>
        <v>1546.6785600000096</v>
      </c>
      <c r="L532" s="115">
        <f t="shared" si="468"/>
        <v>1750.2819200000056</v>
      </c>
      <c r="M532" s="115">
        <f t="shared" si="469"/>
        <v>0.1808100289296028</v>
      </c>
      <c r="N532" s="115">
        <f t="shared" si="470"/>
        <v>1611.7814025272648</v>
      </c>
      <c r="O532" s="115">
        <f t="shared" si="471"/>
        <v>1931.4512000000029</v>
      </c>
      <c r="P532" s="110"/>
      <c r="Q532" s="205">
        <f t="shared" si="472"/>
        <v>-0.98045623358892664</v>
      </c>
      <c r="R532" s="204">
        <f t="shared" si="473"/>
        <v>0</v>
      </c>
      <c r="S532" s="204">
        <f t="shared" si="474"/>
        <v>0</v>
      </c>
      <c r="T532" s="115">
        <f t="shared" si="475"/>
        <v>-0.20811086782471452</v>
      </c>
      <c r="U532" s="115">
        <f t="shared" si="476"/>
        <v>0</v>
      </c>
      <c r="V532" s="115">
        <f t="shared" si="477"/>
        <v>0</v>
      </c>
      <c r="W532" s="202">
        <f t="shared" si="495"/>
        <v>0</v>
      </c>
      <c r="X532" s="110"/>
      <c r="Y532" s="205">
        <f t="shared" si="513"/>
        <v>99.23179525526605</v>
      </c>
      <c r="Z532" s="205">
        <f t="shared" si="514"/>
        <v>-0.98045623358892664</v>
      </c>
      <c r="AA532" s="205">
        <f t="shared" si="478"/>
        <v>0</v>
      </c>
      <c r="AB532" s="205">
        <f t="shared" si="496"/>
        <v>0</v>
      </c>
      <c r="AC532" s="205">
        <f t="shared" si="515"/>
        <v>-0.96833343024009844</v>
      </c>
      <c r="AD532" s="205">
        <f t="shared" si="479"/>
        <v>0</v>
      </c>
      <c r="AE532" s="205">
        <f t="shared" si="497"/>
        <v>0</v>
      </c>
      <c r="AF532" s="205">
        <f t="shared" si="480"/>
        <v>0</v>
      </c>
      <c r="AG532" s="205">
        <f t="shared" si="498"/>
        <v>0</v>
      </c>
      <c r="AH532" s="205">
        <f t="shared" si="499"/>
        <v>0</v>
      </c>
      <c r="AI532" s="205">
        <f t="shared" si="481"/>
        <v>-0.15867200846095175</v>
      </c>
      <c r="AJ532" s="205">
        <f t="shared" si="516"/>
        <v>1572.0947876357582</v>
      </c>
      <c r="AK532" s="205">
        <f t="shared" si="500"/>
        <v>99.141919867704317</v>
      </c>
      <c r="AL532" s="205">
        <f t="shared" si="482"/>
        <v>99.23179525526605</v>
      </c>
      <c r="AM532" s="205" t="e">
        <f t="shared" si="483"/>
        <v>#DIV/0!</v>
      </c>
      <c r="AN532" s="205">
        <f t="shared" si="501"/>
        <v>0</v>
      </c>
      <c r="AO532" s="205">
        <f t="shared" si="484"/>
        <v>0</v>
      </c>
      <c r="AP532" s="205">
        <f t="shared" si="502"/>
        <v>0</v>
      </c>
      <c r="AQ532" s="205">
        <f t="shared" si="503"/>
        <v>0</v>
      </c>
      <c r="AR532" s="215">
        <f t="shared" si="485"/>
        <v>13.181186421934679</v>
      </c>
      <c r="AS532" s="215">
        <f t="shared" si="486"/>
        <v>13.181186421934679</v>
      </c>
      <c r="AT532" s="215">
        <f t="shared" si="487"/>
        <v>0</v>
      </c>
      <c r="AU532" s="215">
        <f t="shared" si="517"/>
        <v>0</v>
      </c>
      <c r="AV532" s="201"/>
      <c r="AW532" s="115">
        <f t="shared" si="518"/>
        <v>90.824999999997203</v>
      </c>
      <c r="AX532" s="115">
        <f t="shared" si="519"/>
        <v>-0.20811086782471452</v>
      </c>
      <c r="AY532" s="115">
        <f t="shared" si="504"/>
        <v>0</v>
      </c>
      <c r="AZ532" s="115">
        <f t="shared" si="520"/>
        <v>-0.20319935752350918</v>
      </c>
      <c r="BA532" s="115">
        <f t="shared" si="505"/>
        <v>0</v>
      </c>
      <c r="BB532" s="115">
        <f t="shared" si="521"/>
        <v>0</v>
      </c>
      <c r="BC532" s="115">
        <f t="shared" si="522"/>
        <v>0</v>
      </c>
      <c r="BD532" s="115">
        <f t="shared" si="523"/>
        <v>0</v>
      </c>
      <c r="BE532" s="115">
        <f t="shared" si="506"/>
        <v>0</v>
      </c>
      <c r="BF532" s="115">
        <f t="shared" si="507"/>
        <v>0</v>
      </c>
      <c r="BG532" s="115">
        <f t="shared" si="524"/>
        <v>1546.6785600000096</v>
      </c>
      <c r="BH532" s="115">
        <f t="shared" si="525"/>
        <v>4328.0321941627799</v>
      </c>
      <c r="BI532" s="115">
        <f t="shared" si="508"/>
        <v>90.824999999997203</v>
      </c>
      <c r="BJ532" s="115" t="e">
        <f t="shared" si="509"/>
        <v>#DIV/0!</v>
      </c>
      <c r="BK532" s="115">
        <f t="shared" si="488"/>
        <v>0</v>
      </c>
      <c r="BL532" s="115">
        <f t="shared" si="489"/>
        <v>0</v>
      </c>
      <c r="BM532" s="115">
        <f t="shared" si="510"/>
        <v>0</v>
      </c>
      <c r="BN532" s="201">
        <f t="shared" si="490"/>
        <v>0</v>
      </c>
      <c r="BO532" s="216">
        <f t="shared" si="526"/>
        <v>0</v>
      </c>
      <c r="BP532" s="201"/>
      <c r="BQ532" s="110">
        <f t="shared" si="491"/>
        <v>0</v>
      </c>
      <c r="BR532" s="110" t="e">
        <f t="shared" si="492"/>
        <v>#DIV/0!</v>
      </c>
      <c r="BS532" s="110" t="e">
        <f t="shared" si="511"/>
        <v>#DIV/0!</v>
      </c>
      <c r="BT532" s="110">
        <f t="shared" si="512"/>
        <v>0</v>
      </c>
    </row>
    <row r="533" spans="1:72" s="217" customFormat="1">
      <c r="A533" s="110">
        <f t="shared" si="527"/>
        <v>4.1100000000001042</v>
      </c>
      <c r="B533" s="110">
        <f t="shared" si="493"/>
        <v>1504.1746761941633</v>
      </c>
      <c r="C533" s="116">
        <f t="shared" si="494"/>
        <v>1504.1746761941633</v>
      </c>
      <c r="D533" s="110"/>
      <c r="E533" s="205">
        <f t="shared" si="462"/>
        <v>1584.2494820399015</v>
      </c>
      <c r="F533" s="205">
        <f t="shared" si="463"/>
        <v>1667.0548812236266</v>
      </c>
      <c r="G533" s="205">
        <f t="shared" si="464"/>
        <v>-0.15878082774277308</v>
      </c>
      <c r="H533" s="205">
        <f t="shared" si="465"/>
        <v>1571.1015722159389</v>
      </c>
      <c r="I533" s="205">
        <f t="shared" si="466"/>
        <v>0</v>
      </c>
      <c r="J533" s="110"/>
      <c r="K533" s="115">
        <f t="shared" si="467"/>
        <v>1545.7692900000095</v>
      </c>
      <c r="L533" s="115">
        <f t="shared" si="468"/>
        <v>1749.7452800000056</v>
      </c>
      <c r="M533" s="115">
        <f t="shared" si="469"/>
        <v>0.18098455598455415</v>
      </c>
      <c r="N533" s="115">
        <f t="shared" si="470"/>
        <v>1611.033245837476</v>
      </c>
      <c r="O533" s="115">
        <f t="shared" si="471"/>
        <v>1931.1658000000029</v>
      </c>
      <c r="P533" s="110"/>
      <c r="Q533" s="205">
        <f t="shared" si="472"/>
        <v>-0.9670239698751002</v>
      </c>
      <c r="R533" s="204">
        <f t="shared" si="473"/>
        <v>0</v>
      </c>
      <c r="S533" s="204">
        <f t="shared" si="474"/>
        <v>0</v>
      </c>
      <c r="T533" s="115">
        <f t="shared" si="475"/>
        <v>-0.203919166201115</v>
      </c>
      <c r="U533" s="115">
        <f t="shared" si="476"/>
        <v>0</v>
      </c>
      <c r="V533" s="115">
        <f t="shared" si="477"/>
        <v>0</v>
      </c>
      <c r="W533" s="202">
        <f t="shared" si="495"/>
        <v>0</v>
      </c>
      <c r="X533" s="110"/>
      <c r="Y533" s="205">
        <f t="shared" si="513"/>
        <v>99.321541981932867</v>
      </c>
      <c r="Z533" s="205">
        <f t="shared" si="514"/>
        <v>-0.9670239698751002</v>
      </c>
      <c r="AA533" s="205">
        <f t="shared" si="478"/>
        <v>0</v>
      </c>
      <c r="AB533" s="205">
        <f t="shared" si="496"/>
        <v>0</v>
      </c>
      <c r="AC533" s="205">
        <f t="shared" si="515"/>
        <v>-0.95494746266835095</v>
      </c>
      <c r="AD533" s="205">
        <f t="shared" si="479"/>
        <v>0</v>
      </c>
      <c r="AE533" s="205">
        <f t="shared" si="497"/>
        <v>0</v>
      </c>
      <c r="AF533" s="205">
        <f t="shared" si="480"/>
        <v>0</v>
      </c>
      <c r="AG533" s="205">
        <f t="shared" si="498"/>
        <v>0</v>
      </c>
      <c r="AH533" s="205">
        <f t="shared" si="499"/>
        <v>0</v>
      </c>
      <c r="AI533" s="205">
        <f t="shared" si="481"/>
        <v>-0.15878082774277308</v>
      </c>
      <c r="AJ533" s="205">
        <f t="shared" si="516"/>
        <v>1571.1015722159389</v>
      </c>
      <c r="AK533" s="205">
        <f t="shared" si="500"/>
        <v>99.23179525526605</v>
      </c>
      <c r="AL533" s="205">
        <f t="shared" si="482"/>
        <v>99.321541981932867</v>
      </c>
      <c r="AM533" s="205" t="e">
        <f t="shared" si="483"/>
        <v>#DIV/0!</v>
      </c>
      <c r="AN533" s="205">
        <f t="shared" si="501"/>
        <v>0</v>
      </c>
      <c r="AO533" s="205">
        <f t="shared" si="484"/>
        <v>0</v>
      </c>
      <c r="AP533" s="205">
        <f t="shared" si="502"/>
        <v>0</v>
      </c>
      <c r="AQ533" s="205">
        <f t="shared" si="503"/>
        <v>0</v>
      </c>
      <c r="AR533" s="215">
        <f t="shared" si="485"/>
        <v>13.181186421934679</v>
      </c>
      <c r="AS533" s="215">
        <f t="shared" si="486"/>
        <v>13.181186421934679</v>
      </c>
      <c r="AT533" s="215">
        <f t="shared" si="487"/>
        <v>0</v>
      </c>
      <c r="AU533" s="215">
        <f t="shared" si="517"/>
        <v>0</v>
      </c>
      <c r="AV533" s="201"/>
      <c r="AW533" s="115">
        <f t="shared" si="518"/>
        <v>90.927000000012526</v>
      </c>
      <c r="AX533" s="115">
        <f t="shared" si="519"/>
        <v>-0.203919166201115</v>
      </c>
      <c r="AY533" s="115">
        <f t="shared" si="504"/>
        <v>0</v>
      </c>
      <c r="AZ533" s="115">
        <f t="shared" si="520"/>
        <v>-0.19901662840732851</v>
      </c>
      <c r="BA533" s="115">
        <f t="shared" si="505"/>
        <v>0</v>
      </c>
      <c r="BB533" s="115">
        <f t="shared" si="521"/>
        <v>0</v>
      </c>
      <c r="BC533" s="115">
        <f t="shared" si="522"/>
        <v>0</v>
      </c>
      <c r="BD533" s="115">
        <f t="shared" si="523"/>
        <v>0</v>
      </c>
      <c r="BE533" s="115">
        <f t="shared" si="506"/>
        <v>0</v>
      </c>
      <c r="BF533" s="115">
        <f t="shared" si="507"/>
        <v>0</v>
      </c>
      <c r="BG533" s="115">
        <f t="shared" si="524"/>
        <v>1545.7692900000095</v>
      </c>
      <c r="BH533" s="115">
        <f t="shared" si="525"/>
        <v>4250.3883805847181</v>
      </c>
      <c r="BI533" s="115">
        <f t="shared" si="508"/>
        <v>90.927000000012526</v>
      </c>
      <c r="BJ533" s="115" t="e">
        <f t="shared" si="509"/>
        <v>#DIV/0!</v>
      </c>
      <c r="BK533" s="115">
        <f t="shared" si="488"/>
        <v>0</v>
      </c>
      <c r="BL533" s="115">
        <f t="shared" si="489"/>
        <v>0</v>
      </c>
      <c r="BM533" s="115">
        <f t="shared" si="510"/>
        <v>0</v>
      </c>
      <c r="BN533" s="201">
        <f t="shared" si="490"/>
        <v>0</v>
      </c>
      <c r="BO533" s="216">
        <f t="shared" si="526"/>
        <v>0</v>
      </c>
      <c r="BP533" s="201"/>
      <c r="BQ533" s="110">
        <f t="shared" si="491"/>
        <v>0</v>
      </c>
      <c r="BR533" s="110" t="e">
        <f t="shared" si="492"/>
        <v>#DIV/0!</v>
      </c>
      <c r="BS533" s="110" t="e">
        <f t="shared" si="511"/>
        <v>#DIV/0!</v>
      </c>
      <c r="BT533" s="110">
        <f t="shared" si="512"/>
        <v>0</v>
      </c>
    </row>
    <row r="534" spans="1:72" s="217" customFormat="1">
      <c r="A534" s="110">
        <f t="shared" si="527"/>
        <v>4.1000000000001044</v>
      </c>
      <c r="B534" s="110">
        <f t="shared" si="493"/>
        <v>1504.042864329944</v>
      </c>
      <c r="C534" s="116">
        <f t="shared" si="494"/>
        <v>1504.042864329944</v>
      </c>
      <c r="D534" s="110"/>
      <c r="E534" s="205">
        <f t="shared" si="462"/>
        <v>1583.3143276300375</v>
      </c>
      <c r="F534" s="205">
        <f t="shared" si="463"/>
        <v>1666.4342812236264</v>
      </c>
      <c r="G534" s="205">
        <f t="shared" si="464"/>
        <v>-0.15888924910032218</v>
      </c>
      <c r="H534" s="205">
        <f t="shared" si="465"/>
        <v>1570.1074606182985</v>
      </c>
      <c r="I534" s="205">
        <f t="shared" si="466"/>
        <v>0</v>
      </c>
      <c r="J534" s="110"/>
      <c r="K534" s="115">
        <f t="shared" si="467"/>
        <v>1544.8590000000095</v>
      </c>
      <c r="L534" s="115">
        <f t="shared" si="468"/>
        <v>1749.2080000000058</v>
      </c>
      <c r="M534" s="115">
        <f t="shared" si="469"/>
        <v>0.18115942028985324</v>
      </c>
      <c r="N534" s="115">
        <f t="shared" si="470"/>
        <v>1610.2844118183866</v>
      </c>
      <c r="O534" s="115">
        <f t="shared" si="471"/>
        <v>1930.8800000000031</v>
      </c>
      <c r="P534" s="110"/>
      <c r="Q534" s="205">
        <f t="shared" si="472"/>
        <v>-0.95369956157203362</v>
      </c>
      <c r="R534" s="204">
        <f t="shared" si="473"/>
        <v>0</v>
      </c>
      <c r="S534" s="204">
        <f t="shared" si="474"/>
        <v>0</v>
      </c>
      <c r="T534" s="115">
        <f t="shared" si="475"/>
        <v>-0.19973738883021799</v>
      </c>
      <c r="U534" s="115">
        <f t="shared" si="476"/>
        <v>0</v>
      </c>
      <c r="V534" s="115">
        <f t="shared" si="477"/>
        <v>0</v>
      </c>
      <c r="W534" s="202">
        <f t="shared" si="495"/>
        <v>0</v>
      </c>
      <c r="X534" s="110"/>
      <c r="Y534" s="205">
        <f t="shared" si="513"/>
        <v>99.411159764033371</v>
      </c>
      <c r="Z534" s="205">
        <f t="shared" si="514"/>
        <v>-0.95369956157203362</v>
      </c>
      <c r="AA534" s="205">
        <f t="shared" si="478"/>
        <v>0</v>
      </c>
      <c r="AB534" s="205">
        <f t="shared" si="496"/>
        <v>0</v>
      </c>
      <c r="AC534" s="205">
        <f t="shared" si="515"/>
        <v>-0.94166875601011701</v>
      </c>
      <c r="AD534" s="205">
        <f t="shared" si="479"/>
        <v>0</v>
      </c>
      <c r="AE534" s="205">
        <f t="shared" si="497"/>
        <v>0</v>
      </c>
      <c r="AF534" s="205">
        <f t="shared" si="480"/>
        <v>0</v>
      </c>
      <c r="AG534" s="205">
        <f t="shared" si="498"/>
        <v>0</v>
      </c>
      <c r="AH534" s="205">
        <f t="shared" si="499"/>
        <v>0</v>
      </c>
      <c r="AI534" s="205">
        <f t="shared" si="481"/>
        <v>-0.15888924910032218</v>
      </c>
      <c r="AJ534" s="205">
        <f t="shared" si="516"/>
        <v>1570.1074606182985</v>
      </c>
      <c r="AK534" s="205">
        <f t="shared" si="500"/>
        <v>99.321541981932867</v>
      </c>
      <c r="AL534" s="205">
        <f t="shared" si="482"/>
        <v>99.411159764033371</v>
      </c>
      <c r="AM534" s="205" t="e">
        <f t="shared" si="483"/>
        <v>#DIV/0!</v>
      </c>
      <c r="AN534" s="205">
        <f t="shared" si="501"/>
        <v>0</v>
      </c>
      <c r="AO534" s="205">
        <f t="shared" si="484"/>
        <v>0</v>
      </c>
      <c r="AP534" s="205">
        <f t="shared" si="502"/>
        <v>0</v>
      </c>
      <c r="AQ534" s="205">
        <f t="shared" si="503"/>
        <v>0</v>
      </c>
      <c r="AR534" s="215">
        <f t="shared" si="485"/>
        <v>13.181186421957417</v>
      </c>
      <c r="AS534" s="215">
        <f t="shared" si="486"/>
        <v>13.181186421957417</v>
      </c>
      <c r="AT534" s="215">
        <f t="shared" si="487"/>
        <v>0</v>
      </c>
      <c r="AU534" s="215">
        <f t="shared" si="517"/>
        <v>0</v>
      </c>
      <c r="AV534" s="201"/>
      <c r="AW534" s="115">
        <f t="shared" si="518"/>
        <v>91.029000000005126</v>
      </c>
      <c r="AX534" s="115">
        <f t="shared" si="519"/>
        <v>-0.19973738883021799</v>
      </c>
      <c r="AY534" s="115">
        <f t="shared" si="504"/>
        <v>0</v>
      </c>
      <c r="AZ534" s="115">
        <f t="shared" si="520"/>
        <v>-0.19484379992104781</v>
      </c>
      <c r="BA534" s="115">
        <f t="shared" si="505"/>
        <v>0</v>
      </c>
      <c r="BB534" s="115">
        <f t="shared" si="521"/>
        <v>0</v>
      </c>
      <c r="BC534" s="115">
        <f t="shared" si="522"/>
        <v>0</v>
      </c>
      <c r="BD534" s="115">
        <f t="shared" si="523"/>
        <v>0</v>
      </c>
      <c r="BE534" s="115">
        <f t="shared" si="506"/>
        <v>0</v>
      </c>
      <c r="BF534" s="115">
        <f t="shared" si="507"/>
        <v>0</v>
      </c>
      <c r="BG534" s="115">
        <f t="shared" si="524"/>
        <v>1544.8590000000095</v>
      </c>
      <c r="BH534" s="115">
        <f t="shared" si="525"/>
        <v>4172.6425670066401</v>
      </c>
      <c r="BI534" s="115">
        <f t="shared" si="508"/>
        <v>91.029000000005126</v>
      </c>
      <c r="BJ534" s="115" t="e">
        <f t="shared" si="509"/>
        <v>#DIV/0!</v>
      </c>
      <c r="BK534" s="115">
        <f t="shared" si="488"/>
        <v>0</v>
      </c>
      <c r="BL534" s="115">
        <f t="shared" si="489"/>
        <v>0</v>
      </c>
      <c r="BM534" s="115">
        <f t="shared" si="510"/>
        <v>0</v>
      </c>
      <c r="BN534" s="201">
        <f t="shared" si="490"/>
        <v>0</v>
      </c>
      <c r="BO534" s="216">
        <f t="shared" si="526"/>
        <v>0</v>
      </c>
      <c r="BP534" s="201"/>
      <c r="BQ534" s="110">
        <f t="shared" si="491"/>
        <v>0</v>
      </c>
      <c r="BR534" s="110" t="e">
        <f t="shared" si="492"/>
        <v>#DIV/0!</v>
      </c>
      <c r="BS534" s="110" t="e">
        <f t="shared" si="511"/>
        <v>#DIV/0!</v>
      </c>
      <c r="BT534" s="110">
        <f t="shared" si="512"/>
        <v>0</v>
      </c>
    </row>
    <row r="535" spans="1:72" s="217" customFormat="1">
      <c r="A535" s="110">
        <f t="shared" si="527"/>
        <v>4.0900000000001047</v>
      </c>
      <c r="B535" s="110">
        <f t="shared" si="493"/>
        <v>1503.9110524657244</v>
      </c>
      <c r="C535" s="116">
        <f t="shared" si="494"/>
        <v>1503.9110524657244</v>
      </c>
      <c r="D535" s="110"/>
      <c r="E535" s="205">
        <f t="shared" si="462"/>
        <v>1582.3780468654218</v>
      </c>
      <c r="F535" s="205">
        <f t="shared" si="463"/>
        <v>1665.8108812236264</v>
      </c>
      <c r="G535" s="205">
        <f t="shared" si="464"/>
        <v>-0.15899726807111139</v>
      </c>
      <c r="H535" s="205">
        <f t="shared" si="465"/>
        <v>1569.1124541350378</v>
      </c>
      <c r="I535" s="205">
        <f t="shared" si="466"/>
        <v>0</v>
      </c>
      <c r="J535" s="110"/>
      <c r="K535" s="115">
        <f t="shared" si="467"/>
        <v>1543.9476900000097</v>
      </c>
      <c r="L535" s="115">
        <f t="shared" si="468"/>
        <v>1748.6700800000058</v>
      </c>
      <c r="M535" s="115">
        <f t="shared" si="469"/>
        <v>0.18133462282398269</v>
      </c>
      <c r="N535" s="115">
        <f t="shared" si="470"/>
        <v>1609.534901250418</v>
      </c>
      <c r="O535" s="115">
        <f t="shared" si="471"/>
        <v>1930.5938000000031</v>
      </c>
      <c r="P535" s="110"/>
      <c r="Q535" s="205">
        <f t="shared" si="472"/>
        <v>-0.94048098693150772</v>
      </c>
      <c r="R535" s="204">
        <f t="shared" si="473"/>
        <v>0</v>
      </c>
      <c r="S535" s="204">
        <f t="shared" si="474"/>
        <v>0</v>
      </c>
      <c r="T535" s="115">
        <f t="shared" si="475"/>
        <v>-0.19556550475151299</v>
      </c>
      <c r="U535" s="115">
        <f t="shared" si="476"/>
        <v>0</v>
      </c>
      <c r="V535" s="115">
        <f t="shared" si="477"/>
        <v>0</v>
      </c>
      <c r="W535" s="202">
        <f t="shared" si="495"/>
        <v>0</v>
      </c>
      <c r="X535" s="110"/>
      <c r="Y535" s="205">
        <f t="shared" si="513"/>
        <v>99.500648326081617</v>
      </c>
      <c r="Z535" s="205">
        <f t="shared" si="514"/>
        <v>-0.94048098693150772</v>
      </c>
      <c r="AA535" s="205">
        <f t="shared" si="478"/>
        <v>0</v>
      </c>
      <c r="AB535" s="205">
        <f t="shared" si="496"/>
        <v>0</v>
      </c>
      <c r="AC535" s="205">
        <f t="shared" si="515"/>
        <v>-0.92849529799150754</v>
      </c>
      <c r="AD535" s="205">
        <f t="shared" si="479"/>
        <v>0</v>
      </c>
      <c r="AE535" s="205">
        <f t="shared" si="497"/>
        <v>0</v>
      </c>
      <c r="AF535" s="205">
        <f t="shared" si="480"/>
        <v>0</v>
      </c>
      <c r="AG535" s="205">
        <f t="shared" si="498"/>
        <v>0</v>
      </c>
      <c r="AH535" s="205">
        <f t="shared" si="499"/>
        <v>0</v>
      </c>
      <c r="AI535" s="205">
        <f t="shared" si="481"/>
        <v>-0.15899726807111139</v>
      </c>
      <c r="AJ535" s="205">
        <f t="shared" si="516"/>
        <v>1569.1124541350378</v>
      </c>
      <c r="AK535" s="205">
        <f t="shared" si="500"/>
        <v>99.411159764033371</v>
      </c>
      <c r="AL535" s="205">
        <f t="shared" si="482"/>
        <v>99.500648326081617</v>
      </c>
      <c r="AM535" s="205" t="e">
        <f t="shared" si="483"/>
        <v>#DIV/0!</v>
      </c>
      <c r="AN535" s="205">
        <f t="shared" si="501"/>
        <v>0</v>
      </c>
      <c r="AO535" s="205">
        <f t="shared" si="484"/>
        <v>0</v>
      </c>
      <c r="AP535" s="205">
        <f t="shared" si="502"/>
        <v>0</v>
      </c>
      <c r="AQ535" s="205">
        <f t="shared" si="503"/>
        <v>0</v>
      </c>
      <c r="AR535" s="215">
        <f t="shared" si="485"/>
        <v>13.181186421934679</v>
      </c>
      <c r="AS535" s="215">
        <f t="shared" si="486"/>
        <v>13.181186421934679</v>
      </c>
      <c r="AT535" s="215">
        <f t="shared" si="487"/>
        <v>0</v>
      </c>
      <c r="AU535" s="215">
        <f t="shared" si="517"/>
        <v>0</v>
      </c>
      <c r="AV535" s="201"/>
      <c r="AW535" s="115">
        <f t="shared" si="518"/>
        <v>91.130999999974975</v>
      </c>
      <c r="AX535" s="115">
        <f t="shared" si="519"/>
        <v>-0.19556550475151299</v>
      </c>
      <c r="AY535" s="115">
        <f t="shared" si="504"/>
        <v>0</v>
      </c>
      <c r="AZ535" s="115">
        <f t="shared" si="520"/>
        <v>-0.19068084118344883</v>
      </c>
      <c r="BA535" s="115">
        <f t="shared" si="505"/>
        <v>0</v>
      </c>
      <c r="BB535" s="115">
        <f t="shared" si="521"/>
        <v>0</v>
      </c>
      <c r="BC535" s="115">
        <f t="shared" si="522"/>
        <v>0</v>
      </c>
      <c r="BD535" s="115">
        <f t="shared" si="523"/>
        <v>0</v>
      </c>
      <c r="BE535" s="115">
        <f t="shared" si="506"/>
        <v>0</v>
      </c>
      <c r="BF535" s="115">
        <f t="shared" si="507"/>
        <v>0</v>
      </c>
      <c r="BG535" s="115">
        <f t="shared" si="524"/>
        <v>1543.9476900000097</v>
      </c>
      <c r="BH535" s="115">
        <f t="shared" si="525"/>
        <v>4094.7947534285922</v>
      </c>
      <c r="BI535" s="115">
        <f t="shared" si="508"/>
        <v>91.130999999974975</v>
      </c>
      <c r="BJ535" s="115" t="e">
        <f t="shared" si="509"/>
        <v>#DIV/0!</v>
      </c>
      <c r="BK535" s="115">
        <f t="shared" si="488"/>
        <v>0</v>
      </c>
      <c r="BL535" s="115">
        <f t="shared" si="489"/>
        <v>0</v>
      </c>
      <c r="BM535" s="115">
        <f t="shared" si="510"/>
        <v>0</v>
      </c>
      <c r="BN535" s="201">
        <f t="shared" si="490"/>
        <v>0</v>
      </c>
      <c r="BO535" s="216">
        <f t="shared" si="526"/>
        <v>0</v>
      </c>
      <c r="BP535" s="201"/>
      <c r="BQ535" s="110">
        <f t="shared" si="491"/>
        <v>0</v>
      </c>
      <c r="BR535" s="110" t="e">
        <f t="shared" si="492"/>
        <v>#DIV/0!</v>
      </c>
      <c r="BS535" s="110" t="e">
        <f t="shared" si="511"/>
        <v>#DIV/0!</v>
      </c>
      <c r="BT535" s="110">
        <f t="shared" si="512"/>
        <v>0</v>
      </c>
    </row>
    <row r="536" spans="1:72" s="217" customFormat="1">
      <c r="A536" s="110">
        <f t="shared" si="527"/>
        <v>4.0800000000001049</v>
      </c>
      <c r="B536" s="110">
        <f t="shared" si="493"/>
        <v>1503.7792406015051</v>
      </c>
      <c r="C536" s="116">
        <f t="shared" si="494"/>
        <v>1503.7792406015051</v>
      </c>
      <c r="D536" s="110"/>
      <c r="E536" s="205">
        <f t="shared" si="462"/>
        <v>1581.4406397460548</v>
      </c>
      <c r="F536" s="205">
        <f t="shared" si="463"/>
        <v>1665.1846812236267</v>
      </c>
      <c r="G536" s="205">
        <f t="shared" si="464"/>
        <v>-0.15910488017933408</v>
      </c>
      <c r="H536" s="205">
        <f t="shared" si="465"/>
        <v>1568.1165540610325</v>
      </c>
      <c r="I536" s="205">
        <f t="shared" si="466"/>
        <v>0</v>
      </c>
      <c r="J536" s="110"/>
      <c r="K536" s="115">
        <f t="shared" si="467"/>
        <v>1543.0353600000096</v>
      </c>
      <c r="L536" s="115">
        <f t="shared" si="468"/>
        <v>1748.1315200000056</v>
      </c>
      <c r="M536" s="115">
        <f t="shared" si="469"/>
        <v>0.18151016456921401</v>
      </c>
      <c r="N536" s="115">
        <f t="shared" si="470"/>
        <v>1608.7847149166446</v>
      </c>
      <c r="O536" s="115">
        <f t="shared" si="471"/>
        <v>1930.3072000000029</v>
      </c>
      <c r="P536" s="110"/>
      <c r="Q536" s="205">
        <f t="shared" si="472"/>
        <v>-0.92736626719106596</v>
      </c>
      <c r="R536" s="204">
        <f t="shared" si="473"/>
        <v>0</v>
      </c>
      <c r="S536" s="204">
        <f t="shared" si="474"/>
        <v>0</v>
      </c>
      <c r="T536" s="115">
        <f t="shared" si="475"/>
        <v>-0.19140348311984645</v>
      </c>
      <c r="U536" s="115">
        <f t="shared" si="476"/>
        <v>0</v>
      </c>
      <c r="V536" s="115">
        <f t="shared" si="477"/>
        <v>0</v>
      </c>
      <c r="W536" s="202">
        <f t="shared" si="495"/>
        <v>0</v>
      </c>
      <c r="X536" s="110"/>
      <c r="Y536" s="205">
        <f t="shared" si="513"/>
        <v>99.590007400527</v>
      </c>
      <c r="Z536" s="205">
        <f t="shared" si="514"/>
        <v>-0.92736626719106596</v>
      </c>
      <c r="AA536" s="205">
        <f t="shared" si="478"/>
        <v>0</v>
      </c>
      <c r="AB536" s="205">
        <f t="shared" si="496"/>
        <v>0</v>
      </c>
      <c r="AC536" s="205">
        <f t="shared" si="515"/>
        <v>-0.9154251191122762</v>
      </c>
      <c r="AD536" s="205">
        <f t="shared" si="479"/>
        <v>0</v>
      </c>
      <c r="AE536" s="205">
        <f t="shared" si="497"/>
        <v>0</v>
      </c>
      <c r="AF536" s="205">
        <f t="shared" si="480"/>
        <v>0</v>
      </c>
      <c r="AG536" s="205">
        <f t="shared" si="498"/>
        <v>0</v>
      </c>
      <c r="AH536" s="205">
        <f t="shared" si="499"/>
        <v>0</v>
      </c>
      <c r="AI536" s="205">
        <f t="shared" si="481"/>
        <v>-0.15910488017933408</v>
      </c>
      <c r="AJ536" s="205">
        <f t="shared" si="516"/>
        <v>1568.1165540610325</v>
      </c>
      <c r="AK536" s="205">
        <f t="shared" si="500"/>
        <v>99.500648326081617</v>
      </c>
      <c r="AL536" s="205">
        <f t="shared" si="482"/>
        <v>99.590007400527</v>
      </c>
      <c r="AM536" s="205" t="e">
        <f t="shared" si="483"/>
        <v>#DIV/0!</v>
      </c>
      <c r="AN536" s="205">
        <f t="shared" si="501"/>
        <v>0</v>
      </c>
      <c r="AO536" s="205">
        <f t="shared" si="484"/>
        <v>0</v>
      </c>
      <c r="AP536" s="205">
        <f t="shared" si="502"/>
        <v>0</v>
      </c>
      <c r="AQ536" s="205">
        <f t="shared" si="503"/>
        <v>0</v>
      </c>
      <c r="AR536" s="215">
        <f t="shared" si="485"/>
        <v>13.181186421934679</v>
      </c>
      <c r="AS536" s="215">
        <f t="shared" si="486"/>
        <v>13.181186421934679</v>
      </c>
      <c r="AT536" s="215">
        <f t="shared" si="487"/>
        <v>0</v>
      </c>
      <c r="AU536" s="215">
        <f t="shared" si="517"/>
        <v>0</v>
      </c>
      <c r="AV536" s="201"/>
      <c r="AW536" s="115">
        <f t="shared" si="518"/>
        <v>91.233000000013035</v>
      </c>
      <c r="AX536" s="115">
        <f t="shared" si="519"/>
        <v>-0.19140348311984645</v>
      </c>
      <c r="AY536" s="115">
        <f t="shared" si="504"/>
        <v>0</v>
      </c>
      <c r="AZ536" s="115">
        <f t="shared" si="520"/>
        <v>-0.18652772142835491</v>
      </c>
      <c r="BA536" s="115">
        <f t="shared" si="505"/>
        <v>0</v>
      </c>
      <c r="BB536" s="115">
        <f t="shared" si="521"/>
        <v>0</v>
      </c>
      <c r="BC536" s="115">
        <f t="shared" si="522"/>
        <v>0</v>
      </c>
      <c r="BD536" s="115">
        <f t="shared" si="523"/>
        <v>0</v>
      </c>
      <c r="BE536" s="115">
        <f t="shared" si="506"/>
        <v>0</v>
      </c>
      <c r="BF536" s="115">
        <f t="shared" si="507"/>
        <v>0</v>
      </c>
      <c r="BG536" s="115">
        <f t="shared" si="524"/>
        <v>1543.0353600000096</v>
      </c>
      <c r="BH536" s="115">
        <f t="shared" si="525"/>
        <v>4016.8449398505518</v>
      </c>
      <c r="BI536" s="115">
        <f t="shared" si="508"/>
        <v>91.233000000013035</v>
      </c>
      <c r="BJ536" s="115" t="e">
        <f t="shared" si="509"/>
        <v>#DIV/0!</v>
      </c>
      <c r="BK536" s="115">
        <f t="shared" si="488"/>
        <v>0</v>
      </c>
      <c r="BL536" s="115">
        <f t="shared" si="489"/>
        <v>0</v>
      </c>
      <c r="BM536" s="115">
        <f t="shared" si="510"/>
        <v>0</v>
      </c>
      <c r="BN536" s="201">
        <f t="shared" si="490"/>
        <v>0</v>
      </c>
      <c r="BO536" s="216">
        <f t="shared" si="526"/>
        <v>0</v>
      </c>
      <c r="BP536" s="201"/>
      <c r="BQ536" s="110">
        <f t="shared" si="491"/>
        <v>0</v>
      </c>
      <c r="BR536" s="110" t="e">
        <f t="shared" si="492"/>
        <v>#DIV/0!</v>
      </c>
      <c r="BS536" s="110" t="e">
        <f t="shared" si="511"/>
        <v>#DIV/0!</v>
      </c>
      <c r="BT536" s="110">
        <f t="shared" si="512"/>
        <v>0</v>
      </c>
    </row>
    <row r="537" spans="1:72" s="217" customFormat="1">
      <c r="A537" s="110">
        <f t="shared" si="527"/>
        <v>4.0700000000001051</v>
      </c>
      <c r="B537" s="110">
        <f t="shared" si="493"/>
        <v>1503.6474287372857</v>
      </c>
      <c r="C537" s="116">
        <f t="shared" si="494"/>
        <v>1503.6474287372857</v>
      </c>
      <c r="D537" s="110"/>
      <c r="E537" s="205">
        <f t="shared" si="462"/>
        <v>1580.5021062719361</v>
      </c>
      <c r="F537" s="205">
        <f t="shared" si="463"/>
        <v>1664.5556812236266</v>
      </c>
      <c r="G537" s="205">
        <f t="shared" si="464"/>
        <v>-0.1592120809362077</v>
      </c>
      <c r="H537" s="205">
        <f t="shared" si="465"/>
        <v>1567.11976169375</v>
      </c>
      <c r="I537" s="205">
        <f t="shared" si="466"/>
        <v>0</v>
      </c>
      <c r="J537" s="110"/>
      <c r="K537" s="115">
        <f t="shared" si="467"/>
        <v>1542.1220100000098</v>
      </c>
      <c r="L537" s="115">
        <f t="shared" si="468"/>
        <v>1747.5923200000059</v>
      </c>
      <c r="M537" s="115">
        <f t="shared" si="469"/>
        <v>0.18168604651162604</v>
      </c>
      <c r="N537" s="115">
        <f t="shared" si="470"/>
        <v>1608.0338536028073</v>
      </c>
      <c r="O537" s="115">
        <f t="shared" si="471"/>
        <v>1930.0202000000029</v>
      </c>
      <c r="P537" s="110"/>
      <c r="Q537" s="205">
        <f t="shared" si="472"/>
        <v>-0.91435346537993556</v>
      </c>
      <c r="R537" s="204">
        <f t="shared" si="473"/>
        <v>0</v>
      </c>
      <c r="S537" s="204">
        <f t="shared" si="474"/>
        <v>0</v>
      </c>
      <c r="T537" s="115">
        <f t="shared" si="475"/>
        <v>-0.18725129320496389</v>
      </c>
      <c r="U537" s="115">
        <f t="shared" si="476"/>
        <v>0</v>
      </c>
      <c r="V537" s="115">
        <f t="shared" si="477"/>
        <v>0</v>
      </c>
      <c r="W537" s="202">
        <f t="shared" si="495"/>
        <v>0</v>
      </c>
      <c r="X537" s="110"/>
      <c r="Y537" s="205">
        <f t="shared" si="513"/>
        <v>99.679236728254494</v>
      </c>
      <c r="Z537" s="205">
        <f t="shared" si="514"/>
        <v>-0.91435346537993556</v>
      </c>
      <c r="AA537" s="205">
        <f t="shared" si="478"/>
        <v>0</v>
      </c>
      <c r="AB537" s="205">
        <f t="shared" si="496"/>
        <v>0</v>
      </c>
      <c r="AC537" s="205">
        <f t="shared" si="515"/>
        <v>-0.90245629145753259</v>
      </c>
      <c r="AD537" s="205">
        <f t="shared" si="479"/>
        <v>0</v>
      </c>
      <c r="AE537" s="205">
        <f t="shared" si="497"/>
        <v>0</v>
      </c>
      <c r="AF537" s="205">
        <f t="shared" si="480"/>
        <v>0</v>
      </c>
      <c r="AG537" s="205">
        <f t="shared" si="498"/>
        <v>0</v>
      </c>
      <c r="AH537" s="205">
        <f t="shared" si="499"/>
        <v>0</v>
      </c>
      <c r="AI537" s="205">
        <f t="shared" si="481"/>
        <v>-0.1592120809362077</v>
      </c>
      <c r="AJ537" s="205">
        <f t="shared" si="516"/>
        <v>1567.11976169375</v>
      </c>
      <c r="AK537" s="205">
        <f t="shared" si="500"/>
        <v>99.590007400527</v>
      </c>
      <c r="AL537" s="205">
        <f t="shared" si="482"/>
        <v>99.679236728254494</v>
      </c>
      <c r="AM537" s="205" t="e">
        <f t="shared" si="483"/>
        <v>#DIV/0!</v>
      </c>
      <c r="AN537" s="205">
        <f t="shared" si="501"/>
        <v>0</v>
      </c>
      <c r="AO537" s="205">
        <f t="shared" si="484"/>
        <v>0</v>
      </c>
      <c r="AP537" s="205">
        <f t="shared" si="502"/>
        <v>0</v>
      </c>
      <c r="AQ537" s="205">
        <f t="shared" si="503"/>
        <v>0</v>
      </c>
      <c r="AR537" s="215">
        <f t="shared" si="485"/>
        <v>13.181186421934679</v>
      </c>
      <c r="AS537" s="215">
        <f t="shared" si="486"/>
        <v>13.181186421934679</v>
      </c>
      <c r="AT537" s="215">
        <f t="shared" si="487"/>
        <v>0</v>
      </c>
      <c r="AU537" s="215">
        <f t="shared" si="517"/>
        <v>0</v>
      </c>
      <c r="AV537" s="201"/>
      <c r="AW537" s="115">
        <f t="shared" si="518"/>
        <v>91.334999999982884</v>
      </c>
      <c r="AX537" s="115">
        <f t="shared" si="519"/>
        <v>-0.18725129320496389</v>
      </c>
      <c r="AY537" s="115">
        <f t="shared" si="504"/>
        <v>0</v>
      </c>
      <c r="AZ537" s="115">
        <f t="shared" si="520"/>
        <v>-0.18238441000417435</v>
      </c>
      <c r="BA537" s="115">
        <f t="shared" si="505"/>
        <v>0</v>
      </c>
      <c r="BB537" s="115">
        <f t="shared" si="521"/>
        <v>0</v>
      </c>
      <c r="BC537" s="115">
        <f t="shared" si="522"/>
        <v>0</v>
      </c>
      <c r="BD537" s="115">
        <f t="shared" si="523"/>
        <v>0</v>
      </c>
      <c r="BE537" s="115">
        <f t="shared" si="506"/>
        <v>0</v>
      </c>
      <c r="BF537" s="115">
        <f t="shared" si="507"/>
        <v>0</v>
      </c>
      <c r="BG537" s="115">
        <f t="shared" si="524"/>
        <v>1542.1220100000098</v>
      </c>
      <c r="BH537" s="115">
        <f t="shared" si="525"/>
        <v>3938.7931262724737</v>
      </c>
      <c r="BI537" s="115">
        <f t="shared" si="508"/>
        <v>91.334999999982884</v>
      </c>
      <c r="BJ537" s="115" t="e">
        <f t="shared" si="509"/>
        <v>#DIV/0!</v>
      </c>
      <c r="BK537" s="115">
        <f t="shared" si="488"/>
        <v>0</v>
      </c>
      <c r="BL537" s="115">
        <f t="shared" si="489"/>
        <v>0</v>
      </c>
      <c r="BM537" s="115">
        <f t="shared" si="510"/>
        <v>0</v>
      </c>
      <c r="BN537" s="201">
        <f t="shared" si="490"/>
        <v>0</v>
      </c>
      <c r="BO537" s="216">
        <f t="shared" si="526"/>
        <v>0</v>
      </c>
      <c r="BP537" s="201"/>
      <c r="BQ537" s="110">
        <f t="shared" si="491"/>
        <v>0</v>
      </c>
      <c r="BR537" s="110" t="e">
        <f t="shared" si="492"/>
        <v>#DIV/0!</v>
      </c>
      <c r="BS537" s="110" t="e">
        <f t="shared" si="511"/>
        <v>#DIV/0!</v>
      </c>
      <c r="BT537" s="110">
        <f t="shared" si="512"/>
        <v>0</v>
      </c>
    </row>
    <row r="538" spans="1:72" s="217" customFormat="1">
      <c r="A538" s="110">
        <f t="shared" si="527"/>
        <v>4.0600000000001053</v>
      </c>
      <c r="B538" s="110">
        <f t="shared" si="493"/>
        <v>1503.5156168730664</v>
      </c>
      <c r="C538" s="116">
        <f t="shared" si="494"/>
        <v>1503.5156168730664</v>
      </c>
      <c r="D538" s="110"/>
      <c r="E538" s="205">
        <f t="shared" si="462"/>
        <v>1579.5624464430662</v>
      </c>
      <c r="F538" s="205">
        <f t="shared" si="463"/>
        <v>1663.9238812236267</v>
      </c>
      <c r="G538" s="205">
        <f t="shared" si="464"/>
        <v>-0.15931886584032565</v>
      </c>
      <c r="H538" s="205">
        <f t="shared" si="465"/>
        <v>1566.1220783331646</v>
      </c>
      <c r="I538" s="205">
        <f t="shared" si="466"/>
        <v>0</v>
      </c>
      <c r="J538" s="110"/>
      <c r="K538" s="115">
        <f t="shared" si="467"/>
        <v>1541.2076400000096</v>
      </c>
      <c r="L538" s="115">
        <f t="shared" si="468"/>
        <v>1747.0524800000055</v>
      </c>
      <c r="M538" s="115">
        <f t="shared" si="469"/>
        <v>0.18186226964112326</v>
      </c>
      <c r="N538" s="115">
        <f t="shared" si="470"/>
        <v>1607.2823180973235</v>
      </c>
      <c r="O538" s="115">
        <f t="shared" si="471"/>
        <v>1929.7328000000032</v>
      </c>
      <c r="P538" s="110"/>
      <c r="Q538" s="205">
        <f t="shared" si="472"/>
        <v>-0.90144068516391895</v>
      </c>
      <c r="R538" s="204">
        <f t="shared" si="473"/>
        <v>0</v>
      </c>
      <c r="S538" s="204">
        <f t="shared" si="474"/>
        <v>0</v>
      </c>
      <c r="T538" s="115">
        <f t="shared" si="475"/>
        <v>-0.18310890439101604</v>
      </c>
      <c r="U538" s="115">
        <f t="shared" si="476"/>
        <v>0</v>
      </c>
      <c r="V538" s="115">
        <f t="shared" si="477"/>
        <v>0</v>
      </c>
      <c r="W538" s="202">
        <f t="shared" si="495"/>
        <v>0</v>
      </c>
      <c r="X538" s="110"/>
      <c r="Y538" s="205">
        <f t="shared" si="513"/>
        <v>99.76833605853912</v>
      </c>
      <c r="Z538" s="205">
        <f t="shared" si="514"/>
        <v>-0.90144068516391895</v>
      </c>
      <c r="AA538" s="205">
        <f t="shared" si="478"/>
        <v>0</v>
      </c>
      <c r="AB538" s="205">
        <f t="shared" si="496"/>
        <v>0</v>
      </c>
      <c r="AC538" s="205">
        <f t="shared" si="515"/>
        <v>-0.88958692754823609</v>
      </c>
      <c r="AD538" s="205">
        <f t="shared" si="479"/>
        <v>0</v>
      </c>
      <c r="AE538" s="205">
        <f t="shared" si="497"/>
        <v>0</v>
      </c>
      <c r="AF538" s="205">
        <f t="shared" si="480"/>
        <v>0</v>
      </c>
      <c r="AG538" s="205">
        <f t="shared" si="498"/>
        <v>0</v>
      </c>
      <c r="AH538" s="205">
        <f t="shared" si="499"/>
        <v>0</v>
      </c>
      <c r="AI538" s="205">
        <f t="shared" si="481"/>
        <v>-0.15931886584032565</v>
      </c>
      <c r="AJ538" s="205">
        <f t="shared" si="516"/>
        <v>1566.1220783331646</v>
      </c>
      <c r="AK538" s="205">
        <f t="shared" si="500"/>
        <v>99.679236728254494</v>
      </c>
      <c r="AL538" s="205">
        <f t="shared" si="482"/>
        <v>99.76833605853912</v>
      </c>
      <c r="AM538" s="205" t="e">
        <f t="shared" si="483"/>
        <v>#DIV/0!</v>
      </c>
      <c r="AN538" s="205">
        <f t="shared" si="501"/>
        <v>0</v>
      </c>
      <c r="AO538" s="205">
        <f t="shared" si="484"/>
        <v>0</v>
      </c>
      <c r="AP538" s="205">
        <f t="shared" si="502"/>
        <v>0</v>
      </c>
      <c r="AQ538" s="205">
        <f t="shared" si="503"/>
        <v>0</v>
      </c>
      <c r="AR538" s="215">
        <f t="shared" si="485"/>
        <v>13.181186421934679</v>
      </c>
      <c r="AS538" s="215">
        <f t="shared" si="486"/>
        <v>13.181186421934679</v>
      </c>
      <c r="AT538" s="215">
        <f t="shared" si="487"/>
        <v>0</v>
      </c>
      <c r="AU538" s="215">
        <f t="shared" si="517"/>
        <v>0</v>
      </c>
      <c r="AV538" s="201"/>
      <c r="AW538" s="115">
        <f t="shared" si="518"/>
        <v>91.437000000020944</v>
      </c>
      <c r="AX538" s="115">
        <f t="shared" si="519"/>
        <v>-0.18310890439101604</v>
      </c>
      <c r="AY538" s="115">
        <f t="shared" si="504"/>
        <v>0</v>
      </c>
      <c r="AZ538" s="115">
        <f t="shared" si="520"/>
        <v>-0.17825087637340811</v>
      </c>
      <c r="BA538" s="115">
        <f t="shared" si="505"/>
        <v>0</v>
      </c>
      <c r="BB538" s="115">
        <f t="shared" si="521"/>
        <v>0</v>
      </c>
      <c r="BC538" s="115">
        <f t="shared" si="522"/>
        <v>0</v>
      </c>
      <c r="BD538" s="115">
        <f t="shared" si="523"/>
        <v>0</v>
      </c>
      <c r="BE538" s="115">
        <f t="shared" si="506"/>
        <v>0</v>
      </c>
      <c r="BF538" s="115">
        <f t="shared" si="507"/>
        <v>0</v>
      </c>
      <c r="BG538" s="115">
        <f t="shared" si="524"/>
        <v>1541.2076400000096</v>
      </c>
      <c r="BH538" s="115">
        <f t="shared" si="525"/>
        <v>3860.6393126944254</v>
      </c>
      <c r="BI538" s="115">
        <f t="shared" si="508"/>
        <v>91.437000000020944</v>
      </c>
      <c r="BJ538" s="115" t="e">
        <f t="shared" si="509"/>
        <v>#DIV/0!</v>
      </c>
      <c r="BK538" s="115">
        <f t="shared" si="488"/>
        <v>0</v>
      </c>
      <c r="BL538" s="115">
        <f t="shared" si="489"/>
        <v>0</v>
      </c>
      <c r="BM538" s="115">
        <f t="shared" si="510"/>
        <v>0</v>
      </c>
      <c r="BN538" s="201">
        <f t="shared" si="490"/>
        <v>0</v>
      </c>
      <c r="BO538" s="216">
        <f t="shared" si="526"/>
        <v>0</v>
      </c>
      <c r="BP538" s="201"/>
      <c r="BQ538" s="110">
        <f t="shared" si="491"/>
        <v>0</v>
      </c>
      <c r="BR538" s="110" t="e">
        <f t="shared" si="492"/>
        <v>#DIV/0!</v>
      </c>
      <c r="BS538" s="110" t="e">
        <f t="shared" si="511"/>
        <v>#DIV/0!</v>
      </c>
      <c r="BT538" s="110">
        <f t="shared" si="512"/>
        <v>0</v>
      </c>
    </row>
    <row r="539" spans="1:72" s="217" customFormat="1">
      <c r="A539" s="110">
        <f t="shared" si="527"/>
        <v>4.0500000000001055</v>
      </c>
      <c r="B539" s="110">
        <f t="shared" si="493"/>
        <v>1503.383805008847</v>
      </c>
      <c r="C539" s="116">
        <f t="shared" si="494"/>
        <v>1503.383805008847</v>
      </c>
      <c r="D539" s="110"/>
      <c r="E539" s="205">
        <f t="shared" si="462"/>
        <v>1578.6216602594445</v>
      </c>
      <c r="F539" s="205">
        <f t="shared" si="463"/>
        <v>1663.2892812236266</v>
      </c>
      <c r="G539" s="205">
        <f t="shared" si="464"/>
        <v>-0.15942523037801479</v>
      </c>
      <c r="H539" s="205">
        <f t="shared" si="465"/>
        <v>1565.1235052816714</v>
      </c>
      <c r="I539" s="205">
        <f t="shared" si="466"/>
        <v>0</v>
      </c>
      <c r="J539" s="110"/>
      <c r="K539" s="115">
        <f t="shared" si="467"/>
        <v>1540.29225000001</v>
      </c>
      <c r="L539" s="115">
        <f t="shared" si="468"/>
        <v>1746.5120000000056</v>
      </c>
      <c r="M539" s="115">
        <f t="shared" si="469"/>
        <v>0.18203883495145443</v>
      </c>
      <c r="N539" s="115">
        <f t="shared" si="470"/>
        <v>1606.5301091913009</v>
      </c>
      <c r="O539" s="115">
        <f t="shared" si="471"/>
        <v>1929.4450000000031</v>
      </c>
      <c r="P539" s="110"/>
      <c r="Q539" s="205">
        <f t="shared" si="472"/>
        <v>-0.88862606972772029</v>
      </c>
      <c r="R539" s="204">
        <f t="shared" si="473"/>
        <v>0</v>
      </c>
      <c r="S539" s="204">
        <f t="shared" si="474"/>
        <v>0</v>
      </c>
      <c r="T539" s="115">
        <f t="shared" si="475"/>
        <v>-0.17897628617609954</v>
      </c>
      <c r="U539" s="115">
        <f t="shared" si="476"/>
        <v>0</v>
      </c>
      <c r="V539" s="115">
        <f t="shared" si="477"/>
        <v>0</v>
      </c>
      <c r="W539" s="202">
        <f t="shared" si="495"/>
        <v>0</v>
      </c>
      <c r="X539" s="110"/>
      <c r="Y539" s="205">
        <f t="shared" si="513"/>
        <v>99.857305149318876</v>
      </c>
      <c r="Z539" s="205">
        <f t="shared" si="514"/>
        <v>-0.88862606972772029</v>
      </c>
      <c r="AA539" s="205">
        <f t="shared" si="478"/>
        <v>0</v>
      </c>
      <c r="AB539" s="205">
        <f t="shared" si="496"/>
        <v>0</v>
      </c>
      <c r="AC539" s="205">
        <f t="shared" si="515"/>
        <v>-0.87681517922894225</v>
      </c>
      <c r="AD539" s="205">
        <f t="shared" si="479"/>
        <v>0</v>
      </c>
      <c r="AE539" s="205">
        <f t="shared" si="497"/>
        <v>0</v>
      </c>
      <c r="AF539" s="205">
        <f t="shared" si="480"/>
        <v>0</v>
      </c>
      <c r="AG539" s="205">
        <f t="shared" si="498"/>
        <v>0</v>
      </c>
      <c r="AH539" s="205">
        <f t="shared" si="499"/>
        <v>0</v>
      </c>
      <c r="AI539" s="205">
        <f t="shared" si="481"/>
        <v>-0.15942523037801479</v>
      </c>
      <c r="AJ539" s="205">
        <f t="shared" si="516"/>
        <v>1565.1235052816714</v>
      </c>
      <c r="AK539" s="205">
        <f t="shared" si="500"/>
        <v>99.76833605853912</v>
      </c>
      <c r="AL539" s="205">
        <f t="shared" si="482"/>
        <v>99.857305149318876</v>
      </c>
      <c r="AM539" s="205" t="e">
        <f t="shared" si="483"/>
        <v>#DIV/0!</v>
      </c>
      <c r="AN539" s="205">
        <f t="shared" si="501"/>
        <v>0</v>
      </c>
      <c r="AO539" s="205">
        <f t="shared" si="484"/>
        <v>0</v>
      </c>
      <c r="AP539" s="205">
        <f t="shared" si="502"/>
        <v>0</v>
      </c>
      <c r="AQ539" s="205">
        <f t="shared" si="503"/>
        <v>0</v>
      </c>
      <c r="AR539" s="215">
        <f t="shared" si="485"/>
        <v>13.181186421934679</v>
      </c>
      <c r="AS539" s="215">
        <f t="shared" si="486"/>
        <v>13.181186421934679</v>
      </c>
      <c r="AT539" s="215">
        <f t="shared" si="487"/>
        <v>0</v>
      </c>
      <c r="AU539" s="215">
        <f t="shared" si="517"/>
        <v>0</v>
      </c>
      <c r="AV539" s="201"/>
      <c r="AW539" s="115">
        <f t="shared" si="518"/>
        <v>91.538999999968055</v>
      </c>
      <c r="AX539" s="115">
        <f t="shared" si="519"/>
        <v>-0.17897628617609954</v>
      </c>
      <c r="AY539" s="115">
        <f t="shared" si="504"/>
        <v>0</v>
      </c>
      <c r="AZ539" s="115">
        <f t="shared" si="520"/>
        <v>-0.17412709011219188</v>
      </c>
      <c r="BA539" s="115">
        <f t="shared" si="505"/>
        <v>0</v>
      </c>
      <c r="BB539" s="115">
        <f t="shared" si="521"/>
        <v>0</v>
      </c>
      <c r="BC539" s="115">
        <f t="shared" si="522"/>
        <v>0</v>
      </c>
      <c r="BD539" s="115">
        <f t="shared" si="523"/>
        <v>0</v>
      </c>
      <c r="BE539" s="115">
        <f t="shared" si="506"/>
        <v>0</v>
      </c>
      <c r="BF539" s="115">
        <f t="shared" si="507"/>
        <v>0</v>
      </c>
      <c r="BG539" s="115">
        <f t="shared" si="524"/>
        <v>1540.29225000001</v>
      </c>
      <c r="BH539" s="115">
        <f t="shared" si="525"/>
        <v>3782.383499116339</v>
      </c>
      <c r="BI539" s="115">
        <f t="shared" si="508"/>
        <v>91.538999999968055</v>
      </c>
      <c r="BJ539" s="115" t="e">
        <f t="shared" si="509"/>
        <v>#DIV/0!</v>
      </c>
      <c r="BK539" s="115">
        <f t="shared" si="488"/>
        <v>0</v>
      </c>
      <c r="BL539" s="115">
        <f t="shared" si="489"/>
        <v>0</v>
      </c>
      <c r="BM539" s="115">
        <f t="shared" si="510"/>
        <v>0</v>
      </c>
      <c r="BN539" s="201">
        <f t="shared" si="490"/>
        <v>0</v>
      </c>
      <c r="BO539" s="216">
        <f t="shared" si="526"/>
        <v>0</v>
      </c>
      <c r="BP539" s="201"/>
      <c r="BQ539" s="110">
        <f t="shared" si="491"/>
        <v>0</v>
      </c>
      <c r="BR539" s="110" t="e">
        <f t="shared" si="492"/>
        <v>#DIV/0!</v>
      </c>
      <c r="BS539" s="110" t="e">
        <f t="shared" si="511"/>
        <v>#DIV/0!</v>
      </c>
      <c r="BT539" s="110">
        <f t="shared" si="512"/>
        <v>0</v>
      </c>
    </row>
    <row r="540" spans="1:72" s="217" customFormat="1">
      <c r="A540" s="110">
        <f t="shared" si="527"/>
        <v>4.0400000000001057</v>
      </c>
      <c r="B540" s="110">
        <f t="shared" si="493"/>
        <v>1503.2519931446277</v>
      </c>
      <c r="C540" s="116">
        <f t="shared" si="494"/>
        <v>1503.2519931446277</v>
      </c>
      <c r="D540" s="110"/>
      <c r="E540" s="205">
        <f t="shared" si="462"/>
        <v>1577.6797477210716</v>
      </c>
      <c r="F540" s="205">
        <f t="shared" si="463"/>
        <v>1662.6518812236268</v>
      </c>
      <c r="G540" s="205">
        <f t="shared" si="464"/>
        <v>-0.15953117002370179</v>
      </c>
      <c r="H540" s="205">
        <f t="shared" si="465"/>
        <v>1564.1240438439988</v>
      </c>
      <c r="I540" s="205">
        <f t="shared" si="466"/>
        <v>0</v>
      </c>
      <c r="J540" s="110"/>
      <c r="K540" s="115">
        <f t="shared" si="467"/>
        <v>1539.3758400000097</v>
      </c>
      <c r="L540" s="115">
        <f t="shared" si="468"/>
        <v>1745.9708800000058</v>
      </c>
      <c r="M540" s="115">
        <f t="shared" si="469"/>
        <v>0.18221574344023136</v>
      </c>
      <c r="N540" s="115">
        <f t="shared" si="470"/>
        <v>1605.7772276785472</v>
      </c>
      <c r="O540" s="115">
        <f t="shared" si="471"/>
        <v>1929.1568000000029</v>
      </c>
      <c r="P540" s="110"/>
      <c r="Q540" s="205">
        <f t="shared" si="472"/>
        <v>-0.87590780069333973</v>
      </c>
      <c r="R540" s="204">
        <f t="shared" si="473"/>
        <v>0</v>
      </c>
      <c r="S540" s="204">
        <f t="shared" si="474"/>
        <v>0</v>
      </c>
      <c r="T540" s="115">
        <f t="shared" si="475"/>
        <v>-0.17485340817176775</v>
      </c>
      <c r="U540" s="115">
        <f t="shared" si="476"/>
        <v>0</v>
      </c>
      <c r="V540" s="115">
        <f t="shared" si="477"/>
        <v>0</v>
      </c>
      <c r="W540" s="202">
        <f t="shared" si="495"/>
        <v>0</v>
      </c>
      <c r="X540" s="110"/>
      <c r="Y540" s="205">
        <f t="shared" si="513"/>
        <v>99.946143767262896</v>
      </c>
      <c r="Z540" s="205">
        <f t="shared" si="514"/>
        <v>-0.87590780069333973</v>
      </c>
      <c r="AA540" s="205">
        <f t="shared" si="478"/>
        <v>0</v>
      </c>
      <c r="AB540" s="205">
        <f t="shared" si="496"/>
        <v>0</v>
      </c>
      <c r="AC540" s="205">
        <f t="shared" si="515"/>
        <v>-0.86413923659143999</v>
      </c>
      <c r="AD540" s="205">
        <f t="shared" si="479"/>
        <v>0</v>
      </c>
      <c r="AE540" s="205">
        <f t="shared" si="497"/>
        <v>0</v>
      </c>
      <c r="AF540" s="205">
        <f t="shared" si="480"/>
        <v>0</v>
      </c>
      <c r="AG540" s="205">
        <f t="shared" si="498"/>
        <v>0</v>
      </c>
      <c r="AH540" s="205">
        <f t="shared" si="499"/>
        <v>0</v>
      </c>
      <c r="AI540" s="205">
        <f t="shared" si="481"/>
        <v>-0.15953117002370179</v>
      </c>
      <c r="AJ540" s="205">
        <f t="shared" si="516"/>
        <v>1564.1240438439988</v>
      </c>
      <c r="AK540" s="205">
        <f t="shared" si="500"/>
        <v>99.857305149318876</v>
      </c>
      <c r="AL540" s="205">
        <f t="shared" si="482"/>
        <v>99.946143767262896</v>
      </c>
      <c r="AM540" s="205" t="e">
        <f t="shared" si="483"/>
        <v>#DIV/0!</v>
      </c>
      <c r="AN540" s="205">
        <f t="shared" si="501"/>
        <v>0</v>
      </c>
      <c r="AO540" s="205">
        <f t="shared" si="484"/>
        <v>0</v>
      </c>
      <c r="AP540" s="205">
        <f t="shared" si="502"/>
        <v>0</v>
      </c>
      <c r="AQ540" s="205">
        <f t="shared" si="503"/>
        <v>0</v>
      </c>
      <c r="AR540" s="215">
        <f t="shared" si="485"/>
        <v>13.181186421934679</v>
      </c>
      <c r="AS540" s="215">
        <f t="shared" si="486"/>
        <v>13.181186421934679</v>
      </c>
      <c r="AT540" s="215">
        <f t="shared" si="487"/>
        <v>0</v>
      </c>
      <c r="AU540" s="215">
        <f t="shared" si="517"/>
        <v>0</v>
      </c>
      <c r="AV540" s="201"/>
      <c r="AW540" s="115">
        <f t="shared" si="518"/>
        <v>91.641000000028853</v>
      </c>
      <c r="AX540" s="115">
        <f t="shared" si="519"/>
        <v>-0.17485340817176775</v>
      </c>
      <c r="AY540" s="115">
        <f t="shared" si="504"/>
        <v>0</v>
      </c>
      <c r="AZ540" s="115">
        <f t="shared" si="520"/>
        <v>-0.17001302090980824</v>
      </c>
      <c r="BA540" s="115">
        <f t="shared" si="505"/>
        <v>0</v>
      </c>
      <c r="BB540" s="115">
        <f t="shared" si="521"/>
        <v>0</v>
      </c>
      <c r="BC540" s="115">
        <f t="shared" si="522"/>
        <v>0</v>
      </c>
      <c r="BD540" s="115">
        <f t="shared" si="523"/>
        <v>0</v>
      </c>
      <c r="BE540" s="115">
        <f t="shared" si="506"/>
        <v>0</v>
      </c>
      <c r="BF540" s="115">
        <f t="shared" si="507"/>
        <v>0</v>
      </c>
      <c r="BG540" s="115">
        <f t="shared" si="524"/>
        <v>1539.3758400000097</v>
      </c>
      <c r="BH540" s="115">
        <f t="shared" si="525"/>
        <v>3704.0256855383059</v>
      </c>
      <c r="BI540" s="115">
        <f t="shared" si="508"/>
        <v>91.641000000028853</v>
      </c>
      <c r="BJ540" s="115" t="e">
        <f t="shared" si="509"/>
        <v>#DIV/0!</v>
      </c>
      <c r="BK540" s="115">
        <f t="shared" si="488"/>
        <v>0</v>
      </c>
      <c r="BL540" s="115">
        <f t="shared" si="489"/>
        <v>0</v>
      </c>
      <c r="BM540" s="115">
        <f t="shared" si="510"/>
        <v>0</v>
      </c>
      <c r="BN540" s="201">
        <f t="shared" si="490"/>
        <v>0</v>
      </c>
      <c r="BO540" s="216">
        <f t="shared" si="526"/>
        <v>0</v>
      </c>
      <c r="BP540" s="201"/>
      <c r="BQ540" s="110">
        <f t="shared" si="491"/>
        <v>0</v>
      </c>
      <c r="BR540" s="110" t="e">
        <f t="shared" si="492"/>
        <v>#DIV/0!</v>
      </c>
      <c r="BS540" s="110" t="e">
        <f t="shared" si="511"/>
        <v>#DIV/0!</v>
      </c>
      <c r="BT540" s="110">
        <f t="shared" si="512"/>
        <v>0</v>
      </c>
    </row>
    <row r="541" spans="1:72" s="217" customFormat="1">
      <c r="A541" s="110">
        <f t="shared" si="527"/>
        <v>4.0300000000001059</v>
      </c>
      <c r="B541" s="110">
        <f t="shared" si="493"/>
        <v>1503.1201812804084</v>
      </c>
      <c r="C541" s="116">
        <f t="shared" si="494"/>
        <v>1503.1201812804084</v>
      </c>
      <c r="D541" s="110"/>
      <c r="E541" s="205">
        <f t="shared" si="462"/>
        <v>1576.736708827947</v>
      </c>
      <c r="F541" s="205">
        <f t="shared" si="463"/>
        <v>1662.0116812236267</v>
      </c>
      <c r="G541" s="205">
        <f t="shared" si="464"/>
        <v>-0.15963668024028524</v>
      </c>
      <c r="H541" s="205">
        <f t="shared" si="465"/>
        <v>1563.1236953271189</v>
      </c>
      <c r="I541" s="205">
        <f t="shared" si="466"/>
        <v>0</v>
      </c>
      <c r="J541" s="110"/>
      <c r="K541" s="115">
        <f t="shared" si="467"/>
        <v>1538.4584100000097</v>
      </c>
      <c r="L541" s="115">
        <f t="shared" si="468"/>
        <v>1745.4291200000057</v>
      </c>
      <c r="M541" s="115">
        <f t="shared" si="469"/>
        <v>0.18239299610894755</v>
      </c>
      <c r="N541" s="115">
        <f t="shared" si="470"/>
        <v>1605.023674355584</v>
      </c>
      <c r="O541" s="115">
        <f t="shared" si="471"/>
        <v>1928.8682000000031</v>
      </c>
      <c r="P541" s="110"/>
      <c r="Q541" s="205">
        <f t="shared" si="472"/>
        <v>-0.86328409707310949</v>
      </c>
      <c r="R541" s="204">
        <f t="shared" si="473"/>
        <v>0</v>
      </c>
      <c r="S541" s="204">
        <f t="shared" si="474"/>
        <v>0</v>
      </c>
      <c r="T541" s="115">
        <f t="shared" si="475"/>
        <v>-0.17074024010258293</v>
      </c>
      <c r="U541" s="115">
        <f t="shared" si="476"/>
        <v>0</v>
      </c>
      <c r="V541" s="115">
        <f t="shared" si="477"/>
        <v>0</v>
      </c>
      <c r="W541" s="202">
        <f t="shared" si="495"/>
        <v>0</v>
      </c>
      <c r="X541" s="110"/>
      <c r="Y541" s="205">
        <f t="shared" si="513"/>
        <v>100.03485168799884</v>
      </c>
      <c r="Z541" s="205">
        <f t="shared" si="514"/>
        <v>-0.86328409707310949</v>
      </c>
      <c r="AA541" s="205">
        <f t="shared" si="478"/>
        <v>0</v>
      </c>
      <c r="AB541" s="205">
        <f t="shared" si="496"/>
        <v>0</v>
      </c>
      <c r="AC541" s="205">
        <f t="shared" si="515"/>
        <v>-0.85155732693286301</v>
      </c>
      <c r="AD541" s="205">
        <f t="shared" si="479"/>
        <v>0</v>
      </c>
      <c r="AE541" s="205">
        <f t="shared" si="497"/>
        <v>0</v>
      </c>
      <c r="AF541" s="205">
        <f t="shared" si="480"/>
        <v>0</v>
      </c>
      <c r="AG541" s="205">
        <f t="shared" si="498"/>
        <v>0</v>
      </c>
      <c r="AH541" s="205">
        <f t="shared" si="499"/>
        <v>0</v>
      </c>
      <c r="AI541" s="205">
        <f t="shared" si="481"/>
        <v>-0.15963668024028524</v>
      </c>
      <c r="AJ541" s="205">
        <f t="shared" si="516"/>
        <v>1563.1236953271189</v>
      </c>
      <c r="AK541" s="205">
        <f t="shared" si="500"/>
        <v>99.946143767262896</v>
      </c>
      <c r="AL541" s="205">
        <f t="shared" si="482"/>
        <v>100.03485168799884</v>
      </c>
      <c r="AM541" s="205" t="e">
        <f t="shared" si="483"/>
        <v>#DIV/0!</v>
      </c>
      <c r="AN541" s="205">
        <f t="shared" si="501"/>
        <v>0</v>
      </c>
      <c r="AO541" s="205">
        <f t="shared" si="484"/>
        <v>0</v>
      </c>
      <c r="AP541" s="205">
        <f t="shared" si="502"/>
        <v>0</v>
      </c>
      <c r="AQ541" s="205">
        <f t="shared" si="503"/>
        <v>0</v>
      </c>
      <c r="AR541" s="215">
        <f t="shared" si="485"/>
        <v>13.181186421934679</v>
      </c>
      <c r="AS541" s="215">
        <f t="shared" si="486"/>
        <v>13.181186421934679</v>
      </c>
      <c r="AT541" s="215">
        <f t="shared" si="487"/>
        <v>0</v>
      </c>
      <c r="AU541" s="215">
        <f t="shared" si="517"/>
        <v>0</v>
      </c>
      <c r="AV541" s="201"/>
      <c r="AW541" s="115">
        <f t="shared" si="518"/>
        <v>91.742999999998716</v>
      </c>
      <c r="AX541" s="115">
        <f t="shared" si="519"/>
        <v>-0.17074024010258293</v>
      </c>
      <c r="AY541" s="115">
        <f t="shared" si="504"/>
        <v>0</v>
      </c>
      <c r="AZ541" s="115">
        <f t="shared" si="520"/>
        <v>-0.16590863856824015</v>
      </c>
      <c r="BA541" s="115">
        <f t="shared" si="505"/>
        <v>0</v>
      </c>
      <c r="BB541" s="115">
        <f t="shared" si="521"/>
        <v>0</v>
      </c>
      <c r="BC541" s="115">
        <f t="shared" si="522"/>
        <v>0</v>
      </c>
      <c r="BD541" s="115">
        <f t="shared" si="523"/>
        <v>0</v>
      </c>
      <c r="BE541" s="115">
        <f t="shared" si="506"/>
        <v>0</v>
      </c>
      <c r="BF541" s="115">
        <f t="shared" si="507"/>
        <v>0</v>
      </c>
      <c r="BG541" s="115">
        <f t="shared" si="524"/>
        <v>1538.4584100000097</v>
      </c>
      <c r="BH541" s="115">
        <f t="shared" si="525"/>
        <v>3625.5658719602116</v>
      </c>
      <c r="BI541" s="115">
        <f t="shared" si="508"/>
        <v>91.742999999998716</v>
      </c>
      <c r="BJ541" s="115" t="e">
        <f t="shared" si="509"/>
        <v>#DIV/0!</v>
      </c>
      <c r="BK541" s="115">
        <f t="shared" si="488"/>
        <v>0</v>
      </c>
      <c r="BL541" s="115">
        <f t="shared" si="489"/>
        <v>0</v>
      </c>
      <c r="BM541" s="115">
        <f t="shared" si="510"/>
        <v>0</v>
      </c>
      <c r="BN541" s="201">
        <f t="shared" si="490"/>
        <v>0</v>
      </c>
      <c r="BO541" s="216">
        <f t="shared" si="526"/>
        <v>0</v>
      </c>
      <c r="BP541" s="201"/>
      <c r="BQ541" s="110">
        <f t="shared" si="491"/>
        <v>0</v>
      </c>
      <c r="BR541" s="110" t="e">
        <f t="shared" si="492"/>
        <v>#DIV/0!</v>
      </c>
      <c r="BS541" s="110" t="e">
        <f t="shared" si="511"/>
        <v>#DIV/0!</v>
      </c>
      <c r="BT541" s="110">
        <f t="shared" si="512"/>
        <v>0</v>
      </c>
    </row>
    <row r="542" spans="1:72" s="217" customFormat="1">
      <c r="A542" s="110">
        <f t="shared" si="527"/>
        <v>4.0200000000001062</v>
      </c>
      <c r="B542" s="110">
        <f t="shared" si="493"/>
        <v>1502.988369416189</v>
      </c>
      <c r="C542" s="116">
        <f t="shared" si="494"/>
        <v>1502.988369416189</v>
      </c>
      <c r="D542" s="110"/>
      <c r="E542" s="205">
        <f t="shared" si="462"/>
        <v>1575.7925435800712</v>
      </c>
      <c r="F542" s="205">
        <f t="shared" si="463"/>
        <v>1661.3686812236269</v>
      </c>
      <c r="G542" s="205">
        <f t="shared" si="464"/>
        <v>-0.15974175647951588</v>
      </c>
      <c r="H542" s="205">
        <f t="shared" si="465"/>
        <v>1562.1224610401568</v>
      </c>
      <c r="I542" s="205">
        <f t="shared" si="466"/>
        <v>0</v>
      </c>
      <c r="J542" s="110"/>
      <c r="K542" s="115">
        <f t="shared" si="467"/>
        <v>1537.5399600000098</v>
      </c>
      <c r="L542" s="115">
        <f t="shared" si="468"/>
        <v>1744.8867200000059</v>
      </c>
      <c r="M542" s="115">
        <f t="shared" si="469"/>
        <v>0.18257059396299713</v>
      </c>
      <c r="N542" s="115">
        <f t="shared" si="470"/>
        <v>1604.269450021658</v>
      </c>
      <c r="O542" s="115">
        <f t="shared" si="471"/>
        <v>1928.5792000000031</v>
      </c>
      <c r="P542" s="110"/>
      <c r="Q542" s="205">
        <f t="shared" si="472"/>
        <v>-0.85075321425615491</v>
      </c>
      <c r="R542" s="204">
        <f t="shared" si="473"/>
        <v>0</v>
      </c>
      <c r="S542" s="204">
        <f t="shared" si="474"/>
        <v>0</v>
      </c>
      <c r="T542" s="115">
        <f t="shared" si="475"/>
        <v>-0.16663675180562978</v>
      </c>
      <c r="U542" s="115">
        <f t="shared" si="476"/>
        <v>0</v>
      </c>
      <c r="V542" s="115">
        <f t="shared" si="477"/>
        <v>0</v>
      </c>
      <c r="W542" s="202">
        <f t="shared" si="495"/>
        <v>0</v>
      </c>
      <c r="X542" s="110"/>
      <c r="Y542" s="205">
        <f t="shared" si="513"/>
        <v>100.12342869620383</v>
      </c>
      <c r="Z542" s="205">
        <f t="shared" si="514"/>
        <v>-0.85075321425615491</v>
      </c>
      <c r="AA542" s="205">
        <f t="shared" si="478"/>
        <v>0</v>
      </c>
      <c r="AB542" s="205">
        <f t="shared" si="496"/>
        <v>0</v>
      </c>
      <c r="AC542" s="205">
        <f t="shared" si="515"/>
        <v>-0.83906771374706168</v>
      </c>
      <c r="AD542" s="205">
        <f t="shared" si="479"/>
        <v>0</v>
      </c>
      <c r="AE542" s="205">
        <f t="shared" si="497"/>
        <v>0</v>
      </c>
      <c r="AF542" s="205">
        <f t="shared" si="480"/>
        <v>0</v>
      </c>
      <c r="AG542" s="205">
        <f t="shared" si="498"/>
        <v>0</v>
      </c>
      <c r="AH542" s="205">
        <f t="shared" si="499"/>
        <v>0</v>
      </c>
      <c r="AI542" s="205">
        <f t="shared" si="481"/>
        <v>-0.15974175647951588</v>
      </c>
      <c r="AJ542" s="205">
        <f t="shared" si="516"/>
        <v>1562.1224610401568</v>
      </c>
      <c r="AK542" s="205">
        <f t="shared" si="500"/>
        <v>100.03485168799884</v>
      </c>
      <c r="AL542" s="205">
        <f t="shared" si="482"/>
        <v>100.12342869620383</v>
      </c>
      <c r="AM542" s="205" t="e">
        <f t="shared" si="483"/>
        <v>#DIV/0!</v>
      </c>
      <c r="AN542" s="205">
        <f t="shared" si="501"/>
        <v>0</v>
      </c>
      <c r="AO542" s="205">
        <f t="shared" si="484"/>
        <v>0</v>
      </c>
      <c r="AP542" s="205">
        <f t="shared" si="502"/>
        <v>0</v>
      </c>
      <c r="AQ542" s="205">
        <f t="shared" si="503"/>
        <v>0</v>
      </c>
      <c r="AR542" s="215">
        <f t="shared" si="485"/>
        <v>13.181186421934679</v>
      </c>
      <c r="AS542" s="215">
        <f t="shared" si="486"/>
        <v>13.181186421934679</v>
      </c>
      <c r="AT542" s="215">
        <f t="shared" si="487"/>
        <v>0</v>
      </c>
      <c r="AU542" s="215">
        <f t="shared" si="517"/>
        <v>0</v>
      </c>
      <c r="AV542" s="201"/>
      <c r="AW542" s="115">
        <f t="shared" si="518"/>
        <v>91.844999999991302</v>
      </c>
      <c r="AX542" s="115">
        <f t="shared" si="519"/>
        <v>-0.16663675180562978</v>
      </c>
      <c r="AY542" s="115">
        <f t="shared" si="504"/>
        <v>0</v>
      </c>
      <c r="AZ542" s="115">
        <f t="shared" si="520"/>
        <v>-0.16181391300168599</v>
      </c>
      <c r="BA542" s="115">
        <f t="shared" si="505"/>
        <v>0</v>
      </c>
      <c r="BB542" s="115">
        <f t="shared" si="521"/>
        <v>0</v>
      </c>
      <c r="BC542" s="115">
        <f t="shared" si="522"/>
        <v>0</v>
      </c>
      <c r="BD542" s="115">
        <f t="shared" si="523"/>
        <v>0</v>
      </c>
      <c r="BE542" s="115">
        <f t="shared" si="506"/>
        <v>0</v>
      </c>
      <c r="BF542" s="115">
        <f t="shared" si="507"/>
        <v>0</v>
      </c>
      <c r="BG542" s="115">
        <f t="shared" si="524"/>
        <v>1537.5399600000098</v>
      </c>
      <c r="BH542" s="115">
        <f t="shared" si="525"/>
        <v>3547.0040583821474</v>
      </c>
      <c r="BI542" s="115">
        <f t="shared" si="508"/>
        <v>91.844999999991302</v>
      </c>
      <c r="BJ542" s="115" t="e">
        <f t="shared" si="509"/>
        <v>#DIV/0!</v>
      </c>
      <c r="BK542" s="115">
        <f t="shared" si="488"/>
        <v>0</v>
      </c>
      <c r="BL542" s="115">
        <f t="shared" si="489"/>
        <v>0</v>
      </c>
      <c r="BM542" s="115">
        <f t="shared" si="510"/>
        <v>0</v>
      </c>
      <c r="BN542" s="201">
        <f t="shared" si="490"/>
        <v>0</v>
      </c>
      <c r="BO542" s="216">
        <f t="shared" si="526"/>
        <v>0</v>
      </c>
      <c r="BP542" s="201"/>
      <c r="BQ542" s="110">
        <f t="shared" si="491"/>
        <v>0</v>
      </c>
      <c r="BR542" s="110" t="e">
        <f t="shared" si="492"/>
        <v>#DIV/0!</v>
      </c>
      <c r="BS542" s="110" t="e">
        <f t="shared" si="511"/>
        <v>#DIV/0!</v>
      </c>
      <c r="BT542" s="110">
        <f t="shared" si="512"/>
        <v>0</v>
      </c>
    </row>
    <row r="543" spans="1:72" s="217" customFormat="1">
      <c r="A543" s="110">
        <f t="shared" si="527"/>
        <v>4.0100000000001064</v>
      </c>
      <c r="B543" s="110">
        <f t="shared" si="493"/>
        <v>1502.8565575519697</v>
      </c>
      <c r="C543" s="116">
        <f t="shared" si="494"/>
        <v>1502.8565575519697</v>
      </c>
      <c r="D543" s="110"/>
      <c r="E543" s="205">
        <f t="shared" si="462"/>
        <v>1574.8472519774436</v>
      </c>
      <c r="F543" s="205">
        <f t="shared" si="463"/>
        <v>1660.7228812236269</v>
      </c>
      <c r="G543" s="205">
        <f t="shared" si="464"/>
        <v>-0.15984639418238406</v>
      </c>
      <c r="H543" s="205">
        <f t="shared" si="465"/>
        <v>1561.1203422942979</v>
      </c>
      <c r="I543" s="205">
        <f t="shared" si="466"/>
        <v>0</v>
      </c>
      <c r="J543" s="110"/>
      <c r="K543" s="115">
        <f t="shared" si="467"/>
        <v>1536.6204900000098</v>
      </c>
      <c r="L543" s="115">
        <f t="shared" si="468"/>
        <v>1744.3436800000056</v>
      </c>
      <c r="M543" s="115">
        <f t="shared" si="469"/>
        <v>0.182748538011694</v>
      </c>
      <c r="N543" s="115">
        <f t="shared" si="470"/>
        <v>1603.514555478753</v>
      </c>
      <c r="O543" s="115">
        <f t="shared" si="471"/>
        <v>1928.2898000000032</v>
      </c>
      <c r="P543" s="110"/>
      <c r="Q543" s="205">
        <f t="shared" si="472"/>
        <v>-0.83831344302695265</v>
      </c>
      <c r="R543" s="204">
        <f t="shared" si="473"/>
        <v>0</v>
      </c>
      <c r="S543" s="204">
        <f t="shared" si="474"/>
        <v>0</v>
      </c>
      <c r="T543" s="115">
        <f t="shared" si="475"/>
        <v>-0.16254291323005773</v>
      </c>
      <c r="U543" s="115">
        <f t="shared" si="476"/>
        <v>0</v>
      </c>
      <c r="V543" s="115">
        <f t="shared" si="477"/>
        <v>0</v>
      </c>
      <c r="W543" s="202">
        <f t="shared" si="495"/>
        <v>0</v>
      </c>
      <c r="X543" s="110"/>
      <c r="Y543" s="205">
        <f t="shared" si="513"/>
        <v>100.21187458590006</v>
      </c>
      <c r="Z543" s="205">
        <f t="shared" si="514"/>
        <v>-0.83831344302695265</v>
      </c>
      <c r="AA543" s="205">
        <f t="shared" si="478"/>
        <v>0</v>
      </c>
      <c r="AB543" s="205">
        <f t="shared" si="496"/>
        <v>0</v>
      </c>
      <c r="AC543" s="205">
        <f t="shared" si="515"/>
        <v>-0.82666869574791657</v>
      </c>
      <c r="AD543" s="205">
        <f t="shared" si="479"/>
        <v>0</v>
      </c>
      <c r="AE543" s="205">
        <f t="shared" si="497"/>
        <v>0</v>
      </c>
      <c r="AF543" s="205">
        <f t="shared" si="480"/>
        <v>0</v>
      </c>
      <c r="AG543" s="205">
        <f t="shared" si="498"/>
        <v>0</v>
      </c>
      <c r="AH543" s="205">
        <f t="shared" si="499"/>
        <v>0</v>
      </c>
      <c r="AI543" s="205">
        <f t="shared" si="481"/>
        <v>-0.15984639418238406</v>
      </c>
      <c r="AJ543" s="205">
        <f t="shared" si="516"/>
        <v>1561.1203422942979</v>
      </c>
      <c r="AK543" s="205">
        <f t="shared" si="500"/>
        <v>100.12342869620383</v>
      </c>
      <c r="AL543" s="205">
        <f t="shared" si="482"/>
        <v>100.21187458590006</v>
      </c>
      <c r="AM543" s="205" t="e">
        <f t="shared" si="483"/>
        <v>#DIV/0!</v>
      </c>
      <c r="AN543" s="205">
        <f t="shared" si="501"/>
        <v>0</v>
      </c>
      <c r="AO543" s="205">
        <f t="shared" si="484"/>
        <v>0</v>
      </c>
      <c r="AP543" s="205">
        <f t="shared" si="502"/>
        <v>0</v>
      </c>
      <c r="AQ543" s="205">
        <f t="shared" si="503"/>
        <v>0</v>
      </c>
      <c r="AR543" s="215">
        <f t="shared" si="485"/>
        <v>13.181186421957417</v>
      </c>
      <c r="AS543" s="215">
        <f t="shared" si="486"/>
        <v>13.181186421957417</v>
      </c>
      <c r="AT543" s="215">
        <f t="shared" si="487"/>
        <v>0</v>
      </c>
      <c r="AU543" s="215">
        <f t="shared" si="517"/>
        <v>0</v>
      </c>
      <c r="AV543" s="201"/>
      <c r="AW543" s="115">
        <f t="shared" si="518"/>
        <v>91.947000000006625</v>
      </c>
      <c r="AX543" s="115">
        <f t="shared" si="519"/>
        <v>-0.16254291323005773</v>
      </c>
      <c r="AY543" s="115">
        <f t="shared" si="504"/>
        <v>0</v>
      </c>
      <c r="AZ543" s="115">
        <f t="shared" si="520"/>
        <v>-0.15772881423610324</v>
      </c>
      <c r="BA543" s="115">
        <f t="shared" si="505"/>
        <v>0</v>
      </c>
      <c r="BB543" s="115">
        <f t="shared" si="521"/>
        <v>0</v>
      </c>
      <c r="BC543" s="115">
        <f t="shared" si="522"/>
        <v>0</v>
      </c>
      <c r="BD543" s="115">
        <f t="shared" si="523"/>
        <v>0</v>
      </c>
      <c r="BE543" s="115">
        <f t="shared" si="506"/>
        <v>0</v>
      </c>
      <c r="BF543" s="115">
        <f t="shared" si="507"/>
        <v>0</v>
      </c>
      <c r="BG543" s="115">
        <f t="shared" si="524"/>
        <v>1536.6204900000098</v>
      </c>
      <c r="BH543" s="115">
        <f t="shared" si="525"/>
        <v>3468.3402448040911</v>
      </c>
      <c r="BI543" s="115">
        <f t="shared" si="508"/>
        <v>91.947000000006625</v>
      </c>
      <c r="BJ543" s="115" t="e">
        <f t="shared" si="509"/>
        <v>#DIV/0!</v>
      </c>
      <c r="BK543" s="115">
        <f t="shared" si="488"/>
        <v>0</v>
      </c>
      <c r="BL543" s="115">
        <f t="shared" si="489"/>
        <v>0</v>
      </c>
      <c r="BM543" s="115">
        <f t="shared" si="510"/>
        <v>0</v>
      </c>
      <c r="BN543" s="201">
        <f t="shared" si="490"/>
        <v>0</v>
      </c>
      <c r="BO543" s="216">
        <f t="shared" si="526"/>
        <v>0</v>
      </c>
      <c r="BP543" s="201"/>
      <c r="BQ543" s="110">
        <f t="shared" si="491"/>
        <v>0</v>
      </c>
      <c r="BR543" s="110" t="e">
        <f t="shared" si="492"/>
        <v>#DIV/0!</v>
      </c>
      <c r="BS543" s="110" t="e">
        <f t="shared" si="511"/>
        <v>#DIV/0!</v>
      </c>
      <c r="BT543" s="110">
        <f t="shared" si="512"/>
        <v>0</v>
      </c>
    </row>
    <row r="544" spans="1:72" s="217" customFormat="1">
      <c r="A544" s="110">
        <f t="shared" si="527"/>
        <v>4.0000000000001066</v>
      </c>
      <c r="B544" s="110">
        <f t="shared" si="493"/>
        <v>1502.7247456877501</v>
      </c>
      <c r="C544" s="116">
        <f t="shared" si="494"/>
        <v>1502.7247456877501</v>
      </c>
      <c r="D544" s="110"/>
      <c r="E544" s="205">
        <f t="shared" si="462"/>
        <v>1573.9008340200648</v>
      </c>
      <c r="F544" s="205">
        <f t="shared" si="463"/>
        <v>1660.0742812236269</v>
      </c>
      <c r="G544" s="205">
        <f t="shared" si="464"/>
        <v>-0.15995058877951399</v>
      </c>
      <c r="H544" s="205">
        <f t="shared" si="465"/>
        <v>1560.1173404026947</v>
      </c>
      <c r="I544" s="205">
        <f t="shared" si="466"/>
        <v>0</v>
      </c>
      <c r="J544" s="110"/>
      <c r="K544" s="115">
        <f t="shared" si="467"/>
        <v>1535.7000000000098</v>
      </c>
      <c r="L544" s="115">
        <f t="shared" si="468"/>
        <v>1743.8000000000059</v>
      </c>
      <c r="M544" s="115">
        <f t="shared" si="469"/>
        <v>0.18292682926829079</v>
      </c>
      <c r="N544" s="115">
        <f t="shared" si="470"/>
        <v>1602.7589915316025</v>
      </c>
      <c r="O544" s="115">
        <f t="shared" si="471"/>
        <v>1928.0000000000032</v>
      </c>
      <c r="P544" s="110"/>
      <c r="Q544" s="205">
        <f t="shared" si="472"/>
        <v>-0.8259631086148842</v>
      </c>
      <c r="R544" s="204">
        <f t="shared" si="473"/>
        <v>0</v>
      </c>
      <c r="S544" s="204">
        <f t="shared" si="474"/>
        <v>0</v>
      </c>
      <c r="T544" s="115">
        <f t="shared" si="475"/>
        <v>-0.1584586944366187</v>
      </c>
      <c r="U544" s="115">
        <f t="shared" si="476"/>
        <v>0</v>
      </c>
      <c r="V544" s="115">
        <f t="shared" si="477"/>
        <v>0</v>
      </c>
      <c r="W544" s="202">
        <f t="shared" si="495"/>
        <v>0</v>
      </c>
      <c r="X544" s="110"/>
      <c r="Y544" s="205">
        <f t="shared" si="513"/>
        <v>100.30018916031835</v>
      </c>
      <c r="Z544" s="205">
        <f t="shared" si="514"/>
        <v>-0.8259631086148842</v>
      </c>
      <c r="AA544" s="205">
        <f t="shared" si="478"/>
        <v>0</v>
      </c>
      <c r="AB544" s="205">
        <f t="shared" si="496"/>
        <v>0</v>
      </c>
      <c r="AC544" s="205">
        <f t="shared" si="515"/>
        <v>-0.81435860592349529</v>
      </c>
      <c r="AD544" s="205">
        <f t="shared" si="479"/>
        <v>0</v>
      </c>
      <c r="AE544" s="205">
        <f t="shared" si="497"/>
        <v>0</v>
      </c>
      <c r="AF544" s="205">
        <f t="shared" si="480"/>
        <v>0</v>
      </c>
      <c r="AG544" s="205">
        <f t="shared" si="498"/>
        <v>0</v>
      </c>
      <c r="AH544" s="205">
        <f t="shared" si="499"/>
        <v>0</v>
      </c>
      <c r="AI544" s="205">
        <f t="shared" si="481"/>
        <v>-0.15995058877951399</v>
      </c>
      <c r="AJ544" s="205">
        <f t="shared" si="516"/>
        <v>1560.1173404026947</v>
      </c>
      <c r="AK544" s="205">
        <f t="shared" si="500"/>
        <v>100.21187458590006</v>
      </c>
      <c r="AL544" s="205">
        <f t="shared" si="482"/>
        <v>100.30018916031835</v>
      </c>
      <c r="AM544" s="205" t="e">
        <f t="shared" si="483"/>
        <v>#DIV/0!</v>
      </c>
      <c r="AN544" s="205">
        <f t="shared" si="501"/>
        <v>0</v>
      </c>
      <c r="AO544" s="205">
        <f t="shared" si="484"/>
        <v>0</v>
      </c>
      <c r="AP544" s="205">
        <f t="shared" si="502"/>
        <v>0</v>
      </c>
      <c r="AQ544" s="205">
        <f t="shared" si="503"/>
        <v>0</v>
      </c>
      <c r="AR544" s="215">
        <f t="shared" si="485"/>
        <v>13.181186421934679</v>
      </c>
      <c r="AS544" s="215">
        <f t="shared" si="486"/>
        <v>13.181186421934679</v>
      </c>
      <c r="AT544" s="215">
        <f t="shared" si="487"/>
        <v>0</v>
      </c>
      <c r="AU544" s="215">
        <f t="shared" si="517"/>
        <v>0</v>
      </c>
      <c r="AV544" s="201"/>
      <c r="AW544" s="115">
        <f t="shared" si="518"/>
        <v>92.048999999999211</v>
      </c>
      <c r="AX544" s="115">
        <f t="shared" si="519"/>
        <v>-0.1584586944366187</v>
      </c>
      <c r="AY544" s="115">
        <f t="shared" si="504"/>
        <v>0</v>
      </c>
      <c r="AZ544" s="115">
        <f t="shared" si="520"/>
        <v>-0.15365331240874738</v>
      </c>
      <c r="BA544" s="115">
        <f t="shared" si="505"/>
        <v>0</v>
      </c>
      <c r="BB544" s="115">
        <f t="shared" si="521"/>
        <v>0</v>
      </c>
      <c r="BC544" s="115">
        <f t="shared" si="522"/>
        <v>0</v>
      </c>
      <c r="BD544" s="115">
        <f t="shared" si="523"/>
        <v>0</v>
      </c>
      <c r="BE544" s="115">
        <f t="shared" si="506"/>
        <v>0</v>
      </c>
      <c r="BF544" s="115">
        <f t="shared" si="507"/>
        <v>0</v>
      </c>
      <c r="BG544" s="115">
        <f t="shared" si="524"/>
        <v>1535.7000000000098</v>
      </c>
      <c r="BH544" s="115">
        <f t="shared" si="525"/>
        <v>3389.5744312260417</v>
      </c>
      <c r="BI544" s="115">
        <f t="shared" si="508"/>
        <v>92.048999999999211</v>
      </c>
      <c r="BJ544" s="115" t="e">
        <f t="shared" si="509"/>
        <v>#DIV/0!</v>
      </c>
      <c r="BK544" s="115">
        <f t="shared" si="488"/>
        <v>0</v>
      </c>
      <c r="BL544" s="115">
        <f t="shared" si="489"/>
        <v>0</v>
      </c>
      <c r="BM544" s="115">
        <f t="shared" si="510"/>
        <v>0</v>
      </c>
      <c r="BN544" s="201">
        <f t="shared" si="490"/>
        <v>0</v>
      </c>
      <c r="BO544" s="216">
        <f t="shared" si="526"/>
        <v>0</v>
      </c>
      <c r="BP544" s="201"/>
      <c r="BQ544" s="110">
        <f t="shared" si="491"/>
        <v>0</v>
      </c>
      <c r="BR544" s="110" t="e">
        <f t="shared" si="492"/>
        <v>#DIV/0!</v>
      </c>
      <c r="BS544" s="110" t="e">
        <f t="shared" si="511"/>
        <v>#DIV/0!</v>
      </c>
      <c r="BT544" s="110">
        <f t="shared" si="512"/>
        <v>0</v>
      </c>
    </row>
    <row r="545" spans="1:72" s="217" customFormat="1">
      <c r="A545" s="110">
        <f t="shared" si="527"/>
        <v>3.9900000000001068</v>
      </c>
      <c r="B545" s="110">
        <f t="shared" si="493"/>
        <v>1502.5929338235308</v>
      </c>
      <c r="C545" s="116">
        <f t="shared" si="494"/>
        <v>1502.5929338235308</v>
      </c>
      <c r="D545" s="110"/>
      <c r="E545" s="205">
        <f t="shared" si="462"/>
        <v>1572.9532897079343</v>
      </c>
      <c r="F545" s="205">
        <f t="shared" si="463"/>
        <v>1659.422881223627</v>
      </c>
      <c r="G545" s="205">
        <f t="shared" si="464"/>
        <v>-0.1600543356915658</v>
      </c>
      <c r="H545" s="205">
        <f t="shared" si="465"/>
        <v>1559.1134566803692</v>
      </c>
      <c r="I545" s="205">
        <f t="shared" si="466"/>
        <v>0</v>
      </c>
      <c r="J545" s="110"/>
      <c r="K545" s="115">
        <f t="shared" si="467"/>
        <v>1534.7784900000097</v>
      </c>
      <c r="L545" s="115">
        <f t="shared" si="468"/>
        <v>1743.2556800000057</v>
      </c>
      <c r="M545" s="115">
        <f t="shared" si="469"/>
        <v>0.18310546874999808</v>
      </c>
      <c r="N545" s="115">
        <f t="shared" si="470"/>
        <v>1602.0027589877016</v>
      </c>
      <c r="O545" s="115">
        <f t="shared" si="471"/>
        <v>1927.709800000003</v>
      </c>
      <c r="P545" s="110"/>
      <c r="Q545" s="205">
        <f t="shared" si="472"/>
        <v>-0.81370056977353122</v>
      </c>
      <c r="R545" s="204">
        <f t="shared" si="473"/>
        <v>0</v>
      </c>
      <c r="S545" s="204">
        <f t="shared" si="474"/>
        <v>0</v>
      </c>
      <c r="T545" s="115">
        <f t="shared" si="475"/>
        <v>-0.15438406559719825</v>
      </c>
      <c r="U545" s="115">
        <f t="shared" si="476"/>
        <v>0</v>
      </c>
      <c r="V545" s="115">
        <f t="shared" si="477"/>
        <v>0</v>
      </c>
      <c r="W545" s="202">
        <f t="shared" si="495"/>
        <v>0</v>
      </c>
      <c r="X545" s="110"/>
      <c r="Y545" s="205">
        <f t="shared" si="513"/>
        <v>100.38837223255756</v>
      </c>
      <c r="Z545" s="205">
        <f t="shared" si="514"/>
        <v>-0.81370056977353122</v>
      </c>
      <c r="AA545" s="205">
        <f t="shared" si="478"/>
        <v>0</v>
      </c>
      <c r="AB545" s="205">
        <f t="shared" si="496"/>
        <v>0</v>
      </c>
      <c r="AC545" s="205">
        <f t="shared" si="515"/>
        <v>-0.80213581061980588</v>
      </c>
      <c r="AD545" s="205">
        <f t="shared" si="479"/>
        <v>0</v>
      </c>
      <c r="AE545" s="205">
        <f t="shared" si="497"/>
        <v>0</v>
      </c>
      <c r="AF545" s="205">
        <f t="shared" si="480"/>
        <v>0</v>
      </c>
      <c r="AG545" s="205">
        <f t="shared" si="498"/>
        <v>0</v>
      </c>
      <c r="AH545" s="205">
        <f t="shared" si="499"/>
        <v>0</v>
      </c>
      <c r="AI545" s="205">
        <f t="shared" si="481"/>
        <v>-0.1600543356915658</v>
      </c>
      <c r="AJ545" s="205">
        <f t="shared" si="516"/>
        <v>1559.1134566803692</v>
      </c>
      <c r="AK545" s="205">
        <f t="shared" si="500"/>
        <v>100.30018916031835</v>
      </c>
      <c r="AL545" s="205">
        <f t="shared" si="482"/>
        <v>100.38837223255756</v>
      </c>
      <c r="AM545" s="205" t="e">
        <f t="shared" si="483"/>
        <v>#DIV/0!</v>
      </c>
      <c r="AN545" s="205">
        <f t="shared" si="501"/>
        <v>0</v>
      </c>
      <c r="AO545" s="205">
        <f t="shared" si="484"/>
        <v>0</v>
      </c>
      <c r="AP545" s="205">
        <f t="shared" si="502"/>
        <v>0</v>
      </c>
      <c r="AQ545" s="205">
        <f t="shared" si="503"/>
        <v>0</v>
      </c>
      <c r="AR545" s="215">
        <f t="shared" si="485"/>
        <v>13.181186421934679</v>
      </c>
      <c r="AS545" s="215">
        <f t="shared" si="486"/>
        <v>13.181186421934679</v>
      </c>
      <c r="AT545" s="215">
        <f t="shared" si="487"/>
        <v>0</v>
      </c>
      <c r="AU545" s="215">
        <f t="shared" si="517"/>
        <v>0</v>
      </c>
      <c r="AV545" s="201"/>
      <c r="AW545" s="115">
        <f t="shared" si="518"/>
        <v>92.151000000014534</v>
      </c>
      <c r="AX545" s="115">
        <f t="shared" si="519"/>
        <v>-0.15438406559719825</v>
      </c>
      <c r="AY545" s="115">
        <f t="shared" si="504"/>
        <v>0</v>
      </c>
      <c r="AZ545" s="115">
        <f t="shared" si="520"/>
        <v>-0.14958737776770467</v>
      </c>
      <c r="BA545" s="115">
        <f t="shared" si="505"/>
        <v>0</v>
      </c>
      <c r="BB545" s="115">
        <f t="shared" si="521"/>
        <v>0</v>
      </c>
      <c r="BC545" s="115">
        <f t="shared" si="522"/>
        <v>0</v>
      </c>
      <c r="BD545" s="115">
        <f t="shared" si="523"/>
        <v>0</v>
      </c>
      <c r="BE545" s="115">
        <f t="shared" si="506"/>
        <v>0</v>
      </c>
      <c r="BF545" s="115">
        <f t="shared" si="507"/>
        <v>0</v>
      </c>
      <c r="BG545" s="115">
        <f t="shared" si="524"/>
        <v>1534.7784900000097</v>
      </c>
      <c r="BH545" s="115">
        <f t="shared" si="525"/>
        <v>3310.7066176479771</v>
      </c>
      <c r="BI545" s="115">
        <f t="shared" si="508"/>
        <v>92.151000000014534</v>
      </c>
      <c r="BJ545" s="115" t="e">
        <f t="shared" si="509"/>
        <v>#DIV/0!</v>
      </c>
      <c r="BK545" s="115">
        <f t="shared" si="488"/>
        <v>0</v>
      </c>
      <c r="BL545" s="115">
        <f t="shared" si="489"/>
        <v>0</v>
      </c>
      <c r="BM545" s="115">
        <f t="shared" si="510"/>
        <v>0</v>
      </c>
      <c r="BN545" s="201">
        <f t="shared" si="490"/>
        <v>0</v>
      </c>
      <c r="BO545" s="216">
        <f t="shared" si="526"/>
        <v>0</v>
      </c>
      <c r="BP545" s="201"/>
      <c r="BQ545" s="110">
        <f t="shared" si="491"/>
        <v>0</v>
      </c>
      <c r="BR545" s="110" t="e">
        <f t="shared" si="492"/>
        <v>#DIV/0!</v>
      </c>
      <c r="BS545" s="110" t="e">
        <f t="shared" si="511"/>
        <v>#DIV/0!</v>
      </c>
      <c r="BT545" s="110">
        <f t="shared" si="512"/>
        <v>0</v>
      </c>
    </row>
    <row r="546" spans="1:72" s="217" customFormat="1">
      <c r="A546" s="110">
        <f t="shared" si="527"/>
        <v>3.980000000000107</v>
      </c>
      <c r="B546" s="110">
        <f t="shared" si="493"/>
        <v>1502.4611219593114</v>
      </c>
      <c r="C546" s="116">
        <f t="shared" si="494"/>
        <v>1502.4611219593114</v>
      </c>
      <c r="D546" s="110"/>
      <c r="E546" s="205">
        <f t="shared" si="462"/>
        <v>1572.0046190410526</v>
      </c>
      <c r="F546" s="205">
        <f t="shared" si="463"/>
        <v>1658.768681223627</v>
      </c>
      <c r="G546" s="205">
        <f t="shared" si="464"/>
        <v>-0.16015763032964447</v>
      </c>
      <c r="H546" s="205">
        <f t="shared" si="465"/>
        <v>1558.1086924441177</v>
      </c>
      <c r="I546" s="205">
        <f t="shared" si="466"/>
        <v>0</v>
      </c>
      <c r="J546" s="110"/>
      <c r="K546" s="115">
        <f t="shared" si="467"/>
        <v>1533.8559600000101</v>
      </c>
      <c r="L546" s="115">
        <f t="shared" si="468"/>
        <v>1742.7107200000057</v>
      </c>
      <c r="M546" s="115">
        <f t="shared" si="469"/>
        <v>0.18328445747800395</v>
      </c>
      <c r="N546" s="115">
        <f t="shared" si="470"/>
        <v>1601.2458586573198</v>
      </c>
      <c r="O546" s="115">
        <f t="shared" si="471"/>
        <v>1927.4192000000032</v>
      </c>
      <c r="P546" s="110"/>
      <c r="Q546" s="205">
        <f t="shared" si="472"/>
        <v>-0.80152421788877692</v>
      </c>
      <c r="R546" s="204">
        <f t="shared" si="473"/>
        <v>0</v>
      </c>
      <c r="S546" s="204">
        <f t="shared" si="474"/>
        <v>0</v>
      </c>
      <c r="T546" s="115">
        <f t="shared" si="475"/>
        <v>-0.15031899699436749</v>
      </c>
      <c r="U546" s="115">
        <f t="shared" si="476"/>
        <v>0</v>
      </c>
      <c r="V546" s="115">
        <f t="shared" si="477"/>
        <v>0</v>
      </c>
      <c r="W546" s="202">
        <f t="shared" si="495"/>
        <v>0</v>
      </c>
      <c r="X546" s="110"/>
      <c r="Y546" s="205">
        <f t="shared" si="513"/>
        <v>100.47642362515249</v>
      </c>
      <c r="Z546" s="205">
        <f t="shared" si="514"/>
        <v>-0.80152421788877692</v>
      </c>
      <c r="AA546" s="205">
        <f t="shared" si="478"/>
        <v>0</v>
      </c>
      <c r="AB546" s="205">
        <f t="shared" si="496"/>
        <v>0</v>
      </c>
      <c r="AC546" s="205">
        <f t="shared" si="515"/>
        <v>-0.78999870865321653</v>
      </c>
      <c r="AD546" s="205">
        <f t="shared" si="479"/>
        <v>0</v>
      </c>
      <c r="AE546" s="205">
        <f t="shared" si="497"/>
        <v>0</v>
      </c>
      <c r="AF546" s="205">
        <f t="shared" si="480"/>
        <v>0</v>
      </c>
      <c r="AG546" s="205">
        <f t="shared" si="498"/>
        <v>0</v>
      </c>
      <c r="AH546" s="205">
        <f t="shared" si="499"/>
        <v>0</v>
      </c>
      <c r="AI546" s="205">
        <f t="shared" si="481"/>
        <v>-0.16015763032964447</v>
      </c>
      <c r="AJ546" s="205">
        <f t="shared" si="516"/>
        <v>1558.1086924441177</v>
      </c>
      <c r="AK546" s="205">
        <f t="shared" si="500"/>
        <v>100.38837223255756</v>
      </c>
      <c r="AL546" s="205">
        <f t="shared" si="482"/>
        <v>100.47642362515249</v>
      </c>
      <c r="AM546" s="205" t="e">
        <f t="shared" si="483"/>
        <v>#DIV/0!</v>
      </c>
      <c r="AN546" s="205">
        <f t="shared" si="501"/>
        <v>0</v>
      </c>
      <c r="AO546" s="205">
        <f t="shared" si="484"/>
        <v>0</v>
      </c>
      <c r="AP546" s="205">
        <f t="shared" si="502"/>
        <v>0</v>
      </c>
      <c r="AQ546" s="205">
        <f t="shared" si="503"/>
        <v>0</v>
      </c>
      <c r="AR546" s="215">
        <f t="shared" si="485"/>
        <v>13.181186421934679</v>
      </c>
      <c r="AS546" s="215">
        <f t="shared" si="486"/>
        <v>13.181186421934679</v>
      </c>
      <c r="AT546" s="215">
        <f t="shared" si="487"/>
        <v>0</v>
      </c>
      <c r="AU546" s="215">
        <f t="shared" si="517"/>
        <v>0</v>
      </c>
      <c r="AV546" s="201"/>
      <c r="AW546" s="115">
        <f t="shared" si="518"/>
        <v>92.252999999961645</v>
      </c>
      <c r="AX546" s="115">
        <f t="shared" si="519"/>
        <v>-0.15031899699436749</v>
      </c>
      <c r="AY546" s="115">
        <f t="shared" si="504"/>
        <v>0</v>
      </c>
      <c r="AZ546" s="115">
        <f t="shared" si="520"/>
        <v>-0.14553098067144518</v>
      </c>
      <c r="BA546" s="115">
        <f t="shared" si="505"/>
        <v>0</v>
      </c>
      <c r="BB546" s="115">
        <f t="shared" si="521"/>
        <v>0</v>
      </c>
      <c r="BC546" s="115">
        <f t="shared" si="522"/>
        <v>0</v>
      </c>
      <c r="BD546" s="115">
        <f t="shared" si="523"/>
        <v>0</v>
      </c>
      <c r="BE546" s="115">
        <f t="shared" si="506"/>
        <v>0</v>
      </c>
      <c r="BF546" s="115">
        <f t="shared" si="507"/>
        <v>0</v>
      </c>
      <c r="BG546" s="115">
        <f t="shared" si="524"/>
        <v>1533.8559600000101</v>
      </c>
      <c r="BH546" s="115">
        <f t="shared" si="525"/>
        <v>3231.7368040698971</v>
      </c>
      <c r="BI546" s="115">
        <f t="shared" si="508"/>
        <v>92.252999999961645</v>
      </c>
      <c r="BJ546" s="115" t="e">
        <f t="shared" si="509"/>
        <v>#DIV/0!</v>
      </c>
      <c r="BK546" s="115">
        <f t="shared" si="488"/>
        <v>0</v>
      </c>
      <c r="BL546" s="115">
        <f t="shared" si="489"/>
        <v>0</v>
      </c>
      <c r="BM546" s="115">
        <f t="shared" si="510"/>
        <v>0</v>
      </c>
      <c r="BN546" s="201">
        <f t="shared" si="490"/>
        <v>0</v>
      </c>
      <c r="BO546" s="216">
        <f t="shared" si="526"/>
        <v>0</v>
      </c>
      <c r="BP546" s="201"/>
      <c r="BQ546" s="110">
        <f t="shared" si="491"/>
        <v>0</v>
      </c>
      <c r="BR546" s="110" t="e">
        <f t="shared" si="492"/>
        <v>#DIV/0!</v>
      </c>
      <c r="BS546" s="110" t="e">
        <f t="shared" si="511"/>
        <v>#DIV/0!</v>
      </c>
      <c r="BT546" s="110">
        <f t="shared" si="512"/>
        <v>0</v>
      </c>
    </row>
    <row r="547" spans="1:72" s="217" customFormat="1">
      <c r="A547" s="110">
        <f t="shared" si="527"/>
        <v>3.9700000000001072</v>
      </c>
      <c r="B547" s="110">
        <f t="shared" si="493"/>
        <v>1502.3293100950921</v>
      </c>
      <c r="C547" s="116">
        <f t="shared" si="494"/>
        <v>1502.3293100950921</v>
      </c>
      <c r="D547" s="110"/>
      <c r="E547" s="205">
        <f t="shared" si="462"/>
        <v>1571.0548220194191</v>
      </c>
      <c r="F547" s="205">
        <f t="shared" si="463"/>
        <v>1658.1116812236269</v>
      </c>
      <c r="G547" s="205">
        <f t="shared" si="464"/>
        <v>-0.16026046809571673</v>
      </c>
      <c r="H547" s="205">
        <f t="shared" si="465"/>
        <v>1557.1030490124099</v>
      </c>
      <c r="I547" s="205">
        <f t="shared" si="466"/>
        <v>0</v>
      </c>
      <c r="J547" s="110"/>
      <c r="K547" s="115">
        <f t="shared" si="467"/>
        <v>1532.9324100000099</v>
      </c>
      <c r="L547" s="115">
        <f t="shared" si="468"/>
        <v>1742.1651200000058</v>
      </c>
      <c r="M547" s="115">
        <f t="shared" si="469"/>
        <v>0.1834637964774932</v>
      </c>
      <c r="N547" s="115">
        <f t="shared" si="470"/>
        <v>1600.4882913535125</v>
      </c>
      <c r="O547" s="115">
        <f t="shared" si="471"/>
        <v>1927.1282000000031</v>
      </c>
      <c r="P547" s="110"/>
      <c r="Q547" s="205">
        <f t="shared" si="472"/>
        <v>-0.78943247611447642</v>
      </c>
      <c r="R547" s="204">
        <f t="shared" si="473"/>
        <v>0</v>
      </c>
      <c r="S547" s="204">
        <f t="shared" si="474"/>
        <v>0</v>
      </c>
      <c r="T547" s="115">
        <f t="shared" si="475"/>
        <v>-0.14626345902090751</v>
      </c>
      <c r="U547" s="115">
        <f t="shared" si="476"/>
        <v>0</v>
      </c>
      <c r="V547" s="115">
        <f t="shared" si="477"/>
        <v>0</v>
      </c>
      <c r="W547" s="202">
        <f t="shared" si="495"/>
        <v>0</v>
      </c>
      <c r="X547" s="110"/>
      <c r="Y547" s="205">
        <f t="shared" si="513"/>
        <v>100.56434317077888</v>
      </c>
      <c r="Z547" s="205">
        <f t="shared" si="514"/>
        <v>-0.78943247611447642</v>
      </c>
      <c r="AA547" s="205">
        <f t="shared" si="478"/>
        <v>0</v>
      </c>
      <c r="AB547" s="205">
        <f t="shared" si="496"/>
        <v>0</v>
      </c>
      <c r="AC547" s="205">
        <f t="shared" si="515"/>
        <v>-0.77794573045030857</v>
      </c>
      <c r="AD547" s="205">
        <f t="shared" si="479"/>
        <v>0</v>
      </c>
      <c r="AE547" s="205">
        <f t="shared" si="497"/>
        <v>0</v>
      </c>
      <c r="AF547" s="205">
        <f t="shared" si="480"/>
        <v>0</v>
      </c>
      <c r="AG547" s="205">
        <f t="shared" si="498"/>
        <v>0</v>
      </c>
      <c r="AH547" s="205">
        <f t="shared" si="499"/>
        <v>0</v>
      </c>
      <c r="AI547" s="205">
        <f t="shared" si="481"/>
        <v>-0.16026046809571673</v>
      </c>
      <c r="AJ547" s="205">
        <f t="shared" si="516"/>
        <v>1557.1030490124099</v>
      </c>
      <c r="AK547" s="205">
        <f t="shared" si="500"/>
        <v>100.47642362515249</v>
      </c>
      <c r="AL547" s="205">
        <f t="shared" si="482"/>
        <v>100.56434317077888</v>
      </c>
      <c r="AM547" s="205" t="e">
        <f t="shared" si="483"/>
        <v>#DIV/0!</v>
      </c>
      <c r="AN547" s="205">
        <f t="shared" si="501"/>
        <v>0</v>
      </c>
      <c r="AO547" s="205">
        <f t="shared" si="484"/>
        <v>0</v>
      </c>
      <c r="AP547" s="205">
        <f t="shared" si="502"/>
        <v>0</v>
      </c>
      <c r="AQ547" s="205">
        <f t="shared" si="503"/>
        <v>0</v>
      </c>
      <c r="AR547" s="215">
        <f t="shared" si="485"/>
        <v>13.181186421934679</v>
      </c>
      <c r="AS547" s="215">
        <f t="shared" si="486"/>
        <v>13.181186421934679</v>
      </c>
      <c r="AT547" s="215">
        <f t="shared" si="487"/>
        <v>0</v>
      </c>
      <c r="AU547" s="215">
        <f t="shared" si="517"/>
        <v>0</v>
      </c>
      <c r="AV547" s="201"/>
      <c r="AW547" s="115">
        <f t="shared" si="518"/>
        <v>92.355000000022457</v>
      </c>
      <c r="AX547" s="115">
        <f t="shared" si="519"/>
        <v>-0.14626345902090751</v>
      </c>
      <c r="AY547" s="115">
        <f t="shared" si="504"/>
        <v>0</v>
      </c>
      <c r="AZ547" s="115">
        <f t="shared" si="520"/>
        <v>-0.14148409158834871</v>
      </c>
      <c r="BA547" s="115">
        <f t="shared" si="505"/>
        <v>0</v>
      </c>
      <c r="BB547" s="115">
        <f t="shared" si="521"/>
        <v>0</v>
      </c>
      <c r="BC547" s="115">
        <f t="shared" si="522"/>
        <v>0</v>
      </c>
      <c r="BD547" s="115">
        <f t="shared" si="523"/>
        <v>0</v>
      </c>
      <c r="BE547" s="115">
        <f t="shared" si="506"/>
        <v>0</v>
      </c>
      <c r="BF547" s="115">
        <f t="shared" si="507"/>
        <v>0</v>
      </c>
      <c r="BG547" s="115">
        <f t="shared" si="524"/>
        <v>1532.9324100000099</v>
      </c>
      <c r="BH547" s="115">
        <f t="shared" si="525"/>
        <v>3152.6649904918704</v>
      </c>
      <c r="BI547" s="115">
        <f t="shared" si="508"/>
        <v>92.355000000022457</v>
      </c>
      <c r="BJ547" s="115" t="e">
        <f t="shared" si="509"/>
        <v>#DIV/0!</v>
      </c>
      <c r="BK547" s="115">
        <f t="shared" si="488"/>
        <v>0</v>
      </c>
      <c r="BL547" s="115">
        <f t="shared" si="489"/>
        <v>0</v>
      </c>
      <c r="BM547" s="115">
        <f t="shared" si="510"/>
        <v>0</v>
      </c>
      <c r="BN547" s="201">
        <f t="shared" si="490"/>
        <v>0</v>
      </c>
      <c r="BO547" s="216">
        <f t="shared" si="526"/>
        <v>0</v>
      </c>
      <c r="BP547" s="201"/>
      <c r="BQ547" s="110">
        <f t="shared" si="491"/>
        <v>0</v>
      </c>
      <c r="BR547" s="110" t="e">
        <f t="shared" si="492"/>
        <v>#DIV/0!</v>
      </c>
      <c r="BS547" s="110" t="e">
        <f t="shared" si="511"/>
        <v>#DIV/0!</v>
      </c>
      <c r="BT547" s="110">
        <f t="shared" si="512"/>
        <v>0</v>
      </c>
    </row>
    <row r="548" spans="1:72" s="217" customFormat="1">
      <c r="A548" s="110">
        <f t="shared" si="527"/>
        <v>3.9600000000001074</v>
      </c>
      <c r="B548" s="110">
        <f t="shared" si="493"/>
        <v>1502.1974982308727</v>
      </c>
      <c r="C548" s="116">
        <f t="shared" si="494"/>
        <v>1502.1974982308727</v>
      </c>
      <c r="D548" s="110"/>
      <c r="E548" s="205">
        <f t="shared" si="462"/>
        <v>1570.1038986430342</v>
      </c>
      <c r="F548" s="205">
        <f t="shared" si="463"/>
        <v>1657.4518812236272</v>
      </c>
      <c r="G548" s="205">
        <f t="shared" si="464"/>
        <v>-0.16036284438303428</v>
      </c>
      <c r="H548" s="205">
        <f t="shared" si="465"/>
        <v>1556.0965277052906</v>
      </c>
      <c r="I548" s="205">
        <f t="shared" si="466"/>
        <v>0</v>
      </c>
      <c r="J548" s="110"/>
      <c r="K548" s="115">
        <f t="shared" si="467"/>
        <v>1532.0078400000102</v>
      </c>
      <c r="L548" s="115">
        <f t="shared" si="468"/>
        <v>1741.6188800000059</v>
      </c>
      <c r="M548" s="115">
        <f t="shared" si="469"/>
        <v>0.18364348677766701</v>
      </c>
      <c r="N548" s="115">
        <f t="shared" si="470"/>
        <v>1599.7300578921349</v>
      </c>
      <c r="O548" s="115">
        <f t="shared" si="471"/>
        <v>1926.8368000000032</v>
      </c>
      <c r="P548" s="110"/>
      <c r="Q548" s="205">
        <f t="shared" si="472"/>
        <v>-0.77742379853486099</v>
      </c>
      <c r="R548" s="204">
        <f t="shared" si="473"/>
        <v>0</v>
      </c>
      <c r="S548" s="204">
        <f t="shared" si="474"/>
        <v>0</v>
      </c>
      <c r="T548" s="115">
        <f t="shared" si="475"/>
        <v>-0.14221742217937619</v>
      </c>
      <c r="U548" s="115">
        <f t="shared" si="476"/>
        <v>0</v>
      </c>
      <c r="V548" s="115">
        <f t="shared" si="477"/>
        <v>0</v>
      </c>
      <c r="W548" s="202">
        <f t="shared" si="495"/>
        <v>0</v>
      </c>
      <c r="X548" s="110"/>
      <c r="Y548" s="205">
        <f t="shared" si="513"/>
        <v>100.65213071193499</v>
      </c>
      <c r="Z548" s="205">
        <f t="shared" si="514"/>
        <v>-0.77742379853486099</v>
      </c>
      <c r="AA548" s="205">
        <f t="shared" si="478"/>
        <v>0</v>
      </c>
      <c r="AB548" s="205">
        <f t="shared" si="496"/>
        <v>0</v>
      </c>
      <c r="AC548" s="205">
        <f t="shared" si="515"/>
        <v>-0.76597533721433386</v>
      </c>
      <c r="AD548" s="205">
        <f t="shared" si="479"/>
        <v>0</v>
      </c>
      <c r="AE548" s="205">
        <f t="shared" si="497"/>
        <v>0</v>
      </c>
      <c r="AF548" s="205">
        <f t="shared" si="480"/>
        <v>0</v>
      </c>
      <c r="AG548" s="205">
        <f t="shared" si="498"/>
        <v>0</v>
      </c>
      <c r="AH548" s="205">
        <f t="shared" si="499"/>
        <v>0</v>
      </c>
      <c r="AI548" s="205">
        <f t="shared" si="481"/>
        <v>-0.16036284438303428</v>
      </c>
      <c r="AJ548" s="205">
        <f t="shared" si="516"/>
        <v>1556.0965277052906</v>
      </c>
      <c r="AK548" s="205">
        <f t="shared" si="500"/>
        <v>100.56434317077888</v>
      </c>
      <c r="AL548" s="205">
        <f t="shared" si="482"/>
        <v>100.65213071193499</v>
      </c>
      <c r="AM548" s="205" t="e">
        <f t="shared" si="483"/>
        <v>#DIV/0!</v>
      </c>
      <c r="AN548" s="205">
        <f t="shared" si="501"/>
        <v>0</v>
      </c>
      <c r="AO548" s="205">
        <f t="shared" si="484"/>
        <v>0</v>
      </c>
      <c r="AP548" s="205">
        <f t="shared" si="502"/>
        <v>0</v>
      </c>
      <c r="AQ548" s="205">
        <f t="shared" si="503"/>
        <v>0</v>
      </c>
      <c r="AR548" s="215">
        <f t="shared" si="485"/>
        <v>13.181186421934679</v>
      </c>
      <c r="AS548" s="215">
        <f t="shared" si="486"/>
        <v>13.181186421934679</v>
      </c>
      <c r="AT548" s="215">
        <f t="shared" si="487"/>
        <v>0</v>
      </c>
      <c r="AU548" s="215">
        <f t="shared" si="517"/>
        <v>0</v>
      </c>
      <c r="AV548" s="201"/>
      <c r="AW548" s="115">
        <f t="shared" si="518"/>
        <v>92.456999999969568</v>
      </c>
      <c r="AX548" s="115">
        <f t="shared" si="519"/>
        <v>-0.14221742217937619</v>
      </c>
      <c r="AY548" s="115">
        <f t="shared" si="504"/>
        <v>0</v>
      </c>
      <c r="AZ548" s="115">
        <f t="shared" si="520"/>
        <v>-0.13744668109627284</v>
      </c>
      <c r="BA548" s="115">
        <f t="shared" si="505"/>
        <v>0</v>
      </c>
      <c r="BB548" s="115">
        <f t="shared" si="521"/>
        <v>0</v>
      </c>
      <c r="BC548" s="115">
        <f t="shared" si="522"/>
        <v>0</v>
      </c>
      <c r="BD548" s="115">
        <f t="shared" si="523"/>
        <v>0</v>
      </c>
      <c r="BE548" s="115">
        <f t="shared" si="506"/>
        <v>0</v>
      </c>
      <c r="BF548" s="115">
        <f t="shared" si="507"/>
        <v>0</v>
      </c>
      <c r="BG548" s="115">
        <f t="shared" si="524"/>
        <v>1532.0078400000102</v>
      </c>
      <c r="BH548" s="115">
        <f t="shared" si="525"/>
        <v>3073.4911769137825</v>
      </c>
      <c r="BI548" s="115">
        <f t="shared" si="508"/>
        <v>92.456999999969568</v>
      </c>
      <c r="BJ548" s="115" t="e">
        <f t="shared" si="509"/>
        <v>#DIV/0!</v>
      </c>
      <c r="BK548" s="115">
        <f t="shared" si="488"/>
        <v>0</v>
      </c>
      <c r="BL548" s="115">
        <f t="shared" si="489"/>
        <v>0</v>
      </c>
      <c r="BM548" s="115">
        <f t="shared" si="510"/>
        <v>0</v>
      </c>
      <c r="BN548" s="201">
        <f t="shared" si="490"/>
        <v>0</v>
      </c>
      <c r="BO548" s="216">
        <f t="shared" si="526"/>
        <v>0</v>
      </c>
      <c r="BP548" s="201"/>
      <c r="BQ548" s="110">
        <f t="shared" si="491"/>
        <v>0</v>
      </c>
      <c r="BR548" s="110" t="e">
        <f t="shared" si="492"/>
        <v>#DIV/0!</v>
      </c>
      <c r="BS548" s="110" t="e">
        <f t="shared" si="511"/>
        <v>#DIV/0!</v>
      </c>
      <c r="BT548" s="110">
        <f t="shared" si="512"/>
        <v>0</v>
      </c>
    </row>
    <row r="549" spans="1:72" s="217" customFormat="1">
      <c r="A549" s="110">
        <f t="shared" si="527"/>
        <v>3.9500000000001076</v>
      </c>
      <c r="B549" s="110">
        <f t="shared" si="493"/>
        <v>1502.0656863666534</v>
      </c>
      <c r="C549" s="116">
        <f t="shared" si="494"/>
        <v>1502.0656863666534</v>
      </c>
      <c r="D549" s="110"/>
      <c r="E549" s="205">
        <f t="shared" si="462"/>
        <v>1569.151848911898</v>
      </c>
      <c r="F549" s="205">
        <f t="shared" si="463"/>
        <v>1656.7892812236273</v>
      </c>
      <c r="G549" s="205">
        <f t="shared" si="464"/>
        <v>-0.16046475457656531</v>
      </c>
      <c r="H549" s="205">
        <f t="shared" si="465"/>
        <v>1555.0891298442759</v>
      </c>
      <c r="I549" s="205">
        <f t="shared" si="466"/>
        <v>0</v>
      </c>
      <c r="J549" s="110"/>
      <c r="K549" s="115">
        <f t="shared" si="467"/>
        <v>1531.0822500000099</v>
      </c>
      <c r="L549" s="115">
        <f t="shared" si="468"/>
        <v>1741.072000000006</v>
      </c>
      <c r="M549" s="115">
        <f t="shared" si="469"/>
        <v>0.18382352941176275</v>
      </c>
      <c r="N549" s="115">
        <f t="shared" si="470"/>
        <v>1598.9711590918521</v>
      </c>
      <c r="O549" s="115">
        <f t="shared" si="471"/>
        <v>1926.545000000003</v>
      </c>
      <c r="P549" s="110"/>
      <c r="Q549" s="205">
        <f t="shared" si="472"/>
        <v>-0.76549666935262195</v>
      </c>
      <c r="R549" s="204">
        <f t="shared" si="473"/>
        <v>0</v>
      </c>
      <c r="S549" s="204">
        <f t="shared" si="474"/>
        <v>0</v>
      </c>
      <c r="T549" s="115">
        <f t="shared" si="475"/>
        <v>-0.13818085708162944</v>
      </c>
      <c r="U549" s="115">
        <f t="shared" si="476"/>
        <v>0</v>
      </c>
      <c r="V549" s="115">
        <f t="shared" si="477"/>
        <v>0</v>
      </c>
      <c r="W549" s="202">
        <f t="shared" si="495"/>
        <v>0</v>
      </c>
      <c r="X549" s="110"/>
      <c r="Y549" s="205">
        <f t="shared" si="513"/>
        <v>100.73978610146456</v>
      </c>
      <c r="Z549" s="205">
        <f t="shared" si="514"/>
        <v>-0.76549666935262195</v>
      </c>
      <c r="AA549" s="205">
        <f t="shared" si="478"/>
        <v>0</v>
      </c>
      <c r="AB549" s="205">
        <f t="shared" si="496"/>
        <v>0</v>
      </c>
      <c r="AC549" s="205">
        <f t="shared" si="515"/>
        <v>-0.75408602011722481</v>
      </c>
      <c r="AD549" s="205">
        <f t="shared" si="479"/>
        <v>0</v>
      </c>
      <c r="AE549" s="205">
        <f t="shared" si="497"/>
        <v>0</v>
      </c>
      <c r="AF549" s="205">
        <f t="shared" si="480"/>
        <v>0</v>
      </c>
      <c r="AG549" s="205">
        <f t="shared" si="498"/>
        <v>0</v>
      </c>
      <c r="AH549" s="205">
        <f t="shared" si="499"/>
        <v>0</v>
      </c>
      <c r="AI549" s="205">
        <f t="shared" si="481"/>
        <v>-0.16046475457656531</v>
      </c>
      <c r="AJ549" s="205">
        <f t="shared" si="516"/>
        <v>1555.0891298442759</v>
      </c>
      <c r="AK549" s="205">
        <f t="shared" si="500"/>
        <v>100.65213071193499</v>
      </c>
      <c r="AL549" s="205">
        <f t="shared" si="482"/>
        <v>100.73978610146456</v>
      </c>
      <c r="AM549" s="205" t="e">
        <f t="shared" si="483"/>
        <v>#DIV/0!</v>
      </c>
      <c r="AN549" s="205">
        <f t="shared" si="501"/>
        <v>0</v>
      </c>
      <c r="AO549" s="205">
        <f t="shared" si="484"/>
        <v>0</v>
      </c>
      <c r="AP549" s="205">
        <f t="shared" si="502"/>
        <v>0</v>
      </c>
      <c r="AQ549" s="205">
        <f t="shared" si="503"/>
        <v>0</v>
      </c>
      <c r="AR549" s="215">
        <f t="shared" si="485"/>
        <v>13.181186421934679</v>
      </c>
      <c r="AS549" s="215">
        <f t="shared" si="486"/>
        <v>13.181186421934679</v>
      </c>
      <c r="AT549" s="215">
        <f t="shared" si="487"/>
        <v>0</v>
      </c>
      <c r="AU549" s="215">
        <f t="shared" si="517"/>
        <v>0</v>
      </c>
      <c r="AV549" s="201"/>
      <c r="AW549" s="115">
        <f t="shared" si="518"/>
        <v>92.559000000030366</v>
      </c>
      <c r="AX549" s="115">
        <f t="shared" si="519"/>
        <v>-0.13818085708162944</v>
      </c>
      <c r="AY549" s="115">
        <f t="shared" si="504"/>
        <v>0</v>
      </c>
      <c r="AZ549" s="115">
        <f t="shared" si="520"/>
        <v>-0.13341871988207557</v>
      </c>
      <c r="BA549" s="115">
        <f t="shared" si="505"/>
        <v>0</v>
      </c>
      <c r="BB549" s="115">
        <f t="shared" si="521"/>
        <v>0</v>
      </c>
      <c r="BC549" s="115">
        <f t="shared" si="522"/>
        <v>0</v>
      </c>
      <c r="BD549" s="115">
        <f t="shared" si="523"/>
        <v>0</v>
      </c>
      <c r="BE549" s="115">
        <f t="shared" si="506"/>
        <v>0</v>
      </c>
      <c r="BF549" s="115">
        <f t="shared" si="507"/>
        <v>0</v>
      </c>
      <c r="BG549" s="115">
        <f t="shared" si="524"/>
        <v>1531.0822500000099</v>
      </c>
      <c r="BH549" s="115">
        <f t="shared" si="525"/>
        <v>2994.2153633357475</v>
      </c>
      <c r="BI549" s="115">
        <f t="shared" si="508"/>
        <v>92.559000000030366</v>
      </c>
      <c r="BJ549" s="115" t="e">
        <f t="shared" si="509"/>
        <v>#DIV/0!</v>
      </c>
      <c r="BK549" s="115">
        <f t="shared" si="488"/>
        <v>0</v>
      </c>
      <c r="BL549" s="115">
        <f t="shared" si="489"/>
        <v>0</v>
      </c>
      <c r="BM549" s="115">
        <f t="shared" si="510"/>
        <v>0</v>
      </c>
      <c r="BN549" s="201">
        <f t="shared" si="490"/>
        <v>0</v>
      </c>
      <c r="BO549" s="216">
        <f t="shared" si="526"/>
        <v>0</v>
      </c>
      <c r="BP549" s="201"/>
      <c r="BQ549" s="110">
        <f t="shared" si="491"/>
        <v>0</v>
      </c>
      <c r="BR549" s="110" t="e">
        <f t="shared" si="492"/>
        <v>#DIV/0!</v>
      </c>
      <c r="BS549" s="110" t="e">
        <f t="shared" si="511"/>
        <v>#DIV/0!</v>
      </c>
      <c r="BT549" s="110">
        <f t="shared" si="512"/>
        <v>0</v>
      </c>
    </row>
    <row r="550" spans="1:72" s="217" customFormat="1">
      <c r="A550" s="110">
        <f t="shared" si="527"/>
        <v>3.9400000000001079</v>
      </c>
      <c r="B550" s="110">
        <f t="shared" si="493"/>
        <v>1501.933874502434</v>
      </c>
      <c r="C550" s="116">
        <f t="shared" si="494"/>
        <v>1501.933874502434</v>
      </c>
      <c r="D550" s="110"/>
      <c r="E550" s="205">
        <f t="shared" si="462"/>
        <v>1568.1986728260101</v>
      </c>
      <c r="F550" s="205">
        <f t="shared" si="463"/>
        <v>1656.1238812236272</v>
      </c>
      <c r="G550" s="205">
        <f t="shared" si="464"/>
        <v>-0.16056619405343267</v>
      </c>
      <c r="H550" s="205">
        <f t="shared" si="465"/>
        <v>1554.0808567522499</v>
      </c>
      <c r="I550" s="205">
        <f t="shared" si="466"/>
        <v>0</v>
      </c>
      <c r="J550" s="110"/>
      <c r="K550" s="115">
        <f t="shared" si="467"/>
        <v>1530.15564000001</v>
      </c>
      <c r="L550" s="115">
        <f t="shared" si="468"/>
        <v>1740.524480000006</v>
      </c>
      <c r="M550" s="115">
        <f t="shared" si="469"/>
        <v>0.18400392541707361</v>
      </c>
      <c r="N550" s="115">
        <f t="shared" si="470"/>
        <v>1598.2115957741553</v>
      </c>
      <c r="O550" s="115">
        <f t="shared" si="471"/>
        <v>1926.2528000000029</v>
      </c>
      <c r="P550" s="110"/>
      <c r="Q550" s="205">
        <f t="shared" si="472"/>
        <v>-0.75364960210173315</v>
      </c>
      <c r="R550" s="204">
        <f t="shared" si="473"/>
        <v>0</v>
      </c>
      <c r="S550" s="204">
        <f t="shared" si="474"/>
        <v>0</v>
      </c>
      <c r="T550" s="115">
        <f t="shared" si="475"/>
        <v>-0.1341537344483929</v>
      </c>
      <c r="U550" s="115">
        <f t="shared" si="476"/>
        <v>0</v>
      </c>
      <c r="V550" s="115">
        <f t="shared" si="477"/>
        <v>0</v>
      </c>
      <c r="W550" s="202">
        <f t="shared" si="495"/>
        <v>0</v>
      </c>
      <c r="X550" s="110"/>
      <c r="Y550" s="205">
        <f t="shared" si="513"/>
        <v>100.82730920260234</v>
      </c>
      <c r="Z550" s="205">
        <f t="shared" si="514"/>
        <v>-0.75364960210173315</v>
      </c>
      <c r="AA550" s="205">
        <f t="shared" si="478"/>
        <v>0</v>
      </c>
      <c r="AB550" s="205">
        <f t="shared" si="496"/>
        <v>0</v>
      </c>
      <c r="AC550" s="205">
        <f t="shared" si="515"/>
        <v>-0.74227629951622454</v>
      </c>
      <c r="AD550" s="205">
        <f t="shared" si="479"/>
        <v>0</v>
      </c>
      <c r="AE550" s="205">
        <f t="shared" si="497"/>
        <v>0</v>
      </c>
      <c r="AF550" s="205">
        <f t="shared" si="480"/>
        <v>0</v>
      </c>
      <c r="AG550" s="205">
        <f t="shared" si="498"/>
        <v>0</v>
      </c>
      <c r="AH550" s="205">
        <f t="shared" si="499"/>
        <v>0</v>
      </c>
      <c r="AI550" s="205">
        <f t="shared" si="481"/>
        <v>-0.16056619405343267</v>
      </c>
      <c r="AJ550" s="205">
        <f t="shared" si="516"/>
        <v>1554.0808567522499</v>
      </c>
      <c r="AK550" s="205">
        <f t="shared" si="500"/>
        <v>100.73978610146456</v>
      </c>
      <c r="AL550" s="205">
        <f t="shared" si="482"/>
        <v>100.82730920260234</v>
      </c>
      <c r="AM550" s="205" t="e">
        <f t="shared" si="483"/>
        <v>#DIV/0!</v>
      </c>
      <c r="AN550" s="205">
        <f t="shared" si="501"/>
        <v>0</v>
      </c>
      <c r="AO550" s="205">
        <f t="shared" si="484"/>
        <v>0</v>
      </c>
      <c r="AP550" s="205">
        <f t="shared" si="502"/>
        <v>0</v>
      </c>
      <c r="AQ550" s="205">
        <f t="shared" si="503"/>
        <v>0</v>
      </c>
      <c r="AR550" s="215">
        <f t="shared" si="485"/>
        <v>13.181186421934679</v>
      </c>
      <c r="AS550" s="215">
        <f t="shared" si="486"/>
        <v>13.181186421934679</v>
      </c>
      <c r="AT550" s="215">
        <f t="shared" si="487"/>
        <v>0</v>
      </c>
      <c r="AU550" s="215">
        <f t="shared" si="517"/>
        <v>0</v>
      </c>
      <c r="AV550" s="201"/>
      <c r="AW550" s="115">
        <f t="shared" si="518"/>
        <v>92.661000000000215</v>
      </c>
      <c r="AX550" s="115">
        <f t="shared" si="519"/>
        <v>-0.1341537344483929</v>
      </c>
      <c r="AY550" s="115">
        <f t="shared" si="504"/>
        <v>0</v>
      </c>
      <c r="AZ550" s="115">
        <f t="shared" si="520"/>
        <v>-0.12940017874118825</v>
      </c>
      <c r="BA550" s="115">
        <f t="shared" si="505"/>
        <v>0</v>
      </c>
      <c r="BB550" s="115">
        <f t="shared" si="521"/>
        <v>0</v>
      </c>
      <c r="BC550" s="115">
        <f t="shared" si="522"/>
        <v>0</v>
      </c>
      <c r="BD550" s="115">
        <f t="shared" si="523"/>
        <v>0</v>
      </c>
      <c r="BE550" s="115">
        <f t="shared" si="506"/>
        <v>0</v>
      </c>
      <c r="BF550" s="115">
        <f t="shared" si="507"/>
        <v>0</v>
      </c>
      <c r="BG550" s="115">
        <f t="shared" si="524"/>
        <v>1530.15564000001</v>
      </c>
      <c r="BH550" s="115">
        <f t="shared" si="525"/>
        <v>2914.8375497576521</v>
      </c>
      <c r="BI550" s="115">
        <f t="shared" si="508"/>
        <v>92.661000000000215</v>
      </c>
      <c r="BJ550" s="115" t="e">
        <f t="shared" si="509"/>
        <v>#DIV/0!</v>
      </c>
      <c r="BK550" s="115">
        <f t="shared" si="488"/>
        <v>0</v>
      </c>
      <c r="BL550" s="115">
        <f t="shared" si="489"/>
        <v>0</v>
      </c>
      <c r="BM550" s="115">
        <f t="shared" si="510"/>
        <v>0</v>
      </c>
      <c r="BN550" s="201">
        <f t="shared" si="490"/>
        <v>0</v>
      </c>
      <c r="BO550" s="216">
        <f t="shared" si="526"/>
        <v>0</v>
      </c>
      <c r="BP550" s="201"/>
      <c r="BQ550" s="110">
        <f t="shared" si="491"/>
        <v>0</v>
      </c>
      <c r="BR550" s="110" t="e">
        <f t="shared" si="492"/>
        <v>#DIV/0!</v>
      </c>
      <c r="BS550" s="110" t="e">
        <f t="shared" si="511"/>
        <v>#DIV/0!</v>
      </c>
      <c r="BT550" s="110">
        <f t="shared" si="512"/>
        <v>0</v>
      </c>
    </row>
    <row r="551" spans="1:72" s="217" customFormat="1">
      <c r="A551" s="110">
        <f t="shared" si="527"/>
        <v>3.9300000000001081</v>
      </c>
      <c r="B551" s="110">
        <f t="shared" si="493"/>
        <v>1501.8020626382147</v>
      </c>
      <c r="C551" s="116">
        <f t="shared" si="494"/>
        <v>1501.8020626382147</v>
      </c>
      <c r="D551" s="110"/>
      <c r="E551" s="205">
        <f t="shared" si="462"/>
        <v>1567.244370385371</v>
      </c>
      <c r="F551" s="205">
        <f t="shared" si="463"/>
        <v>1655.4556812236272</v>
      </c>
      <c r="G551" s="205">
        <f t="shared" si="464"/>
        <v>-0.16066715818335942</v>
      </c>
      <c r="H551" s="205">
        <f t="shared" si="465"/>
        <v>1553.0717097533593</v>
      </c>
      <c r="I551" s="205">
        <f t="shared" si="466"/>
        <v>0</v>
      </c>
      <c r="J551" s="110"/>
      <c r="K551" s="115">
        <f t="shared" si="467"/>
        <v>1529.22801000001</v>
      </c>
      <c r="L551" s="115">
        <f t="shared" si="468"/>
        <v>1739.9763200000059</v>
      </c>
      <c r="M551" s="115">
        <f t="shared" si="469"/>
        <v>0.18418467583496856</v>
      </c>
      <c r="N551" s="115">
        <f t="shared" si="470"/>
        <v>1597.4513687633707</v>
      </c>
      <c r="O551" s="115">
        <f t="shared" si="471"/>
        <v>1925.9602000000032</v>
      </c>
      <c r="P551" s="110"/>
      <c r="Q551" s="205">
        <f t="shared" si="472"/>
        <v>-0.7418811388842298</v>
      </c>
      <c r="R551" s="204">
        <f t="shared" si="473"/>
        <v>0</v>
      </c>
      <c r="S551" s="204">
        <f t="shared" si="474"/>
        <v>0</v>
      </c>
      <c r="T551" s="115">
        <f t="shared" si="475"/>
        <v>-0.13013602510879396</v>
      </c>
      <c r="U551" s="115">
        <f t="shared" si="476"/>
        <v>0</v>
      </c>
      <c r="V551" s="115">
        <f t="shared" si="477"/>
        <v>0</v>
      </c>
      <c r="W551" s="202">
        <f t="shared" si="495"/>
        <v>0</v>
      </c>
      <c r="X551" s="110"/>
      <c r="Y551" s="205">
        <f t="shared" si="513"/>
        <v>100.91469988906498</v>
      </c>
      <c r="Z551" s="205">
        <f t="shared" si="514"/>
        <v>-0.7418811388842298</v>
      </c>
      <c r="AA551" s="205">
        <f t="shared" si="478"/>
        <v>0</v>
      </c>
      <c r="AB551" s="205">
        <f t="shared" si="496"/>
        <v>0</v>
      </c>
      <c r="AC551" s="205">
        <f t="shared" si="515"/>
        <v>-0.73054472419435412</v>
      </c>
      <c r="AD551" s="205">
        <f t="shared" si="479"/>
        <v>0</v>
      </c>
      <c r="AE551" s="205">
        <f t="shared" si="497"/>
        <v>0</v>
      </c>
      <c r="AF551" s="205">
        <f t="shared" si="480"/>
        <v>0</v>
      </c>
      <c r="AG551" s="205">
        <f t="shared" si="498"/>
        <v>0</v>
      </c>
      <c r="AH551" s="205">
        <f t="shared" si="499"/>
        <v>0</v>
      </c>
      <c r="AI551" s="205">
        <f t="shared" si="481"/>
        <v>-0.16066715818335942</v>
      </c>
      <c r="AJ551" s="205">
        <f t="shared" si="516"/>
        <v>1553.0717097533593</v>
      </c>
      <c r="AK551" s="205">
        <f t="shared" si="500"/>
        <v>100.82730920260234</v>
      </c>
      <c r="AL551" s="205">
        <f t="shared" si="482"/>
        <v>100.91469988906498</v>
      </c>
      <c r="AM551" s="205" t="e">
        <f t="shared" si="483"/>
        <v>#DIV/0!</v>
      </c>
      <c r="AN551" s="205">
        <f t="shared" si="501"/>
        <v>0</v>
      </c>
      <c r="AO551" s="205">
        <f t="shared" si="484"/>
        <v>0</v>
      </c>
      <c r="AP551" s="205">
        <f t="shared" si="502"/>
        <v>0</v>
      </c>
      <c r="AQ551" s="205">
        <f t="shared" si="503"/>
        <v>0</v>
      </c>
      <c r="AR551" s="215">
        <f t="shared" si="485"/>
        <v>13.181186421934679</v>
      </c>
      <c r="AS551" s="215">
        <f t="shared" si="486"/>
        <v>13.181186421934679</v>
      </c>
      <c r="AT551" s="215">
        <f t="shared" si="487"/>
        <v>0</v>
      </c>
      <c r="AU551" s="215">
        <f t="shared" si="517"/>
        <v>0</v>
      </c>
      <c r="AV551" s="201"/>
      <c r="AW551" s="115">
        <f t="shared" si="518"/>
        <v>92.7629999999928</v>
      </c>
      <c r="AX551" s="115">
        <f t="shared" si="519"/>
        <v>-0.13013602510879396</v>
      </c>
      <c r="AY551" s="115">
        <f t="shared" si="504"/>
        <v>0</v>
      </c>
      <c r="AZ551" s="115">
        <f t="shared" si="520"/>
        <v>-0.12539102857714907</v>
      </c>
      <c r="BA551" s="115">
        <f t="shared" si="505"/>
        <v>0</v>
      </c>
      <c r="BB551" s="115">
        <f t="shared" si="521"/>
        <v>0</v>
      </c>
      <c r="BC551" s="115">
        <f t="shared" si="522"/>
        <v>0</v>
      </c>
      <c r="BD551" s="115">
        <f t="shared" si="523"/>
        <v>0</v>
      </c>
      <c r="BE551" s="115">
        <f t="shared" si="506"/>
        <v>0</v>
      </c>
      <c r="BF551" s="115">
        <f t="shared" si="507"/>
        <v>0</v>
      </c>
      <c r="BG551" s="115">
        <f t="shared" si="524"/>
        <v>1529.22801000001</v>
      </c>
      <c r="BH551" s="115">
        <f t="shared" si="525"/>
        <v>2835.3577361795865</v>
      </c>
      <c r="BI551" s="115">
        <f t="shared" si="508"/>
        <v>92.7629999999928</v>
      </c>
      <c r="BJ551" s="115" t="e">
        <f t="shared" si="509"/>
        <v>#DIV/0!</v>
      </c>
      <c r="BK551" s="115">
        <f t="shared" si="488"/>
        <v>0</v>
      </c>
      <c r="BL551" s="115">
        <f t="shared" si="489"/>
        <v>0</v>
      </c>
      <c r="BM551" s="115">
        <f t="shared" si="510"/>
        <v>0</v>
      </c>
      <c r="BN551" s="201">
        <f t="shared" si="490"/>
        <v>0</v>
      </c>
      <c r="BO551" s="216">
        <f t="shared" si="526"/>
        <v>0</v>
      </c>
      <c r="BP551" s="201"/>
      <c r="BQ551" s="110">
        <f t="shared" si="491"/>
        <v>0</v>
      </c>
      <c r="BR551" s="110" t="e">
        <f t="shared" si="492"/>
        <v>#DIV/0!</v>
      </c>
      <c r="BS551" s="110" t="e">
        <f t="shared" si="511"/>
        <v>#DIV/0!</v>
      </c>
      <c r="BT551" s="110">
        <f t="shared" si="512"/>
        <v>0</v>
      </c>
    </row>
    <row r="552" spans="1:72" s="217" customFormat="1">
      <c r="A552" s="110">
        <f t="shared" si="527"/>
        <v>3.9200000000001083</v>
      </c>
      <c r="B552" s="110">
        <f t="shared" si="493"/>
        <v>1501.6702507739953</v>
      </c>
      <c r="C552" s="116">
        <f t="shared" si="494"/>
        <v>1501.6702507739953</v>
      </c>
      <c r="D552" s="110"/>
      <c r="E552" s="205">
        <f t="shared" si="462"/>
        <v>1566.2889415899801</v>
      </c>
      <c r="F552" s="205">
        <f t="shared" si="463"/>
        <v>1654.7846812236271</v>
      </c>
      <c r="G552" s="205">
        <f t="shared" si="464"/>
        <v>-0.16076764232912219</v>
      </c>
      <c r="H552" s="205">
        <f t="shared" si="465"/>
        <v>1552.0616901729068</v>
      </c>
      <c r="I552" s="205">
        <f t="shared" si="466"/>
        <v>0</v>
      </c>
      <c r="J552" s="110"/>
      <c r="K552" s="115">
        <f t="shared" si="467"/>
        <v>1528.2993600000102</v>
      </c>
      <c r="L552" s="115">
        <f t="shared" si="468"/>
        <v>1739.4275200000059</v>
      </c>
      <c r="M552" s="115">
        <f t="shared" si="469"/>
        <v>0.18436578171091247</v>
      </c>
      <c r="N552" s="115">
        <f t="shared" si="470"/>
        <v>1596.6904788866748</v>
      </c>
      <c r="O552" s="115">
        <f t="shared" si="471"/>
        <v>1925.6672000000033</v>
      </c>
      <c r="P552" s="110"/>
      <c r="Q552" s="205">
        <f t="shared" si="472"/>
        <v>-0.73018984962996025</v>
      </c>
      <c r="R552" s="204">
        <f t="shared" si="473"/>
        <v>0</v>
      </c>
      <c r="S552" s="204">
        <f t="shared" si="474"/>
        <v>0</v>
      </c>
      <c r="T552" s="115">
        <f t="shared" si="475"/>
        <v>-0.12612769999992141</v>
      </c>
      <c r="U552" s="115">
        <f t="shared" si="476"/>
        <v>0</v>
      </c>
      <c r="V552" s="115">
        <f t="shared" si="477"/>
        <v>0</v>
      </c>
      <c r="W552" s="202">
        <f t="shared" si="495"/>
        <v>0</v>
      </c>
      <c r="X552" s="110"/>
      <c r="Y552" s="205">
        <f t="shared" si="513"/>
        <v>101.00195804525572</v>
      </c>
      <c r="Z552" s="205">
        <f t="shared" si="514"/>
        <v>-0.73018984962996025</v>
      </c>
      <c r="AA552" s="205">
        <f t="shared" si="478"/>
        <v>0</v>
      </c>
      <c r="AB552" s="205">
        <f t="shared" si="496"/>
        <v>0</v>
      </c>
      <c r="AC552" s="205">
        <f t="shared" si="515"/>
        <v>-0.71888987062374166</v>
      </c>
      <c r="AD552" s="205">
        <f t="shared" si="479"/>
        <v>0</v>
      </c>
      <c r="AE552" s="205">
        <f t="shared" si="497"/>
        <v>0</v>
      </c>
      <c r="AF552" s="205">
        <f t="shared" si="480"/>
        <v>0</v>
      </c>
      <c r="AG552" s="205">
        <f t="shared" si="498"/>
        <v>0</v>
      </c>
      <c r="AH552" s="205">
        <f t="shared" si="499"/>
        <v>0</v>
      </c>
      <c r="AI552" s="205">
        <f t="shared" si="481"/>
        <v>-0.16076764232912219</v>
      </c>
      <c r="AJ552" s="205">
        <f t="shared" si="516"/>
        <v>1552.0616901729068</v>
      </c>
      <c r="AK552" s="205">
        <f t="shared" si="500"/>
        <v>100.91469988906498</v>
      </c>
      <c r="AL552" s="205">
        <f t="shared" si="482"/>
        <v>101.00195804525572</v>
      </c>
      <c r="AM552" s="205" t="e">
        <f t="shared" si="483"/>
        <v>#DIV/0!</v>
      </c>
      <c r="AN552" s="205">
        <f t="shared" si="501"/>
        <v>0</v>
      </c>
      <c r="AO552" s="205">
        <f t="shared" si="484"/>
        <v>0</v>
      </c>
      <c r="AP552" s="205">
        <f t="shared" si="502"/>
        <v>0</v>
      </c>
      <c r="AQ552" s="205">
        <f t="shared" si="503"/>
        <v>0</v>
      </c>
      <c r="AR552" s="215">
        <f t="shared" si="485"/>
        <v>13.181186421957417</v>
      </c>
      <c r="AS552" s="215">
        <f t="shared" si="486"/>
        <v>13.181186421957417</v>
      </c>
      <c r="AT552" s="215">
        <f t="shared" si="487"/>
        <v>0</v>
      </c>
      <c r="AU552" s="215">
        <f t="shared" si="517"/>
        <v>0</v>
      </c>
      <c r="AV552" s="201"/>
      <c r="AW552" s="115">
        <f t="shared" si="518"/>
        <v>92.864999999985386</v>
      </c>
      <c r="AX552" s="115">
        <f t="shared" si="519"/>
        <v>-0.12612769999992141</v>
      </c>
      <c r="AY552" s="115">
        <f t="shared" si="504"/>
        <v>0</v>
      </c>
      <c r="AZ552" s="115">
        <f t="shared" si="520"/>
        <v>-0.12139124040116386</v>
      </c>
      <c r="BA552" s="115">
        <f t="shared" si="505"/>
        <v>0</v>
      </c>
      <c r="BB552" s="115">
        <f t="shared" si="521"/>
        <v>0</v>
      </c>
      <c r="BC552" s="115">
        <f t="shared" si="522"/>
        <v>0</v>
      </c>
      <c r="BD552" s="115">
        <f t="shared" si="523"/>
        <v>0</v>
      </c>
      <c r="BE552" s="115">
        <f t="shared" si="506"/>
        <v>0</v>
      </c>
      <c r="BF552" s="115">
        <f t="shared" si="507"/>
        <v>0</v>
      </c>
      <c r="BG552" s="115">
        <f t="shared" si="524"/>
        <v>1528.2993600000102</v>
      </c>
      <c r="BH552" s="115">
        <f t="shared" si="525"/>
        <v>2755.7759226015282</v>
      </c>
      <c r="BI552" s="115">
        <f t="shared" si="508"/>
        <v>92.864999999985386</v>
      </c>
      <c r="BJ552" s="115" t="e">
        <f t="shared" si="509"/>
        <v>#DIV/0!</v>
      </c>
      <c r="BK552" s="115">
        <f t="shared" si="488"/>
        <v>0</v>
      </c>
      <c r="BL552" s="115">
        <f t="shared" si="489"/>
        <v>0</v>
      </c>
      <c r="BM552" s="115">
        <f t="shared" si="510"/>
        <v>0</v>
      </c>
      <c r="BN552" s="201">
        <f t="shared" si="490"/>
        <v>0</v>
      </c>
      <c r="BO552" s="216">
        <f t="shared" si="526"/>
        <v>0</v>
      </c>
      <c r="BP552" s="201"/>
      <c r="BQ552" s="110">
        <f t="shared" si="491"/>
        <v>0</v>
      </c>
      <c r="BR552" s="110" t="e">
        <f t="shared" si="492"/>
        <v>#DIV/0!</v>
      </c>
      <c r="BS552" s="110" t="e">
        <f t="shared" si="511"/>
        <v>#DIV/0!</v>
      </c>
      <c r="BT552" s="110">
        <f t="shared" si="512"/>
        <v>0</v>
      </c>
    </row>
    <row r="553" spans="1:72" s="217" customFormat="1">
      <c r="A553" s="110">
        <f t="shared" si="527"/>
        <v>3.9100000000001085</v>
      </c>
      <c r="B553" s="110">
        <f t="shared" si="493"/>
        <v>1501.5384389097758</v>
      </c>
      <c r="C553" s="116">
        <f t="shared" si="494"/>
        <v>1501.5384389097758</v>
      </c>
      <c r="D553" s="110"/>
      <c r="E553" s="205">
        <f t="shared" si="462"/>
        <v>1565.332386439838</v>
      </c>
      <c r="F553" s="205">
        <f t="shared" si="463"/>
        <v>1654.1108812236273</v>
      </c>
      <c r="G553" s="205">
        <f t="shared" si="464"/>
        <v>-0.16086764184701094</v>
      </c>
      <c r="H553" s="205">
        <f t="shared" si="465"/>
        <v>1551.0507993372428</v>
      </c>
      <c r="I553" s="205">
        <f t="shared" si="466"/>
        <v>0</v>
      </c>
      <c r="J553" s="110"/>
      <c r="K553" s="115">
        <f t="shared" si="467"/>
        <v>1527.3696900000102</v>
      </c>
      <c r="L553" s="115">
        <f t="shared" si="468"/>
        <v>1738.8780800000061</v>
      </c>
      <c r="M553" s="115">
        <f t="shared" si="469"/>
        <v>0.18454724409448622</v>
      </c>
      <c r="N553" s="115">
        <f t="shared" si="470"/>
        <v>1595.9289269741059</v>
      </c>
      <c r="O553" s="115">
        <f t="shared" si="471"/>
        <v>1925.373800000003</v>
      </c>
      <c r="P553" s="110"/>
      <c r="Q553" s="205">
        <f t="shared" si="472"/>
        <v>-0.71857433137862681</v>
      </c>
      <c r="R553" s="204">
        <f t="shared" si="473"/>
        <v>0</v>
      </c>
      <c r="S553" s="204">
        <f t="shared" si="474"/>
        <v>0</v>
      </c>
      <c r="T553" s="115">
        <f t="shared" si="475"/>
        <v>-0.12212873016637756</v>
      </c>
      <c r="U553" s="115">
        <f t="shared" si="476"/>
        <v>0</v>
      </c>
      <c r="V553" s="115">
        <f t="shared" si="477"/>
        <v>0</v>
      </c>
      <c r="W553" s="202">
        <f t="shared" si="495"/>
        <v>0</v>
      </c>
      <c r="X553" s="110"/>
      <c r="Y553" s="205">
        <f t="shared" si="513"/>
        <v>101.08908356640075</v>
      </c>
      <c r="Z553" s="205">
        <f t="shared" si="514"/>
        <v>-0.71857433137862681</v>
      </c>
      <c r="AA553" s="205">
        <f t="shared" si="478"/>
        <v>0</v>
      </c>
      <c r="AB553" s="205">
        <f t="shared" si="496"/>
        <v>0</v>
      </c>
      <c r="AC553" s="205">
        <f t="shared" si="515"/>
        <v>-0.70731034225113154</v>
      </c>
      <c r="AD553" s="205">
        <f t="shared" si="479"/>
        <v>0</v>
      </c>
      <c r="AE553" s="205">
        <f t="shared" si="497"/>
        <v>0</v>
      </c>
      <c r="AF553" s="205">
        <f t="shared" si="480"/>
        <v>0</v>
      </c>
      <c r="AG553" s="205">
        <f t="shared" si="498"/>
        <v>0</v>
      </c>
      <c r="AH553" s="205">
        <f t="shared" si="499"/>
        <v>0</v>
      </c>
      <c r="AI553" s="205">
        <f t="shared" si="481"/>
        <v>-0.16086764184701094</v>
      </c>
      <c r="AJ553" s="205">
        <f t="shared" si="516"/>
        <v>1551.0507993372428</v>
      </c>
      <c r="AK553" s="205">
        <f t="shared" si="500"/>
        <v>101.00195804525572</v>
      </c>
      <c r="AL553" s="205">
        <f t="shared" si="482"/>
        <v>101.08908356640075</v>
      </c>
      <c r="AM553" s="205" t="e">
        <f t="shared" si="483"/>
        <v>#DIV/0!</v>
      </c>
      <c r="AN553" s="205">
        <f t="shared" si="501"/>
        <v>0</v>
      </c>
      <c r="AO553" s="205">
        <f t="shared" si="484"/>
        <v>0</v>
      </c>
      <c r="AP553" s="205">
        <f t="shared" si="502"/>
        <v>0</v>
      </c>
      <c r="AQ553" s="205">
        <f t="shared" si="503"/>
        <v>0</v>
      </c>
      <c r="AR553" s="215">
        <f t="shared" si="485"/>
        <v>13.181186421934679</v>
      </c>
      <c r="AS553" s="215">
        <f t="shared" si="486"/>
        <v>13.181186421934679</v>
      </c>
      <c r="AT553" s="215">
        <f t="shared" si="487"/>
        <v>0</v>
      </c>
      <c r="AU553" s="215">
        <f t="shared" si="517"/>
        <v>0</v>
      </c>
      <c r="AV553" s="201"/>
      <c r="AW553" s="115">
        <f t="shared" si="518"/>
        <v>92.967000000000709</v>
      </c>
      <c r="AX553" s="115">
        <f t="shared" si="519"/>
        <v>-0.12212873016637756</v>
      </c>
      <c r="AY553" s="115">
        <f t="shared" si="504"/>
        <v>0</v>
      </c>
      <c r="AZ553" s="115">
        <f t="shared" si="520"/>
        <v>-0.11740078533165957</v>
      </c>
      <c r="BA553" s="115">
        <f t="shared" si="505"/>
        <v>0</v>
      </c>
      <c r="BB553" s="115">
        <f t="shared" si="521"/>
        <v>0</v>
      </c>
      <c r="BC553" s="115">
        <f t="shared" si="522"/>
        <v>0</v>
      </c>
      <c r="BD553" s="115">
        <f t="shared" si="523"/>
        <v>0</v>
      </c>
      <c r="BE553" s="115">
        <f t="shared" si="506"/>
        <v>0</v>
      </c>
      <c r="BF553" s="115">
        <f t="shared" si="507"/>
        <v>0</v>
      </c>
      <c r="BG553" s="115">
        <f t="shared" si="524"/>
        <v>1527.3696900000102</v>
      </c>
      <c r="BH553" s="115">
        <f t="shared" si="525"/>
        <v>2676.0921090235001</v>
      </c>
      <c r="BI553" s="115">
        <f t="shared" si="508"/>
        <v>92.967000000000709</v>
      </c>
      <c r="BJ553" s="115" t="e">
        <f t="shared" si="509"/>
        <v>#DIV/0!</v>
      </c>
      <c r="BK553" s="115">
        <f t="shared" si="488"/>
        <v>0</v>
      </c>
      <c r="BL553" s="115">
        <f t="shared" si="489"/>
        <v>0</v>
      </c>
      <c r="BM553" s="115">
        <f t="shared" si="510"/>
        <v>0</v>
      </c>
      <c r="BN553" s="201">
        <f t="shared" si="490"/>
        <v>0</v>
      </c>
      <c r="BO553" s="216">
        <f t="shared" si="526"/>
        <v>0</v>
      </c>
      <c r="BP553" s="201"/>
      <c r="BQ553" s="110">
        <f t="shared" si="491"/>
        <v>0</v>
      </c>
      <c r="BR553" s="110" t="e">
        <f t="shared" si="492"/>
        <v>#DIV/0!</v>
      </c>
      <c r="BS553" s="110" t="e">
        <f t="shared" si="511"/>
        <v>#DIV/0!</v>
      </c>
      <c r="BT553" s="110">
        <f t="shared" si="512"/>
        <v>0</v>
      </c>
    </row>
    <row r="554" spans="1:72" s="217" customFormat="1">
      <c r="A554" s="110">
        <f t="shared" si="527"/>
        <v>3.9000000000001087</v>
      </c>
      <c r="B554" s="110">
        <f t="shared" si="493"/>
        <v>1501.4066270455564</v>
      </c>
      <c r="C554" s="116">
        <f t="shared" si="494"/>
        <v>1501.4066270455564</v>
      </c>
      <c r="D554" s="110"/>
      <c r="E554" s="205">
        <f t="shared" si="462"/>
        <v>1564.3747049349442</v>
      </c>
      <c r="F554" s="205">
        <f t="shared" si="463"/>
        <v>1653.4342812236273</v>
      </c>
      <c r="G554" s="205">
        <f t="shared" si="464"/>
        <v>-0.16096715208729664</v>
      </c>
      <c r="H554" s="205">
        <f t="shared" si="465"/>
        <v>1550.0390385736537</v>
      </c>
      <c r="I554" s="205">
        <f t="shared" si="466"/>
        <v>0</v>
      </c>
      <c r="J554" s="110"/>
      <c r="K554" s="115">
        <f t="shared" si="467"/>
        <v>1526.4390000000103</v>
      </c>
      <c r="L554" s="115">
        <f t="shared" si="468"/>
        <v>1738.3280000000059</v>
      </c>
      <c r="M554" s="115">
        <f t="shared" si="469"/>
        <v>0.18472906403940687</v>
      </c>
      <c r="N554" s="115">
        <f t="shared" si="470"/>
        <v>1595.1667138585776</v>
      </c>
      <c r="O554" s="115">
        <f t="shared" si="471"/>
        <v>1925.0800000000033</v>
      </c>
      <c r="P554" s="110"/>
      <c r="Q554" s="205">
        <f t="shared" si="472"/>
        <v>-0.70703320758319477</v>
      </c>
      <c r="R554" s="204">
        <f t="shared" si="473"/>
        <v>0</v>
      </c>
      <c r="S554" s="204">
        <f t="shared" si="474"/>
        <v>0</v>
      </c>
      <c r="T554" s="115">
        <f t="shared" si="475"/>
        <v>-0.11813908675983369</v>
      </c>
      <c r="U554" s="115">
        <f t="shared" si="476"/>
        <v>0</v>
      </c>
      <c r="V554" s="115">
        <f t="shared" si="477"/>
        <v>0</v>
      </c>
      <c r="W554" s="202">
        <f t="shared" si="495"/>
        <v>0</v>
      </c>
      <c r="X554" s="110"/>
      <c r="Y554" s="205">
        <f t="shared" si="513"/>
        <v>101.17607635891306</v>
      </c>
      <c r="Z554" s="205">
        <f t="shared" si="514"/>
        <v>-0.70703320758319477</v>
      </c>
      <c r="AA554" s="205">
        <f t="shared" si="478"/>
        <v>0</v>
      </c>
      <c r="AB554" s="205">
        <f t="shared" si="496"/>
        <v>0</v>
      </c>
      <c r="AC554" s="205">
        <f t="shared" si="515"/>
        <v>-0.69580476880465691</v>
      </c>
      <c r="AD554" s="205">
        <f t="shared" si="479"/>
        <v>0</v>
      </c>
      <c r="AE554" s="205">
        <f t="shared" si="497"/>
        <v>0</v>
      </c>
      <c r="AF554" s="205">
        <f t="shared" si="480"/>
        <v>0</v>
      </c>
      <c r="AG554" s="205">
        <f t="shared" si="498"/>
        <v>0</v>
      </c>
      <c r="AH554" s="205">
        <f t="shared" si="499"/>
        <v>0</v>
      </c>
      <c r="AI554" s="205">
        <f t="shared" si="481"/>
        <v>-0.16096715208729664</v>
      </c>
      <c r="AJ554" s="205">
        <f t="shared" si="516"/>
        <v>1550.0390385736537</v>
      </c>
      <c r="AK554" s="205">
        <f t="shared" si="500"/>
        <v>101.08908356640075</v>
      </c>
      <c r="AL554" s="205">
        <f t="shared" si="482"/>
        <v>101.17607635891306</v>
      </c>
      <c r="AM554" s="205" t="e">
        <f t="shared" si="483"/>
        <v>#DIV/0!</v>
      </c>
      <c r="AN554" s="205">
        <f t="shared" si="501"/>
        <v>0</v>
      </c>
      <c r="AO554" s="205">
        <f t="shared" si="484"/>
        <v>0</v>
      </c>
      <c r="AP554" s="205">
        <f t="shared" si="502"/>
        <v>0</v>
      </c>
      <c r="AQ554" s="205">
        <f t="shared" si="503"/>
        <v>0</v>
      </c>
      <c r="AR554" s="215">
        <f t="shared" si="485"/>
        <v>13.181186421934679</v>
      </c>
      <c r="AS554" s="215">
        <f t="shared" si="486"/>
        <v>13.181186421934679</v>
      </c>
      <c r="AT554" s="215">
        <f t="shared" si="487"/>
        <v>0</v>
      </c>
      <c r="AU554" s="215">
        <f t="shared" si="517"/>
        <v>0</v>
      </c>
      <c r="AV554" s="201"/>
      <c r="AW554" s="115">
        <f t="shared" si="518"/>
        <v>93.068999999993309</v>
      </c>
      <c r="AX554" s="115">
        <f t="shared" si="519"/>
        <v>-0.11813908675983369</v>
      </c>
      <c r="AY554" s="115">
        <f t="shared" si="504"/>
        <v>0</v>
      </c>
      <c r="AZ554" s="115">
        <f t="shared" si="520"/>
        <v>-0.11341963459384101</v>
      </c>
      <c r="BA554" s="115">
        <f t="shared" si="505"/>
        <v>0</v>
      </c>
      <c r="BB554" s="115">
        <f t="shared" si="521"/>
        <v>0</v>
      </c>
      <c r="BC554" s="115">
        <f t="shared" si="522"/>
        <v>0</v>
      </c>
      <c r="BD554" s="115">
        <f t="shared" si="523"/>
        <v>0</v>
      </c>
      <c r="BE554" s="115">
        <f t="shared" si="506"/>
        <v>0</v>
      </c>
      <c r="BF554" s="115">
        <f t="shared" si="507"/>
        <v>0</v>
      </c>
      <c r="BG554" s="115">
        <f t="shared" si="524"/>
        <v>1526.4390000000103</v>
      </c>
      <c r="BH554" s="115">
        <f t="shared" si="525"/>
        <v>2596.3062954454344</v>
      </c>
      <c r="BI554" s="115">
        <f t="shared" si="508"/>
        <v>93.068999999993309</v>
      </c>
      <c r="BJ554" s="115" t="e">
        <f t="shared" si="509"/>
        <v>#DIV/0!</v>
      </c>
      <c r="BK554" s="115">
        <f t="shared" si="488"/>
        <v>0</v>
      </c>
      <c r="BL554" s="115">
        <f t="shared" si="489"/>
        <v>0</v>
      </c>
      <c r="BM554" s="115">
        <f t="shared" si="510"/>
        <v>0</v>
      </c>
      <c r="BN554" s="201">
        <f t="shared" si="490"/>
        <v>0</v>
      </c>
      <c r="BO554" s="216">
        <f t="shared" si="526"/>
        <v>0</v>
      </c>
      <c r="BP554" s="201"/>
      <c r="BQ554" s="110">
        <f t="shared" si="491"/>
        <v>0</v>
      </c>
      <c r="BR554" s="110" t="e">
        <f t="shared" si="492"/>
        <v>#DIV/0!</v>
      </c>
      <c r="BS554" s="110" t="e">
        <f t="shared" si="511"/>
        <v>#DIV/0!</v>
      </c>
      <c r="BT554" s="110">
        <f t="shared" si="512"/>
        <v>0</v>
      </c>
    </row>
    <row r="555" spans="1:72" s="217" customFormat="1">
      <c r="A555" s="110">
        <f t="shared" si="527"/>
        <v>3.8900000000001089</v>
      </c>
      <c r="B555" s="110">
        <f t="shared" si="493"/>
        <v>1501.2748151813371</v>
      </c>
      <c r="C555" s="116">
        <f t="shared" si="494"/>
        <v>1501.2748151813371</v>
      </c>
      <c r="D555" s="110"/>
      <c r="E555" s="205">
        <f t="shared" ref="E555:E618" si="528">(($P$19*($B$28+$B$27)+$P$20)*A555*A555+($P$21*($B$27+$B$28)+$P$22*($B$25/($B$25+$B$23))+$P$23)*A555+$P$24)</f>
        <v>1563.4158970752992</v>
      </c>
      <c r="F555" s="205">
        <f t="shared" ref="F555:F618" si="529">$P$25*A555^2+$P$26*A555+$P$27*($B$25/($B$25+$B$23))+$P$28*$B$21+$P$29*$B$26+$P$30</f>
        <v>1652.7548812236273</v>
      </c>
      <c r="G555" s="205">
        <f t="shared" ref="G555:G618" si="530">(-($P$36*$B$26+$P$37)+(($P$36*$B$26+$P$37)^2-4*5*(($P$31+$P$32*$B$25/($B$25+$B$23))*$A555^2+($P$33+$P$34*$B$25/($B$25+$B$23))*$A555+$P$35))^0.5)/(2*(($P$31+$P$32*$B$25/($B$23+$B$25))*$A555^2+($P$33+$P$34*$B$25/($B$25+$B$23))*$A555+$P$35))</f>
        <v>-0.16106616839470622</v>
      </c>
      <c r="H555" s="205">
        <f t="shared" ref="H555:H618" si="531">G555*(F555-E555)+E555</f>
        <v>1549.0264092102525</v>
      </c>
      <c r="I555" s="205">
        <f t="shared" ref="I555:I618" si="532">(($P$31+$P$32*$B$25/($B$25+$B$23))*$A555^2+($P$33+$P$34*$B$25/($B$25+$B$23))*$A555+$P$35)*G555^2+($P$36*$B$26+$P$37)*G555+5</f>
        <v>0</v>
      </c>
      <c r="J555" s="110"/>
      <c r="K555" s="115">
        <f t="shared" ref="K555:K618" si="533">1085.7+132.9*A555-5.1*A555*A555</f>
        <v>1525.5072900000102</v>
      </c>
      <c r="L555" s="115">
        <f t="shared" ref="L555:L618" si="534">1475+80*A555-3.2*A555*A555</f>
        <v>1737.7772800000059</v>
      </c>
      <c r="M555" s="115">
        <f t="shared" ref="M555:M618" si="535">$G$14/(0.5+0.08*A555)</f>
        <v>0.18491124260354827</v>
      </c>
      <c r="N555" s="115">
        <f t="shared" ref="N555:N618" si="536">M555^(1/1.5)*(L555-K555)+K555</f>
        <v>1594.4038403758916</v>
      </c>
      <c r="O555" s="115">
        <f t="shared" ref="O555:O618" si="537">1780+45*A555-2*A555*A555</f>
        <v>1924.7858000000033</v>
      </c>
      <c r="P555" s="110"/>
      <c r="Q555" s="205">
        <f t="shared" ref="Q555:Q618" si="538">IF(F555&lt;E555,-1,(B555-E555)/(F555-E555))</f>
        <v>-0.69556512743406895</v>
      </c>
      <c r="R555" s="204">
        <f t="shared" ref="R555:R618" si="539">IF(Q555&lt;G555,0,(($P$31+$P$32*($B$25/($B$25+$B$23)))*A555^2+($P$33+$P$34*($B$25/($B$25+$B$23)))*A555+$P$35)*Q555^2+($P$36*$B$26+$P$37)*Q555+5)</f>
        <v>0</v>
      </c>
      <c r="S555" s="204">
        <f t="shared" ref="S555:S618" si="540">IF(R555&lt;0,0,R555)</f>
        <v>0</v>
      </c>
      <c r="T555" s="115">
        <f t="shared" ref="T555:T618" si="541">(B555-K555)/(L555-K555)</f>
        <v>-0.11415874103858792</v>
      </c>
      <c r="U555" s="115">
        <f t="shared" ref="U555:U618" si="542">IF(T555&lt;0,0,T555^1.5*100)</f>
        <v>0</v>
      </c>
      <c r="V555" s="115">
        <f t="shared" ref="V555:V618" si="543">IF(B555&lt;N555,0,(M555+(1-M555)*(B555-N555)/(O555-N555))^1.5*100)</f>
        <v>0</v>
      </c>
      <c r="W555" s="202">
        <f t="shared" si="495"/>
        <v>0</v>
      </c>
      <c r="X555" s="110"/>
      <c r="Y555" s="205">
        <f t="shared" si="513"/>
        <v>101.26293634011961</v>
      </c>
      <c r="Z555" s="205">
        <f t="shared" si="514"/>
        <v>-0.69556512743406895</v>
      </c>
      <c r="AA555" s="205">
        <f t="shared" ref="AA555:AA618" si="544">IF(Z555&lt;$G555,0,IF(((($P$31+$P$32*($B$25/($B$25+$B$23)))*$A555^2+($P$33+$P$34*($B$25/($B$25+$B$23)))*$A555+$P$35)*Z555^2+($P$36*$B$26+$P$37)*Z555+5)&lt;0,0,((($P$31+$P$32*($B$25/($B$25+$B$23)))*$A555^2+($P$33+$P$34*($B$25/($B$25+$B$23)))*$A555+$P$35)*Z555^2+($P$36*$B$26+$P$37)*Z555+5)))</f>
        <v>0</v>
      </c>
      <c r="AB555" s="205">
        <f t="shared" si="496"/>
        <v>0</v>
      </c>
      <c r="AC555" s="205">
        <f t="shared" si="515"/>
        <v>-0.68437180562127875</v>
      </c>
      <c r="AD555" s="205">
        <f t="shared" ref="AD555:AD618" si="545">IF(AC555&lt;$G555,0,IF(((($P$31+$P$32*($B$25/($B$25+$B$23)))*$A555^2+($P$33+$P$34*($B$25/($B$25+$B$23)))*$A555+$P$35)*AC555^2+($P$36*$B$26+$P$37)*AC555+5)&lt;0,0,((($P$31+$P$32*($B$25/($B$25+$B$23)))*$A555^2+($P$33+$P$34*($B$25/($B$25+$B$23)))*$A555+$P$35)*AC555^2+($P$36*$B$26+$P$37)*AC555+5)))</f>
        <v>0</v>
      </c>
      <c r="AE555" s="205">
        <f t="shared" si="497"/>
        <v>0</v>
      </c>
      <c r="AF555" s="205">
        <f t="shared" ref="AF555:AF618" si="546">IF(C555&gt;$F555,0.3,AD555-AB555)</f>
        <v>0</v>
      </c>
      <c r="AG555" s="205">
        <f t="shared" si="498"/>
        <v>0</v>
      </c>
      <c r="AH555" s="205">
        <f t="shared" si="499"/>
        <v>0</v>
      </c>
      <c r="AI555" s="205">
        <f t="shared" ref="AI555:AI618" si="547">(-($P$36*$B$26+$P$37)+(($P$36*$B$26+$P$37)^2-4*(5-AA556)*(($P$31+$P$32*$B$25/($B$25+$B$23))*$A555^2+($P$33+$P$34*$B$25/($B$25+$B$23))*$A555+$P$35))^0.5)/(2*(($P$31+$P$32*$B$25/($B$23+$B$25))*$A555^2+($P$33+$P$34*$B$25/($B$25+$B$23))*$A555+$P$35))</f>
        <v>-0.16106616839470622</v>
      </c>
      <c r="AJ555" s="205">
        <f t="shared" si="516"/>
        <v>1549.0264092102525</v>
      </c>
      <c r="AK555" s="205">
        <f t="shared" si="500"/>
        <v>101.17607635891306</v>
      </c>
      <c r="AL555" s="205">
        <f t="shared" ref="AL555:AL618" si="548">IF(AB555=0,Y555,AK555)</f>
        <v>101.26293634011961</v>
      </c>
      <c r="AM555" s="205" t="e">
        <f t="shared" ref="AM555:AM618" si="549">IF(BM555&lt;=0,((AL555-($O$13*($G$11+273.15)/($G$12*$O$14*$O$12+(1-$G$12)*$R$14*$R$12)*10^9))/($G$12*($G$11+273.15)*$O$15/($G$12*$O$12+(1-$G$12)*$R$12)+100/AH555))*-100,(AL555-($G$12*$O$13+(1-$G$12)*$R$13)*($G$11+273.15)/($G$12*$O$14*$O$12+(1-$G$12)*$R$14*$R$12)*10^9+(1-$G$12)*($G$11+273.15)*$R$15/$R$12*(AL555-BI555)/(100/BE555))/($G$12*($G$11+273.15)*$O$15/$O$12+(1-$G$12)*($G$11+273.15)*$R$15/$R$12*(100/AH555)/(100/BE555)+100/AH555)*-100)</f>
        <v>#DIV/0!</v>
      </c>
      <c r="AN555" s="205">
        <f t="shared" si="501"/>
        <v>0</v>
      </c>
      <c r="AO555" s="205">
        <f t="shared" ref="AO555:AO618" si="550">IF(AN555&gt;=0,0,AN555)</f>
        <v>0</v>
      </c>
      <c r="AP555" s="205">
        <f t="shared" si="502"/>
        <v>0</v>
      </c>
      <c r="AQ555" s="205">
        <f t="shared" si="503"/>
        <v>0</v>
      </c>
      <c r="AR555" s="215">
        <f t="shared" ref="AR555:AR618" si="551">IF(AND(AB555=0,BC555=0),(B556-B555)/(A556-A555),IF(AB555=0,BI555+1/BE555*BL555,AL555+1/AH555*AP555))</f>
        <v>13.181186421934679</v>
      </c>
      <c r="AS555" s="215">
        <f t="shared" ref="AS555:AS618" si="552">IF(AA555&gt;=100,BI555+1/BE555*BL555,AR555)</f>
        <v>13.181186421934679</v>
      </c>
      <c r="AT555" s="215">
        <f t="shared" ref="AT555:AT618" si="553">IF(AB555=AB554,0,(AB555/100)/(1-($G$12*AB555/100+(1-$G$12)*BC555/100))*($A555-$A556)*10^9/($R$16*9.8))</f>
        <v>0</v>
      </c>
      <c r="AU555" s="215">
        <f t="shared" si="517"/>
        <v>0</v>
      </c>
      <c r="AV555" s="201"/>
      <c r="AW555" s="115">
        <f t="shared" si="518"/>
        <v>93.171000000008632</v>
      </c>
      <c r="AX555" s="115">
        <f t="shared" si="519"/>
        <v>-0.11415874103858792</v>
      </c>
      <c r="AY555" s="115">
        <f t="shared" si="504"/>
        <v>0</v>
      </c>
      <c r="AZ555" s="115">
        <f t="shared" si="520"/>
        <v>-0.10944775951925011</v>
      </c>
      <c r="BA555" s="115">
        <f t="shared" si="505"/>
        <v>0</v>
      </c>
      <c r="BB555" s="115">
        <f t="shared" si="521"/>
        <v>0</v>
      </c>
      <c r="BC555" s="115">
        <f t="shared" si="522"/>
        <v>0</v>
      </c>
      <c r="BD555" s="115">
        <f t="shared" si="523"/>
        <v>0</v>
      </c>
      <c r="BE555" s="115">
        <f t="shared" si="506"/>
        <v>0</v>
      </c>
      <c r="BF555" s="115">
        <f t="shared" si="507"/>
        <v>0</v>
      </c>
      <c r="BG555" s="115">
        <f t="shared" si="524"/>
        <v>1525.5072900000102</v>
      </c>
      <c r="BH555" s="115">
        <f t="shared" si="525"/>
        <v>2516.4184818673757</v>
      </c>
      <c r="BI555" s="115">
        <f t="shared" si="508"/>
        <v>93.171000000008632</v>
      </c>
      <c r="BJ555" s="115" t="e">
        <f t="shared" si="509"/>
        <v>#DIV/0!</v>
      </c>
      <c r="BK555" s="115">
        <f t="shared" ref="BK555:BK618" si="554">IF(BC555&lt;=0,0,BJ555)</f>
        <v>0</v>
      </c>
      <c r="BL555" s="115">
        <f t="shared" ref="BL555:BL618" si="555">IF(OR(BE555&lt;0,BK555&gt;=0),0,BK555)</f>
        <v>0</v>
      </c>
      <c r="BM555" s="115">
        <f t="shared" si="510"/>
        <v>0</v>
      </c>
      <c r="BN555" s="201">
        <f t="shared" ref="BN555:BN618" si="556">IF(BC555=BC554,0,(BC555/100)/(1-($G$12*AB555/100+(1-$G$12)*BC555/100))*($A555-$A556)*10^9/($R$16*9.8))</f>
        <v>0</v>
      </c>
      <c r="BO555" s="216">
        <f t="shared" si="526"/>
        <v>0</v>
      </c>
      <c r="BP555" s="201"/>
      <c r="BQ555" s="110">
        <f t="shared" ref="BQ555:BQ618" si="557">$G$12*AU555+(1-$G$12)*BO555</f>
        <v>0</v>
      </c>
      <c r="BR555" s="110" t="e">
        <f t="shared" ref="BR555:BR618" si="558">$G$12*AU555/BQ555</f>
        <v>#DIV/0!</v>
      </c>
      <c r="BS555" s="110" t="e">
        <f t="shared" si="511"/>
        <v>#DIV/0!</v>
      </c>
      <c r="BT555" s="110">
        <f t="shared" si="512"/>
        <v>0</v>
      </c>
    </row>
    <row r="556" spans="1:72" s="217" customFormat="1">
      <c r="A556" s="110">
        <f t="shared" si="527"/>
        <v>3.8800000000001091</v>
      </c>
      <c r="B556" s="110">
        <f t="shared" ref="B556:B619" si="559">G$11+((1-G$12)*(($R$13*($G$11+273.15))/($R$12*$R$14)*10^9)*A556+G$12*(($O$13*($G$11+273.15))/($O$12*$O$14)*10^9)*A556)</f>
        <v>1501.1430033171177</v>
      </c>
      <c r="C556" s="116">
        <f t="shared" ref="C556:C619" si="560">IF(AND($H556&gt;$B556,$K556&gt;$B556),$B556,C555+AS555*($A556-$A555))</f>
        <v>1501.1430033171177</v>
      </c>
      <c r="D556" s="110"/>
      <c r="E556" s="205">
        <f t="shared" si="528"/>
        <v>1562.4559628609024</v>
      </c>
      <c r="F556" s="205">
        <f t="shared" si="529"/>
        <v>1652.0726812236276</v>
      </c>
      <c r="G556" s="205">
        <f t="shared" si="530"/>
        <v>-0.16116468610890383</v>
      </c>
      <c r="H556" s="205">
        <f t="shared" si="531"/>
        <v>1548.0129125758638</v>
      </c>
      <c r="I556" s="205">
        <f t="shared" si="532"/>
        <v>0</v>
      </c>
      <c r="J556" s="110"/>
      <c r="K556" s="115">
        <f t="shared" si="533"/>
        <v>1524.57456000001</v>
      </c>
      <c r="L556" s="115">
        <f t="shared" si="534"/>
        <v>1737.225920000006</v>
      </c>
      <c r="M556" s="115">
        <f t="shared" si="535"/>
        <v>0.1850937808489615</v>
      </c>
      <c r="N556" s="115">
        <f t="shared" si="536"/>
        <v>1593.6403073647505</v>
      </c>
      <c r="O556" s="115">
        <f t="shared" si="537"/>
        <v>1924.4912000000031</v>
      </c>
      <c r="P556" s="110"/>
      <c r="Q556" s="205">
        <f t="shared" si="538"/>
        <v>-0.68416876520315661</v>
      </c>
      <c r="R556" s="204">
        <f t="shared" si="539"/>
        <v>0</v>
      </c>
      <c r="S556" s="204">
        <f t="shared" si="540"/>
        <v>0</v>
      </c>
      <c r="T556" s="115">
        <f t="shared" si="541"/>
        <v>-0.11018766436712524</v>
      </c>
      <c r="U556" s="115">
        <f t="shared" si="542"/>
        <v>0</v>
      </c>
      <c r="V556" s="115">
        <f t="shared" si="543"/>
        <v>0</v>
      </c>
      <c r="W556" s="202">
        <f t="shared" ref="W556:W619" si="561">IF(V556&gt;0,V556,U556)</f>
        <v>0</v>
      </c>
      <c r="X556" s="110"/>
      <c r="Y556" s="205">
        <f t="shared" si="513"/>
        <v>101.34966343887515</v>
      </c>
      <c r="Z556" s="205">
        <f t="shared" si="514"/>
        <v>-0.68416876520315661</v>
      </c>
      <c r="AA556" s="205">
        <f t="shared" si="544"/>
        <v>0</v>
      </c>
      <c r="AB556" s="205">
        <f t="shared" ref="AB556:AB619" si="562">IF(AA555&gt;0,AB555+AP555*($A556-$A555),AA556)</f>
        <v>0</v>
      </c>
      <c r="AC556" s="205">
        <f t="shared" si="515"/>
        <v>-0.67301013299401358</v>
      </c>
      <c r="AD556" s="205">
        <f t="shared" si="545"/>
        <v>0</v>
      </c>
      <c r="AE556" s="205">
        <f t="shared" ref="AE556:AE619" si="563">AD556-AB556</f>
        <v>0</v>
      </c>
      <c r="AF556" s="205">
        <f t="shared" si="546"/>
        <v>0</v>
      </c>
      <c r="AG556" s="205">
        <f t="shared" ref="AG556:AG619" si="564">IF($G$15=0,AE556,AF556)</f>
        <v>0</v>
      </c>
      <c r="AH556" s="205">
        <f t="shared" ref="AH556:AH619" si="565">IF(AG556&lt;0,0.0001,AG556)</f>
        <v>0</v>
      </c>
      <c r="AI556" s="205">
        <f t="shared" si="547"/>
        <v>-0.16116468610890383</v>
      </c>
      <c r="AJ556" s="205">
        <f t="shared" si="516"/>
        <v>1548.0129125758638</v>
      </c>
      <c r="AK556" s="205">
        <f t="shared" ref="AK556:AK619" si="566">IF((($P$36*$B$26+$P$37)^2-4*(5-AA556)*(($P$31+$P$32*$B$25/($B$25+$B$23))*$A555^2+($P$33+$P$34*$B$25/($B$25+$B$23))*$A555+$P$35)),Y555,IF(AI555&lt;Z555,AK555,(C556-AJ555)/(A556-A555)))</f>
        <v>101.26293634011961</v>
      </c>
      <c r="AL556" s="205">
        <f t="shared" si="548"/>
        <v>101.34966343887515</v>
      </c>
      <c r="AM556" s="205" t="e">
        <f t="shared" si="549"/>
        <v>#DIV/0!</v>
      </c>
      <c r="AN556" s="205">
        <f t="shared" ref="AN556:AN619" si="567">IF(AH556=0,0,IF(S557=0,0,AM556))</f>
        <v>0</v>
      </c>
      <c r="AO556" s="205">
        <f t="shared" si="550"/>
        <v>0</v>
      </c>
      <c r="AP556" s="205">
        <f t="shared" ref="AP556:AP619" si="568">IF(AB556&gt;100,0,AO556)</f>
        <v>0</v>
      </c>
      <c r="AQ556" s="205">
        <f t="shared" ref="AQ556:AQ619" si="569">-AP556</f>
        <v>0</v>
      </c>
      <c r="AR556" s="215">
        <f t="shared" si="551"/>
        <v>13.181186421934679</v>
      </c>
      <c r="AS556" s="215">
        <f t="shared" si="552"/>
        <v>13.181186421934679</v>
      </c>
      <c r="AT556" s="215">
        <f t="shared" si="553"/>
        <v>0</v>
      </c>
      <c r="AU556" s="215">
        <f t="shared" si="517"/>
        <v>0</v>
      </c>
      <c r="AV556" s="201"/>
      <c r="AW556" s="115">
        <f t="shared" si="518"/>
        <v>93.273000000023956</v>
      </c>
      <c r="AX556" s="115">
        <f t="shared" si="519"/>
        <v>-0.11018766436712524</v>
      </c>
      <c r="AY556" s="115">
        <f t="shared" ref="AY556:AY619" si="570">IF(AX556&lt;0,0,(AX556^1.5)*100)</f>
        <v>0</v>
      </c>
      <c r="AZ556" s="115">
        <f t="shared" si="520"/>
        <v>-0.10548513154532707</v>
      </c>
      <c r="BA556" s="115">
        <f t="shared" ref="BA556:BA619" si="571">IF(AZ556&lt;0,0,(AZ556^1.5)*100)</f>
        <v>0</v>
      </c>
      <c r="BB556" s="115">
        <f t="shared" si="521"/>
        <v>0</v>
      </c>
      <c r="BC556" s="115">
        <f t="shared" si="522"/>
        <v>0</v>
      </c>
      <c r="BD556" s="115">
        <f t="shared" si="523"/>
        <v>0</v>
      </c>
      <c r="BE556" s="115">
        <f t="shared" ref="BE556:BE619" si="572">BD556-BC556</f>
        <v>0</v>
      </c>
      <c r="BF556" s="115">
        <f t="shared" ref="BF556:BF619" si="573">(BB557/100)^(1/1.5)</f>
        <v>0</v>
      </c>
      <c r="BG556" s="115">
        <f t="shared" si="524"/>
        <v>1524.57456000001</v>
      </c>
      <c r="BH556" s="115">
        <f t="shared" si="525"/>
        <v>2436.4286682893016</v>
      </c>
      <c r="BI556" s="115">
        <f t="shared" ref="BI556:BI619" si="574">IF(BC556&lt;=0,AW556,BH556)</f>
        <v>93.273000000023956</v>
      </c>
      <c r="BJ556" s="115" t="e">
        <f t="shared" ref="BJ556:BJ619" si="575">IF(OR(AA556&lt;=0, AB556&gt;=100),((BI556-($R$13*($G$11+273.15)/($G$12*$O$14*$O$12+(1-$G$12)*$R$14*$R$12)*10^9))/((1-$G$12)*($G$11+273.15)*$R$15/($G$12*$O$12+(1-$G$12)*$R$12)+100/BE556))*-100,(BI556-((1-$G$12)*$R$13+$G$12*$O$13)*($G$11+273.15)/($G$12*$O$14*$O$12+(1-$G$12)*$R$14*$R$12)*10^9+$G$12*($G$11+273.15)*$O$15/$O$12*(BI556-AL556)/(100/AH556))/((1-$G$12)*($G$11+273.15)*$R$15/$R$12+$G$12*($G$11+273.15)*$O$15/$O$12*(100/BE556)/(100/AH556)+100/BE556)*-100)</f>
        <v>#DIV/0!</v>
      </c>
      <c r="BK556" s="115">
        <f t="shared" si="554"/>
        <v>0</v>
      </c>
      <c r="BL556" s="115">
        <f t="shared" si="555"/>
        <v>0</v>
      </c>
      <c r="BM556" s="115">
        <f t="shared" ref="BM556:BM619" si="576">-BL556</f>
        <v>0</v>
      </c>
      <c r="BN556" s="201">
        <f t="shared" si="556"/>
        <v>0</v>
      </c>
      <c r="BO556" s="216">
        <f t="shared" si="526"/>
        <v>0</v>
      </c>
      <c r="BP556" s="201"/>
      <c r="BQ556" s="110">
        <f t="shared" si="557"/>
        <v>0</v>
      </c>
      <c r="BR556" s="110" t="e">
        <f t="shared" si="558"/>
        <v>#DIV/0!</v>
      </c>
      <c r="BS556" s="110" t="e">
        <f t="shared" ref="BS556:BS619" si="577">(1-$G$12)*BO556/BQ556</f>
        <v>#DIV/0!</v>
      </c>
      <c r="BT556" s="110">
        <f t="shared" ref="BT556:BT619" si="578">BQ556*$R$16*9.8/10^9</f>
        <v>0</v>
      </c>
    </row>
    <row r="557" spans="1:72" s="217" customFormat="1">
      <c r="A557" s="110">
        <f t="shared" si="527"/>
        <v>3.8700000000001094</v>
      </c>
      <c r="B557" s="110">
        <f t="shared" si="559"/>
        <v>1501.0111914528984</v>
      </c>
      <c r="C557" s="116">
        <f t="shared" si="560"/>
        <v>1501.0111914528984</v>
      </c>
      <c r="D557" s="110"/>
      <c r="E557" s="205">
        <f t="shared" si="528"/>
        <v>1561.4949022917544</v>
      </c>
      <c r="F557" s="205">
        <f t="shared" si="529"/>
        <v>1651.3876812236276</v>
      </c>
      <c r="G557" s="205">
        <f t="shared" si="530"/>
        <v>-0.16126270056498065</v>
      </c>
      <c r="H557" s="205">
        <f t="shared" si="531"/>
        <v>1546.9985499999098</v>
      </c>
      <c r="I557" s="205">
        <f t="shared" si="532"/>
        <v>0</v>
      </c>
      <c r="J557" s="110"/>
      <c r="K557" s="115">
        <f t="shared" si="533"/>
        <v>1523.6408100000103</v>
      </c>
      <c r="L557" s="115">
        <f t="shared" si="534"/>
        <v>1736.6739200000061</v>
      </c>
      <c r="M557" s="115">
        <f t="shared" si="535"/>
        <v>0.18527667984189522</v>
      </c>
      <c r="N557" s="115">
        <f t="shared" si="536"/>
        <v>1592.8761156667713</v>
      </c>
      <c r="O557" s="115">
        <f t="shared" si="537"/>
        <v>1924.1962000000033</v>
      </c>
      <c r="P557" s="110"/>
      <c r="Q557" s="205">
        <f t="shared" si="538"/>
        <v>-0.67284281960728665</v>
      </c>
      <c r="R557" s="204">
        <f t="shared" si="539"/>
        <v>0</v>
      </c>
      <c r="S557" s="204">
        <f t="shared" si="540"/>
        <v>0</v>
      </c>
      <c r="T557" s="115">
        <f t="shared" si="541"/>
        <v>-0.10622582821568151</v>
      </c>
      <c r="U557" s="115">
        <f t="shared" si="542"/>
        <v>0</v>
      </c>
      <c r="V557" s="115">
        <f t="shared" si="543"/>
        <v>0</v>
      </c>
      <c r="W557" s="202">
        <f t="shared" si="561"/>
        <v>0</v>
      </c>
      <c r="X557" s="110"/>
      <c r="Y557" s="205">
        <f t="shared" ref="Y557:Y620" si="579">(H557-H556)/(A557-A556)</f>
        <v>101.43625759540316</v>
      </c>
      <c r="Z557" s="205">
        <f t="shared" ref="Z557:Z620" si="580">IF(E557&gt;F557,-1,(C557-E557)/(F557-E557))</f>
        <v>-0.67284281960728665</v>
      </c>
      <c r="AA557" s="205">
        <f t="shared" si="544"/>
        <v>0</v>
      </c>
      <c r="AB557" s="205">
        <f t="shared" si="562"/>
        <v>0</v>
      </c>
      <c r="AC557" s="205">
        <f t="shared" ref="AC557:AC620" si="581">IF(E557&gt;F557,-1,Z557+1/(F557-E557))</f>
        <v>-0.66171845553842334</v>
      </c>
      <c r="AD557" s="205">
        <f t="shared" si="545"/>
        <v>0</v>
      </c>
      <c r="AE557" s="205">
        <f t="shared" si="563"/>
        <v>0</v>
      </c>
      <c r="AF557" s="205">
        <f t="shared" si="546"/>
        <v>0</v>
      </c>
      <c r="AG557" s="205">
        <f t="shared" si="564"/>
        <v>0</v>
      </c>
      <c r="AH557" s="205">
        <f t="shared" si="565"/>
        <v>0</v>
      </c>
      <c r="AI557" s="205">
        <f t="shared" si="547"/>
        <v>-0.16126270056498065</v>
      </c>
      <c r="AJ557" s="205">
        <f t="shared" ref="AJ557:AJ620" si="582">AI557*(F557-E557)+E557</f>
        <v>1546.9985499999098</v>
      </c>
      <c r="AK557" s="205">
        <f t="shared" si="566"/>
        <v>101.34966343887515</v>
      </c>
      <c r="AL557" s="205">
        <f t="shared" si="548"/>
        <v>101.43625759540316</v>
      </c>
      <c r="AM557" s="205" t="e">
        <f t="shared" si="549"/>
        <v>#DIV/0!</v>
      </c>
      <c r="AN557" s="205">
        <f t="shared" si="567"/>
        <v>0</v>
      </c>
      <c r="AO557" s="205">
        <f t="shared" si="550"/>
        <v>0</v>
      </c>
      <c r="AP557" s="205">
        <f t="shared" si="568"/>
        <v>0</v>
      </c>
      <c r="AQ557" s="205">
        <f t="shared" si="569"/>
        <v>0</v>
      </c>
      <c r="AR557" s="215">
        <f t="shared" si="551"/>
        <v>13.181186421934679</v>
      </c>
      <c r="AS557" s="215">
        <f t="shared" si="552"/>
        <v>13.181186421934679</v>
      </c>
      <c r="AT557" s="215">
        <f t="shared" si="553"/>
        <v>0</v>
      </c>
      <c r="AU557" s="215">
        <f t="shared" ref="AU557:AU620" si="583">AU556+AT557</f>
        <v>0</v>
      </c>
      <c r="AV557" s="201"/>
      <c r="AW557" s="115">
        <f t="shared" ref="AW557:AW620" si="584">(K557-K556)/(A557-A556)</f>
        <v>93.374999999971067</v>
      </c>
      <c r="AX557" s="115">
        <f t="shared" ref="AX557:AX620" si="585">(C557-K557)/(L557-K557)</f>
        <v>-0.10622582821568151</v>
      </c>
      <c r="AY557" s="115">
        <f t="shared" si="570"/>
        <v>0</v>
      </c>
      <c r="AZ557" s="115">
        <f t="shared" ref="AZ557:AZ620" si="586">(C557+1-K557)/(L557-K557)</f>
        <v>-0.10153172221497569</v>
      </c>
      <c r="BA557" s="115">
        <f t="shared" si="571"/>
        <v>0</v>
      </c>
      <c r="BB557" s="115">
        <f t="shared" ref="BB557:BB620" si="587">IF(AY557&lt;M557*100,AY557,(M557+(1-M557)*((C557-N557)/(O557-N557))^1.5)*100)</f>
        <v>0</v>
      </c>
      <c r="BC557" s="115">
        <f t="shared" ref="BC557:BC620" si="588">IF(BB556&lt;=0,BB557,BC556+BL556*(A557-A556))</f>
        <v>0</v>
      </c>
      <c r="BD557" s="115">
        <f t="shared" ref="BD557:BD620" si="589">IF(BA557&lt;M557*100,BA557,(M557+(1-M557)*((C557+1-N557)/(O557-N557))^1.5)*100)</f>
        <v>0</v>
      </c>
      <c r="BE557" s="115">
        <f t="shared" si="572"/>
        <v>0</v>
      </c>
      <c r="BF557" s="115">
        <f t="shared" si="573"/>
        <v>0</v>
      </c>
      <c r="BG557" s="115">
        <f t="shared" ref="BG557:BG620" si="590">IF(BC557&lt;M557*100,BF557*(L557-K557)+K557,BF557*(O557-N557)+N557)</f>
        <v>1523.6408100000103</v>
      </c>
      <c r="BH557" s="115">
        <f t="shared" ref="BH557:BH620" si="591">IF(BF556&lt;AX556,BH556,(C557-BG556)/(A557-A556))</f>
        <v>2356.3368547112123</v>
      </c>
      <c r="BI557" s="115">
        <f t="shared" si="574"/>
        <v>93.374999999971067</v>
      </c>
      <c r="BJ557" s="115" t="e">
        <f t="shared" si="575"/>
        <v>#DIV/0!</v>
      </c>
      <c r="BK557" s="115">
        <f t="shared" si="554"/>
        <v>0</v>
      </c>
      <c r="BL557" s="115">
        <f t="shared" si="555"/>
        <v>0</v>
      </c>
      <c r="BM557" s="115">
        <f t="shared" si="576"/>
        <v>0</v>
      </c>
      <c r="BN557" s="201">
        <f t="shared" si="556"/>
        <v>0</v>
      </c>
      <c r="BO557" s="216">
        <f t="shared" ref="BO557:BO620" si="592">BO556+BN557</f>
        <v>0</v>
      </c>
      <c r="BP557" s="201"/>
      <c r="BQ557" s="110">
        <f t="shared" si="557"/>
        <v>0</v>
      </c>
      <c r="BR557" s="110" t="e">
        <f t="shared" si="558"/>
        <v>#DIV/0!</v>
      </c>
      <c r="BS557" s="110" t="e">
        <f t="shared" si="577"/>
        <v>#DIV/0!</v>
      </c>
      <c r="BT557" s="110">
        <f t="shared" si="578"/>
        <v>0</v>
      </c>
    </row>
    <row r="558" spans="1:72" s="217" customFormat="1">
      <c r="A558" s="110">
        <f t="shared" ref="A558:A621" si="593">A557-0.01</f>
        <v>3.8600000000001096</v>
      </c>
      <c r="B558" s="110">
        <f t="shared" si="559"/>
        <v>1500.8793795886791</v>
      </c>
      <c r="C558" s="116">
        <f t="shared" si="560"/>
        <v>1500.8793795886791</v>
      </c>
      <c r="D558" s="110"/>
      <c r="E558" s="205">
        <f t="shared" si="528"/>
        <v>1560.5327153678547</v>
      </c>
      <c r="F558" s="205">
        <f t="shared" si="529"/>
        <v>1650.6998812236275</v>
      </c>
      <c r="G558" s="205">
        <f t="shared" si="530"/>
        <v>-0.16136020709395096</v>
      </c>
      <c r="H558" s="205">
        <f t="shared" si="531"/>
        <v>1545.9833228122927</v>
      </c>
      <c r="I558" s="205">
        <f t="shared" si="532"/>
        <v>0</v>
      </c>
      <c r="J558" s="110"/>
      <c r="K558" s="115">
        <f t="shared" si="533"/>
        <v>1522.7060400000103</v>
      </c>
      <c r="L558" s="115">
        <f t="shared" si="534"/>
        <v>1736.1212800000062</v>
      </c>
      <c r="M558" s="115">
        <f t="shared" si="535"/>
        <v>0.18545994065281696</v>
      </c>
      <c r="N558" s="115">
        <f t="shared" si="536"/>
        <v>1592.1112661264976</v>
      </c>
      <c r="O558" s="115">
        <f t="shared" si="537"/>
        <v>1923.9008000000031</v>
      </c>
      <c r="P558" s="110"/>
      <c r="Q558" s="205">
        <f t="shared" si="538"/>
        <v>-0.66158601319014965</v>
      </c>
      <c r="R558" s="204">
        <f t="shared" si="539"/>
        <v>0</v>
      </c>
      <c r="S558" s="204">
        <f t="shared" si="540"/>
        <v>0</v>
      </c>
      <c r="T558" s="115">
        <f t="shared" si="541"/>
        <v>-0.10227320415979486</v>
      </c>
      <c r="U558" s="115">
        <f t="shared" si="542"/>
        <v>0</v>
      </c>
      <c r="V558" s="115">
        <f t="shared" si="543"/>
        <v>0</v>
      </c>
      <c r="W558" s="202">
        <f t="shared" si="561"/>
        <v>0</v>
      </c>
      <c r="X558" s="110"/>
      <c r="Y558" s="205">
        <f t="shared" si="579"/>
        <v>101.52271876170505</v>
      </c>
      <c r="Z558" s="205">
        <f t="shared" si="580"/>
        <v>-0.66158601319014965</v>
      </c>
      <c r="AA558" s="205">
        <f t="shared" si="544"/>
        <v>0</v>
      </c>
      <c r="AB558" s="205">
        <f t="shared" si="562"/>
        <v>0</v>
      </c>
      <c r="AC558" s="205">
        <f t="shared" si="581"/>
        <v>-0.650495501577535</v>
      </c>
      <c r="AD558" s="205">
        <f t="shared" si="545"/>
        <v>0</v>
      </c>
      <c r="AE558" s="205">
        <f t="shared" si="563"/>
        <v>0</v>
      </c>
      <c r="AF558" s="205">
        <f t="shared" si="546"/>
        <v>0</v>
      </c>
      <c r="AG558" s="205">
        <f t="shared" si="564"/>
        <v>0</v>
      </c>
      <c r="AH558" s="205">
        <f t="shared" si="565"/>
        <v>0</v>
      </c>
      <c r="AI558" s="205">
        <f t="shared" si="547"/>
        <v>-0.16136020709395096</v>
      </c>
      <c r="AJ558" s="205">
        <f t="shared" si="582"/>
        <v>1545.9833228122927</v>
      </c>
      <c r="AK558" s="205">
        <f t="shared" si="566"/>
        <v>101.43625759540316</v>
      </c>
      <c r="AL558" s="205">
        <f t="shared" si="548"/>
        <v>101.52271876170505</v>
      </c>
      <c r="AM558" s="205" t="e">
        <f t="shared" si="549"/>
        <v>#DIV/0!</v>
      </c>
      <c r="AN558" s="205">
        <f t="shared" si="567"/>
        <v>0</v>
      </c>
      <c r="AO558" s="205">
        <f t="shared" si="550"/>
        <v>0</v>
      </c>
      <c r="AP558" s="205">
        <f t="shared" si="568"/>
        <v>0</v>
      </c>
      <c r="AQ558" s="205">
        <f t="shared" si="569"/>
        <v>0</v>
      </c>
      <c r="AR558" s="215">
        <f t="shared" si="551"/>
        <v>13.181186421934679</v>
      </c>
      <c r="AS558" s="215">
        <f t="shared" si="552"/>
        <v>13.181186421934679</v>
      </c>
      <c r="AT558" s="215">
        <f t="shared" si="553"/>
        <v>0</v>
      </c>
      <c r="AU558" s="215">
        <f t="shared" si="583"/>
        <v>0</v>
      </c>
      <c r="AV558" s="201"/>
      <c r="AW558" s="115">
        <f t="shared" si="584"/>
        <v>93.477000000009127</v>
      </c>
      <c r="AX558" s="115">
        <f t="shared" si="585"/>
        <v>-0.10227320415979486</v>
      </c>
      <c r="AY558" s="115">
        <f t="shared" si="570"/>
        <v>0</v>
      </c>
      <c r="AZ558" s="115">
        <f t="shared" si="586"/>
        <v>-9.7587503176116197E-2</v>
      </c>
      <c r="BA558" s="115">
        <f t="shared" si="571"/>
        <v>0</v>
      </c>
      <c r="BB558" s="115">
        <f t="shared" si="587"/>
        <v>0</v>
      </c>
      <c r="BC558" s="115">
        <f t="shared" si="588"/>
        <v>0</v>
      </c>
      <c r="BD558" s="115">
        <f t="shared" si="589"/>
        <v>0</v>
      </c>
      <c r="BE558" s="115">
        <f t="shared" si="572"/>
        <v>0</v>
      </c>
      <c r="BF558" s="115">
        <f t="shared" si="573"/>
        <v>0</v>
      </c>
      <c r="BG558" s="115">
        <f t="shared" si="590"/>
        <v>1522.7060400000103</v>
      </c>
      <c r="BH558" s="115">
        <f t="shared" si="591"/>
        <v>2276.1430411331762</v>
      </c>
      <c r="BI558" s="115">
        <f t="shared" si="574"/>
        <v>93.477000000009127</v>
      </c>
      <c r="BJ558" s="115" t="e">
        <f t="shared" si="575"/>
        <v>#DIV/0!</v>
      </c>
      <c r="BK558" s="115">
        <f t="shared" si="554"/>
        <v>0</v>
      </c>
      <c r="BL558" s="115">
        <f t="shared" si="555"/>
        <v>0</v>
      </c>
      <c r="BM558" s="115">
        <f t="shared" si="576"/>
        <v>0</v>
      </c>
      <c r="BN558" s="201">
        <f t="shared" si="556"/>
        <v>0</v>
      </c>
      <c r="BO558" s="216">
        <f t="shared" si="592"/>
        <v>0</v>
      </c>
      <c r="BP558" s="201"/>
      <c r="BQ558" s="110">
        <f t="shared" si="557"/>
        <v>0</v>
      </c>
      <c r="BR558" s="110" t="e">
        <f t="shared" si="558"/>
        <v>#DIV/0!</v>
      </c>
      <c r="BS558" s="110" t="e">
        <f t="shared" si="577"/>
        <v>#DIV/0!</v>
      </c>
      <c r="BT558" s="110">
        <f t="shared" si="578"/>
        <v>0</v>
      </c>
    </row>
    <row r="559" spans="1:72" s="217" customFormat="1">
      <c r="A559" s="110">
        <f t="shared" si="593"/>
        <v>3.8500000000001098</v>
      </c>
      <c r="B559" s="110">
        <f t="shared" si="559"/>
        <v>1500.7475677244597</v>
      </c>
      <c r="C559" s="116">
        <f t="shared" si="560"/>
        <v>1500.7475677244597</v>
      </c>
      <c r="D559" s="110"/>
      <c r="E559" s="205">
        <f t="shared" si="528"/>
        <v>1559.5694020892038</v>
      </c>
      <c r="F559" s="205">
        <f t="shared" si="529"/>
        <v>1650.0092812236276</v>
      </c>
      <c r="G559" s="205">
        <f t="shared" si="530"/>
        <v>-0.16145720102325514</v>
      </c>
      <c r="H559" s="205">
        <f t="shared" si="531"/>
        <v>1544.9672323432783</v>
      </c>
      <c r="I559" s="205">
        <f t="shared" si="532"/>
        <v>0</v>
      </c>
      <c r="J559" s="110"/>
      <c r="K559" s="115">
        <f t="shared" si="533"/>
        <v>1521.7702500000105</v>
      </c>
      <c r="L559" s="115">
        <f t="shared" si="534"/>
        <v>1735.5680000000059</v>
      </c>
      <c r="M559" s="115">
        <f t="shared" si="535"/>
        <v>0.18564356435643364</v>
      </c>
      <c r="N559" s="115">
        <f t="shared" si="536"/>
        <v>1591.3457595914144</v>
      </c>
      <c r="O559" s="115">
        <f t="shared" si="537"/>
        <v>1923.6050000000032</v>
      </c>
      <c r="P559" s="110"/>
      <c r="Q559" s="205">
        <f t="shared" si="538"/>
        <v>-0.65039709172228355</v>
      </c>
      <c r="R559" s="204">
        <f t="shared" si="539"/>
        <v>0</v>
      </c>
      <c r="S559" s="204">
        <f t="shared" si="540"/>
        <v>0</v>
      </c>
      <c r="T559" s="115">
        <f t="shared" si="541"/>
        <v>-9.8329763879887552E-2</v>
      </c>
      <c r="U559" s="115">
        <f t="shared" si="542"/>
        <v>0</v>
      </c>
      <c r="V559" s="115">
        <f t="shared" si="543"/>
        <v>0</v>
      </c>
      <c r="W559" s="202">
        <f t="shared" si="561"/>
        <v>0</v>
      </c>
      <c r="X559" s="110"/>
      <c r="Y559" s="205">
        <f t="shared" si="579"/>
        <v>101.6090469014465</v>
      </c>
      <c r="Z559" s="205">
        <f t="shared" si="580"/>
        <v>-0.65039709172228355</v>
      </c>
      <c r="AA559" s="205">
        <f t="shared" si="544"/>
        <v>0</v>
      </c>
      <c r="AB559" s="205">
        <f t="shared" si="562"/>
        <v>0</v>
      </c>
      <c r="AC559" s="205">
        <f t="shared" si="581"/>
        <v>-0.63934002254471789</v>
      </c>
      <c r="AD559" s="205">
        <f t="shared" si="545"/>
        <v>0</v>
      </c>
      <c r="AE559" s="205">
        <f t="shared" si="563"/>
        <v>0</v>
      </c>
      <c r="AF559" s="205">
        <f t="shared" si="546"/>
        <v>0</v>
      </c>
      <c r="AG559" s="205">
        <f t="shared" si="564"/>
        <v>0</v>
      </c>
      <c r="AH559" s="205">
        <f t="shared" si="565"/>
        <v>0</v>
      </c>
      <c r="AI559" s="205">
        <f t="shared" si="547"/>
        <v>-0.16145720102325514</v>
      </c>
      <c r="AJ559" s="205">
        <f t="shared" si="582"/>
        <v>1544.9672323432783</v>
      </c>
      <c r="AK559" s="205">
        <f t="shared" si="566"/>
        <v>101.52271876170505</v>
      </c>
      <c r="AL559" s="205">
        <f t="shared" si="548"/>
        <v>101.6090469014465</v>
      </c>
      <c r="AM559" s="205" t="e">
        <f t="shared" si="549"/>
        <v>#DIV/0!</v>
      </c>
      <c r="AN559" s="205">
        <f t="shared" si="567"/>
        <v>0</v>
      </c>
      <c r="AO559" s="205">
        <f t="shared" si="550"/>
        <v>0</v>
      </c>
      <c r="AP559" s="205">
        <f t="shared" si="568"/>
        <v>0</v>
      </c>
      <c r="AQ559" s="205">
        <f t="shared" si="569"/>
        <v>0</v>
      </c>
      <c r="AR559" s="215">
        <f t="shared" si="551"/>
        <v>13.181186421934679</v>
      </c>
      <c r="AS559" s="215">
        <f t="shared" si="552"/>
        <v>13.181186421934679</v>
      </c>
      <c r="AT559" s="215">
        <f t="shared" si="553"/>
        <v>0</v>
      </c>
      <c r="AU559" s="215">
        <f t="shared" si="583"/>
        <v>0</v>
      </c>
      <c r="AV559" s="201"/>
      <c r="AW559" s="115">
        <f t="shared" si="584"/>
        <v>93.578999999978976</v>
      </c>
      <c r="AX559" s="115">
        <f t="shared" si="585"/>
        <v>-9.8329763879887552E-2</v>
      </c>
      <c r="AY559" s="115">
        <f t="shared" si="570"/>
        <v>0</v>
      </c>
      <c r="AZ559" s="115">
        <f t="shared" si="586"/>
        <v>-9.3652446181268084E-2</v>
      </c>
      <c r="BA559" s="115">
        <f t="shared" si="571"/>
        <v>0</v>
      </c>
      <c r="BB559" s="115">
        <f t="shared" si="587"/>
        <v>0</v>
      </c>
      <c r="BC559" s="115">
        <f t="shared" si="588"/>
        <v>0</v>
      </c>
      <c r="BD559" s="115">
        <f t="shared" si="589"/>
        <v>0</v>
      </c>
      <c r="BE559" s="115">
        <f t="shared" si="572"/>
        <v>0</v>
      </c>
      <c r="BF559" s="115">
        <f t="shared" si="573"/>
        <v>0</v>
      </c>
      <c r="BG559" s="115">
        <f t="shared" si="590"/>
        <v>1521.7702500000105</v>
      </c>
      <c r="BH559" s="115">
        <f t="shared" si="591"/>
        <v>2195.8472275551017</v>
      </c>
      <c r="BI559" s="115">
        <f t="shared" si="574"/>
        <v>93.578999999978976</v>
      </c>
      <c r="BJ559" s="115" t="e">
        <f t="shared" si="575"/>
        <v>#DIV/0!</v>
      </c>
      <c r="BK559" s="115">
        <f t="shared" si="554"/>
        <v>0</v>
      </c>
      <c r="BL559" s="115">
        <f t="shared" si="555"/>
        <v>0</v>
      </c>
      <c r="BM559" s="115">
        <f t="shared" si="576"/>
        <v>0</v>
      </c>
      <c r="BN559" s="201">
        <f t="shared" si="556"/>
        <v>0</v>
      </c>
      <c r="BO559" s="216">
        <f t="shared" si="592"/>
        <v>0</v>
      </c>
      <c r="BP559" s="201"/>
      <c r="BQ559" s="110">
        <f t="shared" si="557"/>
        <v>0</v>
      </c>
      <c r="BR559" s="110" t="e">
        <f t="shared" si="558"/>
        <v>#DIV/0!</v>
      </c>
      <c r="BS559" s="110" t="e">
        <f t="shared" si="577"/>
        <v>#DIV/0!</v>
      </c>
      <c r="BT559" s="110">
        <f t="shared" si="578"/>
        <v>0</v>
      </c>
    </row>
    <row r="560" spans="1:72" s="217" customFormat="1">
      <c r="A560" s="110">
        <f t="shared" si="593"/>
        <v>3.84000000000011</v>
      </c>
      <c r="B560" s="110">
        <f t="shared" si="559"/>
        <v>1500.6157558602404</v>
      </c>
      <c r="C560" s="116">
        <f t="shared" si="560"/>
        <v>1500.6157558602404</v>
      </c>
      <c r="D560" s="110"/>
      <c r="E560" s="205">
        <f t="shared" si="528"/>
        <v>1558.6049624558013</v>
      </c>
      <c r="F560" s="205">
        <f t="shared" si="529"/>
        <v>1649.3158812236277</v>
      </c>
      <c r="G560" s="205">
        <f t="shared" si="530"/>
        <v>-0.16155367767727052</v>
      </c>
      <c r="H560" s="205">
        <f t="shared" si="531"/>
        <v>1543.9502799233749</v>
      </c>
      <c r="I560" s="205">
        <f t="shared" si="532"/>
        <v>0</v>
      </c>
      <c r="J560" s="110"/>
      <c r="K560" s="115">
        <f t="shared" si="533"/>
        <v>1520.8334400000103</v>
      </c>
      <c r="L560" s="115">
        <f t="shared" si="534"/>
        <v>1735.0140800000063</v>
      </c>
      <c r="M560" s="115">
        <f t="shared" si="535"/>
        <v>0.18582755203171253</v>
      </c>
      <c r="N560" s="115">
        <f t="shared" si="536"/>
        <v>1590.5795969119599</v>
      </c>
      <c r="O560" s="115">
        <f t="shared" si="537"/>
        <v>1923.3088000000032</v>
      </c>
      <c r="P560" s="110"/>
      <c r="Q560" s="205">
        <f t="shared" si="538"/>
        <v>-0.63927482361835342</v>
      </c>
      <c r="R560" s="204">
        <f t="shared" si="539"/>
        <v>0</v>
      </c>
      <c r="S560" s="204">
        <f t="shared" si="540"/>
        <v>0</v>
      </c>
      <c r="T560" s="115">
        <f t="shared" si="541"/>
        <v>-9.4395479160816559E-2</v>
      </c>
      <c r="U560" s="115">
        <f t="shared" si="542"/>
        <v>0</v>
      </c>
      <c r="V560" s="115">
        <f t="shared" si="543"/>
        <v>0</v>
      </c>
      <c r="W560" s="202">
        <f t="shared" si="561"/>
        <v>0</v>
      </c>
      <c r="X560" s="110"/>
      <c r="Y560" s="205">
        <f t="shared" si="579"/>
        <v>101.69524199034403</v>
      </c>
      <c r="Z560" s="205">
        <f t="shared" si="580"/>
        <v>-0.63927482361835342</v>
      </c>
      <c r="AA560" s="205">
        <f t="shared" si="544"/>
        <v>0</v>
      </c>
      <c r="AB560" s="205">
        <f t="shared" si="562"/>
        <v>0</v>
      </c>
      <c r="AC560" s="205">
        <f t="shared" si="581"/>
        <v>-0.62825079240377069</v>
      </c>
      <c r="AD560" s="205">
        <f t="shared" si="545"/>
        <v>0</v>
      </c>
      <c r="AE560" s="205">
        <f t="shared" si="563"/>
        <v>0</v>
      </c>
      <c r="AF560" s="205">
        <f t="shared" si="546"/>
        <v>0</v>
      </c>
      <c r="AG560" s="205">
        <f t="shared" si="564"/>
        <v>0</v>
      </c>
      <c r="AH560" s="205">
        <f t="shared" si="565"/>
        <v>0</v>
      </c>
      <c r="AI560" s="205">
        <f t="shared" si="547"/>
        <v>-0.16155367767727052</v>
      </c>
      <c r="AJ560" s="205">
        <f t="shared" si="582"/>
        <v>1543.9502799233749</v>
      </c>
      <c r="AK560" s="205">
        <f t="shared" si="566"/>
        <v>101.6090469014465</v>
      </c>
      <c r="AL560" s="205">
        <f t="shared" si="548"/>
        <v>101.69524199034403</v>
      </c>
      <c r="AM560" s="205" t="e">
        <f t="shared" si="549"/>
        <v>#DIV/0!</v>
      </c>
      <c r="AN560" s="205">
        <f t="shared" si="567"/>
        <v>0</v>
      </c>
      <c r="AO560" s="205">
        <f t="shared" si="550"/>
        <v>0</v>
      </c>
      <c r="AP560" s="205">
        <f t="shared" si="568"/>
        <v>0</v>
      </c>
      <c r="AQ560" s="205">
        <f t="shared" si="569"/>
        <v>0</v>
      </c>
      <c r="AR560" s="215">
        <f t="shared" si="551"/>
        <v>13.181186421934679</v>
      </c>
      <c r="AS560" s="215">
        <f t="shared" si="552"/>
        <v>13.181186421934679</v>
      </c>
      <c r="AT560" s="215">
        <f t="shared" si="553"/>
        <v>0</v>
      </c>
      <c r="AU560" s="215">
        <f t="shared" si="583"/>
        <v>0</v>
      </c>
      <c r="AV560" s="201"/>
      <c r="AW560" s="115">
        <f t="shared" si="584"/>
        <v>93.68100000001705</v>
      </c>
      <c r="AX560" s="115">
        <f t="shared" si="585"/>
        <v>-9.4395479160816559E-2</v>
      </c>
      <c r="AY560" s="115">
        <f t="shared" si="570"/>
        <v>0</v>
      </c>
      <c r="AZ560" s="115">
        <f t="shared" si="586"/>
        <v>-8.9726523087102245E-2</v>
      </c>
      <c r="BA560" s="115">
        <f t="shared" si="571"/>
        <v>0</v>
      </c>
      <c r="BB560" s="115">
        <f t="shared" si="587"/>
        <v>0</v>
      </c>
      <c r="BC560" s="115">
        <f t="shared" si="588"/>
        <v>0</v>
      </c>
      <c r="BD560" s="115">
        <f t="shared" si="589"/>
        <v>0</v>
      </c>
      <c r="BE560" s="115">
        <f t="shared" si="572"/>
        <v>0</v>
      </c>
      <c r="BF560" s="115">
        <f t="shared" si="573"/>
        <v>0</v>
      </c>
      <c r="BG560" s="115">
        <f t="shared" si="590"/>
        <v>1520.8334400000103</v>
      </c>
      <c r="BH560" s="115">
        <f t="shared" si="591"/>
        <v>2115.4494139770572</v>
      </c>
      <c r="BI560" s="115">
        <f t="shared" si="574"/>
        <v>93.68100000001705</v>
      </c>
      <c r="BJ560" s="115" t="e">
        <f t="shared" si="575"/>
        <v>#DIV/0!</v>
      </c>
      <c r="BK560" s="115">
        <f t="shared" si="554"/>
        <v>0</v>
      </c>
      <c r="BL560" s="115">
        <f t="shared" si="555"/>
        <v>0</v>
      </c>
      <c r="BM560" s="115">
        <f t="shared" si="576"/>
        <v>0</v>
      </c>
      <c r="BN560" s="201">
        <f t="shared" si="556"/>
        <v>0</v>
      </c>
      <c r="BO560" s="216">
        <f t="shared" si="592"/>
        <v>0</v>
      </c>
      <c r="BP560" s="201"/>
      <c r="BQ560" s="110">
        <f t="shared" si="557"/>
        <v>0</v>
      </c>
      <c r="BR560" s="110" t="e">
        <f t="shared" si="558"/>
        <v>#DIV/0!</v>
      </c>
      <c r="BS560" s="110" t="e">
        <f t="shared" si="577"/>
        <v>#DIV/0!</v>
      </c>
      <c r="BT560" s="110">
        <f t="shared" si="578"/>
        <v>0</v>
      </c>
    </row>
    <row r="561" spans="1:72" s="217" customFormat="1">
      <c r="A561" s="110">
        <f t="shared" si="593"/>
        <v>3.8300000000001102</v>
      </c>
      <c r="B561" s="110">
        <f t="shared" si="559"/>
        <v>1500.483943996021</v>
      </c>
      <c r="C561" s="116">
        <f t="shared" si="560"/>
        <v>1500.483943996021</v>
      </c>
      <c r="D561" s="110"/>
      <c r="E561" s="205">
        <f t="shared" si="528"/>
        <v>1557.6393964676472</v>
      </c>
      <c r="F561" s="205">
        <f t="shared" si="529"/>
        <v>1648.6196812236276</v>
      </c>
      <c r="G561" s="205">
        <f t="shared" si="530"/>
        <v>-0.16164963237782884</v>
      </c>
      <c r="H561" s="205">
        <f t="shared" si="531"/>
        <v>1542.9324668832128</v>
      </c>
      <c r="I561" s="205">
        <f t="shared" si="532"/>
        <v>0</v>
      </c>
      <c r="J561" s="110"/>
      <c r="K561" s="115">
        <f t="shared" si="533"/>
        <v>1519.8956100000103</v>
      </c>
      <c r="L561" s="115">
        <f t="shared" si="534"/>
        <v>1734.459520000006</v>
      </c>
      <c r="M561" s="115">
        <f t="shared" si="535"/>
        <v>0.18601190476190271</v>
      </c>
      <c r="N561" s="115">
        <f t="shared" si="536"/>
        <v>1589.8127789415398</v>
      </c>
      <c r="O561" s="115">
        <f t="shared" si="537"/>
        <v>1923.0122000000033</v>
      </c>
      <c r="P561" s="110"/>
      <c r="Q561" s="205">
        <f t="shared" si="538"/>
        <v>-0.62821799937122302</v>
      </c>
      <c r="R561" s="204">
        <f t="shared" si="539"/>
        <v>0</v>
      </c>
      <c r="S561" s="204">
        <f t="shared" si="540"/>
        <v>0</v>
      </c>
      <c r="T561" s="115">
        <f t="shared" si="541"/>
        <v>-9.0470321891457067E-2</v>
      </c>
      <c r="U561" s="115">
        <f t="shared" si="542"/>
        <v>0</v>
      </c>
      <c r="V561" s="115">
        <f t="shared" si="543"/>
        <v>0</v>
      </c>
      <c r="W561" s="202">
        <f t="shared" si="561"/>
        <v>0</v>
      </c>
      <c r="X561" s="110"/>
      <c r="Y561" s="205">
        <f t="shared" si="579"/>
        <v>101.78130401621037</v>
      </c>
      <c r="Z561" s="205">
        <f t="shared" si="580"/>
        <v>-0.62821799937122302</v>
      </c>
      <c r="AA561" s="205">
        <f t="shared" si="544"/>
        <v>0</v>
      </c>
      <c r="AB561" s="205">
        <f t="shared" si="562"/>
        <v>0</v>
      </c>
      <c r="AC561" s="205">
        <f t="shared" si="581"/>
        <v>-0.6172266070857173</v>
      </c>
      <c r="AD561" s="205">
        <f t="shared" si="545"/>
        <v>0</v>
      </c>
      <c r="AE561" s="205">
        <f t="shared" si="563"/>
        <v>0</v>
      </c>
      <c r="AF561" s="205">
        <f t="shared" si="546"/>
        <v>0</v>
      </c>
      <c r="AG561" s="205">
        <f t="shared" si="564"/>
        <v>0</v>
      </c>
      <c r="AH561" s="205">
        <f t="shared" si="565"/>
        <v>0</v>
      </c>
      <c r="AI561" s="205">
        <f t="shared" si="547"/>
        <v>-0.16164963237782884</v>
      </c>
      <c r="AJ561" s="205">
        <f t="shared" si="582"/>
        <v>1542.9324668832128</v>
      </c>
      <c r="AK561" s="205">
        <f t="shared" si="566"/>
        <v>101.69524199034403</v>
      </c>
      <c r="AL561" s="205">
        <f t="shared" si="548"/>
        <v>101.78130401621037</v>
      </c>
      <c r="AM561" s="205" t="e">
        <f t="shared" si="549"/>
        <v>#DIV/0!</v>
      </c>
      <c r="AN561" s="205">
        <f t="shared" si="567"/>
        <v>0</v>
      </c>
      <c r="AO561" s="205">
        <f t="shared" si="550"/>
        <v>0</v>
      </c>
      <c r="AP561" s="205">
        <f t="shared" si="568"/>
        <v>0</v>
      </c>
      <c r="AQ561" s="205">
        <f t="shared" si="569"/>
        <v>0</v>
      </c>
      <c r="AR561" s="215">
        <f t="shared" si="551"/>
        <v>13.181186421957417</v>
      </c>
      <c r="AS561" s="215">
        <f t="shared" si="552"/>
        <v>13.181186421957417</v>
      </c>
      <c r="AT561" s="215">
        <f t="shared" si="553"/>
        <v>0</v>
      </c>
      <c r="AU561" s="215">
        <f t="shared" si="583"/>
        <v>0</v>
      </c>
      <c r="AV561" s="201"/>
      <c r="AW561" s="115">
        <f t="shared" si="584"/>
        <v>93.783000000009636</v>
      </c>
      <c r="AX561" s="115">
        <f t="shared" si="585"/>
        <v>-9.0470321891457067E-2</v>
      </c>
      <c r="AY561" s="115">
        <f t="shared" si="570"/>
        <v>0</v>
      </c>
      <c r="AZ561" s="115">
        <f t="shared" si="586"/>
        <v>-8.5809705854025517E-2</v>
      </c>
      <c r="BA561" s="115">
        <f t="shared" si="571"/>
        <v>0</v>
      </c>
      <c r="BB561" s="115">
        <f t="shared" si="587"/>
        <v>0</v>
      </c>
      <c r="BC561" s="115">
        <f t="shared" si="588"/>
        <v>0</v>
      </c>
      <c r="BD561" s="115">
        <f t="shared" si="589"/>
        <v>0</v>
      </c>
      <c r="BE561" s="115">
        <f t="shared" si="572"/>
        <v>0</v>
      </c>
      <c r="BF561" s="115">
        <f t="shared" si="573"/>
        <v>0</v>
      </c>
      <c r="BG561" s="115">
        <f t="shared" si="590"/>
        <v>1519.8956100000103</v>
      </c>
      <c r="BH561" s="115">
        <f t="shared" si="591"/>
        <v>2034.949600398975</v>
      </c>
      <c r="BI561" s="115">
        <f t="shared" si="574"/>
        <v>93.783000000009636</v>
      </c>
      <c r="BJ561" s="115" t="e">
        <f t="shared" si="575"/>
        <v>#DIV/0!</v>
      </c>
      <c r="BK561" s="115">
        <f t="shared" si="554"/>
        <v>0</v>
      </c>
      <c r="BL561" s="115">
        <f t="shared" si="555"/>
        <v>0</v>
      </c>
      <c r="BM561" s="115">
        <f t="shared" si="576"/>
        <v>0</v>
      </c>
      <c r="BN561" s="201">
        <f t="shared" si="556"/>
        <v>0</v>
      </c>
      <c r="BO561" s="216">
        <f t="shared" si="592"/>
        <v>0</v>
      </c>
      <c r="BP561" s="201"/>
      <c r="BQ561" s="110">
        <f t="shared" si="557"/>
        <v>0</v>
      </c>
      <c r="BR561" s="110" t="e">
        <f t="shared" si="558"/>
        <v>#DIV/0!</v>
      </c>
      <c r="BS561" s="110" t="e">
        <f t="shared" si="577"/>
        <v>#DIV/0!</v>
      </c>
      <c r="BT561" s="110">
        <f t="shared" si="578"/>
        <v>0</v>
      </c>
    </row>
    <row r="562" spans="1:72" s="217" customFormat="1">
      <c r="A562" s="110">
        <f t="shared" si="593"/>
        <v>3.8200000000001104</v>
      </c>
      <c r="B562" s="110">
        <f t="shared" si="559"/>
        <v>1500.3521321318015</v>
      </c>
      <c r="C562" s="116">
        <f t="shared" si="560"/>
        <v>1500.3521321318015</v>
      </c>
      <c r="D562" s="110"/>
      <c r="E562" s="205">
        <f t="shared" si="528"/>
        <v>1556.6727041247416</v>
      </c>
      <c r="F562" s="205">
        <f t="shared" si="529"/>
        <v>1647.9206812236278</v>
      </c>
      <c r="G562" s="205">
        <f t="shared" si="530"/>
        <v>-0.16174506044474066</v>
      </c>
      <c r="H562" s="205">
        <f t="shared" si="531"/>
        <v>1541.9137945534219</v>
      </c>
      <c r="I562" s="205">
        <f t="shared" si="532"/>
        <v>0</v>
      </c>
      <c r="J562" s="110"/>
      <c r="K562" s="115">
        <f t="shared" si="533"/>
        <v>1518.9567600000105</v>
      </c>
      <c r="L562" s="115">
        <f t="shared" si="534"/>
        <v>1733.904320000006</v>
      </c>
      <c r="M562" s="115">
        <f t="shared" si="535"/>
        <v>0.18619662363455602</v>
      </c>
      <c r="N562" s="115">
        <f t="shared" si="536"/>
        <v>1589.0453065365405</v>
      </c>
      <c r="O562" s="115">
        <f t="shared" si="537"/>
        <v>1922.7152000000035</v>
      </c>
      <c r="P562" s="110"/>
      <c r="Q562" s="205">
        <f t="shared" si="538"/>
        <v>-0.61722543100221361</v>
      </c>
      <c r="R562" s="204">
        <f t="shared" si="539"/>
        <v>0</v>
      </c>
      <c r="S562" s="204">
        <f t="shared" si="540"/>
        <v>0</v>
      </c>
      <c r="T562" s="115">
        <f t="shared" si="541"/>
        <v>-8.6554264064264905E-2</v>
      </c>
      <c r="U562" s="115">
        <f t="shared" si="542"/>
        <v>0</v>
      </c>
      <c r="V562" s="115">
        <f t="shared" si="543"/>
        <v>0</v>
      </c>
      <c r="W562" s="202">
        <f t="shared" si="561"/>
        <v>0</v>
      </c>
      <c r="X562" s="110"/>
      <c r="Y562" s="205">
        <f t="shared" si="579"/>
        <v>101.86723297909101</v>
      </c>
      <c r="Z562" s="205">
        <f t="shared" si="580"/>
        <v>-0.61722543100221361</v>
      </c>
      <c r="AA562" s="205">
        <f t="shared" si="544"/>
        <v>0</v>
      </c>
      <c r="AB562" s="205">
        <f t="shared" si="562"/>
        <v>0</v>
      </c>
      <c r="AC562" s="205">
        <f t="shared" si="581"/>
        <v>-0.60626628394171178</v>
      </c>
      <c r="AD562" s="205">
        <f t="shared" si="545"/>
        <v>0</v>
      </c>
      <c r="AE562" s="205">
        <f t="shared" si="563"/>
        <v>0</v>
      </c>
      <c r="AF562" s="205">
        <f t="shared" si="546"/>
        <v>0</v>
      </c>
      <c r="AG562" s="205">
        <f t="shared" si="564"/>
        <v>0</v>
      </c>
      <c r="AH562" s="205">
        <f t="shared" si="565"/>
        <v>0</v>
      </c>
      <c r="AI562" s="205">
        <f t="shared" si="547"/>
        <v>-0.16174506044474066</v>
      </c>
      <c r="AJ562" s="205">
        <f t="shared" si="582"/>
        <v>1541.9137945534219</v>
      </c>
      <c r="AK562" s="205">
        <f t="shared" si="566"/>
        <v>101.78130401621037</v>
      </c>
      <c r="AL562" s="205">
        <f t="shared" si="548"/>
        <v>101.86723297909101</v>
      </c>
      <c r="AM562" s="205" t="e">
        <f t="shared" si="549"/>
        <v>#DIV/0!</v>
      </c>
      <c r="AN562" s="205">
        <f t="shared" si="567"/>
        <v>0</v>
      </c>
      <c r="AO562" s="205">
        <f t="shared" si="550"/>
        <v>0</v>
      </c>
      <c r="AP562" s="205">
        <f t="shared" si="568"/>
        <v>0</v>
      </c>
      <c r="AQ562" s="205">
        <f t="shared" si="569"/>
        <v>0</v>
      </c>
      <c r="AR562" s="215">
        <f t="shared" si="551"/>
        <v>13.181186421934679</v>
      </c>
      <c r="AS562" s="215">
        <f t="shared" si="552"/>
        <v>13.181186421934679</v>
      </c>
      <c r="AT562" s="215">
        <f t="shared" si="553"/>
        <v>0</v>
      </c>
      <c r="AU562" s="215">
        <f t="shared" si="583"/>
        <v>0</v>
      </c>
      <c r="AV562" s="201"/>
      <c r="AW562" s="115">
        <f t="shared" si="584"/>
        <v>93.884999999979485</v>
      </c>
      <c r="AX562" s="115">
        <f t="shared" si="585"/>
        <v>-8.6554264064264905E-2</v>
      </c>
      <c r="AY562" s="115">
        <f t="shared" si="570"/>
        <v>0</v>
      </c>
      <c r="AZ562" s="115">
        <f t="shared" si="586"/>
        <v>-8.190196654574447E-2</v>
      </c>
      <c r="BA562" s="115">
        <f t="shared" si="571"/>
        <v>0</v>
      </c>
      <c r="BB562" s="115">
        <f t="shared" si="587"/>
        <v>0</v>
      </c>
      <c r="BC562" s="115">
        <f t="shared" si="588"/>
        <v>0</v>
      </c>
      <c r="BD562" s="115">
        <f t="shared" si="589"/>
        <v>0</v>
      </c>
      <c r="BE562" s="115">
        <f t="shared" si="572"/>
        <v>0</v>
      </c>
      <c r="BF562" s="115">
        <f t="shared" si="573"/>
        <v>0</v>
      </c>
      <c r="BG562" s="115">
        <f t="shared" si="590"/>
        <v>1518.9567600000105</v>
      </c>
      <c r="BH562" s="115">
        <f t="shared" si="591"/>
        <v>1954.3477868209227</v>
      </c>
      <c r="BI562" s="115">
        <f t="shared" si="574"/>
        <v>93.884999999979485</v>
      </c>
      <c r="BJ562" s="115" t="e">
        <f t="shared" si="575"/>
        <v>#DIV/0!</v>
      </c>
      <c r="BK562" s="115">
        <f t="shared" si="554"/>
        <v>0</v>
      </c>
      <c r="BL562" s="115">
        <f t="shared" si="555"/>
        <v>0</v>
      </c>
      <c r="BM562" s="115">
        <f t="shared" si="576"/>
        <v>0</v>
      </c>
      <c r="BN562" s="201">
        <f t="shared" si="556"/>
        <v>0</v>
      </c>
      <c r="BO562" s="216">
        <f t="shared" si="592"/>
        <v>0</v>
      </c>
      <c r="BP562" s="201"/>
      <c r="BQ562" s="110">
        <f t="shared" si="557"/>
        <v>0</v>
      </c>
      <c r="BR562" s="110" t="e">
        <f t="shared" si="558"/>
        <v>#DIV/0!</v>
      </c>
      <c r="BS562" s="110" t="e">
        <f t="shared" si="577"/>
        <v>#DIV/0!</v>
      </c>
      <c r="BT562" s="110">
        <f t="shared" si="578"/>
        <v>0</v>
      </c>
    </row>
    <row r="563" spans="1:72" s="217" customFormat="1">
      <c r="A563" s="110">
        <f t="shared" si="593"/>
        <v>3.8100000000001106</v>
      </c>
      <c r="B563" s="110">
        <f t="shared" si="559"/>
        <v>1500.2203202675821</v>
      </c>
      <c r="C563" s="116">
        <f t="shared" si="560"/>
        <v>1500.2203202675821</v>
      </c>
      <c r="D563" s="110"/>
      <c r="E563" s="205">
        <f t="shared" si="528"/>
        <v>1555.7048854270847</v>
      </c>
      <c r="F563" s="205">
        <f t="shared" si="529"/>
        <v>1647.2188812236277</v>
      </c>
      <c r="G563" s="205">
        <f t="shared" si="530"/>
        <v>-0.16183995719632671</v>
      </c>
      <c r="H563" s="205">
        <f t="shared" si="531"/>
        <v>1540.8942642645075</v>
      </c>
      <c r="I563" s="205">
        <f t="shared" si="532"/>
        <v>0</v>
      </c>
      <c r="J563" s="110"/>
      <c r="K563" s="115">
        <f t="shared" si="533"/>
        <v>1518.0168900000106</v>
      </c>
      <c r="L563" s="115">
        <f t="shared" si="534"/>
        <v>1733.348480000006</v>
      </c>
      <c r="M563" s="115">
        <f t="shared" si="535"/>
        <v>0.18638170974154863</v>
      </c>
      <c r="N563" s="115">
        <f t="shared" si="536"/>
        <v>1588.2771805563423</v>
      </c>
      <c r="O563" s="115">
        <f t="shared" si="537"/>
        <v>1922.4178000000034</v>
      </c>
      <c r="P563" s="110"/>
      <c r="Q563" s="205">
        <f t="shared" si="538"/>
        <v>-0.60629595152699678</v>
      </c>
      <c r="R563" s="204">
        <f t="shared" si="539"/>
        <v>0</v>
      </c>
      <c r="S563" s="204">
        <f t="shared" si="540"/>
        <v>0</v>
      </c>
      <c r="T563" s="115">
        <f t="shared" si="541"/>
        <v>-8.2647277774844027E-2</v>
      </c>
      <c r="U563" s="115">
        <f t="shared" si="542"/>
        <v>0</v>
      </c>
      <c r="V563" s="115">
        <f t="shared" si="543"/>
        <v>0</v>
      </c>
      <c r="W563" s="202">
        <f t="shared" si="561"/>
        <v>0</v>
      </c>
      <c r="X563" s="110"/>
      <c r="Y563" s="205">
        <f t="shared" si="579"/>
        <v>101.95302889144604</v>
      </c>
      <c r="Z563" s="205">
        <f t="shared" si="580"/>
        <v>-0.60629595152699678</v>
      </c>
      <c r="AA563" s="205">
        <f t="shared" si="544"/>
        <v>0</v>
      </c>
      <c r="AB563" s="205">
        <f t="shared" si="562"/>
        <v>0</v>
      </c>
      <c r="AC563" s="205">
        <f t="shared" si="581"/>
        <v>-0.59536866121149978</v>
      </c>
      <c r="AD563" s="205">
        <f t="shared" si="545"/>
        <v>0</v>
      </c>
      <c r="AE563" s="205">
        <f t="shared" si="563"/>
        <v>0</v>
      </c>
      <c r="AF563" s="205">
        <f t="shared" si="546"/>
        <v>0</v>
      </c>
      <c r="AG563" s="205">
        <f t="shared" si="564"/>
        <v>0</v>
      </c>
      <c r="AH563" s="205">
        <f t="shared" si="565"/>
        <v>0</v>
      </c>
      <c r="AI563" s="205">
        <f t="shared" si="547"/>
        <v>-0.16183995719632671</v>
      </c>
      <c r="AJ563" s="205">
        <f t="shared" si="582"/>
        <v>1540.8942642645075</v>
      </c>
      <c r="AK563" s="205">
        <f t="shared" si="566"/>
        <v>101.86723297909101</v>
      </c>
      <c r="AL563" s="205">
        <f t="shared" si="548"/>
        <v>101.95302889144604</v>
      </c>
      <c r="AM563" s="205" t="e">
        <f t="shared" si="549"/>
        <v>#DIV/0!</v>
      </c>
      <c r="AN563" s="205">
        <f t="shared" si="567"/>
        <v>0</v>
      </c>
      <c r="AO563" s="205">
        <f t="shared" si="550"/>
        <v>0</v>
      </c>
      <c r="AP563" s="205">
        <f t="shared" si="568"/>
        <v>0</v>
      </c>
      <c r="AQ563" s="205">
        <f t="shared" si="569"/>
        <v>0</v>
      </c>
      <c r="AR563" s="215">
        <f t="shared" si="551"/>
        <v>13.181186421934679</v>
      </c>
      <c r="AS563" s="215">
        <f t="shared" si="552"/>
        <v>13.181186421934679</v>
      </c>
      <c r="AT563" s="215">
        <f t="shared" si="553"/>
        <v>0</v>
      </c>
      <c r="AU563" s="215">
        <f t="shared" si="583"/>
        <v>0</v>
      </c>
      <c r="AV563" s="201"/>
      <c r="AW563" s="115">
        <f t="shared" si="584"/>
        <v>93.986999999994808</v>
      </c>
      <c r="AX563" s="115">
        <f t="shared" si="585"/>
        <v>-8.2647277774844027E-2</v>
      </c>
      <c r="AY563" s="115">
        <f t="shared" si="570"/>
        <v>0</v>
      </c>
      <c r="AZ563" s="115">
        <f t="shared" si="586"/>
        <v>-7.8003277328834136E-2</v>
      </c>
      <c r="BA563" s="115">
        <f t="shared" si="571"/>
        <v>0</v>
      </c>
      <c r="BB563" s="115">
        <f t="shared" si="587"/>
        <v>0</v>
      </c>
      <c r="BC563" s="115">
        <f t="shared" si="588"/>
        <v>0</v>
      </c>
      <c r="BD563" s="115">
        <f t="shared" si="589"/>
        <v>0</v>
      </c>
      <c r="BE563" s="115">
        <f t="shared" si="572"/>
        <v>0</v>
      </c>
      <c r="BF563" s="115">
        <f t="shared" si="573"/>
        <v>0</v>
      </c>
      <c r="BG563" s="115">
        <f t="shared" si="590"/>
        <v>1518.0168900000106</v>
      </c>
      <c r="BH563" s="115">
        <f t="shared" si="591"/>
        <v>1873.643973242878</v>
      </c>
      <c r="BI563" s="115">
        <f t="shared" si="574"/>
        <v>93.986999999994808</v>
      </c>
      <c r="BJ563" s="115" t="e">
        <f t="shared" si="575"/>
        <v>#DIV/0!</v>
      </c>
      <c r="BK563" s="115">
        <f t="shared" si="554"/>
        <v>0</v>
      </c>
      <c r="BL563" s="115">
        <f t="shared" si="555"/>
        <v>0</v>
      </c>
      <c r="BM563" s="115">
        <f t="shared" si="576"/>
        <v>0</v>
      </c>
      <c r="BN563" s="201">
        <f t="shared" si="556"/>
        <v>0</v>
      </c>
      <c r="BO563" s="216">
        <f t="shared" si="592"/>
        <v>0</v>
      </c>
      <c r="BP563" s="201"/>
      <c r="BQ563" s="110">
        <f t="shared" si="557"/>
        <v>0</v>
      </c>
      <c r="BR563" s="110" t="e">
        <f t="shared" si="558"/>
        <v>#DIV/0!</v>
      </c>
      <c r="BS563" s="110" t="e">
        <f t="shared" si="577"/>
        <v>#DIV/0!</v>
      </c>
      <c r="BT563" s="110">
        <f t="shared" si="578"/>
        <v>0</v>
      </c>
    </row>
    <row r="564" spans="1:72" s="217" customFormat="1">
      <c r="A564" s="110">
        <f t="shared" si="593"/>
        <v>3.8000000000001108</v>
      </c>
      <c r="B564" s="110">
        <f t="shared" si="559"/>
        <v>1500.0885084033628</v>
      </c>
      <c r="C564" s="116">
        <f t="shared" si="560"/>
        <v>1500.0885084033628</v>
      </c>
      <c r="D564" s="110"/>
      <c r="E564" s="205">
        <f t="shared" si="528"/>
        <v>1554.7359403746761</v>
      </c>
      <c r="F564" s="205">
        <f t="shared" si="529"/>
        <v>1646.5142812236277</v>
      </c>
      <c r="G564" s="205">
        <f t="shared" si="530"/>
        <v>-0.1619343179499565</v>
      </c>
      <c r="H564" s="205">
        <f t="shared" si="531"/>
        <v>1539.8738773467226</v>
      </c>
      <c r="I564" s="205">
        <f t="shared" si="532"/>
        <v>0</v>
      </c>
      <c r="J564" s="110"/>
      <c r="K564" s="115">
        <f t="shared" si="533"/>
        <v>1517.0760000000105</v>
      </c>
      <c r="L564" s="115">
        <f t="shared" si="534"/>
        <v>1732.7920000000063</v>
      </c>
      <c r="M564" s="115">
        <f t="shared" si="535"/>
        <v>0.18656716417910241</v>
      </c>
      <c r="N564" s="115">
        <f t="shared" si="536"/>
        <v>1587.5084018633333</v>
      </c>
      <c r="O564" s="115">
        <f t="shared" si="537"/>
        <v>1922.1200000000033</v>
      </c>
      <c r="P564" s="110"/>
      <c r="Q564" s="205">
        <f t="shared" si="538"/>
        <v>-0.59542841443660366</v>
      </c>
      <c r="R564" s="204">
        <f t="shared" si="539"/>
        <v>0</v>
      </c>
      <c r="S564" s="204">
        <f t="shared" si="540"/>
        <v>0</v>
      </c>
      <c r="T564" s="115">
        <f t="shared" si="541"/>
        <v>-7.8749335221532227E-2</v>
      </c>
      <c r="U564" s="115">
        <f t="shared" si="542"/>
        <v>0</v>
      </c>
      <c r="V564" s="115">
        <f t="shared" si="543"/>
        <v>0</v>
      </c>
      <c r="W564" s="202">
        <f t="shared" si="561"/>
        <v>0</v>
      </c>
      <c r="X564" s="110"/>
      <c r="Y564" s="205">
        <f t="shared" si="579"/>
        <v>102.03869177849118</v>
      </c>
      <c r="Z564" s="205">
        <f t="shared" si="580"/>
        <v>-0.59542841443660366</v>
      </c>
      <c r="AA564" s="205">
        <f t="shared" si="544"/>
        <v>0</v>
      </c>
      <c r="AB564" s="205">
        <f t="shared" si="562"/>
        <v>0</v>
      </c>
      <c r="AC564" s="205">
        <f t="shared" si="581"/>
        <v>-0.5845325975069231</v>
      </c>
      <c r="AD564" s="205">
        <f t="shared" si="545"/>
        <v>0</v>
      </c>
      <c r="AE564" s="205">
        <f t="shared" si="563"/>
        <v>0</v>
      </c>
      <c r="AF564" s="205">
        <f t="shared" si="546"/>
        <v>0</v>
      </c>
      <c r="AG564" s="205">
        <f t="shared" si="564"/>
        <v>0</v>
      </c>
      <c r="AH564" s="205">
        <f t="shared" si="565"/>
        <v>0</v>
      </c>
      <c r="AI564" s="205">
        <f t="shared" si="547"/>
        <v>-0.1619343179499565</v>
      </c>
      <c r="AJ564" s="205">
        <f t="shared" si="582"/>
        <v>1539.8738773467226</v>
      </c>
      <c r="AK564" s="205">
        <f t="shared" si="566"/>
        <v>101.95302889144604</v>
      </c>
      <c r="AL564" s="205">
        <f t="shared" si="548"/>
        <v>102.03869177849118</v>
      </c>
      <c r="AM564" s="205" t="e">
        <f t="shared" si="549"/>
        <v>#DIV/0!</v>
      </c>
      <c r="AN564" s="205">
        <f t="shared" si="567"/>
        <v>0</v>
      </c>
      <c r="AO564" s="205">
        <f t="shared" si="550"/>
        <v>0</v>
      </c>
      <c r="AP564" s="205">
        <f t="shared" si="568"/>
        <v>0</v>
      </c>
      <c r="AQ564" s="205">
        <f t="shared" si="569"/>
        <v>0</v>
      </c>
      <c r="AR564" s="215">
        <f t="shared" si="551"/>
        <v>13.181186421934679</v>
      </c>
      <c r="AS564" s="215">
        <f t="shared" si="552"/>
        <v>13.181186421934679</v>
      </c>
      <c r="AT564" s="215">
        <f t="shared" si="553"/>
        <v>0</v>
      </c>
      <c r="AU564" s="215">
        <f t="shared" si="583"/>
        <v>0</v>
      </c>
      <c r="AV564" s="201"/>
      <c r="AW564" s="115">
        <f t="shared" si="584"/>
        <v>94.089000000010131</v>
      </c>
      <c r="AX564" s="115">
        <f t="shared" si="585"/>
        <v>-7.8749335221532227E-2</v>
      </c>
      <c r="AY564" s="115">
        <f t="shared" si="570"/>
        <v>0</v>
      </c>
      <c r="AZ564" s="115">
        <f t="shared" si="586"/>
        <v>-7.4113610472324842E-2</v>
      </c>
      <c r="BA564" s="115">
        <f t="shared" si="571"/>
        <v>0</v>
      </c>
      <c r="BB564" s="115">
        <f t="shared" si="587"/>
        <v>0</v>
      </c>
      <c r="BC564" s="115">
        <f t="shared" si="588"/>
        <v>0</v>
      </c>
      <c r="BD564" s="115">
        <f t="shared" si="589"/>
        <v>0</v>
      </c>
      <c r="BE564" s="115">
        <f t="shared" si="572"/>
        <v>0</v>
      </c>
      <c r="BF564" s="115">
        <f t="shared" si="573"/>
        <v>0</v>
      </c>
      <c r="BG564" s="115">
        <f t="shared" si="590"/>
        <v>1517.0760000000105</v>
      </c>
      <c r="BH564" s="115">
        <f t="shared" si="591"/>
        <v>1792.8381596648178</v>
      </c>
      <c r="BI564" s="115">
        <f t="shared" si="574"/>
        <v>94.089000000010131</v>
      </c>
      <c r="BJ564" s="115" t="e">
        <f t="shared" si="575"/>
        <v>#DIV/0!</v>
      </c>
      <c r="BK564" s="115">
        <f t="shared" si="554"/>
        <v>0</v>
      </c>
      <c r="BL564" s="115">
        <f t="shared" si="555"/>
        <v>0</v>
      </c>
      <c r="BM564" s="115">
        <f t="shared" si="576"/>
        <v>0</v>
      </c>
      <c r="BN564" s="201">
        <f t="shared" si="556"/>
        <v>0</v>
      </c>
      <c r="BO564" s="216">
        <f t="shared" si="592"/>
        <v>0</v>
      </c>
      <c r="BP564" s="201"/>
      <c r="BQ564" s="110">
        <f t="shared" si="557"/>
        <v>0</v>
      </c>
      <c r="BR564" s="110" t="e">
        <f t="shared" si="558"/>
        <v>#DIV/0!</v>
      </c>
      <c r="BS564" s="110" t="e">
        <f t="shared" si="577"/>
        <v>#DIV/0!</v>
      </c>
      <c r="BT564" s="110">
        <f t="shared" si="578"/>
        <v>0</v>
      </c>
    </row>
    <row r="565" spans="1:72" s="217" customFormat="1">
      <c r="A565" s="110">
        <f t="shared" si="593"/>
        <v>3.7900000000001111</v>
      </c>
      <c r="B565" s="110">
        <f t="shared" si="559"/>
        <v>1499.9566965391434</v>
      </c>
      <c r="C565" s="116">
        <f t="shared" si="560"/>
        <v>1499.9566965391434</v>
      </c>
      <c r="D565" s="110"/>
      <c r="E565" s="205">
        <f t="shared" si="528"/>
        <v>1553.7658689675163</v>
      </c>
      <c r="F565" s="205">
        <f t="shared" si="529"/>
        <v>1645.8068812236279</v>
      </c>
      <c r="G565" s="205">
        <f t="shared" si="530"/>
        <v>-0.16202813802259328</v>
      </c>
      <c r="H565" s="205">
        <f t="shared" si="531"/>
        <v>1538.8526351299438</v>
      </c>
      <c r="I565" s="205">
        <f t="shared" si="532"/>
        <v>0</v>
      </c>
      <c r="J565" s="110"/>
      <c r="K565" s="115">
        <f t="shared" si="533"/>
        <v>1516.1340900000105</v>
      </c>
      <c r="L565" s="115">
        <f t="shared" si="534"/>
        <v>1732.2348800000061</v>
      </c>
      <c r="M565" s="115">
        <f t="shared" si="535"/>
        <v>0.18675298804780668</v>
      </c>
      <c r="N565" s="115">
        <f t="shared" si="536"/>
        <v>1586.7389713229234</v>
      </c>
      <c r="O565" s="115">
        <f t="shared" si="537"/>
        <v>1921.8218000000033</v>
      </c>
      <c r="P565" s="110"/>
      <c r="Q565" s="205">
        <f t="shared" si="538"/>
        <v>-0.58462169319307922</v>
      </c>
      <c r="R565" s="204">
        <f t="shared" si="539"/>
        <v>0</v>
      </c>
      <c r="S565" s="204">
        <f t="shared" si="540"/>
        <v>0</v>
      </c>
      <c r="T565" s="115">
        <f t="shared" si="541"/>
        <v>-7.4860408704972237E-2</v>
      </c>
      <c r="U565" s="115">
        <f t="shared" si="542"/>
        <v>0</v>
      </c>
      <c r="V565" s="115">
        <f t="shared" si="543"/>
        <v>0</v>
      </c>
      <c r="W565" s="202">
        <f t="shared" si="561"/>
        <v>0</v>
      </c>
      <c r="X565" s="110"/>
      <c r="Y565" s="205">
        <f t="shared" si="579"/>
        <v>102.12422167787953</v>
      </c>
      <c r="Z565" s="205">
        <f t="shared" si="580"/>
        <v>-0.58462169319307922</v>
      </c>
      <c r="AA565" s="205">
        <f t="shared" si="544"/>
        <v>0</v>
      </c>
      <c r="AB565" s="205">
        <f t="shared" si="562"/>
        <v>0</v>
      </c>
      <c r="AC565" s="205">
        <f t="shared" si="581"/>
        <v>-0.57375697130999714</v>
      </c>
      <c r="AD565" s="205">
        <f t="shared" si="545"/>
        <v>0</v>
      </c>
      <c r="AE565" s="205">
        <f t="shared" si="563"/>
        <v>0</v>
      </c>
      <c r="AF565" s="205">
        <f t="shared" si="546"/>
        <v>0</v>
      </c>
      <c r="AG565" s="205">
        <f t="shared" si="564"/>
        <v>0</v>
      </c>
      <c r="AH565" s="205">
        <f t="shared" si="565"/>
        <v>0</v>
      </c>
      <c r="AI565" s="205">
        <f t="shared" si="547"/>
        <v>-0.16202813802259328</v>
      </c>
      <c r="AJ565" s="205">
        <f t="shared" si="582"/>
        <v>1538.8526351299438</v>
      </c>
      <c r="AK565" s="205">
        <f t="shared" si="566"/>
        <v>102.03869177849118</v>
      </c>
      <c r="AL565" s="205">
        <f t="shared" si="548"/>
        <v>102.12422167787953</v>
      </c>
      <c r="AM565" s="205" t="e">
        <f t="shared" si="549"/>
        <v>#DIV/0!</v>
      </c>
      <c r="AN565" s="205">
        <f t="shared" si="567"/>
        <v>0</v>
      </c>
      <c r="AO565" s="205">
        <f t="shared" si="550"/>
        <v>0</v>
      </c>
      <c r="AP565" s="205">
        <f t="shared" si="568"/>
        <v>0</v>
      </c>
      <c r="AQ565" s="205">
        <f t="shared" si="569"/>
        <v>0</v>
      </c>
      <c r="AR565" s="215">
        <f t="shared" si="551"/>
        <v>13.181186421934679</v>
      </c>
      <c r="AS565" s="215">
        <f t="shared" si="552"/>
        <v>13.181186421934679</v>
      </c>
      <c r="AT565" s="215">
        <f t="shared" si="553"/>
        <v>0</v>
      </c>
      <c r="AU565" s="215">
        <f t="shared" si="583"/>
        <v>0</v>
      </c>
      <c r="AV565" s="201"/>
      <c r="AW565" s="115">
        <f t="shared" si="584"/>
        <v>94.191000000002717</v>
      </c>
      <c r="AX565" s="115">
        <f t="shared" si="585"/>
        <v>-7.4860408704972237E-2</v>
      </c>
      <c r="AY565" s="115">
        <f t="shared" si="570"/>
        <v>0</v>
      </c>
      <c r="AZ565" s="115">
        <f t="shared" si="586"/>
        <v>-7.0232938347274704E-2</v>
      </c>
      <c r="BA565" s="115">
        <f t="shared" si="571"/>
        <v>0</v>
      </c>
      <c r="BB565" s="115">
        <f t="shared" si="587"/>
        <v>0</v>
      </c>
      <c r="BC565" s="115">
        <f t="shared" si="588"/>
        <v>0</v>
      </c>
      <c r="BD565" s="115">
        <f t="shared" si="589"/>
        <v>0</v>
      </c>
      <c r="BE565" s="115">
        <f t="shared" si="572"/>
        <v>0</v>
      </c>
      <c r="BF565" s="115">
        <f t="shared" si="573"/>
        <v>0</v>
      </c>
      <c r="BG565" s="115">
        <f t="shared" si="590"/>
        <v>1516.1340900000105</v>
      </c>
      <c r="BH565" s="115">
        <f t="shared" si="591"/>
        <v>1711.9303460867422</v>
      </c>
      <c r="BI565" s="115">
        <f t="shared" si="574"/>
        <v>94.191000000002717</v>
      </c>
      <c r="BJ565" s="115" t="e">
        <f t="shared" si="575"/>
        <v>#DIV/0!</v>
      </c>
      <c r="BK565" s="115">
        <f t="shared" si="554"/>
        <v>0</v>
      </c>
      <c r="BL565" s="115">
        <f t="shared" si="555"/>
        <v>0</v>
      </c>
      <c r="BM565" s="115">
        <f t="shared" si="576"/>
        <v>0</v>
      </c>
      <c r="BN565" s="201">
        <f t="shared" si="556"/>
        <v>0</v>
      </c>
      <c r="BO565" s="216">
        <f t="shared" si="592"/>
        <v>0</v>
      </c>
      <c r="BP565" s="201"/>
      <c r="BQ565" s="110">
        <f t="shared" si="557"/>
        <v>0</v>
      </c>
      <c r="BR565" s="110" t="e">
        <f t="shared" si="558"/>
        <v>#DIV/0!</v>
      </c>
      <c r="BS565" s="110" t="e">
        <f t="shared" si="577"/>
        <v>#DIV/0!</v>
      </c>
      <c r="BT565" s="110">
        <f t="shared" si="578"/>
        <v>0</v>
      </c>
    </row>
    <row r="566" spans="1:72" s="217" customFormat="1">
      <c r="A566" s="110">
        <f t="shared" si="593"/>
        <v>3.7800000000001113</v>
      </c>
      <c r="B566" s="110">
        <f t="shared" si="559"/>
        <v>1499.8248846749241</v>
      </c>
      <c r="C566" s="116">
        <f t="shared" si="560"/>
        <v>1499.8248846749241</v>
      </c>
      <c r="D566" s="110"/>
      <c r="E566" s="205">
        <f t="shared" si="528"/>
        <v>1552.7946712056048</v>
      </c>
      <c r="F566" s="205">
        <f t="shared" si="529"/>
        <v>1645.0966812236279</v>
      </c>
      <c r="G566" s="205">
        <f t="shared" si="530"/>
        <v>-0.16212141273134623</v>
      </c>
      <c r="H566" s="205">
        <f t="shared" si="531"/>
        <v>1537.83053894354</v>
      </c>
      <c r="I566" s="205">
        <f t="shared" si="532"/>
        <v>0</v>
      </c>
      <c r="J566" s="110"/>
      <c r="K566" s="115">
        <f t="shared" si="533"/>
        <v>1515.1911600000105</v>
      </c>
      <c r="L566" s="115">
        <f t="shared" si="534"/>
        <v>1731.6771200000062</v>
      </c>
      <c r="M566" s="115">
        <f t="shared" si="535"/>
        <v>0.18693918245263999</v>
      </c>
      <c r="N566" s="115">
        <f t="shared" si="536"/>
        <v>1585.9688898035572</v>
      </c>
      <c r="O566" s="115">
        <f t="shared" si="537"/>
        <v>1921.5232000000033</v>
      </c>
      <c r="P566" s="110"/>
      <c r="Q566" s="205">
        <f t="shared" si="538"/>
        <v>-0.57387468073921377</v>
      </c>
      <c r="R566" s="204">
        <f t="shared" si="539"/>
        <v>0</v>
      </c>
      <c r="S566" s="204">
        <f t="shared" si="540"/>
        <v>0</v>
      </c>
      <c r="T566" s="115">
        <f t="shared" si="541"/>
        <v>-7.0980470627687683E-2</v>
      </c>
      <c r="U566" s="115">
        <f t="shared" si="542"/>
        <v>0</v>
      </c>
      <c r="V566" s="115">
        <f t="shared" si="543"/>
        <v>0</v>
      </c>
      <c r="W566" s="202">
        <f t="shared" si="561"/>
        <v>0</v>
      </c>
      <c r="X566" s="110"/>
      <c r="Y566" s="205">
        <f t="shared" si="579"/>
        <v>102.20961864038362</v>
      </c>
      <c r="Z566" s="205">
        <f t="shared" si="580"/>
        <v>-0.57387468073921377</v>
      </c>
      <c r="AA566" s="205">
        <f t="shared" si="544"/>
        <v>0</v>
      </c>
      <c r="AB566" s="205">
        <f t="shared" si="562"/>
        <v>0</v>
      </c>
      <c r="AC566" s="205">
        <f t="shared" si="581"/>
        <v>-0.56304068048499678</v>
      </c>
      <c r="AD566" s="205">
        <f t="shared" si="545"/>
        <v>0</v>
      </c>
      <c r="AE566" s="205">
        <f t="shared" si="563"/>
        <v>0</v>
      </c>
      <c r="AF566" s="205">
        <f t="shared" si="546"/>
        <v>0</v>
      </c>
      <c r="AG566" s="205">
        <f t="shared" si="564"/>
        <v>0</v>
      </c>
      <c r="AH566" s="205">
        <f t="shared" si="565"/>
        <v>0</v>
      </c>
      <c r="AI566" s="205">
        <f t="shared" si="547"/>
        <v>-0.16212141273134623</v>
      </c>
      <c r="AJ566" s="205">
        <f t="shared" si="582"/>
        <v>1537.83053894354</v>
      </c>
      <c r="AK566" s="205">
        <f t="shared" si="566"/>
        <v>102.12422167787953</v>
      </c>
      <c r="AL566" s="205">
        <f t="shared" si="548"/>
        <v>102.20961864038362</v>
      </c>
      <c r="AM566" s="205" t="e">
        <f t="shared" si="549"/>
        <v>#DIV/0!</v>
      </c>
      <c r="AN566" s="205">
        <f t="shared" si="567"/>
        <v>0</v>
      </c>
      <c r="AO566" s="205">
        <f t="shared" si="550"/>
        <v>0</v>
      </c>
      <c r="AP566" s="205">
        <f t="shared" si="568"/>
        <v>0</v>
      </c>
      <c r="AQ566" s="205">
        <f t="shared" si="569"/>
        <v>0</v>
      </c>
      <c r="AR566" s="215">
        <f t="shared" si="551"/>
        <v>13.181186421934679</v>
      </c>
      <c r="AS566" s="215">
        <f t="shared" si="552"/>
        <v>13.181186421934679</v>
      </c>
      <c r="AT566" s="215">
        <f t="shared" si="553"/>
        <v>0</v>
      </c>
      <c r="AU566" s="215">
        <f t="shared" si="583"/>
        <v>0</v>
      </c>
      <c r="AV566" s="201"/>
      <c r="AW566" s="115">
        <f t="shared" si="584"/>
        <v>94.292999999995303</v>
      </c>
      <c r="AX566" s="115">
        <f t="shared" si="585"/>
        <v>-7.0980470627687683E-2</v>
      </c>
      <c r="AY566" s="115">
        <f t="shared" si="570"/>
        <v>0</v>
      </c>
      <c r="AZ566" s="115">
        <f t="shared" si="586"/>
        <v>-6.6361233426346686E-2</v>
      </c>
      <c r="BA566" s="115">
        <f t="shared" si="571"/>
        <v>0</v>
      </c>
      <c r="BB566" s="115">
        <f t="shared" si="587"/>
        <v>0</v>
      </c>
      <c r="BC566" s="115">
        <f t="shared" si="588"/>
        <v>0</v>
      </c>
      <c r="BD566" s="115">
        <f t="shared" si="589"/>
        <v>0</v>
      </c>
      <c r="BE566" s="115">
        <f t="shared" si="572"/>
        <v>0</v>
      </c>
      <c r="BF566" s="115">
        <f t="shared" si="573"/>
        <v>0</v>
      </c>
      <c r="BG566" s="115">
        <f t="shared" si="590"/>
        <v>1515.1911600000105</v>
      </c>
      <c r="BH566" s="115">
        <f t="shared" si="591"/>
        <v>1630.9205325086743</v>
      </c>
      <c r="BI566" s="115">
        <f t="shared" si="574"/>
        <v>94.292999999995303</v>
      </c>
      <c r="BJ566" s="115" t="e">
        <f t="shared" si="575"/>
        <v>#DIV/0!</v>
      </c>
      <c r="BK566" s="115">
        <f t="shared" si="554"/>
        <v>0</v>
      </c>
      <c r="BL566" s="115">
        <f t="shared" si="555"/>
        <v>0</v>
      </c>
      <c r="BM566" s="115">
        <f t="shared" si="576"/>
        <v>0</v>
      </c>
      <c r="BN566" s="201">
        <f t="shared" si="556"/>
        <v>0</v>
      </c>
      <c r="BO566" s="216">
        <f t="shared" si="592"/>
        <v>0</v>
      </c>
      <c r="BP566" s="201"/>
      <c r="BQ566" s="110">
        <f t="shared" si="557"/>
        <v>0</v>
      </c>
      <c r="BR566" s="110" t="e">
        <f t="shared" si="558"/>
        <v>#DIV/0!</v>
      </c>
      <c r="BS566" s="110" t="e">
        <f t="shared" si="577"/>
        <v>#DIV/0!</v>
      </c>
      <c r="BT566" s="110">
        <f t="shared" si="578"/>
        <v>0</v>
      </c>
    </row>
    <row r="567" spans="1:72" s="217" customFormat="1">
      <c r="A567" s="110">
        <f t="shared" si="593"/>
        <v>3.7700000000001115</v>
      </c>
      <c r="B567" s="110">
        <f t="shared" si="559"/>
        <v>1499.6930728107047</v>
      </c>
      <c r="C567" s="116">
        <f t="shared" si="560"/>
        <v>1499.6930728107047</v>
      </c>
      <c r="D567" s="110"/>
      <c r="E567" s="205">
        <f t="shared" si="528"/>
        <v>1551.822347088942</v>
      </c>
      <c r="F567" s="205">
        <f t="shared" si="529"/>
        <v>1644.3836812236279</v>
      </c>
      <c r="G567" s="205">
        <f t="shared" si="530"/>
        <v>-0.16221413739402901</v>
      </c>
      <c r="H567" s="205">
        <f t="shared" si="531"/>
        <v>1536.8075901162435</v>
      </c>
      <c r="I567" s="205">
        <f t="shared" si="532"/>
        <v>0</v>
      </c>
      <c r="J567" s="110"/>
      <c r="K567" s="115">
        <f t="shared" si="533"/>
        <v>1514.2472100000107</v>
      </c>
      <c r="L567" s="115">
        <f t="shared" si="534"/>
        <v>1731.1187200000063</v>
      </c>
      <c r="M567" s="115">
        <f t="shared" si="535"/>
        <v>0.18712574850299191</v>
      </c>
      <c r="N567" s="115">
        <f t="shared" si="536"/>
        <v>1585.1981581767291</v>
      </c>
      <c r="O567" s="115">
        <f t="shared" si="537"/>
        <v>1921.2242000000035</v>
      </c>
      <c r="P567" s="110"/>
      <c r="Q567" s="205">
        <f t="shared" si="538"/>
        <v>-0.56318628902197998</v>
      </c>
      <c r="R567" s="204">
        <f t="shared" si="539"/>
        <v>0</v>
      </c>
      <c r="S567" s="204">
        <f t="shared" si="540"/>
        <v>0</v>
      </c>
      <c r="T567" s="115">
        <f t="shared" si="541"/>
        <v>-6.7109493493664713E-2</v>
      </c>
      <c r="U567" s="115">
        <f t="shared" si="542"/>
        <v>0</v>
      </c>
      <c r="V567" s="115">
        <f t="shared" si="543"/>
        <v>0</v>
      </c>
      <c r="W567" s="202">
        <f t="shared" si="561"/>
        <v>0</v>
      </c>
      <c r="X567" s="110"/>
      <c r="Y567" s="205">
        <f t="shared" si="579"/>
        <v>102.29488272964535</v>
      </c>
      <c r="Z567" s="205">
        <f t="shared" si="580"/>
        <v>-0.56318628902197998</v>
      </c>
      <c r="AA567" s="205">
        <f t="shared" si="544"/>
        <v>0</v>
      </c>
      <c r="AB567" s="205">
        <f t="shared" si="562"/>
        <v>0</v>
      </c>
      <c r="AC567" s="205">
        <f t="shared" si="581"/>
        <v>-0.55238264180418062</v>
      </c>
      <c r="AD567" s="205">
        <f t="shared" si="545"/>
        <v>0</v>
      </c>
      <c r="AE567" s="205">
        <f t="shared" si="563"/>
        <v>0</v>
      </c>
      <c r="AF567" s="205">
        <f t="shared" si="546"/>
        <v>0</v>
      </c>
      <c r="AG567" s="205">
        <f t="shared" si="564"/>
        <v>0</v>
      </c>
      <c r="AH567" s="205">
        <f t="shared" si="565"/>
        <v>0</v>
      </c>
      <c r="AI567" s="205">
        <f t="shared" si="547"/>
        <v>-0.16221413739402901</v>
      </c>
      <c r="AJ567" s="205">
        <f t="shared" si="582"/>
        <v>1536.8075901162435</v>
      </c>
      <c r="AK567" s="205">
        <f t="shared" si="566"/>
        <v>102.20961864038362</v>
      </c>
      <c r="AL567" s="205">
        <f t="shared" si="548"/>
        <v>102.29488272964535</v>
      </c>
      <c r="AM567" s="205" t="e">
        <f t="shared" si="549"/>
        <v>#DIV/0!</v>
      </c>
      <c r="AN567" s="205">
        <f t="shared" si="567"/>
        <v>0</v>
      </c>
      <c r="AO567" s="205">
        <f t="shared" si="550"/>
        <v>0</v>
      </c>
      <c r="AP567" s="205">
        <f t="shared" si="568"/>
        <v>0</v>
      </c>
      <c r="AQ567" s="205">
        <f t="shared" si="569"/>
        <v>0</v>
      </c>
      <c r="AR567" s="215">
        <f t="shared" si="551"/>
        <v>13.181186421934679</v>
      </c>
      <c r="AS567" s="215">
        <f t="shared" si="552"/>
        <v>13.181186421934679</v>
      </c>
      <c r="AT567" s="215">
        <f t="shared" si="553"/>
        <v>0</v>
      </c>
      <c r="AU567" s="215">
        <f t="shared" si="583"/>
        <v>0</v>
      </c>
      <c r="AV567" s="201"/>
      <c r="AW567" s="115">
        <f t="shared" si="584"/>
        <v>94.394999999987903</v>
      </c>
      <c r="AX567" s="115">
        <f t="shared" si="585"/>
        <v>-6.7109493493664713E-2</v>
      </c>
      <c r="AY567" s="115">
        <f t="shared" si="570"/>
        <v>0</v>
      </c>
      <c r="AZ567" s="115">
        <f t="shared" si="586"/>
        <v>-6.2498468283391492E-2</v>
      </c>
      <c r="BA567" s="115">
        <f t="shared" si="571"/>
        <v>0</v>
      </c>
      <c r="BB567" s="115">
        <f t="shared" si="587"/>
        <v>0</v>
      </c>
      <c r="BC567" s="115">
        <f t="shared" si="588"/>
        <v>0</v>
      </c>
      <c r="BD567" s="115">
        <f t="shared" si="589"/>
        <v>0</v>
      </c>
      <c r="BE567" s="115">
        <f t="shared" si="572"/>
        <v>0</v>
      </c>
      <c r="BF567" s="115">
        <f t="shared" si="573"/>
        <v>0</v>
      </c>
      <c r="BG567" s="115">
        <f t="shared" si="590"/>
        <v>1514.2472100000107</v>
      </c>
      <c r="BH567" s="115">
        <f t="shared" si="591"/>
        <v>1549.8087189306136</v>
      </c>
      <c r="BI567" s="115">
        <f t="shared" si="574"/>
        <v>94.394999999987903</v>
      </c>
      <c r="BJ567" s="115" t="e">
        <f t="shared" si="575"/>
        <v>#DIV/0!</v>
      </c>
      <c r="BK567" s="115">
        <f t="shared" si="554"/>
        <v>0</v>
      </c>
      <c r="BL567" s="115">
        <f t="shared" si="555"/>
        <v>0</v>
      </c>
      <c r="BM567" s="115">
        <f t="shared" si="576"/>
        <v>0</v>
      </c>
      <c r="BN567" s="201">
        <f t="shared" si="556"/>
        <v>0</v>
      </c>
      <c r="BO567" s="216">
        <f t="shared" si="592"/>
        <v>0</v>
      </c>
      <c r="BP567" s="201"/>
      <c r="BQ567" s="110">
        <f t="shared" si="557"/>
        <v>0</v>
      </c>
      <c r="BR567" s="110" t="e">
        <f t="shared" si="558"/>
        <v>#DIV/0!</v>
      </c>
      <c r="BS567" s="110" t="e">
        <f t="shared" si="577"/>
        <v>#DIV/0!</v>
      </c>
      <c r="BT567" s="110">
        <f t="shared" si="578"/>
        <v>0</v>
      </c>
    </row>
    <row r="568" spans="1:72" s="217" customFormat="1">
      <c r="A568" s="110">
        <f t="shared" si="593"/>
        <v>3.7600000000001117</v>
      </c>
      <c r="B568" s="110">
        <f t="shared" si="559"/>
        <v>1499.5612609464854</v>
      </c>
      <c r="C568" s="116">
        <f t="shared" si="560"/>
        <v>1499.5612609464854</v>
      </c>
      <c r="D568" s="110"/>
      <c r="E568" s="205">
        <f t="shared" si="528"/>
        <v>1550.8488966175275</v>
      </c>
      <c r="F568" s="205">
        <f t="shared" si="529"/>
        <v>1643.667881223628</v>
      </c>
      <c r="G568" s="205">
        <f t="shared" si="530"/>
        <v>-0.1623063073297249</v>
      </c>
      <c r="H568" s="205">
        <f t="shared" si="531"/>
        <v>1535.7837899760168</v>
      </c>
      <c r="I568" s="205">
        <f t="shared" si="532"/>
        <v>0</v>
      </c>
      <c r="J568" s="110"/>
      <c r="K568" s="115">
        <f t="shared" si="533"/>
        <v>1513.3022400000107</v>
      </c>
      <c r="L568" s="115">
        <f t="shared" si="534"/>
        <v>1730.5596800000062</v>
      </c>
      <c r="M568" s="115">
        <f t="shared" si="535"/>
        <v>0.18731268731268522</v>
      </c>
      <c r="N568" s="115">
        <f t="shared" si="536"/>
        <v>1584.4267773169954</v>
      </c>
      <c r="O568" s="115">
        <f t="shared" si="537"/>
        <v>1920.9248000000034</v>
      </c>
      <c r="P568" s="110"/>
      <c r="Q568" s="205">
        <f t="shared" si="538"/>
        <v>-0.55255544852912897</v>
      </c>
      <c r="R568" s="204">
        <f t="shared" si="539"/>
        <v>0</v>
      </c>
      <c r="S568" s="204">
        <f t="shared" si="540"/>
        <v>0</v>
      </c>
      <c r="T568" s="115">
        <f t="shared" si="541"/>
        <v>-6.3247449907932088E-2</v>
      </c>
      <c r="U568" s="115">
        <f t="shared" si="542"/>
        <v>0</v>
      </c>
      <c r="V568" s="115">
        <f t="shared" si="543"/>
        <v>0</v>
      </c>
      <c r="W568" s="202">
        <f t="shared" si="561"/>
        <v>0</v>
      </c>
      <c r="X568" s="110"/>
      <c r="Y568" s="205">
        <f t="shared" si="579"/>
        <v>102.38001402267619</v>
      </c>
      <c r="Z568" s="205">
        <f t="shared" si="580"/>
        <v>-0.55255544852912897</v>
      </c>
      <c r="AA568" s="205">
        <f t="shared" si="544"/>
        <v>0</v>
      </c>
      <c r="AB568" s="205">
        <f t="shared" si="562"/>
        <v>0</v>
      </c>
      <c r="AC568" s="205">
        <f t="shared" si="581"/>
        <v>-0.54178179048660957</v>
      </c>
      <c r="AD568" s="205">
        <f t="shared" si="545"/>
        <v>0</v>
      </c>
      <c r="AE568" s="205">
        <f t="shared" si="563"/>
        <v>0</v>
      </c>
      <c r="AF568" s="205">
        <f t="shared" si="546"/>
        <v>0</v>
      </c>
      <c r="AG568" s="205">
        <f t="shared" si="564"/>
        <v>0</v>
      </c>
      <c r="AH568" s="205">
        <f t="shared" si="565"/>
        <v>0</v>
      </c>
      <c r="AI568" s="205">
        <f t="shared" si="547"/>
        <v>-0.1623063073297249</v>
      </c>
      <c r="AJ568" s="205">
        <f t="shared" si="582"/>
        <v>1535.7837899760168</v>
      </c>
      <c r="AK568" s="205">
        <f t="shared" si="566"/>
        <v>102.29488272964535</v>
      </c>
      <c r="AL568" s="205">
        <f t="shared" si="548"/>
        <v>102.38001402267619</v>
      </c>
      <c r="AM568" s="205" t="e">
        <f t="shared" si="549"/>
        <v>#DIV/0!</v>
      </c>
      <c r="AN568" s="205">
        <f t="shared" si="567"/>
        <v>0</v>
      </c>
      <c r="AO568" s="205">
        <f t="shared" si="550"/>
        <v>0</v>
      </c>
      <c r="AP568" s="205">
        <f t="shared" si="568"/>
        <v>0</v>
      </c>
      <c r="AQ568" s="205">
        <f t="shared" si="569"/>
        <v>0</v>
      </c>
      <c r="AR568" s="215">
        <f t="shared" si="551"/>
        <v>13.181186421934679</v>
      </c>
      <c r="AS568" s="215">
        <f t="shared" si="552"/>
        <v>13.181186421934679</v>
      </c>
      <c r="AT568" s="215">
        <f t="shared" si="553"/>
        <v>0</v>
      </c>
      <c r="AU568" s="215">
        <f t="shared" si="583"/>
        <v>0</v>
      </c>
      <c r="AV568" s="201"/>
      <c r="AW568" s="115">
        <f t="shared" si="584"/>
        <v>94.497000000003226</v>
      </c>
      <c r="AX568" s="115">
        <f t="shared" si="585"/>
        <v>-6.3247449907932088E-2</v>
      </c>
      <c r="AY568" s="115">
        <f t="shared" si="570"/>
        <v>0</v>
      </c>
      <c r="AZ568" s="115">
        <f t="shared" si="586"/>
        <v>-5.8644615593028901E-2</v>
      </c>
      <c r="BA568" s="115">
        <f t="shared" si="571"/>
        <v>0</v>
      </c>
      <c r="BB568" s="115">
        <f t="shared" si="587"/>
        <v>0</v>
      </c>
      <c r="BC568" s="115">
        <f t="shared" si="588"/>
        <v>0</v>
      </c>
      <c r="BD568" s="115">
        <f t="shared" si="589"/>
        <v>0</v>
      </c>
      <c r="BE568" s="115">
        <f t="shared" si="572"/>
        <v>0</v>
      </c>
      <c r="BF568" s="115">
        <f t="shared" si="573"/>
        <v>0</v>
      </c>
      <c r="BG568" s="115">
        <f t="shared" si="590"/>
        <v>1513.3022400000107</v>
      </c>
      <c r="BH568" s="115">
        <f t="shared" si="591"/>
        <v>1468.5949053525605</v>
      </c>
      <c r="BI568" s="115">
        <f t="shared" si="574"/>
        <v>94.497000000003226</v>
      </c>
      <c r="BJ568" s="115" t="e">
        <f t="shared" si="575"/>
        <v>#DIV/0!</v>
      </c>
      <c r="BK568" s="115">
        <f t="shared" si="554"/>
        <v>0</v>
      </c>
      <c r="BL568" s="115">
        <f t="shared" si="555"/>
        <v>0</v>
      </c>
      <c r="BM568" s="115">
        <f t="shared" si="576"/>
        <v>0</v>
      </c>
      <c r="BN568" s="201">
        <f t="shared" si="556"/>
        <v>0</v>
      </c>
      <c r="BO568" s="216">
        <f t="shared" si="592"/>
        <v>0</v>
      </c>
      <c r="BP568" s="201"/>
      <c r="BQ568" s="110">
        <f t="shared" si="557"/>
        <v>0</v>
      </c>
      <c r="BR568" s="110" t="e">
        <f t="shared" si="558"/>
        <v>#DIV/0!</v>
      </c>
      <c r="BS568" s="110" t="e">
        <f t="shared" si="577"/>
        <v>#DIV/0!</v>
      </c>
      <c r="BT568" s="110">
        <f t="shared" si="578"/>
        <v>0</v>
      </c>
    </row>
    <row r="569" spans="1:72" s="217" customFormat="1">
      <c r="A569" s="110">
        <f t="shared" si="593"/>
        <v>3.7500000000001119</v>
      </c>
      <c r="B569" s="110">
        <f t="shared" si="559"/>
        <v>1499.429449082266</v>
      </c>
      <c r="C569" s="116">
        <f t="shared" si="560"/>
        <v>1499.429449082266</v>
      </c>
      <c r="D569" s="110"/>
      <c r="E569" s="205">
        <f t="shared" si="528"/>
        <v>1549.8743197913618</v>
      </c>
      <c r="F569" s="205">
        <f t="shared" si="529"/>
        <v>1642.9492812236281</v>
      </c>
      <c r="G569" s="205">
        <f t="shared" si="530"/>
        <v>-0.16239791785935923</v>
      </c>
      <c r="H569" s="205">
        <f t="shared" si="531"/>
        <v>1534.7591398499217</v>
      </c>
      <c r="I569" s="205">
        <f t="shared" si="532"/>
        <v>0</v>
      </c>
      <c r="J569" s="110"/>
      <c r="K569" s="115">
        <f t="shared" si="533"/>
        <v>1512.3562500000105</v>
      </c>
      <c r="L569" s="115">
        <f t="shared" si="534"/>
        <v>1730.0000000000064</v>
      </c>
      <c r="M569" s="115">
        <f t="shared" si="535"/>
        <v>0.18749999999999789</v>
      </c>
      <c r="N569" s="115">
        <f t="shared" si="536"/>
        <v>1583.6547481019902</v>
      </c>
      <c r="O569" s="115">
        <f t="shared" si="537"/>
        <v>1920.6250000000034</v>
      </c>
      <c r="P569" s="110"/>
      <c r="Q569" s="205">
        <f t="shared" si="538"/>
        <v>-0.54198110783861209</v>
      </c>
      <c r="R569" s="204">
        <f t="shared" si="539"/>
        <v>0</v>
      </c>
      <c r="S569" s="204">
        <f t="shared" si="540"/>
        <v>0</v>
      </c>
      <c r="T569" s="115">
        <f t="shared" si="541"/>
        <v>-5.9394312576146586E-2</v>
      </c>
      <c r="U569" s="115">
        <f t="shared" si="542"/>
        <v>0</v>
      </c>
      <c r="V569" s="115">
        <f t="shared" si="543"/>
        <v>0</v>
      </c>
      <c r="W569" s="202">
        <f t="shared" si="561"/>
        <v>0</v>
      </c>
      <c r="X569" s="110"/>
      <c r="Y569" s="205">
        <f t="shared" si="579"/>
        <v>102.46501260951609</v>
      </c>
      <c r="Z569" s="205">
        <f t="shared" si="580"/>
        <v>-0.54198110783861209</v>
      </c>
      <c r="AA569" s="205">
        <f t="shared" si="544"/>
        <v>0</v>
      </c>
      <c r="AB569" s="205">
        <f t="shared" si="562"/>
        <v>0</v>
      </c>
      <c r="AC569" s="205">
        <f t="shared" si="581"/>
        <v>-0.53123707974972878</v>
      </c>
      <c r="AD569" s="205">
        <f t="shared" si="545"/>
        <v>0</v>
      </c>
      <c r="AE569" s="205">
        <f t="shared" si="563"/>
        <v>0</v>
      </c>
      <c r="AF569" s="205">
        <f t="shared" si="546"/>
        <v>0</v>
      </c>
      <c r="AG569" s="205">
        <f t="shared" si="564"/>
        <v>0</v>
      </c>
      <c r="AH569" s="205">
        <f t="shared" si="565"/>
        <v>0</v>
      </c>
      <c r="AI569" s="205">
        <f t="shared" si="547"/>
        <v>-0.16239791785935923</v>
      </c>
      <c r="AJ569" s="205">
        <f t="shared" si="582"/>
        <v>1534.7591398499217</v>
      </c>
      <c r="AK569" s="205">
        <f t="shared" si="566"/>
        <v>102.38001402267619</v>
      </c>
      <c r="AL569" s="205">
        <f t="shared" si="548"/>
        <v>102.46501260951609</v>
      </c>
      <c r="AM569" s="205" t="e">
        <f t="shared" si="549"/>
        <v>#DIV/0!</v>
      </c>
      <c r="AN569" s="205">
        <f t="shared" si="567"/>
        <v>0</v>
      </c>
      <c r="AO569" s="205">
        <f t="shared" si="550"/>
        <v>0</v>
      </c>
      <c r="AP569" s="205">
        <f t="shared" si="568"/>
        <v>0</v>
      </c>
      <c r="AQ569" s="205">
        <f t="shared" si="569"/>
        <v>0</v>
      </c>
      <c r="AR569" s="215">
        <f t="shared" si="551"/>
        <v>13.181186421934679</v>
      </c>
      <c r="AS569" s="215">
        <f t="shared" si="552"/>
        <v>13.181186421934679</v>
      </c>
      <c r="AT569" s="215">
        <f t="shared" si="553"/>
        <v>0</v>
      </c>
      <c r="AU569" s="215">
        <f t="shared" si="583"/>
        <v>0</v>
      </c>
      <c r="AV569" s="201"/>
      <c r="AW569" s="115">
        <f t="shared" si="584"/>
        <v>94.599000000018549</v>
      </c>
      <c r="AX569" s="115">
        <f t="shared" si="585"/>
        <v>-5.9394312576146586E-2</v>
      </c>
      <c r="AY569" s="115">
        <f t="shared" si="570"/>
        <v>0</v>
      </c>
      <c r="AZ569" s="115">
        <f t="shared" si="586"/>
        <v>-5.4799648130234316E-2</v>
      </c>
      <c r="BA569" s="115">
        <f t="shared" si="571"/>
        <v>0</v>
      </c>
      <c r="BB569" s="115">
        <f t="shared" si="587"/>
        <v>0</v>
      </c>
      <c r="BC569" s="115">
        <f t="shared" si="588"/>
        <v>0</v>
      </c>
      <c r="BD569" s="115">
        <f t="shared" si="589"/>
        <v>0</v>
      </c>
      <c r="BE569" s="115">
        <f t="shared" si="572"/>
        <v>0</v>
      </c>
      <c r="BF569" s="115">
        <f t="shared" si="573"/>
        <v>0</v>
      </c>
      <c r="BG569" s="115">
        <f t="shared" si="590"/>
        <v>1512.3562500000105</v>
      </c>
      <c r="BH569" s="115">
        <f t="shared" si="591"/>
        <v>1387.2790917744919</v>
      </c>
      <c r="BI569" s="115">
        <f t="shared" si="574"/>
        <v>94.599000000018549</v>
      </c>
      <c r="BJ569" s="115" t="e">
        <f t="shared" si="575"/>
        <v>#DIV/0!</v>
      </c>
      <c r="BK569" s="115">
        <f t="shared" si="554"/>
        <v>0</v>
      </c>
      <c r="BL569" s="115">
        <f t="shared" si="555"/>
        <v>0</v>
      </c>
      <c r="BM569" s="115">
        <f t="shared" si="576"/>
        <v>0</v>
      </c>
      <c r="BN569" s="201">
        <f t="shared" si="556"/>
        <v>0</v>
      </c>
      <c r="BO569" s="216">
        <f t="shared" si="592"/>
        <v>0</v>
      </c>
      <c r="BP569" s="201"/>
      <c r="BQ569" s="110">
        <f t="shared" si="557"/>
        <v>0</v>
      </c>
      <c r="BR569" s="110" t="e">
        <f t="shared" si="558"/>
        <v>#DIV/0!</v>
      </c>
      <c r="BS569" s="110" t="e">
        <f t="shared" si="577"/>
        <v>#DIV/0!</v>
      </c>
      <c r="BT569" s="110">
        <f t="shared" si="578"/>
        <v>0</v>
      </c>
    </row>
    <row r="570" spans="1:72" s="217" customFormat="1">
      <c r="A570" s="110">
        <f t="shared" si="593"/>
        <v>3.7400000000001121</v>
      </c>
      <c r="B570" s="110">
        <f t="shared" si="559"/>
        <v>1499.2976372180467</v>
      </c>
      <c r="C570" s="116">
        <f t="shared" si="560"/>
        <v>1499.2976372180467</v>
      </c>
      <c r="D570" s="110"/>
      <c r="E570" s="205">
        <f t="shared" si="528"/>
        <v>1548.8986166104444</v>
      </c>
      <c r="F570" s="205">
        <f t="shared" si="529"/>
        <v>1642.2278812236282</v>
      </c>
      <c r="G570" s="205">
        <f t="shared" si="530"/>
        <v>-0.16248896430627729</v>
      </c>
      <c r="H570" s="205">
        <f t="shared" si="531"/>
        <v>1533.7336410639816</v>
      </c>
      <c r="I570" s="205">
        <f t="shared" si="532"/>
        <v>0</v>
      </c>
      <c r="J570" s="110"/>
      <c r="K570" s="115">
        <f t="shared" si="533"/>
        <v>1511.4092400000109</v>
      </c>
      <c r="L570" s="115">
        <f t="shared" si="534"/>
        <v>1729.4396800000063</v>
      </c>
      <c r="M570" s="115">
        <f t="shared" si="535"/>
        <v>0.18768768768768557</v>
      </c>
      <c r="N570" s="115">
        <f t="shared" si="536"/>
        <v>1582.8820714124386</v>
      </c>
      <c r="O570" s="115">
        <f t="shared" si="537"/>
        <v>1920.3248000000033</v>
      </c>
      <c r="P570" s="110"/>
      <c r="Q570" s="205">
        <f t="shared" si="538"/>
        <v>-0.53146223318029862</v>
      </c>
      <c r="R570" s="204">
        <f t="shared" si="539"/>
        <v>0</v>
      </c>
      <c r="S570" s="204">
        <f t="shared" si="540"/>
        <v>0</v>
      </c>
      <c r="T570" s="115">
        <f t="shared" si="541"/>
        <v>-5.5550054304180731E-2</v>
      </c>
      <c r="U570" s="115">
        <f t="shared" si="542"/>
        <v>0</v>
      </c>
      <c r="V570" s="115">
        <f t="shared" si="543"/>
        <v>0</v>
      </c>
      <c r="W570" s="202">
        <f t="shared" si="561"/>
        <v>0</v>
      </c>
      <c r="X570" s="110"/>
      <c r="Y570" s="205">
        <f t="shared" si="579"/>
        <v>102.54987859400663</v>
      </c>
      <c r="Z570" s="205">
        <f t="shared" si="580"/>
        <v>-0.53146223318029862</v>
      </c>
      <c r="AA570" s="205">
        <f t="shared" si="544"/>
        <v>0</v>
      </c>
      <c r="AB570" s="205">
        <f t="shared" si="562"/>
        <v>0</v>
      </c>
      <c r="AC570" s="205">
        <f t="shared" si="581"/>
        <v>-0.52074748037318452</v>
      </c>
      <c r="AD570" s="205">
        <f t="shared" si="545"/>
        <v>0</v>
      </c>
      <c r="AE570" s="205">
        <f t="shared" si="563"/>
        <v>0</v>
      </c>
      <c r="AF570" s="205">
        <f t="shared" si="546"/>
        <v>0</v>
      </c>
      <c r="AG570" s="205">
        <f t="shared" si="564"/>
        <v>0</v>
      </c>
      <c r="AH570" s="205">
        <f t="shared" si="565"/>
        <v>0</v>
      </c>
      <c r="AI570" s="205">
        <f t="shared" si="547"/>
        <v>-0.16248896430627729</v>
      </c>
      <c r="AJ570" s="205">
        <f t="shared" si="582"/>
        <v>1533.7336410639816</v>
      </c>
      <c r="AK570" s="205">
        <f t="shared" si="566"/>
        <v>102.46501260951609</v>
      </c>
      <c r="AL570" s="205">
        <f t="shared" si="548"/>
        <v>102.54987859400663</v>
      </c>
      <c r="AM570" s="205" t="e">
        <f t="shared" si="549"/>
        <v>#DIV/0!</v>
      </c>
      <c r="AN570" s="205">
        <f t="shared" si="567"/>
        <v>0</v>
      </c>
      <c r="AO570" s="205">
        <f t="shared" si="550"/>
        <v>0</v>
      </c>
      <c r="AP570" s="205">
        <f t="shared" si="568"/>
        <v>0</v>
      </c>
      <c r="AQ570" s="205">
        <f t="shared" si="569"/>
        <v>0</v>
      </c>
      <c r="AR570" s="215">
        <f t="shared" si="551"/>
        <v>13.181186421957417</v>
      </c>
      <c r="AS570" s="215">
        <f t="shared" si="552"/>
        <v>13.181186421957417</v>
      </c>
      <c r="AT570" s="215">
        <f t="shared" si="553"/>
        <v>0</v>
      </c>
      <c r="AU570" s="215">
        <f t="shared" si="583"/>
        <v>0</v>
      </c>
      <c r="AV570" s="201"/>
      <c r="AW570" s="115">
        <f t="shared" si="584"/>
        <v>94.70099999996566</v>
      </c>
      <c r="AX570" s="115">
        <f t="shared" si="585"/>
        <v>-5.5550054304180731E-2</v>
      </c>
      <c r="AY570" s="115">
        <f t="shared" si="570"/>
        <v>0</v>
      </c>
      <c r="AZ570" s="115">
        <f t="shared" si="586"/>
        <v>-5.0963538769927715E-2</v>
      </c>
      <c r="BA570" s="115">
        <f t="shared" si="571"/>
        <v>0</v>
      </c>
      <c r="BB570" s="115">
        <f t="shared" si="587"/>
        <v>0</v>
      </c>
      <c r="BC570" s="115">
        <f t="shared" si="588"/>
        <v>0</v>
      </c>
      <c r="BD570" s="115">
        <f t="shared" si="589"/>
        <v>0</v>
      </c>
      <c r="BE570" s="115">
        <f t="shared" si="572"/>
        <v>0</v>
      </c>
      <c r="BF570" s="115">
        <f t="shared" si="573"/>
        <v>0</v>
      </c>
      <c r="BG570" s="115">
        <f t="shared" si="590"/>
        <v>1511.4092400000109</v>
      </c>
      <c r="BH570" s="115">
        <f t="shared" si="591"/>
        <v>1305.861278196408</v>
      </c>
      <c r="BI570" s="115">
        <f t="shared" si="574"/>
        <v>94.70099999996566</v>
      </c>
      <c r="BJ570" s="115" t="e">
        <f t="shared" si="575"/>
        <v>#DIV/0!</v>
      </c>
      <c r="BK570" s="115">
        <f t="shared" si="554"/>
        <v>0</v>
      </c>
      <c r="BL570" s="115">
        <f t="shared" si="555"/>
        <v>0</v>
      </c>
      <c r="BM570" s="115">
        <f t="shared" si="576"/>
        <v>0</v>
      </c>
      <c r="BN570" s="201">
        <f t="shared" si="556"/>
        <v>0</v>
      </c>
      <c r="BO570" s="216">
        <f t="shared" si="592"/>
        <v>0</v>
      </c>
      <c r="BP570" s="201"/>
      <c r="BQ570" s="110">
        <f t="shared" si="557"/>
        <v>0</v>
      </c>
      <c r="BR570" s="110" t="e">
        <f t="shared" si="558"/>
        <v>#DIV/0!</v>
      </c>
      <c r="BS570" s="110" t="e">
        <f t="shared" si="577"/>
        <v>#DIV/0!</v>
      </c>
      <c r="BT570" s="110">
        <f t="shared" si="578"/>
        <v>0</v>
      </c>
    </row>
    <row r="571" spans="1:72" s="217" customFormat="1">
      <c r="A571" s="110">
        <f t="shared" si="593"/>
        <v>3.7300000000001123</v>
      </c>
      <c r="B571" s="110">
        <f t="shared" si="559"/>
        <v>1499.1658253538271</v>
      </c>
      <c r="C571" s="116">
        <f t="shared" si="560"/>
        <v>1499.1658253538271</v>
      </c>
      <c r="D571" s="110"/>
      <c r="E571" s="205">
        <f t="shared" si="528"/>
        <v>1547.9217870747757</v>
      </c>
      <c r="F571" s="205">
        <f t="shared" si="529"/>
        <v>1641.5036812236281</v>
      </c>
      <c r="G571" s="205">
        <f t="shared" si="530"/>
        <v>-0.16257944199682958</v>
      </c>
      <c r="H571" s="205">
        <f t="shared" si="531"/>
        <v>1532.707294943049</v>
      </c>
      <c r="I571" s="205">
        <f t="shared" si="532"/>
        <v>0</v>
      </c>
      <c r="J571" s="110"/>
      <c r="K571" s="115">
        <f t="shared" si="533"/>
        <v>1510.4612100000106</v>
      </c>
      <c r="L571" s="115">
        <f t="shared" si="534"/>
        <v>1728.8787200000063</v>
      </c>
      <c r="M571" s="115">
        <f t="shared" si="535"/>
        <v>0.1878757515030039</v>
      </c>
      <c r="N571" s="115">
        <f t="shared" si="536"/>
        <v>1582.1087481321695</v>
      </c>
      <c r="O571" s="115">
        <f t="shared" si="537"/>
        <v>1920.0242000000035</v>
      </c>
      <c r="P571" s="110"/>
      <c r="Q571" s="205">
        <f t="shared" si="538"/>
        <v>-0.52099780800970752</v>
      </c>
      <c r="R571" s="204">
        <f t="shared" si="539"/>
        <v>0</v>
      </c>
      <c r="S571" s="204">
        <f t="shared" si="540"/>
        <v>0</v>
      </c>
      <c r="T571" s="115">
        <f t="shared" si="541"/>
        <v>-5.1714647997698156E-2</v>
      </c>
      <c r="U571" s="115">
        <f t="shared" si="542"/>
        <v>0</v>
      </c>
      <c r="V571" s="115">
        <f t="shared" si="543"/>
        <v>0</v>
      </c>
      <c r="W571" s="202">
        <f t="shared" si="561"/>
        <v>0</v>
      </c>
      <c r="X571" s="110"/>
      <c r="Y571" s="205">
        <f t="shared" si="579"/>
        <v>102.63461209326798</v>
      </c>
      <c r="Z571" s="205">
        <f t="shared" si="580"/>
        <v>-0.52099780800970752</v>
      </c>
      <c r="AA571" s="205">
        <f t="shared" si="544"/>
        <v>0</v>
      </c>
      <c r="AB571" s="205">
        <f t="shared" si="562"/>
        <v>0</v>
      </c>
      <c r="AC571" s="205">
        <f t="shared" si="581"/>
        <v>-0.51031198027459679</v>
      </c>
      <c r="AD571" s="205">
        <f t="shared" si="545"/>
        <v>0</v>
      </c>
      <c r="AE571" s="205">
        <f t="shared" si="563"/>
        <v>0</v>
      </c>
      <c r="AF571" s="205">
        <f t="shared" si="546"/>
        <v>0</v>
      </c>
      <c r="AG571" s="205">
        <f t="shared" si="564"/>
        <v>0</v>
      </c>
      <c r="AH571" s="205">
        <f t="shared" si="565"/>
        <v>0</v>
      </c>
      <c r="AI571" s="205">
        <f t="shared" si="547"/>
        <v>-0.16257944199682958</v>
      </c>
      <c r="AJ571" s="205">
        <f t="shared" si="582"/>
        <v>1532.707294943049</v>
      </c>
      <c r="AK571" s="205">
        <f t="shared" si="566"/>
        <v>102.54987859400663</v>
      </c>
      <c r="AL571" s="205">
        <f t="shared" si="548"/>
        <v>102.63461209326798</v>
      </c>
      <c r="AM571" s="205" t="e">
        <f t="shared" si="549"/>
        <v>#DIV/0!</v>
      </c>
      <c r="AN571" s="205">
        <f t="shared" si="567"/>
        <v>0</v>
      </c>
      <c r="AO571" s="205">
        <f t="shared" si="550"/>
        <v>0</v>
      </c>
      <c r="AP571" s="205">
        <f t="shared" si="568"/>
        <v>0</v>
      </c>
      <c r="AQ571" s="205">
        <f t="shared" si="569"/>
        <v>0</v>
      </c>
      <c r="AR571" s="215">
        <f t="shared" si="551"/>
        <v>13.181186421934679</v>
      </c>
      <c r="AS571" s="215">
        <f t="shared" si="552"/>
        <v>13.181186421934679</v>
      </c>
      <c r="AT571" s="215">
        <f t="shared" si="553"/>
        <v>0</v>
      </c>
      <c r="AU571" s="215">
        <f t="shared" si="583"/>
        <v>0</v>
      </c>
      <c r="AV571" s="201"/>
      <c r="AW571" s="115">
        <f t="shared" si="584"/>
        <v>94.803000000026458</v>
      </c>
      <c r="AX571" s="115">
        <f t="shared" si="585"/>
        <v>-5.1714647997698156E-2</v>
      </c>
      <c r="AY571" s="115">
        <f t="shared" si="570"/>
        <v>0</v>
      </c>
      <c r="AZ571" s="115">
        <f t="shared" si="586"/>
        <v>-4.7136260486550265E-2</v>
      </c>
      <c r="BA571" s="115">
        <f t="shared" si="571"/>
        <v>0</v>
      </c>
      <c r="BB571" s="115">
        <f t="shared" si="587"/>
        <v>0</v>
      </c>
      <c r="BC571" s="115">
        <f t="shared" si="588"/>
        <v>0</v>
      </c>
      <c r="BD571" s="115">
        <f t="shared" si="589"/>
        <v>0</v>
      </c>
      <c r="BE571" s="115">
        <f t="shared" si="572"/>
        <v>0</v>
      </c>
      <c r="BF571" s="115">
        <f t="shared" si="573"/>
        <v>0</v>
      </c>
      <c r="BG571" s="115">
        <f t="shared" si="590"/>
        <v>1510.4612100000106</v>
      </c>
      <c r="BH571" s="115">
        <f t="shared" si="591"/>
        <v>1224.3414646183999</v>
      </c>
      <c r="BI571" s="115">
        <f t="shared" si="574"/>
        <v>94.803000000026458</v>
      </c>
      <c r="BJ571" s="115" t="e">
        <f t="shared" si="575"/>
        <v>#DIV/0!</v>
      </c>
      <c r="BK571" s="115">
        <f t="shared" si="554"/>
        <v>0</v>
      </c>
      <c r="BL571" s="115">
        <f t="shared" si="555"/>
        <v>0</v>
      </c>
      <c r="BM571" s="115">
        <f t="shared" si="576"/>
        <v>0</v>
      </c>
      <c r="BN571" s="201">
        <f t="shared" si="556"/>
        <v>0</v>
      </c>
      <c r="BO571" s="216">
        <f t="shared" si="592"/>
        <v>0</v>
      </c>
      <c r="BP571" s="201"/>
      <c r="BQ571" s="110">
        <f t="shared" si="557"/>
        <v>0</v>
      </c>
      <c r="BR571" s="110" t="e">
        <f t="shared" si="558"/>
        <v>#DIV/0!</v>
      </c>
      <c r="BS571" s="110" t="e">
        <f t="shared" si="577"/>
        <v>#DIV/0!</v>
      </c>
      <c r="BT571" s="110">
        <f t="shared" si="578"/>
        <v>0</v>
      </c>
    </row>
    <row r="572" spans="1:72" s="217" customFormat="1">
      <c r="A572" s="110">
        <f t="shared" si="593"/>
        <v>3.7200000000001125</v>
      </c>
      <c r="B572" s="110">
        <f t="shared" si="559"/>
        <v>1499.0340134896078</v>
      </c>
      <c r="C572" s="116">
        <f t="shared" si="560"/>
        <v>1499.0340134896078</v>
      </c>
      <c r="D572" s="110"/>
      <c r="E572" s="205">
        <f t="shared" si="528"/>
        <v>1546.9438311843553</v>
      </c>
      <c r="F572" s="205">
        <f t="shared" si="529"/>
        <v>1640.7766812236282</v>
      </c>
      <c r="G572" s="205">
        <f t="shared" si="530"/>
        <v>-0.1626693462609628</v>
      </c>
      <c r="H572" s="205">
        <f t="shared" si="531"/>
        <v>1531.6801028106638</v>
      </c>
      <c r="I572" s="205">
        <f t="shared" si="532"/>
        <v>0</v>
      </c>
      <c r="J572" s="110"/>
      <c r="K572" s="115">
        <f t="shared" si="533"/>
        <v>1509.5121600000107</v>
      </c>
      <c r="L572" s="115">
        <f t="shared" si="534"/>
        <v>1728.3171200000063</v>
      </c>
      <c r="M572" s="115">
        <f t="shared" si="535"/>
        <v>0.18806419257773108</v>
      </c>
      <c r="N572" s="115">
        <f t="shared" si="536"/>
        <v>1581.3347791481333</v>
      </c>
      <c r="O572" s="115">
        <f t="shared" si="537"/>
        <v>1919.7232000000033</v>
      </c>
      <c r="P572" s="110"/>
      <c r="Q572" s="205">
        <f t="shared" si="538"/>
        <v>-0.51058683259322601</v>
      </c>
      <c r="R572" s="204">
        <f t="shared" si="539"/>
        <v>0</v>
      </c>
      <c r="S572" s="204">
        <f t="shared" si="540"/>
        <v>0</v>
      </c>
      <c r="T572" s="115">
        <f t="shared" si="541"/>
        <v>-4.7888066661757135E-2</v>
      </c>
      <c r="U572" s="115">
        <f t="shared" si="542"/>
        <v>0</v>
      </c>
      <c r="V572" s="115">
        <f t="shared" si="543"/>
        <v>0</v>
      </c>
      <c r="W572" s="202">
        <f t="shared" si="561"/>
        <v>0</v>
      </c>
      <c r="X572" s="110"/>
      <c r="Y572" s="205">
        <f t="shared" si="579"/>
        <v>102.71921323851748</v>
      </c>
      <c r="Z572" s="205">
        <f t="shared" si="580"/>
        <v>-0.51058683259322601</v>
      </c>
      <c r="AA572" s="205">
        <f t="shared" si="544"/>
        <v>0</v>
      </c>
      <c r="AB572" s="205">
        <f t="shared" si="562"/>
        <v>0</v>
      </c>
      <c r="AC572" s="205">
        <f t="shared" si="581"/>
        <v>-0.49992958409676175</v>
      </c>
      <c r="AD572" s="205">
        <f t="shared" si="545"/>
        <v>0</v>
      </c>
      <c r="AE572" s="205">
        <f t="shared" si="563"/>
        <v>0</v>
      </c>
      <c r="AF572" s="205">
        <f t="shared" si="546"/>
        <v>0</v>
      </c>
      <c r="AG572" s="205">
        <f t="shared" si="564"/>
        <v>0</v>
      </c>
      <c r="AH572" s="205">
        <f t="shared" si="565"/>
        <v>0</v>
      </c>
      <c r="AI572" s="205">
        <f t="shared" si="547"/>
        <v>-0.1626693462609628</v>
      </c>
      <c r="AJ572" s="205">
        <f t="shared" si="582"/>
        <v>1531.6801028106638</v>
      </c>
      <c r="AK572" s="205">
        <f t="shared" si="566"/>
        <v>102.63461209326798</v>
      </c>
      <c r="AL572" s="205">
        <f t="shared" si="548"/>
        <v>102.71921323851748</v>
      </c>
      <c r="AM572" s="205" t="e">
        <f t="shared" si="549"/>
        <v>#DIV/0!</v>
      </c>
      <c r="AN572" s="205">
        <f t="shared" si="567"/>
        <v>0</v>
      </c>
      <c r="AO572" s="205">
        <f t="shared" si="550"/>
        <v>0</v>
      </c>
      <c r="AP572" s="205">
        <f t="shared" si="568"/>
        <v>0</v>
      </c>
      <c r="AQ572" s="205">
        <f t="shared" si="569"/>
        <v>0</v>
      </c>
      <c r="AR572" s="215">
        <f t="shared" si="551"/>
        <v>13.181186421934679</v>
      </c>
      <c r="AS572" s="215">
        <f t="shared" si="552"/>
        <v>13.181186421934679</v>
      </c>
      <c r="AT572" s="215">
        <f t="shared" si="553"/>
        <v>0</v>
      </c>
      <c r="AU572" s="215">
        <f t="shared" si="583"/>
        <v>0</v>
      </c>
      <c r="AV572" s="201"/>
      <c r="AW572" s="115">
        <f t="shared" si="584"/>
        <v>94.904999999996306</v>
      </c>
      <c r="AX572" s="115">
        <f t="shared" si="585"/>
        <v>-4.7888066661757135E-2</v>
      </c>
      <c r="AY572" s="115">
        <f t="shared" si="570"/>
        <v>0</v>
      </c>
      <c r="AZ572" s="115">
        <f t="shared" si="586"/>
        <v>-4.3317786353668966E-2</v>
      </c>
      <c r="BA572" s="115">
        <f t="shared" si="571"/>
        <v>0</v>
      </c>
      <c r="BB572" s="115">
        <f t="shared" si="587"/>
        <v>0</v>
      </c>
      <c r="BC572" s="115">
        <f t="shared" si="588"/>
        <v>0</v>
      </c>
      <c r="BD572" s="115">
        <f t="shared" si="589"/>
        <v>0</v>
      </c>
      <c r="BE572" s="115">
        <f t="shared" si="572"/>
        <v>0</v>
      </c>
      <c r="BF572" s="115">
        <f t="shared" si="573"/>
        <v>0</v>
      </c>
      <c r="BG572" s="115">
        <f t="shared" si="590"/>
        <v>1509.5121600000107</v>
      </c>
      <c r="BH572" s="115">
        <f t="shared" si="591"/>
        <v>1142.719651040308</v>
      </c>
      <c r="BI572" s="115">
        <f t="shared" si="574"/>
        <v>94.904999999996306</v>
      </c>
      <c r="BJ572" s="115" t="e">
        <f t="shared" si="575"/>
        <v>#DIV/0!</v>
      </c>
      <c r="BK572" s="115">
        <f t="shared" si="554"/>
        <v>0</v>
      </c>
      <c r="BL572" s="115">
        <f t="shared" si="555"/>
        <v>0</v>
      </c>
      <c r="BM572" s="115">
        <f t="shared" si="576"/>
        <v>0</v>
      </c>
      <c r="BN572" s="201">
        <f t="shared" si="556"/>
        <v>0</v>
      </c>
      <c r="BO572" s="216">
        <f t="shared" si="592"/>
        <v>0</v>
      </c>
      <c r="BP572" s="201"/>
      <c r="BQ572" s="110">
        <f t="shared" si="557"/>
        <v>0</v>
      </c>
      <c r="BR572" s="110" t="e">
        <f t="shared" si="558"/>
        <v>#DIV/0!</v>
      </c>
      <c r="BS572" s="110" t="e">
        <f t="shared" si="577"/>
        <v>#DIV/0!</v>
      </c>
      <c r="BT572" s="110">
        <f t="shared" si="578"/>
        <v>0</v>
      </c>
    </row>
    <row r="573" spans="1:72" s="217" customFormat="1">
      <c r="A573" s="110">
        <f t="shared" si="593"/>
        <v>3.7100000000001128</v>
      </c>
      <c r="B573" s="110">
        <f t="shared" si="559"/>
        <v>1498.9022016253884</v>
      </c>
      <c r="C573" s="116">
        <f t="shared" si="560"/>
        <v>1498.9022016253884</v>
      </c>
      <c r="D573" s="110"/>
      <c r="E573" s="205">
        <f t="shared" si="528"/>
        <v>1545.9647489391834</v>
      </c>
      <c r="F573" s="205">
        <f t="shared" si="529"/>
        <v>1640.0468812236281</v>
      </c>
      <c r="G573" s="205">
        <f t="shared" si="530"/>
        <v>-0.16275867243281714</v>
      </c>
      <c r="H573" s="205">
        <f t="shared" si="531"/>
        <v>1530.6520659889186</v>
      </c>
      <c r="I573" s="205">
        <f t="shared" si="532"/>
        <v>0</v>
      </c>
      <c r="J573" s="110"/>
      <c r="K573" s="115">
        <f t="shared" si="533"/>
        <v>1508.5620900000108</v>
      </c>
      <c r="L573" s="115">
        <f t="shared" si="534"/>
        <v>1727.7548800000063</v>
      </c>
      <c r="M573" s="115">
        <f t="shared" si="535"/>
        <v>0.18825301204819062</v>
      </c>
      <c r="N573" s="115">
        <f t="shared" si="536"/>
        <v>1580.5601653504123</v>
      </c>
      <c r="O573" s="115">
        <f t="shared" si="537"/>
        <v>1919.4218000000033</v>
      </c>
      <c r="P573" s="110"/>
      <c r="Q573" s="205">
        <f t="shared" si="538"/>
        <v>-0.50022832360461067</v>
      </c>
      <c r="R573" s="204">
        <f t="shared" si="539"/>
        <v>0</v>
      </c>
      <c r="S573" s="204">
        <f t="shared" si="540"/>
        <v>0</v>
      </c>
      <c r="T573" s="115">
        <f t="shared" si="541"/>
        <v>-4.4070283400391805E-2</v>
      </c>
      <c r="U573" s="115">
        <f t="shared" si="542"/>
        <v>0</v>
      </c>
      <c r="V573" s="115">
        <f t="shared" si="543"/>
        <v>0</v>
      </c>
      <c r="W573" s="202">
        <f t="shared" si="561"/>
        <v>0</v>
      </c>
      <c r="X573" s="110"/>
      <c r="Y573" s="205">
        <f t="shared" si="579"/>
        <v>102.80368217452397</v>
      </c>
      <c r="Z573" s="205">
        <f t="shared" si="580"/>
        <v>-0.50022832360461067</v>
      </c>
      <c r="AA573" s="205">
        <f t="shared" si="544"/>
        <v>0</v>
      </c>
      <c r="AB573" s="205">
        <f t="shared" si="562"/>
        <v>0</v>
      </c>
      <c r="AC573" s="205">
        <f t="shared" si="581"/>
        <v>-0.48959931280608165</v>
      </c>
      <c r="AD573" s="205">
        <f t="shared" si="545"/>
        <v>0</v>
      </c>
      <c r="AE573" s="205">
        <f t="shared" si="563"/>
        <v>0</v>
      </c>
      <c r="AF573" s="205">
        <f t="shared" si="546"/>
        <v>0</v>
      </c>
      <c r="AG573" s="205">
        <f t="shared" si="564"/>
        <v>0</v>
      </c>
      <c r="AH573" s="205">
        <f t="shared" si="565"/>
        <v>0</v>
      </c>
      <c r="AI573" s="205">
        <f t="shared" si="547"/>
        <v>-0.16275867243281714</v>
      </c>
      <c r="AJ573" s="205">
        <f t="shared" si="582"/>
        <v>1530.6520659889186</v>
      </c>
      <c r="AK573" s="205">
        <f t="shared" si="566"/>
        <v>102.71921323851748</v>
      </c>
      <c r="AL573" s="205">
        <f t="shared" si="548"/>
        <v>102.80368217452397</v>
      </c>
      <c r="AM573" s="205" t="e">
        <f t="shared" si="549"/>
        <v>#DIV/0!</v>
      </c>
      <c r="AN573" s="205">
        <f t="shared" si="567"/>
        <v>0</v>
      </c>
      <c r="AO573" s="205">
        <f t="shared" si="550"/>
        <v>0</v>
      </c>
      <c r="AP573" s="205">
        <f t="shared" si="568"/>
        <v>0</v>
      </c>
      <c r="AQ573" s="205">
        <f t="shared" si="569"/>
        <v>0</v>
      </c>
      <c r="AR573" s="215">
        <f t="shared" si="551"/>
        <v>13.181186421934679</v>
      </c>
      <c r="AS573" s="215">
        <f t="shared" si="552"/>
        <v>13.181186421934679</v>
      </c>
      <c r="AT573" s="215">
        <f t="shared" si="553"/>
        <v>0</v>
      </c>
      <c r="AU573" s="215">
        <f t="shared" si="583"/>
        <v>0</v>
      </c>
      <c r="AV573" s="201"/>
      <c r="AW573" s="115">
        <f t="shared" si="584"/>
        <v>95.006999999988906</v>
      </c>
      <c r="AX573" s="115">
        <f t="shared" si="585"/>
        <v>-4.4070283400391805E-2</v>
      </c>
      <c r="AY573" s="115">
        <f t="shared" si="570"/>
        <v>0</v>
      </c>
      <c r="AZ573" s="115">
        <f t="shared" si="586"/>
        <v>-3.9508089543559104E-2</v>
      </c>
      <c r="BA573" s="115">
        <f t="shared" si="571"/>
        <v>0</v>
      </c>
      <c r="BB573" s="115">
        <f t="shared" si="587"/>
        <v>0</v>
      </c>
      <c r="BC573" s="115">
        <f t="shared" si="588"/>
        <v>0</v>
      </c>
      <c r="BD573" s="115">
        <f t="shared" si="589"/>
        <v>0</v>
      </c>
      <c r="BE573" s="115">
        <f t="shared" si="572"/>
        <v>0</v>
      </c>
      <c r="BF573" s="115">
        <f t="shared" si="573"/>
        <v>0</v>
      </c>
      <c r="BG573" s="115">
        <f t="shared" si="590"/>
        <v>1508.5620900000108</v>
      </c>
      <c r="BH573" s="115">
        <f t="shared" si="591"/>
        <v>1060.9958374622463</v>
      </c>
      <c r="BI573" s="115">
        <f t="shared" si="574"/>
        <v>95.006999999988906</v>
      </c>
      <c r="BJ573" s="115" t="e">
        <f t="shared" si="575"/>
        <v>#DIV/0!</v>
      </c>
      <c r="BK573" s="115">
        <f t="shared" si="554"/>
        <v>0</v>
      </c>
      <c r="BL573" s="115">
        <f t="shared" si="555"/>
        <v>0</v>
      </c>
      <c r="BM573" s="115">
        <f t="shared" si="576"/>
        <v>0</v>
      </c>
      <c r="BN573" s="201">
        <f t="shared" si="556"/>
        <v>0</v>
      </c>
      <c r="BO573" s="216">
        <f t="shared" si="592"/>
        <v>0</v>
      </c>
      <c r="BP573" s="201"/>
      <c r="BQ573" s="110">
        <f t="shared" si="557"/>
        <v>0</v>
      </c>
      <c r="BR573" s="110" t="e">
        <f t="shared" si="558"/>
        <v>#DIV/0!</v>
      </c>
      <c r="BS573" s="110" t="e">
        <f t="shared" si="577"/>
        <v>#DIV/0!</v>
      </c>
      <c r="BT573" s="110">
        <f t="shared" si="578"/>
        <v>0</v>
      </c>
    </row>
    <row r="574" spans="1:72" s="217" customFormat="1">
      <c r="A574" s="110">
        <f t="shared" si="593"/>
        <v>3.700000000000113</v>
      </c>
      <c r="B574" s="110">
        <f t="shared" si="559"/>
        <v>1498.7703897611691</v>
      </c>
      <c r="C574" s="116">
        <f t="shared" si="560"/>
        <v>1498.7703897611691</v>
      </c>
      <c r="D574" s="110"/>
      <c r="E574" s="205">
        <f t="shared" si="528"/>
        <v>1544.9845403392603</v>
      </c>
      <c r="F574" s="205">
        <f t="shared" si="529"/>
        <v>1639.3142812236283</v>
      </c>
      <c r="G574" s="205">
        <f t="shared" si="530"/>
        <v>-0.16284741585133042</v>
      </c>
      <c r="H574" s="205">
        <f t="shared" si="531"/>
        <v>1529.6231857983155</v>
      </c>
      <c r="I574" s="205">
        <f t="shared" si="532"/>
        <v>0</v>
      </c>
      <c r="J574" s="110"/>
      <c r="K574" s="115">
        <f t="shared" si="533"/>
        <v>1507.6110000000108</v>
      </c>
      <c r="L574" s="115">
        <f t="shared" si="534"/>
        <v>1727.1920000000064</v>
      </c>
      <c r="M574" s="115">
        <f t="shared" si="535"/>
        <v>0.18844221105527423</v>
      </c>
      <c r="N574" s="115">
        <f t="shared" si="536"/>
        <v>1579.7849076322377</v>
      </c>
      <c r="O574" s="115">
        <f t="shared" si="537"/>
        <v>1919.1200000000033</v>
      </c>
      <c r="P574" s="110"/>
      <c r="Q574" s="205">
        <f t="shared" si="538"/>
        <v>-0.48992131373223857</v>
      </c>
      <c r="R574" s="204">
        <f t="shared" si="539"/>
        <v>0</v>
      </c>
      <c r="S574" s="204">
        <f t="shared" si="540"/>
        <v>0</v>
      </c>
      <c r="T574" s="115">
        <f t="shared" si="541"/>
        <v>-4.0261271416205724E-2</v>
      </c>
      <c r="U574" s="115">
        <f t="shared" si="542"/>
        <v>0</v>
      </c>
      <c r="V574" s="115">
        <f t="shared" si="543"/>
        <v>0</v>
      </c>
      <c r="W574" s="202">
        <f t="shared" si="561"/>
        <v>0</v>
      </c>
      <c r="X574" s="110"/>
      <c r="Y574" s="205">
        <f t="shared" si="579"/>
        <v>102.88801906031259</v>
      </c>
      <c r="Z574" s="205">
        <f t="shared" si="580"/>
        <v>-0.48992131373223857</v>
      </c>
      <c r="AA574" s="205">
        <f t="shared" si="544"/>
        <v>0</v>
      </c>
      <c r="AB574" s="205">
        <f t="shared" si="562"/>
        <v>0</v>
      </c>
      <c r="AC574" s="205">
        <f t="shared" si="581"/>
        <v>-0.47932020330169228</v>
      </c>
      <c r="AD574" s="205">
        <f t="shared" si="545"/>
        <v>0</v>
      </c>
      <c r="AE574" s="205">
        <f t="shared" si="563"/>
        <v>0</v>
      </c>
      <c r="AF574" s="205">
        <f t="shared" si="546"/>
        <v>0</v>
      </c>
      <c r="AG574" s="205">
        <f t="shared" si="564"/>
        <v>0</v>
      </c>
      <c r="AH574" s="205">
        <f t="shared" si="565"/>
        <v>0</v>
      </c>
      <c r="AI574" s="205">
        <f t="shared" si="547"/>
        <v>-0.16284741585133042</v>
      </c>
      <c r="AJ574" s="205">
        <f t="shared" si="582"/>
        <v>1529.6231857983155</v>
      </c>
      <c r="AK574" s="205">
        <f t="shared" si="566"/>
        <v>102.80368217452397</v>
      </c>
      <c r="AL574" s="205">
        <f t="shared" si="548"/>
        <v>102.88801906031259</v>
      </c>
      <c r="AM574" s="205" t="e">
        <f t="shared" si="549"/>
        <v>#DIV/0!</v>
      </c>
      <c r="AN574" s="205">
        <f t="shared" si="567"/>
        <v>0</v>
      </c>
      <c r="AO574" s="205">
        <f t="shared" si="550"/>
        <v>0</v>
      </c>
      <c r="AP574" s="205">
        <f t="shared" si="568"/>
        <v>0</v>
      </c>
      <c r="AQ574" s="205">
        <f t="shared" si="569"/>
        <v>0</v>
      </c>
      <c r="AR574" s="215">
        <f t="shared" si="551"/>
        <v>13.181186421934679</v>
      </c>
      <c r="AS574" s="215">
        <f t="shared" si="552"/>
        <v>13.181186421934679</v>
      </c>
      <c r="AT574" s="215">
        <f t="shared" si="553"/>
        <v>0</v>
      </c>
      <c r="AU574" s="215">
        <f t="shared" si="583"/>
        <v>0</v>
      </c>
      <c r="AV574" s="201"/>
      <c r="AW574" s="115">
        <f t="shared" si="584"/>
        <v>95.109000000004229</v>
      </c>
      <c r="AX574" s="115">
        <f t="shared" si="585"/>
        <v>-4.0261271416205724E-2</v>
      </c>
      <c r="AY574" s="115">
        <f t="shared" si="570"/>
        <v>0</v>
      </c>
      <c r="AZ574" s="115">
        <f t="shared" si="586"/>
        <v>-3.5707143326798987E-2</v>
      </c>
      <c r="BA574" s="115">
        <f t="shared" si="571"/>
        <v>0</v>
      </c>
      <c r="BB574" s="115">
        <f t="shared" si="587"/>
        <v>0</v>
      </c>
      <c r="BC574" s="115">
        <f t="shared" si="588"/>
        <v>0</v>
      </c>
      <c r="BD574" s="115">
        <f t="shared" si="589"/>
        <v>0</v>
      </c>
      <c r="BE574" s="115">
        <f t="shared" si="572"/>
        <v>0</v>
      </c>
      <c r="BF574" s="115">
        <f t="shared" si="573"/>
        <v>0</v>
      </c>
      <c r="BG574" s="115">
        <f t="shared" si="590"/>
        <v>1507.6110000000108</v>
      </c>
      <c r="BH574" s="115">
        <f t="shared" si="591"/>
        <v>979.17002388419223</v>
      </c>
      <c r="BI574" s="115">
        <f t="shared" si="574"/>
        <v>95.109000000004229</v>
      </c>
      <c r="BJ574" s="115" t="e">
        <f t="shared" si="575"/>
        <v>#DIV/0!</v>
      </c>
      <c r="BK574" s="115">
        <f t="shared" si="554"/>
        <v>0</v>
      </c>
      <c r="BL574" s="115">
        <f t="shared" si="555"/>
        <v>0</v>
      </c>
      <c r="BM574" s="115">
        <f t="shared" si="576"/>
        <v>0</v>
      </c>
      <c r="BN574" s="201">
        <f t="shared" si="556"/>
        <v>0</v>
      </c>
      <c r="BO574" s="216">
        <f t="shared" si="592"/>
        <v>0</v>
      </c>
      <c r="BP574" s="201"/>
      <c r="BQ574" s="110">
        <f t="shared" si="557"/>
        <v>0</v>
      </c>
      <c r="BR574" s="110" t="e">
        <f t="shared" si="558"/>
        <v>#DIV/0!</v>
      </c>
      <c r="BS574" s="110" t="e">
        <f t="shared" si="577"/>
        <v>#DIV/0!</v>
      </c>
      <c r="BT574" s="110">
        <f t="shared" si="578"/>
        <v>0</v>
      </c>
    </row>
    <row r="575" spans="1:72" s="217" customFormat="1">
      <c r="A575" s="110">
        <f t="shared" si="593"/>
        <v>3.6900000000001132</v>
      </c>
      <c r="B575" s="110">
        <f t="shared" si="559"/>
        <v>1498.6385778969498</v>
      </c>
      <c r="C575" s="116">
        <f t="shared" si="560"/>
        <v>1498.6385778969498</v>
      </c>
      <c r="D575" s="110"/>
      <c r="E575" s="205">
        <f t="shared" si="528"/>
        <v>1544.0032053845855</v>
      </c>
      <c r="F575" s="205">
        <f t="shared" si="529"/>
        <v>1638.5788812236283</v>
      </c>
      <c r="G575" s="205">
        <f t="shared" si="530"/>
        <v>-0.16293557186084712</v>
      </c>
      <c r="H575" s="205">
        <f t="shared" si="531"/>
        <v>1528.593463557625</v>
      </c>
      <c r="I575" s="205">
        <f t="shared" si="532"/>
        <v>0</v>
      </c>
      <c r="J575" s="110"/>
      <c r="K575" s="115">
        <f t="shared" si="533"/>
        <v>1506.6588900000108</v>
      </c>
      <c r="L575" s="115">
        <f t="shared" si="534"/>
        <v>1726.6284800000062</v>
      </c>
      <c r="M575" s="115">
        <f t="shared" si="535"/>
        <v>0.18863179074446465</v>
      </c>
      <c r="N575" s="115">
        <f t="shared" si="536"/>
        <v>1579.0090068900026</v>
      </c>
      <c r="O575" s="115">
        <f t="shared" si="537"/>
        <v>1918.8178000000034</v>
      </c>
      <c r="P575" s="110"/>
      <c r="Q575" s="205">
        <f t="shared" si="538"/>
        <v>-0.4796648512968732</v>
      </c>
      <c r="R575" s="204">
        <f t="shared" si="539"/>
        <v>0</v>
      </c>
      <c r="S575" s="204">
        <f t="shared" si="540"/>
        <v>0</v>
      </c>
      <c r="T575" s="115">
        <f t="shared" si="541"/>
        <v>-3.6461004009969086E-2</v>
      </c>
      <c r="U575" s="115">
        <f t="shared" si="542"/>
        <v>0</v>
      </c>
      <c r="V575" s="115">
        <f t="shared" si="543"/>
        <v>0</v>
      </c>
      <c r="W575" s="202">
        <f t="shared" si="561"/>
        <v>0</v>
      </c>
      <c r="X575" s="110"/>
      <c r="Y575" s="205">
        <f t="shared" si="579"/>
        <v>102.97222406905112</v>
      </c>
      <c r="Z575" s="205">
        <f t="shared" si="580"/>
        <v>-0.4796648512968732</v>
      </c>
      <c r="AA575" s="205">
        <f t="shared" si="544"/>
        <v>0</v>
      </c>
      <c r="AB575" s="205">
        <f t="shared" si="562"/>
        <v>0</v>
      </c>
      <c r="AC575" s="205">
        <f t="shared" si="581"/>
        <v>-0.469091308035053</v>
      </c>
      <c r="AD575" s="205">
        <f t="shared" si="545"/>
        <v>0</v>
      </c>
      <c r="AE575" s="205">
        <f t="shared" si="563"/>
        <v>0</v>
      </c>
      <c r="AF575" s="205">
        <f t="shared" si="546"/>
        <v>0</v>
      </c>
      <c r="AG575" s="205">
        <f t="shared" si="564"/>
        <v>0</v>
      </c>
      <c r="AH575" s="205">
        <f t="shared" si="565"/>
        <v>0</v>
      </c>
      <c r="AI575" s="205">
        <f t="shared" si="547"/>
        <v>-0.16293557186084712</v>
      </c>
      <c r="AJ575" s="205">
        <f t="shared" si="582"/>
        <v>1528.593463557625</v>
      </c>
      <c r="AK575" s="205">
        <f t="shared" si="566"/>
        <v>102.88801906031259</v>
      </c>
      <c r="AL575" s="205">
        <f t="shared" si="548"/>
        <v>102.97222406905112</v>
      </c>
      <c r="AM575" s="205" t="e">
        <f t="shared" si="549"/>
        <v>#DIV/0!</v>
      </c>
      <c r="AN575" s="205">
        <f t="shared" si="567"/>
        <v>0</v>
      </c>
      <c r="AO575" s="205">
        <f t="shared" si="550"/>
        <v>0</v>
      </c>
      <c r="AP575" s="205">
        <f t="shared" si="568"/>
        <v>0</v>
      </c>
      <c r="AQ575" s="205">
        <f t="shared" si="569"/>
        <v>0</v>
      </c>
      <c r="AR575" s="215">
        <f t="shared" si="551"/>
        <v>13.181186421934679</v>
      </c>
      <c r="AS575" s="215">
        <f t="shared" si="552"/>
        <v>13.181186421934679</v>
      </c>
      <c r="AT575" s="215">
        <f t="shared" si="553"/>
        <v>0</v>
      </c>
      <c r="AU575" s="215">
        <f t="shared" si="583"/>
        <v>0</v>
      </c>
      <c r="AV575" s="201"/>
      <c r="AW575" s="115">
        <f t="shared" si="584"/>
        <v>95.210999999996815</v>
      </c>
      <c r="AX575" s="115">
        <f t="shared" si="585"/>
        <v>-3.6461004009969086E-2</v>
      </c>
      <c r="AY575" s="115">
        <f t="shared" si="570"/>
        <v>0</v>
      </c>
      <c r="AZ575" s="115">
        <f t="shared" si="586"/>
        <v>-3.1914921071868323E-2</v>
      </c>
      <c r="BA575" s="115">
        <f t="shared" si="571"/>
        <v>0</v>
      </c>
      <c r="BB575" s="115">
        <f t="shared" si="587"/>
        <v>0</v>
      </c>
      <c r="BC575" s="115">
        <f t="shared" si="588"/>
        <v>0</v>
      </c>
      <c r="BD575" s="115">
        <f t="shared" si="589"/>
        <v>0</v>
      </c>
      <c r="BE575" s="115">
        <f t="shared" si="572"/>
        <v>0</v>
      </c>
      <c r="BF575" s="115">
        <f t="shared" si="573"/>
        <v>0</v>
      </c>
      <c r="BG575" s="115">
        <f t="shared" si="590"/>
        <v>1506.6588900000108</v>
      </c>
      <c r="BH575" s="115">
        <f t="shared" si="591"/>
        <v>897.24221030612262</v>
      </c>
      <c r="BI575" s="115">
        <f t="shared" si="574"/>
        <v>95.210999999996815</v>
      </c>
      <c r="BJ575" s="115" t="e">
        <f t="shared" si="575"/>
        <v>#DIV/0!</v>
      </c>
      <c r="BK575" s="115">
        <f t="shared" si="554"/>
        <v>0</v>
      </c>
      <c r="BL575" s="115">
        <f t="shared" si="555"/>
        <v>0</v>
      </c>
      <c r="BM575" s="115">
        <f t="shared" si="576"/>
        <v>0</v>
      </c>
      <c r="BN575" s="201">
        <f t="shared" si="556"/>
        <v>0</v>
      </c>
      <c r="BO575" s="216">
        <f t="shared" si="592"/>
        <v>0</v>
      </c>
      <c r="BP575" s="201"/>
      <c r="BQ575" s="110">
        <f t="shared" si="557"/>
        <v>0</v>
      </c>
      <c r="BR575" s="110" t="e">
        <f t="shared" si="558"/>
        <v>#DIV/0!</v>
      </c>
      <c r="BS575" s="110" t="e">
        <f t="shared" si="577"/>
        <v>#DIV/0!</v>
      </c>
      <c r="BT575" s="110">
        <f t="shared" si="578"/>
        <v>0</v>
      </c>
    </row>
    <row r="576" spans="1:72" s="217" customFormat="1">
      <c r="A576" s="110">
        <f t="shared" si="593"/>
        <v>3.6800000000001134</v>
      </c>
      <c r="B576" s="110">
        <f t="shared" si="559"/>
        <v>1498.5067660327304</v>
      </c>
      <c r="C576" s="116">
        <f t="shared" si="560"/>
        <v>1498.5067660327304</v>
      </c>
      <c r="D576" s="110"/>
      <c r="E576" s="205">
        <f t="shared" si="528"/>
        <v>1543.0207440751594</v>
      </c>
      <c r="F576" s="205">
        <f t="shared" si="529"/>
        <v>1637.8406812236285</v>
      </c>
      <c r="G576" s="205">
        <f t="shared" si="530"/>
        <v>-0.16302313581173444</v>
      </c>
      <c r="H576" s="205">
        <f t="shared" si="531"/>
        <v>1527.5629005837445</v>
      </c>
      <c r="I576" s="205">
        <f t="shared" si="532"/>
        <v>0</v>
      </c>
      <c r="J576" s="110"/>
      <c r="K576" s="115">
        <f t="shared" si="533"/>
        <v>1505.705760000011</v>
      </c>
      <c r="L576" s="115">
        <f t="shared" si="534"/>
        <v>1726.0643200000065</v>
      </c>
      <c r="M576" s="115">
        <f t="shared" si="535"/>
        <v>0.18882175226585884</v>
      </c>
      <c r="N576" s="115">
        <f t="shared" si="536"/>
        <v>1578.2324640232782</v>
      </c>
      <c r="O576" s="115">
        <f t="shared" si="537"/>
        <v>1918.5152000000035</v>
      </c>
      <c r="P576" s="110"/>
      <c r="Q576" s="205">
        <f t="shared" si="538"/>
        <v>-0.46945799987959302</v>
      </c>
      <c r="R576" s="204">
        <f t="shared" si="539"/>
        <v>0</v>
      </c>
      <c r="S576" s="204">
        <f t="shared" si="540"/>
        <v>0</v>
      </c>
      <c r="T576" s="115">
        <f t="shared" si="541"/>
        <v>-3.2669454580211005E-2</v>
      </c>
      <c r="U576" s="115">
        <f t="shared" si="542"/>
        <v>0</v>
      </c>
      <c r="V576" s="115">
        <f t="shared" si="543"/>
        <v>0</v>
      </c>
      <c r="W576" s="202">
        <f t="shared" si="561"/>
        <v>0</v>
      </c>
      <c r="X576" s="110"/>
      <c r="Y576" s="205">
        <f t="shared" si="579"/>
        <v>103.05629738805003</v>
      </c>
      <c r="Z576" s="205">
        <f t="shared" si="580"/>
        <v>-0.46945799987959302</v>
      </c>
      <c r="AA576" s="205">
        <f t="shared" si="544"/>
        <v>0</v>
      </c>
      <c r="AB576" s="205">
        <f t="shared" si="562"/>
        <v>0</v>
      </c>
      <c r="AC576" s="205">
        <f t="shared" si="581"/>
        <v>-0.45891169463964965</v>
      </c>
      <c r="AD576" s="205">
        <f t="shared" si="545"/>
        <v>0</v>
      </c>
      <c r="AE576" s="205">
        <f t="shared" si="563"/>
        <v>0</v>
      </c>
      <c r="AF576" s="205">
        <f t="shared" si="546"/>
        <v>0</v>
      </c>
      <c r="AG576" s="205">
        <f t="shared" si="564"/>
        <v>0</v>
      </c>
      <c r="AH576" s="205">
        <f t="shared" si="565"/>
        <v>0</v>
      </c>
      <c r="AI576" s="205">
        <f t="shared" si="547"/>
        <v>-0.16302313581173444</v>
      </c>
      <c r="AJ576" s="205">
        <f t="shared" si="582"/>
        <v>1527.5629005837445</v>
      </c>
      <c r="AK576" s="205">
        <f t="shared" si="566"/>
        <v>102.97222406905112</v>
      </c>
      <c r="AL576" s="205">
        <f t="shared" si="548"/>
        <v>103.05629738805003</v>
      </c>
      <c r="AM576" s="205" t="e">
        <f t="shared" si="549"/>
        <v>#DIV/0!</v>
      </c>
      <c r="AN576" s="205">
        <f t="shared" si="567"/>
        <v>0</v>
      </c>
      <c r="AO576" s="205">
        <f t="shared" si="550"/>
        <v>0</v>
      </c>
      <c r="AP576" s="205">
        <f t="shared" si="568"/>
        <v>0</v>
      </c>
      <c r="AQ576" s="205">
        <f t="shared" si="569"/>
        <v>0</v>
      </c>
      <c r="AR576" s="215">
        <f t="shared" si="551"/>
        <v>13.181186421934679</v>
      </c>
      <c r="AS576" s="215">
        <f t="shared" si="552"/>
        <v>13.181186421934679</v>
      </c>
      <c r="AT576" s="215">
        <f t="shared" si="553"/>
        <v>0</v>
      </c>
      <c r="AU576" s="215">
        <f t="shared" si="583"/>
        <v>0</v>
      </c>
      <c r="AV576" s="201"/>
      <c r="AW576" s="115">
        <f t="shared" si="584"/>
        <v>95.312999999989401</v>
      </c>
      <c r="AX576" s="115">
        <f t="shared" si="585"/>
        <v>-3.2669454580211005E-2</v>
      </c>
      <c r="AY576" s="115">
        <f t="shared" si="570"/>
        <v>0</v>
      </c>
      <c r="AZ576" s="115">
        <f t="shared" si="586"/>
        <v>-2.8131396244741671E-2</v>
      </c>
      <c r="BA576" s="115">
        <f t="shared" si="571"/>
        <v>0</v>
      </c>
      <c r="BB576" s="115">
        <f t="shared" si="587"/>
        <v>0</v>
      </c>
      <c r="BC576" s="115">
        <f t="shared" si="588"/>
        <v>0</v>
      </c>
      <c r="BD576" s="115">
        <f t="shared" si="589"/>
        <v>0</v>
      </c>
      <c r="BE576" s="115">
        <f t="shared" si="572"/>
        <v>0</v>
      </c>
      <c r="BF576" s="115">
        <f t="shared" si="573"/>
        <v>0</v>
      </c>
      <c r="BG576" s="115">
        <f t="shared" si="590"/>
        <v>1505.705760000011</v>
      </c>
      <c r="BH576" s="115">
        <f t="shared" si="591"/>
        <v>815.21239672806053</v>
      </c>
      <c r="BI576" s="115">
        <f t="shared" si="574"/>
        <v>95.312999999989401</v>
      </c>
      <c r="BJ576" s="115" t="e">
        <f t="shared" si="575"/>
        <v>#DIV/0!</v>
      </c>
      <c r="BK576" s="115">
        <f t="shared" si="554"/>
        <v>0</v>
      </c>
      <c r="BL576" s="115">
        <f t="shared" si="555"/>
        <v>0</v>
      </c>
      <c r="BM576" s="115">
        <f t="shared" si="576"/>
        <v>0</v>
      </c>
      <c r="BN576" s="201">
        <f t="shared" si="556"/>
        <v>0</v>
      </c>
      <c r="BO576" s="216">
        <f t="shared" si="592"/>
        <v>0</v>
      </c>
      <c r="BP576" s="201"/>
      <c r="BQ576" s="110">
        <f t="shared" si="557"/>
        <v>0</v>
      </c>
      <c r="BR576" s="110" t="e">
        <f t="shared" si="558"/>
        <v>#DIV/0!</v>
      </c>
      <c r="BS576" s="110" t="e">
        <f t="shared" si="577"/>
        <v>#DIV/0!</v>
      </c>
      <c r="BT576" s="110">
        <f t="shared" si="578"/>
        <v>0</v>
      </c>
    </row>
    <row r="577" spans="1:72" s="217" customFormat="1">
      <c r="A577" s="110">
        <f t="shared" si="593"/>
        <v>3.6700000000001136</v>
      </c>
      <c r="B577" s="110">
        <f t="shared" si="559"/>
        <v>1498.3749541685111</v>
      </c>
      <c r="C577" s="116">
        <f t="shared" si="560"/>
        <v>1498.3749541685111</v>
      </c>
      <c r="D577" s="110"/>
      <c r="E577" s="205">
        <f t="shared" si="528"/>
        <v>1542.0371564109817</v>
      </c>
      <c r="F577" s="205">
        <f t="shared" si="529"/>
        <v>1637.0996812236285</v>
      </c>
      <c r="G577" s="205">
        <f t="shared" si="530"/>
        <v>-0.16311010306100365</v>
      </c>
      <c r="H577" s="205">
        <f t="shared" si="531"/>
        <v>1526.5314981915517</v>
      </c>
      <c r="I577" s="205">
        <f t="shared" si="532"/>
        <v>0</v>
      </c>
      <c r="J577" s="110"/>
      <c r="K577" s="115">
        <f t="shared" si="533"/>
        <v>1504.7516100000109</v>
      </c>
      <c r="L577" s="115">
        <f t="shared" si="534"/>
        <v>1725.4995200000064</v>
      </c>
      <c r="M577" s="115">
        <f t="shared" si="535"/>
        <v>0.18901209677419137</v>
      </c>
      <c r="N577" s="115">
        <f t="shared" si="536"/>
        <v>1577.455279934826</v>
      </c>
      <c r="O577" s="115">
        <f t="shared" si="537"/>
        <v>1918.2122000000033</v>
      </c>
      <c r="P577" s="110"/>
      <c r="Q577" s="205">
        <f t="shared" si="538"/>
        <v>-0.45929983795950979</v>
      </c>
      <c r="R577" s="204">
        <f t="shared" si="539"/>
        <v>0</v>
      </c>
      <c r="S577" s="204">
        <f t="shared" si="540"/>
        <v>0</v>
      </c>
      <c r="T577" s="115">
        <f t="shared" si="541"/>
        <v>-2.8886596622817423E-2</v>
      </c>
      <c r="U577" s="115">
        <f t="shared" si="542"/>
        <v>0</v>
      </c>
      <c r="V577" s="115">
        <f t="shared" si="543"/>
        <v>0</v>
      </c>
      <c r="W577" s="202">
        <f t="shared" si="561"/>
        <v>0</v>
      </c>
      <c r="X577" s="110"/>
      <c r="Y577" s="205">
        <f t="shared" si="579"/>
        <v>103.14023921928531</v>
      </c>
      <c r="Z577" s="205">
        <f t="shared" si="580"/>
        <v>-0.45929983795950979</v>
      </c>
      <c r="AA577" s="205">
        <f t="shared" si="544"/>
        <v>0</v>
      </c>
      <c r="AB577" s="205">
        <f t="shared" si="562"/>
        <v>0</v>
      </c>
      <c r="AC577" s="205">
        <f t="shared" si="581"/>
        <v>-0.44878044557043911</v>
      </c>
      <c r="AD577" s="205">
        <f t="shared" si="545"/>
        <v>0</v>
      </c>
      <c r="AE577" s="205">
        <f t="shared" si="563"/>
        <v>0</v>
      </c>
      <c r="AF577" s="205">
        <f t="shared" si="546"/>
        <v>0</v>
      </c>
      <c r="AG577" s="205">
        <f t="shared" si="564"/>
        <v>0</v>
      </c>
      <c r="AH577" s="205">
        <f t="shared" si="565"/>
        <v>0</v>
      </c>
      <c r="AI577" s="205">
        <f t="shared" si="547"/>
        <v>-0.16311010306100365</v>
      </c>
      <c r="AJ577" s="205">
        <f t="shared" si="582"/>
        <v>1526.5314981915517</v>
      </c>
      <c r="AK577" s="205">
        <f t="shared" si="566"/>
        <v>103.05629738805003</v>
      </c>
      <c r="AL577" s="205">
        <f t="shared" si="548"/>
        <v>103.14023921928531</v>
      </c>
      <c r="AM577" s="205" t="e">
        <f t="shared" si="549"/>
        <v>#DIV/0!</v>
      </c>
      <c r="AN577" s="205">
        <f t="shared" si="567"/>
        <v>0</v>
      </c>
      <c r="AO577" s="205">
        <f t="shared" si="550"/>
        <v>0</v>
      </c>
      <c r="AP577" s="205">
        <f t="shared" si="568"/>
        <v>0</v>
      </c>
      <c r="AQ577" s="205">
        <f t="shared" si="569"/>
        <v>0</v>
      </c>
      <c r="AR577" s="215">
        <f t="shared" si="551"/>
        <v>13.181186421934679</v>
      </c>
      <c r="AS577" s="215">
        <f t="shared" si="552"/>
        <v>13.181186421934679</v>
      </c>
      <c r="AT577" s="215">
        <f t="shared" si="553"/>
        <v>0</v>
      </c>
      <c r="AU577" s="215">
        <f t="shared" si="583"/>
        <v>0</v>
      </c>
      <c r="AV577" s="201"/>
      <c r="AW577" s="115">
        <f t="shared" si="584"/>
        <v>95.415000000004724</v>
      </c>
      <c r="AX577" s="115">
        <f t="shared" si="585"/>
        <v>-2.8886596622817423E-2</v>
      </c>
      <c r="AY577" s="115">
        <f t="shared" si="570"/>
        <v>0</v>
      </c>
      <c r="AZ577" s="115">
        <f t="shared" si="586"/>
        <v>-2.435654240848751E-2</v>
      </c>
      <c r="BA577" s="115">
        <f t="shared" si="571"/>
        <v>0</v>
      </c>
      <c r="BB577" s="115">
        <f t="shared" si="587"/>
        <v>0</v>
      </c>
      <c r="BC577" s="115">
        <f t="shared" si="588"/>
        <v>0</v>
      </c>
      <c r="BD577" s="115">
        <f t="shared" si="589"/>
        <v>0</v>
      </c>
      <c r="BE577" s="115">
        <f t="shared" si="572"/>
        <v>0</v>
      </c>
      <c r="BF577" s="115">
        <f t="shared" si="573"/>
        <v>0</v>
      </c>
      <c r="BG577" s="115">
        <f t="shared" si="590"/>
        <v>1504.7516100000109</v>
      </c>
      <c r="BH577" s="115">
        <f t="shared" si="591"/>
        <v>733.08058315000574</v>
      </c>
      <c r="BI577" s="115">
        <f t="shared" si="574"/>
        <v>95.415000000004724</v>
      </c>
      <c r="BJ577" s="115" t="e">
        <f t="shared" si="575"/>
        <v>#DIV/0!</v>
      </c>
      <c r="BK577" s="115">
        <f t="shared" si="554"/>
        <v>0</v>
      </c>
      <c r="BL577" s="115">
        <f t="shared" si="555"/>
        <v>0</v>
      </c>
      <c r="BM577" s="115">
        <f t="shared" si="576"/>
        <v>0</v>
      </c>
      <c r="BN577" s="201">
        <f t="shared" si="556"/>
        <v>0</v>
      </c>
      <c r="BO577" s="216">
        <f t="shared" si="592"/>
        <v>0</v>
      </c>
      <c r="BP577" s="201"/>
      <c r="BQ577" s="110">
        <f t="shared" si="557"/>
        <v>0</v>
      </c>
      <c r="BR577" s="110" t="e">
        <f t="shared" si="558"/>
        <v>#DIV/0!</v>
      </c>
      <c r="BS577" s="110" t="e">
        <f t="shared" si="577"/>
        <v>#DIV/0!</v>
      </c>
      <c r="BT577" s="110">
        <f t="shared" si="578"/>
        <v>0</v>
      </c>
    </row>
    <row r="578" spans="1:72" s="217" customFormat="1">
      <c r="A578" s="110">
        <f t="shared" si="593"/>
        <v>3.6600000000001138</v>
      </c>
      <c r="B578" s="110">
        <f t="shared" si="559"/>
        <v>1498.2431423042917</v>
      </c>
      <c r="C578" s="116">
        <f t="shared" si="560"/>
        <v>1498.2431423042917</v>
      </c>
      <c r="D578" s="110"/>
      <c r="E578" s="205">
        <f t="shared" si="528"/>
        <v>1541.0524423920524</v>
      </c>
      <c r="F578" s="205">
        <f t="shared" si="529"/>
        <v>1636.3558812236286</v>
      </c>
      <c r="G578" s="205">
        <f t="shared" si="530"/>
        <v>-0.16319646897293746</v>
      </c>
      <c r="H578" s="205">
        <f t="shared" si="531"/>
        <v>1525.4992576937609</v>
      </c>
      <c r="I578" s="205">
        <f t="shared" si="532"/>
        <v>0</v>
      </c>
      <c r="J578" s="110"/>
      <c r="K578" s="115">
        <f t="shared" si="533"/>
        <v>1503.796440000011</v>
      </c>
      <c r="L578" s="115">
        <f t="shared" si="534"/>
        <v>1724.9340800000064</v>
      </c>
      <c r="M578" s="115">
        <f t="shared" si="535"/>
        <v>0.18920282542885758</v>
      </c>
      <c r="N578" s="115">
        <f t="shared" si="536"/>
        <v>1576.6774555306147</v>
      </c>
      <c r="O578" s="115">
        <f t="shared" si="537"/>
        <v>1917.9088000000033</v>
      </c>
      <c r="P578" s="110"/>
      <c r="Q578" s="205">
        <f t="shared" si="538"/>
        <v>-0.44918945856103776</v>
      </c>
      <c r="R578" s="204">
        <f t="shared" si="539"/>
        <v>0</v>
      </c>
      <c r="S578" s="204">
        <f t="shared" si="540"/>
        <v>0</v>
      </c>
      <c r="T578" s="115">
        <f t="shared" si="541"/>
        <v>-2.5112403730633021E-2</v>
      </c>
      <c r="U578" s="115">
        <f t="shared" si="542"/>
        <v>0</v>
      </c>
      <c r="V578" s="115">
        <f t="shared" si="543"/>
        <v>0</v>
      </c>
      <c r="W578" s="202">
        <f t="shared" si="561"/>
        <v>0</v>
      </c>
      <c r="X578" s="110"/>
      <c r="Y578" s="205">
        <f t="shared" si="579"/>
        <v>103.22404977908029</v>
      </c>
      <c r="Z578" s="205">
        <f t="shared" si="580"/>
        <v>-0.44918945856103776</v>
      </c>
      <c r="AA578" s="205">
        <f t="shared" si="544"/>
        <v>0</v>
      </c>
      <c r="AB578" s="205">
        <f t="shared" si="562"/>
        <v>0</v>
      </c>
      <c r="AC578" s="205">
        <f t="shared" si="581"/>
        <v>-0.43869665775279792</v>
      </c>
      <c r="AD578" s="205">
        <f t="shared" si="545"/>
        <v>0</v>
      </c>
      <c r="AE578" s="205">
        <f t="shared" si="563"/>
        <v>0</v>
      </c>
      <c r="AF578" s="205">
        <f t="shared" si="546"/>
        <v>0</v>
      </c>
      <c r="AG578" s="205">
        <f t="shared" si="564"/>
        <v>0</v>
      </c>
      <c r="AH578" s="205">
        <f t="shared" si="565"/>
        <v>0</v>
      </c>
      <c r="AI578" s="205">
        <f t="shared" si="547"/>
        <v>-0.16319646897293746</v>
      </c>
      <c r="AJ578" s="205">
        <f t="shared" si="582"/>
        <v>1525.4992576937609</v>
      </c>
      <c r="AK578" s="205">
        <f t="shared" si="566"/>
        <v>103.14023921928531</v>
      </c>
      <c r="AL578" s="205">
        <f t="shared" si="548"/>
        <v>103.22404977908029</v>
      </c>
      <c r="AM578" s="205" t="e">
        <f t="shared" si="549"/>
        <v>#DIV/0!</v>
      </c>
      <c r="AN578" s="205">
        <f t="shared" si="567"/>
        <v>0</v>
      </c>
      <c r="AO578" s="205">
        <f t="shared" si="550"/>
        <v>0</v>
      </c>
      <c r="AP578" s="205">
        <f t="shared" si="568"/>
        <v>0</v>
      </c>
      <c r="AQ578" s="205">
        <f t="shared" si="569"/>
        <v>0</v>
      </c>
      <c r="AR578" s="215">
        <f t="shared" si="551"/>
        <v>13.181186421934679</v>
      </c>
      <c r="AS578" s="215">
        <f t="shared" si="552"/>
        <v>13.181186421934679</v>
      </c>
      <c r="AT578" s="215">
        <f t="shared" si="553"/>
        <v>0</v>
      </c>
      <c r="AU578" s="215">
        <f t="shared" si="583"/>
        <v>0</v>
      </c>
      <c r="AV578" s="201"/>
      <c r="AW578" s="115">
        <f t="shared" si="584"/>
        <v>95.51699999999731</v>
      </c>
      <c r="AX578" s="115">
        <f t="shared" si="585"/>
        <v>-2.5112403730633021E-2</v>
      </c>
      <c r="AY578" s="115">
        <f t="shared" si="570"/>
        <v>0</v>
      </c>
      <c r="AZ578" s="115">
        <f t="shared" si="586"/>
        <v>-2.0590333222871335E-2</v>
      </c>
      <c r="BA578" s="115">
        <f t="shared" si="571"/>
        <v>0</v>
      </c>
      <c r="BB578" s="115">
        <f t="shared" si="587"/>
        <v>0</v>
      </c>
      <c r="BC578" s="115">
        <f t="shared" si="588"/>
        <v>0</v>
      </c>
      <c r="BD578" s="115">
        <f t="shared" si="589"/>
        <v>0</v>
      </c>
      <c r="BE578" s="115">
        <f t="shared" si="572"/>
        <v>0</v>
      </c>
      <c r="BF578" s="115">
        <f t="shared" si="573"/>
        <v>0</v>
      </c>
      <c r="BG578" s="115">
        <f t="shared" si="590"/>
        <v>1503.796440000011</v>
      </c>
      <c r="BH578" s="115">
        <f t="shared" si="591"/>
        <v>650.84676957193574</v>
      </c>
      <c r="BI578" s="115">
        <f t="shared" si="574"/>
        <v>95.51699999999731</v>
      </c>
      <c r="BJ578" s="115" t="e">
        <f t="shared" si="575"/>
        <v>#DIV/0!</v>
      </c>
      <c r="BK578" s="115">
        <f t="shared" si="554"/>
        <v>0</v>
      </c>
      <c r="BL578" s="115">
        <f t="shared" si="555"/>
        <v>0</v>
      </c>
      <c r="BM578" s="115">
        <f t="shared" si="576"/>
        <v>0</v>
      </c>
      <c r="BN578" s="201">
        <f t="shared" si="556"/>
        <v>0</v>
      </c>
      <c r="BO578" s="216">
        <f t="shared" si="592"/>
        <v>0</v>
      </c>
      <c r="BP578" s="201"/>
      <c r="BQ578" s="110">
        <f t="shared" si="557"/>
        <v>0</v>
      </c>
      <c r="BR578" s="110" t="e">
        <f t="shared" si="558"/>
        <v>#DIV/0!</v>
      </c>
      <c r="BS578" s="110" t="e">
        <f t="shared" si="577"/>
        <v>#DIV/0!</v>
      </c>
      <c r="BT578" s="110">
        <f t="shared" si="578"/>
        <v>0</v>
      </c>
    </row>
    <row r="579" spans="1:72" s="217" customFormat="1">
      <c r="A579" s="110">
        <f t="shared" si="593"/>
        <v>3.650000000000114</v>
      </c>
      <c r="B579" s="110">
        <f t="shared" si="559"/>
        <v>1498.1113304400724</v>
      </c>
      <c r="C579" s="116">
        <f t="shared" si="560"/>
        <v>1498.1113304400724</v>
      </c>
      <c r="D579" s="110"/>
      <c r="E579" s="205">
        <f t="shared" si="528"/>
        <v>1540.0666020183719</v>
      </c>
      <c r="F579" s="205">
        <f t="shared" si="529"/>
        <v>1635.6092812236284</v>
      </c>
      <c r="G579" s="205">
        <f t="shared" si="530"/>
        <v>-0.16328222891972266</v>
      </c>
      <c r="H579" s="205">
        <f t="shared" si="531"/>
        <v>1524.4661804007756</v>
      </c>
      <c r="I579" s="205">
        <f t="shared" si="532"/>
        <v>0</v>
      </c>
      <c r="J579" s="110"/>
      <c r="K579" s="115">
        <f t="shared" si="533"/>
        <v>1502.8402500000111</v>
      </c>
      <c r="L579" s="115">
        <f t="shared" si="534"/>
        <v>1724.3680000000065</v>
      </c>
      <c r="M579" s="115">
        <f t="shared" si="535"/>
        <v>0.1893939393939372</v>
      </c>
      <c r="N579" s="115">
        <f t="shared" si="536"/>
        <v>1575.8989917198342</v>
      </c>
      <c r="O579" s="115">
        <f t="shared" si="537"/>
        <v>1917.6050000000037</v>
      </c>
      <c r="P579" s="110"/>
      <c r="Q579" s="205">
        <f t="shared" si="538"/>
        <v>-0.43912596891035532</v>
      </c>
      <c r="R579" s="204">
        <f t="shared" si="539"/>
        <v>0</v>
      </c>
      <c r="S579" s="204">
        <f t="shared" si="540"/>
        <v>0</v>
      </c>
      <c r="T579" s="115">
        <f t="shared" si="541"/>
        <v>-2.1346849593059238E-2</v>
      </c>
      <c r="U579" s="115">
        <f t="shared" si="542"/>
        <v>0</v>
      </c>
      <c r="V579" s="115">
        <f t="shared" si="543"/>
        <v>0</v>
      </c>
      <c r="W579" s="202">
        <f t="shared" si="561"/>
        <v>0</v>
      </c>
      <c r="X579" s="110"/>
      <c r="Y579" s="205">
        <f t="shared" si="579"/>
        <v>103.30772929853758</v>
      </c>
      <c r="Z579" s="205">
        <f t="shared" si="580"/>
        <v>-0.43912596891035532</v>
      </c>
      <c r="AA579" s="205">
        <f t="shared" si="544"/>
        <v>0</v>
      </c>
      <c r="AB579" s="205">
        <f t="shared" si="562"/>
        <v>0</v>
      </c>
      <c r="AC579" s="205">
        <f t="shared" si="581"/>
        <v>-0.42865944224061775</v>
      </c>
      <c r="AD579" s="205">
        <f t="shared" si="545"/>
        <v>0</v>
      </c>
      <c r="AE579" s="205">
        <f t="shared" si="563"/>
        <v>0</v>
      </c>
      <c r="AF579" s="205">
        <f t="shared" si="546"/>
        <v>0</v>
      </c>
      <c r="AG579" s="205">
        <f t="shared" si="564"/>
        <v>0</v>
      </c>
      <c r="AH579" s="205">
        <f t="shared" si="565"/>
        <v>0</v>
      </c>
      <c r="AI579" s="205">
        <f t="shared" si="547"/>
        <v>-0.16328222891972266</v>
      </c>
      <c r="AJ579" s="205">
        <f t="shared" si="582"/>
        <v>1524.4661804007756</v>
      </c>
      <c r="AK579" s="205">
        <f t="shared" si="566"/>
        <v>103.22404977908029</v>
      </c>
      <c r="AL579" s="205">
        <f t="shared" si="548"/>
        <v>103.30772929853758</v>
      </c>
      <c r="AM579" s="205" t="e">
        <f t="shared" si="549"/>
        <v>#DIV/0!</v>
      </c>
      <c r="AN579" s="205">
        <f t="shared" si="567"/>
        <v>0</v>
      </c>
      <c r="AO579" s="205">
        <f t="shared" si="550"/>
        <v>0</v>
      </c>
      <c r="AP579" s="205">
        <f t="shared" si="568"/>
        <v>0</v>
      </c>
      <c r="AQ579" s="205">
        <f t="shared" si="569"/>
        <v>0</v>
      </c>
      <c r="AR579" s="215">
        <f t="shared" si="551"/>
        <v>13.181186421957417</v>
      </c>
      <c r="AS579" s="215">
        <f t="shared" si="552"/>
        <v>13.181186421957417</v>
      </c>
      <c r="AT579" s="215">
        <f t="shared" si="553"/>
        <v>0</v>
      </c>
      <c r="AU579" s="215">
        <f t="shared" si="583"/>
        <v>0</v>
      </c>
      <c r="AV579" s="201"/>
      <c r="AW579" s="115">
        <f t="shared" si="584"/>
        <v>95.618999999989896</v>
      </c>
      <c r="AX579" s="115">
        <f t="shared" si="585"/>
        <v>-2.1346849593059238E-2</v>
      </c>
      <c r="AY579" s="115">
        <f t="shared" si="570"/>
        <v>0</v>
      </c>
      <c r="AZ579" s="115">
        <f t="shared" si="586"/>
        <v>-1.6832742443954801E-2</v>
      </c>
      <c r="BA579" s="115">
        <f t="shared" si="571"/>
        <v>0</v>
      </c>
      <c r="BB579" s="115">
        <f t="shared" si="587"/>
        <v>0</v>
      </c>
      <c r="BC579" s="115">
        <f t="shared" si="588"/>
        <v>0</v>
      </c>
      <c r="BD579" s="115">
        <f t="shared" si="589"/>
        <v>0</v>
      </c>
      <c r="BE579" s="115">
        <f t="shared" si="572"/>
        <v>0</v>
      </c>
      <c r="BF579" s="115">
        <f t="shared" si="573"/>
        <v>0</v>
      </c>
      <c r="BG579" s="115">
        <f t="shared" si="590"/>
        <v>1502.8402500000111</v>
      </c>
      <c r="BH579" s="115">
        <f t="shared" si="591"/>
        <v>568.51095599387315</v>
      </c>
      <c r="BI579" s="115">
        <f t="shared" si="574"/>
        <v>95.618999999989896</v>
      </c>
      <c r="BJ579" s="115" t="e">
        <f t="shared" si="575"/>
        <v>#DIV/0!</v>
      </c>
      <c r="BK579" s="115">
        <f t="shared" si="554"/>
        <v>0</v>
      </c>
      <c r="BL579" s="115">
        <f t="shared" si="555"/>
        <v>0</v>
      </c>
      <c r="BM579" s="115">
        <f t="shared" si="576"/>
        <v>0</v>
      </c>
      <c r="BN579" s="201">
        <f t="shared" si="556"/>
        <v>0</v>
      </c>
      <c r="BO579" s="216">
        <f t="shared" si="592"/>
        <v>0</v>
      </c>
      <c r="BP579" s="201"/>
      <c r="BQ579" s="110">
        <f t="shared" si="557"/>
        <v>0</v>
      </c>
      <c r="BR579" s="110" t="e">
        <f t="shared" si="558"/>
        <v>#DIV/0!</v>
      </c>
      <c r="BS579" s="110" t="e">
        <f t="shared" si="577"/>
        <v>#DIV/0!</v>
      </c>
      <c r="BT579" s="110">
        <f t="shared" si="578"/>
        <v>0</v>
      </c>
    </row>
    <row r="580" spans="1:72" s="217" customFormat="1">
      <c r="A580" s="110">
        <f t="shared" si="593"/>
        <v>3.6400000000001143</v>
      </c>
      <c r="B580" s="110">
        <f t="shared" si="559"/>
        <v>1497.9795185758528</v>
      </c>
      <c r="C580" s="116">
        <f t="shared" si="560"/>
        <v>1497.9795185758528</v>
      </c>
      <c r="D580" s="110"/>
      <c r="E580" s="205">
        <f t="shared" si="528"/>
        <v>1539.0796352899397</v>
      </c>
      <c r="F580" s="205">
        <f t="shared" si="529"/>
        <v>1634.8598812236287</v>
      </c>
      <c r="G580" s="205">
        <f t="shared" si="530"/>
        <v>-0.1633673782820888</v>
      </c>
      <c r="H580" s="205">
        <f t="shared" si="531"/>
        <v>1523.4322676205393</v>
      </c>
      <c r="I580" s="205">
        <f t="shared" si="532"/>
        <v>0</v>
      </c>
      <c r="J580" s="110"/>
      <c r="K580" s="115">
        <f t="shared" si="533"/>
        <v>1501.8830400000109</v>
      </c>
      <c r="L580" s="115">
        <f t="shared" si="534"/>
        <v>1723.8012800000065</v>
      </c>
      <c r="M580" s="115">
        <f t="shared" si="535"/>
        <v>0.18958543983821821</v>
      </c>
      <c r="N580" s="115">
        <f t="shared" si="536"/>
        <v>1575.1198894149097</v>
      </c>
      <c r="O580" s="115">
        <f t="shared" si="537"/>
        <v>1917.3008000000036</v>
      </c>
      <c r="P580" s="110"/>
      <c r="Q580" s="205">
        <f t="shared" si="538"/>
        <v>-0.42910849010078228</v>
      </c>
      <c r="R580" s="204">
        <f t="shared" si="539"/>
        <v>0</v>
      </c>
      <c r="S580" s="204">
        <f t="shared" si="540"/>
        <v>0</v>
      </c>
      <c r="T580" s="115">
        <f t="shared" si="541"/>
        <v>-1.7589907995656958E-2</v>
      </c>
      <c r="U580" s="115">
        <f t="shared" si="542"/>
        <v>0</v>
      </c>
      <c r="V580" s="115">
        <f t="shared" si="543"/>
        <v>0</v>
      </c>
      <c r="W580" s="202">
        <f t="shared" si="561"/>
        <v>0</v>
      </c>
      <c r="X580" s="110"/>
      <c r="Y580" s="205">
        <f t="shared" si="579"/>
        <v>103.39127802363002</v>
      </c>
      <c r="Z580" s="205">
        <f t="shared" si="580"/>
        <v>-0.42910849010078228</v>
      </c>
      <c r="AA580" s="205">
        <f t="shared" si="544"/>
        <v>0</v>
      </c>
      <c r="AB580" s="205">
        <f t="shared" si="562"/>
        <v>0</v>
      </c>
      <c r="AC580" s="205">
        <f t="shared" si="581"/>
        <v>-0.41866792388327306</v>
      </c>
      <c r="AD580" s="205">
        <f t="shared" si="545"/>
        <v>0</v>
      </c>
      <c r="AE580" s="205">
        <f t="shared" si="563"/>
        <v>0</v>
      </c>
      <c r="AF580" s="205">
        <f t="shared" si="546"/>
        <v>0</v>
      </c>
      <c r="AG580" s="205">
        <f t="shared" si="564"/>
        <v>0</v>
      </c>
      <c r="AH580" s="205">
        <f t="shared" si="565"/>
        <v>0</v>
      </c>
      <c r="AI580" s="205">
        <f t="shared" si="547"/>
        <v>-0.1633673782820888</v>
      </c>
      <c r="AJ580" s="205">
        <f t="shared" si="582"/>
        <v>1523.4322676205393</v>
      </c>
      <c r="AK580" s="205">
        <f t="shared" si="566"/>
        <v>103.30772929853758</v>
      </c>
      <c r="AL580" s="205">
        <f t="shared" si="548"/>
        <v>103.39127802363002</v>
      </c>
      <c r="AM580" s="205" t="e">
        <f t="shared" si="549"/>
        <v>#DIV/0!</v>
      </c>
      <c r="AN580" s="205">
        <f t="shared" si="567"/>
        <v>0</v>
      </c>
      <c r="AO580" s="205">
        <f t="shared" si="550"/>
        <v>0</v>
      </c>
      <c r="AP580" s="205">
        <f t="shared" si="568"/>
        <v>0</v>
      </c>
      <c r="AQ580" s="205">
        <f t="shared" si="569"/>
        <v>0</v>
      </c>
      <c r="AR580" s="215">
        <f t="shared" si="551"/>
        <v>13.181186421934679</v>
      </c>
      <c r="AS580" s="215">
        <f t="shared" si="552"/>
        <v>13.181186421934679</v>
      </c>
      <c r="AT580" s="215">
        <f t="shared" si="553"/>
        <v>0</v>
      </c>
      <c r="AU580" s="215">
        <f t="shared" si="583"/>
        <v>0</v>
      </c>
      <c r="AV580" s="201"/>
      <c r="AW580" s="115">
        <f t="shared" si="584"/>
        <v>95.721000000027971</v>
      </c>
      <c r="AX580" s="115">
        <f t="shared" si="585"/>
        <v>-1.7589907995656958E-2</v>
      </c>
      <c r="AY580" s="115">
        <f t="shared" si="570"/>
        <v>0</v>
      </c>
      <c r="AZ580" s="115">
        <f t="shared" si="586"/>
        <v>-1.3083743923699558E-2</v>
      </c>
      <c r="BA580" s="115">
        <f t="shared" si="571"/>
        <v>0</v>
      </c>
      <c r="BB580" s="115">
        <f t="shared" si="587"/>
        <v>0</v>
      </c>
      <c r="BC580" s="115">
        <f t="shared" si="588"/>
        <v>0</v>
      </c>
      <c r="BD580" s="115">
        <f t="shared" si="589"/>
        <v>0</v>
      </c>
      <c r="BE580" s="115">
        <f t="shared" si="572"/>
        <v>0</v>
      </c>
      <c r="BF580" s="115">
        <f t="shared" si="573"/>
        <v>0</v>
      </c>
      <c r="BG580" s="115">
        <f t="shared" si="590"/>
        <v>1501.8830400000109</v>
      </c>
      <c r="BH580" s="115">
        <f t="shared" si="591"/>
        <v>486.07314241584061</v>
      </c>
      <c r="BI580" s="115">
        <f t="shared" si="574"/>
        <v>95.721000000027971</v>
      </c>
      <c r="BJ580" s="115" t="e">
        <f t="shared" si="575"/>
        <v>#DIV/0!</v>
      </c>
      <c r="BK580" s="115">
        <f t="shared" si="554"/>
        <v>0</v>
      </c>
      <c r="BL580" s="115">
        <f t="shared" si="555"/>
        <v>0</v>
      </c>
      <c r="BM580" s="115">
        <f t="shared" si="576"/>
        <v>0</v>
      </c>
      <c r="BN580" s="201">
        <f t="shared" si="556"/>
        <v>0</v>
      </c>
      <c r="BO580" s="216">
        <f t="shared" si="592"/>
        <v>0</v>
      </c>
      <c r="BP580" s="201"/>
      <c r="BQ580" s="110">
        <f t="shared" si="557"/>
        <v>0</v>
      </c>
      <c r="BR580" s="110" t="e">
        <f t="shared" si="558"/>
        <v>#DIV/0!</v>
      </c>
      <c r="BS580" s="110" t="e">
        <f t="shared" si="577"/>
        <v>#DIV/0!</v>
      </c>
      <c r="BT580" s="110">
        <f t="shared" si="578"/>
        <v>0</v>
      </c>
    </row>
    <row r="581" spans="1:72" s="217" customFormat="1">
      <c r="A581" s="110">
        <f t="shared" si="593"/>
        <v>3.6300000000001145</v>
      </c>
      <c r="B581" s="110">
        <f t="shared" si="559"/>
        <v>1497.8477067116335</v>
      </c>
      <c r="C581" s="116">
        <f t="shared" si="560"/>
        <v>1497.8477067116335</v>
      </c>
      <c r="D581" s="110"/>
      <c r="E581" s="205">
        <f t="shared" si="528"/>
        <v>1538.0915422067562</v>
      </c>
      <c r="F581" s="205">
        <f t="shared" si="529"/>
        <v>1634.1076812236286</v>
      </c>
      <c r="G581" s="205">
        <f t="shared" si="530"/>
        <v>-0.1634519124499518</v>
      </c>
      <c r="H581" s="205">
        <f t="shared" si="531"/>
        <v>1522.397520658388</v>
      </c>
      <c r="I581" s="205">
        <f t="shared" si="532"/>
        <v>0</v>
      </c>
      <c r="J581" s="110"/>
      <c r="K581" s="115">
        <f t="shared" si="533"/>
        <v>1500.9248100000111</v>
      </c>
      <c r="L581" s="115">
        <f t="shared" si="534"/>
        <v>1723.2339200000065</v>
      </c>
      <c r="M581" s="115">
        <f t="shared" si="535"/>
        <v>0.18977732793522048</v>
      </c>
      <c r="N581" s="115">
        <f t="shared" si="536"/>
        <v>1574.340149531519</v>
      </c>
      <c r="O581" s="115">
        <f t="shared" si="537"/>
        <v>1916.9962000000035</v>
      </c>
      <c r="P581" s="110"/>
      <c r="Q581" s="205">
        <f t="shared" si="538"/>
        <v>-0.41913615676684274</v>
      </c>
      <c r="R581" s="204">
        <f t="shared" si="539"/>
        <v>0</v>
      </c>
      <c r="S581" s="204">
        <f t="shared" si="540"/>
        <v>0</v>
      </c>
      <c r="T581" s="115">
        <f t="shared" si="541"/>
        <v>-1.3841552819754984E-2</v>
      </c>
      <c r="U581" s="115">
        <f t="shared" si="542"/>
        <v>0</v>
      </c>
      <c r="V581" s="115">
        <f t="shared" si="543"/>
        <v>0</v>
      </c>
      <c r="W581" s="202">
        <f t="shared" si="561"/>
        <v>0</v>
      </c>
      <c r="X581" s="110"/>
      <c r="Y581" s="205">
        <f t="shared" si="579"/>
        <v>103.47469621513248</v>
      </c>
      <c r="Z581" s="205">
        <f t="shared" si="580"/>
        <v>-0.41913615676684274</v>
      </c>
      <c r="AA581" s="205">
        <f t="shared" si="544"/>
        <v>0</v>
      </c>
      <c r="AB581" s="205">
        <f t="shared" si="562"/>
        <v>0</v>
      </c>
      <c r="AC581" s="205">
        <f t="shared" si="581"/>
        <v>-0.40872124100123092</v>
      </c>
      <c r="AD581" s="205">
        <f t="shared" si="545"/>
        <v>0</v>
      </c>
      <c r="AE581" s="205">
        <f t="shared" si="563"/>
        <v>0</v>
      </c>
      <c r="AF581" s="205">
        <f t="shared" si="546"/>
        <v>0</v>
      </c>
      <c r="AG581" s="205">
        <f t="shared" si="564"/>
        <v>0</v>
      </c>
      <c r="AH581" s="205">
        <f t="shared" si="565"/>
        <v>0</v>
      </c>
      <c r="AI581" s="205">
        <f t="shared" si="547"/>
        <v>-0.1634519124499518</v>
      </c>
      <c r="AJ581" s="205">
        <f t="shared" si="582"/>
        <v>1522.397520658388</v>
      </c>
      <c r="AK581" s="205">
        <f t="shared" si="566"/>
        <v>103.39127802363002</v>
      </c>
      <c r="AL581" s="205">
        <f t="shared" si="548"/>
        <v>103.47469621513248</v>
      </c>
      <c r="AM581" s="205" t="e">
        <f t="shared" si="549"/>
        <v>#DIV/0!</v>
      </c>
      <c r="AN581" s="205">
        <f t="shared" si="567"/>
        <v>0</v>
      </c>
      <c r="AO581" s="205">
        <f t="shared" si="550"/>
        <v>0</v>
      </c>
      <c r="AP581" s="205">
        <f t="shared" si="568"/>
        <v>0</v>
      </c>
      <c r="AQ581" s="205">
        <f t="shared" si="569"/>
        <v>0</v>
      </c>
      <c r="AR581" s="215">
        <f t="shared" si="551"/>
        <v>13.181186421934679</v>
      </c>
      <c r="AS581" s="215">
        <f t="shared" si="552"/>
        <v>13.181186421934679</v>
      </c>
      <c r="AT581" s="215">
        <f t="shared" si="553"/>
        <v>0</v>
      </c>
      <c r="AU581" s="215">
        <f t="shared" si="583"/>
        <v>0</v>
      </c>
      <c r="AV581" s="201"/>
      <c r="AW581" s="115">
        <f t="shared" si="584"/>
        <v>95.822999999975082</v>
      </c>
      <c r="AX581" s="115">
        <f t="shared" si="585"/>
        <v>-1.3841552819754984E-2</v>
      </c>
      <c r="AY581" s="115">
        <f t="shared" si="570"/>
        <v>0</v>
      </c>
      <c r="AZ581" s="115">
        <f t="shared" si="586"/>
        <v>-9.3433116095768647E-3</v>
      </c>
      <c r="BA581" s="115">
        <f t="shared" si="571"/>
        <v>0</v>
      </c>
      <c r="BB581" s="115">
        <f t="shared" si="587"/>
        <v>0</v>
      </c>
      <c r="BC581" s="115">
        <f t="shared" si="588"/>
        <v>0</v>
      </c>
      <c r="BD581" s="115">
        <f t="shared" si="589"/>
        <v>0</v>
      </c>
      <c r="BE581" s="115">
        <f t="shared" si="572"/>
        <v>0</v>
      </c>
      <c r="BF581" s="115">
        <f t="shared" si="573"/>
        <v>0</v>
      </c>
      <c r="BG581" s="115">
        <f t="shared" si="590"/>
        <v>1500.9248100000111</v>
      </c>
      <c r="BH581" s="115">
        <f t="shared" si="591"/>
        <v>403.53332883774732</v>
      </c>
      <c r="BI581" s="115">
        <f t="shared" si="574"/>
        <v>95.822999999975082</v>
      </c>
      <c r="BJ581" s="115" t="e">
        <f t="shared" si="575"/>
        <v>#DIV/0!</v>
      </c>
      <c r="BK581" s="115">
        <f t="shared" si="554"/>
        <v>0</v>
      </c>
      <c r="BL581" s="115">
        <f t="shared" si="555"/>
        <v>0</v>
      </c>
      <c r="BM581" s="115">
        <f t="shared" si="576"/>
        <v>0</v>
      </c>
      <c r="BN581" s="201">
        <f t="shared" si="556"/>
        <v>0</v>
      </c>
      <c r="BO581" s="216">
        <f t="shared" si="592"/>
        <v>0</v>
      </c>
      <c r="BP581" s="201"/>
      <c r="BQ581" s="110">
        <f t="shared" si="557"/>
        <v>0</v>
      </c>
      <c r="BR581" s="110" t="e">
        <f t="shared" si="558"/>
        <v>#DIV/0!</v>
      </c>
      <c r="BS581" s="110" t="e">
        <f t="shared" si="577"/>
        <v>#DIV/0!</v>
      </c>
      <c r="BT581" s="110">
        <f t="shared" si="578"/>
        <v>0</v>
      </c>
    </row>
    <row r="582" spans="1:72" s="217" customFormat="1">
      <c r="A582" s="110">
        <f t="shared" si="593"/>
        <v>3.6200000000001147</v>
      </c>
      <c r="B582" s="110">
        <f t="shared" si="559"/>
        <v>1497.7158948474141</v>
      </c>
      <c r="C582" s="116">
        <f t="shared" si="560"/>
        <v>1497.7158948474141</v>
      </c>
      <c r="D582" s="110"/>
      <c r="E582" s="205">
        <f t="shared" si="528"/>
        <v>1537.1023227688211</v>
      </c>
      <c r="F582" s="205">
        <f t="shared" si="529"/>
        <v>1633.3526812236287</v>
      </c>
      <c r="G582" s="205">
        <f t="shared" si="530"/>
        <v>-0.16353582682306317</v>
      </c>
      <c r="H582" s="205">
        <f t="shared" si="531"/>
        <v>1521.3619408168979</v>
      </c>
      <c r="I582" s="205">
        <f t="shared" si="532"/>
        <v>0</v>
      </c>
      <c r="J582" s="110"/>
      <c r="K582" s="115">
        <f t="shared" si="533"/>
        <v>1499.965560000011</v>
      </c>
      <c r="L582" s="115">
        <f t="shared" si="534"/>
        <v>1722.6659200000065</v>
      </c>
      <c r="M582" s="115">
        <f t="shared" si="535"/>
        <v>0.18996960486321968</v>
      </c>
      <c r="N582" s="115">
        <f t="shared" si="536"/>
        <v>1573.5597729886038</v>
      </c>
      <c r="O582" s="115">
        <f t="shared" si="537"/>
        <v>1916.6912000000034</v>
      </c>
      <c r="P582" s="110"/>
      <c r="Q582" s="205">
        <f t="shared" si="538"/>
        <v>-0.4092081167666512</v>
      </c>
      <c r="R582" s="204">
        <f t="shared" si="539"/>
        <v>0</v>
      </c>
      <c r="S582" s="204">
        <f t="shared" si="540"/>
        <v>0</v>
      </c>
      <c r="T582" s="115">
        <f t="shared" si="541"/>
        <v>-1.0101758042047779E-2</v>
      </c>
      <c r="U582" s="115">
        <f t="shared" si="542"/>
        <v>0</v>
      </c>
      <c r="V582" s="115">
        <f t="shared" si="543"/>
        <v>0</v>
      </c>
      <c r="W582" s="202">
        <f t="shared" si="561"/>
        <v>0</v>
      </c>
      <c r="X582" s="110"/>
      <c r="Y582" s="205">
        <f t="shared" si="579"/>
        <v>103.55798414900839</v>
      </c>
      <c r="Z582" s="205">
        <f t="shared" si="580"/>
        <v>-0.4092081167666512</v>
      </c>
      <c r="AA582" s="205">
        <f t="shared" si="544"/>
        <v>0</v>
      </c>
      <c r="AB582" s="205">
        <f t="shared" si="562"/>
        <v>0</v>
      </c>
      <c r="AC582" s="205">
        <f t="shared" si="581"/>
        <v>-0.39881854506994391</v>
      </c>
      <c r="AD582" s="205">
        <f t="shared" si="545"/>
        <v>0</v>
      </c>
      <c r="AE582" s="205">
        <f t="shared" si="563"/>
        <v>0</v>
      </c>
      <c r="AF582" s="205">
        <f t="shared" si="546"/>
        <v>0</v>
      </c>
      <c r="AG582" s="205">
        <f t="shared" si="564"/>
        <v>0</v>
      </c>
      <c r="AH582" s="205">
        <f t="shared" si="565"/>
        <v>0</v>
      </c>
      <c r="AI582" s="205">
        <f t="shared" si="547"/>
        <v>-0.16353582682306317</v>
      </c>
      <c r="AJ582" s="205">
        <f t="shared" si="582"/>
        <v>1521.3619408168979</v>
      </c>
      <c r="AK582" s="205">
        <f t="shared" si="566"/>
        <v>103.47469621513248</v>
      </c>
      <c r="AL582" s="205">
        <f t="shared" si="548"/>
        <v>103.55798414900839</v>
      </c>
      <c r="AM582" s="205" t="e">
        <f t="shared" si="549"/>
        <v>#DIV/0!</v>
      </c>
      <c r="AN582" s="205">
        <f t="shared" si="567"/>
        <v>0</v>
      </c>
      <c r="AO582" s="205">
        <f t="shared" si="550"/>
        <v>0</v>
      </c>
      <c r="AP582" s="205">
        <f t="shared" si="568"/>
        <v>0</v>
      </c>
      <c r="AQ582" s="205">
        <f t="shared" si="569"/>
        <v>0</v>
      </c>
      <c r="AR582" s="215">
        <f t="shared" si="551"/>
        <v>13.181186421934679</v>
      </c>
      <c r="AS582" s="215">
        <f t="shared" si="552"/>
        <v>13.181186421934679</v>
      </c>
      <c r="AT582" s="215">
        <f t="shared" si="553"/>
        <v>0</v>
      </c>
      <c r="AU582" s="215">
        <f t="shared" si="583"/>
        <v>0</v>
      </c>
      <c r="AV582" s="201"/>
      <c r="AW582" s="115">
        <f t="shared" si="584"/>
        <v>95.925000000013142</v>
      </c>
      <c r="AX582" s="115">
        <f t="shared" si="585"/>
        <v>-1.0101758042047779E-2</v>
      </c>
      <c r="AY582" s="115">
        <f t="shared" si="570"/>
        <v>0</v>
      </c>
      <c r="AZ582" s="115">
        <f t="shared" si="586"/>
        <v>-5.6114195441664995E-3</v>
      </c>
      <c r="BA582" s="115">
        <f t="shared" si="571"/>
        <v>0</v>
      </c>
      <c r="BB582" s="115">
        <f t="shared" si="587"/>
        <v>0</v>
      </c>
      <c r="BC582" s="115">
        <f t="shared" si="588"/>
        <v>0</v>
      </c>
      <c r="BD582" s="115">
        <f t="shared" si="589"/>
        <v>0</v>
      </c>
      <c r="BE582" s="115">
        <f t="shared" si="572"/>
        <v>0</v>
      </c>
      <c r="BF582" s="115">
        <f t="shared" si="573"/>
        <v>0</v>
      </c>
      <c r="BG582" s="115">
        <f t="shared" si="590"/>
        <v>1499.965560000011</v>
      </c>
      <c r="BH582" s="115">
        <f t="shared" si="591"/>
        <v>320.89151525970692</v>
      </c>
      <c r="BI582" s="115">
        <f t="shared" si="574"/>
        <v>95.925000000013142</v>
      </c>
      <c r="BJ582" s="115" t="e">
        <f t="shared" si="575"/>
        <v>#DIV/0!</v>
      </c>
      <c r="BK582" s="115">
        <f t="shared" si="554"/>
        <v>0</v>
      </c>
      <c r="BL582" s="115">
        <f t="shared" si="555"/>
        <v>0</v>
      </c>
      <c r="BM582" s="115">
        <f t="shared" si="576"/>
        <v>0</v>
      </c>
      <c r="BN582" s="201">
        <f t="shared" si="556"/>
        <v>0</v>
      </c>
      <c r="BO582" s="216">
        <f t="shared" si="592"/>
        <v>0</v>
      </c>
      <c r="BP582" s="201"/>
      <c r="BQ582" s="110">
        <f t="shared" si="557"/>
        <v>0</v>
      </c>
      <c r="BR582" s="110" t="e">
        <f t="shared" si="558"/>
        <v>#DIV/0!</v>
      </c>
      <c r="BS582" s="110" t="e">
        <f t="shared" si="577"/>
        <v>#DIV/0!</v>
      </c>
      <c r="BT582" s="110">
        <f t="shared" si="578"/>
        <v>0</v>
      </c>
    </row>
    <row r="583" spans="1:72" s="217" customFormat="1">
      <c r="A583" s="110">
        <f t="shared" si="593"/>
        <v>3.6100000000001149</v>
      </c>
      <c r="B583" s="110">
        <f t="shared" si="559"/>
        <v>1497.5840829831948</v>
      </c>
      <c r="C583" s="116">
        <f t="shared" si="560"/>
        <v>1497.5840829831948</v>
      </c>
      <c r="D583" s="110"/>
      <c r="E583" s="205">
        <f t="shared" si="528"/>
        <v>1536.1119769761347</v>
      </c>
      <c r="F583" s="205">
        <f t="shared" si="529"/>
        <v>1632.5948812236288</v>
      </c>
      <c r="G583" s="205">
        <f t="shared" si="530"/>
        <v>-0.16361911681166402</v>
      </c>
      <c r="H583" s="205">
        <f t="shared" si="531"/>
        <v>1520.3255293957352</v>
      </c>
      <c r="I583" s="205">
        <f t="shared" si="532"/>
        <v>0</v>
      </c>
      <c r="J583" s="110"/>
      <c r="K583" s="115">
        <f t="shared" si="533"/>
        <v>1499.005290000011</v>
      </c>
      <c r="L583" s="115">
        <f t="shared" si="534"/>
        <v>1722.0972800000065</v>
      </c>
      <c r="M583" s="115">
        <f t="shared" si="535"/>
        <v>0.19016227180527159</v>
      </c>
      <c r="N583" s="115">
        <f t="shared" si="536"/>
        <v>1572.7787607083885</v>
      </c>
      <c r="O583" s="115">
        <f t="shared" si="537"/>
        <v>1916.3858000000037</v>
      </c>
      <c r="P583" s="110"/>
      <c r="Q583" s="205">
        <f t="shared" si="538"/>
        <v>-0.3993235308724708</v>
      </c>
      <c r="R583" s="204">
        <f t="shared" si="539"/>
        <v>0</v>
      </c>
      <c r="S583" s="204">
        <f t="shared" si="540"/>
        <v>0</v>
      </c>
      <c r="T583" s="115">
        <f t="shared" si="541"/>
        <v>-6.3704977342136995E-3</v>
      </c>
      <c r="U583" s="115">
        <f t="shared" si="542"/>
        <v>0</v>
      </c>
      <c r="V583" s="115">
        <f t="shared" si="543"/>
        <v>0</v>
      </c>
      <c r="W583" s="202">
        <f t="shared" si="561"/>
        <v>0</v>
      </c>
      <c r="X583" s="110"/>
      <c r="Y583" s="205">
        <f t="shared" si="579"/>
        <v>103.64114211627331</v>
      </c>
      <c r="Z583" s="205">
        <f t="shared" si="580"/>
        <v>-0.3993235308724708</v>
      </c>
      <c r="AA583" s="205">
        <f t="shared" si="544"/>
        <v>0</v>
      </c>
      <c r="AB583" s="205">
        <f t="shared" si="562"/>
        <v>0</v>
      </c>
      <c r="AC583" s="205">
        <f t="shared" si="581"/>
        <v>-0.38895900041187398</v>
      </c>
      <c r="AD583" s="205">
        <f t="shared" si="545"/>
        <v>0</v>
      </c>
      <c r="AE583" s="205">
        <f t="shared" si="563"/>
        <v>0</v>
      </c>
      <c r="AF583" s="205">
        <f t="shared" si="546"/>
        <v>0</v>
      </c>
      <c r="AG583" s="205">
        <f t="shared" si="564"/>
        <v>0</v>
      </c>
      <c r="AH583" s="205">
        <f t="shared" si="565"/>
        <v>0</v>
      </c>
      <c r="AI583" s="205">
        <f t="shared" si="547"/>
        <v>-0.16361911681166402</v>
      </c>
      <c r="AJ583" s="205">
        <f t="shared" si="582"/>
        <v>1520.3255293957352</v>
      </c>
      <c r="AK583" s="205">
        <f t="shared" si="566"/>
        <v>103.55798414900839</v>
      </c>
      <c r="AL583" s="205">
        <f t="shared" si="548"/>
        <v>103.64114211627331</v>
      </c>
      <c r="AM583" s="205" t="e">
        <f t="shared" si="549"/>
        <v>#DIV/0!</v>
      </c>
      <c r="AN583" s="205">
        <f t="shared" si="567"/>
        <v>0</v>
      </c>
      <c r="AO583" s="205">
        <f t="shared" si="550"/>
        <v>0</v>
      </c>
      <c r="AP583" s="205">
        <f t="shared" si="568"/>
        <v>0</v>
      </c>
      <c r="AQ583" s="205">
        <f t="shared" si="569"/>
        <v>0</v>
      </c>
      <c r="AR583" s="215">
        <f t="shared" si="551"/>
        <v>13.181186421934679</v>
      </c>
      <c r="AS583" s="215">
        <f t="shared" si="552"/>
        <v>13.181186421934679</v>
      </c>
      <c r="AT583" s="215">
        <f t="shared" si="553"/>
        <v>0</v>
      </c>
      <c r="AU583" s="215">
        <f t="shared" si="583"/>
        <v>0</v>
      </c>
      <c r="AV583" s="201"/>
      <c r="AW583" s="115">
        <f t="shared" si="584"/>
        <v>96.027000000005728</v>
      </c>
      <c r="AX583" s="115">
        <f t="shared" si="585"/>
        <v>-6.3704977342136995E-3</v>
      </c>
      <c r="AY583" s="115">
        <f t="shared" si="570"/>
        <v>0</v>
      </c>
      <c r="AZ583" s="115">
        <f t="shared" si="586"/>
        <v>-1.8880418647760754E-3</v>
      </c>
      <c r="BA583" s="115">
        <f t="shared" si="571"/>
        <v>0</v>
      </c>
      <c r="BB583" s="115">
        <f t="shared" si="587"/>
        <v>0</v>
      </c>
      <c r="BC583" s="115">
        <f t="shared" si="588"/>
        <v>0</v>
      </c>
      <c r="BD583" s="115">
        <f t="shared" si="589"/>
        <v>0</v>
      </c>
      <c r="BE583" s="115">
        <f t="shared" si="572"/>
        <v>0</v>
      </c>
      <c r="BF583" s="115">
        <f t="shared" si="573"/>
        <v>0</v>
      </c>
      <c r="BG583" s="115">
        <f t="shared" si="590"/>
        <v>1499.005290000011</v>
      </c>
      <c r="BH583" s="115">
        <f t="shared" si="591"/>
        <v>238.14770168162849</v>
      </c>
      <c r="BI583" s="115">
        <f t="shared" si="574"/>
        <v>96.027000000005728</v>
      </c>
      <c r="BJ583" s="115" t="e">
        <f t="shared" si="575"/>
        <v>#DIV/0!</v>
      </c>
      <c r="BK583" s="115">
        <f t="shared" si="554"/>
        <v>0</v>
      </c>
      <c r="BL583" s="115">
        <f t="shared" si="555"/>
        <v>0</v>
      </c>
      <c r="BM583" s="115">
        <f t="shared" si="576"/>
        <v>0</v>
      </c>
      <c r="BN583" s="201">
        <f t="shared" si="556"/>
        <v>0</v>
      </c>
      <c r="BO583" s="216">
        <f t="shared" si="592"/>
        <v>0</v>
      </c>
      <c r="BP583" s="201"/>
      <c r="BQ583" s="110">
        <f t="shared" si="557"/>
        <v>0</v>
      </c>
      <c r="BR583" s="110" t="e">
        <f t="shared" si="558"/>
        <v>#DIV/0!</v>
      </c>
      <c r="BS583" s="110" t="e">
        <f t="shared" si="577"/>
        <v>#DIV/0!</v>
      </c>
      <c r="BT583" s="110">
        <f t="shared" si="578"/>
        <v>0</v>
      </c>
    </row>
    <row r="584" spans="1:72" s="217" customFormat="1">
      <c r="A584" s="110">
        <f t="shared" si="593"/>
        <v>3.6000000000001151</v>
      </c>
      <c r="B584" s="110">
        <f t="shared" si="559"/>
        <v>1497.4522711189754</v>
      </c>
      <c r="C584" s="116">
        <f t="shared" si="560"/>
        <v>1497.4522711189754</v>
      </c>
      <c r="D584" s="110"/>
      <c r="E584" s="205">
        <f t="shared" si="528"/>
        <v>1535.1205048286968</v>
      </c>
      <c r="F584" s="205">
        <f t="shared" si="529"/>
        <v>1631.8342812236288</v>
      </c>
      <c r="G584" s="205">
        <f t="shared" si="530"/>
        <v>-0.16370177783714468</v>
      </c>
      <c r="H584" s="205">
        <f t="shared" si="531"/>
        <v>1519.2882876915023</v>
      </c>
      <c r="I584" s="205">
        <f t="shared" si="532"/>
        <v>0</v>
      </c>
      <c r="J584" s="110"/>
      <c r="K584" s="115">
        <f t="shared" si="533"/>
        <v>1498.044000000011</v>
      </c>
      <c r="L584" s="115">
        <f t="shared" si="534"/>
        <v>1721.5280000000064</v>
      </c>
      <c r="M584" s="115">
        <f t="shared" si="535"/>
        <v>0.19035532994923637</v>
      </c>
      <c r="N584" s="115">
        <f t="shared" si="536"/>
        <v>1571.9971136163933</v>
      </c>
      <c r="O584" s="115">
        <f t="shared" si="537"/>
        <v>1916.0800000000036</v>
      </c>
      <c r="P584" s="110"/>
      <c r="Q584" s="205">
        <f t="shared" si="538"/>
        <v>-0.38948157246908244</v>
      </c>
      <c r="R584" s="204">
        <f t="shared" si="539"/>
        <v>0</v>
      </c>
      <c r="S584" s="204">
        <f t="shared" si="540"/>
        <v>0</v>
      </c>
      <c r="T584" s="115">
        <f t="shared" si="541"/>
        <v>-2.6477460625171857E-3</v>
      </c>
      <c r="U584" s="115">
        <f t="shared" si="542"/>
        <v>0</v>
      </c>
      <c r="V584" s="115">
        <f t="shared" si="543"/>
        <v>0</v>
      </c>
      <c r="W584" s="202">
        <f t="shared" si="561"/>
        <v>0</v>
      </c>
      <c r="X584" s="110"/>
      <c r="Y584" s="205">
        <f t="shared" si="579"/>
        <v>103.72417042329056</v>
      </c>
      <c r="Z584" s="205">
        <f t="shared" si="580"/>
        <v>-0.38948157246908244</v>
      </c>
      <c r="AA584" s="205">
        <f t="shared" si="544"/>
        <v>0</v>
      </c>
      <c r="AB584" s="205">
        <f t="shared" si="562"/>
        <v>0</v>
      </c>
      <c r="AC584" s="205">
        <f t="shared" si="581"/>
        <v>-0.37914178389628916</v>
      </c>
      <c r="AD584" s="205">
        <f t="shared" si="545"/>
        <v>0</v>
      </c>
      <c r="AE584" s="205">
        <f t="shared" si="563"/>
        <v>0</v>
      </c>
      <c r="AF584" s="205">
        <f t="shared" si="546"/>
        <v>0</v>
      </c>
      <c r="AG584" s="205">
        <f t="shared" si="564"/>
        <v>0</v>
      </c>
      <c r="AH584" s="205">
        <f t="shared" si="565"/>
        <v>0</v>
      </c>
      <c r="AI584" s="205">
        <f t="shared" si="547"/>
        <v>-0.16370177783714468</v>
      </c>
      <c r="AJ584" s="205">
        <f t="shared" si="582"/>
        <v>1519.2882876915023</v>
      </c>
      <c r="AK584" s="205">
        <f t="shared" si="566"/>
        <v>103.64114211627331</v>
      </c>
      <c r="AL584" s="205">
        <f t="shared" si="548"/>
        <v>103.72417042329056</v>
      </c>
      <c r="AM584" s="205" t="e">
        <f t="shared" si="549"/>
        <v>#DIV/0!</v>
      </c>
      <c r="AN584" s="205">
        <f t="shared" si="567"/>
        <v>0</v>
      </c>
      <c r="AO584" s="205">
        <f t="shared" si="550"/>
        <v>0</v>
      </c>
      <c r="AP584" s="205">
        <f t="shared" si="568"/>
        <v>0</v>
      </c>
      <c r="AQ584" s="205">
        <f t="shared" si="569"/>
        <v>0</v>
      </c>
      <c r="AR584" s="215">
        <f t="shared" si="551"/>
        <v>13.181186421934679</v>
      </c>
      <c r="AS584" s="215">
        <f t="shared" si="552"/>
        <v>13.181186421934679</v>
      </c>
      <c r="AT584" s="215">
        <f t="shared" si="553"/>
        <v>0</v>
      </c>
      <c r="AU584" s="215">
        <f t="shared" si="583"/>
        <v>0</v>
      </c>
      <c r="AV584" s="201"/>
      <c r="AW584" s="115">
        <f t="shared" si="584"/>
        <v>96.128999999998314</v>
      </c>
      <c r="AX584" s="115">
        <f t="shared" si="585"/>
        <v>-2.6477460625171857E-3</v>
      </c>
      <c r="AY584" s="115">
        <f t="shared" si="570"/>
        <v>0</v>
      </c>
      <c r="AZ584" s="115">
        <f t="shared" si="586"/>
        <v>1.8268471969556206E-3</v>
      </c>
      <c r="BA584" s="115">
        <f t="shared" si="571"/>
        <v>7.8082432555803922E-3</v>
      </c>
      <c r="BB584" s="115">
        <f t="shared" si="587"/>
        <v>0</v>
      </c>
      <c r="BC584" s="115">
        <f t="shared" si="588"/>
        <v>0</v>
      </c>
      <c r="BD584" s="115">
        <f t="shared" si="589"/>
        <v>7.8082432555803922E-3</v>
      </c>
      <c r="BE584" s="115">
        <f t="shared" si="572"/>
        <v>7.8082432555803922E-3</v>
      </c>
      <c r="BF584" s="115">
        <f t="shared" si="573"/>
        <v>1.066522712578003E-3</v>
      </c>
      <c r="BG584" s="115">
        <f t="shared" si="590"/>
        <v>1498.2823507619089</v>
      </c>
      <c r="BH584" s="115">
        <f t="shared" si="591"/>
        <v>155.30188810355742</v>
      </c>
      <c r="BI584" s="115">
        <f t="shared" si="574"/>
        <v>96.128999999998314</v>
      </c>
      <c r="BJ584" s="115">
        <f t="shared" si="575"/>
        <v>-0.62254949963696782</v>
      </c>
      <c r="BK584" s="115">
        <f t="shared" si="554"/>
        <v>0</v>
      </c>
      <c r="BL584" s="115">
        <f t="shared" si="555"/>
        <v>0</v>
      </c>
      <c r="BM584" s="115">
        <f t="shared" si="576"/>
        <v>0</v>
      </c>
      <c r="BN584" s="201">
        <f t="shared" si="556"/>
        <v>0</v>
      </c>
      <c r="BO584" s="216">
        <f t="shared" si="592"/>
        <v>0</v>
      </c>
      <c r="BP584" s="201"/>
      <c r="BQ584" s="110">
        <f t="shared" si="557"/>
        <v>0</v>
      </c>
      <c r="BR584" s="110" t="e">
        <f t="shared" si="558"/>
        <v>#DIV/0!</v>
      </c>
      <c r="BS584" s="110" t="e">
        <f t="shared" si="577"/>
        <v>#DIV/0!</v>
      </c>
      <c r="BT584" s="110">
        <f t="shared" si="578"/>
        <v>0</v>
      </c>
    </row>
    <row r="585" spans="1:72" s="217" customFormat="1">
      <c r="A585" s="110">
        <f t="shared" si="593"/>
        <v>3.5900000000001153</v>
      </c>
      <c r="B585" s="110">
        <f t="shared" si="559"/>
        <v>1497.3204592547561</v>
      </c>
      <c r="C585" s="116">
        <f t="shared" si="560"/>
        <v>1497.3204592547561</v>
      </c>
      <c r="D585" s="110"/>
      <c r="E585" s="205">
        <f t="shared" si="528"/>
        <v>1534.1279063265072</v>
      </c>
      <c r="F585" s="205">
        <f t="shared" si="529"/>
        <v>1631.0708812236289</v>
      </c>
      <c r="G585" s="205">
        <f t="shared" si="530"/>
        <v>-0.16378380533270837</v>
      </c>
      <c r="H585" s="205">
        <f t="shared" si="531"/>
        <v>1518.2502169975833</v>
      </c>
      <c r="I585" s="205">
        <f t="shared" si="532"/>
        <v>0</v>
      </c>
      <c r="J585" s="110"/>
      <c r="K585" s="115">
        <f t="shared" si="533"/>
        <v>1497.0816900000111</v>
      </c>
      <c r="L585" s="115">
        <f t="shared" si="534"/>
        <v>1720.9580800000067</v>
      </c>
      <c r="M585" s="115">
        <f t="shared" si="535"/>
        <v>0.19054878048780263</v>
      </c>
      <c r="N585" s="115">
        <f t="shared" si="536"/>
        <v>1571.2148326414506</v>
      </c>
      <c r="O585" s="115">
        <f t="shared" si="537"/>
        <v>1915.7738000000036</v>
      </c>
      <c r="P585" s="110"/>
      <c r="Q585" s="205">
        <f t="shared" si="538"/>
        <v>-0.37968142725980963</v>
      </c>
      <c r="R585" s="204">
        <f t="shared" si="539"/>
        <v>0</v>
      </c>
      <c r="S585" s="204">
        <f t="shared" si="540"/>
        <v>0</v>
      </c>
      <c r="T585" s="115">
        <f t="shared" si="541"/>
        <v>1.0665227125780023E-3</v>
      </c>
      <c r="U585" s="115">
        <f t="shared" si="542"/>
        <v>3.4830135409587974E-3</v>
      </c>
      <c r="V585" s="115">
        <f t="shared" si="543"/>
        <v>0</v>
      </c>
      <c r="W585" s="202">
        <f t="shared" si="561"/>
        <v>3.4830135409587974E-3</v>
      </c>
      <c r="X585" s="110"/>
      <c r="Y585" s="205">
        <f t="shared" si="579"/>
        <v>103.80706939190753</v>
      </c>
      <c r="Z585" s="205">
        <f t="shared" si="580"/>
        <v>-0.37968142725980963</v>
      </c>
      <c r="AA585" s="205">
        <f t="shared" si="544"/>
        <v>0</v>
      </c>
      <c r="AB585" s="205">
        <f t="shared" si="562"/>
        <v>0</v>
      </c>
      <c r="AC585" s="205">
        <f t="shared" si="581"/>
        <v>-0.36936608464667831</v>
      </c>
      <c r="AD585" s="205">
        <f t="shared" si="545"/>
        <v>0</v>
      </c>
      <c r="AE585" s="205">
        <f t="shared" si="563"/>
        <v>0</v>
      </c>
      <c r="AF585" s="205">
        <f t="shared" si="546"/>
        <v>0</v>
      </c>
      <c r="AG585" s="205">
        <f t="shared" si="564"/>
        <v>0</v>
      </c>
      <c r="AH585" s="205">
        <f t="shared" si="565"/>
        <v>0</v>
      </c>
      <c r="AI585" s="205">
        <f t="shared" si="547"/>
        <v>-0.16378380533270837</v>
      </c>
      <c r="AJ585" s="205">
        <f t="shared" si="582"/>
        <v>1518.2502169975833</v>
      </c>
      <c r="AK585" s="205">
        <f t="shared" si="566"/>
        <v>103.72417042329056</v>
      </c>
      <c r="AL585" s="205">
        <f t="shared" si="548"/>
        <v>103.80706939190753</v>
      </c>
      <c r="AM585" s="205" t="e">
        <f t="shared" si="549"/>
        <v>#DIV/0!</v>
      </c>
      <c r="AN585" s="205">
        <f t="shared" si="567"/>
        <v>0</v>
      </c>
      <c r="AO585" s="205">
        <f t="shared" si="550"/>
        <v>0</v>
      </c>
      <c r="AP585" s="205">
        <f t="shared" si="568"/>
        <v>0</v>
      </c>
      <c r="AQ585" s="205">
        <f t="shared" si="569"/>
        <v>0</v>
      </c>
      <c r="AR585" s="215">
        <f t="shared" si="551"/>
        <v>26.712774442021484</v>
      </c>
      <c r="AS585" s="215">
        <f t="shared" si="552"/>
        <v>26.712774442021484</v>
      </c>
      <c r="AT585" s="215">
        <f t="shared" si="553"/>
        <v>0</v>
      </c>
      <c r="AU585" s="215">
        <f t="shared" si="583"/>
        <v>0</v>
      </c>
      <c r="AV585" s="201"/>
      <c r="AW585" s="115">
        <f t="shared" si="584"/>
        <v>96.2309999999909</v>
      </c>
      <c r="AX585" s="115">
        <f t="shared" si="585"/>
        <v>1.0665227125780023E-3</v>
      </c>
      <c r="AY585" s="115">
        <f t="shared" si="570"/>
        <v>3.4830135409587974E-3</v>
      </c>
      <c r="AZ585" s="115">
        <f t="shared" si="586"/>
        <v>5.5332733154442523E-3</v>
      </c>
      <c r="BA585" s="115">
        <f t="shared" si="571"/>
        <v>4.1159793195179477E-2</v>
      </c>
      <c r="BB585" s="115">
        <f t="shared" si="587"/>
        <v>3.4830135409587974E-3</v>
      </c>
      <c r="BC585" s="115">
        <f t="shared" si="588"/>
        <v>3.4830135409587974E-3</v>
      </c>
      <c r="BD585" s="115">
        <f t="shared" si="589"/>
        <v>4.1159793195179477E-2</v>
      </c>
      <c r="BE585" s="115">
        <f t="shared" si="572"/>
        <v>3.7676779654220678E-2</v>
      </c>
      <c r="BF585" s="115">
        <f t="shared" si="573"/>
        <v>4.1689704920849493E-3</v>
      </c>
      <c r="BG585" s="115">
        <f t="shared" si="590"/>
        <v>1498.0150240637956</v>
      </c>
      <c r="BH585" s="115">
        <f t="shared" si="591"/>
        <v>96.189150715283404</v>
      </c>
      <c r="BI585" s="115">
        <f t="shared" si="574"/>
        <v>96.189150715283404</v>
      </c>
      <c r="BJ585" s="115">
        <f t="shared" si="575"/>
        <v>-2.6176461200214147</v>
      </c>
      <c r="BK585" s="115">
        <f t="shared" si="554"/>
        <v>-2.6176461200214147</v>
      </c>
      <c r="BL585" s="115">
        <f t="shared" si="555"/>
        <v>-2.6176461200214147</v>
      </c>
      <c r="BM585" s="115">
        <f t="shared" si="576"/>
        <v>2.6176461200214147</v>
      </c>
      <c r="BN585" s="201">
        <f t="shared" si="556"/>
        <v>1.2255885738322743E-2</v>
      </c>
      <c r="BO585" s="216">
        <f t="shared" si="592"/>
        <v>1.2255885738322743E-2</v>
      </c>
      <c r="BP585" s="201"/>
      <c r="BQ585" s="110">
        <f t="shared" si="557"/>
        <v>1.1030297164490468E-2</v>
      </c>
      <c r="BR585" s="110">
        <f t="shared" si="558"/>
        <v>0</v>
      </c>
      <c r="BS585" s="110">
        <f t="shared" si="577"/>
        <v>1</v>
      </c>
      <c r="BT585" s="110">
        <f t="shared" si="578"/>
        <v>3.1348104541481909E-7</v>
      </c>
    </row>
    <row r="586" spans="1:72" s="217" customFormat="1">
      <c r="A586" s="110">
        <f t="shared" si="593"/>
        <v>3.5800000000001155</v>
      </c>
      <c r="B586" s="110">
        <f t="shared" si="559"/>
        <v>1497.1886473905367</v>
      </c>
      <c r="C586" s="116">
        <f t="shared" si="560"/>
        <v>1497.053331510336</v>
      </c>
      <c r="D586" s="110"/>
      <c r="E586" s="205">
        <f t="shared" si="528"/>
        <v>1533.1341814695663</v>
      </c>
      <c r="F586" s="205">
        <f t="shared" si="529"/>
        <v>1630.3046812236289</v>
      </c>
      <c r="G586" s="205">
        <f t="shared" si="530"/>
        <v>-0.16386519474404018</v>
      </c>
      <c r="H586" s="205">
        <f t="shared" si="531"/>
        <v>1517.2113186039912</v>
      </c>
      <c r="I586" s="205">
        <f t="shared" si="532"/>
        <v>0</v>
      </c>
      <c r="J586" s="110"/>
      <c r="K586" s="115">
        <f t="shared" si="533"/>
        <v>1496.1183600000113</v>
      </c>
      <c r="L586" s="115">
        <f t="shared" si="534"/>
        <v>1720.3875200000066</v>
      </c>
      <c r="M586" s="115">
        <f t="shared" si="535"/>
        <v>0.19074262461851249</v>
      </c>
      <c r="N586" s="115">
        <f t="shared" si="536"/>
        <v>1570.4319187157191</v>
      </c>
      <c r="O586" s="115">
        <f t="shared" si="537"/>
        <v>1915.4672000000035</v>
      </c>
      <c r="P586" s="110"/>
      <c r="Q586" s="205">
        <f t="shared" si="538"/>
        <v>-0.36992229297994061</v>
      </c>
      <c r="R586" s="204">
        <f t="shared" si="539"/>
        <v>0</v>
      </c>
      <c r="S586" s="204">
        <f t="shared" si="540"/>
        <v>0</v>
      </c>
      <c r="T586" s="115">
        <f t="shared" si="541"/>
        <v>4.7723342367959063E-3</v>
      </c>
      <c r="U586" s="115">
        <f t="shared" si="542"/>
        <v>3.2968279141053804E-2</v>
      </c>
      <c r="V586" s="115">
        <f t="shared" si="543"/>
        <v>0</v>
      </c>
      <c r="W586" s="202">
        <f t="shared" si="561"/>
        <v>3.2968279141053804E-2</v>
      </c>
      <c r="X586" s="110"/>
      <c r="Y586" s="205">
        <f t="shared" si="579"/>
        <v>103.88983935920572</v>
      </c>
      <c r="Z586" s="205">
        <f t="shared" si="580"/>
        <v>-0.37131485430815508</v>
      </c>
      <c r="AA586" s="205">
        <f t="shared" si="544"/>
        <v>0</v>
      </c>
      <c r="AB586" s="205">
        <f t="shared" si="562"/>
        <v>0</v>
      </c>
      <c r="AC586" s="205">
        <f t="shared" si="581"/>
        <v>-0.3610236650837404</v>
      </c>
      <c r="AD586" s="205">
        <f t="shared" si="545"/>
        <v>0</v>
      </c>
      <c r="AE586" s="205">
        <f t="shared" si="563"/>
        <v>0</v>
      </c>
      <c r="AF586" s="205">
        <f t="shared" si="546"/>
        <v>0</v>
      </c>
      <c r="AG586" s="205">
        <f t="shared" si="564"/>
        <v>0</v>
      </c>
      <c r="AH586" s="205">
        <f t="shared" si="565"/>
        <v>0</v>
      </c>
      <c r="AI586" s="205">
        <f t="shared" si="547"/>
        <v>-0.16386519474404018</v>
      </c>
      <c r="AJ586" s="205">
        <f t="shared" si="582"/>
        <v>1517.2113186039912</v>
      </c>
      <c r="AK586" s="205">
        <f t="shared" si="566"/>
        <v>103.80706939190753</v>
      </c>
      <c r="AL586" s="205">
        <f t="shared" si="548"/>
        <v>103.88983935920572</v>
      </c>
      <c r="AM586" s="205" t="e">
        <f t="shared" si="549"/>
        <v>#DIV/0!</v>
      </c>
      <c r="AN586" s="205">
        <f t="shared" si="567"/>
        <v>0</v>
      </c>
      <c r="AO586" s="205">
        <f t="shared" si="550"/>
        <v>0</v>
      </c>
      <c r="AP586" s="205">
        <f t="shared" si="568"/>
        <v>0</v>
      </c>
      <c r="AQ586" s="205">
        <f t="shared" si="569"/>
        <v>0</v>
      </c>
      <c r="AR586" s="215">
        <f t="shared" si="551"/>
        <v>30.355919123217845</v>
      </c>
      <c r="AS586" s="215">
        <f t="shared" si="552"/>
        <v>30.355919123217845</v>
      </c>
      <c r="AT586" s="215">
        <f t="shared" si="553"/>
        <v>0</v>
      </c>
      <c r="AU586" s="215">
        <f t="shared" si="583"/>
        <v>0</v>
      </c>
      <c r="AV586" s="201"/>
      <c r="AW586" s="115">
        <f t="shared" si="584"/>
        <v>96.332999999983485</v>
      </c>
      <c r="AX586" s="115">
        <f t="shared" si="585"/>
        <v>4.1689704920849476E-3</v>
      </c>
      <c r="AY586" s="115">
        <f t="shared" si="570"/>
        <v>2.6918027458849469E-2</v>
      </c>
      <c r="AZ586" s="115">
        <f t="shared" si="586"/>
        <v>8.6278983268350349E-3</v>
      </c>
      <c r="BA586" s="115">
        <f t="shared" si="571"/>
        <v>8.0141511281058786E-2</v>
      </c>
      <c r="BB586" s="115">
        <f t="shared" si="587"/>
        <v>2.6918027458849469E-2</v>
      </c>
      <c r="BC586" s="115">
        <f t="shared" si="588"/>
        <v>2.9659474741172389E-2</v>
      </c>
      <c r="BD586" s="115">
        <f t="shared" si="589"/>
        <v>8.0141511281058786E-2</v>
      </c>
      <c r="BE586" s="115">
        <f t="shared" si="572"/>
        <v>5.0482036539886394E-2</v>
      </c>
      <c r="BF586" s="115">
        <f t="shared" si="573"/>
        <v>7.1029373778473837E-3</v>
      </c>
      <c r="BG586" s="115">
        <f t="shared" si="590"/>
        <v>1497.7113297992737</v>
      </c>
      <c r="BH586" s="115">
        <f t="shared" si="591"/>
        <v>96.169255345969077</v>
      </c>
      <c r="BI586" s="115">
        <f t="shared" si="574"/>
        <v>96.169255345969077</v>
      </c>
      <c r="BJ586" s="115">
        <f t="shared" si="575"/>
        <v>-3.3223912440087564</v>
      </c>
      <c r="BK586" s="115">
        <f t="shared" si="554"/>
        <v>-3.3223912440087564</v>
      </c>
      <c r="BL586" s="115">
        <f t="shared" si="555"/>
        <v>-3.3223912440087564</v>
      </c>
      <c r="BM586" s="115">
        <f t="shared" si="576"/>
        <v>3.3223912440087564</v>
      </c>
      <c r="BN586" s="201">
        <f t="shared" si="556"/>
        <v>0.10438914150275368</v>
      </c>
      <c r="BO586" s="216">
        <f t="shared" si="592"/>
        <v>0.11664502724107642</v>
      </c>
      <c r="BP586" s="201"/>
      <c r="BQ586" s="110">
        <f t="shared" si="557"/>
        <v>0.10498052451696878</v>
      </c>
      <c r="BR586" s="110">
        <f t="shared" si="558"/>
        <v>0</v>
      </c>
      <c r="BS586" s="110">
        <f t="shared" si="577"/>
        <v>1</v>
      </c>
      <c r="BT586" s="110">
        <f t="shared" si="578"/>
        <v>2.9835465067722529E-6</v>
      </c>
    </row>
    <row r="587" spans="1:72" s="217" customFormat="1">
      <c r="A587" s="110">
        <f t="shared" si="593"/>
        <v>3.5700000000001157</v>
      </c>
      <c r="B587" s="110">
        <f t="shared" si="559"/>
        <v>1497.0568355263174</v>
      </c>
      <c r="C587" s="116">
        <f t="shared" si="560"/>
        <v>1496.7497723191038</v>
      </c>
      <c r="D587" s="110"/>
      <c r="E587" s="205">
        <f t="shared" si="528"/>
        <v>1532.1393302578738</v>
      </c>
      <c r="F587" s="205">
        <f t="shared" si="529"/>
        <v>1629.5356812236289</v>
      </c>
      <c r="G587" s="205">
        <f t="shared" si="530"/>
        <v>-0.1639459415299806</v>
      </c>
      <c r="H587" s="205">
        <f t="shared" si="531"/>
        <v>1516.1715937972085</v>
      </c>
      <c r="I587" s="205">
        <f t="shared" si="532"/>
        <v>0</v>
      </c>
      <c r="J587" s="110"/>
      <c r="K587" s="115">
        <f t="shared" si="533"/>
        <v>1495.1540100000113</v>
      </c>
      <c r="L587" s="115">
        <f t="shared" si="534"/>
        <v>1719.8163200000065</v>
      </c>
      <c r="M587" s="115">
        <f t="shared" si="535"/>
        <v>0.19093686354378592</v>
      </c>
      <c r="N587" s="115">
        <f t="shared" si="536"/>
        <v>1569.6483727747006</v>
      </c>
      <c r="O587" s="115">
        <f t="shared" si="537"/>
        <v>1915.1602000000034</v>
      </c>
      <c r="P587" s="110"/>
      <c r="Q587" s="205">
        <f t="shared" si="538"/>
        <v>-0.36020337911726796</v>
      </c>
      <c r="R587" s="204">
        <f t="shared" si="539"/>
        <v>0</v>
      </c>
      <c r="S587" s="204">
        <f t="shared" si="540"/>
        <v>0</v>
      </c>
      <c r="T587" s="115">
        <f t="shared" si="541"/>
        <v>8.469714062434866E-3</v>
      </c>
      <c r="U587" s="115">
        <f t="shared" si="542"/>
        <v>7.7947667368735735E-2</v>
      </c>
      <c r="V587" s="115">
        <f t="shared" si="543"/>
        <v>0</v>
      </c>
      <c r="W587" s="202">
        <f t="shared" si="561"/>
        <v>7.7947667368735735E-2</v>
      </c>
      <c r="X587" s="110"/>
      <c r="Y587" s="205">
        <f t="shared" si="579"/>
        <v>103.97248067827371</v>
      </c>
      <c r="Z587" s="205">
        <f t="shared" si="580"/>
        <v>-0.363356096895386</v>
      </c>
      <c r="AA587" s="205">
        <f t="shared" si="544"/>
        <v>0</v>
      </c>
      <c r="AB587" s="205">
        <f t="shared" si="562"/>
        <v>0</v>
      </c>
      <c r="AC587" s="205">
        <f t="shared" si="581"/>
        <v>-0.3530887717842881</v>
      </c>
      <c r="AD587" s="205">
        <f t="shared" si="545"/>
        <v>0</v>
      </c>
      <c r="AE587" s="205">
        <f t="shared" si="563"/>
        <v>0</v>
      </c>
      <c r="AF587" s="205">
        <f t="shared" si="546"/>
        <v>0</v>
      </c>
      <c r="AG587" s="205">
        <f t="shared" si="564"/>
        <v>0</v>
      </c>
      <c r="AH587" s="205">
        <f t="shared" si="565"/>
        <v>0</v>
      </c>
      <c r="AI587" s="205">
        <f t="shared" si="547"/>
        <v>-0.1639459415299806</v>
      </c>
      <c r="AJ587" s="205">
        <f t="shared" si="582"/>
        <v>1516.1715937972085</v>
      </c>
      <c r="AK587" s="205">
        <f t="shared" si="566"/>
        <v>103.88983935920572</v>
      </c>
      <c r="AL587" s="205">
        <f t="shared" si="548"/>
        <v>103.97248067827371</v>
      </c>
      <c r="AM587" s="205" t="e">
        <f t="shared" si="549"/>
        <v>#DIV/0!</v>
      </c>
      <c r="AN587" s="205">
        <f t="shared" si="567"/>
        <v>0</v>
      </c>
      <c r="AO587" s="205">
        <f t="shared" si="550"/>
        <v>0</v>
      </c>
      <c r="AP587" s="205">
        <f t="shared" si="568"/>
        <v>0</v>
      </c>
      <c r="AQ587" s="205">
        <f t="shared" si="569"/>
        <v>0</v>
      </c>
      <c r="AR587" s="215">
        <f t="shared" si="551"/>
        <v>33.150223983395968</v>
      </c>
      <c r="AS587" s="215">
        <f t="shared" si="552"/>
        <v>33.150223983395968</v>
      </c>
      <c r="AT587" s="215">
        <f t="shared" si="553"/>
        <v>0</v>
      </c>
      <c r="AU587" s="215">
        <f t="shared" si="583"/>
        <v>0</v>
      </c>
      <c r="AV587" s="201"/>
      <c r="AW587" s="115">
        <f t="shared" si="584"/>
        <v>96.434999999998823</v>
      </c>
      <c r="AX587" s="115">
        <f t="shared" si="585"/>
        <v>7.1029373778473785E-3</v>
      </c>
      <c r="AY587" s="115">
        <f t="shared" si="570"/>
        <v>5.9862793407727065E-2</v>
      </c>
      <c r="AZ587" s="115">
        <f t="shared" si="586"/>
        <v>1.1554062268355366E-2</v>
      </c>
      <c r="BA587" s="115">
        <f t="shared" si="571"/>
        <v>0.12419441199687697</v>
      </c>
      <c r="BB587" s="115">
        <f t="shared" si="587"/>
        <v>5.9862793407727065E-2</v>
      </c>
      <c r="BC587" s="115">
        <f t="shared" si="588"/>
        <v>6.2883387181259243E-2</v>
      </c>
      <c r="BD587" s="115">
        <f t="shared" si="589"/>
        <v>0.12419441199687697</v>
      </c>
      <c r="BE587" s="115">
        <f t="shared" si="572"/>
        <v>6.1311024815617732E-2</v>
      </c>
      <c r="BF587" s="115">
        <f t="shared" si="573"/>
        <v>9.9070083196183007E-3</v>
      </c>
      <c r="BG587" s="115">
        <f t="shared" si="590"/>
        <v>1497.3797413742859</v>
      </c>
      <c r="BH587" s="115">
        <f t="shared" si="591"/>
        <v>96.1557480169879</v>
      </c>
      <c r="BI587" s="115">
        <f t="shared" si="574"/>
        <v>96.1557480169879</v>
      </c>
      <c r="BJ587" s="115">
        <f t="shared" si="575"/>
        <v>-3.8629332475445541</v>
      </c>
      <c r="BK587" s="115">
        <f t="shared" si="554"/>
        <v>-3.8629332475445541</v>
      </c>
      <c r="BL587" s="115">
        <f t="shared" si="555"/>
        <v>-3.8629332475445541</v>
      </c>
      <c r="BM587" s="115">
        <f t="shared" si="576"/>
        <v>3.8629332475445541</v>
      </c>
      <c r="BN587" s="201">
        <f t="shared" si="556"/>
        <v>0.22138985298261721</v>
      </c>
      <c r="BO587" s="216">
        <f t="shared" si="592"/>
        <v>0.33803488022369366</v>
      </c>
      <c r="BP587" s="201"/>
      <c r="BQ587" s="110">
        <f t="shared" si="557"/>
        <v>0.30423139220132428</v>
      </c>
      <c r="BR587" s="110">
        <f t="shared" si="558"/>
        <v>0</v>
      </c>
      <c r="BS587" s="110">
        <f t="shared" si="577"/>
        <v>1</v>
      </c>
      <c r="BT587" s="110">
        <f t="shared" si="578"/>
        <v>8.6462561663616366E-6</v>
      </c>
    </row>
    <row r="588" spans="1:72" s="217" customFormat="1">
      <c r="A588" s="110">
        <f t="shared" si="593"/>
        <v>3.560000000000116</v>
      </c>
      <c r="B588" s="110">
        <f t="shared" si="559"/>
        <v>1496.9250236620981</v>
      </c>
      <c r="C588" s="116">
        <f t="shared" si="560"/>
        <v>1496.4182700792699</v>
      </c>
      <c r="D588" s="110"/>
      <c r="E588" s="205">
        <f t="shared" si="528"/>
        <v>1531.1433526914298</v>
      </c>
      <c r="F588" s="205">
        <f t="shared" si="529"/>
        <v>1628.7638812236291</v>
      </c>
      <c r="G588" s="205">
        <f t="shared" si="530"/>
        <v>-0.16402604116320316</v>
      </c>
      <c r="H588" s="205">
        <f t="shared" si="531"/>
        <v>1515.1310438600335</v>
      </c>
      <c r="I588" s="205">
        <f t="shared" si="532"/>
        <v>0</v>
      </c>
      <c r="J588" s="110"/>
      <c r="K588" s="115">
        <f t="shared" si="533"/>
        <v>1494.1886400000112</v>
      </c>
      <c r="L588" s="115">
        <f t="shared" si="534"/>
        <v>1719.2444800000067</v>
      </c>
      <c r="M588" s="115">
        <f t="shared" si="535"/>
        <v>0.19113149847094574</v>
      </c>
      <c r="N588" s="115">
        <f t="shared" si="536"/>
        <v>1568.8641957572547</v>
      </c>
      <c r="O588" s="115">
        <f t="shared" si="537"/>
        <v>1914.8528000000035</v>
      </c>
      <c r="P588" s="110"/>
      <c r="Q588" s="205">
        <f t="shared" si="538"/>
        <v>-0.35052390663962696</v>
      </c>
      <c r="R588" s="204">
        <f t="shared" si="539"/>
        <v>0</v>
      </c>
      <c r="S588" s="204">
        <f t="shared" si="540"/>
        <v>0</v>
      </c>
      <c r="T588" s="115">
        <f t="shared" si="541"/>
        <v>1.2158687648749273E-2</v>
      </c>
      <c r="U588" s="115">
        <f t="shared" si="542"/>
        <v>0.13406951942968623</v>
      </c>
      <c r="V588" s="115">
        <f t="shared" si="543"/>
        <v>0</v>
      </c>
      <c r="W588" s="202">
        <f t="shared" si="561"/>
        <v>0.13406951942968623</v>
      </c>
      <c r="X588" s="110"/>
      <c r="Y588" s="205">
        <f t="shared" si="579"/>
        <v>104.05499371750233</v>
      </c>
      <c r="Z588" s="205">
        <f t="shared" si="580"/>
        <v>-0.35571496215272069</v>
      </c>
      <c r="AA588" s="205">
        <f t="shared" si="544"/>
        <v>0</v>
      </c>
      <c r="AB588" s="205">
        <f t="shared" si="562"/>
        <v>0</v>
      </c>
      <c r="AC588" s="205">
        <f t="shared" si="581"/>
        <v>-0.34547121511471773</v>
      </c>
      <c r="AD588" s="205">
        <f t="shared" si="545"/>
        <v>0</v>
      </c>
      <c r="AE588" s="205">
        <f t="shared" si="563"/>
        <v>0</v>
      </c>
      <c r="AF588" s="205">
        <f t="shared" si="546"/>
        <v>0</v>
      </c>
      <c r="AG588" s="205">
        <f t="shared" si="564"/>
        <v>0</v>
      </c>
      <c r="AH588" s="205">
        <f t="shared" si="565"/>
        <v>0</v>
      </c>
      <c r="AI588" s="205">
        <f t="shared" si="547"/>
        <v>-0.16402604116320316</v>
      </c>
      <c r="AJ588" s="205">
        <f t="shared" si="582"/>
        <v>1515.1310438600335</v>
      </c>
      <c r="AK588" s="205">
        <f t="shared" si="566"/>
        <v>103.97248067827371</v>
      </c>
      <c r="AL588" s="205">
        <f t="shared" si="548"/>
        <v>104.05499371750233</v>
      </c>
      <c r="AM588" s="205" t="e">
        <f t="shared" si="549"/>
        <v>#DIV/0!</v>
      </c>
      <c r="AN588" s="205">
        <f t="shared" si="567"/>
        <v>0</v>
      </c>
      <c r="AO588" s="205">
        <f t="shared" si="550"/>
        <v>0</v>
      </c>
      <c r="AP588" s="205">
        <f t="shared" si="568"/>
        <v>0</v>
      </c>
      <c r="AQ588" s="205">
        <f t="shared" si="569"/>
        <v>0</v>
      </c>
      <c r="AR588" s="215">
        <f t="shared" si="551"/>
        <v>35.317053339947741</v>
      </c>
      <c r="AS588" s="215">
        <f t="shared" si="552"/>
        <v>35.317053339947741</v>
      </c>
      <c r="AT588" s="215">
        <f t="shared" si="553"/>
        <v>0</v>
      </c>
      <c r="AU588" s="215">
        <f t="shared" si="583"/>
        <v>0</v>
      </c>
      <c r="AV588" s="201"/>
      <c r="AW588" s="115">
        <f t="shared" si="584"/>
        <v>96.537000000014146</v>
      </c>
      <c r="AX588" s="115">
        <f t="shared" si="585"/>
        <v>9.9070083196183042E-3</v>
      </c>
      <c r="AY588" s="115">
        <f t="shared" si="570"/>
        <v>9.8608372632497387E-2</v>
      </c>
      <c r="AZ588" s="115">
        <f t="shared" si="586"/>
        <v>1.4350350025392393E-2</v>
      </c>
      <c r="BA588" s="115">
        <f t="shared" si="571"/>
        <v>0.17190707125031324</v>
      </c>
      <c r="BB588" s="115">
        <f t="shared" si="587"/>
        <v>9.8608372632497387E-2</v>
      </c>
      <c r="BC588" s="115">
        <f t="shared" si="588"/>
        <v>0.10151271965670397</v>
      </c>
      <c r="BD588" s="115">
        <f t="shared" si="589"/>
        <v>0.17190707125031324</v>
      </c>
      <c r="BE588" s="115">
        <f t="shared" si="572"/>
        <v>7.0394351593609267E-2</v>
      </c>
      <c r="BF588" s="115">
        <f t="shared" si="573"/>
        <v>1.2609681518205792E-2</v>
      </c>
      <c r="BG588" s="115">
        <f t="shared" si="590"/>
        <v>1497.0265224662235</v>
      </c>
      <c r="BH588" s="115">
        <f t="shared" si="591"/>
        <v>96.147129501607424</v>
      </c>
      <c r="BI588" s="115">
        <f t="shared" si="574"/>
        <v>96.147129501607424</v>
      </c>
      <c r="BJ588" s="115">
        <f t="shared" si="575"/>
        <v>-4.2820937687899017</v>
      </c>
      <c r="BK588" s="115">
        <f t="shared" si="554"/>
        <v>-4.2820937687899017</v>
      </c>
      <c r="BL588" s="115">
        <f t="shared" si="555"/>
        <v>-4.2820937687899017</v>
      </c>
      <c r="BM588" s="115">
        <f t="shared" si="576"/>
        <v>4.2820937687899017</v>
      </c>
      <c r="BN588" s="201">
        <f t="shared" si="556"/>
        <v>0.35751424333655535</v>
      </c>
      <c r="BO588" s="216">
        <f t="shared" si="592"/>
        <v>0.69554912356024901</v>
      </c>
      <c r="BP588" s="201"/>
      <c r="BQ588" s="110">
        <f t="shared" si="557"/>
        <v>0.62599421120422416</v>
      </c>
      <c r="BR588" s="110">
        <f t="shared" si="558"/>
        <v>0</v>
      </c>
      <c r="BS588" s="110">
        <f t="shared" si="577"/>
        <v>1</v>
      </c>
      <c r="BT588" s="110">
        <f t="shared" si="578"/>
        <v>1.779075548242405E-5</v>
      </c>
    </row>
    <row r="589" spans="1:72" s="217" customFormat="1">
      <c r="A589" s="110">
        <f t="shared" si="593"/>
        <v>3.5500000000001162</v>
      </c>
      <c r="B589" s="110">
        <f t="shared" si="559"/>
        <v>1496.7932117978785</v>
      </c>
      <c r="C589" s="116">
        <f t="shared" si="560"/>
        <v>1496.0650995458705</v>
      </c>
      <c r="D589" s="110"/>
      <c r="E589" s="205">
        <f t="shared" si="528"/>
        <v>1530.1462487702345</v>
      </c>
      <c r="F589" s="205">
        <f t="shared" si="529"/>
        <v>1627.989281223629</v>
      </c>
      <c r="G589" s="205">
        <f t="shared" si="530"/>
        <v>-0.16410548913089659</v>
      </c>
      <c r="H589" s="205">
        <f t="shared" si="531"/>
        <v>1514.08967007142</v>
      </c>
      <c r="I589" s="205">
        <f t="shared" si="532"/>
        <v>0</v>
      </c>
      <c r="J589" s="110"/>
      <c r="K589" s="115">
        <f t="shared" si="533"/>
        <v>1493.2222500000114</v>
      </c>
      <c r="L589" s="115">
        <f t="shared" si="534"/>
        <v>1718.6720000000066</v>
      </c>
      <c r="M589" s="115">
        <f t="shared" si="535"/>
        <v>0.19132653061224261</v>
      </c>
      <c r="N589" s="115">
        <f t="shared" si="536"/>
        <v>1568.0793886056151</v>
      </c>
      <c r="O589" s="115">
        <f t="shared" si="537"/>
        <v>1914.5450000000035</v>
      </c>
      <c r="P589" s="110"/>
      <c r="Q589" s="205">
        <f t="shared" si="538"/>
        <v>-0.34088310772913782</v>
      </c>
      <c r="R589" s="204">
        <f t="shared" si="539"/>
        <v>0</v>
      </c>
      <c r="S589" s="204">
        <f t="shared" si="540"/>
        <v>0</v>
      </c>
      <c r="T589" s="115">
        <f t="shared" si="541"/>
        <v>1.5839280362329792E-2</v>
      </c>
      <c r="U589" s="115">
        <f t="shared" si="542"/>
        <v>0.19934400029208116</v>
      </c>
      <c r="V589" s="115">
        <f t="shared" si="543"/>
        <v>0</v>
      </c>
      <c r="W589" s="202">
        <f t="shared" si="561"/>
        <v>0.19934400029208116</v>
      </c>
      <c r="X589" s="110"/>
      <c r="Y589" s="205">
        <f t="shared" si="579"/>
        <v>104.13737886135772</v>
      </c>
      <c r="Z589" s="205">
        <f t="shared" si="580"/>
        <v>-0.34832474392694118</v>
      </c>
      <c r="AA589" s="205">
        <f t="shared" si="544"/>
        <v>0</v>
      </c>
      <c r="AB589" s="205">
        <f t="shared" si="562"/>
        <v>0</v>
      </c>
      <c r="AC589" s="205">
        <f t="shared" si="581"/>
        <v>-0.33810429209787168</v>
      </c>
      <c r="AD589" s="205">
        <f t="shared" si="545"/>
        <v>0</v>
      </c>
      <c r="AE589" s="205">
        <f t="shared" si="563"/>
        <v>0</v>
      </c>
      <c r="AF589" s="205">
        <f t="shared" si="546"/>
        <v>0</v>
      </c>
      <c r="AG589" s="205">
        <f t="shared" si="564"/>
        <v>0</v>
      </c>
      <c r="AH589" s="205">
        <f t="shared" si="565"/>
        <v>0</v>
      </c>
      <c r="AI589" s="205">
        <f t="shared" si="547"/>
        <v>-0.16410548913089659</v>
      </c>
      <c r="AJ589" s="205">
        <f t="shared" si="582"/>
        <v>1514.08967007142</v>
      </c>
      <c r="AK589" s="205">
        <f t="shared" si="566"/>
        <v>104.05499371750233</v>
      </c>
      <c r="AL589" s="205">
        <f t="shared" si="548"/>
        <v>104.13737886135772</v>
      </c>
      <c r="AM589" s="205" t="e">
        <f t="shared" si="549"/>
        <v>#DIV/0!</v>
      </c>
      <c r="AN589" s="205">
        <f t="shared" si="567"/>
        <v>0</v>
      </c>
      <c r="AO589" s="205">
        <f t="shared" si="550"/>
        <v>0</v>
      </c>
      <c r="AP589" s="205">
        <f t="shared" si="568"/>
        <v>0</v>
      </c>
      <c r="AQ589" s="205">
        <f t="shared" si="569"/>
        <v>0</v>
      </c>
      <c r="AR589" s="215">
        <f t="shared" si="551"/>
        <v>37.064686698360369</v>
      </c>
      <c r="AS589" s="215">
        <f t="shared" si="552"/>
        <v>37.064686698360369</v>
      </c>
      <c r="AT589" s="215">
        <f t="shared" si="553"/>
        <v>0</v>
      </c>
      <c r="AU589" s="215">
        <f t="shared" si="583"/>
        <v>0</v>
      </c>
      <c r="AV589" s="201"/>
      <c r="AW589" s="115">
        <f t="shared" si="584"/>
        <v>96.638999999983994</v>
      </c>
      <c r="AX589" s="115">
        <f t="shared" si="585"/>
        <v>1.260968151820578E-2</v>
      </c>
      <c r="AY589" s="115">
        <f t="shared" si="570"/>
        <v>0.14159769268813527</v>
      </c>
      <c r="AZ589" s="115">
        <f t="shared" si="586"/>
        <v>1.7045259734637695E-2</v>
      </c>
      <c r="BA589" s="115">
        <f t="shared" si="571"/>
        <v>0.22253864278514532</v>
      </c>
      <c r="BB589" s="115">
        <f t="shared" si="587"/>
        <v>0.14159769268813527</v>
      </c>
      <c r="BC589" s="115">
        <f t="shared" si="588"/>
        <v>0.14433365734460207</v>
      </c>
      <c r="BD589" s="115">
        <f t="shared" si="589"/>
        <v>0.22253864278514532</v>
      </c>
      <c r="BE589" s="115">
        <f t="shared" si="572"/>
        <v>7.8204985440543245E-2</v>
      </c>
      <c r="BF589" s="115">
        <f t="shared" si="573"/>
        <v>1.5230035199846153E-2</v>
      </c>
      <c r="BG589" s="115">
        <f t="shared" si="590"/>
        <v>1496.6558576283078</v>
      </c>
      <c r="BH589" s="115">
        <f t="shared" si="591"/>
        <v>96.142292035303626</v>
      </c>
      <c r="BI589" s="115">
        <f t="shared" si="574"/>
        <v>96.142292035303626</v>
      </c>
      <c r="BJ589" s="115">
        <f t="shared" si="575"/>
        <v>-4.6201632652378075</v>
      </c>
      <c r="BK589" s="115">
        <f t="shared" si="554"/>
        <v>-4.6201632652378075</v>
      </c>
      <c r="BL589" s="115">
        <f t="shared" si="555"/>
        <v>-4.6201632652378075</v>
      </c>
      <c r="BM589" s="115">
        <f t="shared" si="576"/>
        <v>4.6201632652378075</v>
      </c>
      <c r="BN589" s="201">
        <f t="shared" si="556"/>
        <v>0.50852002481708614</v>
      </c>
      <c r="BO589" s="216">
        <f t="shared" si="592"/>
        <v>1.2040691483773351</v>
      </c>
      <c r="BP589" s="201"/>
      <c r="BQ589" s="110">
        <f t="shared" si="557"/>
        <v>1.0836622335396016</v>
      </c>
      <c r="BR589" s="110">
        <f t="shared" si="558"/>
        <v>0</v>
      </c>
      <c r="BS589" s="110">
        <f t="shared" si="577"/>
        <v>1</v>
      </c>
      <c r="BT589" s="110">
        <f t="shared" si="578"/>
        <v>3.0797680677195479E-5</v>
      </c>
    </row>
    <row r="590" spans="1:72" s="217" customFormat="1">
      <c r="A590" s="110">
        <f t="shared" si="593"/>
        <v>3.5400000000001164</v>
      </c>
      <c r="B590" s="110">
        <f t="shared" si="559"/>
        <v>1496.6613999336591</v>
      </c>
      <c r="C590" s="116">
        <f t="shared" si="560"/>
        <v>1495.6944526788868</v>
      </c>
      <c r="D590" s="110"/>
      <c r="E590" s="205">
        <f t="shared" si="528"/>
        <v>1529.1480184942875</v>
      </c>
      <c r="F590" s="205">
        <f t="shared" si="529"/>
        <v>1627.211881223629</v>
      </c>
      <c r="G590" s="205">
        <f t="shared" si="530"/>
        <v>-0.16418428093545104</v>
      </c>
      <c r="H590" s="205">
        <f t="shared" si="531"/>
        <v>1513.0474737063178</v>
      </c>
      <c r="I590" s="205">
        <f t="shared" si="532"/>
        <v>0</v>
      </c>
      <c r="J590" s="110"/>
      <c r="K590" s="115">
        <f t="shared" si="533"/>
        <v>1492.2548400000114</v>
      </c>
      <c r="L590" s="115">
        <f t="shared" si="534"/>
        <v>1718.0988800000068</v>
      </c>
      <c r="M590" s="115">
        <f t="shared" si="535"/>
        <v>0.19152196118488024</v>
      </c>
      <c r="N590" s="115">
        <f t="shared" si="536"/>
        <v>1567.2939522654049</v>
      </c>
      <c r="O590" s="115">
        <f t="shared" si="537"/>
        <v>1914.2368000000035</v>
      </c>
      <c r="P590" s="110"/>
      <c r="Q590" s="205">
        <f t="shared" si="538"/>
        <v>-0.331280225522955</v>
      </c>
      <c r="R590" s="204">
        <f t="shared" si="539"/>
        <v>0</v>
      </c>
      <c r="S590" s="204">
        <f t="shared" si="540"/>
        <v>0</v>
      </c>
      <c r="T590" s="115">
        <f t="shared" si="541"/>
        <v>1.9511517477493776E-2</v>
      </c>
      <c r="U590" s="115">
        <f t="shared" si="542"/>
        <v>0.27254396570347494</v>
      </c>
      <c r="V590" s="115">
        <f t="shared" si="543"/>
        <v>0</v>
      </c>
      <c r="W590" s="202">
        <f t="shared" si="561"/>
        <v>0.27254396570347494</v>
      </c>
      <c r="X590" s="110"/>
      <c r="Y590" s="205">
        <f t="shared" si="579"/>
        <v>104.21963651022219</v>
      </c>
      <c r="Z590" s="205">
        <f t="shared" si="580"/>
        <v>-0.34114060862290607</v>
      </c>
      <c r="AA590" s="205">
        <f t="shared" si="544"/>
        <v>0</v>
      </c>
      <c r="AB590" s="205">
        <f t="shared" si="562"/>
        <v>0</v>
      </c>
      <c r="AC590" s="205">
        <f t="shared" si="581"/>
        <v>-0.33094317225676961</v>
      </c>
      <c r="AD590" s="205">
        <f t="shared" si="545"/>
        <v>0</v>
      </c>
      <c r="AE590" s="205">
        <f t="shared" si="563"/>
        <v>0</v>
      </c>
      <c r="AF590" s="205">
        <f t="shared" si="546"/>
        <v>0</v>
      </c>
      <c r="AG590" s="205">
        <f t="shared" si="564"/>
        <v>0</v>
      </c>
      <c r="AH590" s="205">
        <f t="shared" si="565"/>
        <v>0</v>
      </c>
      <c r="AI590" s="205">
        <f t="shared" si="547"/>
        <v>-0.16418428093545104</v>
      </c>
      <c r="AJ590" s="205">
        <f t="shared" si="582"/>
        <v>1513.0474737063178</v>
      </c>
      <c r="AK590" s="205">
        <f t="shared" si="566"/>
        <v>104.13737886135772</v>
      </c>
      <c r="AL590" s="205">
        <f t="shared" si="548"/>
        <v>104.21963651022219</v>
      </c>
      <c r="AM590" s="205" t="e">
        <f t="shared" si="549"/>
        <v>#DIV/0!</v>
      </c>
      <c r="AN590" s="205">
        <f t="shared" si="567"/>
        <v>0</v>
      </c>
      <c r="AO590" s="205">
        <f t="shared" si="550"/>
        <v>0</v>
      </c>
      <c r="AP590" s="205">
        <f t="shared" si="568"/>
        <v>0</v>
      </c>
      <c r="AQ590" s="205">
        <f t="shared" si="569"/>
        <v>0</v>
      </c>
      <c r="AR590" s="215">
        <f t="shared" si="551"/>
        <v>38.522572607920324</v>
      </c>
      <c r="AS590" s="215">
        <f t="shared" si="552"/>
        <v>38.522572607920324</v>
      </c>
      <c r="AT590" s="215">
        <f t="shared" si="553"/>
        <v>0</v>
      </c>
      <c r="AU590" s="215">
        <f t="shared" si="583"/>
        <v>0</v>
      </c>
      <c r="AV590" s="201"/>
      <c r="AW590" s="115">
        <f t="shared" si="584"/>
        <v>96.740999999999318</v>
      </c>
      <c r="AX590" s="115">
        <f t="shared" si="585"/>
        <v>1.5230035199846149E-2</v>
      </c>
      <c r="AY590" s="115">
        <f t="shared" si="570"/>
        <v>0.18795390821091737</v>
      </c>
      <c r="AZ590" s="115">
        <f t="shared" si="586"/>
        <v>1.9657869558459377E-2</v>
      </c>
      <c r="BA590" s="115">
        <f t="shared" si="571"/>
        <v>0.27561615730970174</v>
      </c>
      <c r="BB590" s="115">
        <f t="shared" si="587"/>
        <v>0.18795390821091737</v>
      </c>
      <c r="BC590" s="115">
        <f t="shared" si="588"/>
        <v>0.19053528999697916</v>
      </c>
      <c r="BD590" s="115">
        <f t="shared" si="589"/>
        <v>0.27561615730970174</v>
      </c>
      <c r="BE590" s="115">
        <f t="shared" si="572"/>
        <v>8.5080867312722575E-2</v>
      </c>
      <c r="BF590" s="115">
        <f t="shared" si="573"/>
        <v>1.7781293717580113E-2</v>
      </c>
      <c r="BG590" s="115">
        <f t="shared" si="590"/>
        <v>1496.2706392096163</v>
      </c>
      <c r="BH590" s="115">
        <f t="shared" si="591"/>
        <v>96.140494942098712</v>
      </c>
      <c r="BI590" s="115">
        <f t="shared" si="574"/>
        <v>96.140494942098712</v>
      </c>
      <c r="BJ590" s="115">
        <f t="shared" si="575"/>
        <v>-4.9021828049489864</v>
      </c>
      <c r="BK590" s="115">
        <f t="shared" si="554"/>
        <v>-4.9021828049489864</v>
      </c>
      <c r="BL590" s="115">
        <f t="shared" si="555"/>
        <v>-4.9021828049489864</v>
      </c>
      <c r="BM590" s="115">
        <f t="shared" si="576"/>
        <v>4.9021828049489864</v>
      </c>
      <c r="BN590" s="201">
        <f t="shared" si="556"/>
        <v>0.67157841139335483</v>
      </c>
      <c r="BO590" s="216">
        <f t="shared" si="592"/>
        <v>1.8756475597706901</v>
      </c>
      <c r="BP590" s="201"/>
      <c r="BQ590" s="110">
        <f t="shared" si="557"/>
        <v>1.6880828037936211</v>
      </c>
      <c r="BR590" s="110">
        <f t="shared" si="558"/>
        <v>0</v>
      </c>
      <c r="BS590" s="110">
        <f t="shared" si="577"/>
        <v>1</v>
      </c>
      <c r="BT590" s="110">
        <f t="shared" si="578"/>
        <v>4.7975313283814717E-5</v>
      </c>
    </row>
    <row r="591" spans="1:72" s="217" customFormat="1">
      <c r="A591" s="110">
        <f t="shared" si="593"/>
        <v>3.5300000000001166</v>
      </c>
      <c r="B591" s="110">
        <f t="shared" si="559"/>
        <v>1496.5295880694398</v>
      </c>
      <c r="C591" s="116">
        <f t="shared" si="560"/>
        <v>1495.3092269528076</v>
      </c>
      <c r="D591" s="110"/>
      <c r="E591" s="205">
        <f t="shared" si="528"/>
        <v>1528.1486618635893</v>
      </c>
      <c r="F591" s="205">
        <f t="shared" si="529"/>
        <v>1626.4316812236291</v>
      </c>
      <c r="G591" s="205">
        <f t="shared" si="530"/>
        <v>-0.16426241209514822</v>
      </c>
      <c r="H591" s="205">
        <f t="shared" si="531"/>
        <v>1512.004456035515</v>
      </c>
      <c r="I591" s="205">
        <f t="shared" si="532"/>
        <v>0</v>
      </c>
      <c r="J591" s="110"/>
      <c r="K591" s="115">
        <f t="shared" si="533"/>
        <v>1491.2864100000113</v>
      </c>
      <c r="L591" s="115">
        <f t="shared" si="534"/>
        <v>1717.5251200000066</v>
      </c>
      <c r="M591" s="115">
        <f t="shared" si="535"/>
        <v>0.19171779141104064</v>
      </c>
      <c r="N591" s="115">
        <f t="shared" si="536"/>
        <v>1566.5078876856519</v>
      </c>
      <c r="O591" s="115">
        <f t="shared" si="537"/>
        <v>1913.9282000000037</v>
      </c>
      <c r="P591" s="110"/>
      <c r="Q591" s="205">
        <f t="shared" si="538"/>
        <v>-0.32171451386042016</v>
      </c>
      <c r="R591" s="204">
        <f t="shared" si="539"/>
        <v>0</v>
      </c>
      <c r="S591" s="204">
        <f t="shared" si="540"/>
        <v>0</v>
      </c>
      <c r="T591" s="115">
        <f t="shared" si="541"/>
        <v>2.3175424176652193E-2</v>
      </c>
      <c r="U591" s="115">
        <f t="shared" si="542"/>
        <v>0.35281052915224664</v>
      </c>
      <c r="V591" s="115">
        <f t="shared" si="543"/>
        <v>0</v>
      </c>
      <c r="W591" s="202">
        <f t="shared" si="561"/>
        <v>0.35281052915224664</v>
      </c>
      <c r="X591" s="110"/>
      <c r="Y591" s="205">
        <f t="shared" si="579"/>
        <v>104.30176708028051</v>
      </c>
      <c r="Z591" s="205">
        <f t="shared" si="580"/>
        <v>-0.33413131917000882</v>
      </c>
      <c r="AA591" s="205">
        <f t="shared" si="544"/>
        <v>0</v>
      </c>
      <c r="AB591" s="205">
        <f t="shared" si="562"/>
        <v>0</v>
      </c>
      <c r="AC591" s="205">
        <f t="shared" si="581"/>
        <v>-0.32395662158225258</v>
      </c>
      <c r="AD591" s="205">
        <f t="shared" si="545"/>
        <v>0</v>
      </c>
      <c r="AE591" s="205">
        <f t="shared" si="563"/>
        <v>0</v>
      </c>
      <c r="AF591" s="205">
        <f t="shared" si="546"/>
        <v>0</v>
      </c>
      <c r="AG591" s="205">
        <f t="shared" si="564"/>
        <v>0</v>
      </c>
      <c r="AH591" s="205">
        <f t="shared" si="565"/>
        <v>0</v>
      </c>
      <c r="AI591" s="205">
        <f t="shared" si="547"/>
        <v>-0.16426241209514822</v>
      </c>
      <c r="AJ591" s="205">
        <f t="shared" si="582"/>
        <v>1512.004456035515</v>
      </c>
      <c r="AK591" s="205">
        <f t="shared" si="566"/>
        <v>104.21963651022219</v>
      </c>
      <c r="AL591" s="205">
        <f t="shared" si="548"/>
        <v>104.30176708028051</v>
      </c>
      <c r="AM591" s="205" t="e">
        <f t="shared" si="549"/>
        <v>#DIV/0!</v>
      </c>
      <c r="AN591" s="205">
        <f t="shared" si="567"/>
        <v>0</v>
      </c>
      <c r="AO591" s="205">
        <f t="shared" si="550"/>
        <v>0</v>
      </c>
      <c r="AP591" s="205">
        <f t="shared" si="568"/>
        <v>0</v>
      </c>
      <c r="AQ591" s="205">
        <f t="shared" si="569"/>
        <v>0</v>
      </c>
      <c r="AR591" s="215">
        <f t="shared" si="551"/>
        <v>39.770716420751064</v>
      </c>
      <c r="AS591" s="215">
        <f t="shared" si="552"/>
        <v>39.770716420751064</v>
      </c>
      <c r="AT591" s="215">
        <f t="shared" si="553"/>
        <v>0</v>
      </c>
      <c r="AU591" s="215">
        <f t="shared" si="583"/>
        <v>0</v>
      </c>
      <c r="AV591" s="201"/>
      <c r="AW591" s="115">
        <f t="shared" si="584"/>
        <v>96.843000000014641</v>
      </c>
      <c r="AX591" s="115">
        <f t="shared" si="585"/>
        <v>1.778129371758012E-2</v>
      </c>
      <c r="AY591" s="115">
        <f t="shared" si="570"/>
        <v>0.23710735930973448</v>
      </c>
      <c r="AZ591" s="115">
        <f t="shared" si="586"/>
        <v>2.2201403786277121E-2</v>
      </c>
      <c r="BA591" s="115">
        <f t="shared" si="571"/>
        <v>0.33080392466432806</v>
      </c>
      <c r="BB591" s="115">
        <f t="shared" si="587"/>
        <v>0.23710735930973448</v>
      </c>
      <c r="BC591" s="115">
        <f t="shared" si="588"/>
        <v>0.23955711804646798</v>
      </c>
      <c r="BD591" s="115">
        <f t="shared" si="589"/>
        <v>0.33080392466432806</v>
      </c>
      <c r="BE591" s="115">
        <f t="shared" si="572"/>
        <v>9.1246806617860082E-2</v>
      </c>
      <c r="BF591" s="115">
        <f t="shared" si="573"/>
        <v>2.0273059885644287E-2</v>
      </c>
      <c r="BG591" s="115">
        <f t="shared" si="590"/>
        <v>1495.8729609162922</v>
      </c>
      <c r="BH591" s="115">
        <f t="shared" si="591"/>
        <v>96.141225680869184</v>
      </c>
      <c r="BI591" s="115">
        <f t="shared" si="574"/>
        <v>96.141225680869184</v>
      </c>
      <c r="BJ591" s="115">
        <f t="shared" si="575"/>
        <v>-5.1436289574082892</v>
      </c>
      <c r="BK591" s="115">
        <f t="shared" si="554"/>
        <v>-5.1436289574082892</v>
      </c>
      <c r="BL591" s="115">
        <f t="shared" si="555"/>
        <v>-5.1436289574082892</v>
      </c>
      <c r="BM591" s="115">
        <f t="shared" si="576"/>
        <v>5.1436289574082892</v>
      </c>
      <c r="BN591" s="201">
        <f t="shared" si="556"/>
        <v>0.84473864364622187</v>
      </c>
      <c r="BO591" s="216">
        <f t="shared" si="592"/>
        <v>2.7203862034169122</v>
      </c>
      <c r="BP591" s="201"/>
      <c r="BQ591" s="110">
        <f t="shared" si="557"/>
        <v>2.448347583075221</v>
      </c>
      <c r="BR591" s="110">
        <f t="shared" si="558"/>
        <v>0</v>
      </c>
      <c r="BS591" s="110">
        <f t="shared" si="577"/>
        <v>1</v>
      </c>
      <c r="BT591" s="110">
        <f t="shared" si="578"/>
        <v>6.9582038310997779E-5</v>
      </c>
    </row>
    <row r="592" spans="1:72" s="217" customFormat="1">
      <c r="A592" s="110">
        <f t="shared" si="593"/>
        <v>3.5200000000001168</v>
      </c>
      <c r="B592" s="110">
        <f t="shared" si="559"/>
        <v>1496.3977762052205</v>
      </c>
      <c r="C592" s="116">
        <f t="shared" si="560"/>
        <v>1494.9115197886001</v>
      </c>
      <c r="D592" s="110"/>
      <c r="E592" s="205">
        <f t="shared" si="528"/>
        <v>1527.1481788781393</v>
      </c>
      <c r="F592" s="205">
        <f t="shared" si="529"/>
        <v>1625.6486812236292</v>
      </c>
      <c r="G592" s="205">
        <f t="shared" si="530"/>
        <v>-0.16433987814485512</v>
      </c>
      <c r="H592" s="205">
        <f t="shared" si="531"/>
        <v>1510.9606183254746</v>
      </c>
      <c r="I592" s="205">
        <f t="shared" si="532"/>
        <v>0</v>
      </c>
      <c r="J592" s="110"/>
      <c r="K592" s="115">
        <f t="shared" si="533"/>
        <v>1490.3169600000115</v>
      </c>
      <c r="L592" s="115">
        <f t="shared" si="534"/>
        <v>1716.9507200000069</v>
      </c>
      <c r="M592" s="115">
        <f t="shared" si="535"/>
        <v>0.19191402251790965</v>
      </c>
      <c r="N592" s="115">
        <f t="shared" si="536"/>
        <v>1565.7211958188066</v>
      </c>
      <c r="O592" s="115">
        <f t="shared" si="537"/>
        <v>1913.6192000000037</v>
      </c>
      <c r="P592" s="110"/>
      <c r="Q592" s="205">
        <f t="shared" si="538"/>
        <v>-0.31218523703627471</v>
      </c>
      <c r="R592" s="204">
        <f t="shared" si="539"/>
        <v>0</v>
      </c>
      <c r="S592" s="204">
        <f t="shared" si="540"/>
        <v>0</v>
      </c>
      <c r="T592" s="115">
        <f t="shared" si="541"/>
        <v>2.6831025550690678E-2</v>
      </c>
      <c r="U592" s="115">
        <f t="shared" si="542"/>
        <v>0.43949699425896549</v>
      </c>
      <c r="V592" s="115">
        <f t="shared" si="543"/>
        <v>0</v>
      </c>
      <c r="W592" s="202">
        <f t="shared" si="561"/>
        <v>0.43949699425896549</v>
      </c>
      <c r="X592" s="110"/>
      <c r="Y592" s="205">
        <f t="shared" si="579"/>
        <v>104.38377100404291</v>
      </c>
      <c r="Z592" s="205">
        <f t="shared" si="580"/>
        <v>-0.32727405771464346</v>
      </c>
      <c r="AA592" s="205">
        <f t="shared" si="544"/>
        <v>0</v>
      </c>
      <c r="AB592" s="205">
        <f t="shared" si="562"/>
        <v>0</v>
      </c>
      <c r="AC592" s="205">
        <f t="shared" si="581"/>
        <v>-0.31712182522660493</v>
      </c>
      <c r="AD592" s="205">
        <f t="shared" si="545"/>
        <v>0</v>
      </c>
      <c r="AE592" s="205">
        <f t="shared" si="563"/>
        <v>0</v>
      </c>
      <c r="AF592" s="205">
        <f t="shared" si="546"/>
        <v>0</v>
      </c>
      <c r="AG592" s="205">
        <f t="shared" si="564"/>
        <v>0</v>
      </c>
      <c r="AH592" s="205">
        <f t="shared" si="565"/>
        <v>0</v>
      </c>
      <c r="AI592" s="205">
        <f t="shared" si="547"/>
        <v>-0.16433987814485512</v>
      </c>
      <c r="AJ592" s="205">
        <f t="shared" si="582"/>
        <v>1510.9606183254746</v>
      </c>
      <c r="AK592" s="205">
        <f t="shared" si="566"/>
        <v>104.30176708028051</v>
      </c>
      <c r="AL592" s="205">
        <f t="shared" si="548"/>
        <v>104.38377100404291</v>
      </c>
      <c r="AM592" s="205" t="e">
        <f t="shared" si="549"/>
        <v>#DIV/0!</v>
      </c>
      <c r="AN592" s="205">
        <f t="shared" si="567"/>
        <v>0</v>
      </c>
      <c r="AO592" s="205">
        <f t="shared" si="550"/>
        <v>0</v>
      </c>
      <c r="AP592" s="205">
        <f t="shared" si="568"/>
        <v>0</v>
      </c>
      <c r="AQ592" s="205">
        <f t="shared" si="569"/>
        <v>0</v>
      </c>
      <c r="AR592" s="215">
        <f t="shared" si="551"/>
        <v>40.860676076478946</v>
      </c>
      <c r="AS592" s="215">
        <f t="shared" si="552"/>
        <v>40.860676076478946</v>
      </c>
      <c r="AT592" s="215">
        <f t="shared" si="553"/>
        <v>0</v>
      </c>
      <c r="AU592" s="215">
        <f t="shared" si="583"/>
        <v>0</v>
      </c>
      <c r="AV592" s="201"/>
      <c r="AW592" s="115">
        <f t="shared" si="584"/>
        <v>96.944999999984489</v>
      </c>
      <c r="AX592" s="115">
        <f t="shared" si="585"/>
        <v>2.027305988564428E-2</v>
      </c>
      <c r="AY592" s="115">
        <f t="shared" si="570"/>
        <v>0.28865491377510988</v>
      </c>
      <c r="AZ592" s="115">
        <f t="shared" si="586"/>
        <v>2.468546516895256E-2</v>
      </c>
      <c r="BA592" s="115">
        <f t="shared" si="571"/>
        <v>0.38784837225611091</v>
      </c>
      <c r="BB592" s="115">
        <f t="shared" si="587"/>
        <v>0.28865491377510988</v>
      </c>
      <c r="BC592" s="115">
        <f t="shared" si="588"/>
        <v>0.29099340762054976</v>
      </c>
      <c r="BD592" s="115">
        <f t="shared" si="589"/>
        <v>0.38784837225611091</v>
      </c>
      <c r="BE592" s="115">
        <f t="shared" si="572"/>
        <v>9.6854964635561147E-2</v>
      </c>
      <c r="BF592" s="115">
        <f t="shared" si="573"/>
        <v>2.2712599326210781E-2</v>
      </c>
      <c r="BG592" s="115">
        <f t="shared" si="590"/>
        <v>1495.464401784684</v>
      </c>
      <c r="BH592" s="115">
        <f t="shared" si="591"/>
        <v>96.144112769208959</v>
      </c>
      <c r="BI592" s="115">
        <f t="shared" si="574"/>
        <v>96.144112769208959</v>
      </c>
      <c r="BJ592" s="115">
        <f t="shared" si="575"/>
        <v>-5.3544753058066492</v>
      </c>
      <c r="BK592" s="115">
        <f t="shared" si="554"/>
        <v>-5.3544753058066492</v>
      </c>
      <c r="BL592" s="115">
        <f t="shared" si="555"/>
        <v>-5.3544753058066492</v>
      </c>
      <c r="BM592" s="115">
        <f t="shared" si="576"/>
        <v>5.3544753058066492</v>
      </c>
      <c r="BN592" s="201">
        <f t="shared" si="556"/>
        <v>1.0265921998981977</v>
      </c>
      <c r="BO592" s="216">
        <f t="shared" si="592"/>
        <v>3.7469784033151097</v>
      </c>
      <c r="BP592" s="201"/>
      <c r="BQ592" s="110">
        <f t="shared" si="557"/>
        <v>3.3722805629835988</v>
      </c>
      <c r="BR592" s="110">
        <f t="shared" si="558"/>
        <v>0</v>
      </c>
      <c r="BS592" s="110">
        <f t="shared" si="577"/>
        <v>1</v>
      </c>
      <c r="BT592" s="110">
        <f t="shared" si="578"/>
        <v>9.584021359999387E-5</v>
      </c>
    </row>
    <row r="593" spans="1:72" s="217" customFormat="1">
      <c r="A593" s="110">
        <f t="shared" si="593"/>
        <v>3.510000000000117</v>
      </c>
      <c r="B593" s="110">
        <f t="shared" si="559"/>
        <v>1496.2659643410011</v>
      </c>
      <c r="C593" s="116">
        <f t="shared" si="560"/>
        <v>1494.5029130278353</v>
      </c>
      <c r="D593" s="110"/>
      <c r="E593" s="205">
        <f t="shared" si="528"/>
        <v>1526.1465695379381</v>
      </c>
      <c r="F593" s="205">
        <f t="shared" si="529"/>
        <v>1624.8628812236293</v>
      </c>
      <c r="G593" s="205">
        <f t="shared" si="530"/>
        <v>-0.16441667463672199</v>
      </c>
      <c r="H593" s="205">
        <f t="shared" si="531"/>
        <v>1509.9159618381746</v>
      </c>
      <c r="I593" s="205">
        <f t="shared" si="532"/>
        <v>0</v>
      </c>
      <c r="J593" s="110"/>
      <c r="K593" s="115">
        <f t="shared" si="533"/>
        <v>1489.3464900000113</v>
      </c>
      <c r="L593" s="115">
        <f t="shared" si="534"/>
        <v>1716.3756800000067</v>
      </c>
      <c r="M593" s="115">
        <f t="shared" si="535"/>
        <v>0.19211065573770261</v>
      </c>
      <c r="N593" s="115">
        <f t="shared" si="536"/>
        <v>1564.9338776207549</v>
      </c>
      <c r="O593" s="115">
        <f t="shared" si="537"/>
        <v>1913.3098000000036</v>
      </c>
      <c r="P593" s="110"/>
      <c r="Q593" s="205">
        <f t="shared" si="538"/>
        <v>-0.30269166955989713</v>
      </c>
      <c r="R593" s="204">
        <f t="shared" si="539"/>
        <v>0</v>
      </c>
      <c r="S593" s="204">
        <f t="shared" si="540"/>
        <v>0</v>
      </c>
      <c r="T593" s="115">
        <f t="shared" si="541"/>
        <v>3.047834659935128E-2</v>
      </c>
      <c r="U593" s="115">
        <f t="shared" si="542"/>
        <v>0.53209246060783422</v>
      </c>
      <c r="V593" s="115">
        <f t="shared" si="543"/>
        <v>0</v>
      </c>
      <c r="W593" s="202">
        <f t="shared" si="561"/>
        <v>0.53209246060783422</v>
      </c>
      <c r="X593" s="110"/>
      <c r="Y593" s="205">
        <f t="shared" si="579"/>
        <v>104.46564873000393</v>
      </c>
      <c r="Z593" s="205">
        <f t="shared" si="580"/>
        <v>-0.320551446561891</v>
      </c>
      <c r="AA593" s="205">
        <f t="shared" si="544"/>
        <v>0</v>
      </c>
      <c r="AB593" s="205">
        <f t="shared" si="562"/>
        <v>0</v>
      </c>
      <c r="AC593" s="205">
        <f t="shared" si="581"/>
        <v>-0.31042140844636701</v>
      </c>
      <c r="AD593" s="205">
        <f t="shared" si="545"/>
        <v>0</v>
      </c>
      <c r="AE593" s="205">
        <f t="shared" si="563"/>
        <v>0</v>
      </c>
      <c r="AF593" s="205">
        <f t="shared" si="546"/>
        <v>0</v>
      </c>
      <c r="AG593" s="205">
        <f t="shared" si="564"/>
        <v>0</v>
      </c>
      <c r="AH593" s="205">
        <f t="shared" si="565"/>
        <v>0</v>
      </c>
      <c r="AI593" s="205">
        <f t="shared" si="547"/>
        <v>-0.16441667463672199</v>
      </c>
      <c r="AJ593" s="205">
        <f t="shared" si="582"/>
        <v>1509.9159618381746</v>
      </c>
      <c r="AK593" s="205">
        <f t="shared" si="566"/>
        <v>104.38377100404291</v>
      </c>
      <c r="AL593" s="205">
        <f t="shared" si="548"/>
        <v>104.46564873000393</v>
      </c>
      <c r="AM593" s="205" t="e">
        <f t="shared" si="549"/>
        <v>#DIV/0!</v>
      </c>
      <c r="AN593" s="205">
        <f t="shared" si="567"/>
        <v>0</v>
      </c>
      <c r="AO593" s="205">
        <f t="shared" si="550"/>
        <v>0</v>
      </c>
      <c r="AP593" s="205">
        <f t="shared" si="568"/>
        <v>0</v>
      </c>
      <c r="AQ593" s="205">
        <f t="shared" si="569"/>
        <v>0</v>
      </c>
      <c r="AR593" s="215">
        <f t="shared" si="551"/>
        <v>41.827242070042402</v>
      </c>
      <c r="AS593" s="215">
        <f t="shared" si="552"/>
        <v>41.827242070042402</v>
      </c>
      <c r="AT593" s="215">
        <f t="shared" si="553"/>
        <v>0</v>
      </c>
      <c r="AU593" s="215">
        <f t="shared" si="583"/>
        <v>0</v>
      </c>
      <c r="AV593" s="201"/>
      <c r="AW593" s="115">
        <f t="shared" si="584"/>
        <v>97.047000000022564</v>
      </c>
      <c r="AX593" s="115">
        <f t="shared" si="585"/>
        <v>2.2712599326210781E-2</v>
      </c>
      <c r="AY593" s="115">
        <f t="shared" si="570"/>
        <v>0.34229476672612513</v>
      </c>
      <c r="AZ593" s="115">
        <f t="shared" si="586"/>
        <v>2.7117319265527927E-2</v>
      </c>
      <c r="BA593" s="115">
        <f t="shared" si="571"/>
        <v>0.44655003882078953</v>
      </c>
      <c r="BB593" s="115">
        <f t="shared" si="587"/>
        <v>0.34229476672612513</v>
      </c>
      <c r="BC593" s="115">
        <f t="shared" si="588"/>
        <v>0.34453816067861509</v>
      </c>
      <c r="BD593" s="115">
        <f t="shared" si="589"/>
        <v>0.44655003882078953</v>
      </c>
      <c r="BE593" s="115">
        <f t="shared" si="572"/>
        <v>0.10201187814217444</v>
      </c>
      <c r="BF593" s="115">
        <f t="shared" si="573"/>
        <v>2.5105597920737785E-2</v>
      </c>
      <c r="BG593" s="115">
        <f t="shared" si="590"/>
        <v>1495.0461935604219</v>
      </c>
      <c r="BH593" s="115">
        <f t="shared" si="591"/>
        <v>96.148875684868699</v>
      </c>
      <c r="BI593" s="115">
        <f t="shared" si="574"/>
        <v>96.148875684868699</v>
      </c>
      <c r="BJ593" s="115">
        <f t="shared" si="575"/>
        <v>-5.5414518687995074</v>
      </c>
      <c r="BK593" s="115">
        <f t="shared" si="554"/>
        <v>-5.5414518687995074</v>
      </c>
      <c r="BL593" s="115">
        <f t="shared" si="555"/>
        <v>-5.5414518687995074</v>
      </c>
      <c r="BM593" s="115">
        <f t="shared" si="576"/>
        <v>5.5414518687995074</v>
      </c>
      <c r="BN593" s="201">
        <f t="shared" si="556"/>
        <v>1.2160796716897833</v>
      </c>
      <c r="BO593" s="216">
        <f t="shared" si="592"/>
        <v>4.9630580750048932</v>
      </c>
      <c r="BP593" s="201"/>
      <c r="BQ593" s="110">
        <f t="shared" si="557"/>
        <v>4.466752267504404</v>
      </c>
      <c r="BR593" s="110">
        <f t="shared" si="558"/>
        <v>0</v>
      </c>
      <c r="BS593" s="110">
        <f t="shared" si="577"/>
        <v>1</v>
      </c>
      <c r="BT593" s="110">
        <f t="shared" si="578"/>
        <v>1.2694509944247517E-4</v>
      </c>
    </row>
    <row r="594" spans="1:72" s="217" customFormat="1">
      <c r="A594" s="110">
        <f t="shared" si="593"/>
        <v>3.5000000000001172</v>
      </c>
      <c r="B594" s="110">
        <f t="shared" si="559"/>
        <v>1496.1341524767818</v>
      </c>
      <c r="C594" s="116">
        <f t="shared" si="560"/>
        <v>1494.084640607135</v>
      </c>
      <c r="D594" s="110"/>
      <c r="E594" s="205">
        <f t="shared" si="528"/>
        <v>1525.1438338429853</v>
      </c>
      <c r="F594" s="205">
        <f t="shared" si="529"/>
        <v>1624.0742812236294</v>
      </c>
      <c r="G594" s="205">
        <f t="shared" si="530"/>
        <v>-0.16449279714088277</v>
      </c>
      <c r="H594" s="205">
        <f t="shared" si="531"/>
        <v>1508.8704878309443</v>
      </c>
      <c r="I594" s="205">
        <f t="shared" si="532"/>
        <v>0</v>
      </c>
      <c r="J594" s="110"/>
      <c r="K594" s="115">
        <f t="shared" si="533"/>
        <v>1488.3750000000114</v>
      </c>
      <c r="L594" s="115">
        <f t="shared" si="534"/>
        <v>1715.8000000000068</v>
      </c>
      <c r="M594" s="115">
        <f t="shared" si="535"/>
        <v>0.19230769230768999</v>
      </c>
      <c r="N594" s="115">
        <f t="shared" si="536"/>
        <v>1564.1459340508379</v>
      </c>
      <c r="O594" s="115">
        <f t="shared" si="537"/>
        <v>1913.0000000000036</v>
      </c>
      <c r="P594" s="110"/>
      <c r="Q594" s="205">
        <f t="shared" si="538"/>
        <v>-0.29323309592026836</v>
      </c>
      <c r="R594" s="204">
        <f t="shared" si="539"/>
        <v>0</v>
      </c>
      <c r="S594" s="204">
        <f t="shared" si="540"/>
        <v>0</v>
      </c>
      <c r="T594" s="115">
        <f t="shared" si="541"/>
        <v>3.4117412231595264E-2</v>
      </c>
      <c r="U594" s="115">
        <f t="shared" si="542"/>
        <v>0.63017928696721892</v>
      </c>
      <c r="V594" s="115">
        <f t="shared" si="543"/>
        <v>0</v>
      </c>
      <c r="W594" s="202">
        <f t="shared" si="561"/>
        <v>0.63017928696721892</v>
      </c>
      <c r="X594" s="110"/>
      <c r="Y594" s="205">
        <f t="shared" si="579"/>
        <v>104.54740072302907</v>
      </c>
      <c r="Z594" s="205">
        <f t="shared" si="580"/>
        <v>-0.31394979056697331</v>
      </c>
      <c r="AA594" s="205">
        <f t="shared" si="544"/>
        <v>0</v>
      </c>
      <c r="AB594" s="205">
        <f t="shared" si="562"/>
        <v>0</v>
      </c>
      <c r="AC594" s="205">
        <f t="shared" si="581"/>
        <v>-0.30384167899488662</v>
      </c>
      <c r="AD594" s="205">
        <f t="shared" si="545"/>
        <v>0</v>
      </c>
      <c r="AE594" s="205">
        <f t="shared" si="563"/>
        <v>0</v>
      </c>
      <c r="AF594" s="205">
        <f t="shared" si="546"/>
        <v>0</v>
      </c>
      <c r="AG594" s="205">
        <f t="shared" si="564"/>
        <v>0</v>
      </c>
      <c r="AH594" s="205">
        <f t="shared" si="565"/>
        <v>0</v>
      </c>
      <c r="AI594" s="205">
        <f t="shared" si="547"/>
        <v>-0.16449279714088277</v>
      </c>
      <c r="AJ594" s="205">
        <f t="shared" si="582"/>
        <v>1508.8704878309443</v>
      </c>
      <c r="AK594" s="205">
        <f t="shared" si="566"/>
        <v>104.46564873000393</v>
      </c>
      <c r="AL594" s="205">
        <f t="shared" si="548"/>
        <v>104.54740072302907</v>
      </c>
      <c r="AM594" s="205" t="e">
        <f t="shared" si="549"/>
        <v>#DIV/0!</v>
      </c>
      <c r="AN594" s="205">
        <f t="shared" si="567"/>
        <v>0</v>
      </c>
      <c r="AO594" s="205">
        <f t="shared" si="550"/>
        <v>0</v>
      </c>
      <c r="AP594" s="205">
        <f t="shared" si="568"/>
        <v>0</v>
      </c>
      <c r="AQ594" s="205">
        <f t="shared" si="569"/>
        <v>0</v>
      </c>
      <c r="AR594" s="215">
        <f t="shared" si="551"/>
        <v>42.694886918955916</v>
      </c>
      <c r="AS594" s="215">
        <f t="shared" si="552"/>
        <v>42.694886918955916</v>
      </c>
      <c r="AT594" s="215">
        <f t="shared" si="553"/>
        <v>0</v>
      </c>
      <c r="AU594" s="215">
        <f t="shared" si="583"/>
        <v>0</v>
      </c>
      <c r="AV594" s="201"/>
      <c r="AW594" s="115">
        <f t="shared" si="584"/>
        <v>97.148999999992412</v>
      </c>
      <c r="AX594" s="115">
        <f t="shared" si="585"/>
        <v>2.5105597920737781E-2</v>
      </c>
      <c r="AY594" s="115">
        <f t="shared" si="570"/>
        <v>0.39779182492809245</v>
      </c>
      <c r="AZ594" s="115">
        <f t="shared" si="586"/>
        <v>2.9502651894575398E-2</v>
      </c>
      <c r="BA594" s="115">
        <f t="shared" si="571"/>
        <v>0.50674746231393764</v>
      </c>
      <c r="BB594" s="115">
        <f t="shared" si="587"/>
        <v>0.39779182492809245</v>
      </c>
      <c r="BC594" s="115">
        <f t="shared" si="588"/>
        <v>0.399952679366609</v>
      </c>
      <c r="BD594" s="115">
        <f t="shared" si="589"/>
        <v>0.50674746231393764</v>
      </c>
      <c r="BE594" s="115">
        <f t="shared" si="572"/>
        <v>0.10679478294732864</v>
      </c>
      <c r="BF594" s="115">
        <f t="shared" si="573"/>
        <v>2.7456628323002195E-2</v>
      </c>
      <c r="BG594" s="115">
        <f t="shared" si="590"/>
        <v>1494.61932369637</v>
      </c>
      <c r="BH594" s="115">
        <f t="shared" si="591"/>
        <v>96.155295328687544</v>
      </c>
      <c r="BI594" s="115">
        <f t="shared" si="574"/>
        <v>96.155295328687544</v>
      </c>
      <c r="BJ594" s="115">
        <f t="shared" si="575"/>
        <v>-5.7092927123928323</v>
      </c>
      <c r="BK594" s="115">
        <f t="shared" si="554"/>
        <v>-5.7092927123928323</v>
      </c>
      <c r="BL594" s="115">
        <f t="shared" si="555"/>
        <v>-5.7092927123928323</v>
      </c>
      <c r="BM594" s="115">
        <f t="shared" si="576"/>
        <v>5.7092927123928323</v>
      </c>
      <c r="BN594" s="201">
        <f t="shared" si="556"/>
        <v>1.4123769864867786</v>
      </c>
      <c r="BO594" s="216">
        <f t="shared" si="592"/>
        <v>6.3754350614916717</v>
      </c>
      <c r="BP594" s="201"/>
      <c r="BQ594" s="110">
        <f t="shared" si="557"/>
        <v>5.7378915553425047</v>
      </c>
      <c r="BR594" s="110">
        <f t="shared" si="558"/>
        <v>0</v>
      </c>
      <c r="BS594" s="110">
        <f t="shared" si="577"/>
        <v>1</v>
      </c>
      <c r="BT594" s="110">
        <f t="shared" si="578"/>
        <v>1.6307087800283398E-4</v>
      </c>
    </row>
    <row r="595" spans="1:72" s="217" customFormat="1">
      <c r="A595" s="110">
        <f t="shared" si="593"/>
        <v>3.4900000000001175</v>
      </c>
      <c r="B595" s="110">
        <f t="shared" si="559"/>
        <v>1496.0023406125624</v>
      </c>
      <c r="C595" s="116">
        <f t="shared" si="560"/>
        <v>1493.6576917379455</v>
      </c>
      <c r="D595" s="110"/>
      <c r="E595" s="205">
        <f t="shared" si="528"/>
        <v>1524.1399717932811</v>
      </c>
      <c r="F595" s="205">
        <f t="shared" si="529"/>
        <v>1623.2828812236294</v>
      </c>
      <c r="G595" s="205">
        <f t="shared" si="530"/>
        <v>-0.16456824124615951</v>
      </c>
      <c r="H595" s="205">
        <f t="shared" si="531"/>
        <v>1507.8241975563014</v>
      </c>
      <c r="I595" s="205">
        <f t="shared" si="532"/>
        <v>0</v>
      </c>
      <c r="J595" s="110"/>
      <c r="K595" s="115">
        <f t="shared" si="533"/>
        <v>1487.4024900000115</v>
      </c>
      <c r="L595" s="115">
        <f t="shared" si="534"/>
        <v>1715.2236800000067</v>
      </c>
      <c r="M595" s="115">
        <f t="shared" si="535"/>
        <v>0.19250513347022352</v>
      </c>
      <c r="N595" s="115">
        <f t="shared" si="536"/>
        <v>1563.3573660718655</v>
      </c>
      <c r="O595" s="115">
        <f t="shared" si="537"/>
        <v>1912.6898000000035</v>
      </c>
      <c r="P595" s="110"/>
      <c r="Q595" s="205">
        <f t="shared" si="538"/>
        <v>-0.28380881035659417</v>
      </c>
      <c r="R595" s="204">
        <f t="shared" si="539"/>
        <v>0</v>
      </c>
      <c r="S595" s="204">
        <f t="shared" si="540"/>
        <v>0</v>
      </c>
      <c r="T595" s="115">
        <f t="shared" si="541"/>
        <v>3.774824726598551E-2</v>
      </c>
      <c r="U595" s="115">
        <f t="shared" si="542"/>
        <v>0.73340722969137462</v>
      </c>
      <c r="V595" s="115">
        <f t="shared" si="543"/>
        <v>0</v>
      </c>
      <c r="W595" s="202">
        <f t="shared" si="561"/>
        <v>0.73340722969137462</v>
      </c>
      <c r="X595" s="110"/>
      <c r="Y595" s="205">
        <f t="shared" si="579"/>
        <v>104.62902746428649</v>
      </c>
      <c r="Z595" s="205">
        <f t="shared" si="580"/>
        <v>-0.30745799402579199</v>
      </c>
      <c r="AA595" s="205">
        <f t="shared" si="544"/>
        <v>0</v>
      </c>
      <c r="AB595" s="205">
        <f t="shared" si="562"/>
        <v>0</v>
      </c>
      <c r="AC595" s="205">
        <f t="shared" si="581"/>
        <v>-0.29737154401392768</v>
      </c>
      <c r="AD595" s="205">
        <f t="shared" si="545"/>
        <v>0</v>
      </c>
      <c r="AE595" s="205">
        <f t="shared" si="563"/>
        <v>0</v>
      </c>
      <c r="AF595" s="205">
        <f t="shared" si="546"/>
        <v>0</v>
      </c>
      <c r="AG595" s="205">
        <f t="shared" si="564"/>
        <v>0</v>
      </c>
      <c r="AH595" s="205">
        <f t="shared" si="565"/>
        <v>0</v>
      </c>
      <c r="AI595" s="205">
        <f t="shared" si="547"/>
        <v>-0.16456824124615951</v>
      </c>
      <c r="AJ595" s="205">
        <f t="shared" si="582"/>
        <v>1507.8241975563014</v>
      </c>
      <c r="AK595" s="205">
        <f t="shared" si="566"/>
        <v>104.54740072302907</v>
      </c>
      <c r="AL595" s="205">
        <f t="shared" si="548"/>
        <v>104.62902746428649</v>
      </c>
      <c r="AM595" s="205" t="e">
        <f t="shared" si="549"/>
        <v>#DIV/0!</v>
      </c>
      <c r="AN595" s="205">
        <f t="shared" si="567"/>
        <v>0</v>
      </c>
      <c r="AO595" s="205">
        <f t="shared" si="550"/>
        <v>0</v>
      </c>
      <c r="AP595" s="205">
        <f t="shared" si="568"/>
        <v>0</v>
      </c>
      <c r="AQ595" s="205">
        <f t="shared" si="569"/>
        <v>0</v>
      </c>
      <c r="AR595" s="215">
        <f t="shared" si="551"/>
        <v>43.481449432996129</v>
      </c>
      <c r="AS595" s="215">
        <f t="shared" si="552"/>
        <v>43.481449432996129</v>
      </c>
      <c r="AT595" s="215">
        <f t="shared" si="553"/>
        <v>0</v>
      </c>
      <c r="AU595" s="215">
        <f t="shared" si="583"/>
        <v>0</v>
      </c>
      <c r="AV595" s="201"/>
      <c r="AW595" s="115">
        <f t="shared" si="584"/>
        <v>97.250999999984998</v>
      </c>
      <c r="AX595" s="115">
        <f t="shared" si="585"/>
        <v>2.7456628323002195E-2</v>
      </c>
      <c r="AY595" s="115">
        <f t="shared" si="570"/>
        <v>0.45495747732254954</v>
      </c>
      <c r="AZ595" s="115">
        <f t="shared" si="586"/>
        <v>3.18460356472288E-2</v>
      </c>
      <c r="BA595" s="115">
        <f t="shared" si="571"/>
        <v>0.56830707844142903</v>
      </c>
      <c r="BB595" s="115">
        <f t="shared" si="587"/>
        <v>0.45495747732254954</v>
      </c>
      <c r="BC595" s="115">
        <f t="shared" si="588"/>
        <v>0.4570456064905361</v>
      </c>
      <c r="BD595" s="115">
        <f t="shared" si="589"/>
        <v>0.56830707844142903</v>
      </c>
      <c r="BE595" s="115">
        <f t="shared" si="572"/>
        <v>0.11126147195089292</v>
      </c>
      <c r="BF595" s="115">
        <f t="shared" si="573"/>
        <v>2.9769450211079861E-2</v>
      </c>
      <c r="BG595" s="115">
        <f t="shared" si="590"/>
        <v>1494.1846015727454</v>
      </c>
      <c r="BH595" s="115">
        <f t="shared" si="591"/>
        <v>96.163195842452524</v>
      </c>
      <c r="BI595" s="115">
        <f t="shared" si="574"/>
        <v>96.163195842452524</v>
      </c>
      <c r="BJ595" s="115">
        <f t="shared" si="575"/>
        <v>-5.8614486504597867</v>
      </c>
      <c r="BK595" s="115">
        <f t="shared" si="554"/>
        <v>-5.8614486504597867</v>
      </c>
      <c r="BL595" s="115">
        <f t="shared" si="555"/>
        <v>-5.8614486504597867</v>
      </c>
      <c r="BM595" s="115">
        <f t="shared" si="576"/>
        <v>5.8614486504597867</v>
      </c>
      <c r="BN595" s="201">
        <f t="shared" si="556"/>
        <v>1.6148254323996496</v>
      </c>
      <c r="BO595" s="216">
        <f t="shared" si="592"/>
        <v>7.9902604938913218</v>
      </c>
      <c r="BP595" s="201"/>
      <c r="BQ595" s="110">
        <f t="shared" si="557"/>
        <v>7.1912344445021894</v>
      </c>
      <c r="BR595" s="110">
        <f t="shared" si="558"/>
        <v>0</v>
      </c>
      <c r="BS595" s="110">
        <f t="shared" si="577"/>
        <v>1</v>
      </c>
      <c r="BT595" s="110">
        <f t="shared" si="578"/>
        <v>2.0437488291275225E-4</v>
      </c>
    </row>
    <row r="596" spans="1:72" s="217" customFormat="1">
      <c r="A596" s="110">
        <f t="shared" si="593"/>
        <v>3.4800000000001177</v>
      </c>
      <c r="B596" s="110">
        <f t="shared" si="559"/>
        <v>1495.8705287483431</v>
      </c>
      <c r="C596" s="116">
        <f t="shared" si="560"/>
        <v>1493.2228772436156</v>
      </c>
      <c r="D596" s="110"/>
      <c r="E596" s="205">
        <f t="shared" si="528"/>
        <v>1523.1349833888253</v>
      </c>
      <c r="F596" s="205">
        <f t="shared" si="529"/>
        <v>1622.4886812236293</v>
      </c>
      <c r="G596" s="205">
        <f t="shared" si="530"/>
        <v>-0.16464300256076964</v>
      </c>
      <c r="H596" s="205">
        <f t="shared" si="531"/>
        <v>1506.7770922617876</v>
      </c>
      <c r="I596" s="205">
        <f t="shared" si="532"/>
        <v>0</v>
      </c>
      <c r="J596" s="110"/>
      <c r="K596" s="115">
        <f t="shared" si="533"/>
        <v>1486.4289600000116</v>
      </c>
      <c r="L596" s="115">
        <f t="shared" si="534"/>
        <v>1714.6467200000068</v>
      </c>
      <c r="M596" s="115">
        <f t="shared" si="535"/>
        <v>0.1927029804727623</v>
      </c>
      <c r="N596" s="115">
        <f t="shared" si="536"/>
        <v>1562.5681746501327</v>
      </c>
      <c r="O596" s="115">
        <f t="shared" si="537"/>
        <v>1912.3792000000037</v>
      </c>
      <c r="P596" s="110"/>
      <c r="Q596" s="205">
        <f t="shared" si="538"/>
        <v>-0.27441811663431953</v>
      </c>
      <c r="R596" s="204">
        <f t="shared" si="539"/>
        <v>0</v>
      </c>
      <c r="S596" s="204">
        <f t="shared" si="540"/>
        <v>0</v>
      </c>
      <c r="T596" s="115">
        <f t="shared" si="541"/>
        <v>4.1370876431053034E-2</v>
      </c>
      <c r="U596" s="115">
        <f t="shared" si="542"/>
        <v>0.84147667479757648</v>
      </c>
      <c r="V596" s="115">
        <f t="shared" si="543"/>
        <v>0</v>
      </c>
      <c r="W596" s="202">
        <f t="shared" si="561"/>
        <v>0.84147667479757648</v>
      </c>
      <c r="X596" s="110"/>
      <c r="Y596" s="205">
        <f t="shared" si="579"/>
        <v>104.71052945138349</v>
      </c>
      <c r="Z596" s="205">
        <f t="shared" si="580"/>
        <v>-0.30106686310704528</v>
      </c>
      <c r="AA596" s="205">
        <f t="shared" si="544"/>
        <v>0</v>
      </c>
      <c r="AB596" s="205">
        <f t="shared" si="562"/>
        <v>0</v>
      </c>
      <c r="AC596" s="205">
        <f t="shared" si="581"/>
        <v>-0.29100181246682949</v>
      </c>
      <c r="AD596" s="205">
        <f t="shared" si="545"/>
        <v>0</v>
      </c>
      <c r="AE596" s="205">
        <f t="shared" si="563"/>
        <v>0</v>
      </c>
      <c r="AF596" s="205">
        <f t="shared" si="546"/>
        <v>0</v>
      </c>
      <c r="AG596" s="205">
        <f t="shared" si="564"/>
        <v>0</v>
      </c>
      <c r="AH596" s="205">
        <f t="shared" si="565"/>
        <v>0</v>
      </c>
      <c r="AI596" s="205">
        <f t="shared" si="547"/>
        <v>-0.16464300256076964</v>
      </c>
      <c r="AJ596" s="205">
        <f t="shared" si="582"/>
        <v>1506.7770922617876</v>
      </c>
      <c r="AK596" s="205">
        <f t="shared" si="566"/>
        <v>104.62902746428649</v>
      </c>
      <c r="AL596" s="205">
        <f t="shared" si="548"/>
        <v>104.71052945138349</v>
      </c>
      <c r="AM596" s="205" t="e">
        <f t="shared" si="549"/>
        <v>#DIV/0!</v>
      </c>
      <c r="AN596" s="205">
        <f t="shared" si="567"/>
        <v>0</v>
      </c>
      <c r="AO596" s="205">
        <f t="shared" si="550"/>
        <v>0</v>
      </c>
      <c r="AP596" s="205">
        <f t="shared" si="568"/>
        <v>0</v>
      </c>
      <c r="AQ596" s="205">
        <f t="shared" si="569"/>
        <v>0</v>
      </c>
      <c r="AR596" s="215">
        <f t="shared" si="551"/>
        <v>44.200329449931935</v>
      </c>
      <c r="AS596" s="215">
        <f t="shared" si="552"/>
        <v>44.200329449931935</v>
      </c>
      <c r="AT596" s="215">
        <f t="shared" si="553"/>
        <v>0</v>
      </c>
      <c r="AU596" s="215">
        <f t="shared" si="583"/>
        <v>0</v>
      </c>
      <c r="AV596" s="201"/>
      <c r="AW596" s="115">
        <f t="shared" si="584"/>
        <v>97.353000000000321</v>
      </c>
      <c r="AX596" s="115">
        <f t="shared" si="585"/>
        <v>2.9769450211079847E-2</v>
      </c>
      <c r="AY596" s="115">
        <f t="shared" si="570"/>
        <v>0.51363690583836341</v>
      </c>
      <c r="AZ596" s="115">
        <f t="shared" si="586"/>
        <v>3.4151230139162665E-2</v>
      </c>
      <c r="BA596" s="115">
        <f t="shared" si="571"/>
        <v>0.63111648986492563</v>
      </c>
      <c r="BB596" s="115">
        <f t="shared" si="587"/>
        <v>0.51363690583836341</v>
      </c>
      <c r="BC596" s="115">
        <f t="shared" si="588"/>
        <v>0.51566009299513271</v>
      </c>
      <c r="BD596" s="115">
        <f t="shared" si="589"/>
        <v>0.63111648986492563</v>
      </c>
      <c r="BE596" s="115">
        <f t="shared" si="572"/>
        <v>0.11545639686979292</v>
      </c>
      <c r="BF596" s="115">
        <f t="shared" si="573"/>
        <v>3.2047211437552799E-2</v>
      </c>
      <c r="BG596" s="115">
        <f t="shared" si="590"/>
        <v>1493.742702808536</v>
      </c>
      <c r="BH596" s="115">
        <f t="shared" si="591"/>
        <v>96.172432912978593</v>
      </c>
      <c r="BI596" s="115">
        <f t="shared" si="574"/>
        <v>96.172432912978593</v>
      </c>
      <c r="BJ596" s="115">
        <f t="shared" si="575"/>
        <v>-6.0005118035874538</v>
      </c>
      <c r="BK596" s="115">
        <f t="shared" si="554"/>
        <v>-6.0005118035874538</v>
      </c>
      <c r="BL596" s="115">
        <f t="shared" si="555"/>
        <v>-6.0005118035874538</v>
      </c>
      <c r="BM596" s="115">
        <f t="shared" si="576"/>
        <v>6.0005118035874538</v>
      </c>
      <c r="BN596" s="201">
        <f t="shared" si="556"/>
        <v>1.8228866967686226</v>
      </c>
      <c r="BO596" s="216">
        <f t="shared" si="592"/>
        <v>9.8131471906599437</v>
      </c>
      <c r="BP596" s="201"/>
      <c r="BQ596" s="110">
        <f t="shared" si="557"/>
        <v>8.83183247159395</v>
      </c>
      <c r="BR596" s="110">
        <f t="shared" si="558"/>
        <v>0</v>
      </c>
      <c r="BS596" s="110">
        <f t="shared" si="577"/>
        <v>1</v>
      </c>
      <c r="BT596" s="110">
        <f t="shared" si="578"/>
        <v>2.5100067884270007E-4</v>
      </c>
    </row>
    <row r="597" spans="1:72" s="217" customFormat="1">
      <c r="A597" s="110">
        <f t="shared" si="593"/>
        <v>3.4700000000001179</v>
      </c>
      <c r="B597" s="110">
        <f t="shared" si="559"/>
        <v>1495.7387168841237</v>
      </c>
      <c r="C597" s="116">
        <f t="shared" si="560"/>
        <v>1492.7808739491163</v>
      </c>
      <c r="D597" s="110"/>
      <c r="E597" s="205">
        <f t="shared" si="528"/>
        <v>1522.1288686296182</v>
      </c>
      <c r="F597" s="205">
        <f t="shared" si="529"/>
        <v>1621.6916812236295</v>
      </c>
      <c r="G597" s="205">
        <f t="shared" si="530"/>
        <v>-0.16471707671303595</v>
      </c>
      <c r="H597" s="205">
        <f t="shared" si="531"/>
        <v>1505.7291731898049</v>
      </c>
      <c r="I597" s="205">
        <f t="shared" si="532"/>
        <v>0</v>
      </c>
      <c r="J597" s="110"/>
      <c r="K597" s="115">
        <f t="shared" si="533"/>
        <v>1485.4544100000116</v>
      </c>
      <c r="L597" s="115">
        <f t="shared" si="534"/>
        <v>1714.0691200000069</v>
      </c>
      <c r="M597" s="115">
        <f t="shared" si="535"/>
        <v>0.1929012345678989</v>
      </c>
      <c r="N597" s="115">
        <f t="shared" si="536"/>
        <v>1561.7783607554384</v>
      </c>
      <c r="O597" s="115">
        <f t="shared" si="537"/>
        <v>1912.0682000000038</v>
      </c>
      <c r="P597" s="110"/>
      <c r="Q597" s="205">
        <f t="shared" si="538"/>
        <v>-0.2650603278264741</v>
      </c>
      <c r="R597" s="204">
        <f t="shared" si="539"/>
        <v>0</v>
      </c>
      <c r="S597" s="204">
        <f t="shared" si="540"/>
        <v>0</v>
      </c>
      <c r="T597" s="115">
        <f t="shared" si="541"/>
        <v>4.4985324365664381E-2</v>
      </c>
      <c r="U597" s="115">
        <f t="shared" si="542"/>
        <v>0.95412721685199353</v>
      </c>
      <c r="V597" s="115">
        <f t="shared" si="543"/>
        <v>0</v>
      </c>
      <c r="W597" s="202">
        <f t="shared" si="561"/>
        <v>0.95412721685199353</v>
      </c>
      <c r="X597" s="110"/>
      <c r="Y597" s="205">
        <f t="shared" si="579"/>
        <v>104.79190719827552</v>
      </c>
      <c r="Z597" s="205">
        <f t="shared" si="580"/>
        <v>-0.294768638167893</v>
      </c>
      <c r="AA597" s="205">
        <f t="shared" si="544"/>
        <v>0</v>
      </c>
      <c r="AB597" s="205">
        <f t="shared" si="562"/>
        <v>0</v>
      </c>
      <c r="AC597" s="205">
        <f t="shared" si="581"/>
        <v>-0.28472472745518829</v>
      </c>
      <c r="AD597" s="205">
        <f t="shared" si="545"/>
        <v>0</v>
      </c>
      <c r="AE597" s="205">
        <f t="shared" si="563"/>
        <v>0</v>
      </c>
      <c r="AF597" s="205">
        <f t="shared" si="546"/>
        <v>0</v>
      </c>
      <c r="AG597" s="205">
        <f t="shared" si="564"/>
        <v>0</v>
      </c>
      <c r="AH597" s="205">
        <f t="shared" si="565"/>
        <v>0</v>
      </c>
      <c r="AI597" s="205">
        <f t="shared" si="547"/>
        <v>-0.16471707671303595</v>
      </c>
      <c r="AJ597" s="205">
        <f t="shared" si="582"/>
        <v>1505.7291731898049</v>
      </c>
      <c r="AK597" s="205">
        <f t="shared" si="566"/>
        <v>104.71052945138349</v>
      </c>
      <c r="AL597" s="205">
        <f t="shared" si="548"/>
        <v>104.79190719827552</v>
      </c>
      <c r="AM597" s="205" t="e">
        <f t="shared" si="549"/>
        <v>#DIV/0!</v>
      </c>
      <c r="AN597" s="205">
        <f t="shared" si="567"/>
        <v>0</v>
      </c>
      <c r="AO597" s="205">
        <f t="shared" si="550"/>
        <v>0</v>
      </c>
      <c r="AP597" s="205">
        <f t="shared" si="568"/>
        <v>0</v>
      </c>
      <c r="AQ597" s="205">
        <f t="shared" si="569"/>
        <v>0</v>
      </c>
      <c r="AR597" s="215">
        <f t="shared" si="551"/>
        <v>44.861850179182284</v>
      </c>
      <c r="AS597" s="215">
        <f t="shared" si="552"/>
        <v>44.861850179182284</v>
      </c>
      <c r="AT597" s="215">
        <f t="shared" si="553"/>
        <v>0</v>
      </c>
      <c r="AU597" s="215">
        <f t="shared" si="583"/>
        <v>0</v>
      </c>
      <c r="AV597" s="201"/>
      <c r="AW597" s="115">
        <f t="shared" si="584"/>
        <v>97.454999999992907</v>
      </c>
      <c r="AX597" s="115">
        <f t="shared" si="585"/>
        <v>3.2047211437552792E-2</v>
      </c>
      <c r="AY597" s="115">
        <f t="shared" si="570"/>
        <v>0.57370068518084361</v>
      </c>
      <c r="AZ597" s="115">
        <f t="shared" si="586"/>
        <v>3.6421383160798515E-2</v>
      </c>
      <c r="BA597" s="115">
        <f t="shared" si="571"/>
        <v>0.69507977555481093</v>
      </c>
      <c r="BB597" s="115">
        <f t="shared" si="587"/>
        <v>0.57370068518084361</v>
      </c>
      <c r="BC597" s="115">
        <f t="shared" si="588"/>
        <v>0.57566521103100599</v>
      </c>
      <c r="BD597" s="115">
        <f t="shared" si="589"/>
        <v>0.69507977555481093</v>
      </c>
      <c r="BE597" s="115">
        <f t="shared" si="572"/>
        <v>0.11941456452380494</v>
      </c>
      <c r="BF597" s="115">
        <f t="shared" si="573"/>
        <v>3.4292587618158045E-2</v>
      </c>
      <c r="BG597" s="115">
        <f t="shared" si="590"/>
        <v>1493.2941999734862</v>
      </c>
      <c r="BH597" s="115">
        <f t="shared" si="591"/>
        <v>96.182885941973154</v>
      </c>
      <c r="BI597" s="115">
        <f t="shared" si="574"/>
        <v>96.182885941973154</v>
      </c>
      <c r="BJ597" s="115">
        <f t="shared" si="575"/>
        <v>-6.1284791365242919</v>
      </c>
      <c r="BK597" s="115">
        <f t="shared" si="554"/>
        <v>-6.1284791365242919</v>
      </c>
      <c r="BL597" s="115">
        <f t="shared" si="555"/>
        <v>-6.1284791365242919</v>
      </c>
      <c r="BM597" s="115">
        <f t="shared" si="576"/>
        <v>6.1284791365242919</v>
      </c>
      <c r="BN597" s="201">
        <f t="shared" si="556"/>
        <v>2.0361128001009536</v>
      </c>
      <c r="BO597" s="216">
        <f t="shared" si="592"/>
        <v>11.849259990760897</v>
      </c>
      <c r="BP597" s="201"/>
      <c r="BQ597" s="110">
        <f t="shared" si="557"/>
        <v>10.664333991684808</v>
      </c>
      <c r="BR597" s="110">
        <f t="shared" si="558"/>
        <v>0</v>
      </c>
      <c r="BS597" s="110">
        <f t="shared" si="577"/>
        <v>1</v>
      </c>
      <c r="BT597" s="110">
        <f t="shared" si="578"/>
        <v>3.0308037204368227E-4</v>
      </c>
    </row>
    <row r="598" spans="1:72" s="217" customFormat="1">
      <c r="A598" s="110">
        <f t="shared" si="593"/>
        <v>3.4600000000001181</v>
      </c>
      <c r="B598" s="110">
        <f t="shared" si="559"/>
        <v>1495.6069050199042</v>
      </c>
      <c r="C598" s="116">
        <f t="shared" si="560"/>
        <v>1492.3322554473245</v>
      </c>
      <c r="D598" s="110"/>
      <c r="E598" s="205">
        <f t="shared" si="528"/>
        <v>1521.1216275156594</v>
      </c>
      <c r="F598" s="205">
        <f t="shared" si="529"/>
        <v>1620.8918812236293</v>
      </c>
      <c r="G598" s="205">
        <f t="shared" si="530"/>
        <v>-0.16479045935209938</v>
      </c>
      <c r="H598" s="205">
        <f t="shared" si="531"/>
        <v>1504.6804415774475</v>
      </c>
      <c r="I598" s="205">
        <f t="shared" si="532"/>
        <v>0</v>
      </c>
      <c r="J598" s="110"/>
      <c r="K598" s="115">
        <f t="shared" si="533"/>
        <v>1484.4788400000116</v>
      </c>
      <c r="L598" s="115">
        <f t="shared" si="534"/>
        <v>1713.4908800000069</v>
      </c>
      <c r="M598" s="115">
        <f t="shared" si="535"/>
        <v>0.1930998970133859</v>
      </c>
      <c r="N598" s="115">
        <f t="shared" si="536"/>
        <v>1560.9879253610984</v>
      </c>
      <c r="O598" s="115">
        <f t="shared" si="537"/>
        <v>1911.7568000000038</v>
      </c>
      <c r="P598" s="110"/>
      <c r="Q598" s="205">
        <f t="shared" si="538"/>
        <v>-0.25573476610009904</v>
      </c>
      <c r="R598" s="204">
        <f t="shared" si="539"/>
        <v>0</v>
      </c>
      <c r="S598" s="204">
        <f t="shared" si="540"/>
        <v>0</v>
      </c>
      <c r="T598" s="115">
        <f t="shared" si="541"/>
        <v>4.8591615619391904E-2</v>
      </c>
      <c r="U598" s="115">
        <f t="shared" si="542"/>
        <v>1.0711295698185723</v>
      </c>
      <c r="V598" s="115">
        <f t="shared" si="543"/>
        <v>0</v>
      </c>
      <c r="W598" s="202">
        <f t="shared" si="561"/>
        <v>1.0711295698185723</v>
      </c>
      <c r="X598" s="110"/>
      <c r="Y598" s="205">
        <f t="shared" si="579"/>
        <v>104.87316123574369</v>
      </c>
      <c r="Z598" s="205">
        <f t="shared" si="580"/>
        <v>-0.28855666893062204</v>
      </c>
      <c r="AA598" s="205">
        <f t="shared" si="544"/>
        <v>0</v>
      </c>
      <c r="AB598" s="205">
        <f t="shared" si="562"/>
        <v>0</v>
      </c>
      <c r="AC598" s="205">
        <f t="shared" si="581"/>
        <v>-0.27853364139651327</v>
      </c>
      <c r="AD598" s="205">
        <f t="shared" si="545"/>
        <v>0</v>
      </c>
      <c r="AE598" s="205">
        <f t="shared" si="563"/>
        <v>0</v>
      </c>
      <c r="AF598" s="205">
        <f t="shared" si="546"/>
        <v>0</v>
      </c>
      <c r="AG598" s="205">
        <f t="shared" si="564"/>
        <v>0</v>
      </c>
      <c r="AH598" s="205">
        <f t="shared" si="565"/>
        <v>0</v>
      </c>
      <c r="AI598" s="205">
        <f t="shared" si="547"/>
        <v>-0.16479045935209938</v>
      </c>
      <c r="AJ598" s="205">
        <f t="shared" si="582"/>
        <v>1504.6804415774475</v>
      </c>
      <c r="AK598" s="205">
        <f t="shared" si="566"/>
        <v>104.79190719827552</v>
      </c>
      <c r="AL598" s="205">
        <f t="shared" si="548"/>
        <v>104.87316123574369</v>
      </c>
      <c r="AM598" s="205" t="e">
        <f t="shared" si="549"/>
        <v>#DIV/0!</v>
      </c>
      <c r="AN598" s="205">
        <f t="shared" si="567"/>
        <v>0</v>
      </c>
      <c r="AO598" s="205">
        <f t="shared" si="550"/>
        <v>0</v>
      </c>
      <c r="AP598" s="205">
        <f t="shared" si="568"/>
        <v>0</v>
      </c>
      <c r="AQ598" s="205">
        <f t="shared" si="569"/>
        <v>0</v>
      </c>
      <c r="AR598" s="215">
        <f t="shared" si="551"/>
        <v>45.474136435508939</v>
      </c>
      <c r="AS598" s="215">
        <f t="shared" si="552"/>
        <v>45.474136435508939</v>
      </c>
      <c r="AT598" s="215">
        <f t="shared" si="553"/>
        <v>0</v>
      </c>
      <c r="AU598" s="215">
        <f t="shared" si="583"/>
        <v>0</v>
      </c>
      <c r="AV598" s="201"/>
      <c r="AW598" s="115">
        <f t="shared" si="584"/>
        <v>97.55700000000823</v>
      </c>
      <c r="AX598" s="115">
        <f t="shared" si="585"/>
        <v>3.4292587618158052E-2</v>
      </c>
      <c r="AY598" s="115">
        <f t="shared" si="570"/>
        <v>0.63503898206274967</v>
      </c>
      <c r="AZ598" s="115">
        <f t="shared" si="586"/>
        <v>3.8659170265952551E-2</v>
      </c>
      <c r="BA598" s="115">
        <f t="shared" si="571"/>
        <v>0.76011410738965635</v>
      </c>
      <c r="BB598" s="115">
        <f t="shared" si="587"/>
        <v>0.63503898206274967</v>
      </c>
      <c r="BC598" s="115">
        <f t="shared" si="588"/>
        <v>0.63695000239624755</v>
      </c>
      <c r="BD598" s="115">
        <f t="shared" si="589"/>
        <v>0.76011410738965635</v>
      </c>
      <c r="BE598" s="115">
        <f t="shared" si="572"/>
        <v>0.1231641049934088</v>
      </c>
      <c r="BF598" s="115">
        <f t="shared" si="573"/>
        <v>3.6507882001344458E-2</v>
      </c>
      <c r="BG598" s="115">
        <f t="shared" si="590"/>
        <v>1492.8395845332186</v>
      </c>
      <c r="BH598" s="115">
        <f t="shared" si="591"/>
        <v>96.194452616170793</v>
      </c>
      <c r="BI598" s="115">
        <f t="shared" si="574"/>
        <v>96.194452616170793</v>
      </c>
      <c r="BJ598" s="115">
        <f t="shared" si="575"/>
        <v>-6.2469223473739284</v>
      </c>
      <c r="BK598" s="115">
        <f t="shared" si="554"/>
        <v>-6.2469223473739284</v>
      </c>
      <c r="BL598" s="115">
        <f t="shared" si="555"/>
        <v>-6.2469223473739284</v>
      </c>
      <c r="BM598" s="115">
        <f t="shared" si="576"/>
        <v>6.2469223473739284</v>
      </c>
      <c r="BN598" s="201">
        <f t="shared" si="556"/>
        <v>2.254125272212224</v>
      </c>
      <c r="BO598" s="216">
        <f t="shared" si="592"/>
        <v>14.103385262973122</v>
      </c>
      <c r="BP598" s="201"/>
      <c r="BQ598" s="110">
        <f t="shared" si="557"/>
        <v>12.693046736675809</v>
      </c>
      <c r="BR598" s="110">
        <f t="shared" si="558"/>
        <v>0</v>
      </c>
      <c r="BS598" s="110">
        <f t="shared" si="577"/>
        <v>1</v>
      </c>
      <c r="BT598" s="110">
        <f t="shared" si="578"/>
        <v>3.6073638825632651E-4</v>
      </c>
    </row>
    <row r="599" spans="1:72" s="217" customFormat="1">
      <c r="A599" s="110">
        <f t="shared" si="593"/>
        <v>3.4500000000001183</v>
      </c>
      <c r="B599" s="110">
        <f t="shared" si="559"/>
        <v>1495.4750931556848</v>
      </c>
      <c r="C599" s="116">
        <f t="shared" si="560"/>
        <v>1491.8775140829694</v>
      </c>
      <c r="D599" s="110"/>
      <c r="E599" s="205">
        <f t="shared" si="528"/>
        <v>1520.1132600469493</v>
      </c>
      <c r="F599" s="205">
        <f t="shared" si="529"/>
        <v>1620.0892812236293</v>
      </c>
      <c r="G599" s="205">
        <f t="shared" si="530"/>
        <v>-0.16486314614863445</v>
      </c>
      <c r="H599" s="205">
        <f t="shared" si="531"/>
        <v>1503.6308986563395</v>
      </c>
      <c r="I599" s="205">
        <f t="shared" si="532"/>
        <v>0</v>
      </c>
      <c r="J599" s="110"/>
      <c r="K599" s="115">
        <f t="shared" si="533"/>
        <v>1483.5022500000116</v>
      </c>
      <c r="L599" s="115">
        <f t="shared" si="534"/>
        <v>1712.9120000000069</v>
      </c>
      <c r="M599" s="115">
        <f t="shared" si="535"/>
        <v>0.1932989690721626</v>
      </c>
      <c r="N599" s="115">
        <f t="shared" si="536"/>
        <v>1560.1968694439654</v>
      </c>
      <c r="O599" s="115">
        <f t="shared" si="537"/>
        <v>1911.4450000000036</v>
      </c>
      <c r="P599" s="110"/>
      <c r="Q599" s="205">
        <f t="shared" si="538"/>
        <v>-0.24644076250767541</v>
      </c>
      <c r="R599" s="204">
        <f t="shared" si="539"/>
        <v>0</v>
      </c>
      <c r="S599" s="204">
        <f t="shared" si="540"/>
        <v>0</v>
      </c>
      <c r="T599" s="115">
        <f t="shared" si="541"/>
        <v>5.2189774652879682E-2</v>
      </c>
      <c r="U599" s="115">
        <f t="shared" si="542"/>
        <v>1.1922796528840389</v>
      </c>
      <c r="V599" s="115">
        <f t="shared" si="543"/>
        <v>0</v>
      </c>
      <c r="W599" s="202">
        <f t="shared" si="561"/>
        <v>1.1922796528840389</v>
      </c>
      <c r="X599" s="110"/>
      <c r="Y599" s="205">
        <f t="shared" si="579"/>
        <v>104.95429211080359</v>
      </c>
      <c r="Z599" s="205">
        <f t="shared" si="580"/>
        <v>-0.2824251818751729</v>
      </c>
      <c r="AA599" s="205">
        <f t="shared" si="544"/>
        <v>0</v>
      </c>
      <c r="AB599" s="205">
        <f t="shared" si="562"/>
        <v>0</v>
      </c>
      <c r="AC599" s="205">
        <f t="shared" si="581"/>
        <v>-0.27242278341771903</v>
      </c>
      <c r="AD599" s="205">
        <f t="shared" si="545"/>
        <v>0</v>
      </c>
      <c r="AE599" s="205">
        <f t="shared" si="563"/>
        <v>0</v>
      </c>
      <c r="AF599" s="205">
        <f t="shared" si="546"/>
        <v>0</v>
      </c>
      <c r="AG599" s="205">
        <f t="shared" si="564"/>
        <v>0</v>
      </c>
      <c r="AH599" s="205">
        <f t="shared" si="565"/>
        <v>0</v>
      </c>
      <c r="AI599" s="205">
        <f t="shared" si="547"/>
        <v>-0.16486314614863445</v>
      </c>
      <c r="AJ599" s="205">
        <f t="shared" si="582"/>
        <v>1503.6308986563395</v>
      </c>
      <c r="AK599" s="205">
        <f t="shared" si="566"/>
        <v>104.87316123574369</v>
      </c>
      <c r="AL599" s="205">
        <f t="shared" si="548"/>
        <v>104.95429211080359</v>
      </c>
      <c r="AM599" s="205" t="e">
        <f t="shared" si="549"/>
        <v>#DIV/0!</v>
      </c>
      <c r="AN599" s="205">
        <f t="shared" si="567"/>
        <v>0</v>
      </c>
      <c r="AO599" s="205">
        <f t="shared" si="550"/>
        <v>0</v>
      </c>
      <c r="AP599" s="205">
        <f t="shared" si="568"/>
        <v>0</v>
      </c>
      <c r="AQ599" s="205">
        <f t="shared" si="569"/>
        <v>0</v>
      </c>
      <c r="AR599" s="215">
        <f t="shared" si="551"/>
        <v>46.043700266356694</v>
      </c>
      <c r="AS599" s="215">
        <f t="shared" si="552"/>
        <v>46.043700266356694</v>
      </c>
      <c r="AT599" s="215">
        <f t="shared" si="553"/>
        <v>0</v>
      </c>
      <c r="AU599" s="215">
        <f t="shared" si="583"/>
        <v>0</v>
      </c>
      <c r="AV599" s="201"/>
      <c r="AW599" s="115">
        <f t="shared" si="584"/>
        <v>97.659000000000816</v>
      </c>
      <c r="AX599" s="115">
        <f t="shared" si="585"/>
        <v>3.6507882001344444E-2</v>
      </c>
      <c r="AY599" s="115">
        <f t="shared" si="570"/>
        <v>0.69755741120107162</v>
      </c>
      <c r="AZ599" s="115">
        <f t="shared" si="586"/>
        <v>4.0866894641391441E-2</v>
      </c>
      <c r="BA599" s="115">
        <f t="shared" si="571"/>
        <v>0.82614724180252985</v>
      </c>
      <c r="BB599" s="115">
        <f t="shared" si="587"/>
        <v>0.69755741120107162</v>
      </c>
      <c r="BC599" s="115">
        <f t="shared" si="588"/>
        <v>0.69941922586998551</v>
      </c>
      <c r="BD599" s="115">
        <f t="shared" si="589"/>
        <v>0.82614724180252985</v>
      </c>
      <c r="BE599" s="115">
        <f t="shared" si="572"/>
        <v>0.12672801593254435</v>
      </c>
      <c r="BF599" s="115">
        <f t="shared" si="573"/>
        <v>3.8695098828195836E-2</v>
      </c>
      <c r="BG599" s="115">
        <f t="shared" si="590"/>
        <v>1492.3792829484132</v>
      </c>
      <c r="BH599" s="115">
        <f t="shared" si="591"/>
        <v>96.207045024927766</v>
      </c>
      <c r="BI599" s="115">
        <f t="shared" si="574"/>
        <v>96.207045024927766</v>
      </c>
      <c r="BJ599" s="115">
        <f t="shared" si="575"/>
        <v>-6.3571011537939093</v>
      </c>
      <c r="BK599" s="115">
        <f t="shared" si="554"/>
        <v>-6.3571011537939093</v>
      </c>
      <c r="BL599" s="115">
        <f t="shared" si="555"/>
        <v>-6.3571011537939093</v>
      </c>
      <c r="BM599" s="115">
        <f t="shared" si="576"/>
        <v>6.3571011537939093</v>
      </c>
      <c r="BN599" s="201">
        <f t="shared" si="556"/>
        <v>2.476600283652493</v>
      </c>
      <c r="BO599" s="216">
        <f t="shared" si="592"/>
        <v>16.579985546625615</v>
      </c>
      <c r="BP599" s="201"/>
      <c r="BQ599" s="110">
        <f t="shared" si="557"/>
        <v>14.921986991963054</v>
      </c>
      <c r="BR599" s="110">
        <f t="shared" si="558"/>
        <v>0</v>
      </c>
      <c r="BS599" s="110">
        <f t="shared" si="577"/>
        <v>1</v>
      </c>
      <c r="BT599" s="110">
        <f t="shared" si="578"/>
        <v>4.2408287031159004E-4</v>
      </c>
    </row>
    <row r="600" spans="1:72" s="217" customFormat="1">
      <c r="A600" s="110">
        <f t="shared" si="593"/>
        <v>3.4400000000001185</v>
      </c>
      <c r="B600" s="110">
        <f t="shared" si="559"/>
        <v>1495.3432812914655</v>
      </c>
      <c r="C600" s="116">
        <f t="shared" si="560"/>
        <v>1491.4170770803057</v>
      </c>
      <c r="D600" s="110"/>
      <c r="E600" s="205">
        <f t="shared" si="528"/>
        <v>1519.1037662234876</v>
      </c>
      <c r="F600" s="205">
        <f t="shared" si="529"/>
        <v>1619.2838812236296</v>
      </c>
      <c r="G600" s="205">
        <f t="shared" si="530"/>
        <v>-0.16493513279556646</v>
      </c>
      <c r="H600" s="205">
        <f t="shared" si="531"/>
        <v>1502.580545652464</v>
      </c>
      <c r="I600" s="205">
        <f t="shared" si="532"/>
        <v>0</v>
      </c>
      <c r="J600" s="110"/>
      <c r="K600" s="115">
        <f t="shared" si="533"/>
        <v>1482.5246400000117</v>
      </c>
      <c r="L600" s="115">
        <f t="shared" si="534"/>
        <v>1712.3324800000069</v>
      </c>
      <c r="M600" s="115">
        <f t="shared" si="535"/>
        <v>0.19349845201238153</v>
      </c>
      <c r="N600" s="115">
        <f t="shared" si="536"/>
        <v>1559.4051939844433</v>
      </c>
      <c r="O600" s="115">
        <f t="shared" si="537"/>
        <v>1911.1328000000037</v>
      </c>
      <c r="P600" s="110"/>
      <c r="Q600" s="205">
        <f t="shared" si="538"/>
        <v>-0.23717765678336894</v>
      </c>
      <c r="R600" s="204">
        <f t="shared" si="539"/>
        <v>0</v>
      </c>
      <c r="S600" s="204">
        <f t="shared" si="540"/>
        <v>0</v>
      </c>
      <c r="T600" s="115">
        <f t="shared" si="541"/>
        <v>5.5779825838204893E-2</v>
      </c>
      <c r="U600" s="115">
        <f t="shared" si="542"/>
        <v>1.3173941509345599</v>
      </c>
      <c r="V600" s="115">
        <f t="shared" si="543"/>
        <v>0</v>
      </c>
      <c r="W600" s="202">
        <f t="shared" si="561"/>
        <v>1.3173941509345599</v>
      </c>
      <c r="X600" s="110"/>
      <c r="Y600" s="205">
        <f t="shared" si="579"/>
        <v>105.03530038754658</v>
      </c>
      <c r="Z600" s="205">
        <f t="shared" si="580"/>
        <v>-0.27636910921037194</v>
      </c>
      <c r="AA600" s="205">
        <f t="shared" si="544"/>
        <v>0</v>
      </c>
      <c r="AB600" s="205">
        <f t="shared" si="562"/>
        <v>0</v>
      </c>
      <c r="AC600" s="205">
        <f t="shared" si="581"/>
        <v>-0.26638708832729968</v>
      </c>
      <c r="AD600" s="205">
        <f t="shared" si="545"/>
        <v>0</v>
      </c>
      <c r="AE600" s="205">
        <f t="shared" si="563"/>
        <v>0</v>
      </c>
      <c r="AF600" s="205">
        <f t="shared" si="546"/>
        <v>0</v>
      </c>
      <c r="AG600" s="205">
        <f t="shared" si="564"/>
        <v>0</v>
      </c>
      <c r="AH600" s="205">
        <f t="shared" si="565"/>
        <v>0</v>
      </c>
      <c r="AI600" s="205">
        <f t="shared" si="547"/>
        <v>-0.16493513279556646</v>
      </c>
      <c r="AJ600" s="205">
        <f t="shared" si="582"/>
        <v>1502.580545652464</v>
      </c>
      <c r="AK600" s="205">
        <f t="shared" si="566"/>
        <v>104.95429211080359</v>
      </c>
      <c r="AL600" s="205">
        <f t="shared" si="548"/>
        <v>105.03530038754658</v>
      </c>
      <c r="AM600" s="205" t="e">
        <f t="shared" si="549"/>
        <v>#DIV/0!</v>
      </c>
      <c r="AN600" s="205">
        <f t="shared" si="567"/>
        <v>0</v>
      </c>
      <c r="AO600" s="205">
        <f t="shared" si="550"/>
        <v>0</v>
      </c>
      <c r="AP600" s="205">
        <f t="shared" si="568"/>
        <v>0</v>
      </c>
      <c r="AQ600" s="205">
        <f t="shared" si="569"/>
        <v>0</v>
      </c>
      <c r="AR600" s="215">
        <f t="shared" si="551"/>
        <v>46.575843319212993</v>
      </c>
      <c r="AS600" s="215">
        <f t="shared" si="552"/>
        <v>46.575843319212993</v>
      </c>
      <c r="AT600" s="215">
        <f t="shared" si="553"/>
        <v>0</v>
      </c>
      <c r="AU600" s="215">
        <f t="shared" si="583"/>
        <v>0</v>
      </c>
      <c r="AV600" s="201"/>
      <c r="AW600" s="115">
        <f t="shared" si="584"/>
        <v>97.760999999993416</v>
      </c>
      <c r="AX600" s="115">
        <f t="shared" si="585"/>
        <v>3.8695098828195842E-2</v>
      </c>
      <c r="AY600" s="115">
        <f t="shared" si="570"/>
        <v>0.76117399115299855</v>
      </c>
      <c r="AZ600" s="115">
        <f t="shared" si="586"/>
        <v>4.304656046675448E-2</v>
      </c>
      <c r="BA600" s="115">
        <f t="shared" si="571"/>
        <v>0.8931156177459102</v>
      </c>
      <c r="BB600" s="115">
        <f t="shared" si="587"/>
        <v>0.76117399115299855</v>
      </c>
      <c r="BC600" s="115">
        <f t="shared" si="588"/>
        <v>0.76299023740792327</v>
      </c>
      <c r="BD600" s="115">
        <f t="shared" si="589"/>
        <v>0.8931156177459102</v>
      </c>
      <c r="BE600" s="115">
        <f t="shared" si="572"/>
        <v>0.13012538033798693</v>
      </c>
      <c r="BF600" s="115">
        <f t="shared" si="573"/>
        <v>4.0855998461127828E-2</v>
      </c>
      <c r="BG600" s="115">
        <f t="shared" si="590"/>
        <v>1491.9136687574066</v>
      </c>
      <c r="BH600" s="115">
        <f t="shared" si="591"/>
        <v>96.220586810752366</v>
      </c>
      <c r="BI600" s="115">
        <f t="shared" si="574"/>
        <v>96.220586810752366</v>
      </c>
      <c r="BJ600" s="115">
        <f t="shared" si="575"/>
        <v>-6.4600411286183625</v>
      </c>
      <c r="BK600" s="115">
        <f t="shared" si="554"/>
        <v>-6.4600411286183625</v>
      </c>
      <c r="BL600" s="115">
        <f t="shared" si="555"/>
        <v>-6.4600411286183625</v>
      </c>
      <c r="BM600" s="115">
        <f t="shared" si="576"/>
        <v>6.4600411286183625</v>
      </c>
      <c r="BN600" s="201">
        <f t="shared" si="556"/>
        <v>2.7032577463329206</v>
      </c>
      <c r="BO600" s="216">
        <f t="shared" si="592"/>
        <v>19.283243292958534</v>
      </c>
      <c r="BP600" s="201"/>
      <c r="BQ600" s="110">
        <f t="shared" si="557"/>
        <v>17.35491896366268</v>
      </c>
      <c r="BR600" s="110">
        <f t="shared" si="558"/>
        <v>0</v>
      </c>
      <c r="BS600" s="110">
        <f t="shared" si="577"/>
        <v>1</v>
      </c>
      <c r="BT600" s="110">
        <f t="shared" si="578"/>
        <v>4.9322679694729335E-4</v>
      </c>
    </row>
    <row r="601" spans="1:72" s="217" customFormat="1">
      <c r="A601" s="110">
        <f t="shared" si="593"/>
        <v>3.4300000000001187</v>
      </c>
      <c r="B601" s="110">
        <f t="shared" si="559"/>
        <v>1495.2114694272461</v>
      </c>
      <c r="C601" s="116">
        <f t="shared" si="560"/>
        <v>1490.9513186471136</v>
      </c>
      <c r="D601" s="110"/>
      <c r="E601" s="205">
        <f t="shared" si="528"/>
        <v>1518.0931460452746</v>
      </c>
      <c r="F601" s="205">
        <f t="shared" si="529"/>
        <v>1618.4756812236296</v>
      </c>
      <c r="G601" s="205">
        <f t="shared" si="530"/>
        <v>-0.16500641500879132</v>
      </c>
      <c r="H601" s="205">
        <f t="shared" si="531"/>
        <v>1501.5293837860004</v>
      </c>
      <c r="I601" s="205">
        <f t="shared" si="532"/>
        <v>0</v>
      </c>
      <c r="J601" s="110"/>
      <c r="K601" s="115">
        <f t="shared" si="533"/>
        <v>1481.5460100000118</v>
      </c>
      <c r="L601" s="115">
        <f t="shared" si="534"/>
        <v>1711.7523200000071</v>
      </c>
      <c r="M601" s="115">
        <f t="shared" si="535"/>
        <v>0.19369834710743564</v>
      </c>
      <c r="N601" s="115">
        <f t="shared" si="536"/>
        <v>1558.6128999665048</v>
      </c>
      <c r="O601" s="115">
        <f t="shared" si="537"/>
        <v>1910.8202000000038</v>
      </c>
      <c r="P601" s="110"/>
      <c r="Q601" s="205">
        <f t="shared" si="538"/>
        <v>-0.22794479714397872</v>
      </c>
      <c r="R601" s="204">
        <f t="shared" si="539"/>
        <v>0</v>
      </c>
      <c r="S601" s="204">
        <f t="shared" si="540"/>
        <v>0</v>
      </c>
      <c r="T601" s="115">
        <f t="shared" si="541"/>
        <v>5.9361793459243424E-2</v>
      </c>
      <c r="U601" s="115">
        <f t="shared" si="542"/>
        <v>1.4463071070122744</v>
      </c>
      <c r="V601" s="115">
        <f t="shared" si="543"/>
        <v>0</v>
      </c>
      <c r="W601" s="202">
        <f t="shared" si="561"/>
        <v>1.4463071070122744</v>
      </c>
      <c r="X601" s="110"/>
      <c r="Y601" s="205">
        <f t="shared" si="579"/>
        <v>105.11618664636669</v>
      </c>
      <c r="Z601" s="205">
        <f t="shared" si="580"/>
        <v>-0.27038396021715</v>
      </c>
      <c r="AA601" s="205">
        <f t="shared" si="544"/>
        <v>0</v>
      </c>
      <c r="AB601" s="205">
        <f t="shared" si="562"/>
        <v>0</v>
      </c>
      <c r="AC601" s="205">
        <f t="shared" si="581"/>
        <v>-0.26042206795946549</v>
      </c>
      <c r="AD601" s="205">
        <f t="shared" si="545"/>
        <v>0</v>
      </c>
      <c r="AE601" s="205">
        <f t="shared" si="563"/>
        <v>0</v>
      </c>
      <c r="AF601" s="205">
        <f t="shared" si="546"/>
        <v>0</v>
      </c>
      <c r="AG601" s="205">
        <f t="shared" si="564"/>
        <v>0</v>
      </c>
      <c r="AH601" s="205">
        <f t="shared" si="565"/>
        <v>0</v>
      </c>
      <c r="AI601" s="205">
        <f t="shared" si="547"/>
        <v>-0.16500641500879132</v>
      </c>
      <c r="AJ601" s="205">
        <f t="shared" si="582"/>
        <v>1501.5293837860004</v>
      </c>
      <c r="AK601" s="205">
        <f t="shared" si="566"/>
        <v>105.03530038754658</v>
      </c>
      <c r="AL601" s="205">
        <f t="shared" si="548"/>
        <v>105.11618664636669</v>
      </c>
      <c r="AM601" s="205" t="e">
        <f t="shared" si="549"/>
        <v>#DIV/0!</v>
      </c>
      <c r="AN601" s="205">
        <f t="shared" si="567"/>
        <v>0</v>
      </c>
      <c r="AO601" s="205">
        <f t="shared" si="550"/>
        <v>0</v>
      </c>
      <c r="AP601" s="205">
        <f t="shared" si="568"/>
        <v>0</v>
      </c>
      <c r="AQ601" s="205">
        <f t="shared" si="569"/>
        <v>0</v>
      </c>
      <c r="AR601" s="215">
        <f t="shared" si="551"/>
        <v>47.074940674591353</v>
      </c>
      <c r="AS601" s="215">
        <f t="shared" si="552"/>
        <v>47.074940674591353</v>
      </c>
      <c r="AT601" s="215">
        <f t="shared" si="553"/>
        <v>0</v>
      </c>
      <c r="AU601" s="215">
        <f t="shared" si="583"/>
        <v>0</v>
      </c>
      <c r="AV601" s="201"/>
      <c r="AW601" s="115">
        <f t="shared" si="584"/>
        <v>97.862999999986002</v>
      </c>
      <c r="AX601" s="115">
        <f t="shared" si="585"/>
        <v>4.0855998461127821E-2</v>
      </c>
      <c r="AY601" s="115">
        <f t="shared" si="570"/>
        <v>0.8258168552161016</v>
      </c>
      <c r="AZ601" s="115">
        <f t="shared" si="586"/>
        <v>4.5199928043249266E-2</v>
      </c>
      <c r="BA601" s="115">
        <f t="shared" si="571"/>
        <v>0.96096288673986796</v>
      </c>
      <c r="BB601" s="115">
        <f t="shared" si="587"/>
        <v>0.8258168552161016</v>
      </c>
      <c r="BC601" s="115">
        <f t="shared" si="588"/>
        <v>0.82759064869410548</v>
      </c>
      <c r="BD601" s="115">
        <f t="shared" si="589"/>
        <v>0.96096288673986796</v>
      </c>
      <c r="BE601" s="115">
        <f t="shared" si="572"/>
        <v>0.13337223804576248</v>
      </c>
      <c r="BF601" s="115">
        <f t="shared" si="573"/>
        <v>4.299213963970392E-2</v>
      </c>
      <c r="BG601" s="115">
        <f t="shared" si="590"/>
        <v>1491.4430718254725</v>
      </c>
      <c r="BH601" s="115">
        <f t="shared" si="591"/>
        <v>96.235011029309362</v>
      </c>
      <c r="BI601" s="115">
        <f t="shared" si="574"/>
        <v>96.235011029309362</v>
      </c>
      <c r="BJ601" s="115">
        <f t="shared" si="575"/>
        <v>-6.5565886056958815</v>
      </c>
      <c r="BK601" s="115">
        <f t="shared" si="554"/>
        <v>-6.5565886056958815</v>
      </c>
      <c r="BL601" s="115">
        <f t="shared" si="555"/>
        <v>-6.5565886056958815</v>
      </c>
      <c r="BM601" s="115">
        <f t="shared" si="576"/>
        <v>6.5565886056958815</v>
      </c>
      <c r="BN601" s="201">
        <f t="shared" si="556"/>
        <v>2.9338531398759917</v>
      </c>
      <c r="BO601" s="216">
        <f t="shared" si="592"/>
        <v>22.217096432834527</v>
      </c>
      <c r="BP601" s="201"/>
      <c r="BQ601" s="110">
        <f t="shared" si="557"/>
        <v>19.995386789551073</v>
      </c>
      <c r="BR601" s="110">
        <f t="shared" si="558"/>
        <v>0</v>
      </c>
      <c r="BS601" s="110">
        <f t="shared" si="577"/>
        <v>1</v>
      </c>
      <c r="BT601" s="110">
        <f t="shared" si="578"/>
        <v>5.6826889255904146E-4</v>
      </c>
    </row>
    <row r="602" spans="1:72" s="217" customFormat="1">
      <c r="A602" s="110">
        <f t="shared" si="593"/>
        <v>3.4200000000001189</v>
      </c>
      <c r="B602" s="110">
        <f t="shared" si="559"/>
        <v>1495.0796575630268</v>
      </c>
      <c r="C602" s="116">
        <f t="shared" si="560"/>
        <v>1490.4805692403677</v>
      </c>
      <c r="D602" s="110"/>
      <c r="E602" s="205">
        <f t="shared" si="528"/>
        <v>1517.0813995123099</v>
      </c>
      <c r="F602" s="205">
        <f t="shared" si="529"/>
        <v>1617.6646812236297</v>
      </c>
      <c r="G602" s="205">
        <f t="shared" si="530"/>
        <v>-0.1650769885278969</v>
      </c>
      <c r="H602" s="205">
        <f t="shared" si="531"/>
        <v>1500.4774142711522</v>
      </c>
      <c r="I602" s="205">
        <f t="shared" si="532"/>
        <v>0</v>
      </c>
      <c r="J602" s="110"/>
      <c r="K602" s="115">
        <f t="shared" si="533"/>
        <v>1480.5663600000116</v>
      </c>
      <c r="L602" s="115">
        <f t="shared" si="534"/>
        <v>1711.1715200000069</v>
      </c>
      <c r="M602" s="115">
        <f t="shared" si="535"/>
        <v>0.19389865563598521</v>
      </c>
      <c r="N602" s="115">
        <f t="shared" si="536"/>
        <v>1557.8199883777077</v>
      </c>
      <c r="O602" s="115">
        <f t="shared" si="537"/>
        <v>1910.5072000000036</v>
      </c>
      <c r="P602" s="110"/>
      <c r="Q602" s="205">
        <f t="shared" si="538"/>
        <v>-0.21874154009440086</v>
      </c>
      <c r="R602" s="204">
        <f t="shared" si="539"/>
        <v>0</v>
      </c>
      <c r="S602" s="204">
        <f t="shared" si="540"/>
        <v>0</v>
      </c>
      <c r="T602" s="115">
        <f t="shared" si="541"/>
        <v>6.293570171203218E-2</v>
      </c>
      <c r="U602" s="115">
        <f t="shared" si="542"/>
        <v>1.578867256599932</v>
      </c>
      <c r="V602" s="115">
        <f t="shared" si="543"/>
        <v>0</v>
      </c>
      <c r="W602" s="202">
        <f t="shared" si="561"/>
        <v>1.578867256599932</v>
      </c>
      <c r="X602" s="110"/>
      <c r="Y602" s="205">
        <f t="shared" si="579"/>
        <v>105.19695148482467</v>
      </c>
      <c r="Z602" s="205">
        <f t="shared" si="580"/>
        <v>-0.26446572252721079</v>
      </c>
      <c r="AA602" s="205">
        <f t="shared" si="544"/>
        <v>0</v>
      </c>
      <c r="AB602" s="205">
        <f t="shared" si="562"/>
        <v>0</v>
      </c>
      <c r="AC602" s="205">
        <f t="shared" si="581"/>
        <v>-0.25452371245370708</v>
      </c>
      <c r="AD602" s="205">
        <f t="shared" si="545"/>
        <v>0</v>
      </c>
      <c r="AE602" s="205">
        <f t="shared" si="563"/>
        <v>0</v>
      </c>
      <c r="AF602" s="205">
        <f t="shared" si="546"/>
        <v>0</v>
      </c>
      <c r="AG602" s="205">
        <f t="shared" si="564"/>
        <v>0</v>
      </c>
      <c r="AH602" s="205">
        <f t="shared" si="565"/>
        <v>0</v>
      </c>
      <c r="AI602" s="205">
        <f t="shared" si="547"/>
        <v>-0.1650769885278969</v>
      </c>
      <c r="AJ602" s="205">
        <f t="shared" si="582"/>
        <v>1500.4774142711522</v>
      </c>
      <c r="AK602" s="205">
        <f t="shared" si="566"/>
        <v>105.11618664636669</v>
      </c>
      <c r="AL602" s="205">
        <f t="shared" si="548"/>
        <v>105.19695148482467</v>
      </c>
      <c r="AM602" s="205" t="e">
        <f t="shared" si="549"/>
        <v>#DIV/0!</v>
      </c>
      <c r="AN602" s="205">
        <f t="shared" si="567"/>
        <v>0</v>
      </c>
      <c r="AO602" s="205">
        <f t="shared" si="550"/>
        <v>0</v>
      </c>
      <c r="AP602" s="205">
        <f t="shared" si="568"/>
        <v>0</v>
      </c>
      <c r="AQ602" s="205">
        <f t="shared" si="569"/>
        <v>0</v>
      </c>
      <c r="AR602" s="215">
        <f t="shared" si="551"/>
        <v>47.544645761710271</v>
      </c>
      <c r="AS602" s="215">
        <f t="shared" si="552"/>
        <v>47.544645761710271</v>
      </c>
      <c r="AT602" s="215">
        <f t="shared" si="553"/>
        <v>0</v>
      </c>
      <c r="AU602" s="215">
        <f t="shared" si="583"/>
        <v>0</v>
      </c>
      <c r="AV602" s="201"/>
      <c r="AW602" s="115">
        <f t="shared" si="584"/>
        <v>97.965000000024062</v>
      </c>
      <c r="AX602" s="115">
        <f t="shared" si="585"/>
        <v>4.29921396397039E-2</v>
      </c>
      <c r="AY602" s="115">
        <f t="shared" si="570"/>
        <v>0.89142249551630126</v>
      </c>
      <c r="AZ602" s="115">
        <f t="shared" si="586"/>
        <v>4.7328556049466897E-2</v>
      </c>
      <c r="BA602" s="115">
        <f t="shared" si="571"/>
        <v>1.0296387581432969</v>
      </c>
      <c r="BB602" s="115">
        <f t="shared" si="587"/>
        <v>0.89142249551630126</v>
      </c>
      <c r="BC602" s="115">
        <f t="shared" si="588"/>
        <v>0.89315653475106294</v>
      </c>
      <c r="BD602" s="115">
        <f t="shared" si="589"/>
        <v>1.0296387581432969</v>
      </c>
      <c r="BE602" s="115">
        <f t="shared" si="572"/>
        <v>0.13648222339223393</v>
      </c>
      <c r="BF602" s="115">
        <f t="shared" si="573"/>
        <v>4.5104912433650238E-2</v>
      </c>
      <c r="BG602" s="115">
        <f t="shared" si="590"/>
        <v>1490.9677855485593</v>
      </c>
      <c r="BH602" s="115">
        <f t="shared" si="591"/>
        <v>96.250258510487811</v>
      </c>
      <c r="BI602" s="115">
        <f t="shared" si="574"/>
        <v>96.250258510487811</v>
      </c>
      <c r="BJ602" s="115">
        <f t="shared" si="575"/>
        <v>-6.6474503196342933</v>
      </c>
      <c r="BK602" s="115">
        <f t="shared" si="554"/>
        <v>-6.6474503196342933</v>
      </c>
      <c r="BL602" s="115">
        <f t="shared" si="555"/>
        <v>-6.6474503196342933</v>
      </c>
      <c r="BM602" s="115">
        <f t="shared" si="576"/>
        <v>6.6474503196342933</v>
      </c>
      <c r="BN602" s="201">
        <f t="shared" si="556"/>
        <v>3.1681712596835441</v>
      </c>
      <c r="BO602" s="216">
        <f t="shared" si="592"/>
        <v>25.38526769251807</v>
      </c>
      <c r="BP602" s="201"/>
      <c r="BQ602" s="110">
        <f t="shared" si="557"/>
        <v>22.846740923266264</v>
      </c>
      <c r="BR602" s="110">
        <f t="shared" si="558"/>
        <v>0</v>
      </c>
      <c r="BS602" s="110">
        <f t="shared" si="577"/>
        <v>1</v>
      </c>
      <c r="BT602" s="110">
        <f t="shared" si="578"/>
        <v>6.4930437703922728E-4</v>
      </c>
    </row>
    <row r="603" spans="1:72" s="217" customFormat="1">
      <c r="A603" s="110">
        <f t="shared" si="593"/>
        <v>3.4100000000001192</v>
      </c>
      <c r="B603" s="110">
        <f t="shared" si="559"/>
        <v>1494.9478456988074</v>
      </c>
      <c r="C603" s="116">
        <f t="shared" si="560"/>
        <v>1490.0051227827505</v>
      </c>
      <c r="D603" s="110"/>
      <c r="E603" s="205">
        <f t="shared" si="528"/>
        <v>1516.0685266245939</v>
      </c>
      <c r="F603" s="205">
        <f t="shared" si="529"/>
        <v>1616.8508812236296</v>
      </c>
      <c r="G603" s="205">
        <f t="shared" si="530"/>
        <v>-0.16514684911688618</v>
      </c>
      <c r="H603" s="205">
        <f t="shared" si="531"/>
        <v>1499.4246383159825</v>
      </c>
      <c r="I603" s="205">
        <f t="shared" si="532"/>
        <v>0</v>
      </c>
      <c r="J603" s="110"/>
      <c r="K603" s="115">
        <f t="shared" si="533"/>
        <v>1479.5856900000119</v>
      </c>
      <c r="L603" s="115">
        <f t="shared" si="534"/>
        <v>1710.590080000007</v>
      </c>
      <c r="M603" s="115">
        <f t="shared" si="535"/>
        <v>0.1940993788819852</v>
      </c>
      <c r="N603" s="115">
        <f t="shared" si="536"/>
        <v>1557.0264602092141</v>
      </c>
      <c r="O603" s="115">
        <f t="shared" si="537"/>
        <v>1910.1938000000036</v>
      </c>
      <c r="P603" s="110"/>
      <c r="Q603" s="205">
        <f t="shared" si="538"/>
        <v>-0.20956725023755859</v>
      </c>
      <c r="R603" s="204">
        <f t="shared" si="539"/>
        <v>0</v>
      </c>
      <c r="S603" s="204">
        <f t="shared" si="540"/>
        <v>0</v>
      </c>
      <c r="T603" s="115">
        <f t="shared" si="541"/>
        <v>6.6501574705120678E-2</v>
      </c>
      <c r="U603" s="115">
        <f t="shared" si="542"/>
        <v>1.7149359075891533</v>
      </c>
      <c r="V603" s="115">
        <f t="shared" si="543"/>
        <v>0</v>
      </c>
      <c r="W603" s="202">
        <f t="shared" si="561"/>
        <v>1.7149359075891533</v>
      </c>
      <c r="X603" s="110"/>
      <c r="Y603" s="205">
        <f t="shared" si="579"/>
        <v>105.27759551696587</v>
      </c>
      <c r="Z603" s="205">
        <f t="shared" si="580"/>
        <v>-0.25861078504800877</v>
      </c>
      <c r="AA603" s="205">
        <f t="shared" si="544"/>
        <v>0</v>
      </c>
      <c r="AB603" s="205">
        <f t="shared" si="562"/>
        <v>0</v>
      </c>
      <c r="AC603" s="205">
        <f t="shared" si="581"/>
        <v>-0.24868841318064649</v>
      </c>
      <c r="AD603" s="205">
        <f t="shared" si="545"/>
        <v>0</v>
      </c>
      <c r="AE603" s="205">
        <f t="shared" si="563"/>
        <v>0</v>
      </c>
      <c r="AF603" s="205">
        <f t="shared" si="546"/>
        <v>0</v>
      </c>
      <c r="AG603" s="205">
        <f t="shared" si="564"/>
        <v>0</v>
      </c>
      <c r="AH603" s="205">
        <f t="shared" si="565"/>
        <v>0</v>
      </c>
      <c r="AI603" s="205">
        <f t="shared" si="547"/>
        <v>-0.16514684911688618</v>
      </c>
      <c r="AJ603" s="205">
        <f t="shared" si="582"/>
        <v>1499.4246383159825</v>
      </c>
      <c r="AK603" s="205">
        <f t="shared" si="566"/>
        <v>105.19695148482467</v>
      </c>
      <c r="AL603" s="205">
        <f t="shared" si="548"/>
        <v>105.27759551696587</v>
      </c>
      <c r="AM603" s="205" t="e">
        <f t="shared" si="549"/>
        <v>#DIV/0!</v>
      </c>
      <c r="AN603" s="205">
        <f t="shared" si="567"/>
        <v>0</v>
      </c>
      <c r="AO603" s="205">
        <f t="shared" si="550"/>
        <v>0</v>
      </c>
      <c r="AP603" s="205">
        <f t="shared" si="568"/>
        <v>0</v>
      </c>
      <c r="AQ603" s="205">
        <f t="shared" si="569"/>
        <v>0</v>
      </c>
      <c r="AR603" s="215">
        <f t="shared" si="551"/>
        <v>47.988041357385164</v>
      </c>
      <c r="AS603" s="215">
        <f t="shared" si="552"/>
        <v>47.988041357385164</v>
      </c>
      <c r="AT603" s="215">
        <f t="shared" si="553"/>
        <v>0</v>
      </c>
      <c r="AU603" s="215">
        <f t="shared" si="583"/>
        <v>0</v>
      </c>
      <c r="AV603" s="201"/>
      <c r="AW603" s="115">
        <f t="shared" si="584"/>
        <v>98.066999999971173</v>
      </c>
      <c r="AX603" s="115">
        <f t="shared" si="585"/>
        <v>4.5104912433650245E-2</v>
      </c>
      <c r="AY603" s="115">
        <f t="shared" si="570"/>
        <v>0.95793439275706893</v>
      </c>
      <c r="AZ603" s="115">
        <f t="shared" si="586"/>
        <v>4.943383449439559E-2</v>
      </c>
      <c r="BA603" s="115">
        <f t="shared" si="571"/>
        <v>1.0990980790371832</v>
      </c>
      <c r="BB603" s="115">
        <f t="shared" si="587"/>
        <v>0.95793439275706893</v>
      </c>
      <c r="BC603" s="115">
        <f t="shared" si="588"/>
        <v>0.95963103794740445</v>
      </c>
      <c r="BD603" s="115">
        <f t="shared" si="589"/>
        <v>1.0990980790371832</v>
      </c>
      <c r="BE603" s="115">
        <f t="shared" si="572"/>
        <v>0.1394670410897787</v>
      </c>
      <c r="BF603" s="115">
        <f t="shared" si="573"/>
        <v>4.7195564334087371E-2</v>
      </c>
      <c r="BG603" s="115">
        <f t="shared" si="590"/>
        <v>1490.4880725497133</v>
      </c>
      <c r="BH603" s="115">
        <f t="shared" si="591"/>
        <v>96.266276580879321</v>
      </c>
      <c r="BI603" s="115">
        <f t="shared" si="574"/>
        <v>96.266276580879321</v>
      </c>
      <c r="BJ603" s="115">
        <f t="shared" si="575"/>
        <v>-6.7332226156570609</v>
      </c>
      <c r="BK603" s="115">
        <f t="shared" si="554"/>
        <v>-6.7332226156570609</v>
      </c>
      <c r="BL603" s="115">
        <f t="shared" si="555"/>
        <v>-6.7332226156570609</v>
      </c>
      <c r="BM603" s="115">
        <f t="shared" si="576"/>
        <v>6.7332226156570609</v>
      </c>
      <c r="BN603" s="201">
        <f t="shared" si="556"/>
        <v>3.4060213516385272</v>
      </c>
      <c r="BO603" s="216">
        <f t="shared" si="592"/>
        <v>28.791289044156599</v>
      </c>
      <c r="BP603" s="201"/>
      <c r="BQ603" s="110">
        <f t="shared" si="557"/>
        <v>25.912160139740941</v>
      </c>
      <c r="BR603" s="110">
        <f t="shared" si="558"/>
        <v>0</v>
      </c>
      <c r="BS603" s="110">
        <f t="shared" si="577"/>
        <v>1</v>
      </c>
      <c r="BT603" s="110">
        <f t="shared" si="578"/>
        <v>7.3642359117143759E-4</v>
      </c>
    </row>
    <row r="604" spans="1:72" s="217" customFormat="1">
      <c r="A604" s="110">
        <f t="shared" si="593"/>
        <v>3.4000000000001194</v>
      </c>
      <c r="B604" s="110">
        <f t="shared" si="559"/>
        <v>1494.8160338345881</v>
      </c>
      <c r="C604" s="116">
        <f t="shared" si="560"/>
        <v>1489.5252423691766</v>
      </c>
      <c r="D604" s="110"/>
      <c r="E604" s="205">
        <f t="shared" si="528"/>
        <v>1515.0545273821263</v>
      </c>
      <c r="F604" s="205">
        <f t="shared" si="529"/>
        <v>1616.0342812236297</v>
      </c>
      <c r="G604" s="205">
        <f t="shared" si="530"/>
        <v>-0.16521599256490171</v>
      </c>
      <c r="H604" s="205">
        <f t="shared" si="531"/>
        <v>1498.3710571222427</v>
      </c>
      <c r="I604" s="205">
        <f t="shared" si="532"/>
        <v>0</v>
      </c>
      <c r="J604" s="110"/>
      <c r="K604" s="115">
        <f t="shared" si="533"/>
        <v>1478.6040000000116</v>
      </c>
      <c r="L604" s="115">
        <f t="shared" si="534"/>
        <v>1710.0080000000069</v>
      </c>
      <c r="M604" s="115">
        <f t="shared" si="535"/>
        <v>0.19430051813471261</v>
      </c>
      <c r="N604" s="115">
        <f t="shared" si="536"/>
        <v>1556.2323164558034</v>
      </c>
      <c r="O604" s="115">
        <f t="shared" si="537"/>
        <v>1909.8800000000037</v>
      </c>
      <c r="P604" s="110"/>
      <c r="Q604" s="205">
        <f t="shared" si="538"/>
        <v>-0.20042130008857259</v>
      </c>
      <c r="R604" s="204">
        <f t="shared" si="539"/>
        <v>0</v>
      </c>
      <c r="S604" s="204">
        <f t="shared" si="540"/>
        <v>0</v>
      </c>
      <c r="T604" s="115">
        <f t="shared" si="541"/>
        <v>7.0059436459943628E-2</v>
      </c>
      <c r="U604" s="115">
        <f t="shared" si="542"/>
        <v>1.8543852297638261</v>
      </c>
      <c r="V604" s="115">
        <f t="shared" si="543"/>
        <v>0</v>
      </c>
      <c r="W604" s="202">
        <f t="shared" si="561"/>
        <v>1.8543852297638261</v>
      </c>
      <c r="X604" s="110"/>
      <c r="Y604" s="205">
        <f t="shared" si="579"/>
        <v>105.35811937397963</v>
      </c>
      <c r="Z604" s="205">
        <f t="shared" si="580"/>
        <v>-0.25281587686399126</v>
      </c>
      <c r="AA604" s="205">
        <f t="shared" si="544"/>
        <v>0</v>
      </c>
      <c r="AB604" s="205">
        <f t="shared" si="562"/>
        <v>0</v>
      </c>
      <c r="AC604" s="205">
        <f t="shared" si="581"/>
        <v>-0.24291290164413099</v>
      </c>
      <c r="AD604" s="205">
        <f t="shared" si="545"/>
        <v>0</v>
      </c>
      <c r="AE604" s="205">
        <f t="shared" si="563"/>
        <v>0</v>
      </c>
      <c r="AF604" s="205">
        <f t="shared" si="546"/>
        <v>0</v>
      </c>
      <c r="AG604" s="205">
        <f t="shared" si="564"/>
        <v>0</v>
      </c>
      <c r="AH604" s="205">
        <f t="shared" si="565"/>
        <v>0</v>
      </c>
      <c r="AI604" s="205">
        <f t="shared" si="547"/>
        <v>-0.16521599256490171</v>
      </c>
      <c r="AJ604" s="205">
        <f t="shared" si="582"/>
        <v>1498.3710571222427</v>
      </c>
      <c r="AK604" s="205">
        <f t="shared" si="566"/>
        <v>105.27759551696587</v>
      </c>
      <c r="AL604" s="205">
        <f t="shared" si="548"/>
        <v>105.35811937397963</v>
      </c>
      <c r="AM604" s="205" t="e">
        <f t="shared" si="549"/>
        <v>#DIV/0!</v>
      </c>
      <c r="AN604" s="205">
        <f t="shared" si="567"/>
        <v>0</v>
      </c>
      <c r="AO604" s="205">
        <f t="shared" si="550"/>
        <v>0</v>
      </c>
      <c r="AP604" s="205">
        <f t="shared" si="568"/>
        <v>0</v>
      </c>
      <c r="AQ604" s="205">
        <f t="shared" si="569"/>
        <v>0</v>
      </c>
      <c r="AR604" s="215">
        <f t="shared" si="551"/>
        <v>48.40775289002017</v>
      </c>
      <c r="AS604" s="215">
        <f t="shared" si="552"/>
        <v>48.40775289002017</v>
      </c>
      <c r="AT604" s="215">
        <f t="shared" si="553"/>
        <v>0</v>
      </c>
      <c r="AU604" s="215">
        <f t="shared" si="583"/>
        <v>0</v>
      </c>
      <c r="AV604" s="201"/>
      <c r="AW604" s="115">
        <f t="shared" si="584"/>
        <v>98.169000000031971</v>
      </c>
      <c r="AX604" s="115">
        <f t="shared" si="585"/>
        <v>4.7195564334087371E-2</v>
      </c>
      <c r="AY604" s="115">
        <f t="shared" si="570"/>
        <v>1.0253019307700102</v>
      </c>
      <c r="AZ604" s="115">
        <f t="shared" si="586"/>
        <v>5.1517010808651433E-2</v>
      </c>
      <c r="BA604" s="115">
        <f t="shared" si="571"/>
        <v>1.1693000917812142</v>
      </c>
      <c r="BB604" s="115">
        <f t="shared" si="587"/>
        <v>1.0253019307700102</v>
      </c>
      <c r="BC604" s="115">
        <f t="shared" si="588"/>
        <v>1.0269632641039736</v>
      </c>
      <c r="BD604" s="115">
        <f t="shared" si="589"/>
        <v>1.1693000917812142</v>
      </c>
      <c r="BE604" s="115">
        <f t="shared" si="572"/>
        <v>0.14233682767724054</v>
      </c>
      <c r="BF604" s="115">
        <f t="shared" si="573"/>
        <v>4.926522119082085E-2</v>
      </c>
      <c r="BG604" s="115">
        <f t="shared" si="590"/>
        <v>1490.0041692444522</v>
      </c>
      <c r="BH604" s="115">
        <f t="shared" si="591"/>
        <v>96.283018053670503</v>
      </c>
      <c r="BI604" s="115">
        <f t="shared" si="574"/>
        <v>96.283018053670503</v>
      </c>
      <c r="BJ604" s="115">
        <f t="shared" si="575"/>
        <v>-6.8144133676006939</v>
      </c>
      <c r="BK604" s="115">
        <f t="shared" si="554"/>
        <v>-6.8144133676006939</v>
      </c>
      <c r="BL604" s="115">
        <f t="shared" si="555"/>
        <v>-6.8144133676006939</v>
      </c>
      <c r="BM604" s="115">
        <f t="shared" si="576"/>
        <v>6.8144133676006939</v>
      </c>
      <c r="BN604" s="201">
        <f t="shared" si="556"/>
        <v>3.6472332680135575</v>
      </c>
      <c r="BO604" s="216">
        <f t="shared" si="592"/>
        <v>32.438522312170157</v>
      </c>
      <c r="BP604" s="201"/>
      <c r="BQ604" s="110">
        <f t="shared" si="557"/>
        <v>29.194670080953141</v>
      </c>
      <c r="BR604" s="110">
        <f t="shared" si="558"/>
        <v>0</v>
      </c>
      <c r="BS604" s="110">
        <f t="shared" si="577"/>
        <v>1</v>
      </c>
      <c r="BT604" s="110">
        <f t="shared" si="578"/>
        <v>8.2971252370068831E-4</v>
      </c>
    </row>
    <row r="605" spans="1:72" s="217" customFormat="1">
      <c r="A605" s="110">
        <f t="shared" si="593"/>
        <v>3.3900000000001196</v>
      </c>
      <c r="B605" s="110">
        <f t="shared" si="559"/>
        <v>1494.6842219703688</v>
      </c>
      <c r="C605" s="116">
        <f t="shared" si="560"/>
        <v>1489.0411648402765</v>
      </c>
      <c r="D605" s="110"/>
      <c r="E605" s="205">
        <f t="shared" si="528"/>
        <v>1514.0394017849073</v>
      </c>
      <c r="F605" s="205">
        <f t="shared" si="529"/>
        <v>1615.2148812236298</v>
      </c>
      <c r="G605" s="205">
        <f t="shared" si="530"/>
        <v>-0.16528441468695121</v>
      </c>
      <c r="H605" s="205">
        <f t="shared" si="531"/>
        <v>1497.3166718852065</v>
      </c>
      <c r="I605" s="205">
        <f t="shared" si="532"/>
        <v>0</v>
      </c>
      <c r="J605" s="110"/>
      <c r="K605" s="115">
        <f t="shared" si="533"/>
        <v>1477.6212900000119</v>
      </c>
      <c r="L605" s="115">
        <f t="shared" si="534"/>
        <v>1709.425280000007</v>
      </c>
      <c r="M605" s="115">
        <f t="shared" si="535"/>
        <v>0.19450207468879424</v>
      </c>
      <c r="N605" s="115">
        <f t="shared" si="536"/>
        <v>1555.4375581158938</v>
      </c>
      <c r="O605" s="115">
        <f t="shared" si="537"/>
        <v>1909.5658000000037</v>
      </c>
      <c r="P605" s="110"/>
      <c r="Q605" s="205">
        <f t="shared" si="538"/>
        <v>-0.19130306989314699</v>
      </c>
      <c r="R605" s="204">
        <f t="shared" si="539"/>
        <v>0</v>
      </c>
      <c r="S605" s="204">
        <f t="shared" si="540"/>
        <v>0</v>
      </c>
      <c r="T605" s="115">
        <f t="shared" si="541"/>
        <v>7.3609310911159229E-2</v>
      </c>
      <c r="U605" s="115">
        <f t="shared" si="542"/>
        <v>1.9970968570466867</v>
      </c>
      <c r="V605" s="115">
        <f t="shared" si="543"/>
        <v>0</v>
      </c>
      <c r="W605" s="202">
        <f t="shared" si="561"/>
        <v>1.9970968570466867</v>
      </c>
      <c r="X605" s="110"/>
      <c r="Y605" s="205">
        <f t="shared" si="579"/>
        <v>105.43852370363081</v>
      </c>
      <c r="Z605" s="205">
        <f t="shared" si="580"/>
        <v>-0.24707801814540659</v>
      </c>
      <c r="AA605" s="205">
        <f t="shared" si="544"/>
        <v>0</v>
      </c>
      <c r="AB605" s="205">
        <f t="shared" si="562"/>
        <v>0</v>
      </c>
      <c r="AC605" s="205">
        <f t="shared" si="581"/>
        <v>-0.23719420039087194</v>
      </c>
      <c r="AD605" s="205">
        <f t="shared" si="545"/>
        <v>0</v>
      </c>
      <c r="AE605" s="205">
        <f t="shared" si="563"/>
        <v>0</v>
      </c>
      <c r="AF605" s="205">
        <f t="shared" si="546"/>
        <v>0</v>
      </c>
      <c r="AG605" s="205">
        <f t="shared" si="564"/>
        <v>0</v>
      </c>
      <c r="AH605" s="205">
        <f t="shared" si="565"/>
        <v>0</v>
      </c>
      <c r="AI605" s="205">
        <f t="shared" si="547"/>
        <v>-0.16528441468695121</v>
      </c>
      <c r="AJ605" s="205">
        <f t="shared" si="582"/>
        <v>1497.3166718852065</v>
      </c>
      <c r="AK605" s="205">
        <f t="shared" si="566"/>
        <v>105.35811937397963</v>
      </c>
      <c r="AL605" s="205">
        <f t="shared" si="548"/>
        <v>105.43852370363081</v>
      </c>
      <c r="AM605" s="205" t="e">
        <f t="shared" si="549"/>
        <v>#DIV/0!</v>
      </c>
      <c r="AN605" s="205">
        <f t="shared" si="567"/>
        <v>0</v>
      </c>
      <c r="AO605" s="205">
        <f t="shared" si="550"/>
        <v>0</v>
      </c>
      <c r="AP605" s="205">
        <f t="shared" si="568"/>
        <v>0</v>
      </c>
      <c r="AQ605" s="205">
        <f t="shared" si="569"/>
        <v>0</v>
      </c>
      <c r="AR605" s="215">
        <f t="shared" si="551"/>
        <v>48.80603483932461</v>
      </c>
      <c r="AS605" s="215">
        <f t="shared" si="552"/>
        <v>48.80603483932461</v>
      </c>
      <c r="AT605" s="215">
        <f t="shared" si="553"/>
        <v>0</v>
      </c>
      <c r="AU605" s="215">
        <f t="shared" si="583"/>
        <v>0</v>
      </c>
      <c r="AV605" s="201"/>
      <c r="AW605" s="115">
        <f t="shared" si="584"/>
        <v>98.270999999979082</v>
      </c>
      <c r="AX605" s="115">
        <f t="shared" si="585"/>
        <v>4.926522119082085E-2</v>
      </c>
      <c r="AY605" s="115">
        <f t="shared" si="570"/>
        <v>1.0934795252263059</v>
      </c>
      <c r="AZ605" s="115">
        <f t="shared" si="586"/>
        <v>5.3579210781768014E-2</v>
      </c>
      <c r="BA605" s="115">
        <f t="shared" si="571"/>
        <v>1.2402078281892435</v>
      </c>
      <c r="BB605" s="115">
        <f t="shared" si="587"/>
        <v>1.0934795252263059</v>
      </c>
      <c r="BC605" s="115">
        <f t="shared" si="588"/>
        <v>1.0951073977799792</v>
      </c>
      <c r="BD605" s="115">
        <f t="shared" si="589"/>
        <v>1.2402078281892435</v>
      </c>
      <c r="BE605" s="115">
        <f t="shared" si="572"/>
        <v>0.14510043040926424</v>
      </c>
      <c r="BF605" s="115">
        <f t="shared" si="573"/>
        <v>5.1314904215715565E-2</v>
      </c>
      <c r="BG605" s="115">
        <f t="shared" si="590"/>
        <v>1489.5162895436822</v>
      </c>
      <c r="BH605" s="115">
        <f t="shared" si="591"/>
        <v>96.300440417578329</v>
      </c>
      <c r="BI605" s="115">
        <f t="shared" si="574"/>
        <v>96.300440417578329</v>
      </c>
      <c r="BJ605" s="115">
        <f t="shared" si="575"/>
        <v>-6.8914586914367746</v>
      </c>
      <c r="BK605" s="115">
        <f t="shared" si="554"/>
        <v>-6.8914586914367746</v>
      </c>
      <c r="BL605" s="115">
        <f t="shared" si="555"/>
        <v>-6.8914586914367746</v>
      </c>
      <c r="BM605" s="115">
        <f t="shared" si="576"/>
        <v>6.8914586914367746</v>
      </c>
      <c r="BN605" s="201">
        <f t="shared" si="556"/>
        <v>3.89165438921103</v>
      </c>
      <c r="BO605" s="216">
        <f t="shared" si="592"/>
        <v>36.330176701381184</v>
      </c>
      <c r="BP605" s="201"/>
      <c r="BQ605" s="110">
        <f t="shared" si="557"/>
        <v>32.697159031243068</v>
      </c>
      <c r="BR605" s="110">
        <f t="shared" si="558"/>
        <v>0</v>
      </c>
      <c r="BS605" s="110">
        <f t="shared" si="577"/>
        <v>1</v>
      </c>
      <c r="BT605" s="110">
        <f t="shared" si="578"/>
        <v>9.2925325966792811E-4</v>
      </c>
    </row>
    <row r="606" spans="1:72" s="217" customFormat="1">
      <c r="A606" s="110">
        <f t="shared" si="593"/>
        <v>3.3800000000001198</v>
      </c>
      <c r="B606" s="110">
        <f t="shared" si="559"/>
        <v>1494.5524101061494</v>
      </c>
      <c r="C606" s="116">
        <f t="shared" si="560"/>
        <v>1488.5531044918832</v>
      </c>
      <c r="D606" s="110"/>
      <c r="E606" s="205">
        <f t="shared" si="528"/>
        <v>1513.0231498329367</v>
      </c>
      <c r="F606" s="205">
        <f t="shared" si="529"/>
        <v>1614.39268122363</v>
      </c>
      <c r="G606" s="205">
        <f t="shared" si="530"/>
        <v>-0.16535211132463465</v>
      </c>
      <c r="H606" s="205">
        <f t="shared" si="531"/>
        <v>1496.2614837934968</v>
      </c>
      <c r="I606" s="205">
        <f t="shared" si="532"/>
        <v>0</v>
      </c>
      <c r="J606" s="110"/>
      <c r="K606" s="115">
        <f t="shared" si="533"/>
        <v>1476.6375600000119</v>
      </c>
      <c r="L606" s="115">
        <f t="shared" si="534"/>
        <v>1708.8419200000071</v>
      </c>
      <c r="M606" s="115">
        <f t="shared" si="535"/>
        <v>0.19470404984423434</v>
      </c>
      <c r="N606" s="115">
        <f t="shared" si="536"/>
        <v>1554.6421861915567</v>
      </c>
      <c r="O606" s="115">
        <f t="shared" si="537"/>
        <v>1909.2512000000038</v>
      </c>
      <c r="P606" s="110"/>
      <c r="Q606" s="205">
        <f t="shared" si="538"/>
        <v>-0.1822119474499525</v>
      </c>
      <c r="R606" s="204">
        <f t="shared" si="539"/>
        <v>0</v>
      </c>
      <c r="S606" s="204">
        <f t="shared" si="540"/>
        <v>0</v>
      </c>
      <c r="T606" s="115">
        <f t="shared" si="541"/>
        <v>7.71512219070212E-2</v>
      </c>
      <c r="U606" s="115">
        <f t="shared" si="542"/>
        <v>2.1429607323546342</v>
      </c>
      <c r="V606" s="115">
        <f t="shared" si="543"/>
        <v>0</v>
      </c>
      <c r="W606" s="202">
        <f t="shared" si="561"/>
        <v>2.1429607323546342</v>
      </c>
      <c r="X606" s="110"/>
      <c r="Y606" s="205">
        <f t="shared" si="579"/>
        <v>105.51880917096466</v>
      </c>
      <c r="Z606" s="205">
        <f t="shared" si="580"/>
        <v>-0.24139448022840601</v>
      </c>
      <c r="AA606" s="205">
        <f t="shared" si="544"/>
        <v>0</v>
      </c>
      <c r="AB606" s="205">
        <f t="shared" si="562"/>
        <v>0</v>
      </c>
      <c r="AC606" s="205">
        <f t="shared" si="581"/>
        <v>-0.23152958309135749</v>
      </c>
      <c r="AD606" s="205">
        <f t="shared" si="545"/>
        <v>0</v>
      </c>
      <c r="AE606" s="205">
        <f t="shared" si="563"/>
        <v>0</v>
      </c>
      <c r="AF606" s="205">
        <f t="shared" si="546"/>
        <v>0</v>
      </c>
      <c r="AG606" s="205">
        <f t="shared" si="564"/>
        <v>0</v>
      </c>
      <c r="AH606" s="205">
        <f t="shared" si="565"/>
        <v>0</v>
      </c>
      <c r="AI606" s="205">
        <f t="shared" si="547"/>
        <v>-0.16535211132463465</v>
      </c>
      <c r="AJ606" s="205">
        <f t="shared" si="582"/>
        <v>1496.2614837934968</v>
      </c>
      <c r="AK606" s="205">
        <f t="shared" si="566"/>
        <v>105.43852370363081</v>
      </c>
      <c r="AL606" s="205">
        <f t="shared" si="548"/>
        <v>105.51880917096466</v>
      </c>
      <c r="AM606" s="205" t="e">
        <f t="shared" si="549"/>
        <v>#DIV/0!</v>
      </c>
      <c r="AN606" s="205">
        <f t="shared" si="567"/>
        <v>0</v>
      </c>
      <c r="AO606" s="205">
        <f t="shared" si="550"/>
        <v>0</v>
      </c>
      <c r="AP606" s="205">
        <f t="shared" si="568"/>
        <v>0</v>
      </c>
      <c r="AQ606" s="205">
        <f t="shared" si="569"/>
        <v>0</v>
      </c>
      <c r="AR606" s="215">
        <f t="shared" si="551"/>
        <v>49.184837577909931</v>
      </c>
      <c r="AS606" s="215">
        <f t="shared" si="552"/>
        <v>49.184837577909931</v>
      </c>
      <c r="AT606" s="215">
        <f t="shared" si="553"/>
        <v>0</v>
      </c>
      <c r="AU606" s="215">
        <f t="shared" si="583"/>
        <v>0</v>
      </c>
      <c r="AV606" s="201"/>
      <c r="AW606" s="115">
        <f t="shared" si="584"/>
        <v>98.37299999999442</v>
      </c>
      <c r="AX606" s="115">
        <f t="shared" si="585"/>
        <v>5.1314904215715565E-2</v>
      </c>
      <c r="AY606" s="115">
        <f t="shared" si="570"/>
        <v>1.1624259159892991</v>
      </c>
      <c r="AZ606" s="115">
        <f t="shared" si="586"/>
        <v>5.5621455565569723E-2</v>
      </c>
      <c r="BA606" s="115">
        <f t="shared" si="571"/>
        <v>1.3117876101958863</v>
      </c>
      <c r="BB606" s="115">
        <f t="shared" si="587"/>
        <v>1.1624259159892991</v>
      </c>
      <c r="BC606" s="115">
        <f t="shared" si="588"/>
        <v>1.1640219846943456</v>
      </c>
      <c r="BD606" s="115">
        <f t="shared" si="589"/>
        <v>1.3117876101958863</v>
      </c>
      <c r="BE606" s="115">
        <f t="shared" si="572"/>
        <v>0.14776562550154071</v>
      </c>
      <c r="BF606" s="115">
        <f t="shared" si="573"/>
        <v>5.3345543939652205E-2</v>
      </c>
      <c r="BG606" s="115">
        <f t="shared" si="590"/>
        <v>1489.0246278893705</v>
      </c>
      <c r="BH606" s="115">
        <f t="shared" si="591"/>
        <v>96.318505179899375</v>
      </c>
      <c r="BI606" s="115">
        <f t="shared" si="574"/>
        <v>96.318505179899375</v>
      </c>
      <c r="BJ606" s="115">
        <f t="shared" si="575"/>
        <v>-6.9647358753896746</v>
      </c>
      <c r="BK606" s="115">
        <f t="shared" si="554"/>
        <v>-6.9647358753896746</v>
      </c>
      <c r="BL606" s="115">
        <f t="shared" si="555"/>
        <v>-6.9647358753896746</v>
      </c>
      <c r="BM606" s="115">
        <f t="shared" si="576"/>
        <v>6.9647358753896746</v>
      </c>
      <c r="BN606" s="201">
        <f t="shared" si="556"/>
        <v>4.1391471291416</v>
      </c>
      <c r="BO606" s="216">
        <f t="shared" si="592"/>
        <v>40.469323830522782</v>
      </c>
      <c r="BP606" s="201"/>
      <c r="BQ606" s="110">
        <f t="shared" si="557"/>
        <v>36.422391447470503</v>
      </c>
      <c r="BR606" s="110">
        <f t="shared" si="558"/>
        <v>0</v>
      </c>
      <c r="BS606" s="110">
        <f t="shared" si="577"/>
        <v>1</v>
      </c>
      <c r="BT606" s="110">
        <f t="shared" si="578"/>
        <v>1.0351243649371117E-3</v>
      </c>
    </row>
    <row r="607" spans="1:72" s="217" customFormat="1">
      <c r="A607" s="110">
        <f t="shared" si="593"/>
        <v>3.37000000000012</v>
      </c>
      <c r="B607" s="110">
        <f t="shared" si="559"/>
        <v>1494.4205982419298</v>
      </c>
      <c r="C607" s="116">
        <f t="shared" si="560"/>
        <v>1488.0612561161042</v>
      </c>
      <c r="D607" s="110"/>
      <c r="E607" s="205">
        <f t="shared" si="528"/>
        <v>1512.0057715262149</v>
      </c>
      <c r="F607" s="205">
        <f t="shared" si="529"/>
        <v>1613.56768122363</v>
      </c>
      <c r="G607" s="205">
        <f t="shared" si="530"/>
        <v>-0.16541907834687111</v>
      </c>
      <c r="H607" s="205">
        <f t="shared" si="531"/>
        <v>1495.2054940289204</v>
      </c>
      <c r="I607" s="205">
        <f t="shared" si="532"/>
        <v>0</v>
      </c>
      <c r="J607" s="110"/>
      <c r="K607" s="115">
        <f t="shared" si="533"/>
        <v>1475.6528100000119</v>
      </c>
      <c r="L607" s="115">
        <f t="shared" si="534"/>
        <v>1708.2579200000068</v>
      </c>
      <c r="M607" s="115">
        <f t="shared" si="535"/>
        <v>0.19490644490644246</v>
      </c>
      <c r="N607" s="115">
        <f t="shared" si="536"/>
        <v>1553.8462016885339</v>
      </c>
      <c r="O607" s="115">
        <f t="shared" si="537"/>
        <v>1908.9362000000037</v>
      </c>
      <c r="P607" s="110"/>
      <c r="Q607" s="205">
        <f t="shared" si="538"/>
        <v>-0.17314732793698726</v>
      </c>
      <c r="R607" s="204">
        <f t="shared" si="539"/>
        <v>0</v>
      </c>
      <c r="S607" s="204">
        <f t="shared" si="540"/>
        <v>0</v>
      </c>
      <c r="T607" s="115">
        <f t="shared" si="541"/>
        <v>8.0685193209720868E-2</v>
      </c>
      <c r="U607" s="115">
        <f t="shared" si="542"/>
        <v>2.2918741432594736</v>
      </c>
      <c r="V607" s="115">
        <f t="shared" si="543"/>
        <v>0</v>
      </c>
      <c r="W607" s="202">
        <f t="shared" si="561"/>
        <v>2.2918741432594736</v>
      </c>
      <c r="X607" s="110"/>
      <c r="Y607" s="205">
        <f t="shared" si="579"/>
        <v>105.59897645764747</v>
      </c>
      <c r="Z607" s="205">
        <f t="shared" si="580"/>
        <v>-0.23576275280219597</v>
      </c>
      <c r="AA607" s="205">
        <f t="shared" si="544"/>
        <v>0</v>
      </c>
      <c r="AB607" s="205">
        <f t="shared" si="562"/>
        <v>0</v>
      </c>
      <c r="AC607" s="205">
        <f t="shared" si="581"/>
        <v>-0.22591654172779499</v>
      </c>
      <c r="AD607" s="205">
        <f t="shared" si="545"/>
        <v>0</v>
      </c>
      <c r="AE607" s="205">
        <f t="shared" si="563"/>
        <v>0</v>
      </c>
      <c r="AF607" s="205">
        <f t="shared" si="546"/>
        <v>0</v>
      </c>
      <c r="AG607" s="205">
        <f t="shared" si="564"/>
        <v>0</v>
      </c>
      <c r="AH607" s="205">
        <f t="shared" si="565"/>
        <v>0</v>
      </c>
      <c r="AI607" s="205">
        <f t="shared" si="547"/>
        <v>-0.16541907834687111</v>
      </c>
      <c r="AJ607" s="205">
        <f t="shared" si="582"/>
        <v>1495.2054940289204</v>
      </c>
      <c r="AK607" s="205">
        <f t="shared" si="566"/>
        <v>105.51880917096466</v>
      </c>
      <c r="AL607" s="205">
        <f t="shared" si="548"/>
        <v>105.59897645764747</v>
      </c>
      <c r="AM607" s="205" t="e">
        <f t="shared" si="549"/>
        <v>#DIV/0!</v>
      </c>
      <c r="AN607" s="205">
        <f t="shared" si="567"/>
        <v>0</v>
      </c>
      <c r="AO607" s="205">
        <f t="shared" si="550"/>
        <v>0</v>
      </c>
      <c r="AP607" s="205">
        <f t="shared" si="568"/>
        <v>0</v>
      </c>
      <c r="AQ607" s="205">
        <f t="shared" si="569"/>
        <v>0</v>
      </c>
      <c r="AR607" s="215">
        <f t="shared" si="551"/>
        <v>49.545859754360158</v>
      </c>
      <c r="AS607" s="215">
        <f t="shared" si="552"/>
        <v>49.545859754360158</v>
      </c>
      <c r="AT607" s="215">
        <f t="shared" si="553"/>
        <v>0</v>
      </c>
      <c r="AU607" s="215">
        <f t="shared" si="583"/>
        <v>0</v>
      </c>
      <c r="AV607" s="201"/>
      <c r="AW607" s="115">
        <f t="shared" si="584"/>
        <v>98.475000000009743</v>
      </c>
      <c r="AX607" s="115">
        <f t="shared" si="585"/>
        <v>5.3345543939652199E-2</v>
      </c>
      <c r="AY607" s="115">
        <f t="shared" si="570"/>
        <v>1.2321035862916332</v>
      </c>
      <c r="AZ607" s="115">
        <f t="shared" si="586"/>
        <v>5.7644675631127164E-2</v>
      </c>
      <c r="BA607" s="115">
        <f t="shared" si="571"/>
        <v>1.3840086345415279</v>
      </c>
      <c r="BB607" s="115">
        <f t="shared" si="587"/>
        <v>1.2321035862916332</v>
      </c>
      <c r="BC607" s="115">
        <f t="shared" si="588"/>
        <v>1.2336693434482409</v>
      </c>
      <c r="BD607" s="115">
        <f t="shared" si="589"/>
        <v>1.3840086345415279</v>
      </c>
      <c r="BE607" s="115">
        <f t="shared" si="572"/>
        <v>0.15033929109328703</v>
      </c>
      <c r="BF607" s="115">
        <f t="shared" si="573"/>
        <v>5.5357991779743973E-2</v>
      </c>
      <c r="BG607" s="115">
        <f t="shared" si="590"/>
        <v>1488.5293617673181</v>
      </c>
      <c r="BH607" s="115">
        <f t="shared" si="591"/>
        <v>96.337177326633778</v>
      </c>
      <c r="BI607" s="115">
        <f t="shared" si="574"/>
        <v>96.337177326633778</v>
      </c>
      <c r="BJ607" s="115">
        <f t="shared" si="575"/>
        <v>-7.0345735131364799</v>
      </c>
      <c r="BK607" s="115">
        <f t="shared" si="554"/>
        <v>-7.0345735131364799</v>
      </c>
      <c r="BL607" s="115">
        <f t="shared" si="555"/>
        <v>-7.0345735131364799</v>
      </c>
      <c r="BM607" s="115">
        <f t="shared" si="576"/>
        <v>7.0345735131364799</v>
      </c>
      <c r="BN607" s="201">
        <f t="shared" si="556"/>
        <v>4.3895868918537628</v>
      </c>
      <c r="BO607" s="216">
        <f t="shared" si="592"/>
        <v>44.858910722376542</v>
      </c>
      <c r="BP607" s="201"/>
      <c r="BQ607" s="110">
        <f t="shared" si="557"/>
        <v>40.373019650138886</v>
      </c>
      <c r="BR607" s="110">
        <f t="shared" si="558"/>
        <v>0</v>
      </c>
      <c r="BS607" s="110">
        <f t="shared" si="577"/>
        <v>1</v>
      </c>
      <c r="BT607" s="110">
        <f t="shared" si="578"/>
        <v>1.1474012184569473E-3</v>
      </c>
    </row>
    <row r="608" spans="1:72" s="217" customFormat="1">
      <c r="A608" s="110">
        <f t="shared" si="593"/>
        <v>3.3600000000001202</v>
      </c>
      <c r="B608" s="110">
        <f t="shared" si="559"/>
        <v>1494.2887863777105</v>
      </c>
      <c r="C608" s="116">
        <f t="shared" si="560"/>
        <v>1487.5657975185607</v>
      </c>
      <c r="D608" s="110"/>
      <c r="E608" s="205">
        <f t="shared" si="528"/>
        <v>1510.9872668647413</v>
      </c>
      <c r="F608" s="205">
        <f t="shared" si="529"/>
        <v>1612.7398812236299</v>
      </c>
      <c r="G608" s="205">
        <f t="shared" si="530"/>
        <v>-0.16548531165062766</v>
      </c>
      <c r="H608" s="205">
        <f t="shared" si="531"/>
        <v>1494.1487037662944</v>
      </c>
      <c r="I608" s="205">
        <f t="shared" si="532"/>
        <v>0</v>
      </c>
      <c r="J608" s="110"/>
      <c r="K608" s="115">
        <f t="shared" si="533"/>
        <v>1474.6670400000119</v>
      </c>
      <c r="L608" s="115">
        <f t="shared" si="534"/>
        <v>1707.6732800000073</v>
      </c>
      <c r="M608" s="115">
        <f t="shared" si="535"/>
        <v>0.19510926118626185</v>
      </c>
      <c r="N608" s="115">
        <f t="shared" si="536"/>
        <v>1553.0496056162583</v>
      </c>
      <c r="O608" s="115">
        <f t="shared" si="537"/>
        <v>1908.6208000000038</v>
      </c>
      <c r="P608" s="110"/>
      <c r="Q608" s="205">
        <f t="shared" si="538"/>
        <v>-0.16410861374169783</v>
      </c>
      <c r="R608" s="204">
        <f t="shared" si="539"/>
        <v>3.5172324133882604E-2</v>
      </c>
      <c r="S608" s="204">
        <f t="shared" si="540"/>
        <v>3.5172324133882604E-2</v>
      </c>
      <c r="T608" s="115">
        <f t="shared" si="541"/>
        <v>8.4211248495744212E-2</v>
      </c>
      <c r="U608" s="115">
        <f t="shared" si="542"/>
        <v>2.4437409095865017</v>
      </c>
      <c r="V608" s="115">
        <f t="shared" si="543"/>
        <v>0</v>
      </c>
      <c r="W608" s="202">
        <f t="shared" si="561"/>
        <v>2.4437409095865017</v>
      </c>
      <c r="X608" s="110"/>
      <c r="Y608" s="205">
        <f t="shared" si="579"/>
        <v>105.67902626260319</v>
      </c>
      <c r="Z608" s="205">
        <f t="shared" si="580"/>
        <v>-0.23018051667519279</v>
      </c>
      <c r="AA608" s="205">
        <f t="shared" si="544"/>
        <v>0</v>
      </c>
      <c r="AB608" s="205">
        <f t="shared" si="562"/>
        <v>0</v>
      </c>
      <c r="AC608" s="205">
        <f t="shared" si="581"/>
        <v>-0.2203527593610374</v>
      </c>
      <c r="AD608" s="205">
        <f t="shared" si="545"/>
        <v>0</v>
      </c>
      <c r="AE608" s="205">
        <f t="shared" si="563"/>
        <v>0</v>
      </c>
      <c r="AF608" s="205">
        <f t="shared" si="546"/>
        <v>0</v>
      </c>
      <c r="AG608" s="205">
        <f t="shared" si="564"/>
        <v>0</v>
      </c>
      <c r="AH608" s="205">
        <f t="shared" si="565"/>
        <v>0</v>
      </c>
      <c r="AI608" s="205">
        <f t="shared" si="547"/>
        <v>-0.16548531165062766</v>
      </c>
      <c r="AJ608" s="205">
        <f t="shared" si="582"/>
        <v>1494.1487037662944</v>
      </c>
      <c r="AK608" s="205">
        <f t="shared" si="566"/>
        <v>105.59897645764747</v>
      </c>
      <c r="AL608" s="205">
        <f t="shared" si="548"/>
        <v>105.67902626260319</v>
      </c>
      <c r="AM608" s="205" t="e">
        <f t="shared" si="549"/>
        <v>#DIV/0!</v>
      </c>
      <c r="AN608" s="205">
        <f t="shared" si="567"/>
        <v>0</v>
      </c>
      <c r="AO608" s="205">
        <f t="shared" si="550"/>
        <v>0</v>
      </c>
      <c r="AP608" s="205">
        <f t="shared" si="568"/>
        <v>0</v>
      </c>
      <c r="AQ608" s="205">
        <f t="shared" si="569"/>
        <v>0</v>
      </c>
      <c r="AR608" s="215">
        <f t="shared" si="551"/>
        <v>49.890589828614893</v>
      </c>
      <c r="AS608" s="215">
        <f t="shared" si="552"/>
        <v>49.890589828614893</v>
      </c>
      <c r="AT608" s="215">
        <f t="shared" si="553"/>
        <v>0</v>
      </c>
      <c r="AU608" s="215">
        <f t="shared" si="583"/>
        <v>0</v>
      </c>
      <c r="AV608" s="201"/>
      <c r="AW608" s="115">
        <f t="shared" si="584"/>
        <v>98.577000000002329</v>
      </c>
      <c r="AX608" s="115">
        <f t="shared" si="585"/>
        <v>5.5357991779743952E-2</v>
      </c>
      <c r="AY608" s="115">
        <f t="shared" si="570"/>
        <v>1.302478281468056</v>
      </c>
      <c r="AZ608" s="115">
        <f t="shared" si="586"/>
        <v>5.9649722335972918E-2</v>
      </c>
      <c r="BA608" s="115">
        <f t="shared" si="571"/>
        <v>1.4568426244825832</v>
      </c>
      <c r="BB608" s="115">
        <f t="shared" si="587"/>
        <v>1.302478281468056</v>
      </c>
      <c r="BC608" s="115">
        <f t="shared" si="588"/>
        <v>1.3040150785796041</v>
      </c>
      <c r="BD608" s="115">
        <f t="shared" si="589"/>
        <v>1.4568426244825832</v>
      </c>
      <c r="BE608" s="115">
        <f t="shared" si="572"/>
        <v>0.15282754590297909</v>
      </c>
      <c r="BF608" s="115">
        <f t="shared" si="573"/>
        <v>5.7353029709865083E-2</v>
      </c>
      <c r="BG608" s="115">
        <f t="shared" si="590"/>
        <v>1488.0306538053155</v>
      </c>
      <c r="BH608" s="115">
        <f t="shared" si="591"/>
        <v>96.356424875741382</v>
      </c>
      <c r="BI608" s="115">
        <f t="shared" si="574"/>
        <v>96.356424875741382</v>
      </c>
      <c r="BJ608" s="115">
        <f t="shared" si="575"/>
        <v>-7.1012595385849782</v>
      </c>
      <c r="BK608" s="115">
        <f t="shared" si="554"/>
        <v>-7.1012595385849782</v>
      </c>
      <c r="BL608" s="115">
        <f t="shared" si="555"/>
        <v>-7.1012595385849782</v>
      </c>
      <c r="BM608" s="115">
        <f t="shared" si="576"/>
        <v>7.1012595385849782</v>
      </c>
      <c r="BN608" s="201">
        <f t="shared" si="556"/>
        <v>4.642860381589542</v>
      </c>
      <c r="BO608" s="216">
        <f t="shared" si="592"/>
        <v>49.501771103966085</v>
      </c>
      <c r="BP608" s="201"/>
      <c r="BQ608" s="110">
        <f t="shared" si="557"/>
        <v>44.551593993569476</v>
      </c>
      <c r="BR608" s="110">
        <f t="shared" si="558"/>
        <v>0</v>
      </c>
      <c r="BS608" s="110">
        <f t="shared" si="577"/>
        <v>1</v>
      </c>
      <c r="BT608" s="110">
        <f t="shared" si="578"/>
        <v>1.2661563012972446E-3</v>
      </c>
    </row>
    <row r="609" spans="1:72" s="217" customFormat="1">
      <c r="A609" s="110">
        <f t="shared" si="593"/>
        <v>3.3500000000001204</v>
      </c>
      <c r="B609" s="110">
        <f t="shared" si="559"/>
        <v>1494.1569745134911</v>
      </c>
      <c r="C609" s="116">
        <f t="shared" si="560"/>
        <v>1487.0668916202744</v>
      </c>
      <c r="D609" s="110"/>
      <c r="E609" s="205">
        <f t="shared" si="528"/>
        <v>1509.9676358485165</v>
      </c>
      <c r="F609" s="205">
        <f t="shared" si="529"/>
        <v>1611.9092812236299</v>
      </c>
      <c r="G609" s="205">
        <f t="shared" si="530"/>
        <v>-0.16555080716164677</v>
      </c>
      <c r="H609" s="205">
        <f t="shared" si="531"/>
        <v>1493.0911141732802</v>
      </c>
      <c r="I609" s="205">
        <f t="shared" si="532"/>
        <v>0</v>
      </c>
      <c r="J609" s="110"/>
      <c r="K609" s="115">
        <f t="shared" si="533"/>
        <v>1473.6802500000119</v>
      </c>
      <c r="L609" s="115">
        <f t="shared" si="534"/>
        <v>1707.088000000007</v>
      </c>
      <c r="M609" s="115">
        <f t="shared" si="535"/>
        <v>0.19531249999999756</v>
      </c>
      <c r="N609" s="115">
        <f t="shared" si="536"/>
        <v>1552.2523989878673</v>
      </c>
      <c r="O609" s="115">
        <f t="shared" si="537"/>
        <v>1908.3050000000039</v>
      </c>
      <c r="P609" s="110"/>
      <c r="Q609" s="205">
        <f t="shared" si="538"/>
        <v>-0.15509521429487441</v>
      </c>
      <c r="R609" s="204">
        <f t="shared" si="539"/>
        <v>0.26957843507328683</v>
      </c>
      <c r="S609" s="204">
        <f t="shared" si="540"/>
        <v>0.26957843507328683</v>
      </c>
      <c r="T609" s="115">
        <f t="shared" si="541"/>
        <v>8.7729411356219505E-2</v>
      </c>
      <c r="U609" s="115">
        <f t="shared" si="542"/>
        <v>2.5984706933583213</v>
      </c>
      <c r="V609" s="115">
        <f t="shared" si="543"/>
        <v>0</v>
      </c>
      <c r="W609" s="202">
        <f t="shared" si="561"/>
        <v>2.5984706933583213</v>
      </c>
      <c r="X609" s="110"/>
      <c r="Y609" s="205">
        <f t="shared" si="579"/>
        <v>105.75895930142222</v>
      </c>
      <c r="Z609" s="205">
        <f t="shared" si="580"/>
        <v>-0.22464562097241464</v>
      </c>
      <c r="AA609" s="205">
        <f t="shared" si="544"/>
        <v>0</v>
      </c>
      <c r="AB609" s="205">
        <f t="shared" si="562"/>
        <v>0</v>
      </c>
      <c r="AC609" s="205">
        <f t="shared" si="581"/>
        <v>-0.2148360873287275</v>
      </c>
      <c r="AD609" s="205">
        <f t="shared" si="545"/>
        <v>0</v>
      </c>
      <c r="AE609" s="205">
        <f t="shared" si="563"/>
        <v>0</v>
      </c>
      <c r="AF609" s="205">
        <f t="shared" si="546"/>
        <v>0</v>
      </c>
      <c r="AG609" s="205">
        <f t="shared" si="564"/>
        <v>0</v>
      </c>
      <c r="AH609" s="205">
        <f t="shared" si="565"/>
        <v>0</v>
      </c>
      <c r="AI609" s="205">
        <f t="shared" si="547"/>
        <v>-0.16555080716164677</v>
      </c>
      <c r="AJ609" s="205">
        <f t="shared" si="582"/>
        <v>1493.0911141732802</v>
      </c>
      <c r="AK609" s="205">
        <f t="shared" si="566"/>
        <v>105.67902626260319</v>
      </c>
      <c r="AL609" s="205">
        <f t="shared" si="548"/>
        <v>105.75895930142222</v>
      </c>
      <c r="AM609" s="205" t="e">
        <f t="shared" si="549"/>
        <v>#DIV/0!</v>
      </c>
      <c r="AN609" s="205">
        <f t="shared" si="567"/>
        <v>0</v>
      </c>
      <c r="AO609" s="205">
        <f t="shared" si="550"/>
        <v>0</v>
      </c>
      <c r="AP609" s="205">
        <f t="shared" si="568"/>
        <v>0</v>
      </c>
      <c r="AQ609" s="205">
        <f t="shared" si="569"/>
        <v>0</v>
      </c>
      <c r="AR609" s="215">
        <f t="shared" si="551"/>
        <v>50.220339356673257</v>
      </c>
      <c r="AS609" s="215">
        <f t="shared" si="552"/>
        <v>50.220339356673257</v>
      </c>
      <c r="AT609" s="215">
        <f t="shared" si="553"/>
        <v>0</v>
      </c>
      <c r="AU609" s="215">
        <f t="shared" si="583"/>
        <v>0</v>
      </c>
      <c r="AV609" s="201"/>
      <c r="AW609" s="115">
        <f t="shared" si="584"/>
        <v>98.678999999994915</v>
      </c>
      <c r="AX609" s="115">
        <f t="shared" si="585"/>
        <v>5.735302970986509E-2</v>
      </c>
      <c r="AY609" s="115">
        <f t="shared" si="570"/>
        <v>1.3735186067397971</v>
      </c>
      <c r="AZ609" s="115">
        <f t="shared" si="586"/>
        <v>6.1637377594629075E-2</v>
      </c>
      <c r="BA609" s="115">
        <f t="shared" si="571"/>
        <v>1.5302635355058194</v>
      </c>
      <c r="BB609" s="115">
        <f t="shared" si="587"/>
        <v>1.3735186067397971</v>
      </c>
      <c r="BC609" s="115">
        <f t="shared" si="588"/>
        <v>1.3750276739654523</v>
      </c>
      <c r="BD609" s="115">
        <f t="shared" si="589"/>
        <v>1.5302635355058194</v>
      </c>
      <c r="BE609" s="115">
        <f t="shared" si="572"/>
        <v>0.15523586154036706</v>
      </c>
      <c r="BF609" s="115">
        <f t="shared" si="573"/>
        <v>5.9331378409786077E-2</v>
      </c>
      <c r="BG609" s="115">
        <f t="shared" si="590"/>
        <v>1487.5286535390385</v>
      </c>
      <c r="BH609" s="115">
        <f t="shared" si="591"/>
        <v>96.376218504112572</v>
      </c>
      <c r="BI609" s="115">
        <f t="shared" si="574"/>
        <v>96.376218504112572</v>
      </c>
      <c r="BJ609" s="115">
        <f t="shared" si="575"/>
        <v>-7.1650476646058046</v>
      </c>
      <c r="BK609" s="115">
        <f t="shared" si="554"/>
        <v>-7.1650476646058046</v>
      </c>
      <c r="BL609" s="115">
        <f t="shared" si="555"/>
        <v>-7.1650476646058046</v>
      </c>
      <c r="BM609" s="115">
        <f t="shared" si="576"/>
        <v>7.1650476646058046</v>
      </c>
      <c r="BN609" s="201">
        <f t="shared" si="556"/>
        <v>4.8988641929055827</v>
      </c>
      <c r="BO609" s="216">
        <f t="shared" si="592"/>
        <v>54.40063529687167</v>
      </c>
      <c r="BP609" s="201"/>
      <c r="BQ609" s="110">
        <f t="shared" si="557"/>
        <v>48.960571767184504</v>
      </c>
      <c r="BR609" s="110">
        <f t="shared" si="558"/>
        <v>0</v>
      </c>
      <c r="BS609" s="110">
        <f t="shared" si="577"/>
        <v>1</v>
      </c>
      <c r="BT609" s="110">
        <f t="shared" si="578"/>
        <v>1.3914594496233835E-3</v>
      </c>
    </row>
    <row r="610" spans="1:72" s="217" customFormat="1">
      <c r="A610" s="110">
        <f t="shared" si="593"/>
        <v>3.3400000000001207</v>
      </c>
      <c r="B610" s="110">
        <f t="shared" si="559"/>
        <v>1494.0251626492718</v>
      </c>
      <c r="C610" s="116">
        <f t="shared" si="560"/>
        <v>1486.5646882267076</v>
      </c>
      <c r="D610" s="110"/>
      <c r="E610" s="205">
        <f t="shared" si="528"/>
        <v>1508.9468784775399</v>
      </c>
      <c r="F610" s="205">
        <f t="shared" si="529"/>
        <v>1611.0758812236299</v>
      </c>
      <c r="G610" s="205">
        <f t="shared" si="530"/>
        <v>-0.16561556083517512</v>
      </c>
      <c r="H610" s="205">
        <f t="shared" si="531"/>
        <v>1492.0327264102091</v>
      </c>
      <c r="I610" s="205">
        <f t="shared" si="532"/>
        <v>0</v>
      </c>
      <c r="J610" s="110"/>
      <c r="K610" s="115">
        <f t="shared" si="533"/>
        <v>1472.6924400000121</v>
      </c>
      <c r="L610" s="115">
        <f t="shared" si="534"/>
        <v>1706.502080000007</v>
      </c>
      <c r="M610" s="115">
        <f t="shared" si="535"/>
        <v>0.19551616266944488</v>
      </c>
      <c r="N610" s="115">
        <f t="shared" si="536"/>
        <v>1551.4545828202233</v>
      </c>
      <c r="O610" s="115">
        <f t="shared" si="537"/>
        <v>1907.9888000000037</v>
      </c>
      <c r="P610" s="110"/>
      <c r="Q610" s="205">
        <f t="shared" si="538"/>
        <v>-0.14610654590808103</v>
      </c>
      <c r="R610" s="204">
        <f t="shared" si="539"/>
        <v>0.5075990086656148</v>
      </c>
      <c r="S610" s="204">
        <f t="shared" si="540"/>
        <v>0.5075990086656148</v>
      </c>
      <c r="T610" s="115">
        <f t="shared" si="541"/>
        <v>9.1239705297267396E-2</v>
      </c>
      <c r="U610" s="115">
        <f t="shared" si="542"/>
        <v>2.7559784082590628</v>
      </c>
      <c r="V610" s="115">
        <f t="shared" si="543"/>
        <v>0</v>
      </c>
      <c r="W610" s="202">
        <f t="shared" si="561"/>
        <v>2.7559784082590628</v>
      </c>
      <c r="X610" s="110"/>
      <c r="Y610" s="205">
        <f t="shared" si="579"/>
        <v>105.83877630711184</v>
      </c>
      <c r="Z610" s="205">
        <f t="shared" si="580"/>
        <v>-0.21915606388988468</v>
      </c>
      <c r="AA610" s="205">
        <f t="shared" si="544"/>
        <v>0</v>
      </c>
      <c r="AB610" s="205">
        <f t="shared" si="562"/>
        <v>0</v>
      </c>
      <c r="AC610" s="205">
        <f t="shared" si="581"/>
        <v>-0.20936452600043548</v>
      </c>
      <c r="AD610" s="205">
        <f t="shared" si="545"/>
        <v>0</v>
      </c>
      <c r="AE610" s="205">
        <f t="shared" si="563"/>
        <v>0</v>
      </c>
      <c r="AF610" s="205">
        <f t="shared" si="546"/>
        <v>0</v>
      </c>
      <c r="AG610" s="205">
        <f t="shared" si="564"/>
        <v>0</v>
      </c>
      <c r="AH610" s="205">
        <f t="shared" si="565"/>
        <v>0</v>
      </c>
      <c r="AI610" s="205">
        <f t="shared" si="547"/>
        <v>-0.16561556083517512</v>
      </c>
      <c r="AJ610" s="205">
        <f t="shared" si="582"/>
        <v>1492.0327264102091</v>
      </c>
      <c r="AK610" s="205">
        <f t="shared" si="566"/>
        <v>105.75895930142222</v>
      </c>
      <c r="AL610" s="205">
        <f t="shared" si="548"/>
        <v>105.83877630711184</v>
      </c>
      <c r="AM610" s="205" t="e">
        <f t="shared" si="549"/>
        <v>#DIV/0!</v>
      </c>
      <c r="AN610" s="205">
        <f t="shared" si="567"/>
        <v>0</v>
      </c>
      <c r="AO610" s="205">
        <f t="shared" si="550"/>
        <v>0</v>
      </c>
      <c r="AP610" s="205">
        <f t="shared" si="568"/>
        <v>0</v>
      </c>
      <c r="AQ610" s="205">
        <f t="shared" si="569"/>
        <v>0</v>
      </c>
      <c r="AR610" s="215">
        <f t="shared" si="551"/>
        <v>50.536269921867166</v>
      </c>
      <c r="AS610" s="215">
        <f t="shared" si="552"/>
        <v>50.536269921867166</v>
      </c>
      <c r="AT610" s="215">
        <f t="shared" si="553"/>
        <v>0</v>
      </c>
      <c r="AU610" s="215">
        <f t="shared" si="583"/>
        <v>0</v>
      </c>
      <c r="AV610" s="201"/>
      <c r="AW610" s="115">
        <f t="shared" si="584"/>
        <v>98.7809999999875</v>
      </c>
      <c r="AX610" s="115">
        <f t="shared" si="585"/>
        <v>5.9331378409786042E-2</v>
      </c>
      <c r="AY610" s="115">
        <f t="shared" si="570"/>
        <v>1.4451956884267942</v>
      </c>
      <c r="AZ610" s="115">
        <f t="shared" si="586"/>
        <v>6.3608362027741325E-2</v>
      </c>
      <c r="BA610" s="115">
        <f t="shared" si="571"/>
        <v>1.6042473049539077</v>
      </c>
      <c r="BB610" s="115">
        <f t="shared" si="587"/>
        <v>1.4451956884267942</v>
      </c>
      <c r="BC610" s="115">
        <f t="shared" si="588"/>
        <v>1.446678150611509</v>
      </c>
      <c r="BD610" s="115">
        <f t="shared" si="589"/>
        <v>1.6042473049539077</v>
      </c>
      <c r="BE610" s="115">
        <f t="shared" si="572"/>
        <v>0.15756915434239871</v>
      </c>
      <c r="BF610" s="115">
        <f t="shared" si="573"/>
        <v>6.1293704182153443E-2</v>
      </c>
      <c r="BG610" s="115">
        <f t="shared" si="590"/>
        <v>1487.0234989091075</v>
      </c>
      <c r="BH610" s="115">
        <f t="shared" si="591"/>
        <v>96.396531233087686</v>
      </c>
      <c r="BI610" s="115">
        <f t="shared" si="574"/>
        <v>96.396531233087686</v>
      </c>
      <c r="BJ610" s="115">
        <f t="shared" si="575"/>
        <v>-7.226162592730442</v>
      </c>
      <c r="BK610" s="115">
        <f t="shared" si="554"/>
        <v>-7.226162592730442</v>
      </c>
      <c r="BL610" s="115">
        <f t="shared" si="555"/>
        <v>-7.226162592730442</v>
      </c>
      <c r="BM610" s="115">
        <f t="shared" si="576"/>
        <v>7.226162592730442</v>
      </c>
      <c r="BN610" s="201">
        <f t="shared" si="556"/>
        <v>5.1575036250878146</v>
      </c>
      <c r="BO610" s="216">
        <f t="shared" si="592"/>
        <v>59.558138921959483</v>
      </c>
      <c r="BP610" s="201"/>
      <c r="BQ610" s="110">
        <f t="shared" si="557"/>
        <v>53.602325029763534</v>
      </c>
      <c r="BR610" s="110">
        <f t="shared" si="558"/>
        <v>0</v>
      </c>
      <c r="BS610" s="110">
        <f t="shared" si="577"/>
        <v>1</v>
      </c>
      <c r="BT610" s="110">
        <f t="shared" si="578"/>
        <v>1.5233780773458798E-3</v>
      </c>
    </row>
    <row r="611" spans="1:72" s="217" customFormat="1">
      <c r="A611" s="110">
        <f t="shared" si="593"/>
        <v>3.3300000000001209</v>
      </c>
      <c r="B611" s="110">
        <f t="shared" si="559"/>
        <v>1493.8933507850525</v>
      </c>
      <c r="C611" s="116">
        <f t="shared" si="560"/>
        <v>1486.0593255274889</v>
      </c>
      <c r="D611" s="110"/>
      <c r="E611" s="205">
        <f t="shared" si="528"/>
        <v>1507.9249947518122</v>
      </c>
      <c r="F611" s="205">
        <f t="shared" si="529"/>
        <v>1610.2396812236302</v>
      </c>
      <c r="G611" s="205">
        <f t="shared" si="530"/>
        <v>-0.16567956865669164</v>
      </c>
      <c r="H611" s="205">
        <f t="shared" si="531"/>
        <v>1490.9735416299168</v>
      </c>
      <c r="I611" s="205">
        <f t="shared" si="532"/>
        <v>0</v>
      </c>
      <c r="J611" s="110"/>
      <c r="K611" s="115">
        <f t="shared" si="533"/>
        <v>1471.7036100000121</v>
      </c>
      <c r="L611" s="115">
        <f t="shared" si="534"/>
        <v>1705.9155200000071</v>
      </c>
      <c r="M611" s="115">
        <f t="shared" si="535"/>
        <v>0.19572025052191816</v>
      </c>
      <c r="N611" s="115">
        <f t="shared" si="536"/>
        <v>1550.6561581339304</v>
      </c>
      <c r="O611" s="115">
        <f t="shared" si="537"/>
        <v>1907.6722000000038</v>
      </c>
      <c r="P611" s="110"/>
      <c r="Q611" s="205">
        <f t="shared" si="538"/>
        <v>-0.13714203161463659</v>
      </c>
      <c r="R611" s="204">
        <f t="shared" si="539"/>
        <v>0.74924858015516982</v>
      </c>
      <c r="S611" s="204">
        <f t="shared" si="540"/>
        <v>0.74924858015516982</v>
      </c>
      <c r="T611" s="115">
        <f t="shared" si="541"/>
        <v>9.4742153740349333E-2</v>
      </c>
      <c r="U611" s="115">
        <f t="shared" si="542"/>
        <v>2.9161837108022008</v>
      </c>
      <c r="V611" s="115">
        <f t="shared" si="543"/>
        <v>0</v>
      </c>
      <c r="W611" s="202">
        <f t="shared" si="561"/>
        <v>2.9161837108022008</v>
      </c>
      <c r="X611" s="110"/>
      <c r="Y611" s="205">
        <f t="shared" si="579"/>
        <v>105.91847802923211</v>
      </c>
      <c r="Z611" s="205">
        <f t="shared" si="580"/>
        <v>-0.21370997633214681</v>
      </c>
      <c r="AA611" s="205">
        <f t="shared" si="544"/>
        <v>0</v>
      </c>
      <c r="AB611" s="205">
        <f t="shared" si="562"/>
        <v>0</v>
      </c>
      <c r="AC611" s="205">
        <f t="shared" si="581"/>
        <v>-0.20393620841589127</v>
      </c>
      <c r="AD611" s="205">
        <f t="shared" si="545"/>
        <v>0</v>
      </c>
      <c r="AE611" s="205">
        <f t="shared" si="563"/>
        <v>0</v>
      </c>
      <c r="AF611" s="205">
        <f t="shared" si="546"/>
        <v>0</v>
      </c>
      <c r="AG611" s="205">
        <f t="shared" si="564"/>
        <v>0</v>
      </c>
      <c r="AH611" s="205">
        <f t="shared" si="565"/>
        <v>0</v>
      </c>
      <c r="AI611" s="205">
        <f t="shared" si="547"/>
        <v>-0.16567956865669164</v>
      </c>
      <c r="AJ611" s="205">
        <f t="shared" si="582"/>
        <v>1490.9735416299168</v>
      </c>
      <c r="AK611" s="205">
        <f t="shared" si="566"/>
        <v>105.83877630711184</v>
      </c>
      <c r="AL611" s="205">
        <f t="shared" si="548"/>
        <v>105.91847802923211</v>
      </c>
      <c r="AM611" s="205" t="e">
        <f t="shared" si="549"/>
        <v>#DIV/0!</v>
      </c>
      <c r="AN611" s="205">
        <f t="shared" si="567"/>
        <v>0</v>
      </c>
      <c r="AO611" s="205">
        <f t="shared" si="550"/>
        <v>0</v>
      </c>
      <c r="AP611" s="205">
        <f t="shared" si="568"/>
        <v>0</v>
      </c>
      <c r="AQ611" s="205">
        <f t="shared" si="569"/>
        <v>0</v>
      </c>
      <c r="AR611" s="215">
        <f t="shared" si="551"/>
        <v>50.839415118933182</v>
      </c>
      <c r="AS611" s="215">
        <f t="shared" si="552"/>
        <v>50.839415118933182</v>
      </c>
      <c r="AT611" s="215">
        <f t="shared" si="553"/>
        <v>0</v>
      </c>
      <c r="AU611" s="215">
        <f t="shared" si="583"/>
        <v>0</v>
      </c>
      <c r="AV611" s="201"/>
      <c r="AW611" s="115">
        <f t="shared" si="584"/>
        <v>98.883000000002824</v>
      </c>
      <c r="AX611" s="115">
        <f t="shared" si="585"/>
        <v>6.1293704182153415E-2</v>
      </c>
      <c r="AY611" s="115">
        <f t="shared" si="570"/>
        <v>1.5174828865386341</v>
      </c>
      <c r="AZ611" s="115">
        <f t="shared" si="586"/>
        <v>6.556334187905799E-2</v>
      </c>
      <c r="BA611" s="115">
        <f t="shared" si="571"/>
        <v>1.6787716376567614</v>
      </c>
      <c r="BB611" s="115">
        <f t="shared" si="587"/>
        <v>1.5174828865386341</v>
      </c>
      <c r="BC611" s="115">
        <f t="shared" si="588"/>
        <v>1.5189397765388117</v>
      </c>
      <c r="BD611" s="115">
        <f t="shared" si="589"/>
        <v>1.6787716376567614</v>
      </c>
      <c r="BE611" s="115">
        <f t="shared" si="572"/>
        <v>0.15983186111794967</v>
      </c>
      <c r="BF611" s="115">
        <f t="shared" si="573"/>
        <v>6.324062486270135E-2</v>
      </c>
      <c r="BG611" s="115">
        <f t="shared" si="590"/>
        <v>1486.5153175386986</v>
      </c>
      <c r="BH611" s="115">
        <f t="shared" si="591"/>
        <v>96.417338161861394</v>
      </c>
      <c r="BI611" s="115">
        <f t="shared" si="574"/>
        <v>96.417338161861394</v>
      </c>
      <c r="BJ611" s="115">
        <f t="shared" si="575"/>
        <v>-7.2848042658418999</v>
      </c>
      <c r="BK611" s="115">
        <f t="shared" si="554"/>
        <v>-7.2848042658418999</v>
      </c>
      <c r="BL611" s="115">
        <f t="shared" si="555"/>
        <v>-7.2848042658418999</v>
      </c>
      <c r="BM611" s="115">
        <f t="shared" si="576"/>
        <v>7.2848042658418999</v>
      </c>
      <c r="BN611" s="201">
        <f t="shared" si="556"/>
        <v>5.4186916779327072</v>
      </c>
      <c r="BO611" s="216">
        <f t="shared" si="592"/>
        <v>64.976830599892196</v>
      </c>
      <c r="BP611" s="201"/>
      <c r="BQ611" s="110">
        <f t="shared" si="557"/>
        <v>58.479147539902975</v>
      </c>
      <c r="BR611" s="110">
        <f t="shared" si="558"/>
        <v>0</v>
      </c>
      <c r="BS611" s="110">
        <f t="shared" si="577"/>
        <v>1</v>
      </c>
      <c r="BT611" s="110">
        <f t="shared" si="578"/>
        <v>1.6619773730840424E-3</v>
      </c>
    </row>
    <row r="612" spans="1:72" s="217" customFormat="1">
      <c r="A612" s="110">
        <f t="shared" si="593"/>
        <v>3.3200000000001211</v>
      </c>
      <c r="B612" s="110">
        <f t="shared" si="559"/>
        <v>1493.7615389208331</v>
      </c>
      <c r="C612" s="116">
        <f t="shared" si="560"/>
        <v>1485.5509313762996</v>
      </c>
      <c r="D612" s="110"/>
      <c r="E612" s="205">
        <f t="shared" si="528"/>
        <v>1506.9019846713327</v>
      </c>
      <c r="F612" s="205">
        <f t="shared" si="529"/>
        <v>1609.4006812236303</v>
      </c>
      <c r="G612" s="205">
        <f t="shared" si="530"/>
        <v>-0.16574282664263537</v>
      </c>
      <c r="H612" s="205">
        <f t="shared" si="531"/>
        <v>1489.9135609775692</v>
      </c>
      <c r="I612" s="205">
        <f t="shared" si="532"/>
        <v>0</v>
      </c>
      <c r="J612" s="110"/>
      <c r="K612" s="115">
        <f t="shared" si="533"/>
        <v>1470.7137600000121</v>
      </c>
      <c r="L612" s="115">
        <f t="shared" si="534"/>
        <v>1705.3283200000071</v>
      </c>
      <c r="M612" s="115">
        <f t="shared" si="535"/>
        <v>0.19592476489027963</v>
      </c>
      <c r="N612" s="115">
        <f t="shared" si="536"/>
        <v>1549.8571259533519</v>
      </c>
      <c r="O612" s="115">
        <f t="shared" si="537"/>
        <v>1907.3552000000038</v>
      </c>
      <c r="P612" s="110"/>
      <c r="Q612" s="205">
        <f t="shared" si="538"/>
        <v>-0.12820110101395249</v>
      </c>
      <c r="R612" s="204">
        <f t="shared" si="539"/>
        <v>0.99454163406829466</v>
      </c>
      <c r="S612" s="204">
        <f t="shared" si="540"/>
        <v>0.99454163406829466</v>
      </c>
      <c r="T612" s="115">
        <f t="shared" si="541"/>
        <v>9.8236780022610132E-2</v>
      </c>
      <c r="U612" s="115">
        <f t="shared" si="542"/>
        <v>3.07901055914318</v>
      </c>
      <c r="V612" s="115">
        <f t="shared" si="543"/>
        <v>0</v>
      </c>
      <c r="W612" s="202">
        <f t="shared" si="561"/>
        <v>3.07901055914318</v>
      </c>
      <c r="X612" s="110"/>
      <c r="Y612" s="205">
        <f t="shared" si="579"/>
        <v>105.99806523475989</v>
      </c>
      <c r="Z612" s="205">
        <f t="shared" si="580"/>
        <v>-0.20830560790730879</v>
      </c>
      <c r="AA612" s="205">
        <f t="shared" si="544"/>
        <v>0</v>
      </c>
      <c r="AB612" s="205">
        <f t="shared" si="562"/>
        <v>0</v>
      </c>
      <c r="AC612" s="205">
        <f t="shared" si="581"/>
        <v>-0.19854938628072671</v>
      </c>
      <c r="AD612" s="205">
        <f t="shared" si="545"/>
        <v>0</v>
      </c>
      <c r="AE612" s="205">
        <f t="shared" si="563"/>
        <v>0</v>
      </c>
      <c r="AF612" s="205">
        <f t="shared" si="546"/>
        <v>0</v>
      </c>
      <c r="AG612" s="205">
        <f t="shared" si="564"/>
        <v>0</v>
      </c>
      <c r="AH612" s="205">
        <f t="shared" si="565"/>
        <v>0</v>
      </c>
      <c r="AI612" s="205">
        <f t="shared" si="547"/>
        <v>-0.16574282664263537</v>
      </c>
      <c r="AJ612" s="205">
        <f t="shared" si="582"/>
        <v>1489.9135609775692</v>
      </c>
      <c r="AK612" s="205">
        <f t="shared" si="566"/>
        <v>105.91847802923211</v>
      </c>
      <c r="AL612" s="205">
        <f t="shared" si="548"/>
        <v>105.99806523475989</v>
      </c>
      <c r="AM612" s="205" t="e">
        <f t="shared" si="549"/>
        <v>#DIV/0!</v>
      </c>
      <c r="AN612" s="205">
        <f t="shared" si="567"/>
        <v>0</v>
      </c>
      <c r="AO612" s="205">
        <f t="shared" si="550"/>
        <v>0</v>
      </c>
      <c r="AP612" s="205">
        <f t="shared" si="568"/>
        <v>0</v>
      </c>
      <c r="AQ612" s="205">
        <f t="shared" si="569"/>
        <v>0</v>
      </c>
      <c r="AR612" s="215">
        <f t="shared" si="551"/>
        <v>51.130698645582896</v>
      </c>
      <c r="AS612" s="215">
        <f t="shared" si="552"/>
        <v>51.130698645582896</v>
      </c>
      <c r="AT612" s="215">
        <f t="shared" si="553"/>
        <v>0</v>
      </c>
      <c r="AU612" s="215">
        <f t="shared" si="583"/>
        <v>0</v>
      </c>
      <c r="AV612" s="201"/>
      <c r="AW612" s="115">
        <f t="shared" si="584"/>
        <v>98.984999999995409</v>
      </c>
      <c r="AX612" s="115">
        <f t="shared" si="585"/>
        <v>6.3240624862701322E-2</v>
      </c>
      <c r="AY612" s="115">
        <f t="shared" si="570"/>
        <v>1.5903555493466934</v>
      </c>
      <c r="AZ612" s="115">
        <f t="shared" si="586"/>
        <v>6.7502934925640398E-2</v>
      </c>
      <c r="BA612" s="115">
        <f t="shared" si="571"/>
        <v>1.7538158213140982</v>
      </c>
      <c r="BB612" s="115">
        <f t="shared" si="587"/>
        <v>1.5903555493466934</v>
      </c>
      <c r="BC612" s="115">
        <f t="shared" si="588"/>
        <v>1.5917878191972292</v>
      </c>
      <c r="BD612" s="115">
        <f t="shared" si="589"/>
        <v>1.7538158213140982</v>
      </c>
      <c r="BE612" s="115">
        <f t="shared" si="572"/>
        <v>0.16202800211686896</v>
      </c>
      <c r="BF612" s="115">
        <f t="shared" si="573"/>
        <v>6.5172714901178389E-2</v>
      </c>
      <c r="BG612" s="115">
        <f t="shared" si="590"/>
        <v>1486.0042278305573</v>
      </c>
      <c r="BH612" s="115">
        <f t="shared" si="591"/>
        <v>96.438616239904391</v>
      </c>
      <c r="BI612" s="115">
        <f t="shared" si="574"/>
        <v>96.438616239904391</v>
      </c>
      <c r="BJ612" s="115">
        <f t="shared" si="575"/>
        <v>-7.3411513678836471</v>
      </c>
      <c r="BK612" s="115">
        <f t="shared" si="554"/>
        <v>-7.3411513678836471</v>
      </c>
      <c r="BL612" s="115">
        <f t="shared" si="555"/>
        <v>-7.3411513678836471</v>
      </c>
      <c r="BM612" s="115">
        <f t="shared" si="576"/>
        <v>7.3411513678836471</v>
      </c>
      <c r="BN612" s="201">
        <f t="shared" si="556"/>
        <v>5.6823481954853294</v>
      </c>
      <c r="BO612" s="216">
        <f t="shared" si="592"/>
        <v>70.659178795377528</v>
      </c>
      <c r="BP612" s="201"/>
      <c r="BQ612" s="110">
        <f t="shared" si="557"/>
        <v>63.593260915839778</v>
      </c>
      <c r="BR612" s="110">
        <f t="shared" si="558"/>
        <v>0</v>
      </c>
      <c r="BS612" s="110">
        <f t="shared" si="577"/>
        <v>1</v>
      </c>
      <c r="BT612" s="110">
        <f t="shared" si="578"/>
        <v>1.8073204752281668E-3</v>
      </c>
    </row>
    <row r="613" spans="1:72" s="217" customFormat="1">
      <c r="A613" s="110">
        <f t="shared" si="593"/>
        <v>3.3100000000001213</v>
      </c>
      <c r="B613" s="110">
        <f t="shared" si="559"/>
        <v>1493.6297270566138</v>
      </c>
      <c r="C613" s="116">
        <f t="shared" si="560"/>
        <v>1485.0396243898438</v>
      </c>
      <c r="D613" s="110"/>
      <c r="E613" s="205">
        <f t="shared" si="528"/>
        <v>1505.877848236102</v>
      </c>
      <c r="F613" s="205">
        <f t="shared" si="529"/>
        <v>1608.5588812236301</v>
      </c>
      <c r="G613" s="205">
        <f t="shared" si="530"/>
        <v>-0.1658053308411325</v>
      </c>
      <c r="H613" s="205">
        <f t="shared" si="531"/>
        <v>1488.8527855904956</v>
      </c>
      <c r="I613" s="205">
        <f t="shared" si="532"/>
        <v>0</v>
      </c>
      <c r="J613" s="110"/>
      <c r="K613" s="115">
        <f t="shared" si="533"/>
        <v>1469.7228900000121</v>
      </c>
      <c r="L613" s="115">
        <f t="shared" si="534"/>
        <v>1704.7404800000072</v>
      </c>
      <c r="M613" s="115">
        <f t="shared" si="535"/>
        <v>0.1961297071129682</v>
      </c>
      <c r="N613" s="115">
        <f t="shared" si="536"/>
        <v>1549.0574873066296</v>
      </c>
      <c r="O613" s="115">
        <f t="shared" si="537"/>
        <v>1907.0378000000039</v>
      </c>
      <c r="P613" s="110"/>
      <c r="Q613" s="205">
        <f t="shared" si="538"/>
        <v>-0.11928319011920985</v>
      </c>
      <c r="R613" s="204">
        <f t="shared" si="539"/>
        <v>1.2434926090686038</v>
      </c>
      <c r="S613" s="204">
        <f t="shared" si="540"/>
        <v>1.2434926090686038</v>
      </c>
      <c r="T613" s="115">
        <f t="shared" si="541"/>
        <v>0.10172360739722593</v>
      </c>
      <c r="U613" s="115">
        <f t="shared" si="542"/>
        <v>3.2443868283333255</v>
      </c>
      <c r="V613" s="115">
        <f t="shared" si="543"/>
        <v>0</v>
      </c>
      <c r="W613" s="202">
        <f t="shared" si="561"/>
        <v>3.2443868283333255</v>
      </c>
      <c r="X613" s="110"/>
      <c r="Y613" s="205">
        <f t="shared" si="579"/>
        <v>106.07753870736131</v>
      </c>
      <c r="Z613" s="205">
        <f t="shared" si="580"/>
        <v>-0.20294131486570882</v>
      </c>
      <c r="AA613" s="205">
        <f t="shared" si="544"/>
        <v>0</v>
      </c>
      <c r="AB613" s="205">
        <f t="shared" si="562"/>
        <v>0</v>
      </c>
      <c r="AC613" s="205">
        <f t="shared" si="581"/>
        <v>-0.19320241790582468</v>
      </c>
      <c r="AD613" s="205">
        <f t="shared" si="545"/>
        <v>0</v>
      </c>
      <c r="AE613" s="205">
        <f t="shared" si="563"/>
        <v>0</v>
      </c>
      <c r="AF613" s="205">
        <f t="shared" si="546"/>
        <v>0</v>
      </c>
      <c r="AG613" s="205">
        <f t="shared" si="564"/>
        <v>0</v>
      </c>
      <c r="AH613" s="205">
        <f t="shared" si="565"/>
        <v>0</v>
      </c>
      <c r="AI613" s="205">
        <f t="shared" si="547"/>
        <v>-0.1658053308411325</v>
      </c>
      <c r="AJ613" s="205">
        <f t="shared" si="582"/>
        <v>1488.8527855904956</v>
      </c>
      <c r="AK613" s="205">
        <f t="shared" si="566"/>
        <v>105.99806523475989</v>
      </c>
      <c r="AL613" s="205">
        <f t="shared" si="548"/>
        <v>106.07753870736131</v>
      </c>
      <c r="AM613" s="205" t="e">
        <f t="shared" si="549"/>
        <v>#DIV/0!</v>
      </c>
      <c r="AN613" s="205">
        <f t="shared" si="567"/>
        <v>0</v>
      </c>
      <c r="AO613" s="205">
        <f t="shared" si="550"/>
        <v>0</v>
      </c>
      <c r="AP613" s="205">
        <f t="shared" si="568"/>
        <v>0</v>
      </c>
      <c r="AQ613" s="205">
        <f t="shared" si="569"/>
        <v>0</v>
      </c>
      <c r="AR613" s="215">
        <f t="shared" si="551"/>
        <v>51.410949302307607</v>
      </c>
      <c r="AS613" s="215">
        <f t="shared" si="552"/>
        <v>51.410949302307607</v>
      </c>
      <c r="AT613" s="215">
        <f t="shared" si="553"/>
        <v>0</v>
      </c>
      <c r="AU613" s="215">
        <f t="shared" si="583"/>
        <v>0</v>
      </c>
      <c r="AV613" s="201"/>
      <c r="AW613" s="115">
        <f t="shared" si="584"/>
        <v>99.087000000010747</v>
      </c>
      <c r="AX613" s="115">
        <f t="shared" si="585"/>
        <v>6.5172714901178347E-2</v>
      </c>
      <c r="AY613" s="115">
        <f t="shared" si="570"/>
        <v>1.6637908025344692</v>
      </c>
      <c r="AZ613" s="115">
        <f t="shared" si="586"/>
        <v>6.9427715558788794E-2</v>
      </c>
      <c r="BA613" s="115">
        <f t="shared" si="571"/>
        <v>1.8293605666373201</v>
      </c>
      <c r="BB613" s="115">
        <f t="shared" si="587"/>
        <v>1.6637908025344692</v>
      </c>
      <c r="BC613" s="115">
        <f t="shared" si="588"/>
        <v>1.6651993328760641</v>
      </c>
      <c r="BD613" s="115">
        <f t="shared" si="589"/>
        <v>1.8293605666373201</v>
      </c>
      <c r="BE613" s="115">
        <f t="shared" si="572"/>
        <v>0.16416123376125591</v>
      </c>
      <c r="BF613" s="115">
        <f t="shared" si="573"/>
        <v>6.7090509754051925E-2</v>
      </c>
      <c r="BG613" s="115">
        <f t="shared" si="590"/>
        <v>1485.4903399142804</v>
      </c>
      <c r="BH613" s="115">
        <f t="shared" si="591"/>
        <v>96.460344071353816</v>
      </c>
      <c r="BI613" s="115">
        <f t="shared" si="574"/>
        <v>96.460344071353816</v>
      </c>
      <c r="BJ613" s="115">
        <f t="shared" si="575"/>
        <v>-7.395364225484494</v>
      </c>
      <c r="BK613" s="115">
        <f t="shared" si="554"/>
        <v>-7.395364225484494</v>
      </c>
      <c r="BL613" s="115">
        <f t="shared" si="555"/>
        <v>-7.395364225484494</v>
      </c>
      <c r="BM613" s="115">
        <f t="shared" si="576"/>
        <v>7.395364225484494</v>
      </c>
      <c r="BN613" s="201">
        <f t="shared" si="556"/>
        <v>5.9483991314596611</v>
      </c>
      <c r="BO613" s="216">
        <f t="shared" si="592"/>
        <v>76.607577926837195</v>
      </c>
      <c r="BP613" s="201"/>
      <c r="BQ613" s="110">
        <f t="shared" si="557"/>
        <v>68.946820134153484</v>
      </c>
      <c r="BR613" s="110">
        <f t="shared" si="558"/>
        <v>0</v>
      </c>
      <c r="BS613" s="110">
        <f t="shared" si="577"/>
        <v>1</v>
      </c>
      <c r="BT613" s="110">
        <f t="shared" si="578"/>
        <v>1.9594686282126423E-3</v>
      </c>
    </row>
    <row r="614" spans="1:72" s="217" customFormat="1">
      <c r="A614" s="110">
        <f t="shared" si="593"/>
        <v>3.3000000000001215</v>
      </c>
      <c r="B614" s="110">
        <f t="shared" si="559"/>
        <v>1493.4979151923944</v>
      </c>
      <c r="C614" s="116">
        <f t="shared" si="560"/>
        <v>1484.5255148968206</v>
      </c>
      <c r="D614" s="110"/>
      <c r="E614" s="205">
        <f t="shared" si="528"/>
        <v>1504.8525854461195</v>
      </c>
      <c r="F614" s="205">
        <f t="shared" si="529"/>
        <v>1607.7142812236302</v>
      </c>
      <c r="G614" s="205">
        <f t="shared" si="530"/>
        <v>-0.1658670773327223</v>
      </c>
      <c r="H614" s="205">
        <f t="shared" si="531"/>
        <v>1487.7912165980163</v>
      </c>
      <c r="I614" s="205">
        <f t="shared" si="532"/>
        <v>0</v>
      </c>
      <c r="J614" s="110"/>
      <c r="K614" s="115">
        <f t="shared" si="533"/>
        <v>1468.7310000000123</v>
      </c>
      <c r="L614" s="115">
        <f t="shared" si="534"/>
        <v>1704.1520000000073</v>
      </c>
      <c r="M614" s="115">
        <f t="shared" si="535"/>
        <v>0.1963350785340289</v>
      </c>
      <c r="N614" s="115">
        <f t="shared" si="536"/>
        <v>1548.2572432257009</v>
      </c>
      <c r="O614" s="115">
        <f t="shared" si="537"/>
        <v>1906.7200000000039</v>
      </c>
      <c r="P614" s="110"/>
      <c r="Q614" s="205">
        <f t="shared" si="538"/>
        <v>-0.11038774120820621</v>
      </c>
      <c r="R614" s="204">
        <f t="shared" si="539"/>
        <v>1.4961159026466504</v>
      </c>
      <c r="S614" s="204">
        <f t="shared" si="540"/>
        <v>1.4961159026466504</v>
      </c>
      <c r="T614" s="115">
        <f t="shared" si="541"/>
        <v>0.10520265903374244</v>
      </c>
      <c r="U614" s="115">
        <f t="shared" si="542"/>
        <v>3.41224397300343</v>
      </c>
      <c r="V614" s="115">
        <f t="shared" si="543"/>
        <v>0</v>
      </c>
      <c r="W614" s="202">
        <f t="shared" si="561"/>
        <v>3.41224397300343</v>
      </c>
      <c r="X614" s="110"/>
      <c r="Y614" s="205">
        <f t="shared" si="579"/>
        <v>106.1568992479374</v>
      </c>
      <c r="Z614" s="205">
        <f t="shared" si="580"/>
        <v>-0.19761554965286854</v>
      </c>
      <c r="AA614" s="205">
        <f t="shared" si="544"/>
        <v>0</v>
      </c>
      <c r="AB614" s="205">
        <f t="shared" si="562"/>
        <v>0</v>
      </c>
      <c r="AC614" s="205">
        <f t="shared" si="581"/>
        <v>-0.18789375776093828</v>
      </c>
      <c r="AD614" s="205">
        <f t="shared" si="545"/>
        <v>0</v>
      </c>
      <c r="AE614" s="205">
        <f t="shared" si="563"/>
        <v>0</v>
      </c>
      <c r="AF614" s="205">
        <f t="shared" si="546"/>
        <v>0</v>
      </c>
      <c r="AG614" s="205">
        <f t="shared" si="564"/>
        <v>0</v>
      </c>
      <c r="AH614" s="205">
        <f t="shared" si="565"/>
        <v>0</v>
      </c>
      <c r="AI614" s="205">
        <f t="shared" si="547"/>
        <v>-0.1658670773327223</v>
      </c>
      <c r="AJ614" s="205">
        <f t="shared" si="582"/>
        <v>1487.7912165980163</v>
      </c>
      <c r="AK614" s="205">
        <f t="shared" si="566"/>
        <v>106.07753870736131</v>
      </c>
      <c r="AL614" s="205">
        <f t="shared" si="548"/>
        <v>106.1568992479374</v>
      </c>
      <c r="AM614" s="205" t="e">
        <f t="shared" si="549"/>
        <v>#DIV/0!</v>
      </c>
      <c r="AN614" s="205">
        <f t="shared" si="567"/>
        <v>0</v>
      </c>
      <c r="AO614" s="205">
        <f t="shared" si="550"/>
        <v>0</v>
      </c>
      <c r="AP614" s="205">
        <f t="shared" si="568"/>
        <v>0</v>
      </c>
      <c r="AQ614" s="205">
        <f t="shared" si="569"/>
        <v>0</v>
      </c>
      <c r="AR614" s="215">
        <f t="shared" si="551"/>
        <v>51.680913514877489</v>
      </c>
      <c r="AS614" s="215">
        <f t="shared" si="552"/>
        <v>51.680913514877489</v>
      </c>
      <c r="AT614" s="215">
        <f t="shared" si="553"/>
        <v>0</v>
      </c>
      <c r="AU614" s="215">
        <f t="shared" si="583"/>
        <v>0</v>
      </c>
      <c r="AV614" s="201"/>
      <c r="AW614" s="115">
        <f t="shared" si="584"/>
        <v>99.188999999980595</v>
      </c>
      <c r="AX614" s="115">
        <f t="shared" si="585"/>
        <v>6.7090509754051911E-2</v>
      </c>
      <c r="AY614" s="115">
        <f t="shared" si="570"/>
        <v>1.7377673670385396</v>
      </c>
      <c r="AZ614" s="115">
        <f t="shared" si="586"/>
        <v>7.1338219176745821E-2</v>
      </c>
      <c r="BA614" s="115">
        <f t="shared" si="571"/>
        <v>1.9053878682321348</v>
      </c>
      <c r="BB614" s="115">
        <f t="shared" si="587"/>
        <v>1.7377673670385396</v>
      </c>
      <c r="BC614" s="115">
        <f t="shared" si="588"/>
        <v>1.7391529751309076</v>
      </c>
      <c r="BD614" s="115">
        <f t="shared" si="589"/>
        <v>1.9053878682321348</v>
      </c>
      <c r="BE614" s="115">
        <f t="shared" si="572"/>
        <v>0.16623489310122719</v>
      </c>
      <c r="BF614" s="115">
        <f t="shared" si="573"/>
        <v>6.8994509702139467E-2</v>
      </c>
      <c r="BG614" s="115">
        <f t="shared" si="590"/>
        <v>1484.9737564685993</v>
      </c>
      <c r="BH614" s="115">
        <f t="shared" si="591"/>
        <v>96.482501745983669</v>
      </c>
      <c r="BI614" s="115">
        <f t="shared" si="574"/>
        <v>96.482501745983669</v>
      </c>
      <c r="BJ614" s="115">
        <f t="shared" si="575"/>
        <v>-7.4475872303631343</v>
      </c>
      <c r="BK614" s="115">
        <f t="shared" si="554"/>
        <v>-7.4475872303631343</v>
      </c>
      <c r="BL614" s="115">
        <f t="shared" si="555"/>
        <v>-7.4475872303631343</v>
      </c>
      <c r="BM614" s="115">
        <f t="shared" si="576"/>
        <v>7.4475872303631343</v>
      </c>
      <c r="BN614" s="201">
        <f t="shared" si="556"/>
        <v>6.216775915481791</v>
      </c>
      <c r="BO614" s="216">
        <f t="shared" si="592"/>
        <v>82.824353842318985</v>
      </c>
      <c r="BP614" s="201"/>
      <c r="BQ614" s="110">
        <f t="shared" si="557"/>
        <v>74.541918458087082</v>
      </c>
      <c r="BR614" s="110">
        <f t="shared" si="558"/>
        <v>0</v>
      </c>
      <c r="BS614" s="110">
        <f t="shared" si="577"/>
        <v>1</v>
      </c>
      <c r="BT614" s="110">
        <f t="shared" si="578"/>
        <v>2.1184813225788349E-3</v>
      </c>
    </row>
    <row r="615" spans="1:72" s="217" customFormat="1">
      <c r="A615" s="110">
        <f t="shared" si="593"/>
        <v>3.2900000000001217</v>
      </c>
      <c r="B615" s="110">
        <f t="shared" si="559"/>
        <v>1493.3661033281751</v>
      </c>
      <c r="C615" s="116">
        <f t="shared" si="560"/>
        <v>1484.0087057616718</v>
      </c>
      <c r="D615" s="110"/>
      <c r="E615" s="205">
        <f t="shared" si="528"/>
        <v>1503.8261963013858</v>
      </c>
      <c r="F615" s="205">
        <f t="shared" si="529"/>
        <v>1606.8668812236303</v>
      </c>
      <c r="G615" s="205">
        <f t="shared" si="530"/>
        <v>-0.16592806223108242</v>
      </c>
      <c r="H615" s="205">
        <f t="shared" si="531"/>
        <v>1486.7288551212744</v>
      </c>
      <c r="I615" s="205">
        <f t="shared" si="532"/>
        <v>0</v>
      </c>
      <c r="J615" s="110"/>
      <c r="K615" s="115">
        <f t="shared" si="533"/>
        <v>1467.7380900000121</v>
      </c>
      <c r="L615" s="115">
        <f t="shared" si="534"/>
        <v>1703.5628800000072</v>
      </c>
      <c r="M615" s="115">
        <f t="shared" si="535"/>
        <v>0.19654088050314214</v>
      </c>
      <c r="N615" s="115">
        <f t="shared" si="536"/>
        <v>1547.4563947463166</v>
      </c>
      <c r="O615" s="115">
        <f t="shared" si="537"/>
        <v>1906.4018000000037</v>
      </c>
      <c r="P615" s="110"/>
      <c r="Q615" s="205">
        <f t="shared" si="538"/>
        <v>-0.10151420267736026</v>
      </c>
      <c r="R615" s="204">
        <f t="shared" si="539"/>
        <v>1.752425875647476</v>
      </c>
      <c r="S615" s="204">
        <f t="shared" si="540"/>
        <v>1.752425875647476</v>
      </c>
      <c r="T615" s="115">
        <f t="shared" si="541"/>
        <v>0.10867395801842337</v>
      </c>
      <c r="U615" s="115">
        <f t="shared" si="542"/>
        <v>3.5825167301696133</v>
      </c>
      <c r="V615" s="115">
        <f t="shared" si="543"/>
        <v>0</v>
      </c>
      <c r="W615" s="202">
        <f t="shared" si="561"/>
        <v>3.5825167301696133</v>
      </c>
      <c r="X615" s="110"/>
      <c r="Y615" s="205">
        <f t="shared" si="579"/>
        <v>106.23614767419211</v>
      </c>
      <c r="Z615" s="205">
        <f t="shared" si="580"/>
        <v>-0.19232685181264605</v>
      </c>
      <c r="AA615" s="205">
        <f t="shared" si="544"/>
        <v>0</v>
      </c>
      <c r="AB615" s="205">
        <f t="shared" si="562"/>
        <v>0</v>
      </c>
      <c r="AC615" s="205">
        <f t="shared" si="581"/>
        <v>-0.18262194737849358</v>
      </c>
      <c r="AD615" s="205">
        <f t="shared" si="545"/>
        <v>0</v>
      </c>
      <c r="AE615" s="205">
        <f t="shared" si="563"/>
        <v>0</v>
      </c>
      <c r="AF615" s="205">
        <f t="shared" si="546"/>
        <v>0</v>
      </c>
      <c r="AG615" s="205">
        <f t="shared" si="564"/>
        <v>0</v>
      </c>
      <c r="AH615" s="205">
        <f t="shared" si="565"/>
        <v>0</v>
      </c>
      <c r="AI615" s="205">
        <f t="shared" si="547"/>
        <v>-0.16592806223108242</v>
      </c>
      <c r="AJ615" s="205">
        <f t="shared" si="582"/>
        <v>1486.7288551212744</v>
      </c>
      <c r="AK615" s="205">
        <f t="shared" si="566"/>
        <v>106.1568992479374</v>
      </c>
      <c r="AL615" s="205">
        <f t="shared" si="548"/>
        <v>106.23614767419211</v>
      </c>
      <c r="AM615" s="205" t="e">
        <f t="shared" si="549"/>
        <v>#DIV/0!</v>
      </c>
      <c r="AN615" s="205">
        <f t="shared" si="567"/>
        <v>0</v>
      </c>
      <c r="AO615" s="205">
        <f t="shared" si="550"/>
        <v>0</v>
      </c>
      <c r="AP615" s="205">
        <f t="shared" si="568"/>
        <v>0</v>
      </c>
      <c r="AQ615" s="205">
        <f t="shared" si="569"/>
        <v>0</v>
      </c>
      <c r="AR615" s="215">
        <f t="shared" si="551"/>
        <v>51.941265856100081</v>
      </c>
      <c r="AS615" s="215">
        <f t="shared" si="552"/>
        <v>51.941265856100081</v>
      </c>
      <c r="AT615" s="215">
        <f t="shared" si="553"/>
        <v>0</v>
      </c>
      <c r="AU615" s="215">
        <f t="shared" si="583"/>
        <v>0</v>
      </c>
      <c r="AV615" s="201"/>
      <c r="AW615" s="115">
        <f t="shared" si="584"/>
        <v>99.291000000018656</v>
      </c>
      <c r="AX615" s="115">
        <f t="shared" si="585"/>
        <v>6.8994509702139425E-2</v>
      </c>
      <c r="AY615" s="115">
        <f t="shared" si="570"/>
        <v>1.8122654008592944</v>
      </c>
      <c r="AZ615" s="115">
        <f t="shared" si="586"/>
        <v>7.323494600232662E-2</v>
      </c>
      <c r="BA615" s="115">
        <f t="shared" si="571"/>
        <v>1.9818808829639194</v>
      </c>
      <c r="BB615" s="115">
        <f t="shared" si="587"/>
        <v>1.8122654008592944</v>
      </c>
      <c r="BC615" s="115">
        <f t="shared" si="588"/>
        <v>1.8136288474345374</v>
      </c>
      <c r="BD615" s="115">
        <f t="shared" si="589"/>
        <v>1.9818808829639194</v>
      </c>
      <c r="BE615" s="115">
        <f t="shared" si="572"/>
        <v>0.16825203552938195</v>
      </c>
      <c r="BF615" s="115">
        <f t="shared" si="573"/>
        <v>7.0885183184563758E-2</v>
      </c>
      <c r="BG615" s="115">
        <f t="shared" si="590"/>
        <v>1484.4545734386231</v>
      </c>
      <c r="BH615" s="115">
        <f t="shared" si="591"/>
        <v>96.505070692753421</v>
      </c>
      <c r="BI615" s="115">
        <f t="shared" si="574"/>
        <v>96.505070692753421</v>
      </c>
      <c r="BJ615" s="115">
        <f t="shared" si="575"/>
        <v>-7.4979508747010408</v>
      </c>
      <c r="BK615" s="115">
        <f t="shared" si="554"/>
        <v>-7.4979508747010408</v>
      </c>
      <c r="BL615" s="115">
        <f t="shared" si="555"/>
        <v>-7.4979508747010408</v>
      </c>
      <c r="BM615" s="115">
        <f t="shared" si="576"/>
        <v>7.4979508747010408</v>
      </c>
      <c r="BN615" s="201">
        <f t="shared" si="556"/>
        <v>6.4874149034503654</v>
      </c>
      <c r="BO615" s="216">
        <f t="shared" si="592"/>
        <v>89.311768745769356</v>
      </c>
      <c r="BP615" s="201"/>
      <c r="BQ615" s="110">
        <f t="shared" si="557"/>
        <v>80.380591871192422</v>
      </c>
      <c r="BR615" s="110">
        <f t="shared" si="558"/>
        <v>0</v>
      </c>
      <c r="BS615" s="110">
        <f t="shared" si="577"/>
        <v>1</v>
      </c>
      <c r="BT615" s="110">
        <f t="shared" si="578"/>
        <v>2.2844164209792888E-3</v>
      </c>
    </row>
    <row r="616" spans="1:72" s="217" customFormat="1">
      <c r="A616" s="110">
        <f t="shared" si="593"/>
        <v>3.2800000000001219</v>
      </c>
      <c r="B616" s="110">
        <f t="shared" si="559"/>
        <v>1493.2342914639555</v>
      </c>
      <c r="C616" s="116">
        <f t="shared" si="560"/>
        <v>1483.4892931031109</v>
      </c>
      <c r="D616" s="110"/>
      <c r="E616" s="205">
        <f t="shared" si="528"/>
        <v>1502.7986808019004</v>
      </c>
      <c r="F616" s="205">
        <f t="shared" si="529"/>
        <v>1606.0166812236303</v>
      </c>
      <c r="G616" s="205">
        <f t="shared" si="530"/>
        <v>-0.16598828168375249</v>
      </c>
      <c r="H616" s="205">
        <f t="shared" si="531"/>
        <v>1485.6657022730647</v>
      </c>
      <c r="I616" s="205">
        <f t="shared" si="532"/>
        <v>0</v>
      </c>
      <c r="J616" s="110"/>
      <c r="K616" s="115">
        <f t="shared" si="533"/>
        <v>1466.7441600000122</v>
      </c>
      <c r="L616" s="115">
        <f t="shared" si="534"/>
        <v>1702.9731200000072</v>
      </c>
      <c r="M616" s="115">
        <f t="shared" si="535"/>
        <v>0.19674711437565331</v>
      </c>
      <c r="N616" s="115">
        <f t="shared" si="536"/>
        <v>1546.6549429080603</v>
      </c>
      <c r="O616" s="115">
        <f t="shared" si="537"/>
        <v>1906.0832000000037</v>
      </c>
      <c r="P616" s="110"/>
      <c r="Q616" s="205">
        <f t="shared" si="538"/>
        <v>-9.2662028898705562E-2</v>
      </c>
      <c r="R616" s="204">
        <f t="shared" si="539"/>
        <v>2.0124368566436837</v>
      </c>
      <c r="S616" s="204">
        <f t="shared" si="540"/>
        <v>2.0124368566436837</v>
      </c>
      <c r="T616" s="115">
        <f t="shared" si="541"/>
        <v>0.11213752735457939</v>
      </c>
      <c r="U616" s="115">
        <f t="shared" si="542"/>
        <v>3.7551428561860423</v>
      </c>
      <c r="V616" s="115">
        <f t="shared" si="543"/>
        <v>0</v>
      </c>
      <c r="W616" s="202">
        <f t="shared" si="561"/>
        <v>3.7551428561860423</v>
      </c>
      <c r="X616" s="110"/>
      <c r="Y616" s="205">
        <f t="shared" si="579"/>
        <v>106.31528482097336</v>
      </c>
      <c r="Z616" s="205">
        <f t="shared" si="580"/>
        <v>-0.18707384002688449</v>
      </c>
      <c r="AA616" s="205">
        <f t="shared" si="544"/>
        <v>0</v>
      </c>
      <c r="AB616" s="205">
        <f t="shared" si="562"/>
        <v>0</v>
      </c>
      <c r="AC616" s="205">
        <f t="shared" si="581"/>
        <v>-0.17738560739387296</v>
      </c>
      <c r="AD616" s="205">
        <f t="shared" si="545"/>
        <v>0</v>
      </c>
      <c r="AE616" s="205">
        <f t="shared" si="563"/>
        <v>0</v>
      </c>
      <c r="AF616" s="205">
        <f t="shared" si="546"/>
        <v>0</v>
      </c>
      <c r="AG616" s="205">
        <f t="shared" si="564"/>
        <v>0</v>
      </c>
      <c r="AH616" s="205">
        <f t="shared" si="565"/>
        <v>0</v>
      </c>
      <c r="AI616" s="205">
        <f t="shared" si="547"/>
        <v>-0.16598828168375249</v>
      </c>
      <c r="AJ616" s="205">
        <f t="shared" si="582"/>
        <v>1485.6657022730647</v>
      </c>
      <c r="AK616" s="205">
        <f t="shared" si="566"/>
        <v>106.23614767419211</v>
      </c>
      <c r="AL616" s="205">
        <f t="shared" si="548"/>
        <v>106.31528482097336</v>
      </c>
      <c r="AM616" s="205" t="e">
        <f t="shared" si="549"/>
        <v>#DIV/0!</v>
      </c>
      <c r="AN616" s="205">
        <f t="shared" si="567"/>
        <v>0</v>
      </c>
      <c r="AO616" s="205">
        <f t="shared" si="550"/>
        <v>0</v>
      </c>
      <c r="AP616" s="205">
        <f t="shared" si="568"/>
        <v>0</v>
      </c>
      <c r="AQ616" s="205">
        <f t="shared" si="569"/>
        <v>0</v>
      </c>
      <c r="AR616" s="215">
        <f t="shared" si="551"/>
        <v>52.192617938499936</v>
      </c>
      <c r="AS616" s="215">
        <f t="shared" si="552"/>
        <v>52.192617938499936</v>
      </c>
      <c r="AT616" s="215">
        <f t="shared" si="553"/>
        <v>0</v>
      </c>
      <c r="AU616" s="215">
        <f t="shared" si="583"/>
        <v>0</v>
      </c>
      <c r="AV616" s="201"/>
      <c r="AW616" s="115">
        <f t="shared" si="584"/>
        <v>99.392999999988504</v>
      </c>
      <c r="AX616" s="115">
        <f t="shared" si="585"/>
        <v>7.0885183184563758E-2</v>
      </c>
      <c r="AY616" s="115">
        <f t="shared" si="570"/>
        <v>1.8872663610218741</v>
      </c>
      <c r="AZ616" s="115">
        <f t="shared" si="586"/>
        <v>7.511836441687339E-2</v>
      </c>
      <c r="BA616" s="115">
        <f t="shared" si="571"/>
        <v>2.0588238231413967</v>
      </c>
      <c r="BB616" s="115">
        <f t="shared" si="587"/>
        <v>1.8872663610218741</v>
      </c>
      <c r="BC616" s="115">
        <f t="shared" si="588"/>
        <v>1.8886083561815463</v>
      </c>
      <c r="BD616" s="115">
        <f t="shared" si="589"/>
        <v>2.0588238231413967</v>
      </c>
      <c r="BE616" s="115">
        <f t="shared" si="572"/>
        <v>0.17021546695985035</v>
      </c>
      <c r="BF616" s="115">
        <f t="shared" si="573"/>
        <v>7.2762969723578069E-2</v>
      </c>
      <c r="BG616" s="115">
        <f t="shared" si="590"/>
        <v>1483.9328806643241</v>
      </c>
      <c r="BH616" s="115">
        <f t="shared" si="591"/>
        <v>96.528033551228205</v>
      </c>
      <c r="BI616" s="115">
        <f t="shared" si="574"/>
        <v>96.528033551228205</v>
      </c>
      <c r="BJ616" s="115">
        <f t="shared" si="575"/>
        <v>-7.5465734713795811</v>
      </c>
      <c r="BK616" s="115">
        <f t="shared" si="554"/>
        <v>-7.5465734713795811</v>
      </c>
      <c r="BL616" s="115">
        <f t="shared" si="555"/>
        <v>-7.5465734713795811</v>
      </c>
      <c r="BM616" s="115">
        <f t="shared" si="576"/>
        <v>7.5465734713795811</v>
      </c>
      <c r="BN616" s="201">
        <f t="shared" si="556"/>
        <v>6.7602568985291533</v>
      </c>
      <c r="BO616" s="216">
        <f t="shared" si="592"/>
        <v>96.072025644298506</v>
      </c>
      <c r="BP616" s="201"/>
      <c r="BQ616" s="110">
        <f t="shared" si="557"/>
        <v>86.464823079868651</v>
      </c>
      <c r="BR616" s="110">
        <f t="shared" si="558"/>
        <v>0</v>
      </c>
      <c r="BS616" s="110">
        <f t="shared" si="577"/>
        <v>1</v>
      </c>
      <c r="BT616" s="110">
        <f t="shared" si="578"/>
        <v>2.4573302719298673E-3</v>
      </c>
    </row>
    <row r="617" spans="1:72" s="217" customFormat="1">
      <c r="A617" s="110">
        <f t="shared" si="593"/>
        <v>3.2700000000001221</v>
      </c>
      <c r="B617" s="110">
        <f t="shared" si="559"/>
        <v>1493.1024795997362</v>
      </c>
      <c r="C617" s="116">
        <f t="shared" si="560"/>
        <v>1482.9673669237259</v>
      </c>
      <c r="D617" s="110"/>
      <c r="E617" s="205">
        <f t="shared" si="528"/>
        <v>1501.7700389476638</v>
      </c>
      <c r="F617" s="205">
        <f t="shared" si="529"/>
        <v>1605.1636812236304</v>
      </c>
      <c r="G617" s="205">
        <f t="shared" si="530"/>
        <v>-0.16604773187285563</v>
      </c>
      <c r="H617" s="205">
        <f t="shared" si="531"/>
        <v>1484.601759157666</v>
      </c>
      <c r="I617" s="205">
        <f t="shared" si="532"/>
        <v>0</v>
      </c>
      <c r="J617" s="110"/>
      <c r="K617" s="115">
        <f t="shared" si="533"/>
        <v>1465.7492100000122</v>
      </c>
      <c r="L617" s="115">
        <f t="shared" si="534"/>
        <v>1702.3827200000073</v>
      </c>
      <c r="M617" s="115">
        <f t="shared" si="535"/>
        <v>0.19695378151260248</v>
      </c>
      <c r="N617" s="115">
        <f t="shared" si="536"/>
        <v>1545.8528887543662</v>
      </c>
      <c r="O617" s="115">
        <f t="shared" si="537"/>
        <v>1905.7642000000039</v>
      </c>
      <c r="P617" s="110"/>
      <c r="Q617" s="205">
        <f t="shared" si="538"/>
        <v>-8.3830680079856043E-2</v>
      </c>
      <c r="R617" s="204">
        <f t="shared" si="539"/>
        <v>2.2761631461573066</v>
      </c>
      <c r="S617" s="204">
        <f t="shared" si="540"/>
        <v>2.2761631461573066</v>
      </c>
      <c r="T617" s="115">
        <f t="shared" si="541"/>
        <v>0.11559338996291992</v>
      </c>
      <c r="U617" s="115">
        <f t="shared" si="542"/>
        <v>3.9300628929279955</v>
      </c>
      <c r="V617" s="115">
        <f t="shared" si="543"/>
        <v>0</v>
      </c>
      <c r="W617" s="202">
        <f t="shared" si="561"/>
        <v>3.9300628929279955</v>
      </c>
      <c r="X617" s="110"/>
      <c r="Y617" s="205">
        <f t="shared" si="579"/>
        <v>106.39431153986379</v>
      </c>
      <c r="Z617" s="205">
        <f t="shared" si="580"/>
        <v>-0.18185520511746714</v>
      </c>
      <c r="AA617" s="205">
        <f t="shared" si="544"/>
        <v>0</v>
      </c>
      <c r="AB617" s="205">
        <f t="shared" si="562"/>
        <v>0</v>
      </c>
      <c r="AC617" s="205">
        <f t="shared" si="581"/>
        <v>-0.17218343054808971</v>
      </c>
      <c r="AD617" s="205">
        <f t="shared" si="545"/>
        <v>0</v>
      </c>
      <c r="AE617" s="205">
        <f t="shared" si="563"/>
        <v>0</v>
      </c>
      <c r="AF617" s="205">
        <f t="shared" si="546"/>
        <v>0</v>
      </c>
      <c r="AG617" s="205">
        <f t="shared" si="564"/>
        <v>0</v>
      </c>
      <c r="AH617" s="205">
        <f t="shared" si="565"/>
        <v>0</v>
      </c>
      <c r="AI617" s="205">
        <f t="shared" si="547"/>
        <v>-0.16604773187285563</v>
      </c>
      <c r="AJ617" s="205">
        <f t="shared" si="582"/>
        <v>1484.601759157666</v>
      </c>
      <c r="AK617" s="205">
        <f t="shared" si="566"/>
        <v>106.31528482097336</v>
      </c>
      <c r="AL617" s="205">
        <f t="shared" si="548"/>
        <v>106.39431153986379</v>
      </c>
      <c r="AM617" s="205" t="e">
        <f t="shared" si="549"/>
        <v>#DIV/0!</v>
      </c>
      <c r="AN617" s="205">
        <f t="shared" si="567"/>
        <v>0</v>
      </c>
      <c r="AO617" s="205">
        <f t="shared" si="550"/>
        <v>0</v>
      </c>
      <c r="AP617" s="205">
        <f t="shared" si="568"/>
        <v>0</v>
      </c>
      <c r="AQ617" s="205">
        <f t="shared" si="569"/>
        <v>0</v>
      </c>
      <c r="AR617" s="215">
        <f t="shared" si="551"/>
        <v>52.435525973114466</v>
      </c>
      <c r="AS617" s="215">
        <f t="shared" si="552"/>
        <v>52.435525973114466</v>
      </c>
      <c r="AT617" s="215">
        <f t="shared" si="553"/>
        <v>0</v>
      </c>
      <c r="AU617" s="215">
        <f t="shared" si="583"/>
        <v>0</v>
      </c>
      <c r="AV617" s="201"/>
      <c r="AW617" s="115">
        <f t="shared" si="584"/>
        <v>99.495000000003827</v>
      </c>
      <c r="AX617" s="115">
        <f t="shared" si="585"/>
        <v>7.2762969723578055E-2</v>
      </c>
      <c r="AY617" s="115">
        <f t="shared" si="570"/>
        <v>1.962752882580387</v>
      </c>
      <c r="AZ617" s="115">
        <f t="shared" si="586"/>
        <v>7.6988913885079197E-2</v>
      </c>
      <c r="BA617" s="115">
        <f t="shared" si="571"/>
        <v>2.1362018623315779</v>
      </c>
      <c r="BB617" s="115">
        <f t="shared" si="587"/>
        <v>1.962752882580387</v>
      </c>
      <c r="BC617" s="115">
        <f t="shared" si="588"/>
        <v>1.9640740908953405</v>
      </c>
      <c r="BD617" s="115">
        <f t="shared" si="589"/>
        <v>2.1362018623315779</v>
      </c>
      <c r="BE617" s="115">
        <f t="shared" si="572"/>
        <v>0.17212777143623748</v>
      </c>
      <c r="BF617" s="115">
        <f t="shared" si="573"/>
        <v>7.462828250128016E-2</v>
      </c>
      <c r="BG617" s="115">
        <f t="shared" si="590"/>
        <v>1483.4087624335614</v>
      </c>
      <c r="BH617" s="115">
        <f t="shared" si="591"/>
        <v>96.551374059824653</v>
      </c>
      <c r="BI617" s="115">
        <f t="shared" si="574"/>
        <v>96.551374059824653</v>
      </c>
      <c r="BJ617" s="115">
        <f t="shared" si="575"/>
        <v>-7.593562616185026</v>
      </c>
      <c r="BK617" s="115">
        <f t="shared" si="554"/>
        <v>-7.593562616185026</v>
      </c>
      <c r="BL617" s="115">
        <f t="shared" si="555"/>
        <v>-7.593562616185026</v>
      </c>
      <c r="BM617" s="115">
        <f t="shared" si="576"/>
        <v>7.593562616185026</v>
      </c>
      <c r="BN617" s="201">
        <f t="shared" si="556"/>
        <v>7.0352467317968292</v>
      </c>
      <c r="BO617" s="216">
        <f t="shared" si="592"/>
        <v>103.10727237609534</v>
      </c>
      <c r="BP617" s="201"/>
      <c r="BQ617" s="110">
        <f t="shared" si="557"/>
        <v>92.796545138485811</v>
      </c>
      <c r="BR617" s="110">
        <f t="shared" si="558"/>
        <v>0</v>
      </c>
      <c r="BS617" s="110">
        <f t="shared" si="577"/>
        <v>1</v>
      </c>
      <c r="BT617" s="110">
        <f t="shared" si="578"/>
        <v>2.6372778128357665E-3</v>
      </c>
    </row>
    <row r="618" spans="1:72" s="217" customFormat="1">
      <c r="A618" s="110">
        <f t="shared" si="593"/>
        <v>3.2600000000001224</v>
      </c>
      <c r="B618" s="110">
        <f t="shared" si="559"/>
        <v>1492.9706677355168</v>
      </c>
      <c r="C618" s="116">
        <f t="shared" si="560"/>
        <v>1482.4430116639946</v>
      </c>
      <c r="D618" s="110"/>
      <c r="E618" s="205">
        <f t="shared" si="528"/>
        <v>1500.7402707386755</v>
      </c>
      <c r="F618" s="205">
        <f t="shared" si="529"/>
        <v>1604.3078812236304</v>
      </c>
      <c r="G618" s="205">
        <f t="shared" si="530"/>
        <v>-0.16610640901581886</v>
      </c>
      <c r="H618" s="205">
        <f t="shared" si="531"/>
        <v>1483.5370268706706</v>
      </c>
      <c r="I618" s="205">
        <f t="shared" si="532"/>
        <v>0</v>
      </c>
      <c r="J618" s="110"/>
      <c r="K618" s="115">
        <f t="shared" si="533"/>
        <v>1464.7532400000123</v>
      </c>
      <c r="L618" s="115">
        <f t="shared" si="534"/>
        <v>1701.7916800000071</v>
      </c>
      <c r="M618" s="115">
        <f t="shared" si="535"/>
        <v>0.19716088328075454</v>
      </c>
      <c r="N618" s="115">
        <f t="shared" si="536"/>
        <v>1545.0502333325373</v>
      </c>
      <c r="O618" s="115">
        <f t="shared" si="537"/>
        <v>1905.4448000000039</v>
      </c>
      <c r="P618" s="110"/>
      <c r="Q618" s="205">
        <f t="shared" si="538"/>
        <v>-7.5019622126816496E-2</v>
      </c>
      <c r="R618" s="204">
        <f t="shared" si="539"/>
        <v>2.5436190207366716</v>
      </c>
      <c r="S618" s="204">
        <f t="shared" si="540"/>
        <v>2.5436190207366716</v>
      </c>
      <c r="T618" s="115">
        <f t="shared" si="541"/>
        <v>0.11904156868187776</v>
      </c>
      <c r="U618" s="115">
        <f t="shared" si="542"/>
        <v>4.1072199591257457</v>
      </c>
      <c r="V618" s="115">
        <f t="shared" si="543"/>
        <v>0</v>
      </c>
      <c r="W618" s="202">
        <f t="shared" si="561"/>
        <v>4.1072199591257457</v>
      </c>
      <c r="X618" s="110"/>
      <c r="Y618" s="205">
        <f t="shared" si="579"/>
        <v>106.47322869954451</v>
      </c>
      <c r="Z618" s="205">
        <f t="shared" si="580"/>
        <v>-0.176669703867879</v>
      </c>
      <c r="AA618" s="205">
        <f t="shared" si="544"/>
        <v>0</v>
      </c>
      <c r="AB618" s="205">
        <f t="shared" si="562"/>
        <v>0</v>
      </c>
      <c r="AC618" s="205">
        <f t="shared" si="581"/>
        <v>-0.16701417550995412</v>
      </c>
      <c r="AD618" s="205">
        <f t="shared" si="545"/>
        <v>0</v>
      </c>
      <c r="AE618" s="205">
        <f t="shared" si="563"/>
        <v>0</v>
      </c>
      <c r="AF618" s="205">
        <f t="shared" si="546"/>
        <v>0</v>
      </c>
      <c r="AG618" s="205">
        <f t="shared" si="564"/>
        <v>0</v>
      </c>
      <c r="AH618" s="205">
        <f t="shared" si="565"/>
        <v>0</v>
      </c>
      <c r="AI618" s="205">
        <f t="shared" si="547"/>
        <v>-0.16610640901581886</v>
      </c>
      <c r="AJ618" s="205">
        <f t="shared" si="582"/>
        <v>1483.5370268706706</v>
      </c>
      <c r="AK618" s="205">
        <f t="shared" si="566"/>
        <v>106.39431153986379</v>
      </c>
      <c r="AL618" s="205">
        <f t="shared" si="548"/>
        <v>106.47322869954451</v>
      </c>
      <c r="AM618" s="205" t="e">
        <f t="shared" si="549"/>
        <v>#DIV/0!</v>
      </c>
      <c r="AN618" s="205">
        <f t="shared" si="567"/>
        <v>0</v>
      </c>
      <c r="AO618" s="205">
        <f t="shared" si="550"/>
        <v>0</v>
      </c>
      <c r="AP618" s="205">
        <f t="shared" si="568"/>
        <v>0</v>
      </c>
      <c r="AQ618" s="205">
        <f t="shared" si="569"/>
        <v>0</v>
      </c>
      <c r="AR618" s="215">
        <f t="shared" si="551"/>
        <v>52.67049722674399</v>
      </c>
      <c r="AS618" s="215">
        <f t="shared" si="552"/>
        <v>52.67049722674399</v>
      </c>
      <c r="AT618" s="215">
        <f t="shared" si="553"/>
        <v>0</v>
      </c>
      <c r="AU618" s="215">
        <f t="shared" si="583"/>
        <v>0</v>
      </c>
      <c r="AV618" s="201"/>
      <c r="AW618" s="115">
        <f t="shared" si="584"/>
        <v>99.596999999996413</v>
      </c>
      <c r="AX618" s="115">
        <f t="shared" si="585"/>
        <v>7.4628282501280147E-2</v>
      </c>
      <c r="AY618" s="115">
        <f t="shared" si="570"/>
        <v>2.0387086721125431</v>
      </c>
      <c r="AZ618" s="115">
        <f t="shared" si="586"/>
        <v>7.8847007531701457E-2</v>
      </c>
      <c r="BA618" s="115">
        <f t="shared" si="571"/>
        <v>2.2140010519911644</v>
      </c>
      <c r="BB618" s="115">
        <f t="shared" si="587"/>
        <v>2.0387086721125431</v>
      </c>
      <c r="BC618" s="115">
        <f t="shared" si="588"/>
        <v>2.0400097170571891</v>
      </c>
      <c r="BD618" s="115">
        <f t="shared" si="589"/>
        <v>2.2140010519911644</v>
      </c>
      <c r="BE618" s="115">
        <f t="shared" si="572"/>
        <v>0.17399133493397523</v>
      </c>
      <c r="BF618" s="115">
        <f t="shared" si="573"/>
        <v>7.6481510638688813E-2</v>
      </c>
      <c r="BG618" s="115">
        <f t="shared" si="590"/>
        <v>1482.8822979706501</v>
      </c>
      <c r="BH618" s="115">
        <f t="shared" si="591"/>
        <v>96.575076956675971</v>
      </c>
      <c r="BI618" s="115">
        <f t="shared" si="574"/>
        <v>96.575076956675971</v>
      </c>
      <c r="BJ618" s="115">
        <f t="shared" si="575"/>
        <v>-7.6390164369260161</v>
      </c>
      <c r="BK618" s="115">
        <f t="shared" si="554"/>
        <v>-7.6390164369260161</v>
      </c>
      <c r="BL618" s="115">
        <f t="shared" si="555"/>
        <v>-7.6390164369260161</v>
      </c>
      <c r="BM618" s="115">
        <f t="shared" si="576"/>
        <v>7.6390164369260161</v>
      </c>
      <c r="BN618" s="201">
        <f t="shared" si="556"/>
        <v>7.3123328935726501</v>
      </c>
      <c r="BO618" s="216">
        <f t="shared" si="592"/>
        <v>110.41960526966798</v>
      </c>
      <c r="BP618" s="201"/>
      <c r="BQ618" s="110">
        <f t="shared" si="557"/>
        <v>99.377644742701193</v>
      </c>
      <c r="BR618" s="110">
        <f t="shared" si="558"/>
        <v>0</v>
      </c>
      <c r="BS618" s="110">
        <f t="shared" si="577"/>
        <v>1</v>
      </c>
      <c r="BT618" s="110">
        <f t="shared" si="578"/>
        <v>2.824312663587568E-3</v>
      </c>
    </row>
    <row r="619" spans="1:72" s="217" customFormat="1">
      <c r="A619" s="110">
        <f t="shared" si="593"/>
        <v>3.2500000000001226</v>
      </c>
      <c r="B619" s="110">
        <f t="shared" si="559"/>
        <v>1492.8388558712975</v>
      </c>
      <c r="C619" s="116">
        <f t="shared" si="560"/>
        <v>1481.9163066917272</v>
      </c>
      <c r="D619" s="110"/>
      <c r="E619" s="205">
        <f t="shared" ref="E619:E682" si="594">(($P$19*($B$28+$B$27)+$P$20)*A619*A619+($P$21*($B$27+$B$28)+$P$22*($B$25/($B$25+$B$23))+$P$23)*A619+$P$24)</f>
        <v>1499.7093761749359</v>
      </c>
      <c r="F619" s="205">
        <f t="shared" ref="F619:F682" si="595">$P$25*A619^2+$P$26*A619+$P$27*($B$25/($B$25+$B$23))+$P$28*$B$21+$P$29*$B$26+$P$30</f>
        <v>1603.4492812236306</v>
      </c>
      <c r="G619" s="205">
        <f t="shared" ref="G619:G682" si="596">(-($P$36*$B$26+$P$37)+(($P$36*$B$26+$P$37)^2-4*5*(($P$31+$P$32*$B$25/($B$25+$B$23))*$A619^2+($P$33+$P$34*$B$25/($B$25+$B$23))*$A619+$P$35))^0.5)/(2*(($P$31+$P$32*$B$25/($B$23+$B$25))*$A619^2+($P$33+$P$34*$B$25/($B$25+$B$23))*$A619+$P$35))</f>
        <v>-0.16616430936609064</v>
      </c>
      <c r="H619" s="205">
        <f t="shared" ref="H619:H682" si="597">G619*(F619-E619)+E619</f>
        <v>1482.4715064988156</v>
      </c>
      <c r="I619" s="205">
        <f t="shared" ref="I619:I682" si="598">(($P$31+$P$32*$B$25/($B$25+$B$23))*$A619^2+($P$33+$P$34*$B$25/($B$25+$B$23))*$A619+$P$35)*G619^2+($P$36*$B$26+$P$37)*G619+5</f>
        <v>0</v>
      </c>
      <c r="J619" s="110"/>
      <c r="K619" s="115">
        <f t="shared" ref="K619:K682" si="599">1085.7+132.9*A619-5.1*A619*A619</f>
        <v>1463.7562500000124</v>
      </c>
      <c r="L619" s="115">
        <f t="shared" ref="L619:L682" si="600">1475+80*A619-3.2*A619*A619</f>
        <v>1701.2000000000073</v>
      </c>
      <c r="M619" s="115">
        <f t="shared" ref="M619:M682" si="601">$G$14/(0.5+0.08*A619)</f>
        <v>0.19736842105262903</v>
      </c>
      <c r="N619" s="115">
        <f t="shared" ref="N619:N682" si="602">M619^(1/1.5)*(L619-K619)+K619</f>
        <v>1544.2469776937651</v>
      </c>
      <c r="O619" s="115">
        <f t="shared" ref="O619:O682" si="603">1780+45*A619-2*A619*A619</f>
        <v>1905.1250000000039</v>
      </c>
      <c r="P619" s="110"/>
      <c r="Q619" s="205">
        <f t="shared" ref="Q619:Q682" si="604">IF(F619&lt;E619,-1,(B619-E619)/(F619-E619))</f>
        <v>-6.622832650958585E-2</v>
      </c>
      <c r="R619" s="204">
        <f t="shared" ref="R619:R682" si="605">IF(Q619&lt;G619,0,(($P$31+$P$32*($B$25/($B$25+$B$23)))*A619^2+($P$33+$P$34*($B$25/($B$25+$B$23)))*A619+$P$35)*Q619^2+($P$36*$B$26+$P$37)*Q619+5)</f>
        <v>2.8148187368921982</v>
      </c>
      <c r="S619" s="204">
        <f t="shared" ref="S619:S682" si="606">IF(R619&lt;0,0,R619)</f>
        <v>2.8148187368921982</v>
      </c>
      <c r="T619" s="115">
        <f t="shared" ref="T619:T682" si="607">(B619-K619)/(L619-K619)</f>
        <v>0.12248208626795058</v>
      </c>
      <c r="U619" s="115">
        <f t="shared" ref="U619:U682" si="608">IF(T619&lt;0,0,T619^1.5*100)</f>
        <v>4.2865595634505782</v>
      </c>
      <c r="V619" s="115">
        <f t="shared" ref="V619:V682" si="609">IF(B619&lt;N619,0,(M619+(1-M619)*(B619-N619)/(O619-N619))^1.5*100)</f>
        <v>0</v>
      </c>
      <c r="W619" s="202">
        <f t="shared" si="561"/>
        <v>4.2865595634505782</v>
      </c>
      <c r="X619" s="110"/>
      <c r="Y619" s="205">
        <f t="shared" si="579"/>
        <v>106.55203718549956</v>
      </c>
      <c r="Z619" s="205">
        <f t="shared" si="580"/>
        <v>-0.17151615354628244</v>
      </c>
      <c r="AA619" s="205">
        <f t="shared" ref="AA619:AA682" si="610">IF(Z619&lt;$G619,0,IF(((($P$31+$P$32*($B$25/($B$25+$B$23)))*$A619^2+($P$33+$P$34*($B$25/($B$25+$B$23)))*$A619+$P$35)*Z619^2+($P$36*$B$26+$P$37)*Z619+5)&lt;0,0,((($P$31+$P$32*($B$25/($B$25+$B$23)))*$A619^2+($P$33+$P$34*($B$25/($B$25+$B$23)))*$A619+$P$35)*Z619^2+($P$36*$B$26+$P$37)*Z619+5)))</f>
        <v>0</v>
      </c>
      <c r="AB619" s="205">
        <f t="shared" si="562"/>
        <v>0</v>
      </c>
      <c r="AC619" s="205">
        <f t="shared" si="581"/>
        <v>-0.16187666139973952</v>
      </c>
      <c r="AD619" s="205">
        <f t="shared" ref="AD619:AD682" si="611">IF(AC619&lt;$G619,0,IF(((($P$31+$P$32*($B$25/($B$25+$B$23)))*$A619^2+($P$33+$P$34*($B$25/($B$25+$B$23)))*$A619+$P$35)*AC619^2+($P$36*$B$26+$P$37)*AC619+5)&lt;0,0,((($P$31+$P$32*($B$25/($B$25+$B$23)))*$A619^2+($P$33+$P$34*($B$25/($B$25+$B$23)))*$A619+$P$35)*AC619^2+($P$36*$B$26+$P$37)*AC619+5)))</f>
        <v>0.10884985680555381</v>
      </c>
      <c r="AE619" s="205">
        <f t="shared" si="563"/>
        <v>0.10884985680555381</v>
      </c>
      <c r="AF619" s="205">
        <f t="shared" ref="AF619:AF682" si="612">IF(C619&gt;$F619,0.3,AD619-AB619)</f>
        <v>0.10884985680555381</v>
      </c>
      <c r="AG619" s="205">
        <f t="shared" si="564"/>
        <v>0.10884985680555381</v>
      </c>
      <c r="AH619" s="205">
        <f t="shared" si="565"/>
        <v>0.10884985680555381</v>
      </c>
      <c r="AI619" s="205">
        <f t="shared" ref="AI619:AI682" si="613">(-($P$36*$B$26+$P$37)+(($P$36*$B$26+$P$37)^2-4*(5-AA620)*(($P$31+$P$32*$B$25/($B$25+$B$23))*$A619^2+($P$33+$P$34*$B$25/($B$25+$B$23))*$A619+$P$35))^0.5)/(2*(($P$31+$P$32*$B$25/($B$23+$B$25))*$A619^2+($P$33+$P$34*$B$25/($B$25+$B$23))*$A619+$P$35))</f>
        <v>-0.16616430936609064</v>
      </c>
      <c r="AJ619" s="205">
        <f t="shared" si="582"/>
        <v>1482.4715064988156</v>
      </c>
      <c r="AK619" s="205">
        <f t="shared" si="566"/>
        <v>106.47322869954451</v>
      </c>
      <c r="AL619" s="205">
        <f t="shared" ref="AL619:AL682" si="614">IF(AB619=0,Y619,AK619)</f>
        <v>106.55203718549956</v>
      </c>
      <c r="AM619" s="205">
        <f t="shared" ref="AM619:AM682" si="615">IF(BM619&lt;=0,((AL619-($O$13*($G$11+273.15)/($G$12*$O$14*$O$12+(1-$G$12)*$R$14*$R$12)*10^9))/($G$12*($G$11+273.15)*$O$15/($G$12*$O$12+(1-$G$12)*$R$12)+100/AH619))*-100,(AL619-($G$12*$O$13+(1-$G$12)*$R$13)*($G$11+273.15)/($G$12*$O$14*$O$12+(1-$G$12)*$R$14*$R$12)*10^9+(1-$G$12)*($G$11+273.15)*$R$15/$R$12*(AL619-BI619)/(100/BE619))/($G$12*($G$11+273.15)*$O$15/$O$12+(1-$G$12)*($G$11+273.15)*$R$15/$R$12*(100/AH619)/(100/BE619)+100/AH619)*-100)</f>
        <v>-5.6638842687500457</v>
      </c>
      <c r="AN619" s="205">
        <f t="shared" si="567"/>
        <v>-5.6638842687500457</v>
      </c>
      <c r="AO619" s="205">
        <f t="shared" ref="AO619:AO682" si="616">IF(AN619&gt;=0,0,AN619)</f>
        <v>-5.6638842687500457</v>
      </c>
      <c r="AP619" s="205">
        <f t="shared" si="568"/>
        <v>-5.6638842687500457</v>
      </c>
      <c r="AQ619" s="205">
        <f t="shared" si="569"/>
        <v>5.6638842687500457</v>
      </c>
      <c r="AR619" s="215">
        <f t="shared" ref="AR619:AR682" si="617">IF(AND(AB619=0,BC619=0),(B620-B619)/(A620-A619),IF(AB619=0,BI619+1/BE619*BL619,AL619+1/AH619*AP619))</f>
        <v>52.89799556577244</v>
      </c>
      <c r="AS619" s="215">
        <f t="shared" ref="AS619:AS682" si="618">IF(AA619&gt;=100,BI619+1/BE619*BL619,AR619)</f>
        <v>52.89799556577244</v>
      </c>
      <c r="AT619" s="215">
        <f t="shared" ref="AT619:AT682" si="619">IF(AB619=AB618,0,(AB619/100)/(1-($G$12*AB619/100+(1-$G$12)*BC619/100))*($A619-$A620)*10^9/($R$16*9.8))</f>
        <v>0</v>
      </c>
      <c r="AU619" s="215">
        <f t="shared" si="583"/>
        <v>0</v>
      </c>
      <c r="AV619" s="201"/>
      <c r="AW619" s="115">
        <f t="shared" si="584"/>
        <v>99.698999999989013</v>
      </c>
      <c r="AX619" s="115">
        <f t="shared" si="585"/>
        <v>7.6481510638688785E-2</v>
      </c>
      <c r="AY619" s="115">
        <f t="shared" si="570"/>
        <v>2.1151184136013312</v>
      </c>
      <c r="AZ619" s="115">
        <f t="shared" si="586"/>
        <v>8.069303442063723E-2</v>
      </c>
      <c r="BA619" s="115">
        <f t="shared" si="571"/>
        <v>2.2922082474076193</v>
      </c>
      <c r="BB619" s="115">
        <f t="shared" si="587"/>
        <v>2.1151184136013312</v>
      </c>
      <c r="BC619" s="115">
        <f t="shared" si="588"/>
        <v>2.1163998814264477</v>
      </c>
      <c r="BD619" s="115">
        <f t="shared" si="589"/>
        <v>2.2922082474076193</v>
      </c>
      <c r="BE619" s="115">
        <f t="shared" si="572"/>
        <v>0.17580836598117155</v>
      </c>
      <c r="BF619" s="115">
        <f t="shared" si="573"/>
        <v>7.832302121904329E-2</v>
      </c>
      <c r="BG619" s="115">
        <f t="shared" si="590"/>
        <v>1482.3535618695912</v>
      </c>
      <c r="BH619" s="115">
        <f t="shared" si="591"/>
        <v>96.599127892297716</v>
      </c>
      <c r="BI619" s="115">
        <f t="shared" si="574"/>
        <v>96.599127892297716</v>
      </c>
      <c r="BJ619" s="115">
        <f t="shared" si="575"/>
        <v>-7.6830246658533623</v>
      </c>
      <c r="BK619" s="115">
        <f t="shared" ref="BK619:BK682" si="620">IF(BC619&lt;=0,0,BJ619)</f>
        <v>-7.6830246658533623</v>
      </c>
      <c r="BL619" s="115">
        <f t="shared" ref="BL619:BL682" si="621">IF(OR(BE619&lt;0,BK619&gt;=0),0,BK619)</f>
        <v>-7.6830246658533623</v>
      </c>
      <c r="BM619" s="115">
        <f t="shared" si="576"/>
        <v>7.6830246658533623</v>
      </c>
      <c r="BN619" s="201">
        <f t="shared" ref="BN619:BN682" si="622">IF(BC619=BC618,0,(BC619/100)/(1-($G$12*AB619/100+(1-$G$12)*BC619/100))*($A619-$A620)*10^9/($R$16*9.8))</f>
        <v>7.5914672080044356</v>
      </c>
      <c r="BO619" s="216">
        <f t="shared" si="592"/>
        <v>118.01107247767241</v>
      </c>
      <c r="BP619" s="201"/>
      <c r="BQ619" s="110">
        <f t="shared" ref="BQ619:BQ682" si="623">$G$12*AU619+(1-$G$12)*BO619</f>
        <v>106.20996522990518</v>
      </c>
      <c r="BR619" s="110">
        <f t="shared" ref="BR619:BR682" si="624">$G$12*AU619/BQ619</f>
        <v>0</v>
      </c>
      <c r="BS619" s="110">
        <f t="shared" si="577"/>
        <v>1</v>
      </c>
      <c r="BT619" s="110">
        <f t="shared" si="578"/>
        <v>3.0184872118339048E-3</v>
      </c>
    </row>
    <row r="620" spans="1:72" s="217" customFormat="1">
      <c r="A620" s="110">
        <f t="shared" si="593"/>
        <v>3.2400000000001228</v>
      </c>
      <c r="B620" s="110">
        <f t="shared" ref="B620:B683" si="625">G$11+((1-G$12)*(($R$13*($G$11+273.15))/($R$12*$R$14)*10^9)*A620+G$12*(($O$13*($G$11+273.15))/($O$12*$O$14)*10^9)*A620)</f>
        <v>1492.7070440070781</v>
      </c>
      <c r="C620" s="116">
        <f t="shared" ref="C620:C683" si="626">IF(AND($H620&gt;$B620,$K620&gt;$B620),$B620,C619+AS619*($A620-$A619))</f>
        <v>1481.3873267360696</v>
      </c>
      <c r="D620" s="110"/>
      <c r="E620" s="205">
        <f t="shared" si="594"/>
        <v>1498.6773552564446</v>
      </c>
      <c r="F620" s="205">
        <f t="shared" si="595"/>
        <v>1602.5878812236306</v>
      </c>
      <c r="G620" s="205">
        <f t="shared" si="596"/>
        <v>-0.16622142921385621</v>
      </c>
      <c r="H620" s="205">
        <f t="shared" si="597"/>
        <v>1481.4051991198153</v>
      </c>
      <c r="I620" s="205">
        <f t="shared" si="598"/>
        <v>0</v>
      </c>
      <c r="J620" s="110"/>
      <c r="K620" s="115">
        <f t="shared" si="599"/>
        <v>1462.7582400000124</v>
      </c>
      <c r="L620" s="115">
        <f t="shared" si="600"/>
        <v>1700.6076800000073</v>
      </c>
      <c r="M620" s="115">
        <f t="shared" si="601"/>
        <v>0.19757639620653061</v>
      </c>
      <c r="N620" s="115">
        <f t="shared" si="602"/>
        <v>1543.4431228931467</v>
      </c>
      <c r="O620" s="115">
        <f t="shared" si="603"/>
        <v>1904.804800000004</v>
      </c>
      <c r="P620" s="110"/>
      <c r="Q620" s="205">
        <f t="shared" si="604"/>
        <v>-5.7456270130437047E-2</v>
      </c>
      <c r="R620" s="204">
        <f t="shared" si="605"/>
        <v>3.0897765348968607</v>
      </c>
      <c r="S620" s="204">
        <f t="shared" si="606"/>
        <v>3.0897765348968607</v>
      </c>
      <c r="T620" s="115">
        <f t="shared" si="607"/>
        <v>0.12591496539603533</v>
      </c>
      <c r="U620" s="115">
        <f t="shared" si="608"/>
        <v>4.4680294364983757</v>
      </c>
      <c r="V620" s="115">
        <f t="shared" si="609"/>
        <v>0</v>
      </c>
      <c r="W620" s="202">
        <f t="shared" ref="W620:W683" si="627">IF(V620&gt;0,V620,U620)</f>
        <v>4.4680294364983757</v>
      </c>
      <c r="X620" s="110"/>
      <c r="Y620" s="205">
        <f t="shared" si="579"/>
        <v>106.63073790003864</v>
      </c>
      <c r="Z620" s="205">
        <f t="shared" si="580"/>
        <v>-0.16639342703197413</v>
      </c>
      <c r="AA620" s="205">
        <f t="shared" si="610"/>
        <v>0</v>
      </c>
      <c r="AB620" s="205">
        <f t="shared" ref="AB620:AB683" si="628">IF(AA619&gt;0,AB619+AP619*($A620-$A619),AA620)</f>
        <v>0</v>
      </c>
      <c r="AC620" s="205">
        <f t="shared" si="581"/>
        <v>-0.15676976291621564</v>
      </c>
      <c r="AD620" s="205">
        <f t="shared" si="611"/>
        <v>0.24117548396681077</v>
      </c>
      <c r="AE620" s="205">
        <f t="shared" ref="AE620:AE683" si="629">AD620-AB620</f>
        <v>0.24117548396681077</v>
      </c>
      <c r="AF620" s="205">
        <f t="shared" si="612"/>
        <v>0.24117548396681077</v>
      </c>
      <c r="AG620" s="205">
        <f t="shared" ref="AG620:AG683" si="630">IF($G$15=0,AE620,AF620)</f>
        <v>0.24117548396681077</v>
      </c>
      <c r="AH620" s="205">
        <f t="shared" ref="AH620:AH683" si="631">IF(AG620&lt;0,0.0001,AG620)</f>
        <v>0.24117548396681077</v>
      </c>
      <c r="AI620" s="205">
        <f t="shared" si="613"/>
        <v>-0.16124803650109323</v>
      </c>
      <c r="AJ620" s="205">
        <f t="shared" si="582"/>
        <v>1481.92198697244</v>
      </c>
      <c r="AK620" s="205">
        <f t="shared" ref="AK620:AK683" si="632">IF((($P$36*$B$26+$P$37)^2-4*(5-AA620)*(($P$31+$P$32*$B$25/($B$25+$B$23))*$A619^2+($P$33+$P$34*$B$25/($B$25+$B$23))*$A619+$P$35)),Y619,IF(AI619&lt;Z619,AK619,(C620-AJ619)/(A620-A619)))</f>
        <v>106.55203718549956</v>
      </c>
      <c r="AL620" s="205">
        <f t="shared" si="614"/>
        <v>106.63073790003864</v>
      </c>
      <c r="AM620" s="205">
        <f t="shared" si="615"/>
        <v>-12.054598274054715</v>
      </c>
      <c r="AN620" s="205">
        <f t="shared" ref="AN620:AN683" si="633">IF(AH620=0,0,IF(S621=0,0,AM620))</f>
        <v>-12.054598274054715</v>
      </c>
      <c r="AO620" s="205">
        <f t="shared" si="616"/>
        <v>-12.054598274054715</v>
      </c>
      <c r="AP620" s="205">
        <f t="shared" ref="AP620:AP683" si="634">IF(AB620&gt;100,0,AO620)</f>
        <v>-12.054598274054715</v>
      </c>
      <c r="AQ620" s="205">
        <f t="shared" ref="AQ620:AQ683" si="635">-AP620</f>
        <v>12.054598274054715</v>
      </c>
      <c r="AR620" s="215">
        <f t="shared" si="617"/>
        <v>53.118446237302827</v>
      </c>
      <c r="AS620" s="215">
        <f t="shared" si="618"/>
        <v>53.118446237302827</v>
      </c>
      <c r="AT620" s="215">
        <f t="shared" si="619"/>
        <v>0</v>
      </c>
      <c r="AU620" s="215">
        <f t="shared" si="583"/>
        <v>0</v>
      </c>
      <c r="AV620" s="201"/>
      <c r="AW620" s="115">
        <f t="shared" si="584"/>
        <v>99.801000000004336</v>
      </c>
      <c r="AX620" s="115">
        <f t="shared" si="585"/>
        <v>7.8323021219043262E-2</v>
      </c>
      <c r="AY620" s="115">
        <f t="shared" ref="AY620:AY683" si="636">IF(AX620&lt;0,0,(AX620^1.5)*100)</f>
        <v>2.1919676849546552</v>
      </c>
      <c r="AZ620" s="115">
        <f t="shared" si="586"/>
        <v>8.2527361578221825E-2</v>
      </c>
      <c r="BA620" s="115">
        <f t="shared" ref="BA620:BA683" si="637">IF(AZ620&lt;0,0,(AZ620^1.5)*100)</f>
        <v>2.3708110416862658</v>
      </c>
      <c r="BB620" s="115">
        <f t="shared" si="587"/>
        <v>2.1919676849546552</v>
      </c>
      <c r="BC620" s="115">
        <f t="shared" si="588"/>
        <v>2.1932301280849797</v>
      </c>
      <c r="BD620" s="115">
        <f t="shared" si="589"/>
        <v>2.3708110416862658</v>
      </c>
      <c r="BE620" s="115">
        <f t="shared" ref="BE620:BE683" si="638">BD620-BC620</f>
        <v>0.17758091360128603</v>
      </c>
      <c r="BF620" s="115">
        <f t="shared" ref="BF620:BF683" si="639">(BB621/100)^(1/1.5)</f>
        <v>8.0153161090312536E-2</v>
      </c>
      <c r="BG620" s="115">
        <f t="shared" si="590"/>
        <v>1481.8226244795726</v>
      </c>
      <c r="BH620" s="115">
        <f t="shared" si="591"/>
        <v>96.623513352167052</v>
      </c>
      <c r="BI620" s="115">
        <f t="shared" ref="BI620:BI683" si="640">IF(BC620&lt;=0,AW620,BH620)</f>
        <v>96.623513352167052</v>
      </c>
      <c r="BJ620" s="115">
        <f t="shared" ref="BJ620:BJ683" si="641">IF(OR(AA620&lt;=0, AB620&gt;=100),((BI620-($R$13*($G$11+273.15)/($G$12*$O$14*$O$12+(1-$G$12)*$R$14*$R$12)*10^9))/((1-$G$12)*($G$11+273.15)*$R$15/($G$12*$O$12+(1-$G$12)*$R$12)+100/BE620))*-100,(BI620-((1-$G$12)*$R$13+$G$12*$O$13)*($G$11+273.15)/($G$12*$O$14*$O$12+(1-$G$12)*$R$14*$R$12)*10^9+$G$12*($G$11+273.15)*$O$15/$O$12*(BI620-AL620)/(100/AH620))/((1-$G$12)*($G$11+273.15)*$R$15/$R$12+$G$12*($G$11+273.15)*$O$15/$O$12*(100/BE620)/(100/AH620)+100/BE620)*-100)</f>
        <v>-7.7256695645428533</v>
      </c>
      <c r="BK620" s="115">
        <f t="shared" si="620"/>
        <v>-7.7256695645428533</v>
      </c>
      <c r="BL620" s="115">
        <f t="shared" si="621"/>
        <v>-7.7256695645428533</v>
      </c>
      <c r="BM620" s="115">
        <f t="shared" ref="BM620:BM683" si="642">-BL620</f>
        <v>7.7256695645428533</v>
      </c>
      <c r="BN620" s="201">
        <f t="shared" si="622"/>
        <v>7.8726045447747435</v>
      </c>
      <c r="BO620" s="216">
        <f t="shared" si="592"/>
        <v>125.88367702244716</v>
      </c>
      <c r="BP620" s="201"/>
      <c r="BQ620" s="110">
        <f t="shared" si="623"/>
        <v>113.29530932020245</v>
      </c>
      <c r="BR620" s="110">
        <f t="shared" si="624"/>
        <v>0</v>
      </c>
      <c r="BS620" s="110">
        <f t="shared" ref="BS620:BS683" si="643">(1-$G$12)*BO620/BQ620</f>
        <v>1</v>
      </c>
      <c r="BT620" s="110">
        <f t="shared" ref="BT620:BT683" si="644">BQ620*$R$16*9.8/10^9</f>
        <v>3.2198526908801539E-3</v>
      </c>
    </row>
    <row r="621" spans="1:72" s="217" customFormat="1">
      <c r="A621" s="110">
        <f t="shared" si="593"/>
        <v>3.230000000000123</v>
      </c>
      <c r="B621" s="110">
        <f t="shared" si="625"/>
        <v>1492.5752321428588</v>
      </c>
      <c r="C621" s="116">
        <f t="shared" si="626"/>
        <v>1480.8561422736966</v>
      </c>
      <c r="D621" s="110"/>
      <c r="E621" s="205">
        <f t="shared" si="594"/>
        <v>1497.644207983202</v>
      </c>
      <c r="F621" s="205">
        <f t="shared" si="595"/>
        <v>1601.7236812236306</v>
      </c>
      <c r="G621" s="205">
        <f t="shared" si="596"/>
        <v>-0.16627776488675047</v>
      </c>
      <c r="H621" s="205">
        <f t="shared" si="597"/>
        <v>1480.3381058021932</v>
      </c>
      <c r="I621" s="205">
        <f t="shared" si="598"/>
        <v>0</v>
      </c>
      <c r="J621" s="110"/>
      <c r="K621" s="115">
        <f t="shared" si="599"/>
        <v>1461.7592100000124</v>
      </c>
      <c r="L621" s="115">
        <f t="shared" si="600"/>
        <v>1700.0147200000074</v>
      </c>
      <c r="M621" s="115">
        <f t="shared" si="601"/>
        <v>0.1977848101265797</v>
      </c>
      <c r="N621" s="115">
        <f t="shared" si="602"/>
        <v>1542.6386699897052</v>
      </c>
      <c r="O621" s="115">
        <f t="shared" si="603"/>
        <v>1904.484200000004</v>
      </c>
      <c r="P621" s="110"/>
      <c r="Q621" s="205">
        <f t="shared" si="604"/>
        <v>-4.8702935194854906E-2</v>
      </c>
      <c r="R621" s="204">
        <f t="shared" si="605"/>
        <v>3.3685066424539567</v>
      </c>
      <c r="S621" s="204">
        <f t="shared" si="606"/>
        <v>3.3685066424539567</v>
      </c>
      <c r="T621" s="115">
        <f t="shared" si="607"/>
        <v>0.12934022865975692</v>
      </c>
      <c r="U621" s="115">
        <f t="shared" si="608"/>
        <v>4.6515793792632767</v>
      </c>
      <c r="V621" s="115">
        <f t="shared" si="609"/>
        <v>0</v>
      </c>
      <c r="W621" s="202">
        <f t="shared" si="627"/>
        <v>4.6515793792632767</v>
      </c>
      <c r="X621" s="110"/>
      <c r="Y621" s="205">
        <f t="shared" ref="Y621:Y684" si="645">(H621-H620)/(A621-A620)</f>
        <v>106.70933176220615</v>
      </c>
      <c r="Z621" s="205">
        <f t="shared" ref="Z621:Z684" si="646">IF(E621&gt;F621,-1,(C621-E621)/(F621-E621))</f>
        <v>-0.16130044846330246</v>
      </c>
      <c r="AA621" s="205">
        <f t="shared" si="610"/>
        <v>0.12625629445709308</v>
      </c>
      <c r="AB621" s="205">
        <f t="shared" si="628"/>
        <v>0.12625629445709308</v>
      </c>
      <c r="AC621" s="205">
        <f t="shared" ref="AC621:AC684" si="647">IF(E621&gt;F621,-1,Z621+1/(F621-E621))</f>
        <v>-0.15169240598512856</v>
      </c>
      <c r="AD621" s="205">
        <f t="shared" si="611"/>
        <v>0.37406380828198049</v>
      </c>
      <c r="AE621" s="205">
        <f t="shared" si="629"/>
        <v>0.24780751382488742</v>
      </c>
      <c r="AF621" s="205">
        <f t="shared" si="612"/>
        <v>0.24780751382488742</v>
      </c>
      <c r="AG621" s="205">
        <f t="shared" si="630"/>
        <v>0.24780751382488742</v>
      </c>
      <c r="AH621" s="205">
        <f t="shared" si="631"/>
        <v>0.24780751382488742</v>
      </c>
      <c r="AI621" s="205">
        <f t="shared" si="613"/>
        <v>-0.15653255982519393</v>
      </c>
      <c r="AJ621" s="205">
        <f t="shared" ref="AJ621:AJ684" si="648">AI621*(F621-E621)+E621</f>
        <v>1481.3523816116199</v>
      </c>
      <c r="AK621" s="205">
        <f t="shared" si="632"/>
        <v>106.63073790003864</v>
      </c>
      <c r="AL621" s="205">
        <f t="shared" si="614"/>
        <v>106.63073790003864</v>
      </c>
      <c r="AM621" s="205">
        <f t="shared" si="615"/>
        <v>-12.317790925739454</v>
      </c>
      <c r="AN621" s="205">
        <f t="shared" si="633"/>
        <v>-12.317790925739454</v>
      </c>
      <c r="AO621" s="205">
        <f t="shared" si="616"/>
        <v>-12.317790925739454</v>
      </c>
      <c r="AP621" s="205">
        <f t="shared" si="634"/>
        <v>-12.317790925739454</v>
      </c>
      <c r="AQ621" s="205">
        <f t="shared" si="635"/>
        <v>12.317790925739454</v>
      </c>
      <c r="AR621" s="215">
        <f t="shared" si="617"/>
        <v>56.923645747684489</v>
      </c>
      <c r="AS621" s="215">
        <f t="shared" si="618"/>
        <v>56.923645747684489</v>
      </c>
      <c r="AT621" s="215">
        <f t="shared" si="619"/>
        <v>0.45357740457647072</v>
      </c>
      <c r="AU621" s="215">
        <f t="shared" ref="AU621:AU684" si="649">AU620+AT621</f>
        <v>0.45357740457647072</v>
      </c>
      <c r="AV621" s="201"/>
      <c r="AW621" s="115">
        <f t="shared" ref="AW621:AW684" si="650">(K621-K620)/(A621-A620)</f>
        <v>99.902999999996922</v>
      </c>
      <c r="AX621" s="115">
        <f t="shared" ref="AX621:AX684" si="651">(C621-K621)/(L621-K621)</f>
        <v>8.0153161090312522E-2</v>
      </c>
      <c r="AY621" s="115">
        <f t="shared" si="636"/>
        <v>2.2692428837028511</v>
      </c>
      <c r="AZ621" s="115">
        <f t="shared" ref="AZ621:AZ684" si="652">(C621+1-K621)/(L621-K621)</f>
        <v>8.4350335795737044E-2</v>
      </c>
      <c r="BA621" s="115">
        <f t="shared" si="637"/>
        <v>2.4497977067208394</v>
      </c>
      <c r="BB621" s="115">
        <f t="shared" ref="BB621:BB684" si="653">IF(AY621&lt;M621*100,AY621,(M621+(1-M621)*((C621-N621)/(O621-N621))^1.5)*100)</f>
        <v>2.2692428837028511</v>
      </c>
      <c r="BC621" s="115">
        <f t="shared" ref="BC621:BC684" si="654">IF(BB620&lt;=0,BB621,BC620+BL620*(A621-A620))</f>
        <v>2.2704868237304066</v>
      </c>
      <c r="BD621" s="115">
        <f t="shared" ref="BD621:BD684" si="655">IF(BA621&lt;M621*100,BA621,(M621+(1-M621)*((C621+1-N621)/(O621-N621))^1.5)*100)</f>
        <v>2.4497977067208394</v>
      </c>
      <c r="BE621" s="115">
        <f t="shared" si="638"/>
        <v>0.17931088299043285</v>
      </c>
      <c r="BF621" s="115">
        <f t="shared" si="639"/>
        <v>8.1821777614696792E-2</v>
      </c>
      <c r="BG621" s="115">
        <f t="shared" ref="BG621:BG684" si="656">IF(BC621&lt;M621*100,BF621*(L621-K621)+K621,BF621*(O621-N621)+N621)</f>
        <v>1481.2536993547083</v>
      </c>
      <c r="BH621" s="115">
        <f t="shared" ref="BH621:BH684" si="657">IF(BF620&lt;AX620,BH620,(C621-BG620)/(A621-A620))</f>
        <v>96.648220587601159</v>
      </c>
      <c r="BI621" s="115">
        <f t="shared" si="640"/>
        <v>96.648220587601159</v>
      </c>
      <c r="BJ621" s="115">
        <f t="shared" si="641"/>
        <v>-7.1230485909649897</v>
      </c>
      <c r="BK621" s="115">
        <f t="shared" si="620"/>
        <v>-7.1230485909649897</v>
      </c>
      <c r="BL621" s="115">
        <f t="shared" si="621"/>
        <v>-7.1230485909649897</v>
      </c>
      <c r="BM621" s="115">
        <f t="shared" si="642"/>
        <v>7.1230485909649897</v>
      </c>
      <c r="BN621" s="201">
        <f t="shared" si="622"/>
        <v>8.1567538874879109</v>
      </c>
      <c r="BO621" s="216">
        <f t="shared" ref="BO621:BO684" si="658">BO620+BN621</f>
        <v>134.04043090993508</v>
      </c>
      <c r="BP621" s="201"/>
      <c r="BQ621" s="110">
        <f t="shared" si="623"/>
        <v>120.68174555939922</v>
      </c>
      <c r="BR621" s="110">
        <f t="shared" si="624"/>
        <v>3.7584590981344499E-4</v>
      </c>
      <c r="BS621" s="110">
        <f t="shared" si="643"/>
        <v>0.99962415409018657</v>
      </c>
      <c r="BT621" s="110">
        <f t="shared" si="644"/>
        <v>3.4297752087981258E-3</v>
      </c>
    </row>
    <row r="622" spans="1:72" s="217" customFormat="1">
      <c r="A622" s="110">
        <f t="shared" ref="A622:A685" si="659">A621-0.01</f>
        <v>3.2200000000001232</v>
      </c>
      <c r="B622" s="110">
        <f t="shared" si="625"/>
        <v>1492.4434202786395</v>
      </c>
      <c r="C622" s="116">
        <f t="shared" si="626"/>
        <v>1480.2869058162198</v>
      </c>
      <c r="D622" s="110"/>
      <c r="E622" s="205">
        <f t="shared" si="594"/>
        <v>1496.6099343552078</v>
      </c>
      <c r="F622" s="205">
        <f t="shared" si="595"/>
        <v>1600.8566812236306</v>
      </c>
      <c r="G622" s="205">
        <f t="shared" si="596"/>
        <v>-0.16633331275056715</v>
      </c>
      <c r="H622" s="205">
        <f t="shared" si="597"/>
        <v>1479.2702276051132</v>
      </c>
      <c r="I622" s="205">
        <f t="shared" si="598"/>
        <v>0</v>
      </c>
      <c r="J622" s="110"/>
      <c r="K622" s="115">
        <f t="shared" si="599"/>
        <v>1460.7591600000126</v>
      </c>
      <c r="L622" s="115">
        <f t="shared" si="600"/>
        <v>1699.4211200000075</v>
      </c>
      <c r="M622" s="115">
        <f t="shared" si="601"/>
        <v>0.19799366420274295</v>
      </c>
      <c r="N622" s="115">
        <f t="shared" si="602"/>
        <v>1541.8336200464078</v>
      </c>
      <c r="O622" s="115">
        <f t="shared" si="603"/>
        <v>1904.1632000000041</v>
      </c>
      <c r="P622" s="110"/>
      <c r="Q622" s="205">
        <f t="shared" si="604"/>
        <v>-3.9967809084989182E-2</v>
      </c>
      <c r="R622" s="204">
        <f t="shared" si="605"/>
        <v>3.6510232782385144</v>
      </c>
      <c r="S622" s="204">
        <f t="shared" si="606"/>
        <v>3.6510232782385144</v>
      </c>
      <c r="T622" s="115">
        <f t="shared" si="607"/>
        <v>0.13275789857180237</v>
      </c>
      <c r="U622" s="115">
        <f t="shared" si="608"/>
        <v>4.837161126060443</v>
      </c>
      <c r="V622" s="115">
        <f t="shared" si="609"/>
        <v>0</v>
      </c>
      <c r="W622" s="202">
        <f t="shared" si="627"/>
        <v>4.837161126060443</v>
      </c>
      <c r="X622" s="110"/>
      <c r="Y622" s="205">
        <f t="shared" si="645"/>
        <v>106.78781970800856</v>
      </c>
      <c r="Z622" s="205">
        <f t="shared" si="646"/>
        <v>-0.15658069943986258</v>
      </c>
      <c r="AA622" s="205">
        <f t="shared" si="610"/>
        <v>0.24855515274805207</v>
      </c>
      <c r="AB622" s="205">
        <f t="shared" si="628"/>
        <v>0.24943420371448499</v>
      </c>
      <c r="AC622" s="205">
        <f t="shared" si="647"/>
        <v>-0.14698807396194555</v>
      </c>
      <c r="AD622" s="205">
        <f t="shared" si="611"/>
        <v>0.49845387214180725</v>
      </c>
      <c r="AE622" s="205">
        <f t="shared" si="629"/>
        <v>0.24901966842732226</v>
      </c>
      <c r="AF622" s="205">
        <f t="shared" si="612"/>
        <v>0.24901966842732226</v>
      </c>
      <c r="AG622" s="205">
        <f t="shared" si="630"/>
        <v>0.24901966842732226</v>
      </c>
      <c r="AH622" s="205">
        <f t="shared" si="631"/>
        <v>0.24901966842732226</v>
      </c>
      <c r="AI622" s="205">
        <f t="shared" si="613"/>
        <v>-0.15184125586457592</v>
      </c>
      <c r="AJ622" s="205">
        <f t="shared" si="648"/>
        <v>1480.7809773909098</v>
      </c>
      <c r="AK622" s="205">
        <f t="shared" si="632"/>
        <v>106.70933176220615</v>
      </c>
      <c r="AL622" s="205">
        <f t="shared" si="614"/>
        <v>106.70933176220615</v>
      </c>
      <c r="AM622" s="205">
        <f t="shared" si="615"/>
        <v>-12.351646680941299</v>
      </c>
      <c r="AN622" s="205">
        <f t="shared" si="633"/>
        <v>-12.351646680941299</v>
      </c>
      <c r="AO622" s="205">
        <f t="shared" si="616"/>
        <v>-12.351646680941299</v>
      </c>
      <c r="AP622" s="205">
        <f t="shared" si="634"/>
        <v>-12.351646680941299</v>
      </c>
      <c r="AQ622" s="205">
        <f t="shared" si="635"/>
        <v>12.351646680941299</v>
      </c>
      <c r="AR622" s="215">
        <f t="shared" si="617"/>
        <v>57.1082429849709</v>
      </c>
      <c r="AS622" s="215">
        <f t="shared" si="618"/>
        <v>57.1082429849709</v>
      </c>
      <c r="AT622" s="215">
        <f t="shared" si="619"/>
        <v>0.89679543526948302</v>
      </c>
      <c r="AU622" s="215">
        <f t="shared" si="649"/>
        <v>1.3503728398459538</v>
      </c>
      <c r="AV622" s="201"/>
      <c r="AW622" s="115">
        <f t="shared" si="650"/>
        <v>100.00499999998951</v>
      </c>
      <c r="AX622" s="115">
        <f t="shared" si="651"/>
        <v>8.1821777614696792E-2</v>
      </c>
      <c r="AY622" s="115">
        <f t="shared" si="636"/>
        <v>2.3404715467925006</v>
      </c>
      <c r="AZ622" s="115">
        <f t="shared" si="652"/>
        <v>8.6011804378911844E-2</v>
      </c>
      <c r="BA622" s="115">
        <f t="shared" si="637"/>
        <v>2.522534343693914</v>
      </c>
      <c r="BB622" s="115">
        <f t="shared" si="653"/>
        <v>2.3404715467925006</v>
      </c>
      <c r="BC622" s="115">
        <f t="shared" si="654"/>
        <v>2.341717309640055</v>
      </c>
      <c r="BD622" s="115">
        <f t="shared" si="655"/>
        <v>2.522534343693914</v>
      </c>
      <c r="BE622" s="115">
        <f t="shared" si="638"/>
        <v>0.18081703405385907</v>
      </c>
      <c r="BF622" s="115">
        <f t="shared" si="639"/>
        <v>8.3481132716479167E-2</v>
      </c>
      <c r="BG622" s="115">
        <f t="shared" si="656"/>
        <v>1480.6829307571472</v>
      </c>
      <c r="BH622" s="115">
        <f t="shared" si="657"/>
        <v>96.679353848846645</v>
      </c>
      <c r="BI622" s="115">
        <f t="shared" si="640"/>
        <v>96.679353848846645</v>
      </c>
      <c r="BJ622" s="115">
        <f t="shared" si="641"/>
        <v>-7.1551309006224511</v>
      </c>
      <c r="BK622" s="115">
        <f t="shared" si="620"/>
        <v>-7.1551309006224511</v>
      </c>
      <c r="BL622" s="115">
        <f t="shared" si="621"/>
        <v>-7.1551309006224511</v>
      </c>
      <c r="BM622" s="115">
        <f t="shared" si="642"/>
        <v>7.1551309006224511</v>
      </c>
      <c r="BN622" s="201">
        <f t="shared" si="622"/>
        <v>8.4192198291319738</v>
      </c>
      <c r="BO622" s="216">
        <f t="shared" si="658"/>
        <v>142.45965073906706</v>
      </c>
      <c r="BP622" s="201"/>
      <c r="BQ622" s="110">
        <f t="shared" si="623"/>
        <v>128.34872294914496</v>
      </c>
      <c r="BR622" s="110">
        <f t="shared" si="624"/>
        <v>1.0521124081468314E-3</v>
      </c>
      <c r="BS622" s="110">
        <f t="shared" si="643"/>
        <v>0.99894788759185327</v>
      </c>
      <c r="BT622" s="110">
        <f t="shared" si="644"/>
        <v>3.6476707062147E-3</v>
      </c>
    </row>
    <row r="623" spans="1:72" s="217" customFormat="1">
      <c r="A623" s="110">
        <f t="shared" si="659"/>
        <v>3.2100000000001234</v>
      </c>
      <c r="B623" s="110">
        <f t="shared" si="625"/>
        <v>1492.3116084144201</v>
      </c>
      <c r="C623" s="116">
        <f t="shared" si="626"/>
        <v>1479.7158233863702</v>
      </c>
      <c r="D623" s="110"/>
      <c r="E623" s="205">
        <f t="shared" si="594"/>
        <v>1495.5745343724623</v>
      </c>
      <c r="F623" s="205">
        <f t="shared" si="595"/>
        <v>1599.9868812236309</v>
      </c>
      <c r="G623" s="205">
        <f t="shared" si="596"/>
        <v>-0.16638806920996557</v>
      </c>
      <c r="H623" s="205">
        <f t="shared" si="597"/>
        <v>1478.2015655782152</v>
      </c>
      <c r="I623" s="205">
        <f t="shared" si="598"/>
        <v>0</v>
      </c>
      <c r="J623" s="110"/>
      <c r="K623" s="115">
        <f t="shared" si="599"/>
        <v>1459.7580900000125</v>
      </c>
      <c r="L623" s="115">
        <f t="shared" si="600"/>
        <v>1698.8268800000071</v>
      </c>
      <c r="M623" s="115">
        <f t="shared" si="601"/>
        <v>0.19820295983086419</v>
      </c>
      <c r="N623" s="115">
        <f t="shared" si="602"/>
        <v>1541.0279741301849</v>
      </c>
      <c r="O623" s="115">
        <f t="shared" si="603"/>
        <v>1903.841800000004</v>
      </c>
      <c r="P623" s="110"/>
      <c r="Q623" s="205">
        <f t="shared" si="604"/>
        <v>-3.1250384235622986E-2</v>
      </c>
      <c r="R623" s="204">
        <f t="shared" si="605"/>
        <v>3.9373406553141397</v>
      </c>
      <c r="S623" s="204">
        <f t="shared" si="606"/>
        <v>3.9373406553141397</v>
      </c>
      <c r="T623" s="115">
        <f t="shared" si="607"/>
        <v>0.13616799756425044</v>
      </c>
      <c r="U623" s="115">
        <f t="shared" si="608"/>
        <v>5.0247282201574288</v>
      </c>
      <c r="V623" s="115">
        <f t="shared" si="609"/>
        <v>0</v>
      </c>
      <c r="W623" s="202">
        <f t="shared" si="627"/>
        <v>5.0247282201574288</v>
      </c>
      <c r="X623" s="110"/>
      <c r="Y623" s="205">
        <f t="shared" si="645"/>
        <v>106.8662026898005</v>
      </c>
      <c r="Z623" s="205">
        <f t="shared" si="646"/>
        <v>-0.15188539923058525</v>
      </c>
      <c r="AA623" s="205">
        <f t="shared" si="610"/>
        <v>0.37135107792846522</v>
      </c>
      <c r="AB623" s="205">
        <f t="shared" si="628"/>
        <v>0.37295067052389536</v>
      </c>
      <c r="AC623" s="205">
        <f t="shared" si="647"/>
        <v>-0.14230798784048002</v>
      </c>
      <c r="AD623" s="205">
        <f t="shared" si="611"/>
        <v>0.62333607157723492</v>
      </c>
      <c r="AE623" s="205">
        <f t="shared" si="629"/>
        <v>0.25038540105333956</v>
      </c>
      <c r="AF623" s="205">
        <f t="shared" si="612"/>
        <v>0.25038540105333956</v>
      </c>
      <c r="AG623" s="205">
        <f t="shared" si="630"/>
        <v>0.25038540105333956</v>
      </c>
      <c r="AH623" s="205">
        <f t="shared" si="631"/>
        <v>0.25038540105333956</v>
      </c>
      <c r="AI623" s="205">
        <f t="shared" si="613"/>
        <v>-0.14717365521160128</v>
      </c>
      <c r="AJ623" s="205">
        <f t="shared" si="648"/>
        <v>1480.2077876371543</v>
      </c>
      <c r="AK623" s="205">
        <f t="shared" si="632"/>
        <v>106.78781970800856</v>
      </c>
      <c r="AL623" s="205">
        <f t="shared" si="614"/>
        <v>106.78781970800856</v>
      </c>
      <c r="AM623" s="205">
        <f t="shared" si="615"/>
        <v>-12.393192927093056</v>
      </c>
      <c r="AN623" s="205">
        <f t="shared" si="633"/>
        <v>-12.393192927093056</v>
      </c>
      <c r="AO623" s="205">
        <f t="shared" si="616"/>
        <v>-12.393192927093056</v>
      </c>
      <c r="AP623" s="205">
        <f t="shared" si="634"/>
        <v>-12.393192927093056</v>
      </c>
      <c r="AQ623" s="205">
        <f t="shared" si="635"/>
        <v>12.393192927093056</v>
      </c>
      <c r="AR623" s="215">
        <f t="shared" si="617"/>
        <v>57.291351962858606</v>
      </c>
      <c r="AS623" s="215">
        <f t="shared" si="618"/>
        <v>57.291351962858606</v>
      </c>
      <c r="AT623" s="215">
        <f t="shared" si="619"/>
        <v>1.3419288296397154</v>
      </c>
      <c r="AU623" s="215">
        <f t="shared" si="649"/>
        <v>2.6923016694856692</v>
      </c>
      <c r="AV623" s="201"/>
      <c r="AW623" s="115">
        <f t="shared" si="650"/>
        <v>100.10700000000483</v>
      </c>
      <c r="AX623" s="115">
        <f t="shared" si="651"/>
        <v>8.3481132716479153E-2</v>
      </c>
      <c r="AY623" s="115">
        <f t="shared" si="636"/>
        <v>2.4120288595128447</v>
      </c>
      <c r="AZ623" s="115">
        <f t="shared" si="652"/>
        <v>8.766402919577293E-2</v>
      </c>
      <c r="BA623" s="115">
        <f t="shared" si="637"/>
        <v>2.5955663885127058</v>
      </c>
      <c r="BB623" s="115">
        <f t="shared" si="653"/>
        <v>2.4120288595128447</v>
      </c>
      <c r="BC623" s="115">
        <f t="shared" si="654"/>
        <v>2.4132686186462782</v>
      </c>
      <c r="BD623" s="115">
        <f t="shared" si="655"/>
        <v>2.5955663885127058</v>
      </c>
      <c r="BE623" s="115">
        <f t="shared" si="638"/>
        <v>0.18229776986642765</v>
      </c>
      <c r="BF623" s="115">
        <f t="shared" si="639"/>
        <v>8.5131327843832358E-2</v>
      </c>
      <c r="BG623" s="115">
        <f t="shared" si="656"/>
        <v>1480.1103335387304</v>
      </c>
      <c r="BH623" s="115">
        <f t="shared" si="657"/>
        <v>96.710737077707805</v>
      </c>
      <c r="BI623" s="115">
        <f t="shared" si="640"/>
        <v>96.710737077707805</v>
      </c>
      <c r="BJ623" s="115">
        <f t="shared" si="641"/>
        <v>-7.1860659959428617</v>
      </c>
      <c r="BK623" s="115">
        <f t="shared" si="620"/>
        <v>-7.1860659959428617</v>
      </c>
      <c r="BL623" s="115">
        <f t="shared" si="621"/>
        <v>-7.1860659959428617</v>
      </c>
      <c r="BM623" s="115">
        <f t="shared" si="642"/>
        <v>7.1860659959428617</v>
      </c>
      <c r="BN623" s="201">
        <f t="shared" si="622"/>
        <v>8.6832790204589898</v>
      </c>
      <c r="BO623" s="216">
        <f t="shared" si="658"/>
        <v>151.14292975952606</v>
      </c>
      <c r="BP623" s="201"/>
      <c r="BQ623" s="110">
        <f t="shared" si="623"/>
        <v>136.29786695052204</v>
      </c>
      <c r="BR623" s="110">
        <f t="shared" si="624"/>
        <v>1.9753072661533371E-3</v>
      </c>
      <c r="BS623" s="110">
        <f t="shared" si="643"/>
        <v>0.99802469273384664</v>
      </c>
      <c r="BT623" s="110">
        <f t="shared" si="644"/>
        <v>3.8735853787338365E-3</v>
      </c>
    </row>
    <row r="624" spans="1:72" s="217" customFormat="1">
      <c r="A624" s="110">
        <f t="shared" si="659"/>
        <v>3.2000000000001236</v>
      </c>
      <c r="B624" s="110">
        <f t="shared" si="625"/>
        <v>1492.1797965502008</v>
      </c>
      <c r="C624" s="116">
        <f t="shared" si="626"/>
        <v>1479.1429098667415</v>
      </c>
      <c r="D624" s="110"/>
      <c r="E624" s="205">
        <f t="shared" si="594"/>
        <v>1494.5380080349651</v>
      </c>
      <c r="F624" s="205">
        <f t="shared" si="595"/>
        <v>1599.1142812236308</v>
      </c>
      <c r="G624" s="205">
        <f t="shared" si="596"/>
        <v>-0.16644203070917354</v>
      </c>
      <c r="H624" s="205">
        <f t="shared" si="597"/>
        <v>1477.1321207614462</v>
      </c>
      <c r="I624" s="205">
        <f t="shared" si="598"/>
        <v>0</v>
      </c>
      <c r="J624" s="110"/>
      <c r="K624" s="115">
        <f t="shared" si="599"/>
        <v>1458.7560000000124</v>
      </c>
      <c r="L624" s="115">
        <f t="shared" si="600"/>
        <v>1698.2320000000075</v>
      </c>
      <c r="M624" s="115">
        <f t="shared" si="601"/>
        <v>0.19841269841269582</v>
      </c>
      <c r="N624" s="115">
        <f t="shared" si="602"/>
        <v>1540.2217333119497</v>
      </c>
      <c r="O624" s="115">
        <f t="shared" si="603"/>
        <v>1903.5200000000038</v>
      </c>
      <c r="P624" s="110"/>
      <c r="Q624" s="205">
        <f t="shared" si="604"/>
        <v>-2.2550158012514514E-2</v>
      </c>
      <c r="R624" s="204">
        <f t="shared" si="605"/>
        <v>4.2274729844314827</v>
      </c>
      <c r="S624" s="204">
        <f t="shared" si="606"/>
        <v>4.2274729844314827</v>
      </c>
      <c r="T624" s="115">
        <f t="shared" si="607"/>
        <v>0.13957054798889693</v>
      </c>
      <c r="U624" s="115">
        <f t="shared" si="608"/>
        <v>5.2142359006246117</v>
      </c>
      <c r="V624" s="115">
        <f t="shared" si="609"/>
        <v>0</v>
      </c>
      <c r="W624" s="202">
        <f t="shared" si="627"/>
        <v>5.2142359006246117</v>
      </c>
      <c r="X624" s="110"/>
      <c r="Y624" s="205">
        <f t="shared" si="645"/>
        <v>106.9444816768987</v>
      </c>
      <c r="Z624" s="205">
        <f t="shared" si="646"/>
        <v>-0.14721406394401976</v>
      </c>
      <c r="AA624" s="205">
        <f t="shared" si="610"/>
        <v>0.49464782382523609</v>
      </c>
      <c r="AB624" s="205">
        <f t="shared" si="628"/>
        <v>0.4968825997948233</v>
      </c>
      <c r="AC624" s="205">
        <f t="shared" si="647"/>
        <v>-0.13765166542369858</v>
      </c>
      <c r="AD624" s="205">
        <f t="shared" si="611"/>
        <v>0.74871427163711424</v>
      </c>
      <c r="AE624" s="205">
        <f t="shared" si="629"/>
        <v>0.25183167184229094</v>
      </c>
      <c r="AF624" s="205">
        <f t="shared" si="612"/>
        <v>0.25183167184229094</v>
      </c>
      <c r="AG624" s="205">
        <f t="shared" si="630"/>
        <v>0.25183167184229094</v>
      </c>
      <c r="AH624" s="205">
        <f t="shared" si="631"/>
        <v>0.25183167184229094</v>
      </c>
      <c r="AI624" s="205">
        <f t="shared" si="613"/>
        <v>-0.14252918097732067</v>
      </c>
      <c r="AJ624" s="205">
        <f t="shared" si="648"/>
        <v>1479.6328374677239</v>
      </c>
      <c r="AK624" s="205">
        <f t="shared" si="632"/>
        <v>106.8662026898005</v>
      </c>
      <c r="AL624" s="205">
        <f t="shared" si="614"/>
        <v>106.8662026898005</v>
      </c>
      <c r="AM624" s="205">
        <f t="shared" si="615"/>
        <v>-12.439075569481815</v>
      </c>
      <c r="AN624" s="205">
        <f t="shared" si="633"/>
        <v>-12.439075569481815</v>
      </c>
      <c r="AO624" s="205">
        <f t="shared" si="616"/>
        <v>-12.439075569481815</v>
      </c>
      <c r="AP624" s="205">
        <f t="shared" si="634"/>
        <v>-12.439075569481815</v>
      </c>
      <c r="AQ624" s="205">
        <f t="shared" si="635"/>
        <v>12.439075569481815</v>
      </c>
      <c r="AR624" s="215">
        <f t="shared" si="617"/>
        <v>57.471797774473728</v>
      </c>
      <c r="AS624" s="215">
        <f t="shared" si="618"/>
        <v>57.471797774473728</v>
      </c>
      <c r="AT624" s="215">
        <f t="shared" si="619"/>
        <v>1.7892633942924578</v>
      </c>
      <c r="AU624" s="215">
        <f t="shared" si="649"/>
        <v>4.4815650637781275</v>
      </c>
      <c r="AV624" s="201"/>
      <c r="AW624" s="115">
        <f t="shared" si="650"/>
        <v>100.20900000002015</v>
      </c>
      <c r="AX624" s="115">
        <f t="shared" si="651"/>
        <v>8.5131327843832372E-2</v>
      </c>
      <c r="AY624" s="115">
        <f t="shared" si="636"/>
        <v>2.4839000206645441</v>
      </c>
      <c r="AZ624" s="115">
        <f t="shared" si="652"/>
        <v>8.9307111638450704E-2</v>
      </c>
      <c r="BA624" s="115">
        <f t="shared" si="637"/>
        <v>2.6688801127413653</v>
      </c>
      <c r="BB624" s="115">
        <f t="shared" si="653"/>
        <v>2.4839000206645441</v>
      </c>
      <c r="BC624" s="115">
        <f t="shared" si="654"/>
        <v>2.4851292786057053</v>
      </c>
      <c r="BD624" s="115">
        <f t="shared" si="655"/>
        <v>2.6688801127413653</v>
      </c>
      <c r="BE624" s="115">
        <f t="shared" si="638"/>
        <v>0.18375083413565996</v>
      </c>
      <c r="BF624" s="115">
        <f t="shared" si="639"/>
        <v>8.6772512821676404E-2</v>
      </c>
      <c r="BG624" s="115">
        <f t="shared" si="656"/>
        <v>1479.5359342804957</v>
      </c>
      <c r="BH624" s="115">
        <f t="shared" si="657"/>
        <v>96.742367198887464</v>
      </c>
      <c r="BI624" s="115">
        <f t="shared" si="640"/>
        <v>96.742367198887464</v>
      </c>
      <c r="BJ624" s="115">
        <f t="shared" si="641"/>
        <v>-7.2159998887183674</v>
      </c>
      <c r="BK624" s="115">
        <f t="shared" si="620"/>
        <v>-7.2159998887183674</v>
      </c>
      <c r="BL624" s="115">
        <f t="shared" si="621"/>
        <v>-7.2159998887183674</v>
      </c>
      <c r="BM624" s="115">
        <f t="shared" si="642"/>
        <v>7.2159998887183674</v>
      </c>
      <c r="BN624" s="201">
        <f t="shared" si="622"/>
        <v>8.9488962787783581</v>
      </c>
      <c r="BO624" s="216">
        <f t="shared" si="658"/>
        <v>160.09182603830442</v>
      </c>
      <c r="BP624" s="201"/>
      <c r="BQ624" s="110">
        <f t="shared" si="623"/>
        <v>144.53079994085181</v>
      </c>
      <c r="BR624" s="110">
        <f t="shared" si="624"/>
        <v>3.1007681861666692E-3</v>
      </c>
      <c r="BS624" s="110">
        <f t="shared" si="643"/>
        <v>0.99689923181383333</v>
      </c>
      <c r="BT624" s="110">
        <f t="shared" si="644"/>
        <v>4.1075653343190088E-3</v>
      </c>
    </row>
    <row r="625" spans="1:72" s="217" customFormat="1">
      <c r="A625" s="110">
        <f t="shared" si="659"/>
        <v>3.1900000000001238</v>
      </c>
      <c r="B625" s="110">
        <f t="shared" si="625"/>
        <v>1492.0479846859812</v>
      </c>
      <c r="C625" s="116">
        <f t="shared" si="626"/>
        <v>1478.5681918889968</v>
      </c>
      <c r="D625" s="110"/>
      <c r="E625" s="205">
        <f t="shared" si="594"/>
        <v>1493.5003553427166</v>
      </c>
      <c r="F625" s="205">
        <f t="shared" si="595"/>
        <v>1598.2388812236309</v>
      </c>
      <c r="G625" s="205">
        <f t="shared" si="596"/>
        <v>-0.16649519373268626</v>
      </c>
      <c r="H625" s="205">
        <f t="shared" si="597"/>
        <v>1476.0618941848977</v>
      </c>
      <c r="I625" s="205">
        <f t="shared" si="598"/>
        <v>0</v>
      </c>
      <c r="J625" s="110"/>
      <c r="K625" s="115">
        <f t="shared" si="599"/>
        <v>1457.7528900000125</v>
      </c>
      <c r="L625" s="115">
        <f t="shared" si="600"/>
        <v>1697.6364800000074</v>
      </c>
      <c r="M625" s="115">
        <f t="shared" si="601"/>
        <v>0.19862288135592959</v>
      </c>
      <c r="N625" s="115">
        <f t="shared" si="602"/>
        <v>1539.4148986666173</v>
      </c>
      <c r="O625" s="115">
        <f t="shared" si="603"/>
        <v>1903.197800000004</v>
      </c>
      <c r="P625" s="110"/>
      <c r="Q625" s="205">
        <f t="shared" si="604"/>
        <v>-1.3866632593117925E-2</v>
      </c>
      <c r="R625" s="204">
        <f t="shared" si="605"/>
        <v>4.5214344772096648</v>
      </c>
      <c r="S625" s="204">
        <f t="shared" si="606"/>
        <v>4.5214344772096648</v>
      </c>
      <c r="T625" s="115">
        <f t="shared" si="607"/>
        <v>0.14296557211758185</v>
      </c>
      <c r="U625" s="115">
        <f t="shared" si="608"/>
        <v>5.4056409991241701</v>
      </c>
      <c r="V625" s="115">
        <f t="shared" si="609"/>
        <v>0</v>
      </c>
      <c r="W625" s="202">
        <f t="shared" si="627"/>
        <v>5.4056409991241701</v>
      </c>
      <c r="X625" s="110"/>
      <c r="Y625" s="205">
        <f t="shared" si="645"/>
        <v>107.02265765485437</v>
      </c>
      <c r="Z625" s="205">
        <f t="shared" si="646"/>
        <v>-0.14256610285595755</v>
      </c>
      <c r="AA625" s="205">
        <f t="shared" si="610"/>
        <v>0.61845220586075378</v>
      </c>
      <c r="AB625" s="205">
        <f t="shared" si="628"/>
        <v>0.6212733554896388</v>
      </c>
      <c r="AC625" s="205">
        <f t="shared" si="647"/>
        <v>-0.13301851765185624</v>
      </c>
      <c r="AD625" s="205">
        <f t="shared" si="611"/>
        <v>0.8745954617005971</v>
      </c>
      <c r="AE625" s="205">
        <f t="shared" si="629"/>
        <v>0.2533221062109583</v>
      </c>
      <c r="AF625" s="205">
        <f t="shared" si="612"/>
        <v>0.2533221062109583</v>
      </c>
      <c r="AG625" s="205">
        <f t="shared" si="630"/>
        <v>0.2533221062109583</v>
      </c>
      <c r="AH625" s="205">
        <f t="shared" si="631"/>
        <v>0.2533221062109583</v>
      </c>
      <c r="AI625" s="205">
        <f t="shared" si="613"/>
        <v>-0.13790721181347407</v>
      </c>
      <c r="AJ625" s="205">
        <f t="shared" si="648"/>
        <v>1479.0561572690262</v>
      </c>
      <c r="AK625" s="205">
        <f t="shared" si="632"/>
        <v>106.9444816768987</v>
      </c>
      <c r="AL625" s="205">
        <f t="shared" si="614"/>
        <v>106.9444816768987</v>
      </c>
      <c r="AM625" s="205">
        <f t="shared" si="615"/>
        <v>-12.487620294424474</v>
      </c>
      <c r="AN625" s="205">
        <f t="shared" si="633"/>
        <v>-12.487620294424474</v>
      </c>
      <c r="AO625" s="205">
        <f t="shared" si="616"/>
        <v>-12.487620294424474</v>
      </c>
      <c r="AP625" s="205">
        <f t="shared" si="634"/>
        <v>-12.487620294424474</v>
      </c>
      <c r="AQ625" s="205">
        <f t="shared" si="635"/>
        <v>12.487620294424474</v>
      </c>
      <c r="AR625" s="215">
        <f t="shared" si="617"/>
        <v>57.649059018344005</v>
      </c>
      <c r="AS625" s="215">
        <f t="shared" si="618"/>
        <v>57.649059018344005</v>
      </c>
      <c r="AT625" s="215">
        <f t="shared" si="619"/>
        <v>2.238964908725011</v>
      </c>
      <c r="AU625" s="215">
        <f t="shared" si="649"/>
        <v>6.7205299725031384</v>
      </c>
      <c r="AV625" s="201"/>
      <c r="AW625" s="115">
        <f t="shared" si="650"/>
        <v>100.31099999999</v>
      </c>
      <c r="AX625" s="115">
        <f t="shared" si="651"/>
        <v>8.6772512821676404E-2</v>
      </c>
      <c r="AY625" s="115">
        <f t="shared" si="636"/>
        <v>2.5560730500670443</v>
      </c>
      <c r="AZ625" s="115">
        <f t="shared" si="652"/>
        <v>9.0941201476035877E-2</v>
      </c>
      <c r="BA625" s="115">
        <f t="shared" si="637"/>
        <v>2.7424646066988907</v>
      </c>
      <c r="BB625" s="115">
        <f t="shared" si="653"/>
        <v>2.5560730500670443</v>
      </c>
      <c r="BC625" s="115">
        <f t="shared" si="654"/>
        <v>2.5572892774928873</v>
      </c>
      <c r="BD625" s="115">
        <f t="shared" si="655"/>
        <v>2.7424646066988907</v>
      </c>
      <c r="BE625" s="115">
        <f t="shared" si="638"/>
        <v>0.18517532920600344</v>
      </c>
      <c r="BF625" s="115">
        <f t="shared" si="639"/>
        <v>8.8404858243049708E-2</v>
      </c>
      <c r="BG625" s="115">
        <f t="shared" si="656"/>
        <v>1478.9597647687958</v>
      </c>
      <c r="BH625" s="115">
        <f t="shared" si="657"/>
        <v>96.774239149888004</v>
      </c>
      <c r="BI625" s="115">
        <f t="shared" si="640"/>
        <v>96.774239149888004</v>
      </c>
      <c r="BJ625" s="115">
        <f t="shared" si="641"/>
        <v>-7.2450181111028442</v>
      </c>
      <c r="BK625" s="115">
        <f t="shared" si="620"/>
        <v>-7.2450181111028442</v>
      </c>
      <c r="BL625" s="115">
        <f t="shared" si="621"/>
        <v>-7.2450181111028442</v>
      </c>
      <c r="BM625" s="115">
        <f t="shared" si="642"/>
        <v>7.2450181111028442</v>
      </c>
      <c r="BN625" s="201">
        <f t="shared" si="622"/>
        <v>9.2160413820624587</v>
      </c>
      <c r="BO625" s="216">
        <f t="shared" si="658"/>
        <v>169.30786742036688</v>
      </c>
      <c r="BP625" s="201"/>
      <c r="BQ625" s="110">
        <f t="shared" si="623"/>
        <v>153.04913367558052</v>
      </c>
      <c r="BR625" s="110">
        <f t="shared" si="624"/>
        <v>4.3910931157236733E-3</v>
      </c>
      <c r="BS625" s="110">
        <f t="shared" si="643"/>
        <v>0.99560890688427628</v>
      </c>
      <c r="BT625" s="110">
        <f t="shared" si="644"/>
        <v>4.3496563790599982E-3</v>
      </c>
    </row>
    <row r="626" spans="1:72" s="217" customFormat="1">
      <c r="A626" s="110">
        <f t="shared" si="659"/>
        <v>3.1800000000001241</v>
      </c>
      <c r="B626" s="110">
        <f t="shared" si="625"/>
        <v>1491.9161728217618</v>
      </c>
      <c r="C626" s="116">
        <f t="shared" si="626"/>
        <v>1477.9917012988133</v>
      </c>
      <c r="D626" s="110"/>
      <c r="E626" s="205">
        <f t="shared" si="594"/>
        <v>1492.4615762957164</v>
      </c>
      <c r="F626" s="205">
        <f t="shared" si="595"/>
        <v>1597.3606812236308</v>
      </c>
      <c r="G626" s="205">
        <f t="shared" si="596"/>
        <v>-0.16654755480596153</v>
      </c>
      <c r="H626" s="205">
        <f t="shared" si="597"/>
        <v>1474.9908868686384</v>
      </c>
      <c r="I626" s="205">
        <f t="shared" si="598"/>
        <v>0</v>
      </c>
      <c r="J626" s="110"/>
      <c r="K626" s="115">
        <f t="shared" si="599"/>
        <v>1456.7487600000125</v>
      </c>
      <c r="L626" s="115">
        <f t="shared" si="600"/>
        <v>1697.0403200000073</v>
      </c>
      <c r="M626" s="115">
        <f t="shared" si="601"/>
        <v>0.19883351007422856</v>
      </c>
      <c r="N626" s="115">
        <f t="shared" si="602"/>
        <v>1538.6074712731236</v>
      </c>
      <c r="O626" s="115">
        <f t="shared" si="603"/>
        <v>1902.875200000004</v>
      </c>
      <c r="P626" s="110"/>
      <c r="Q626" s="205">
        <f t="shared" si="604"/>
        <v>-5.1993148495346015E-3</v>
      </c>
      <c r="R626" s="204">
        <f t="shared" si="605"/>
        <v>4.8192393492069687</v>
      </c>
      <c r="S626" s="204">
        <f t="shared" si="606"/>
        <v>4.8192393492069687</v>
      </c>
      <c r="T626" s="115">
        <f t="shared" si="607"/>
        <v>0.14635309214252112</v>
      </c>
      <c r="U626" s="115">
        <f t="shared" si="608"/>
        <v>5.5989018455319766</v>
      </c>
      <c r="V626" s="115">
        <f t="shared" si="609"/>
        <v>0</v>
      </c>
      <c r="W626" s="202">
        <f t="shared" si="627"/>
        <v>5.5989018455319766</v>
      </c>
      <c r="X626" s="110"/>
      <c r="Y626" s="205">
        <f t="shared" si="645"/>
        <v>107.10073162593064</v>
      </c>
      <c r="Z626" s="205">
        <f t="shared" si="646"/>
        <v>-0.13794088144838543</v>
      </c>
      <c r="AA626" s="205">
        <f t="shared" si="610"/>
        <v>0.74277255425767219</v>
      </c>
      <c r="AB626" s="205">
        <f t="shared" si="628"/>
        <v>0.74614955843388087</v>
      </c>
      <c r="AC626" s="205">
        <f t="shared" si="647"/>
        <v>-0.12840791164194915</v>
      </c>
      <c r="AD626" s="205">
        <f t="shared" si="611"/>
        <v>1.0009881732852999</v>
      </c>
      <c r="AE626" s="205">
        <f t="shared" si="629"/>
        <v>0.25483861485141901</v>
      </c>
      <c r="AF626" s="205">
        <f t="shared" si="612"/>
        <v>0.25483861485141901</v>
      </c>
      <c r="AG626" s="205">
        <f t="shared" si="630"/>
        <v>0.25483861485141901</v>
      </c>
      <c r="AH626" s="205">
        <f t="shared" si="631"/>
        <v>0.25483861485141901</v>
      </c>
      <c r="AI626" s="205">
        <f t="shared" si="613"/>
        <v>-0.13330711364348649</v>
      </c>
      <c r="AJ626" s="205">
        <f t="shared" si="648"/>
        <v>1478.4777793939909</v>
      </c>
      <c r="AK626" s="205">
        <f t="shared" si="632"/>
        <v>107.02265765485437</v>
      </c>
      <c r="AL626" s="205">
        <f t="shared" si="614"/>
        <v>107.02265765485437</v>
      </c>
      <c r="AM626" s="205">
        <f t="shared" si="615"/>
        <v>-12.53798661949819</v>
      </c>
      <c r="AN626" s="205">
        <f t="shared" si="633"/>
        <v>-12.53798661949819</v>
      </c>
      <c r="AO626" s="205">
        <f t="shared" si="616"/>
        <v>-12.53798661949819</v>
      </c>
      <c r="AP626" s="205">
        <f t="shared" si="634"/>
        <v>-12.53798661949819</v>
      </c>
      <c r="AQ626" s="205">
        <f t="shared" si="635"/>
        <v>12.53798661949819</v>
      </c>
      <c r="AR626" s="215">
        <f t="shared" si="617"/>
        <v>57.822945017865145</v>
      </c>
      <c r="AS626" s="215">
        <f t="shared" si="618"/>
        <v>57.822945017865145</v>
      </c>
      <c r="AT626" s="215">
        <f t="shared" si="619"/>
        <v>2.6911392248055712</v>
      </c>
      <c r="AU626" s="215">
        <f t="shared" si="649"/>
        <v>9.4116691973087097</v>
      </c>
      <c r="AV626" s="201"/>
      <c r="AW626" s="115">
        <f t="shared" si="650"/>
        <v>100.41300000000534</v>
      </c>
      <c r="AX626" s="115">
        <f t="shared" si="651"/>
        <v>8.840485824304968E-2</v>
      </c>
      <c r="AY626" s="115">
        <f t="shared" si="636"/>
        <v>2.6285376264282836</v>
      </c>
      <c r="AZ626" s="115">
        <f t="shared" si="652"/>
        <v>9.2566469245949745E-2</v>
      </c>
      <c r="BA626" s="115">
        <f t="shared" si="637"/>
        <v>2.8163105897436558</v>
      </c>
      <c r="BB626" s="115">
        <f t="shared" si="653"/>
        <v>2.6285376264282836</v>
      </c>
      <c r="BC626" s="115">
        <f t="shared" si="654"/>
        <v>2.6297394586039142</v>
      </c>
      <c r="BD626" s="115">
        <f t="shared" si="655"/>
        <v>2.8163105897436558</v>
      </c>
      <c r="BE626" s="115">
        <f t="shared" si="638"/>
        <v>0.18657113113974155</v>
      </c>
      <c r="BF626" s="115">
        <f t="shared" si="639"/>
        <v>9.0028541550441571E-2</v>
      </c>
      <c r="BG626" s="115">
        <f t="shared" si="656"/>
        <v>1478.3818586936925</v>
      </c>
      <c r="BH626" s="115">
        <f t="shared" si="657"/>
        <v>96.806346998257382</v>
      </c>
      <c r="BI626" s="115">
        <f t="shared" si="640"/>
        <v>96.806346998257382</v>
      </c>
      <c r="BJ626" s="115">
        <f t="shared" si="641"/>
        <v>-7.2731774031570176</v>
      </c>
      <c r="BK626" s="115">
        <f t="shared" si="620"/>
        <v>-7.2731774031570176</v>
      </c>
      <c r="BL626" s="115">
        <f t="shared" si="621"/>
        <v>-7.2731774031570176</v>
      </c>
      <c r="BM626" s="115">
        <f t="shared" si="642"/>
        <v>7.2731774031570176</v>
      </c>
      <c r="BN626" s="201">
        <f t="shared" si="622"/>
        <v>9.4846869881181863</v>
      </c>
      <c r="BO626" s="216">
        <f t="shared" si="658"/>
        <v>178.79255440848507</v>
      </c>
      <c r="BP626" s="201"/>
      <c r="BQ626" s="110">
        <f t="shared" si="623"/>
        <v>161.85446588736744</v>
      </c>
      <c r="BR626" s="110">
        <f t="shared" si="624"/>
        <v>5.8148962067306664E-3</v>
      </c>
      <c r="BS626" s="110">
        <f t="shared" si="643"/>
        <v>0.9941851037932693</v>
      </c>
      <c r="BT626" s="110">
        <f t="shared" si="644"/>
        <v>4.5999039205189829E-3</v>
      </c>
    </row>
    <row r="627" spans="1:72" s="217" customFormat="1">
      <c r="A627" s="110">
        <f t="shared" si="659"/>
        <v>3.1700000000001243</v>
      </c>
      <c r="B627" s="110">
        <f t="shared" si="625"/>
        <v>1491.7843609575425</v>
      </c>
      <c r="C627" s="116">
        <f t="shared" si="626"/>
        <v>1477.4134718486346</v>
      </c>
      <c r="D627" s="110"/>
      <c r="E627" s="205">
        <f t="shared" si="594"/>
        <v>1491.421670893965</v>
      </c>
      <c r="F627" s="205">
        <f t="shared" si="595"/>
        <v>1596.4796812236309</v>
      </c>
      <c r="G627" s="205">
        <f t="shared" si="596"/>
        <v>-0.16659911049611045</v>
      </c>
      <c r="H627" s="205">
        <f t="shared" si="597"/>
        <v>1473.9190998225515</v>
      </c>
      <c r="I627" s="205">
        <f t="shared" si="598"/>
        <v>0</v>
      </c>
      <c r="J627" s="110"/>
      <c r="K627" s="115">
        <f t="shared" si="599"/>
        <v>1455.7436100000125</v>
      </c>
      <c r="L627" s="115">
        <f t="shared" si="600"/>
        <v>1696.4435200000073</v>
      </c>
      <c r="M627" s="115">
        <f t="shared" si="601"/>
        <v>0.19904458598725852</v>
      </c>
      <c r="N627" s="115">
        <f t="shared" si="602"/>
        <v>1537.7994522144454</v>
      </c>
      <c r="O627" s="115">
        <f t="shared" si="603"/>
        <v>1902.5522000000039</v>
      </c>
      <c r="P627" s="110"/>
      <c r="Q627" s="205">
        <f t="shared" si="604"/>
        <v>3.4522837662675546E-3</v>
      </c>
      <c r="R627" s="204">
        <f t="shared" si="605"/>
        <v>5.1209018228808114</v>
      </c>
      <c r="S627" s="204">
        <f t="shared" si="606"/>
        <v>5.1209018228808114</v>
      </c>
      <c r="T627" s="115">
        <f t="shared" si="607"/>
        <v>0.14973313017662027</v>
      </c>
      <c r="U627" s="115">
        <f t="shared" si="608"/>
        <v>5.7939781814326112</v>
      </c>
      <c r="V627" s="115">
        <f t="shared" si="609"/>
        <v>0</v>
      </c>
      <c r="W627" s="202">
        <f t="shared" si="627"/>
        <v>5.7939781814326112</v>
      </c>
      <c r="X627" s="110"/>
      <c r="Y627" s="205">
        <f t="shared" si="645"/>
        <v>107.17870460869337</v>
      </c>
      <c r="Z627" s="205">
        <f t="shared" si="646"/>
        <v>-0.13333775312680632</v>
      </c>
      <c r="AA627" s="205">
        <f t="shared" si="610"/>
        <v>0.86761791672203792</v>
      </c>
      <c r="AB627" s="205">
        <f t="shared" si="628"/>
        <v>0.87152942462886007</v>
      </c>
      <c r="AC627" s="205">
        <f t="shared" si="647"/>
        <v>-0.1238192024055233</v>
      </c>
      <c r="AD627" s="205">
        <f t="shared" si="611"/>
        <v>1.1279016648723119</v>
      </c>
      <c r="AE627" s="205">
        <f t="shared" si="629"/>
        <v>0.25637224024345184</v>
      </c>
      <c r="AF627" s="205">
        <f t="shared" si="612"/>
        <v>0.25637224024345184</v>
      </c>
      <c r="AG627" s="205">
        <f t="shared" si="630"/>
        <v>0.25637224024345184</v>
      </c>
      <c r="AH627" s="205">
        <f t="shared" si="631"/>
        <v>0.25637224024345184</v>
      </c>
      <c r="AI627" s="205">
        <f t="shared" si="613"/>
        <v>-0.12872825548122191</v>
      </c>
      <c r="AJ627" s="205">
        <f t="shared" si="648"/>
        <v>1477.8977364998989</v>
      </c>
      <c r="AK627" s="205">
        <f t="shared" si="632"/>
        <v>107.10073162593064</v>
      </c>
      <c r="AL627" s="205">
        <f t="shared" si="614"/>
        <v>107.10073162593064</v>
      </c>
      <c r="AM627" s="205">
        <f t="shared" si="615"/>
        <v>-12.589748580424262</v>
      </c>
      <c r="AN627" s="205">
        <f t="shared" si="633"/>
        <v>-12.589748580424262</v>
      </c>
      <c r="AO627" s="205">
        <f t="shared" si="616"/>
        <v>-12.589748580424262</v>
      </c>
      <c r="AP627" s="205">
        <f t="shared" si="634"/>
        <v>-12.589748580424262</v>
      </c>
      <c r="AQ627" s="205">
        <f t="shared" si="635"/>
        <v>12.589748580424262</v>
      </c>
      <c r="AR627" s="215">
        <f t="shared" si="617"/>
        <v>57.993431364135525</v>
      </c>
      <c r="AS627" s="215">
        <f t="shared" si="618"/>
        <v>57.993431364135525</v>
      </c>
      <c r="AT627" s="215">
        <f t="shared" si="619"/>
        <v>3.1458621264873794</v>
      </c>
      <c r="AU627" s="215">
        <f t="shared" si="649"/>
        <v>12.557531323796089</v>
      </c>
      <c r="AV627" s="201"/>
      <c r="AW627" s="115">
        <f t="shared" si="650"/>
        <v>100.51499999999793</v>
      </c>
      <c r="AX627" s="115">
        <f t="shared" si="651"/>
        <v>9.0028541550441557E-2</v>
      </c>
      <c r="AY627" s="115">
        <f t="shared" si="636"/>
        <v>2.7012844715920017</v>
      </c>
      <c r="AZ627" s="115">
        <f t="shared" si="652"/>
        <v>9.4183092335275762E-2</v>
      </c>
      <c r="BA627" s="115">
        <f t="shared" si="637"/>
        <v>2.8904097826982436</v>
      </c>
      <c r="BB627" s="115">
        <f t="shared" si="653"/>
        <v>2.7012844715920017</v>
      </c>
      <c r="BC627" s="115">
        <f t="shared" si="654"/>
        <v>2.7024712326354829</v>
      </c>
      <c r="BD627" s="115">
        <f t="shared" si="655"/>
        <v>2.8904097826982436</v>
      </c>
      <c r="BE627" s="115">
        <f t="shared" si="638"/>
        <v>0.18793855006276061</v>
      </c>
      <c r="BF627" s="115">
        <f t="shared" si="639"/>
        <v>9.1643740079082339E-2</v>
      </c>
      <c r="BG627" s="115">
        <f t="shared" si="656"/>
        <v>1477.8022499891106</v>
      </c>
      <c r="BH627" s="115">
        <f t="shared" si="657"/>
        <v>96.838684505794177</v>
      </c>
      <c r="BI627" s="115">
        <f t="shared" si="640"/>
        <v>96.838684505794177</v>
      </c>
      <c r="BJ627" s="115">
        <f t="shared" si="641"/>
        <v>-7.3005205522642242</v>
      </c>
      <c r="BK627" s="115">
        <f t="shared" si="620"/>
        <v>-7.3005205522642242</v>
      </c>
      <c r="BL627" s="115">
        <f t="shared" si="621"/>
        <v>-7.3005205522642242</v>
      </c>
      <c r="BM627" s="115">
        <f t="shared" si="642"/>
        <v>7.3005205522642242</v>
      </c>
      <c r="BN627" s="201">
        <f t="shared" si="622"/>
        <v>9.7548076501146586</v>
      </c>
      <c r="BO627" s="216">
        <f t="shared" si="658"/>
        <v>188.54736205859973</v>
      </c>
      <c r="BP627" s="201"/>
      <c r="BQ627" s="110">
        <f t="shared" si="623"/>
        <v>170.94837898511935</v>
      </c>
      <c r="BR627" s="110">
        <f t="shared" si="624"/>
        <v>7.345803100530829E-3</v>
      </c>
      <c r="BS627" s="110">
        <f t="shared" si="643"/>
        <v>0.99265419689946921</v>
      </c>
      <c r="BT627" s="110">
        <f t="shared" si="644"/>
        <v>4.8583529307570927E-3</v>
      </c>
    </row>
    <row r="628" spans="1:72" s="217" customFormat="1">
      <c r="A628" s="110">
        <f t="shared" si="659"/>
        <v>3.1600000000001245</v>
      </c>
      <c r="B628" s="110">
        <f t="shared" si="625"/>
        <v>1491.6525490933232</v>
      </c>
      <c r="C628" s="116">
        <f t="shared" si="626"/>
        <v>1476.8335375349932</v>
      </c>
      <c r="D628" s="110"/>
      <c r="E628" s="205">
        <f t="shared" si="594"/>
        <v>1490.3806391374619</v>
      </c>
      <c r="F628" s="205">
        <f t="shared" si="595"/>
        <v>1595.5958812236308</v>
      </c>
      <c r="G628" s="205">
        <f t="shared" si="596"/>
        <v>-0.16664985741258356</v>
      </c>
      <c r="H628" s="205">
        <f t="shared" si="597"/>
        <v>1472.8465340461714</v>
      </c>
      <c r="I628" s="205">
        <f t="shared" si="598"/>
        <v>0</v>
      </c>
      <c r="J628" s="110"/>
      <c r="K628" s="115">
        <f t="shared" si="599"/>
        <v>1454.7374400000126</v>
      </c>
      <c r="L628" s="115">
        <f t="shared" si="600"/>
        <v>1695.8460800000075</v>
      </c>
      <c r="M628" s="115">
        <f t="shared" si="601"/>
        <v>0.19925611052072001</v>
      </c>
      <c r="N628" s="115">
        <f t="shared" si="602"/>
        <v>1536.9908425776205</v>
      </c>
      <c r="O628" s="115">
        <f t="shared" si="603"/>
        <v>1902.2288000000042</v>
      </c>
      <c r="P628" s="110"/>
      <c r="Q628" s="205">
        <f t="shared" si="604"/>
        <v>1.2088647335141625E-2</v>
      </c>
      <c r="R628" s="204">
        <f t="shared" si="605"/>
        <v>5.42643613044409</v>
      </c>
      <c r="S628" s="204">
        <f t="shared" si="606"/>
        <v>5.42643613044409</v>
      </c>
      <c r="T628" s="115">
        <f t="shared" si="607"/>
        <v>0.15310570825380346</v>
      </c>
      <c r="U628" s="115">
        <f t="shared" si="608"/>
        <v>5.9908310806555818</v>
      </c>
      <c r="V628" s="115">
        <f t="shared" si="609"/>
        <v>0</v>
      </c>
      <c r="W628" s="202">
        <f t="shared" si="627"/>
        <v>5.9908310806555818</v>
      </c>
      <c r="X628" s="110"/>
      <c r="Y628" s="205">
        <f t="shared" si="645"/>
        <v>107.25657763801111</v>
      </c>
      <c r="Z628" s="205">
        <f t="shared" si="646"/>
        <v>-0.12875607501215419</v>
      </c>
      <c r="AA628" s="205">
        <f t="shared" si="610"/>
        <v>0.99299764683132263</v>
      </c>
      <c r="AB628" s="205">
        <f t="shared" si="628"/>
        <v>0.99742691043309994</v>
      </c>
      <c r="AC628" s="205">
        <f t="shared" si="647"/>
        <v>-0.11925174864106604</v>
      </c>
      <c r="AD628" s="205">
        <f t="shared" si="611"/>
        <v>1.2553455013570631</v>
      </c>
      <c r="AE628" s="205">
        <f t="shared" si="629"/>
        <v>0.25791859092396319</v>
      </c>
      <c r="AF628" s="205">
        <f t="shared" si="612"/>
        <v>0.25791859092396319</v>
      </c>
      <c r="AG628" s="205">
        <f t="shared" si="630"/>
        <v>0.25791859092396319</v>
      </c>
      <c r="AH628" s="205">
        <f t="shared" si="631"/>
        <v>0.25791859092396319</v>
      </c>
      <c r="AI628" s="205">
        <f t="shared" si="613"/>
        <v>-0.12417001712844722</v>
      </c>
      <c r="AJ628" s="205">
        <f t="shared" si="648"/>
        <v>1477.3160607254486</v>
      </c>
      <c r="AK628" s="205">
        <f t="shared" si="632"/>
        <v>107.17870460869337</v>
      </c>
      <c r="AL628" s="205">
        <f t="shared" si="614"/>
        <v>107.17870460869337</v>
      </c>
      <c r="AM628" s="205">
        <f t="shared" si="615"/>
        <v>-12.642686713742309</v>
      </c>
      <c r="AN628" s="205">
        <f t="shared" si="633"/>
        <v>-12.642686713742309</v>
      </c>
      <c r="AO628" s="205">
        <f t="shared" si="616"/>
        <v>-12.642686713742309</v>
      </c>
      <c r="AP628" s="205">
        <f t="shared" si="634"/>
        <v>-12.642686713742309</v>
      </c>
      <c r="AQ628" s="205">
        <f t="shared" si="635"/>
        <v>12.642686713742309</v>
      </c>
      <c r="AR628" s="215">
        <f t="shared" si="617"/>
        <v>58.160575793506517</v>
      </c>
      <c r="AS628" s="215">
        <f t="shared" si="618"/>
        <v>58.160575793506517</v>
      </c>
      <c r="AT628" s="215">
        <f t="shared" si="619"/>
        <v>3.6031941882194367</v>
      </c>
      <c r="AU628" s="215">
        <f t="shared" si="649"/>
        <v>16.160725512015524</v>
      </c>
      <c r="AV628" s="201"/>
      <c r="AW628" s="115">
        <f t="shared" si="650"/>
        <v>100.61699999999051</v>
      </c>
      <c r="AX628" s="115">
        <f t="shared" si="651"/>
        <v>9.1643740079082353E-2</v>
      </c>
      <c r="AY628" s="115">
        <f t="shared" si="636"/>
        <v>2.7743050176636528</v>
      </c>
      <c r="AZ628" s="115">
        <f t="shared" si="652"/>
        <v>9.5791248024048661E-2</v>
      </c>
      <c r="BA628" s="115">
        <f t="shared" si="637"/>
        <v>2.9647545708871434</v>
      </c>
      <c r="BB628" s="115">
        <f t="shared" si="653"/>
        <v>2.7743050176636528</v>
      </c>
      <c r="BC628" s="115">
        <f t="shared" si="654"/>
        <v>2.7754764381581238</v>
      </c>
      <c r="BD628" s="115">
        <f t="shared" si="655"/>
        <v>2.9647545708871434</v>
      </c>
      <c r="BE628" s="115">
        <f t="shared" si="638"/>
        <v>0.18927813272901961</v>
      </c>
      <c r="BF628" s="115">
        <f t="shared" si="639"/>
        <v>9.3250627653851878E-2</v>
      </c>
      <c r="BG628" s="115">
        <f t="shared" si="656"/>
        <v>1477.2209720127787</v>
      </c>
      <c r="BH628" s="115">
        <f t="shared" si="657"/>
        <v>96.871245411741498</v>
      </c>
      <c r="BI628" s="115">
        <f t="shared" si="640"/>
        <v>96.871245411741498</v>
      </c>
      <c r="BJ628" s="115">
        <f t="shared" si="641"/>
        <v>-7.3270832620295074</v>
      </c>
      <c r="BK628" s="115">
        <f t="shared" si="620"/>
        <v>-7.3270832620295074</v>
      </c>
      <c r="BL628" s="115">
        <f t="shared" si="621"/>
        <v>-7.3270832620295074</v>
      </c>
      <c r="BM628" s="115">
        <f t="shared" si="642"/>
        <v>7.3270832620295074</v>
      </c>
      <c r="BN628" s="201">
        <f t="shared" si="622"/>
        <v>10.026379343594121</v>
      </c>
      <c r="BO628" s="216">
        <f t="shared" si="658"/>
        <v>198.57374140219386</v>
      </c>
      <c r="BP628" s="201"/>
      <c r="BQ628" s="110">
        <f t="shared" si="623"/>
        <v>180.33243981317602</v>
      </c>
      <c r="BR628" s="110">
        <f t="shared" si="624"/>
        <v>8.9616297149630979E-3</v>
      </c>
      <c r="BS628" s="110">
        <f t="shared" si="643"/>
        <v>0.99103837028503694</v>
      </c>
      <c r="BT628" s="110">
        <f t="shared" si="644"/>
        <v>5.1250479394904635E-3</v>
      </c>
    </row>
    <row r="629" spans="1:72" s="217" customFormat="1">
      <c r="A629" s="110">
        <f t="shared" si="659"/>
        <v>3.1500000000001247</v>
      </c>
      <c r="B629" s="110">
        <f t="shared" si="625"/>
        <v>1491.5207372291038</v>
      </c>
      <c r="C629" s="116">
        <f t="shared" si="626"/>
        <v>1476.2519317770582</v>
      </c>
      <c r="D629" s="110"/>
      <c r="E629" s="205">
        <f t="shared" si="594"/>
        <v>1489.3384810262075</v>
      </c>
      <c r="F629" s="205">
        <f t="shared" si="595"/>
        <v>1594.709281223631</v>
      </c>
      <c r="G629" s="205">
        <f t="shared" si="596"/>
        <v>-0.16669979220785225</v>
      </c>
      <c r="H629" s="205">
        <f t="shared" si="597"/>
        <v>1471.773190528522</v>
      </c>
      <c r="I629" s="205">
        <f t="shared" si="598"/>
        <v>0</v>
      </c>
      <c r="J629" s="110"/>
      <c r="K629" s="115">
        <f t="shared" si="599"/>
        <v>1453.7302500000126</v>
      </c>
      <c r="L629" s="115">
        <f t="shared" si="600"/>
        <v>1695.2480000000076</v>
      </c>
      <c r="M629" s="115">
        <f t="shared" si="601"/>
        <v>0.19946808510638031</v>
      </c>
      <c r="N629" s="115">
        <f t="shared" si="602"/>
        <v>1536.1816434537652</v>
      </c>
      <c r="O629" s="115">
        <f t="shared" si="603"/>
        <v>1901.9050000000041</v>
      </c>
      <c r="P629" s="110"/>
      <c r="Q629" s="205">
        <f t="shared" si="604"/>
        <v>2.0710255581314545E-2</v>
      </c>
      <c r="R629" s="204">
        <f t="shared" si="605"/>
        <v>5.7358565166175595</v>
      </c>
      <c r="S629" s="204">
        <f t="shared" si="606"/>
        <v>5.7358565166175595</v>
      </c>
      <c r="T629" s="115">
        <f t="shared" si="607"/>
        <v>0.15647084832933408</v>
      </c>
      <c r="U629" s="115">
        <f t="shared" si="608"/>
        <v>6.1894228761234835</v>
      </c>
      <c r="V629" s="115">
        <f t="shared" si="609"/>
        <v>0</v>
      </c>
      <c r="W629" s="202">
        <f t="shared" si="627"/>
        <v>6.1894228761234835</v>
      </c>
      <c r="X629" s="110"/>
      <c r="Y629" s="205">
        <f t="shared" si="645"/>
        <v>107.33435176494142</v>
      </c>
      <c r="Z629" s="205">
        <f t="shared" si="646"/>
        <v>-0.12419521560650869</v>
      </c>
      <c r="AA629" s="205">
        <f t="shared" si="610"/>
        <v>1.1189211919205362</v>
      </c>
      <c r="AB629" s="205">
        <f t="shared" si="628"/>
        <v>1.1238537775705204</v>
      </c>
      <c r="AC629" s="205">
        <f t="shared" si="647"/>
        <v>-0.11470492040018594</v>
      </c>
      <c r="AD629" s="205">
        <f t="shared" si="611"/>
        <v>1.3833293375528632</v>
      </c>
      <c r="AE629" s="205">
        <f t="shared" si="629"/>
        <v>0.25947555998234284</v>
      </c>
      <c r="AF629" s="205">
        <f t="shared" si="612"/>
        <v>0.25947555998234284</v>
      </c>
      <c r="AG629" s="205">
        <f t="shared" si="630"/>
        <v>0.25947555998234284</v>
      </c>
      <c r="AH629" s="205">
        <f t="shared" si="631"/>
        <v>0.25947555998234284</v>
      </c>
      <c r="AI629" s="205">
        <f t="shared" si="613"/>
        <v>-0.11963179271551819</v>
      </c>
      <c r="AJ629" s="205">
        <f t="shared" si="648"/>
        <v>1476.7327832987212</v>
      </c>
      <c r="AK629" s="205">
        <f t="shared" si="632"/>
        <v>107.25657763801111</v>
      </c>
      <c r="AL629" s="205">
        <f t="shared" si="614"/>
        <v>107.25657763801111</v>
      </c>
      <c r="AM629" s="205">
        <f t="shared" si="615"/>
        <v>-12.696684730260573</v>
      </c>
      <c r="AN629" s="205">
        <f t="shared" si="633"/>
        <v>-12.696684730260573</v>
      </c>
      <c r="AO629" s="205">
        <f t="shared" si="616"/>
        <v>-12.696684730260573</v>
      </c>
      <c r="AP629" s="205">
        <f t="shared" si="634"/>
        <v>-12.696684730260573</v>
      </c>
      <c r="AQ629" s="205">
        <f t="shared" si="635"/>
        <v>12.696684730260573</v>
      </c>
      <c r="AR629" s="215">
        <f t="shared" si="617"/>
        <v>58.324475010986909</v>
      </c>
      <c r="AS629" s="215">
        <f t="shared" si="618"/>
        <v>58.324475010986909</v>
      </c>
      <c r="AT629" s="215">
        <f t="shared" si="619"/>
        <v>4.0631881851497882</v>
      </c>
      <c r="AU629" s="215">
        <f t="shared" si="649"/>
        <v>20.223913697165312</v>
      </c>
      <c r="AV629" s="201"/>
      <c r="AW629" s="115">
        <f t="shared" si="650"/>
        <v>100.71900000000583</v>
      </c>
      <c r="AX629" s="115">
        <f t="shared" si="651"/>
        <v>9.3250627653851878E-2</v>
      </c>
      <c r="AY629" s="115">
        <f t="shared" si="636"/>
        <v>2.8475912217962382</v>
      </c>
      <c r="AZ629" s="115">
        <f t="shared" si="652"/>
        <v>9.73911100821621E-2</v>
      </c>
      <c r="BA629" s="115">
        <f t="shared" si="637"/>
        <v>3.0393378185736557</v>
      </c>
      <c r="BB629" s="115">
        <f t="shared" si="653"/>
        <v>2.8475912217962382</v>
      </c>
      <c r="BC629" s="115">
        <f t="shared" si="654"/>
        <v>2.8487472707784174</v>
      </c>
      <c r="BD629" s="115">
        <f t="shared" si="655"/>
        <v>3.0393378185736557</v>
      </c>
      <c r="BE629" s="115">
        <f t="shared" si="638"/>
        <v>0.19059054779523832</v>
      </c>
      <c r="BF629" s="115">
        <f t="shared" si="639"/>
        <v>9.4849373005438664E-2</v>
      </c>
      <c r="BG629" s="115">
        <f t="shared" si="656"/>
        <v>1476.6380571571963</v>
      </c>
      <c r="BH629" s="115">
        <f t="shared" si="657"/>
        <v>96.904023572053362</v>
      </c>
      <c r="BI629" s="115">
        <f t="shared" si="640"/>
        <v>96.904023572053362</v>
      </c>
      <c r="BJ629" s="115">
        <f t="shared" si="641"/>
        <v>-7.3528972939466541</v>
      </c>
      <c r="BK629" s="115">
        <f t="shared" si="620"/>
        <v>-7.3528972939466541</v>
      </c>
      <c r="BL629" s="115">
        <f t="shared" si="621"/>
        <v>-7.3528972939466541</v>
      </c>
      <c r="BM629" s="115">
        <f t="shared" si="642"/>
        <v>7.3528972939466541</v>
      </c>
      <c r="BN629" s="201">
        <f t="shared" si="622"/>
        <v>10.299379228965801</v>
      </c>
      <c r="BO629" s="216">
        <f t="shared" si="658"/>
        <v>208.87312063115965</v>
      </c>
      <c r="BP629" s="201"/>
      <c r="BQ629" s="110">
        <f t="shared" si="623"/>
        <v>190.00819993776022</v>
      </c>
      <c r="BR629" s="110">
        <f t="shared" si="624"/>
        <v>1.0643705747325606E-2</v>
      </c>
      <c r="BS629" s="110">
        <f t="shared" si="643"/>
        <v>0.98935629425267435</v>
      </c>
      <c r="BT629" s="110">
        <f t="shared" si="644"/>
        <v>5.4000330422311459E-3</v>
      </c>
    </row>
    <row r="630" spans="1:72" s="217" customFormat="1">
      <c r="A630" s="110">
        <f t="shared" si="659"/>
        <v>3.1400000000001249</v>
      </c>
      <c r="B630" s="110">
        <f t="shared" si="625"/>
        <v>1491.3889253648845</v>
      </c>
      <c r="C630" s="116">
        <f t="shared" si="626"/>
        <v>1475.6686870269484</v>
      </c>
      <c r="D630" s="110"/>
      <c r="E630" s="205">
        <f t="shared" si="594"/>
        <v>1488.2951965602015</v>
      </c>
      <c r="F630" s="205">
        <f t="shared" si="595"/>
        <v>1593.8198812236312</v>
      </c>
      <c r="G630" s="205">
        <f t="shared" si="596"/>
        <v>-0.16674891157808472</v>
      </c>
      <c r="H630" s="205">
        <f t="shared" si="597"/>
        <v>1470.6990702479538</v>
      </c>
      <c r="I630" s="205">
        <f t="shared" si="598"/>
        <v>0</v>
      </c>
      <c r="J630" s="110"/>
      <c r="K630" s="115">
        <f t="shared" si="599"/>
        <v>1452.7220400000126</v>
      </c>
      <c r="L630" s="115">
        <f t="shared" si="600"/>
        <v>1694.6492800000076</v>
      </c>
      <c r="M630" s="115">
        <f t="shared" si="601"/>
        <v>0.19968051118210597</v>
      </c>
      <c r="N630" s="115">
        <f t="shared" si="602"/>
        <v>1535.3718559380977</v>
      </c>
      <c r="O630" s="115">
        <f t="shared" si="603"/>
        <v>1901.580800000004</v>
      </c>
      <c r="P630" s="110"/>
      <c r="Q630" s="205">
        <f t="shared" si="604"/>
        <v>2.9317583980946475E-2</v>
      </c>
      <c r="R630" s="204">
        <f t="shared" si="605"/>
        <v>6.0491772412841165</v>
      </c>
      <c r="S630" s="204">
        <f t="shared" si="606"/>
        <v>6.0491772412841165</v>
      </c>
      <c r="T630" s="115">
        <f t="shared" si="607"/>
        <v>0.15982857228013125</v>
      </c>
      <c r="U630" s="115">
        <f t="shared" si="608"/>
        <v>6.3897170923747169</v>
      </c>
      <c r="V630" s="115">
        <f t="shared" si="609"/>
        <v>0</v>
      </c>
      <c r="W630" s="202">
        <f t="shared" si="627"/>
        <v>6.3897170923747169</v>
      </c>
      <c r="X630" s="110"/>
      <c r="Y630" s="205">
        <f t="shared" si="645"/>
        <v>107.4120280568218</v>
      </c>
      <c r="Z630" s="205">
        <f t="shared" si="646"/>
        <v>-0.11965455830098162</v>
      </c>
      <c r="AA630" s="205">
        <f t="shared" si="610"/>
        <v>1.2453979847252916</v>
      </c>
      <c r="AB630" s="205">
        <f t="shared" si="628"/>
        <v>1.2508206248731235</v>
      </c>
      <c r="AC630" s="205">
        <f t="shared" si="647"/>
        <v>-0.11017810259595399</v>
      </c>
      <c r="AD630" s="205">
        <f t="shared" si="611"/>
        <v>1.5118628077838236</v>
      </c>
      <c r="AE630" s="205">
        <f t="shared" si="629"/>
        <v>0.26104218291070014</v>
      </c>
      <c r="AF630" s="205">
        <f t="shared" si="612"/>
        <v>0.26104218291070014</v>
      </c>
      <c r="AG630" s="205">
        <f t="shared" si="630"/>
        <v>0.26104218291070014</v>
      </c>
      <c r="AH630" s="205">
        <f t="shared" si="631"/>
        <v>0.26104218291070014</v>
      </c>
      <c r="AI630" s="205">
        <f t="shared" si="613"/>
        <v>-0.1151129921138223</v>
      </c>
      <c r="AJ630" s="205">
        <f t="shared" si="648"/>
        <v>1476.1479343667265</v>
      </c>
      <c r="AK630" s="205">
        <f t="shared" si="632"/>
        <v>107.33435176494142</v>
      </c>
      <c r="AL630" s="205">
        <f t="shared" si="614"/>
        <v>107.33435176494142</v>
      </c>
      <c r="AM630" s="205">
        <f t="shared" si="615"/>
        <v>-12.7516781161375</v>
      </c>
      <c r="AN630" s="205">
        <f t="shared" si="633"/>
        <v>-12.7516781161375</v>
      </c>
      <c r="AO630" s="205">
        <f t="shared" si="616"/>
        <v>-12.7516781161375</v>
      </c>
      <c r="AP630" s="205">
        <f t="shared" si="634"/>
        <v>-12.7516781161375</v>
      </c>
      <c r="AQ630" s="205">
        <f t="shared" si="635"/>
        <v>12.7516781161375</v>
      </c>
      <c r="AR630" s="215">
        <f t="shared" si="617"/>
        <v>58.485242498567722</v>
      </c>
      <c r="AS630" s="215">
        <f t="shared" si="618"/>
        <v>58.485242498567722</v>
      </c>
      <c r="AT630" s="215">
        <f t="shared" si="619"/>
        <v>4.5258928004873189</v>
      </c>
      <c r="AU630" s="215">
        <f t="shared" si="649"/>
        <v>24.749806497652632</v>
      </c>
      <c r="AV630" s="201"/>
      <c r="AW630" s="115">
        <f t="shared" si="650"/>
        <v>100.82099999999842</v>
      </c>
      <c r="AX630" s="115">
        <f t="shared" si="651"/>
        <v>9.4849373005438678E-2</v>
      </c>
      <c r="AY630" s="115">
        <f t="shared" si="636"/>
        <v>2.9211354589009164</v>
      </c>
      <c r="AZ630" s="115">
        <f t="shared" si="652"/>
        <v>9.8982847185526954E-2</v>
      </c>
      <c r="BA630" s="115">
        <f t="shared" si="637"/>
        <v>3.1141527630706536</v>
      </c>
      <c r="BB630" s="115">
        <f t="shared" si="653"/>
        <v>2.9211354589009164</v>
      </c>
      <c r="BC630" s="115">
        <f t="shared" si="654"/>
        <v>2.9222762437178824</v>
      </c>
      <c r="BD630" s="115">
        <f t="shared" si="655"/>
        <v>3.1141527630706536</v>
      </c>
      <c r="BE630" s="115">
        <f t="shared" si="638"/>
        <v>0.19187651935277117</v>
      </c>
      <c r="BF630" s="115">
        <f t="shared" si="639"/>
        <v>9.6440139118397966E-2</v>
      </c>
      <c r="BG630" s="115">
        <f t="shared" si="656"/>
        <v>1476.0535366821423</v>
      </c>
      <c r="BH630" s="115">
        <f t="shared" si="657"/>
        <v>96.937013024787362</v>
      </c>
      <c r="BI630" s="115">
        <f t="shared" si="640"/>
        <v>96.937013024787362</v>
      </c>
      <c r="BJ630" s="115">
        <f t="shared" si="641"/>
        <v>-7.3779918915224965</v>
      </c>
      <c r="BK630" s="115">
        <f t="shared" si="620"/>
        <v>-7.3779918915224965</v>
      </c>
      <c r="BL630" s="115">
        <f t="shared" si="621"/>
        <v>-7.3779918915224965</v>
      </c>
      <c r="BM630" s="115">
        <f t="shared" si="642"/>
        <v>7.3779918915224965</v>
      </c>
      <c r="BN630" s="201">
        <f t="shared" si="622"/>
        <v>10.573785520861119</v>
      </c>
      <c r="BO630" s="216">
        <f t="shared" si="658"/>
        <v>219.44690615202077</v>
      </c>
      <c r="BP630" s="201"/>
      <c r="BQ630" s="110">
        <f t="shared" si="623"/>
        <v>199.97719618658397</v>
      </c>
      <c r="BR630" s="110">
        <f t="shared" si="624"/>
        <v>1.2376314384646345E-2</v>
      </c>
      <c r="BS630" s="110">
        <f t="shared" si="643"/>
        <v>0.98762368561535374</v>
      </c>
      <c r="BT630" s="110">
        <f t="shared" si="644"/>
        <v>5.683351915622718E-3</v>
      </c>
    </row>
    <row r="631" spans="1:72" s="217" customFormat="1">
      <c r="A631" s="110">
        <f t="shared" si="659"/>
        <v>3.1300000000001251</v>
      </c>
      <c r="B631" s="110">
        <f t="shared" si="625"/>
        <v>1491.2571135006651</v>
      </c>
      <c r="C631" s="116">
        <f t="shared" si="626"/>
        <v>1475.0838346019627</v>
      </c>
      <c r="D631" s="110"/>
      <c r="E631" s="205">
        <f t="shared" si="594"/>
        <v>1487.2507857394442</v>
      </c>
      <c r="F631" s="205">
        <f t="shared" si="595"/>
        <v>1592.9276812236312</v>
      </c>
      <c r="G631" s="205">
        <f t="shared" si="596"/>
        <v>-0.16679721226381697</v>
      </c>
      <c r="H631" s="205">
        <f t="shared" si="597"/>
        <v>1469.6241741719871</v>
      </c>
      <c r="I631" s="205">
        <f t="shared" si="598"/>
        <v>0</v>
      </c>
      <c r="J631" s="110"/>
      <c r="K631" s="115">
        <f t="shared" si="599"/>
        <v>1451.7128100000127</v>
      </c>
      <c r="L631" s="115">
        <f t="shared" si="600"/>
        <v>1694.0499200000077</v>
      </c>
      <c r="M631" s="115">
        <f t="shared" si="601"/>
        <v>0.199893390191895</v>
      </c>
      <c r="N631" s="115">
        <f t="shared" si="602"/>
        <v>1534.5614811299552</v>
      </c>
      <c r="O631" s="115">
        <f t="shared" si="603"/>
        <v>1901.2562000000041</v>
      </c>
      <c r="P631" s="110"/>
      <c r="Q631" s="205">
        <f t="shared" si="604"/>
        <v>3.7911103868682995E-2</v>
      </c>
      <c r="R631" s="204">
        <f t="shared" si="605"/>
        <v>6.366412582045367</v>
      </c>
      <c r="S631" s="204">
        <f t="shared" si="606"/>
        <v>6.366412582045367</v>
      </c>
      <c r="T631" s="115">
        <f t="shared" si="607"/>
        <v>0.16317890190509093</v>
      </c>
      <c r="U631" s="115">
        <f t="shared" si="608"/>
        <v>6.5916783832010593</v>
      </c>
      <c r="V631" s="115">
        <f t="shared" si="609"/>
        <v>0</v>
      </c>
      <c r="W631" s="202">
        <f t="shared" si="627"/>
        <v>6.5916783832010593</v>
      </c>
      <c r="X631" s="110"/>
      <c r="Y631" s="205">
        <f t="shared" si="645"/>
        <v>107.48960759667854</v>
      </c>
      <c r="Z631" s="205">
        <f t="shared" si="646"/>
        <v>-0.11513350275606854</v>
      </c>
      <c r="AA631" s="205">
        <f t="shared" si="610"/>
        <v>1.3724373892684056</v>
      </c>
      <c r="AB631" s="205">
        <f t="shared" si="628"/>
        <v>1.3783374060344957</v>
      </c>
      <c r="AC631" s="205">
        <f t="shared" si="647"/>
        <v>-0.10567069638369896</v>
      </c>
      <c r="AD631" s="205">
        <f t="shared" si="611"/>
        <v>1.6409554709165035</v>
      </c>
      <c r="AE631" s="205">
        <f t="shared" si="629"/>
        <v>0.26261806488200778</v>
      </c>
      <c r="AF631" s="205">
        <f t="shared" si="612"/>
        <v>0.26261806488200778</v>
      </c>
      <c r="AG631" s="205">
        <f t="shared" si="630"/>
        <v>0.26261806488200778</v>
      </c>
      <c r="AH631" s="205">
        <f t="shared" si="631"/>
        <v>0.26261806488200778</v>
      </c>
      <c r="AI631" s="205">
        <f t="shared" si="613"/>
        <v>-0.11061304126377879</v>
      </c>
      <c r="AJ631" s="205">
        <f t="shared" si="648"/>
        <v>1475.5615429386237</v>
      </c>
      <c r="AK631" s="205">
        <f t="shared" si="632"/>
        <v>107.4120280568218</v>
      </c>
      <c r="AL631" s="205">
        <f t="shared" si="614"/>
        <v>107.4120280568218</v>
      </c>
      <c r="AM631" s="205">
        <f t="shared" si="615"/>
        <v>-12.807628524992323</v>
      </c>
      <c r="AN631" s="205">
        <f t="shared" si="633"/>
        <v>-12.807628524992323</v>
      </c>
      <c r="AO631" s="205">
        <f t="shared" si="616"/>
        <v>-12.807628524992323</v>
      </c>
      <c r="AP631" s="205">
        <f t="shared" si="634"/>
        <v>-12.807628524992323</v>
      </c>
      <c r="AQ631" s="205">
        <f t="shared" si="635"/>
        <v>12.807628524992323</v>
      </c>
      <c r="AR631" s="215">
        <f t="shared" si="617"/>
        <v>58.642997142110389</v>
      </c>
      <c r="AS631" s="215">
        <f t="shared" si="618"/>
        <v>58.642997142110389</v>
      </c>
      <c r="AT631" s="215">
        <f t="shared" si="619"/>
        <v>4.9913544892777537</v>
      </c>
      <c r="AU631" s="215">
        <f t="shared" si="649"/>
        <v>29.741160986930385</v>
      </c>
      <c r="AV631" s="201"/>
      <c r="AW631" s="115">
        <f t="shared" si="650"/>
        <v>100.92299999999101</v>
      </c>
      <c r="AX631" s="115">
        <f t="shared" si="651"/>
        <v>9.6440139118397925E-2</v>
      </c>
      <c r="AY631" s="115">
        <f t="shared" si="636"/>
        <v>2.9949304560774568</v>
      </c>
      <c r="AZ631" s="115">
        <f t="shared" si="652"/>
        <v>0.10056662226412835</v>
      </c>
      <c r="BA631" s="115">
        <f t="shared" si="637"/>
        <v>3.1891929513296988</v>
      </c>
      <c r="BB631" s="115">
        <f t="shared" si="653"/>
        <v>2.9949304560774568</v>
      </c>
      <c r="BC631" s="115">
        <f t="shared" si="654"/>
        <v>2.9960561626331059</v>
      </c>
      <c r="BD631" s="115">
        <f t="shared" si="655"/>
        <v>3.1891929513296988</v>
      </c>
      <c r="BE631" s="115">
        <f t="shared" si="638"/>
        <v>0.1931367886965929</v>
      </c>
      <c r="BF631" s="115">
        <f t="shared" si="639"/>
        <v>9.8023083054453716E-2</v>
      </c>
      <c r="BG631" s="115">
        <f t="shared" si="656"/>
        <v>1475.4674406607185</v>
      </c>
      <c r="BH631" s="115">
        <f t="shared" si="657"/>
        <v>96.970208017957944</v>
      </c>
      <c r="BI631" s="115">
        <f t="shared" si="640"/>
        <v>96.970208017957944</v>
      </c>
      <c r="BJ631" s="115">
        <f t="shared" si="641"/>
        <v>-7.4023944282583241</v>
      </c>
      <c r="BK631" s="115">
        <f t="shared" si="620"/>
        <v>-7.4023944282583241</v>
      </c>
      <c r="BL631" s="115">
        <f t="shared" si="621"/>
        <v>-7.4023944282583241</v>
      </c>
      <c r="BM631" s="115">
        <f t="shared" si="642"/>
        <v>7.4023944282583241</v>
      </c>
      <c r="BN631" s="201">
        <f t="shared" si="622"/>
        <v>10.849577405369182</v>
      </c>
      <c r="BO631" s="216">
        <f t="shared" si="658"/>
        <v>230.29648355738996</v>
      </c>
      <c r="BP631" s="201"/>
      <c r="BQ631" s="110">
        <f t="shared" si="623"/>
        <v>210.24095130034399</v>
      </c>
      <c r="BR631" s="110">
        <f t="shared" si="624"/>
        <v>1.4146226414492886E-2</v>
      </c>
      <c r="BS631" s="110">
        <f t="shared" si="643"/>
        <v>0.98585377358550719</v>
      </c>
      <c r="BT631" s="110">
        <f t="shared" si="644"/>
        <v>5.9750478359557775E-3</v>
      </c>
    </row>
    <row r="632" spans="1:72" s="217" customFormat="1">
      <c r="A632" s="110">
        <f t="shared" si="659"/>
        <v>3.1200000000001253</v>
      </c>
      <c r="B632" s="110">
        <f t="shared" si="625"/>
        <v>1491.1253016364458</v>
      </c>
      <c r="C632" s="116">
        <f t="shared" si="626"/>
        <v>1474.4974046305417</v>
      </c>
      <c r="D632" s="110"/>
      <c r="E632" s="205">
        <f t="shared" si="594"/>
        <v>1486.2052485639351</v>
      </c>
      <c r="F632" s="205">
        <f t="shared" si="595"/>
        <v>1592.0326812236312</v>
      </c>
      <c r="G632" s="205">
        <f t="shared" si="596"/>
        <v>-0.16684469105061775</v>
      </c>
      <c r="H632" s="205">
        <f t="shared" si="597"/>
        <v>1468.548503257148</v>
      </c>
      <c r="I632" s="205">
        <f t="shared" si="598"/>
        <v>0</v>
      </c>
      <c r="J632" s="110"/>
      <c r="K632" s="115">
        <f t="shared" si="599"/>
        <v>1450.7025600000129</v>
      </c>
      <c r="L632" s="115">
        <f t="shared" si="600"/>
        <v>1693.4499200000073</v>
      </c>
      <c r="M632" s="115">
        <f t="shared" si="601"/>
        <v>0.20010672358590981</v>
      </c>
      <c r="N632" s="115">
        <f t="shared" si="602"/>
        <v>1533.7505201328149</v>
      </c>
      <c r="O632" s="115">
        <f t="shared" si="603"/>
        <v>1900.9312000000041</v>
      </c>
      <c r="P632" s="110"/>
      <c r="Q632" s="205">
        <f t="shared" si="604"/>
        <v>4.6491282542323584E-2</v>
      </c>
      <c r="R632" s="204">
        <f t="shared" si="605"/>
        <v>6.6875768366856665</v>
      </c>
      <c r="S632" s="204">
        <f t="shared" si="606"/>
        <v>6.6875768366856665</v>
      </c>
      <c r="T632" s="115">
        <f t="shared" si="607"/>
        <v>0.16652185892540214</v>
      </c>
      <c r="U632" s="115">
        <f t="shared" si="608"/>
        <v>6.7952724739056904</v>
      </c>
      <c r="V632" s="115">
        <f t="shared" si="609"/>
        <v>0</v>
      </c>
      <c r="W632" s="202">
        <f t="shared" si="627"/>
        <v>6.7952724739056904</v>
      </c>
      <c r="X632" s="110"/>
      <c r="Y632" s="205">
        <f t="shared" si="645"/>
        <v>107.56709148390884</v>
      </c>
      <c r="Z632" s="205">
        <f t="shared" si="646"/>
        <v>-0.1106314651990257</v>
      </c>
      <c r="AA632" s="205">
        <f t="shared" si="610"/>
        <v>1.500048675221572</v>
      </c>
      <c r="AB632" s="205">
        <f t="shared" si="628"/>
        <v>1.5064136912844162</v>
      </c>
      <c r="AC632" s="205">
        <f t="shared" si="647"/>
        <v>-0.10118211945881815</v>
      </c>
      <c r="AD632" s="205">
        <f t="shared" si="611"/>
        <v>1.770616784476545</v>
      </c>
      <c r="AE632" s="205">
        <f t="shared" si="629"/>
        <v>0.26420309319212887</v>
      </c>
      <c r="AF632" s="205">
        <f t="shared" si="612"/>
        <v>0.26420309319212887</v>
      </c>
      <c r="AG632" s="205">
        <f t="shared" si="630"/>
        <v>0.26420309319212887</v>
      </c>
      <c r="AH632" s="205">
        <f t="shared" si="631"/>
        <v>0.26420309319212887</v>
      </c>
      <c r="AI632" s="205">
        <f t="shared" si="613"/>
        <v>-0.10613138195855537</v>
      </c>
      <c r="AJ632" s="205">
        <f t="shared" si="648"/>
        <v>1474.9736368866356</v>
      </c>
      <c r="AK632" s="205">
        <f t="shared" si="632"/>
        <v>107.48960759667854</v>
      </c>
      <c r="AL632" s="205">
        <f t="shared" si="614"/>
        <v>107.48960759667854</v>
      </c>
      <c r="AM632" s="205">
        <f t="shared" si="615"/>
        <v>-12.864510997225509</v>
      </c>
      <c r="AN632" s="205">
        <f t="shared" si="633"/>
        <v>-12.864510997225509</v>
      </c>
      <c r="AO632" s="205">
        <f t="shared" si="616"/>
        <v>-12.864510997225509</v>
      </c>
      <c r="AP632" s="205">
        <f t="shared" si="634"/>
        <v>-12.864510997225509</v>
      </c>
      <c r="AQ632" s="205">
        <f t="shared" si="635"/>
        <v>12.864510997225509</v>
      </c>
      <c r="AR632" s="215">
        <f t="shared" si="617"/>
        <v>58.797857466900844</v>
      </c>
      <c r="AS632" s="215">
        <f t="shared" si="618"/>
        <v>58.797857466900844</v>
      </c>
      <c r="AT632" s="215">
        <f t="shared" si="619"/>
        <v>5.4596184228013716</v>
      </c>
      <c r="AU632" s="215">
        <f t="shared" si="649"/>
        <v>35.200779409731759</v>
      </c>
      <c r="AV632" s="201"/>
      <c r="AW632" s="115">
        <f t="shared" si="650"/>
        <v>101.02499999998361</v>
      </c>
      <c r="AX632" s="115">
        <f t="shared" si="651"/>
        <v>9.8023083054453675E-2</v>
      </c>
      <c r="AY632" s="115">
        <f t="shared" si="636"/>
        <v>3.0689692498108796</v>
      </c>
      <c r="AZ632" s="115">
        <f t="shared" si="652"/>
        <v>0.10214259232532699</v>
      </c>
      <c r="BA632" s="115">
        <f t="shared" si="637"/>
        <v>3.2644521995645372</v>
      </c>
      <c r="BB632" s="115">
        <f t="shared" si="653"/>
        <v>3.0689692498108796</v>
      </c>
      <c r="BC632" s="115">
        <f t="shared" si="654"/>
        <v>3.0700801069156878</v>
      </c>
      <c r="BD632" s="115">
        <f t="shared" si="655"/>
        <v>3.2644521995645372</v>
      </c>
      <c r="BE632" s="115">
        <f t="shared" si="638"/>
        <v>0.19437209264884947</v>
      </c>
      <c r="BF632" s="115">
        <f t="shared" si="639"/>
        <v>9.9598356014788197E-2</v>
      </c>
      <c r="BG632" s="115">
        <f t="shared" si="656"/>
        <v>1474.8797979829424</v>
      </c>
      <c r="BH632" s="115">
        <f t="shared" si="657"/>
        <v>97.003603017676397</v>
      </c>
      <c r="BI632" s="115">
        <f t="shared" si="640"/>
        <v>97.003603017676397</v>
      </c>
      <c r="BJ632" s="115">
        <f t="shared" si="641"/>
        <v>-7.4261307139137127</v>
      </c>
      <c r="BK632" s="115">
        <f t="shared" si="620"/>
        <v>-7.4261307139137127</v>
      </c>
      <c r="BL632" s="115">
        <f t="shared" si="621"/>
        <v>-7.4261307139137127</v>
      </c>
      <c r="BM632" s="115">
        <f t="shared" si="642"/>
        <v>7.4261307139137127</v>
      </c>
      <c r="BN632" s="201">
        <f t="shared" si="622"/>
        <v>11.126734978690703</v>
      </c>
      <c r="BO632" s="216">
        <f t="shared" si="658"/>
        <v>241.42321853608067</v>
      </c>
      <c r="BP632" s="201"/>
      <c r="BQ632" s="110">
        <f t="shared" si="623"/>
        <v>220.8009746234458</v>
      </c>
      <c r="BR632" s="110">
        <f t="shared" si="624"/>
        <v>1.5942311608797562E-2</v>
      </c>
      <c r="BS632" s="110">
        <f t="shared" si="643"/>
        <v>0.98405768839120245</v>
      </c>
      <c r="BT632" s="110">
        <f t="shared" si="644"/>
        <v>6.2751636987983302E-3</v>
      </c>
    </row>
    <row r="633" spans="1:72" s="217" customFormat="1">
      <c r="A633" s="110">
        <f t="shared" si="659"/>
        <v>3.1100000000001256</v>
      </c>
      <c r="B633" s="110">
        <f t="shared" si="625"/>
        <v>1490.9934897722264</v>
      </c>
      <c r="C633" s="116">
        <f t="shared" si="626"/>
        <v>1473.9094260558727</v>
      </c>
      <c r="D633" s="110"/>
      <c r="E633" s="205">
        <f t="shared" si="594"/>
        <v>1485.1585850336749</v>
      </c>
      <c r="F633" s="205">
        <f t="shared" si="595"/>
        <v>1591.1348812236313</v>
      </c>
      <c r="G633" s="205">
        <f t="shared" si="596"/>
        <v>-0.16689134476974787</v>
      </c>
      <c r="H633" s="205">
        <f t="shared" si="597"/>
        <v>1467.4720584488159</v>
      </c>
      <c r="I633" s="205">
        <f t="shared" si="598"/>
        <v>0</v>
      </c>
      <c r="J633" s="110"/>
      <c r="K633" s="115">
        <f t="shared" si="599"/>
        <v>1449.6912900000129</v>
      </c>
      <c r="L633" s="115">
        <f t="shared" si="600"/>
        <v>1692.8492800000074</v>
      </c>
      <c r="M633" s="115">
        <f t="shared" si="601"/>
        <v>0.20032051282051014</v>
      </c>
      <c r="N633" s="115">
        <f t="shared" si="602"/>
        <v>1532.9389740543145</v>
      </c>
      <c r="O633" s="115">
        <f t="shared" si="603"/>
        <v>1900.6058000000041</v>
      </c>
      <c r="P633" s="110"/>
      <c r="Q633" s="205">
        <f t="shared" si="604"/>
        <v>5.505858336559389E-2</v>
      </c>
      <c r="R633" s="204">
        <f t="shared" si="605"/>
        <v>7.0126843255438676</v>
      </c>
      <c r="S633" s="204">
        <f t="shared" si="606"/>
        <v>7.0126843255438676</v>
      </c>
      <c r="T633" s="115">
        <f t="shared" si="607"/>
        <v>0.16985746498486207</v>
      </c>
      <c r="U633" s="115">
        <f t="shared" si="608"/>
        <v>7.0004661077454999</v>
      </c>
      <c r="V633" s="115">
        <f t="shared" si="609"/>
        <v>0</v>
      </c>
      <c r="W633" s="202">
        <f t="shared" si="627"/>
        <v>7.0004661077454999</v>
      </c>
      <c r="X633" s="110"/>
      <c r="Y633" s="205">
        <f t="shared" si="645"/>
        <v>107.64448083321214</v>
      </c>
      <c r="Z633" s="205">
        <f t="shared" si="646"/>
        <v>-0.10614787817870783</v>
      </c>
      <c r="AA633" s="205">
        <f t="shared" si="610"/>
        <v>1.6282410072362503</v>
      </c>
      <c r="AB633" s="205">
        <f t="shared" si="628"/>
        <v>1.6350588012566685</v>
      </c>
      <c r="AC633" s="205">
        <f t="shared" si="647"/>
        <v>-9.6711805812038615E-2</v>
      </c>
      <c r="AD633" s="205">
        <f t="shared" si="611"/>
        <v>1.9008560940415209</v>
      </c>
      <c r="AE633" s="205">
        <f t="shared" si="629"/>
        <v>0.26579729278485242</v>
      </c>
      <c r="AF633" s="205">
        <f t="shared" si="612"/>
        <v>0.26579729278485242</v>
      </c>
      <c r="AG633" s="205">
        <f t="shared" si="630"/>
        <v>0.26579729278485242</v>
      </c>
      <c r="AH633" s="205">
        <f t="shared" si="631"/>
        <v>0.26579729278485242</v>
      </c>
      <c r="AI633" s="205">
        <f t="shared" si="613"/>
        <v>-0.10166747136406928</v>
      </c>
      <c r="AJ633" s="205">
        <f t="shared" si="648"/>
        <v>1474.3842429755123</v>
      </c>
      <c r="AK633" s="205">
        <f t="shared" si="632"/>
        <v>107.56709148390884</v>
      </c>
      <c r="AL633" s="205">
        <f t="shared" si="614"/>
        <v>107.56709148390884</v>
      </c>
      <c r="AM633" s="205">
        <f t="shared" si="615"/>
        <v>-12.922307567498862</v>
      </c>
      <c r="AN633" s="205">
        <f t="shared" si="633"/>
        <v>-12.922307567498862</v>
      </c>
      <c r="AO633" s="205">
        <f t="shared" si="616"/>
        <v>-12.922307567498862</v>
      </c>
      <c r="AP633" s="205">
        <f t="shared" si="634"/>
        <v>-12.922307567498862</v>
      </c>
      <c r="AQ633" s="205">
        <f t="shared" si="635"/>
        <v>12.922307567498862</v>
      </c>
      <c r="AR633" s="215">
        <f t="shared" si="617"/>
        <v>58.949938795454919</v>
      </c>
      <c r="AS633" s="215">
        <f t="shared" si="618"/>
        <v>58.949938795454919</v>
      </c>
      <c r="AT633" s="215">
        <f t="shared" si="619"/>
        <v>5.9307289736387352</v>
      </c>
      <c r="AU633" s="215">
        <f t="shared" si="649"/>
        <v>41.131508383370495</v>
      </c>
      <c r="AV633" s="201"/>
      <c r="AW633" s="115">
        <f t="shared" si="650"/>
        <v>101.12699999999893</v>
      </c>
      <c r="AX633" s="115">
        <f t="shared" si="651"/>
        <v>9.9598356014788197E-2</v>
      </c>
      <c r="AY633" s="115">
        <f t="shared" si="636"/>
        <v>3.1432451559153667</v>
      </c>
      <c r="AZ633" s="115">
        <f t="shared" si="652"/>
        <v>0.1037109085161476</v>
      </c>
      <c r="BA633" s="115">
        <f t="shared" si="637"/>
        <v>3.3399245656510002</v>
      </c>
      <c r="BB633" s="115">
        <f t="shared" si="653"/>
        <v>3.1432451559153667</v>
      </c>
      <c r="BC633" s="115">
        <f t="shared" si="654"/>
        <v>3.1443414140548231</v>
      </c>
      <c r="BD633" s="115">
        <f t="shared" si="655"/>
        <v>3.3399245656510002</v>
      </c>
      <c r="BE633" s="115">
        <f t="shared" si="638"/>
        <v>0.19558315159617701</v>
      </c>
      <c r="BF633" s="115">
        <f t="shared" si="639"/>
        <v>0.10116610351853468</v>
      </c>
      <c r="BG633" s="115">
        <f t="shared" si="656"/>
        <v>1474.2906363877112</v>
      </c>
      <c r="BH633" s="115">
        <f t="shared" si="657"/>
        <v>97.037192706968455</v>
      </c>
      <c r="BI633" s="115">
        <f t="shared" si="640"/>
        <v>97.037192706968455</v>
      </c>
      <c r="BJ633" s="115">
        <f t="shared" si="641"/>
        <v>-7.4492251556576363</v>
      </c>
      <c r="BK633" s="115">
        <f t="shared" si="620"/>
        <v>-7.4492251556576363</v>
      </c>
      <c r="BL633" s="115">
        <f t="shared" si="621"/>
        <v>-7.4492251556576363</v>
      </c>
      <c r="BM633" s="115">
        <f t="shared" si="642"/>
        <v>7.4492251556576363</v>
      </c>
      <c r="BN633" s="201">
        <f t="shared" si="622"/>
        <v>11.405239195687962</v>
      </c>
      <c r="BO633" s="216">
        <f t="shared" si="658"/>
        <v>252.82845773176862</v>
      </c>
      <c r="BP633" s="201"/>
      <c r="BQ633" s="110">
        <f t="shared" si="623"/>
        <v>231.65876279692881</v>
      </c>
      <c r="BR633" s="110">
        <f t="shared" si="624"/>
        <v>1.7755213697409851E-2</v>
      </c>
      <c r="BS633" s="110">
        <f t="shared" si="643"/>
        <v>0.98224478630259016</v>
      </c>
      <c r="BT633" s="110">
        <f t="shared" si="644"/>
        <v>6.5837420386887172E-3</v>
      </c>
    </row>
    <row r="634" spans="1:72" s="217" customFormat="1">
      <c r="A634" s="110">
        <f t="shared" si="659"/>
        <v>3.1000000000001258</v>
      </c>
      <c r="B634" s="110">
        <f t="shared" si="625"/>
        <v>1490.8616779080071</v>
      </c>
      <c r="C634" s="116">
        <f t="shared" si="626"/>
        <v>1473.3199266679183</v>
      </c>
      <c r="D634" s="110"/>
      <c r="E634" s="205">
        <f t="shared" si="594"/>
        <v>1484.1107951486629</v>
      </c>
      <c r="F634" s="205">
        <f t="shared" si="595"/>
        <v>1590.2342812236313</v>
      </c>
      <c r="G634" s="205">
        <f t="shared" si="596"/>
        <v>-0.16693717029881283</v>
      </c>
      <c r="H634" s="205">
        <f t="shared" si="597"/>
        <v>1466.3948406810621</v>
      </c>
      <c r="I634" s="205">
        <f t="shared" si="598"/>
        <v>0</v>
      </c>
      <c r="J634" s="110"/>
      <c r="K634" s="115">
        <f t="shared" si="599"/>
        <v>1448.6790000000128</v>
      </c>
      <c r="L634" s="115">
        <f t="shared" si="600"/>
        <v>1692.2480000000076</v>
      </c>
      <c r="M634" s="115">
        <f t="shared" si="601"/>
        <v>0.20053475935828605</v>
      </c>
      <c r="N634" s="115">
        <f t="shared" si="602"/>
        <v>1532.1268440062722</v>
      </c>
      <c r="O634" s="115">
        <f t="shared" si="603"/>
        <v>1900.2800000000041</v>
      </c>
      <c r="P634" s="110"/>
      <c r="Q634" s="205">
        <f t="shared" si="604"/>
        <v>6.3613465869140573E-2</v>
      </c>
      <c r="R634" s="204">
        <f t="shared" si="605"/>
        <v>7.3417493937977385</v>
      </c>
      <c r="S634" s="204">
        <f t="shared" si="606"/>
        <v>7.3417493937977385</v>
      </c>
      <c r="T634" s="115">
        <f t="shared" si="607"/>
        <v>0.17318574165019024</v>
      </c>
      <c r="U634" s="115">
        <f t="shared" si="608"/>
        <v>7.2072269961707667</v>
      </c>
      <c r="V634" s="115">
        <f t="shared" si="609"/>
        <v>0</v>
      </c>
      <c r="W634" s="202">
        <f t="shared" si="627"/>
        <v>7.2072269961707667</v>
      </c>
      <c r="X634" s="110"/>
      <c r="Y634" s="205">
        <f t="shared" si="645"/>
        <v>107.72177677538596</v>
      </c>
      <c r="Z634" s="205">
        <f t="shared" si="646"/>
        <v>-0.10168219005849151</v>
      </c>
      <c r="AA634" s="205">
        <f t="shared" si="610"/>
        <v>1.7570234421213438</v>
      </c>
      <c r="AB634" s="205">
        <f t="shared" si="628"/>
        <v>1.7642818769316544</v>
      </c>
      <c r="AC634" s="205">
        <f t="shared" si="647"/>
        <v>-9.225920522275427E-2</v>
      </c>
      <c r="AD634" s="205">
        <f t="shared" si="611"/>
        <v>2.0316826306301294</v>
      </c>
      <c r="AE634" s="205">
        <f t="shared" si="629"/>
        <v>0.26740075369847505</v>
      </c>
      <c r="AF634" s="205">
        <f t="shared" si="612"/>
        <v>0.26740075369847505</v>
      </c>
      <c r="AG634" s="205">
        <f t="shared" si="630"/>
        <v>0.26740075369847505</v>
      </c>
      <c r="AH634" s="205">
        <f t="shared" si="631"/>
        <v>0.26740075369847505</v>
      </c>
      <c r="AI634" s="205">
        <f t="shared" si="613"/>
        <v>-9.7220781421460664E-2</v>
      </c>
      <c r="AJ634" s="205">
        <f t="shared" si="648"/>
        <v>1473.7933869052849</v>
      </c>
      <c r="AK634" s="205">
        <f t="shared" si="632"/>
        <v>107.64448083321214</v>
      </c>
      <c r="AL634" s="205">
        <f t="shared" si="614"/>
        <v>107.64448083321214</v>
      </c>
      <c r="AM634" s="205">
        <f t="shared" si="615"/>
        <v>-12.981004056744045</v>
      </c>
      <c r="AN634" s="205">
        <f t="shared" si="633"/>
        <v>-12.981004056744045</v>
      </c>
      <c r="AO634" s="205">
        <f t="shared" si="616"/>
        <v>-12.981004056744045</v>
      </c>
      <c r="AP634" s="205">
        <f t="shared" si="634"/>
        <v>-12.981004056744045</v>
      </c>
      <c r="AQ634" s="205">
        <f t="shared" si="635"/>
        <v>12.981004056744045</v>
      </c>
      <c r="AR634" s="215">
        <f t="shared" si="617"/>
        <v>59.099351931363145</v>
      </c>
      <c r="AS634" s="215">
        <f t="shared" si="618"/>
        <v>59.099351931363145</v>
      </c>
      <c r="AT634" s="215">
        <f t="shared" si="619"/>
        <v>6.4047299707162706</v>
      </c>
      <c r="AU634" s="215">
        <f t="shared" si="649"/>
        <v>47.536238354086763</v>
      </c>
      <c r="AV634" s="201"/>
      <c r="AW634" s="115">
        <f t="shared" si="650"/>
        <v>101.22900000001425</v>
      </c>
      <c r="AX634" s="115">
        <f t="shared" si="651"/>
        <v>0.10116610351853465</v>
      </c>
      <c r="AY634" s="115">
        <f t="shared" si="636"/>
        <v>3.2177517468651504</v>
      </c>
      <c r="AZ634" s="115">
        <f t="shared" si="652"/>
        <v>0.10527171630177069</v>
      </c>
      <c r="BA634" s="115">
        <f t="shared" si="637"/>
        <v>3.4156043288306037</v>
      </c>
      <c r="BB634" s="115">
        <f t="shared" si="653"/>
        <v>3.2177517468651504</v>
      </c>
      <c r="BC634" s="115">
        <f t="shared" si="654"/>
        <v>3.2188336656113981</v>
      </c>
      <c r="BD634" s="115">
        <f t="shared" si="655"/>
        <v>3.4156043288306037</v>
      </c>
      <c r="BE634" s="115">
        <f t="shared" si="638"/>
        <v>0.19677066321920567</v>
      </c>
      <c r="BF634" s="115">
        <f t="shared" si="639"/>
        <v>0.1027264656335392</v>
      </c>
      <c r="BG634" s="115">
        <f t="shared" si="656"/>
        <v>1473.6999825079079</v>
      </c>
      <c r="BH634" s="115">
        <f t="shared" si="657"/>
        <v>97.070971979294228</v>
      </c>
      <c r="BI634" s="115">
        <f t="shared" si="640"/>
        <v>97.070971979294228</v>
      </c>
      <c r="BJ634" s="115">
        <f t="shared" si="641"/>
        <v>-7.4717008603390811</v>
      </c>
      <c r="BK634" s="115">
        <f t="shared" si="620"/>
        <v>-7.4717008603390811</v>
      </c>
      <c r="BL634" s="115">
        <f t="shared" si="621"/>
        <v>-7.4717008603390811</v>
      </c>
      <c r="BM634" s="115">
        <f t="shared" si="642"/>
        <v>7.4717008603390811</v>
      </c>
      <c r="BN634" s="201">
        <f t="shared" si="622"/>
        <v>11.68507182352611</v>
      </c>
      <c r="BO634" s="216">
        <f t="shared" si="658"/>
        <v>264.51352955529472</v>
      </c>
      <c r="BP634" s="201"/>
      <c r="BQ634" s="110">
        <f t="shared" si="623"/>
        <v>242.81580043517394</v>
      </c>
      <c r="BR634" s="110">
        <f t="shared" si="624"/>
        <v>1.9577077879154661E-2</v>
      </c>
      <c r="BS634" s="110">
        <f t="shared" si="643"/>
        <v>0.98042292212084525</v>
      </c>
      <c r="BT634" s="110">
        <f t="shared" si="644"/>
        <v>6.9008250483676434E-3</v>
      </c>
    </row>
    <row r="635" spans="1:72" s="217" customFormat="1">
      <c r="A635" s="110">
        <f t="shared" si="659"/>
        <v>3.090000000000126</v>
      </c>
      <c r="B635" s="110">
        <f t="shared" si="625"/>
        <v>1490.7298660437875</v>
      </c>
      <c r="C635" s="116">
        <f t="shared" si="626"/>
        <v>1472.7289331486047</v>
      </c>
      <c r="D635" s="110"/>
      <c r="E635" s="205">
        <f t="shared" si="594"/>
        <v>1483.0618789088996</v>
      </c>
      <c r="F635" s="205">
        <f t="shared" si="595"/>
        <v>1589.3308812236314</v>
      </c>
      <c r="G635" s="205">
        <f t="shared" si="596"/>
        <v>-0.1669821645624098</v>
      </c>
      <c r="H635" s="205">
        <f t="shared" si="597"/>
        <v>1465.3168508764979</v>
      </c>
      <c r="I635" s="205">
        <f t="shared" si="598"/>
        <v>0</v>
      </c>
      <c r="J635" s="110"/>
      <c r="K635" s="115">
        <f t="shared" si="599"/>
        <v>1447.6656900000128</v>
      </c>
      <c r="L635" s="115">
        <f t="shared" si="600"/>
        <v>1691.6460800000075</v>
      </c>
      <c r="M635" s="115">
        <f t="shared" si="601"/>
        <v>0.20074946466809152</v>
      </c>
      <c r="N635" s="115">
        <f t="shared" si="602"/>
        <v>1531.3141311047077</v>
      </c>
      <c r="O635" s="115">
        <f t="shared" si="603"/>
        <v>1899.9538000000041</v>
      </c>
      <c r="P635" s="110"/>
      <c r="Q635" s="205">
        <f t="shared" si="604"/>
        <v>7.2156385849732288E-2</v>
      </c>
      <c r="R635" s="204">
        <f t="shared" si="605"/>
        <v>7.6747864136609261</v>
      </c>
      <c r="S635" s="204">
        <f t="shared" si="606"/>
        <v>7.6747864136609261</v>
      </c>
      <c r="T635" s="115">
        <f t="shared" si="607"/>
        <v>0.17650671041133956</v>
      </c>
      <c r="U635" s="115">
        <f t="shared" si="608"/>
        <v>7.4155237725183261</v>
      </c>
      <c r="V635" s="115">
        <f t="shared" si="609"/>
        <v>0</v>
      </c>
      <c r="W635" s="202">
        <f t="shared" si="627"/>
        <v>7.4155237725183261</v>
      </c>
      <c r="X635" s="110"/>
      <c r="Y635" s="205">
        <f t="shared" si="645"/>
        <v>107.79898045641633</v>
      </c>
      <c r="Z635" s="205">
        <f t="shared" si="646"/>
        <v>-9.723386439342252E-2</v>
      </c>
      <c r="AA635" s="205">
        <f t="shared" si="610"/>
        <v>1.8864049300829318</v>
      </c>
      <c r="AB635" s="205">
        <f t="shared" si="628"/>
        <v>1.894091917499092</v>
      </c>
      <c r="AC635" s="205">
        <f t="shared" si="647"/>
        <v>-8.7823782636577294E-2</v>
      </c>
      <c r="AD635" s="205">
        <f t="shared" si="611"/>
        <v>2.1631055122209792</v>
      </c>
      <c r="AE635" s="205">
        <f t="shared" si="629"/>
        <v>0.26901359472188724</v>
      </c>
      <c r="AF635" s="205">
        <f t="shared" si="612"/>
        <v>0.26901359472188724</v>
      </c>
      <c r="AG635" s="205">
        <f t="shared" si="630"/>
        <v>0.26901359472188724</v>
      </c>
      <c r="AH635" s="205">
        <f t="shared" si="631"/>
        <v>0.26901359472188724</v>
      </c>
      <c r="AI635" s="205">
        <f t="shared" si="613"/>
        <v>-9.2790798207856864E-2</v>
      </c>
      <c r="AJ635" s="205">
        <f t="shared" si="648"/>
        <v>1473.2010933593631</v>
      </c>
      <c r="AK635" s="205">
        <f t="shared" si="632"/>
        <v>107.72177677538596</v>
      </c>
      <c r="AL635" s="205">
        <f t="shared" si="614"/>
        <v>107.72177677538596</v>
      </c>
      <c r="AM635" s="205">
        <f t="shared" si="615"/>
        <v>-13.040588454320668</v>
      </c>
      <c r="AN635" s="205">
        <f t="shared" si="633"/>
        <v>-13.040588454320668</v>
      </c>
      <c r="AO635" s="205">
        <f t="shared" si="616"/>
        <v>-13.040588454320668</v>
      </c>
      <c r="AP635" s="205">
        <f t="shared" si="634"/>
        <v>-13.040588454320668</v>
      </c>
      <c r="AQ635" s="205">
        <f t="shared" si="635"/>
        <v>13.040588454320668</v>
      </c>
      <c r="AR635" s="215">
        <f t="shared" si="617"/>
        <v>59.246202640174154</v>
      </c>
      <c r="AS635" s="215">
        <f t="shared" si="618"/>
        <v>59.246202640174154</v>
      </c>
      <c r="AT635" s="215">
        <f t="shared" si="619"/>
        <v>6.881664838749888</v>
      </c>
      <c r="AU635" s="215">
        <f t="shared" si="649"/>
        <v>54.417903192836647</v>
      </c>
      <c r="AV635" s="201"/>
      <c r="AW635" s="115">
        <f t="shared" si="650"/>
        <v>101.33100000000684</v>
      </c>
      <c r="AX635" s="115">
        <f t="shared" si="651"/>
        <v>0.10272646563353915</v>
      </c>
      <c r="AY635" s="115">
        <f t="shared" si="636"/>
        <v>3.2924828336027203</v>
      </c>
      <c r="AZ635" s="115">
        <f t="shared" si="652"/>
        <v>0.10682515569629387</v>
      </c>
      <c r="BA635" s="115">
        <f t="shared" si="637"/>
        <v>3.4914859737593451</v>
      </c>
      <c r="BB635" s="115">
        <f t="shared" si="653"/>
        <v>3.2924828336027203</v>
      </c>
      <c r="BC635" s="115">
        <f t="shared" si="654"/>
        <v>3.2935506742147873</v>
      </c>
      <c r="BD635" s="115">
        <f t="shared" si="655"/>
        <v>3.4914859737593451</v>
      </c>
      <c r="BE635" s="115">
        <f t="shared" si="638"/>
        <v>0.1979352995445578</v>
      </c>
      <c r="BF635" s="115">
        <f t="shared" si="639"/>
        <v>0.10427957722617062</v>
      </c>
      <c r="BG635" s="115">
        <f t="shared" si="656"/>
        <v>1473.1078619206885</v>
      </c>
      <c r="BH635" s="115">
        <f t="shared" si="657"/>
        <v>97.104935930317225</v>
      </c>
      <c r="BI635" s="115">
        <f t="shared" si="640"/>
        <v>97.104935930317225</v>
      </c>
      <c r="BJ635" s="115">
        <f t="shared" si="641"/>
        <v>-7.4935797141619895</v>
      </c>
      <c r="BK635" s="115">
        <f t="shared" si="620"/>
        <v>-7.4935797141619895</v>
      </c>
      <c r="BL635" s="115">
        <f t="shared" si="621"/>
        <v>-7.4935797141619895</v>
      </c>
      <c r="BM635" s="115">
        <f t="shared" si="642"/>
        <v>7.4935797141619895</v>
      </c>
      <c r="BN635" s="201">
        <f t="shared" si="622"/>
        <v>11.966215398517351</v>
      </c>
      <c r="BO635" s="216">
        <f t="shared" si="658"/>
        <v>276.47974495381209</v>
      </c>
      <c r="BP635" s="201"/>
      <c r="BQ635" s="110">
        <f t="shared" si="623"/>
        <v>254.27356077771455</v>
      </c>
      <c r="BR635" s="110">
        <f t="shared" si="624"/>
        <v>2.1401321878057419E-2</v>
      </c>
      <c r="BS635" s="110">
        <f t="shared" si="643"/>
        <v>0.97859867812194257</v>
      </c>
      <c r="BT635" s="110">
        <f t="shared" si="644"/>
        <v>7.2264545973026477E-3</v>
      </c>
    </row>
    <row r="636" spans="1:72" s="217" customFormat="1">
      <c r="A636" s="110">
        <f t="shared" si="659"/>
        <v>3.0800000000001262</v>
      </c>
      <c r="B636" s="110">
        <f t="shared" si="625"/>
        <v>1490.5980541795682</v>
      </c>
      <c r="C636" s="116">
        <f t="shared" si="626"/>
        <v>1472.1364711222029</v>
      </c>
      <c r="D636" s="110"/>
      <c r="E636" s="205">
        <f t="shared" si="594"/>
        <v>1482.0118363143847</v>
      </c>
      <c r="F636" s="205">
        <f t="shared" si="595"/>
        <v>1588.4246812236315</v>
      </c>
      <c r="G636" s="205">
        <f t="shared" si="596"/>
        <v>-0.16702632453276656</v>
      </c>
      <c r="H636" s="205">
        <f t="shared" si="597"/>
        <v>1464.238089946118</v>
      </c>
      <c r="I636" s="205">
        <f t="shared" si="598"/>
        <v>0</v>
      </c>
      <c r="J636" s="110"/>
      <c r="K636" s="115">
        <f t="shared" si="599"/>
        <v>1446.6513600000128</v>
      </c>
      <c r="L636" s="115">
        <f t="shared" si="600"/>
        <v>1691.0435200000077</v>
      </c>
      <c r="M636" s="115">
        <f t="shared" si="601"/>
        <v>0.20096463022507763</v>
      </c>
      <c r="N636" s="115">
        <f t="shared" si="602"/>
        <v>1530.5008364698624</v>
      </c>
      <c r="O636" s="115">
        <f t="shared" si="603"/>
        <v>1899.627200000004</v>
      </c>
      <c r="P636" s="110"/>
      <c r="Q636" s="205">
        <f t="shared" si="604"/>
        <v>8.0687795467794754E-2</v>
      </c>
      <c r="R636" s="204">
        <f t="shared" si="605"/>
        <v>8.0118097864977713</v>
      </c>
      <c r="S636" s="204">
        <f t="shared" si="606"/>
        <v>8.0118097864977713</v>
      </c>
      <c r="T636" s="115">
        <f t="shared" si="607"/>
        <v>0.1798203926818123</v>
      </c>
      <c r="U636" s="115">
        <f t="shared" si="608"/>
        <v>7.6253259488523932</v>
      </c>
      <c r="V636" s="115">
        <f t="shared" si="609"/>
        <v>0</v>
      </c>
      <c r="W636" s="202">
        <f t="shared" si="627"/>
        <v>7.6253259488523932</v>
      </c>
      <c r="X636" s="110"/>
      <c r="Y636" s="205">
        <f t="shared" si="645"/>
        <v>107.87609303800085</v>
      </c>
      <c r="Z636" s="205">
        <f t="shared" si="646"/>
        <v>-9.2802379267314022E-2</v>
      </c>
      <c r="AA636" s="205">
        <f t="shared" si="610"/>
        <v>2.0163943180089667</v>
      </c>
      <c r="AB636" s="205">
        <f t="shared" si="628"/>
        <v>2.0244978020422959</v>
      </c>
      <c r="AC636" s="205">
        <f t="shared" si="647"/>
        <v>-8.3405017502831164E-2</v>
      </c>
      <c r="AD636" s="205">
        <f t="shared" si="611"/>
        <v>2.2951337473412488</v>
      </c>
      <c r="AE636" s="205">
        <f t="shared" si="629"/>
        <v>0.27063594529895285</v>
      </c>
      <c r="AF636" s="205">
        <f t="shared" si="612"/>
        <v>0.27063594529895285</v>
      </c>
      <c r="AG636" s="205">
        <f t="shared" si="630"/>
        <v>0.27063594529895285</v>
      </c>
      <c r="AH636" s="205">
        <f t="shared" si="631"/>
        <v>0.27063594529895285</v>
      </c>
      <c r="AI636" s="205">
        <f t="shared" si="613"/>
        <v>-8.837702129448359E-2</v>
      </c>
      <c r="AJ636" s="205">
        <f t="shared" si="648"/>
        <v>1472.6073860538336</v>
      </c>
      <c r="AK636" s="205">
        <f t="shared" si="632"/>
        <v>107.79898045641633</v>
      </c>
      <c r="AL636" s="205">
        <f t="shared" si="614"/>
        <v>107.79898045641633</v>
      </c>
      <c r="AM636" s="205">
        <f t="shared" si="615"/>
        <v>-13.101050094096795</v>
      </c>
      <c r="AN636" s="205">
        <f t="shared" si="633"/>
        <v>-13.101050094096795</v>
      </c>
      <c r="AO636" s="205">
        <f t="shared" si="616"/>
        <v>-13.101050094096795</v>
      </c>
      <c r="AP636" s="205">
        <f t="shared" si="634"/>
        <v>-13.101050094096795</v>
      </c>
      <c r="AQ636" s="205">
        <f t="shared" si="635"/>
        <v>13.101050094096795</v>
      </c>
      <c r="AR636" s="215">
        <f t="shared" si="617"/>
        <v>59.390591542575009</v>
      </c>
      <c r="AS636" s="215">
        <f t="shared" si="618"/>
        <v>59.390591542575009</v>
      </c>
      <c r="AT636" s="215">
        <f t="shared" si="619"/>
        <v>7.3615766792767445</v>
      </c>
      <c r="AU636" s="215">
        <f t="shared" si="649"/>
        <v>61.779479872113392</v>
      </c>
      <c r="AV636" s="201"/>
      <c r="AW636" s="115">
        <f t="shared" si="650"/>
        <v>101.43299999999942</v>
      </c>
      <c r="AX636" s="115">
        <f t="shared" si="651"/>
        <v>0.10427957722617065</v>
      </c>
      <c r="AY636" s="115">
        <f t="shared" si="636"/>
        <v>3.3674324502151789</v>
      </c>
      <c r="AZ636" s="115">
        <f t="shared" si="652"/>
        <v>0.10837136151254065</v>
      </c>
      <c r="BA636" s="115">
        <f t="shared" si="637"/>
        <v>3.5675641772754516</v>
      </c>
      <c r="BB636" s="115">
        <f t="shared" si="653"/>
        <v>3.3674324502151789</v>
      </c>
      <c r="BC636" s="115">
        <f t="shared" si="654"/>
        <v>3.3684864713564058</v>
      </c>
      <c r="BD636" s="115">
        <f t="shared" si="655"/>
        <v>3.5675641772754516</v>
      </c>
      <c r="BE636" s="115">
        <f t="shared" si="638"/>
        <v>0.19907770591904583</v>
      </c>
      <c r="BF636" s="115">
        <f t="shared" si="639"/>
        <v>0.10582556821309598</v>
      </c>
      <c r="BG636" s="115">
        <f t="shared" si="656"/>
        <v>1472.5142991988382</v>
      </c>
      <c r="BH636" s="115">
        <f t="shared" si="657"/>
        <v>97.139079848559305</v>
      </c>
      <c r="BI636" s="115">
        <f t="shared" si="640"/>
        <v>97.139079848559305</v>
      </c>
      <c r="BJ636" s="115">
        <f t="shared" si="641"/>
        <v>-7.5148824538672807</v>
      </c>
      <c r="BK636" s="115">
        <f t="shared" si="620"/>
        <v>-7.5148824538672807</v>
      </c>
      <c r="BL636" s="115">
        <f t="shared" si="621"/>
        <v>-7.5148824538672807</v>
      </c>
      <c r="BM636" s="115">
        <f t="shared" si="642"/>
        <v>7.5148824538672807</v>
      </c>
      <c r="BN636" s="201">
        <f t="shared" si="622"/>
        <v>12.248653185486868</v>
      </c>
      <c r="BO636" s="216">
        <f t="shared" si="658"/>
        <v>288.72839813929897</v>
      </c>
      <c r="BP636" s="201"/>
      <c r="BQ636" s="110">
        <f t="shared" si="623"/>
        <v>266.03350631258041</v>
      </c>
      <c r="BR636" s="110">
        <f t="shared" si="624"/>
        <v>2.3222443190868067E-2</v>
      </c>
      <c r="BS636" s="110">
        <f t="shared" si="643"/>
        <v>0.97677755680913203</v>
      </c>
      <c r="BT636" s="110">
        <f t="shared" si="644"/>
        <v>7.5606722494035352E-3</v>
      </c>
    </row>
    <row r="637" spans="1:72" s="217" customFormat="1">
      <c r="A637" s="110">
        <f t="shared" si="659"/>
        <v>3.0700000000001264</v>
      </c>
      <c r="B637" s="110">
        <f t="shared" si="625"/>
        <v>1490.4662423153488</v>
      </c>
      <c r="C637" s="116">
        <f t="shared" si="626"/>
        <v>1471.5425652067772</v>
      </c>
      <c r="D637" s="110"/>
      <c r="E637" s="205">
        <f t="shared" si="594"/>
        <v>1480.9606673651185</v>
      </c>
      <c r="F637" s="205">
        <f t="shared" si="595"/>
        <v>1587.5156812236314</v>
      </c>
      <c r="G637" s="205">
        <f t="shared" si="596"/>
        <v>-0.16706964723037501</v>
      </c>
      <c r="H637" s="205">
        <f t="shared" si="597"/>
        <v>1463.1585587891491</v>
      </c>
      <c r="I637" s="205">
        <f t="shared" si="598"/>
        <v>0</v>
      </c>
      <c r="J637" s="110"/>
      <c r="K637" s="115">
        <f t="shared" si="599"/>
        <v>1445.6360100000129</v>
      </c>
      <c r="L637" s="115">
        <f t="shared" si="600"/>
        <v>1690.4403200000077</v>
      </c>
      <c r="M637" s="115">
        <f t="shared" si="601"/>
        <v>0.20118025751072688</v>
      </c>
      <c r="N637" s="115">
        <f t="shared" si="602"/>
        <v>1529.6869612262196</v>
      </c>
      <c r="O637" s="115">
        <f t="shared" si="603"/>
        <v>1899.3002000000042</v>
      </c>
      <c r="P637" s="110"/>
      <c r="Q637" s="205">
        <f t="shared" si="604"/>
        <v>8.9208143343232196E-2</v>
      </c>
      <c r="R637" s="204">
        <f t="shared" si="605"/>
        <v>8.3528339448544493</v>
      </c>
      <c r="S637" s="204">
        <f t="shared" si="606"/>
        <v>8.3528339448544493</v>
      </c>
      <c r="T637" s="115">
        <f t="shared" si="607"/>
        <v>0.18312680979896512</v>
      </c>
      <c r="U637" s="115">
        <f t="shared" si="608"/>
        <v>7.8366038756784873</v>
      </c>
      <c r="V637" s="115">
        <f t="shared" si="609"/>
        <v>0</v>
      </c>
      <c r="W637" s="202">
        <f t="shared" si="627"/>
        <v>7.8366038756784873</v>
      </c>
      <c r="X637" s="110"/>
      <c r="Y637" s="205">
        <f t="shared" si="645"/>
        <v>107.95311569688923</v>
      </c>
      <c r="Z637" s="205">
        <f t="shared" si="646"/>
        <v>-8.838722662874364E-2</v>
      </c>
      <c r="AA637" s="205">
        <f t="shared" si="610"/>
        <v>2.1470003537161251</v>
      </c>
      <c r="AB637" s="205">
        <f t="shared" si="628"/>
        <v>2.1555083029832609</v>
      </c>
      <c r="AC637" s="205">
        <f t="shared" si="647"/>
        <v>-7.9002403110933095E-2</v>
      </c>
      <c r="AD637" s="205">
        <f t="shared" si="611"/>
        <v>2.427776239620473</v>
      </c>
      <c r="AE637" s="205">
        <f t="shared" si="629"/>
        <v>0.27226793663721205</v>
      </c>
      <c r="AF637" s="205">
        <f t="shared" si="612"/>
        <v>0.27226793663721205</v>
      </c>
      <c r="AG637" s="205">
        <f t="shared" si="630"/>
        <v>0.27226793663721205</v>
      </c>
      <c r="AH637" s="205">
        <f t="shared" si="631"/>
        <v>0.27226793663721205</v>
      </c>
      <c r="AI637" s="205">
        <f t="shared" si="613"/>
        <v>-8.3978963121596556E-2</v>
      </c>
      <c r="AJ637" s="205">
        <f t="shared" si="648"/>
        <v>1472.0122877858732</v>
      </c>
      <c r="AK637" s="205">
        <f t="shared" si="632"/>
        <v>107.87609303800085</v>
      </c>
      <c r="AL637" s="205">
        <f t="shared" si="614"/>
        <v>107.87609303800085</v>
      </c>
      <c r="AM637" s="205">
        <f t="shared" si="615"/>
        <v>-13.162379228434414</v>
      </c>
      <c r="AN637" s="205">
        <f t="shared" si="633"/>
        <v>-13.162379228434414</v>
      </c>
      <c r="AO637" s="205">
        <f t="shared" si="616"/>
        <v>-13.162379228434414</v>
      </c>
      <c r="AP637" s="205">
        <f t="shared" si="634"/>
        <v>-13.162379228434414</v>
      </c>
      <c r="AQ637" s="205">
        <f t="shared" si="635"/>
        <v>13.162379228434414</v>
      </c>
      <c r="AR637" s="215">
        <f t="shared" si="617"/>
        <v>59.532614217089055</v>
      </c>
      <c r="AS637" s="215">
        <f t="shared" si="618"/>
        <v>59.532614217089055</v>
      </c>
      <c r="AT637" s="215">
        <f t="shared" si="619"/>
        <v>7.8445083218600367</v>
      </c>
      <c r="AU637" s="215">
        <f t="shared" si="649"/>
        <v>69.623988193973432</v>
      </c>
      <c r="AV637" s="201"/>
      <c r="AW637" s="115">
        <f t="shared" si="650"/>
        <v>101.53499999999201</v>
      </c>
      <c r="AX637" s="115">
        <f t="shared" si="651"/>
        <v>0.10582556821309591</v>
      </c>
      <c r="AY637" s="115">
        <f t="shared" si="636"/>
        <v>3.4425948405675801</v>
      </c>
      <c r="AZ637" s="115">
        <f t="shared" si="652"/>
        <v>0.10991046361383466</v>
      </c>
      <c r="BA637" s="115">
        <f t="shared" si="637"/>
        <v>3.643833796973559</v>
      </c>
      <c r="BB637" s="115">
        <f t="shared" si="653"/>
        <v>3.4425948405675801</v>
      </c>
      <c r="BC637" s="115">
        <f t="shared" si="654"/>
        <v>3.4436352958950769</v>
      </c>
      <c r="BD637" s="115">
        <f t="shared" si="655"/>
        <v>3.643833796973559</v>
      </c>
      <c r="BE637" s="115">
        <f t="shared" si="638"/>
        <v>0.20019850107848214</v>
      </c>
      <c r="BF637" s="115">
        <f t="shared" si="639"/>
        <v>0.10736456380644156</v>
      </c>
      <c r="BG637" s="115">
        <f t="shared" si="656"/>
        <v>1471.9193179610993</v>
      </c>
      <c r="BH637" s="115">
        <f t="shared" si="657"/>
        <v>97.173399206101095</v>
      </c>
      <c r="BI637" s="115">
        <f t="shared" si="640"/>
        <v>97.173399206101095</v>
      </c>
      <c r="BJ637" s="115">
        <f t="shared" si="641"/>
        <v>-7.5356287342176422</v>
      </c>
      <c r="BK637" s="115">
        <f t="shared" si="620"/>
        <v>-7.5356287342176422</v>
      </c>
      <c r="BL637" s="115">
        <f t="shared" si="621"/>
        <v>-7.5356287342176422</v>
      </c>
      <c r="BM637" s="115">
        <f t="shared" si="642"/>
        <v>7.5356287342176422</v>
      </c>
      <c r="BN637" s="201">
        <f t="shared" si="622"/>
        <v>12.532369139433404</v>
      </c>
      <c r="BO637" s="216">
        <f t="shared" si="658"/>
        <v>301.26076727873237</v>
      </c>
      <c r="BP637" s="201"/>
      <c r="BQ637" s="110">
        <f t="shared" si="623"/>
        <v>278.09708937025647</v>
      </c>
      <c r="BR637" s="110">
        <f t="shared" si="624"/>
        <v>2.5035856488694334E-2</v>
      </c>
      <c r="BS637" s="110">
        <f t="shared" si="643"/>
        <v>0.97496414351130578</v>
      </c>
      <c r="BT637" s="110">
        <f t="shared" si="644"/>
        <v>7.903519279902689E-3</v>
      </c>
    </row>
    <row r="638" spans="1:72" s="217" customFormat="1">
      <c r="A638" s="110">
        <f t="shared" si="659"/>
        <v>3.0600000000001266</v>
      </c>
      <c r="B638" s="110">
        <f t="shared" si="625"/>
        <v>1490.3344304511295</v>
      </c>
      <c r="C638" s="116">
        <f t="shared" si="626"/>
        <v>1470.9472390646063</v>
      </c>
      <c r="D638" s="110"/>
      <c r="E638" s="205">
        <f t="shared" si="594"/>
        <v>1479.9083720611006</v>
      </c>
      <c r="F638" s="205">
        <f t="shared" si="595"/>
        <v>1586.6038812236316</v>
      </c>
      <c r="G638" s="205">
        <f t="shared" si="596"/>
        <v>-0.16711212972461587</v>
      </c>
      <c r="H638" s="205">
        <f t="shared" si="597"/>
        <v>1462.0782582928978</v>
      </c>
      <c r="I638" s="205">
        <f t="shared" si="598"/>
        <v>0</v>
      </c>
      <c r="J638" s="110"/>
      <c r="K638" s="115">
        <f t="shared" si="599"/>
        <v>1444.6196400000129</v>
      </c>
      <c r="L638" s="115">
        <f t="shared" si="600"/>
        <v>1689.8364800000077</v>
      </c>
      <c r="M638" s="115">
        <f t="shared" si="601"/>
        <v>0.20139634801288661</v>
      </c>
      <c r="N638" s="115">
        <f t="shared" si="602"/>
        <v>1528.8725065025262</v>
      </c>
      <c r="O638" s="115">
        <f t="shared" si="603"/>
        <v>1898.9728000000041</v>
      </c>
      <c r="P638" s="110"/>
      <c r="Q638" s="205">
        <f t="shared" si="604"/>
        <v>9.7717874649688202E-2</v>
      </c>
      <c r="R638" s="204">
        <f t="shared" si="605"/>
        <v>8.6978733544126783</v>
      </c>
      <c r="S638" s="204">
        <f t="shared" si="606"/>
        <v>8.6978733544126783</v>
      </c>
      <c r="T638" s="115">
        <f t="shared" si="607"/>
        <v>0.18642598302432087</v>
      </c>
      <c r="U638" s="115">
        <f t="shared" si="608"/>
        <v>8.0493287042867117</v>
      </c>
      <c r="V638" s="115">
        <f t="shared" si="609"/>
        <v>0</v>
      </c>
      <c r="W638" s="202">
        <f t="shared" si="627"/>
        <v>8.0493287042867117</v>
      </c>
      <c r="X638" s="110"/>
      <c r="Y638" s="205">
        <f t="shared" si="645"/>
        <v>108.03004962513344</v>
      </c>
      <c r="Z638" s="205">
        <f t="shared" si="646"/>
        <v>-8.3987911645313371E-2</v>
      </c>
      <c r="AA638" s="205">
        <f t="shared" si="610"/>
        <v>2.2782316905815794</v>
      </c>
      <c r="AB638" s="205">
        <f t="shared" si="628"/>
        <v>2.2871320952676024</v>
      </c>
      <c r="AC638" s="205">
        <f t="shared" si="647"/>
        <v>-7.4615445945030862E-2</v>
      </c>
      <c r="AD638" s="205">
        <f t="shared" si="611"/>
        <v>2.5610417927211908</v>
      </c>
      <c r="AE638" s="205">
        <f t="shared" si="629"/>
        <v>0.2739096974535884</v>
      </c>
      <c r="AF638" s="205">
        <f t="shared" si="612"/>
        <v>0.2739096974535884</v>
      </c>
      <c r="AG638" s="205">
        <f t="shared" si="630"/>
        <v>0.2739096974535884</v>
      </c>
      <c r="AH638" s="205">
        <f t="shared" si="631"/>
        <v>0.2739096974535884</v>
      </c>
      <c r="AI638" s="205">
        <f t="shared" si="613"/>
        <v>-7.9596148399469976E-2</v>
      </c>
      <c r="AJ638" s="205">
        <f t="shared" si="648"/>
        <v>1471.4158204802429</v>
      </c>
      <c r="AK638" s="205">
        <f t="shared" si="632"/>
        <v>107.95311569688923</v>
      </c>
      <c r="AL638" s="205">
        <f t="shared" si="614"/>
        <v>107.95311569688923</v>
      </c>
      <c r="AM638" s="205">
        <f t="shared" si="615"/>
        <v>-13.224566801225013</v>
      </c>
      <c r="AN638" s="205">
        <f t="shared" si="633"/>
        <v>-13.224566801225013</v>
      </c>
      <c r="AO638" s="205">
        <f t="shared" si="616"/>
        <v>-13.224566801225013</v>
      </c>
      <c r="AP638" s="205">
        <f t="shared" si="634"/>
        <v>-13.224566801225013</v>
      </c>
      <c r="AQ638" s="205">
        <f t="shared" si="635"/>
        <v>13.224566801225013</v>
      </c>
      <c r="AR638" s="215">
        <f t="shared" si="617"/>
        <v>59.672361403895273</v>
      </c>
      <c r="AS638" s="215">
        <f t="shared" si="618"/>
        <v>59.672361403895273</v>
      </c>
      <c r="AT638" s="215">
        <f t="shared" si="619"/>
        <v>8.3305023598120069</v>
      </c>
      <c r="AU638" s="215">
        <f t="shared" si="649"/>
        <v>77.954490553785433</v>
      </c>
      <c r="AV638" s="201"/>
      <c r="AW638" s="115">
        <f t="shared" si="650"/>
        <v>101.63700000000733</v>
      </c>
      <c r="AX638" s="115">
        <f t="shared" si="651"/>
        <v>0.10736456380644156</v>
      </c>
      <c r="AY638" s="115">
        <f t="shared" si="636"/>
        <v>3.5179644463605433</v>
      </c>
      <c r="AZ638" s="115">
        <f t="shared" si="652"/>
        <v>0.11144258715916082</v>
      </c>
      <c r="BA638" s="115">
        <f t="shared" si="637"/>
        <v>3.7202898610586184</v>
      </c>
      <c r="BB638" s="115">
        <f t="shared" si="653"/>
        <v>3.5179644463605433</v>
      </c>
      <c r="BC638" s="115">
        <f t="shared" si="654"/>
        <v>3.5189915832372516</v>
      </c>
      <c r="BD638" s="115">
        <f t="shared" si="655"/>
        <v>3.7202898610586184</v>
      </c>
      <c r="BE638" s="115">
        <f t="shared" si="638"/>
        <v>0.20129827782136678</v>
      </c>
      <c r="BF638" s="115">
        <f t="shared" si="639"/>
        <v>0.10889668474830548</v>
      </c>
      <c r="BG638" s="115">
        <f t="shared" si="656"/>
        <v>1471.322940920468</v>
      </c>
      <c r="BH638" s="115">
        <f t="shared" si="657"/>
        <v>97.207889649305145</v>
      </c>
      <c r="BI638" s="115">
        <f t="shared" si="640"/>
        <v>97.207889649305145</v>
      </c>
      <c r="BJ638" s="115">
        <f t="shared" si="641"/>
        <v>-7.5558371929162744</v>
      </c>
      <c r="BK638" s="115">
        <f t="shared" si="620"/>
        <v>-7.5558371929162744</v>
      </c>
      <c r="BL638" s="115">
        <f t="shared" si="621"/>
        <v>-7.5558371929162744</v>
      </c>
      <c r="BM638" s="115">
        <f t="shared" si="642"/>
        <v>7.5558371929162744</v>
      </c>
      <c r="BN638" s="201">
        <f t="shared" si="622"/>
        <v>12.817347869400852</v>
      </c>
      <c r="BO638" s="216">
        <f t="shared" si="658"/>
        <v>314.07811514813324</v>
      </c>
      <c r="BP638" s="201"/>
      <c r="BQ638" s="110">
        <f t="shared" si="623"/>
        <v>290.46575268869844</v>
      </c>
      <c r="BR638" s="110">
        <f t="shared" si="624"/>
        <v>2.6837756200928719E-2</v>
      </c>
      <c r="BS638" s="110">
        <f t="shared" si="643"/>
        <v>0.97316224379907135</v>
      </c>
      <c r="BT638" s="110">
        <f t="shared" si="644"/>
        <v>8.255036691412811E-3</v>
      </c>
    </row>
    <row r="639" spans="1:72" s="217" customFormat="1">
      <c r="A639" s="110">
        <f t="shared" si="659"/>
        <v>3.0500000000001268</v>
      </c>
      <c r="B639" s="110">
        <f t="shared" si="625"/>
        <v>1490.2026185869101</v>
      </c>
      <c r="C639" s="116">
        <f t="shared" si="626"/>
        <v>1470.3505154505674</v>
      </c>
      <c r="D639" s="110"/>
      <c r="E639" s="205">
        <f t="shared" si="594"/>
        <v>1478.8549504023315</v>
      </c>
      <c r="F639" s="205">
        <f t="shared" si="595"/>
        <v>1585.6892812236315</v>
      </c>
      <c r="G639" s="205">
        <f t="shared" si="596"/>
        <v>-0.1671537691343768</v>
      </c>
      <c r="H639" s="205">
        <f t="shared" si="597"/>
        <v>1460.9971893326024</v>
      </c>
      <c r="I639" s="205">
        <f t="shared" si="598"/>
        <v>0</v>
      </c>
      <c r="J639" s="110"/>
      <c r="K639" s="115">
        <f t="shared" si="599"/>
        <v>1443.6022500000129</v>
      </c>
      <c r="L639" s="115">
        <f t="shared" si="600"/>
        <v>1689.2320000000077</v>
      </c>
      <c r="M639" s="115">
        <f t="shared" si="601"/>
        <v>0.20161290322580369</v>
      </c>
      <c r="N639" s="115">
        <f t="shared" si="602"/>
        <v>1528.0574734318134</v>
      </c>
      <c r="O639" s="115">
        <f t="shared" si="603"/>
        <v>1898.6450000000041</v>
      </c>
      <c r="P639" s="110"/>
      <c r="Q639" s="205">
        <f t="shared" si="604"/>
        <v>0.10621743120719974</v>
      </c>
      <c r="R639" s="204">
        <f t="shared" si="605"/>
        <v>9.0469425158643713</v>
      </c>
      <c r="S639" s="204">
        <f t="shared" si="606"/>
        <v>9.0469425158643713</v>
      </c>
      <c r="T639" s="115">
        <f t="shared" si="607"/>
        <v>0.18971793354387348</v>
      </c>
      <c r="U639" s="115">
        <f t="shared" si="608"/>
        <v>8.2634723515037578</v>
      </c>
      <c r="V639" s="115">
        <f t="shared" si="609"/>
        <v>0</v>
      </c>
      <c r="W639" s="202">
        <f t="shared" si="627"/>
        <v>8.2634723515037578</v>
      </c>
      <c r="X639" s="110"/>
      <c r="Y639" s="205">
        <f t="shared" si="645"/>
        <v>108.10689602954201</v>
      </c>
      <c r="Z639" s="205">
        <f t="shared" si="646"/>
        <v>-7.9603952085302271E-2</v>
      </c>
      <c r="AA639" s="205">
        <f t="shared" si="610"/>
        <v>2.410096892251465</v>
      </c>
      <c r="AB639" s="205">
        <f t="shared" si="628"/>
        <v>2.4193777632798499</v>
      </c>
      <c r="AC639" s="205">
        <f t="shared" si="647"/>
        <v>-7.0243665066023017E-2</v>
      </c>
      <c r="AD639" s="205">
        <f t="shared" si="611"/>
        <v>2.6949391153330406</v>
      </c>
      <c r="AE639" s="205">
        <f t="shared" si="629"/>
        <v>0.27556135205319077</v>
      </c>
      <c r="AF639" s="205">
        <f t="shared" si="612"/>
        <v>0.27556135205319077</v>
      </c>
      <c r="AG639" s="205">
        <f t="shared" si="630"/>
        <v>0.27556135205319077</v>
      </c>
      <c r="AH639" s="205">
        <f t="shared" si="631"/>
        <v>0.27556135205319077</v>
      </c>
      <c r="AI639" s="205">
        <f t="shared" si="613"/>
        <v>-7.5228113539172581E-2</v>
      </c>
      <c r="AJ639" s="205">
        <f t="shared" si="648"/>
        <v>1470.8180052334253</v>
      </c>
      <c r="AK639" s="205">
        <f t="shared" si="632"/>
        <v>108.03004962513344</v>
      </c>
      <c r="AL639" s="205">
        <f t="shared" si="614"/>
        <v>108.03004962513344</v>
      </c>
      <c r="AM639" s="205">
        <f t="shared" si="615"/>
        <v>-13.287604321566718</v>
      </c>
      <c r="AN639" s="205">
        <f t="shared" si="633"/>
        <v>-13.287604321566718</v>
      </c>
      <c r="AO639" s="205">
        <f t="shared" si="616"/>
        <v>-13.287604321566718</v>
      </c>
      <c r="AP639" s="205">
        <f t="shared" si="634"/>
        <v>-13.287604321566718</v>
      </c>
      <c r="AQ639" s="205">
        <f t="shared" si="635"/>
        <v>13.287604321566718</v>
      </c>
      <c r="AR639" s="215">
        <f t="shared" si="617"/>
        <v>59.809919252853035</v>
      </c>
      <c r="AS639" s="215">
        <f t="shared" si="618"/>
        <v>59.809919252853035</v>
      </c>
      <c r="AT639" s="215">
        <f t="shared" si="619"/>
        <v>8.81960117762263</v>
      </c>
      <c r="AU639" s="215">
        <f t="shared" si="649"/>
        <v>86.774091731408063</v>
      </c>
      <c r="AV639" s="201"/>
      <c r="AW639" s="115">
        <f t="shared" si="650"/>
        <v>101.73899999999993</v>
      </c>
      <c r="AX639" s="115">
        <f t="shared" si="651"/>
        <v>0.10889668474830549</v>
      </c>
      <c r="AY639" s="115">
        <f t="shared" si="636"/>
        <v>3.5935358962900925</v>
      </c>
      <c r="AZ639" s="115">
        <f t="shared" si="652"/>
        <v>0.11296785283767585</v>
      </c>
      <c r="BA639" s="115">
        <f t="shared" si="637"/>
        <v>3.7969275591664937</v>
      </c>
      <c r="BB639" s="115">
        <f t="shared" si="653"/>
        <v>3.5935358962900925</v>
      </c>
      <c r="BC639" s="115">
        <f t="shared" si="654"/>
        <v>3.5945499551664128</v>
      </c>
      <c r="BD639" s="115">
        <f t="shared" si="655"/>
        <v>3.7969275591664937</v>
      </c>
      <c r="BE639" s="115">
        <f t="shared" si="638"/>
        <v>0.20237760400008087</v>
      </c>
      <c r="BF639" s="115">
        <f t="shared" si="639"/>
        <v>0.11042204753292974</v>
      </c>
      <c r="BG639" s="115">
        <f t="shared" si="656"/>
        <v>1470.725189930014</v>
      </c>
      <c r="BH639" s="115">
        <f t="shared" si="657"/>
        <v>97.242546990062039</v>
      </c>
      <c r="BI639" s="115">
        <f t="shared" si="640"/>
        <v>97.242546990062039</v>
      </c>
      <c r="BJ639" s="115">
        <f t="shared" si="641"/>
        <v>-7.5755255128833268</v>
      </c>
      <c r="BK639" s="115">
        <f t="shared" si="620"/>
        <v>-7.5755255128833268</v>
      </c>
      <c r="BL639" s="115">
        <f t="shared" si="621"/>
        <v>-7.5755255128833268</v>
      </c>
      <c r="BM639" s="115">
        <f t="shared" si="642"/>
        <v>7.5755255128833268</v>
      </c>
      <c r="BN639" s="201">
        <f t="shared" si="622"/>
        <v>13.103574604501331</v>
      </c>
      <c r="BO639" s="216">
        <f t="shared" si="658"/>
        <v>327.18168975263455</v>
      </c>
      <c r="BP639" s="201"/>
      <c r="BQ639" s="110">
        <f t="shared" si="623"/>
        <v>303.14092995051192</v>
      </c>
      <c r="BR639" s="110">
        <f t="shared" si="624"/>
        <v>2.8625000175850235E-2</v>
      </c>
      <c r="BS639" s="110">
        <f t="shared" si="643"/>
        <v>0.97137499982414977</v>
      </c>
      <c r="BT639" s="110">
        <f t="shared" si="644"/>
        <v>8.61526522919355E-3</v>
      </c>
    </row>
    <row r="640" spans="1:72" s="217" customFormat="1">
      <c r="A640" s="110">
        <f t="shared" si="659"/>
        <v>3.040000000000127</v>
      </c>
      <c r="B640" s="110">
        <f t="shared" si="625"/>
        <v>1490.0708067226908</v>
      </c>
      <c r="C640" s="116">
        <f t="shared" si="626"/>
        <v>1469.7524162580389</v>
      </c>
      <c r="D640" s="110"/>
      <c r="E640" s="205">
        <f t="shared" si="594"/>
        <v>1477.8004023888107</v>
      </c>
      <c r="F640" s="205">
        <f t="shared" si="595"/>
        <v>1584.7718812236317</v>
      </c>
      <c r="G640" s="205">
        <f t="shared" si="596"/>
        <v>-0.16719456262866261</v>
      </c>
      <c r="H640" s="205">
        <f t="shared" si="597"/>
        <v>1459.9153527712815</v>
      </c>
      <c r="I640" s="205">
        <f t="shared" si="598"/>
        <v>0</v>
      </c>
      <c r="J640" s="110"/>
      <c r="K640" s="115">
        <f t="shared" si="599"/>
        <v>1442.583840000013</v>
      </c>
      <c r="L640" s="115">
        <f t="shared" si="600"/>
        <v>1688.6268800000078</v>
      </c>
      <c r="M640" s="115">
        <f t="shared" si="601"/>
        <v>0.2018299246501587</v>
      </c>
      <c r="N640" s="115">
        <f t="shared" si="602"/>
        <v>1527.2418631514174</v>
      </c>
      <c r="O640" s="115">
        <f t="shared" si="603"/>
        <v>1898.3168000000042</v>
      </c>
      <c r="P640" s="110"/>
      <c r="Q640" s="205">
        <f t="shared" si="604"/>
        <v>0.11470725157335983</v>
      </c>
      <c r="R640" s="204">
        <f t="shared" si="605"/>
        <v>9.4000559667119816</v>
      </c>
      <c r="S640" s="204">
        <f t="shared" si="606"/>
        <v>9.4000559667119816</v>
      </c>
      <c r="T640" s="115">
        <f t="shared" si="607"/>
        <v>0.19300268246839594</v>
      </c>
      <c r="U640" s="115">
        <f t="shared" si="608"/>
        <v>8.4790074666567747</v>
      </c>
      <c r="V640" s="115">
        <f t="shared" si="609"/>
        <v>0</v>
      </c>
      <c r="W640" s="202">
        <f t="shared" si="627"/>
        <v>8.4790074666567747</v>
      </c>
      <c r="X640" s="110"/>
      <c r="Y640" s="205">
        <f t="shared" si="645"/>
        <v>108.18365613208928</v>
      </c>
      <c r="Z640" s="205">
        <f t="shared" si="646"/>
        <v>-7.5234877730342986E-2</v>
      </c>
      <c r="AA640" s="205">
        <f t="shared" si="610"/>
        <v>2.5426044372665153</v>
      </c>
      <c r="AB640" s="205">
        <f t="shared" si="628"/>
        <v>2.5522538064955143</v>
      </c>
      <c r="AC640" s="205">
        <f t="shared" si="647"/>
        <v>-6.5886591524595195E-2</v>
      </c>
      <c r="AD640" s="205">
        <f t="shared" si="611"/>
        <v>2.8294768260685723</v>
      </c>
      <c r="AE640" s="205">
        <f t="shared" si="629"/>
        <v>0.27722301957305806</v>
      </c>
      <c r="AF640" s="205">
        <f t="shared" si="612"/>
        <v>0.27722301957305806</v>
      </c>
      <c r="AG640" s="205">
        <f t="shared" si="630"/>
        <v>0.27722301957305806</v>
      </c>
      <c r="AH640" s="205">
        <f t="shared" si="631"/>
        <v>0.27722301957305806</v>
      </c>
      <c r="AI640" s="205">
        <f t="shared" si="613"/>
        <v>-7.0874406114065105E-2</v>
      </c>
      <c r="AJ640" s="205">
        <f t="shared" si="648"/>
        <v>1470.2188623552495</v>
      </c>
      <c r="AK640" s="205">
        <f t="shared" si="632"/>
        <v>108.10689602954201</v>
      </c>
      <c r="AL640" s="205">
        <f t="shared" si="614"/>
        <v>108.10689602954201</v>
      </c>
      <c r="AM640" s="205">
        <f t="shared" si="615"/>
        <v>-13.351483788155871</v>
      </c>
      <c r="AN640" s="205">
        <f t="shared" si="633"/>
        <v>-13.351483788155871</v>
      </c>
      <c r="AO640" s="205">
        <f t="shared" si="616"/>
        <v>-13.351483788155871</v>
      </c>
      <c r="AP640" s="205">
        <f t="shared" si="634"/>
        <v>-13.351483788155871</v>
      </c>
      <c r="AQ640" s="205">
        <f t="shared" si="635"/>
        <v>13.351483788155871</v>
      </c>
      <c r="AR640" s="215">
        <f t="shared" si="617"/>
        <v>59.945369585172251</v>
      </c>
      <c r="AS640" s="215">
        <f t="shared" si="618"/>
        <v>59.945369585172251</v>
      </c>
      <c r="AT640" s="215">
        <f t="shared" si="619"/>
        <v>9.311846973736035</v>
      </c>
      <c r="AU640" s="215">
        <f t="shared" si="649"/>
        <v>96.085938705144102</v>
      </c>
      <c r="AV640" s="201"/>
      <c r="AW640" s="115">
        <f t="shared" si="650"/>
        <v>101.84099999999252</v>
      </c>
      <c r="AX640" s="115">
        <f t="shared" si="651"/>
        <v>0.11042204753292971</v>
      </c>
      <c r="AY640" s="115">
        <f t="shared" si="636"/>
        <v>3.6693039961030918</v>
      </c>
      <c r="AZ640" s="115">
        <f t="shared" si="652"/>
        <v>0.1144863770908803</v>
      </c>
      <c r="BA640" s="115">
        <f t="shared" si="637"/>
        <v>3.8737422339549079</v>
      </c>
      <c r="BB640" s="115">
        <f t="shared" si="653"/>
        <v>3.6693039961030918</v>
      </c>
      <c r="BC640" s="115">
        <f t="shared" si="654"/>
        <v>3.6703052102952447</v>
      </c>
      <c r="BD640" s="115">
        <f t="shared" si="655"/>
        <v>3.8737422339549079</v>
      </c>
      <c r="BE640" s="115">
        <f t="shared" si="638"/>
        <v>0.20343702365966321</v>
      </c>
      <c r="BF640" s="115">
        <f t="shared" si="639"/>
        <v>0.11194076461612552</v>
      </c>
      <c r="BG640" s="115">
        <f t="shared" si="656"/>
        <v>1470.1260860260884</v>
      </c>
      <c r="BH640" s="115">
        <f t="shared" si="657"/>
        <v>97.277367197513996</v>
      </c>
      <c r="BI640" s="115">
        <f t="shared" si="640"/>
        <v>97.277367197513996</v>
      </c>
      <c r="BJ640" s="115">
        <f t="shared" si="641"/>
        <v>-7.5947104815244568</v>
      </c>
      <c r="BK640" s="115">
        <f t="shared" si="620"/>
        <v>-7.5947104815244568</v>
      </c>
      <c r="BL640" s="115">
        <f t="shared" si="621"/>
        <v>-7.5947104815244568</v>
      </c>
      <c r="BM640" s="115">
        <f t="shared" si="642"/>
        <v>7.5947104815244568</v>
      </c>
      <c r="BN640" s="201">
        <f t="shared" si="622"/>
        <v>13.391035162017864</v>
      </c>
      <c r="BO640" s="216">
        <f t="shared" si="658"/>
        <v>340.57272491465244</v>
      </c>
      <c r="BP640" s="201"/>
      <c r="BQ640" s="110">
        <f t="shared" si="623"/>
        <v>316.12404629370161</v>
      </c>
      <c r="BR640" s="110">
        <f t="shared" si="624"/>
        <v>3.0395011019147048E-2</v>
      </c>
      <c r="BS640" s="110">
        <f t="shared" si="643"/>
        <v>0.9696049889808529</v>
      </c>
      <c r="BT640" s="110">
        <f t="shared" si="644"/>
        <v>8.9842453956669992E-3</v>
      </c>
    </row>
    <row r="641" spans="1:72" s="217" customFormat="1">
      <c r="A641" s="110">
        <f t="shared" si="659"/>
        <v>3.0300000000001273</v>
      </c>
      <c r="B641" s="110">
        <f t="shared" si="625"/>
        <v>1489.9389948584715</v>
      </c>
      <c r="C641" s="116">
        <f t="shared" si="626"/>
        <v>1469.1529625621872</v>
      </c>
      <c r="D641" s="110"/>
      <c r="E641" s="205">
        <f t="shared" si="594"/>
        <v>1476.7447280205386</v>
      </c>
      <c r="F641" s="205">
        <f t="shared" si="595"/>
        <v>1583.8516812236317</v>
      </c>
      <c r="G641" s="205">
        <f t="shared" si="596"/>
        <v>-0.1672345074271967</v>
      </c>
      <c r="H641" s="205">
        <f t="shared" si="597"/>
        <v>1458.8327494595915</v>
      </c>
      <c r="I641" s="205">
        <f t="shared" si="598"/>
        <v>0</v>
      </c>
      <c r="J641" s="110"/>
      <c r="K641" s="115">
        <f t="shared" si="599"/>
        <v>1441.5644100000131</v>
      </c>
      <c r="L641" s="115">
        <f t="shared" si="600"/>
        <v>1688.0211200000076</v>
      </c>
      <c r="M641" s="115">
        <f t="shared" si="601"/>
        <v>0.20204741379310068</v>
      </c>
      <c r="N641" s="115">
        <f t="shared" si="602"/>
        <v>1526.4256768030016</v>
      </c>
      <c r="O641" s="115">
        <f t="shared" si="603"/>
        <v>1897.9882000000043</v>
      </c>
      <c r="P641" s="110"/>
      <c r="Q641" s="205">
        <f t="shared" si="604"/>
        <v>0.12318777113297504</v>
      </c>
      <c r="R641" s="204">
        <f t="shared" si="605"/>
        <v>9.7572282829940242</v>
      </c>
      <c r="S641" s="204">
        <f t="shared" si="606"/>
        <v>9.7572282829940242</v>
      </c>
      <c r="T641" s="115">
        <f t="shared" si="607"/>
        <v>0.19628025083374442</v>
      </c>
      <c r="U641" s="115">
        <f t="shared" si="608"/>
        <v>8.6959074005706611</v>
      </c>
      <c r="V641" s="115">
        <f t="shared" si="609"/>
        <v>0</v>
      </c>
      <c r="W641" s="202">
        <f t="shared" si="627"/>
        <v>8.6959074005706611</v>
      </c>
      <c r="X641" s="110"/>
      <c r="Y641" s="205">
        <f t="shared" si="645"/>
        <v>108.26033116900592</v>
      </c>
      <c r="Z641" s="205">
        <f t="shared" si="646"/>
        <v>-7.0880229819963794E-2</v>
      </c>
      <c r="AA641" s="205">
        <f t="shared" si="610"/>
        <v>2.6757627235236456</v>
      </c>
      <c r="AB641" s="205">
        <f t="shared" si="628"/>
        <v>2.6857686443770703</v>
      </c>
      <c r="AC641" s="205">
        <f t="shared" si="647"/>
        <v>-6.1543767806112752E-2</v>
      </c>
      <c r="AD641" s="205">
        <f t="shared" si="611"/>
        <v>2.9646634581790297</v>
      </c>
      <c r="AE641" s="205">
        <f t="shared" si="629"/>
        <v>0.27889481380195935</v>
      </c>
      <c r="AF641" s="205">
        <f t="shared" si="612"/>
        <v>0.27889481380195935</v>
      </c>
      <c r="AG641" s="205">
        <f t="shared" si="630"/>
        <v>0.27889481380195935</v>
      </c>
      <c r="AH641" s="205">
        <f t="shared" si="631"/>
        <v>0.27889481380195935</v>
      </c>
      <c r="AI641" s="205">
        <f t="shared" si="613"/>
        <v>-6.6534584351394921E-2</v>
      </c>
      <c r="AJ641" s="205">
        <f t="shared" si="648"/>
        <v>1469.6184114080265</v>
      </c>
      <c r="AK641" s="205">
        <f t="shared" si="632"/>
        <v>108.18365613208928</v>
      </c>
      <c r="AL641" s="205">
        <f t="shared" si="614"/>
        <v>108.18365613208928</v>
      </c>
      <c r="AM641" s="205">
        <f t="shared" si="615"/>
        <v>-13.416197640173097</v>
      </c>
      <c r="AN641" s="205">
        <f t="shared" si="633"/>
        <v>-13.416197640173097</v>
      </c>
      <c r="AO641" s="205">
        <f t="shared" si="616"/>
        <v>-13.416197640173097</v>
      </c>
      <c r="AP641" s="205">
        <f t="shared" si="634"/>
        <v>-13.416197640173097</v>
      </c>
      <c r="AQ641" s="205">
        <f t="shared" si="635"/>
        <v>13.416197640173097</v>
      </c>
      <c r="AR641" s="215">
        <f t="shared" si="617"/>
        <v>60.078790153119101</v>
      </c>
      <c r="AS641" s="215">
        <f t="shared" si="618"/>
        <v>60.078790153119101</v>
      </c>
      <c r="AT641" s="215">
        <f t="shared" si="619"/>
        <v>9.8072817805153019</v>
      </c>
      <c r="AU641" s="215">
        <f t="shared" si="649"/>
        <v>105.8932204856594</v>
      </c>
      <c r="AV641" s="201"/>
      <c r="AW641" s="115">
        <f t="shared" si="650"/>
        <v>101.9429999999851</v>
      </c>
      <c r="AX641" s="115">
        <f t="shared" si="651"/>
        <v>0.11194076461612545</v>
      </c>
      <c r="AY641" s="115">
        <f t="shared" si="636"/>
        <v>3.7452637194105618</v>
      </c>
      <c r="AZ641" s="115">
        <f t="shared" si="652"/>
        <v>0.11599827232204274</v>
      </c>
      <c r="BA641" s="115">
        <f t="shared" si="637"/>
        <v>3.9507293733372211</v>
      </c>
      <c r="BB641" s="115">
        <f t="shared" si="653"/>
        <v>3.7452637194105618</v>
      </c>
      <c r="BC641" s="115">
        <f t="shared" si="654"/>
        <v>3.7462523151104876</v>
      </c>
      <c r="BD641" s="115">
        <f t="shared" si="655"/>
        <v>3.9507293733372211</v>
      </c>
      <c r="BE641" s="115">
        <f t="shared" si="638"/>
        <v>0.20447705822673345</v>
      </c>
      <c r="BF641" s="115">
        <f t="shared" si="639"/>
        <v>0.11345294461216646</v>
      </c>
      <c r="BG641" s="115">
        <f t="shared" si="656"/>
        <v>1469.5256494689393</v>
      </c>
      <c r="BH641" s="115">
        <f t="shared" si="657"/>
        <v>97.312346390119529</v>
      </c>
      <c r="BI641" s="115">
        <f t="shared" si="640"/>
        <v>97.312346390119529</v>
      </c>
      <c r="BJ641" s="115">
        <f t="shared" si="641"/>
        <v>-7.6134080466614904</v>
      </c>
      <c r="BK641" s="115">
        <f t="shared" si="620"/>
        <v>-7.6134080466614904</v>
      </c>
      <c r="BL641" s="115">
        <f t="shared" si="621"/>
        <v>-7.6134080466614904</v>
      </c>
      <c r="BM641" s="115">
        <f t="shared" si="642"/>
        <v>7.6134080466614904</v>
      </c>
      <c r="BN641" s="201">
        <f t="shared" si="622"/>
        <v>13.679715917495887</v>
      </c>
      <c r="BO641" s="216">
        <f t="shared" si="658"/>
        <v>354.25244083214835</v>
      </c>
      <c r="BP641" s="201"/>
      <c r="BQ641" s="110">
        <f t="shared" si="623"/>
        <v>329.41651879749946</v>
      </c>
      <c r="BR641" s="110">
        <f t="shared" si="624"/>
        <v>3.2145692290177649E-2</v>
      </c>
      <c r="BS641" s="110">
        <f t="shared" si="643"/>
        <v>0.96785430770982239</v>
      </c>
      <c r="BT641" s="110">
        <f t="shared" si="644"/>
        <v>9.3620174642249365E-3</v>
      </c>
    </row>
    <row r="642" spans="1:72" s="217" customFormat="1">
      <c r="A642" s="110">
        <f t="shared" si="659"/>
        <v>3.0200000000001275</v>
      </c>
      <c r="B642" s="110">
        <f t="shared" si="625"/>
        <v>1489.8071829942521</v>
      </c>
      <c r="C642" s="116">
        <f t="shared" si="626"/>
        <v>1468.552174660656</v>
      </c>
      <c r="D642" s="110"/>
      <c r="E642" s="205">
        <f t="shared" si="594"/>
        <v>1475.6879272975148</v>
      </c>
      <c r="F642" s="205">
        <f t="shared" si="595"/>
        <v>1582.9286812236319</v>
      </c>
      <c r="G642" s="205">
        <f t="shared" si="596"/>
        <v>-0.16727360080101494</v>
      </c>
      <c r="H642" s="205">
        <f t="shared" si="597"/>
        <v>1457.7493802356776</v>
      </c>
      <c r="I642" s="205">
        <f t="shared" si="598"/>
        <v>0</v>
      </c>
      <c r="J642" s="110"/>
      <c r="K642" s="115">
        <f t="shared" si="599"/>
        <v>1440.5439600000132</v>
      </c>
      <c r="L642" s="115">
        <f t="shared" si="600"/>
        <v>1687.4147200000077</v>
      </c>
      <c r="M642" s="115">
        <f t="shared" si="601"/>
        <v>0.202265372168282</v>
      </c>
      <c r="N642" s="115">
        <f t="shared" si="602"/>
        <v>1525.6089155325765</v>
      </c>
      <c r="O642" s="115">
        <f t="shared" si="603"/>
        <v>1897.6592000000041</v>
      </c>
      <c r="P642" s="110"/>
      <c r="Q642" s="205">
        <f t="shared" si="604"/>
        <v>0.13165942218631485</v>
      </c>
      <c r="R642" s="204">
        <f t="shared" si="605"/>
        <v>10.118474080939768</v>
      </c>
      <c r="S642" s="204">
        <f t="shared" si="606"/>
        <v>10.118474080939768</v>
      </c>
      <c r="T642" s="115">
        <f t="shared" si="607"/>
        <v>0.19955065960116153</v>
      </c>
      <c r="U642" s="115">
        <f t="shared" si="608"/>
        <v>8.9141461764382797</v>
      </c>
      <c r="V642" s="115">
        <f t="shared" si="609"/>
        <v>0</v>
      </c>
      <c r="W642" s="202">
        <f t="shared" si="627"/>
        <v>8.9141461764382797</v>
      </c>
      <c r="X642" s="110"/>
      <c r="Y642" s="205">
        <f t="shared" si="645"/>
        <v>108.33692239139286</v>
      </c>
      <c r="Z642" s="205">
        <f t="shared" si="646"/>
        <v>-6.6539560527287336E-2</v>
      </c>
      <c r="AA642" s="205">
        <f t="shared" si="610"/>
        <v>2.8095800725386897</v>
      </c>
      <c r="AB642" s="205">
        <f t="shared" si="628"/>
        <v>2.8199306207787984</v>
      </c>
      <c r="AC642" s="205">
        <f t="shared" si="647"/>
        <v>-5.7214747306662796E-2</v>
      </c>
      <c r="AD642" s="205">
        <f t="shared" si="611"/>
        <v>3.1005074640555534</v>
      </c>
      <c r="AE642" s="205">
        <f t="shared" si="629"/>
        <v>0.28057684327675503</v>
      </c>
      <c r="AF642" s="205">
        <f t="shared" si="612"/>
        <v>0.28057684327675503</v>
      </c>
      <c r="AG642" s="205">
        <f t="shared" si="630"/>
        <v>0.28057684327675503</v>
      </c>
      <c r="AH642" s="205">
        <f t="shared" si="631"/>
        <v>0.28057684327675503</v>
      </c>
      <c r="AI642" s="205">
        <f t="shared" si="613"/>
        <v>-6.2208216652761279E-2</v>
      </c>
      <c r="AJ642" s="205">
        <f t="shared" si="648"/>
        <v>1469.0166712432733</v>
      </c>
      <c r="AK642" s="205">
        <f t="shared" si="632"/>
        <v>108.26033116900592</v>
      </c>
      <c r="AL642" s="205">
        <f t="shared" si="614"/>
        <v>108.26033116900592</v>
      </c>
      <c r="AM642" s="205">
        <f t="shared" si="615"/>
        <v>-13.481738721619255</v>
      </c>
      <c r="AN642" s="205">
        <f t="shared" si="633"/>
        <v>-13.481738721619255</v>
      </c>
      <c r="AO642" s="205">
        <f t="shared" si="616"/>
        <v>-13.481738721619255</v>
      </c>
      <c r="AP642" s="205">
        <f t="shared" si="634"/>
        <v>-13.481738721619255</v>
      </c>
      <c r="AQ642" s="205">
        <f t="shared" si="635"/>
        <v>13.481738721619255</v>
      </c>
      <c r="AR642" s="215">
        <f t="shared" si="617"/>
        <v>60.210254889827191</v>
      </c>
      <c r="AS642" s="215">
        <f t="shared" si="618"/>
        <v>60.210254889827191</v>
      </c>
      <c r="AT642" s="215">
        <f t="shared" si="619"/>
        <v>10.305947482361709</v>
      </c>
      <c r="AU642" s="215">
        <f t="shared" si="649"/>
        <v>116.1991679680211</v>
      </c>
      <c r="AV642" s="201"/>
      <c r="AW642" s="115">
        <f t="shared" si="650"/>
        <v>102.04500000000043</v>
      </c>
      <c r="AX642" s="115">
        <f t="shared" si="651"/>
        <v>0.1134529446121664</v>
      </c>
      <c r="AY642" s="115">
        <f t="shared" si="636"/>
        <v>3.8214101991599843</v>
      </c>
      <c r="AZ642" s="115">
        <f t="shared" si="652"/>
        <v>0.11750364709309213</v>
      </c>
      <c r="BA642" s="115">
        <f t="shared" si="637"/>
        <v>4.0278846032697642</v>
      </c>
      <c r="BB642" s="115">
        <f t="shared" si="653"/>
        <v>3.8214101991599843</v>
      </c>
      <c r="BC642" s="115">
        <f t="shared" si="654"/>
        <v>3.8223863955771007</v>
      </c>
      <c r="BD642" s="115">
        <f t="shared" si="655"/>
        <v>4.0278846032697642</v>
      </c>
      <c r="BE642" s="115">
        <f t="shared" si="638"/>
        <v>0.20549820769266347</v>
      </c>
      <c r="BF642" s="115">
        <f t="shared" si="639"/>
        <v>0.11495869247869257</v>
      </c>
      <c r="BG642" s="115">
        <f t="shared" si="656"/>
        <v>1468.9238997808336</v>
      </c>
      <c r="BH642" s="115">
        <f t="shared" si="657"/>
        <v>97.34748082833201</v>
      </c>
      <c r="BI642" s="115">
        <f t="shared" si="640"/>
        <v>97.34748082833201</v>
      </c>
      <c r="BJ642" s="115">
        <f t="shared" si="641"/>
        <v>-7.6316333690402303</v>
      </c>
      <c r="BK642" s="115">
        <f t="shared" si="620"/>
        <v>-7.6316333690402303</v>
      </c>
      <c r="BL642" s="115">
        <f t="shared" si="621"/>
        <v>-7.6316333690402303</v>
      </c>
      <c r="BM642" s="115">
        <f t="shared" si="642"/>
        <v>7.6316333690402303</v>
      </c>
      <c r="BN642" s="201">
        <f t="shared" si="622"/>
        <v>13.969603776717021</v>
      </c>
      <c r="BO642" s="216">
        <f t="shared" si="658"/>
        <v>368.22204460886536</v>
      </c>
      <c r="BP642" s="201"/>
      <c r="BQ642" s="110">
        <f t="shared" si="623"/>
        <v>343.01975694478091</v>
      </c>
      <c r="BR642" s="110">
        <f t="shared" si="624"/>
        <v>3.3875357210613022E-2</v>
      </c>
      <c r="BS642" s="110">
        <f t="shared" si="643"/>
        <v>0.96612464278938703</v>
      </c>
      <c r="BT642" s="110">
        <f t="shared" si="644"/>
        <v>9.7486214923706745E-3</v>
      </c>
    </row>
    <row r="643" spans="1:72" s="217" customFormat="1">
      <c r="A643" s="110">
        <f t="shared" si="659"/>
        <v>3.0100000000001277</v>
      </c>
      <c r="B643" s="110">
        <f t="shared" si="625"/>
        <v>1489.6753711300325</v>
      </c>
      <c r="C643" s="116">
        <f t="shared" si="626"/>
        <v>1467.9500721117577</v>
      </c>
      <c r="D643" s="110"/>
      <c r="E643" s="205">
        <f t="shared" si="594"/>
        <v>1474.6300002197397</v>
      </c>
      <c r="F643" s="205">
        <f t="shared" si="595"/>
        <v>1582.0028812236319</v>
      </c>
      <c r="G643" s="205">
        <f t="shared" si="596"/>
        <v>-0.16731184007305064</v>
      </c>
      <c r="H643" s="205">
        <f t="shared" si="597"/>
        <v>1456.6652459250338</v>
      </c>
      <c r="I643" s="205">
        <f t="shared" si="598"/>
        <v>0</v>
      </c>
      <c r="J643" s="110"/>
      <c r="K643" s="115">
        <f t="shared" si="599"/>
        <v>1439.5224900000132</v>
      </c>
      <c r="L643" s="115">
        <f t="shared" si="600"/>
        <v>1686.8076800000076</v>
      </c>
      <c r="M643" s="115">
        <f t="shared" si="601"/>
        <v>0.20248380129589352</v>
      </c>
      <c r="N643" s="115">
        <f t="shared" si="602"/>
        <v>1524.7915804905224</v>
      </c>
      <c r="O643" s="115">
        <f t="shared" si="603"/>
        <v>1897.3298000000043</v>
      </c>
      <c r="P643" s="110"/>
      <c r="Q643" s="205">
        <f t="shared" si="604"/>
        <v>0.14012263403593919</v>
      </c>
      <c r="R643" s="204">
        <f t="shared" si="605"/>
        <v>10.483808018552436</v>
      </c>
      <c r="S643" s="204">
        <f t="shared" si="606"/>
        <v>10.483808018552436</v>
      </c>
      <c r="T643" s="115">
        <f t="shared" si="607"/>
        <v>0.2028139296575765</v>
      </c>
      <c r="U643" s="115">
        <f t="shared" si="608"/>
        <v>9.1336984624181667</v>
      </c>
      <c r="V643" s="115">
        <f t="shared" si="609"/>
        <v>0</v>
      </c>
      <c r="W643" s="202">
        <f t="shared" si="627"/>
        <v>9.1336984624181667</v>
      </c>
      <c r="X643" s="110"/>
      <c r="Y643" s="205">
        <f t="shared" si="645"/>
        <v>108.41343106437994</v>
      </c>
      <c r="Z643" s="205">
        <f t="shared" si="646"/>
        <v>-6.2212432464580213E-2</v>
      </c>
      <c r="AA643" s="205">
        <f t="shared" si="610"/>
        <v>2.944064733495714</v>
      </c>
      <c r="AB643" s="205">
        <f t="shared" si="628"/>
        <v>2.9547480079949882</v>
      </c>
      <c r="AC643" s="205">
        <f t="shared" si="647"/>
        <v>-5.2899093838938316E-2</v>
      </c>
      <c r="AD643" s="205">
        <f t="shared" si="611"/>
        <v>3.2370172195019231</v>
      </c>
      <c r="AE643" s="205">
        <f t="shared" si="629"/>
        <v>0.28226921150693496</v>
      </c>
      <c r="AF643" s="205">
        <f t="shared" si="612"/>
        <v>0.28226921150693496</v>
      </c>
      <c r="AG643" s="205">
        <f t="shared" si="630"/>
        <v>0.28226921150693496</v>
      </c>
      <c r="AH643" s="205">
        <f t="shared" si="631"/>
        <v>0.28226921150693496</v>
      </c>
      <c r="AI643" s="205">
        <f t="shared" si="613"/>
        <v>-5.7894881141776967E-2</v>
      </c>
      <c r="AJ643" s="205">
        <f t="shared" si="648"/>
        <v>1468.4136600361692</v>
      </c>
      <c r="AK643" s="205">
        <f t="shared" si="632"/>
        <v>108.33692239139286</v>
      </c>
      <c r="AL643" s="205">
        <f t="shared" si="614"/>
        <v>108.33692239139286</v>
      </c>
      <c r="AM643" s="205">
        <f t="shared" si="615"/>
        <v>-13.548100253744078</v>
      </c>
      <c r="AN643" s="205">
        <f t="shared" si="633"/>
        <v>-13.548100253744078</v>
      </c>
      <c r="AO643" s="205">
        <f t="shared" si="616"/>
        <v>-13.548100253744078</v>
      </c>
      <c r="AP643" s="205">
        <f t="shared" si="634"/>
        <v>-13.548100253744078</v>
      </c>
      <c r="AQ643" s="205">
        <f t="shared" si="635"/>
        <v>13.548100253744078</v>
      </c>
      <c r="AR643" s="215">
        <f t="shared" si="617"/>
        <v>60.339834145687327</v>
      </c>
      <c r="AS643" s="215">
        <f t="shared" si="618"/>
        <v>60.339834145687327</v>
      </c>
      <c r="AT643" s="215">
        <f t="shared" si="619"/>
        <v>10.807885832482077</v>
      </c>
      <c r="AU643" s="215">
        <f t="shared" si="649"/>
        <v>127.00705380050317</v>
      </c>
      <c r="AV643" s="201"/>
      <c r="AW643" s="115">
        <f t="shared" si="650"/>
        <v>102.14699999999301</v>
      </c>
      <c r="AX643" s="115">
        <f t="shared" si="651"/>
        <v>0.11495869247869256</v>
      </c>
      <c r="AY643" s="115">
        <f t="shared" si="636"/>
        <v>3.897738719692545</v>
      </c>
      <c r="AZ643" s="115">
        <f t="shared" si="652"/>
        <v>0.11900260630952093</v>
      </c>
      <c r="BA643" s="115">
        <f t="shared" si="637"/>
        <v>4.1052036810278274</v>
      </c>
      <c r="BB643" s="115">
        <f t="shared" si="653"/>
        <v>3.897738719692545</v>
      </c>
      <c r="BC643" s="115">
        <f t="shared" si="654"/>
        <v>3.8987027292675012</v>
      </c>
      <c r="BD643" s="115">
        <f t="shared" si="655"/>
        <v>4.1052036810278274</v>
      </c>
      <c r="BE643" s="115">
        <f t="shared" si="638"/>
        <v>0.20650095176032623</v>
      </c>
      <c r="BF643" s="115">
        <f t="shared" si="639"/>
        <v>0.11645810969030404</v>
      </c>
      <c r="BG643" s="115">
        <f t="shared" si="656"/>
        <v>1468.3208557818202</v>
      </c>
      <c r="BH643" s="115">
        <f t="shared" si="657"/>
        <v>97.382766907596562</v>
      </c>
      <c r="BI643" s="115">
        <f t="shared" si="640"/>
        <v>97.382766907596562</v>
      </c>
      <c r="BJ643" s="115">
        <f t="shared" si="641"/>
        <v>-7.6494008713280266</v>
      </c>
      <c r="BK643" s="115">
        <f t="shared" si="620"/>
        <v>-7.6494008713280266</v>
      </c>
      <c r="BL643" s="115">
        <f t="shared" si="621"/>
        <v>-7.6494008713280266</v>
      </c>
      <c r="BM643" s="115">
        <f t="shared" si="642"/>
        <v>7.6494008713280266</v>
      </c>
      <c r="BN643" s="201">
        <f t="shared" si="622"/>
        <v>14.260686149443341</v>
      </c>
      <c r="BO643" s="216">
        <f t="shared" si="658"/>
        <v>382.48273075830872</v>
      </c>
      <c r="BP643" s="201"/>
      <c r="BQ643" s="110">
        <f t="shared" si="623"/>
        <v>356.93516306252815</v>
      </c>
      <c r="BR643" s="110">
        <f t="shared" si="624"/>
        <v>3.5582667930717155E-2</v>
      </c>
      <c r="BS643" s="110">
        <f t="shared" si="643"/>
        <v>0.96441733206928293</v>
      </c>
      <c r="BT643" s="110">
        <f t="shared" si="644"/>
        <v>1.0144097334237051E-2</v>
      </c>
    </row>
    <row r="644" spans="1:72" s="217" customFormat="1">
      <c r="A644" s="110">
        <f t="shared" si="659"/>
        <v>3.0000000000001279</v>
      </c>
      <c r="B644" s="110">
        <f t="shared" si="625"/>
        <v>1489.5435592658132</v>
      </c>
      <c r="C644" s="110">
        <f t="shared" si="626"/>
        <v>1467.3466737703009</v>
      </c>
      <c r="D644" s="110"/>
      <c r="E644" s="205">
        <f t="shared" si="594"/>
        <v>1473.570946787213</v>
      </c>
      <c r="F644" s="205">
        <f t="shared" si="595"/>
        <v>1581.0742812236319</v>
      </c>
      <c r="G644" s="205">
        <f t="shared" si="596"/>
        <v>-0.16734922261871044</v>
      </c>
      <c r="H644" s="205">
        <f t="shared" si="597"/>
        <v>1455.5803473403589</v>
      </c>
      <c r="I644" s="205">
        <f t="shared" si="598"/>
        <v>0</v>
      </c>
      <c r="J644" s="110"/>
      <c r="K644" s="115">
        <f t="shared" si="599"/>
        <v>1438.5000000000132</v>
      </c>
      <c r="L644" s="115">
        <f t="shared" si="600"/>
        <v>1686.2000000000078</v>
      </c>
      <c r="M644" s="115">
        <f t="shared" si="601"/>
        <v>0.20270270270269991</v>
      </c>
      <c r="N644" s="115">
        <f t="shared" si="602"/>
        <v>1523.9736728316104</v>
      </c>
      <c r="O644" s="115">
        <f t="shared" si="603"/>
        <v>1897.0000000000041</v>
      </c>
      <c r="P644" s="110"/>
      <c r="Q644" s="205">
        <f t="shared" si="604"/>
        <v>0.14857783307221015</v>
      </c>
      <c r="R644" s="205">
        <f t="shared" si="605"/>
        <v>10.853244797125297</v>
      </c>
      <c r="S644" s="205">
        <f t="shared" si="606"/>
        <v>10.853244797125297</v>
      </c>
      <c r="T644" s="115">
        <f t="shared" si="607"/>
        <v>0.20607008181591088</v>
      </c>
      <c r="U644" s="115">
        <f t="shared" si="608"/>
        <v>9.3545395458285601</v>
      </c>
      <c r="V644" s="115">
        <f t="shared" si="609"/>
        <v>0</v>
      </c>
      <c r="W644" s="115">
        <f t="shared" si="627"/>
        <v>9.3545395458285601</v>
      </c>
      <c r="X644" s="110"/>
      <c r="Y644" s="205">
        <f t="shared" si="645"/>
        <v>108.48985846748978</v>
      </c>
      <c r="Z644" s="205">
        <f t="shared" si="646"/>
        <v>-5.7898418216909671E-2</v>
      </c>
      <c r="AA644" s="205">
        <f t="shared" si="610"/>
        <v>3.0792248870849468</v>
      </c>
      <c r="AB644" s="205">
        <f t="shared" si="628"/>
        <v>3.0902290105324259</v>
      </c>
      <c r="AC644" s="205">
        <f t="shared" si="647"/>
        <v>-4.8596381166222349E-2</v>
      </c>
      <c r="AD644" s="205">
        <f t="shared" si="611"/>
        <v>3.3742010277817203</v>
      </c>
      <c r="AE644" s="205">
        <f t="shared" si="629"/>
        <v>0.28397201724929433</v>
      </c>
      <c r="AF644" s="205">
        <f t="shared" si="612"/>
        <v>0.28397201724929433</v>
      </c>
      <c r="AG644" s="205">
        <f t="shared" si="630"/>
        <v>0.28397201724929433</v>
      </c>
      <c r="AH644" s="205">
        <f t="shared" si="631"/>
        <v>0.28397201724929433</v>
      </c>
      <c r="AI644" s="205">
        <f t="shared" si="613"/>
        <v>-5.3594165237293781E-2</v>
      </c>
      <c r="AJ644" s="205">
        <f t="shared" si="648"/>
        <v>1467.8093953178675</v>
      </c>
      <c r="AK644" s="205">
        <f t="shared" si="632"/>
        <v>108.41343106437994</v>
      </c>
      <c r="AL644" s="205">
        <f t="shared" si="614"/>
        <v>108.41343106437994</v>
      </c>
      <c r="AM644" s="205">
        <f t="shared" si="615"/>
        <v>-13.615275811490307</v>
      </c>
      <c r="AN644" s="205">
        <f t="shared" si="633"/>
        <v>-13.615275811490307</v>
      </c>
      <c r="AO644" s="205">
        <f t="shared" si="616"/>
        <v>-13.615275811490307</v>
      </c>
      <c r="AP644" s="205">
        <f t="shared" si="634"/>
        <v>-13.615275811490307</v>
      </c>
      <c r="AQ644" s="205">
        <f t="shared" si="635"/>
        <v>13.615275811490307</v>
      </c>
      <c r="AR644" s="112">
        <f t="shared" si="617"/>
        <v>60.467594909905316</v>
      </c>
      <c r="AS644" s="112">
        <f t="shared" si="618"/>
        <v>60.467594909905316</v>
      </c>
      <c r="AT644" s="112">
        <f t="shared" si="619"/>
        <v>11.313138468603869</v>
      </c>
      <c r="AU644" s="112">
        <f t="shared" si="649"/>
        <v>138.32019226910705</v>
      </c>
      <c r="AV644" s="113"/>
      <c r="AW644" s="115">
        <f t="shared" si="650"/>
        <v>102.24900000000834</v>
      </c>
      <c r="AX644" s="115">
        <f t="shared" si="651"/>
        <v>0.11645810969030404</v>
      </c>
      <c r="AY644" s="115">
        <f t="shared" si="636"/>
        <v>3.9742447093266602</v>
      </c>
      <c r="AZ644" s="115">
        <f t="shared" si="652"/>
        <v>0.12049525139397793</v>
      </c>
      <c r="BA644" s="115">
        <f t="shared" si="637"/>
        <v>4.1826824889198502</v>
      </c>
      <c r="BB644" s="115">
        <f t="shared" si="653"/>
        <v>3.9742447093266602</v>
      </c>
      <c r="BC644" s="115">
        <f t="shared" si="654"/>
        <v>3.97519673798078</v>
      </c>
      <c r="BD644" s="115">
        <f t="shared" si="655"/>
        <v>4.1826824889198502</v>
      </c>
      <c r="BE644" s="115">
        <f t="shared" si="638"/>
        <v>0.20748575093907018</v>
      </c>
      <c r="BF644" s="115">
        <f t="shared" si="639"/>
        <v>0.11795129440156071</v>
      </c>
      <c r="BG644" s="115">
        <f t="shared" si="656"/>
        <v>1467.7165356232792</v>
      </c>
      <c r="BH644" s="115">
        <f t="shared" si="657"/>
        <v>97.418201151938121</v>
      </c>
      <c r="BI644" s="115">
        <f t="shared" si="640"/>
        <v>97.418201151938121</v>
      </c>
      <c r="BJ644" s="115">
        <f t="shared" si="641"/>
        <v>-7.666724283782071</v>
      </c>
      <c r="BK644" s="115">
        <f t="shared" si="620"/>
        <v>-7.666724283782071</v>
      </c>
      <c r="BL644" s="115">
        <f t="shared" si="621"/>
        <v>-7.666724283782071</v>
      </c>
      <c r="BM644" s="115">
        <f t="shared" si="642"/>
        <v>7.666724283782071</v>
      </c>
      <c r="BN644" s="113">
        <f t="shared" si="622"/>
        <v>14.552950924815317</v>
      </c>
      <c r="BO644" s="206">
        <f>BO643+BN644</f>
        <v>397.03568168312404</v>
      </c>
      <c r="BP644" s="113"/>
      <c r="BQ644" s="110">
        <f t="shared" si="623"/>
        <v>371.16413274172231</v>
      </c>
      <c r="BR644" s="110">
        <f t="shared" si="624"/>
        <v>3.7266583720619993E-2</v>
      </c>
      <c r="BS644" s="110">
        <f t="shared" si="643"/>
        <v>0.96273341627938003</v>
      </c>
      <c r="BT644" s="110">
        <f t="shared" si="644"/>
        <v>1.0548484652519747E-2</v>
      </c>
    </row>
    <row r="645" spans="1:72" s="217" customFormat="1">
      <c r="A645" s="110">
        <f t="shared" si="659"/>
        <v>2.9900000000001281</v>
      </c>
      <c r="B645" s="110">
        <f t="shared" si="625"/>
        <v>1489.4117474015939</v>
      </c>
      <c r="C645" s="116">
        <f t="shared" si="626"/>
        <v>1466.7419978212017</v>
      </c>
      <c r="D645" s="110"/>
      <c r="E645" s="205">
        <f t="shared" si="594"/>
        <v>1472.510766999935</v>
      </c>
      <c r="F645" s="205">
        <f t="shared" si="595"/>
        <v>1580.1428812236318</v>
      </c>
      <c r="G645" s="205">
        <f t="shared" si="596"/>
        <v>-0.16738574586644162</v>
      </c>
      <c r="H645" s="205">
        <f t="shared" si="597"/>
        <v>1454.4946852814194</v>
      </c>
      <c r="I645" s="205">
        <f t="shared" si="598"/>
        <v>0</v>
      </c>
      <c r="J645" s="110"/>
      <c r="K645" s="115">
        <f t="shared" si="599"/>
        <v>1437.4764900000132</v>
      </c>
      <c r="L645" s="115">
        <f t="shared" si="600"/>
        <v>1685.5916800000077</v>
      </c>
      <c r="M645" s="115">
        <f t="shared" si="601"/>
        <v>0.20292207792207509</v>
      </c>
      <c r="N645" s="115">
        <f t="shared" si="602"/>
        <v>1523.1551937150246</v>
      </c>
      <c r="O645" s="115">
        <f t="shared" si="603"/>
        <v>1896.6698000000042</v>
      </c>
      <c r="P645" s="110"/>
      <c r="Q645" s="205">
        <f t="shared" si="604"/>
        <v>0.15702544285744316</v>
      </c>
      <c r="R645" s="204">
        <f t="shared" si="605"/>
        <v>11.226799162688511</v>
      </c>
      <c r="S645" s="204">
        <f t="shared" si="606"/>
        <v>11.226799162688511</v>
      </c>
      <c r="T645" s="115">
        <f t="shared" si="607"/>
        <v>0.20931913681537112</v>
      </c>
      <c r="U645" s="115">
        <f t="shared" si="608"/>
        <v>9.5766453088169978</v>
      </c>
      <c r="V645" s="115">
        <f t="shared" si="609"/>
        <v>0</v>
      </c>
      <c r="W645" s="202">
        <f t="shared" si="627"/>
        <v>9.5766453088169978</v>
      </c>
      <c r="X645" s="110"/>
      <c r="Y645" s="205">
        <f t="shared" si="645"/>
        <v>108.56620589395565</v>
      </c>
      <c r="Z645" s="205">
        <f t="shared" si="646"/>
        <v>-5.3597099902207034E-2</v>
      </c>
      <c r="AA645" s="205">
        <f t="shared" si="610"/>
        <v>3.2150686491336629</v>
      </c>
      <c r="AB645" s="205">
        <f t="shared" si="628"/>
        <v>3.2263817686473262</v>
      </c>
      <c r="AC645" s="205">
        <f t="shared" si="647"/>
        <v>-4.4306192562770651E-2</v>
      </c>
      <c r="AD645" s="205">
        <f t="shared" si="611"/>
        <v>3.5120671234451586</v>
      </c>
      <c r="AE645" s="205">
        <f t="shared" si="629"/>
        <v>0.28568535479783241</v>
      </c>
      <c r="AF645" s="205">
        <f t="shared" si="612"/>
        <v>0.28568535479783241</v>
      </c>
      <c r="AG645" s="205">
        <f t="shared" si="630"/>
        <v>0.28568535479783241</v>
      </c>
      <c r="AH645" s="205">
        <f t="shared" si="631"/>
        <v>0.28568535479783241</v>
      </c>
      <c r="AI645" s="205">
        <f t="shared" si="613"/>
        <v>-4.9305665250402406E-2</v>
      </c>
      <c r="AJ645" s="205">
        <f t="shared" si="648"/>
        <v>1467.2038940058283</v>
      </c>
      <c r="AK645" s="205">
        <f t="shared" si="632"/>
        <v>108.48985846748978</v>
      </c>
      <c r="AL645" s="205">
        <f t="shared" si="614"/>
        <v>108.48985846748978</v>
      </c>
      <c r="AM645" s="205">
        <f t="shared" si="615"/>
        <v>-13.683259303210052</v>
      </c>
      <c r="AN645" s="205">
        <f t="shared" si="633"/>
        <v>-13.683259303210052</v>
      </c>
      <c r="AO645" s="205">
        <f t="shared" si="616"/>
        <v>-13.683259303210052</v>
      </c>
      <c r="AP645" s="205">
        <f t="shared" si="634"/>
        <v>-13.683259303210052</v>
      </c>
      <c r="AQ645" s="205">
        <f t="shared" si="635"/>
        <v>13.683259303210052</v>
      </c>
      <c r="AR645" s="215">
        <f t="shared" si="617"/>
        <v>60.593601017075066</v>
      </c>
      <c r="AS645" s="215">
        <f t="shared" si="618"/>
        <v>60.593601017075066</v>
      </c>
      <c r="AT645" s="215">
        <f t="shared" si="619"/>
        <v>11.821746927789132</v>
      </c>
      <c r="AU645" s="215">
        <f t="shared" si="649"/>
        <v>150.14193919689617</v>
      </c>
      <c r="AV645" s="201"/>
      <c r="AW645" s="115">
        <f t="shared" si="650"/>
        <v>102.35100000000094</v>
      </c>
      <c r="AX645" s="115">
        <f t="shared" si="651"/>
        <v>0.11795129440156069</v>
      </c>
      <c r="AY645" s="115">
        <f t="shared" si="636"/>
        <v>4.0509237334190269</v>
      </c>
      <c r="AZ645" s="115">
        <f t="shared" si="652"/>
        <v>0.12198168044926709</v>
      </c>
      <c r="BA645" s="115">
        <f t="shared" si="637"/>
        <v>4.2603170283985889</v>
      </c>
      <c r="BB645" s="115">
        <f t="shared" si="653"/>
        <v>4.0509237334190269</v>
      </c>
      <c r="BC645" s="115">
        <f t="shared" si="654"/>
        <v>4.0518639808185988</v>
      </c>
      <c r="BD645" s="115">
        <f t="shared" si="655"/>
        <v>4.2603170283985889</v>
      </c>
      <c r="BE645" s="115">
        <f t="shared" si="638"/>
        <v>0.20845304757999017</v>
      </c>
      <c r="BF645" s="115">
        <f t="shared" si="639"/>
        <v>0.11943834160012411</v>
      </c>
      <c r="BG645" s="115">
        <f t="shared" si="656"/>
        <v>1467.1109568194122</v>
      </c>
      <c r="BH645" s="115">
        <f t="shared" si="657"/>
        <v>97.453780207754136</v>
      </c>
      <c r="BI645" s="115">
        <f t="shared" si="640"/>
        <v>97.453780207754136</v>
      </c>
      <c r="BJ645" s="115">
        <f t="shared" si="641"/>
        <v>-7.6836166866415851</v>
      </c>
      <c r="BK645" s="115">
        <f t="shared" si="620"/>
        <v>-7.6836166866415851</v>
      </c>
      <c r="BL645" s="115">
        <f t="shared" si="621"/>
        <v>-7.6836166866415851</v>
      </c>
      <c r="BM645" s="115">
        <f t="shared" si="642"/>
        <v>7.6836166866415851</v>
      </c>
      <c r="BN645" s="201">
        <f t="shared" si="622"/>
        <v>14.8463864482919</v>
      </c>
      <c r="BO645" s="216">
        <f t="shared" si="658"/>
        <v>411.88206813141596</v>
      </c>
      <c r="BP645" s="201"/>
      <c r="BQ645" s="110">
        <f t="shared" si="623"/>
        <v>385.708055237964</v>
      </c>
      <c r="BR645" s="110">
        <f t="shared" si="624"/>
        <v>3.8926316720107275E-2</v>
      </c>
      <c r="BS645" s="110">
        <f t="shared" si="643"/>
        <v>0.96107368327989273</v>
      </c>
      <c r="BT645" s="110">
        <f t="shared" si="644"/>
        <v>1.0961822929862936E-2</v>
      </c>
    </row>
    <row r="646" spans="1:72" s="217" customFormat="1">
      <c r="A646" s="110">
        <f t="shared" si="659"/>
        <v>2.9800000000001283</v>
      </c>
      <c r="B646" s="110">
        <f t="shared" si="625"/>
        <v>1489.2799355373745</v>
      </c>
      <c r="C646" s="116">
        <f t="shared" si="626"/>
        <v>1466.1360618110309</v>
      </c>
      <c r="D646" s="110"/>
      <c r="E646" s="205">
        <f t="shared" si="594"/>
        <v>1471.4494608579053</v>
      </c>
      <c r="F646" s="205">
        <f t="shared" si="595"/>
        <v>1579.2086812236321</v>
      </c>
      <c r="G646" s="205">
        <f t="shared" si="596"/>
        <v>-0.16742140729828928</v>
      </c>
      <c r="H646" s="205">
        <f t="shared" si="597"/>
        <v>1453.4082605349088</v>
      </c>
      <c r="I646" s="205">
        <f t="shared" si="598"/>
        <v>0</v>
      </c>
      <c r="J646" s="110"/>
      <c r="K646" s="115">
        <f t="shared" si="599"/>
        <v>1436.4519600000131</v>
      </c>
      <c r="L646" s="115">
        <f t="shared" si="600"/>
        <v>1684.9827200000079</v>
      </c>
      <c r="M646" s="115">
        <f t="shared" si="601"/>
        <v>0.20314192849403834</v>
      </c>
      <c r="N646" s="115">
        <f t="shared" si="602"/>
        <v>1522.3361443043834</v>
      </c>
      <c r="O646" s="115">
        <f t="shared" si="603"/>
        <v>1896.3392000000042</v>
      </c>
      <c r="P646" s="110"/>
      <c r="Q646" s="205">
        <f t="shared" si="604"/>
        <v>0.16546588420883102</v>
      </c>
      <c r="R646" s="204">
        <f t="shared" si="605"/>
        <v>11.604485907392231</v>
      </c>
      <c r="S646" s="204">
        <f t="shared" si="606"/>
        <v>11.604485907392231</v>
      </c>
      <c r="T646" s="115">
        <f t="shared" si="607"/>
        <v>0.21256111532175151</v>
      </c>
      <c r="U646" s="115">
        <f t="shared" si="608"/>
        <v>9.7999922053983912</v>
      </c>
      <c r="V646" s="115">
        <f t="shared" si="609"/>
        <v>0</v>
      </c>
      <c r="W646" s="202">
        <f t="shared" si="627"/>
        <v>9.7999922053983912</v>
      </c>
      <c r="X646" s="110"/>
      <c r="Y646" s="205">
        <f t="shared" si="645"/>
        <v>108.6424746510625</v>
      </c>
      <c r="Z646" s="205">
        <f t="shared" si="646"/>
        <v>-4.9308068755889785E-2</v>
      </c>
      <c r="AA646" s="205">
        <f t="shared" si="610"/>
        <v>3.3516040740426742</v>
      </c>
      <c r="AB646" s="205">
        <f t="shared" si="628"/>
        <v>3.3632143616794239</v>
      </c>
      <c r="AC646" s="205">
        <f t="shared" si="647"/>
        <v>-4.0028120398746203E-2</v>
      </c>
      <c r="AD646" s="205">
        <f t="shared" si="611"/>
        <v>3.6506236759491726</v>
      </c>
      <c r="AE646" s="205">
        <f t="shared" si="629"/>
        <v>0.28740931426974869</v>
      </c>
      <c r="AF646" s="205">
        <f t="shared" si="612"/>
        <v>0.28740931426974869</v>
      </c>
      <c r="AG646" s="205">
        <f t="shared" si="630"/>
        <v>0.28740931426974869</v>
      </c>
      <c r="AH646" s="205">
        <f t="shared" si="631"/>
        <v>0.28740931426974869</v>
      </c>
      <c r="AI646" s="205">
        <f t="shared" si="613"/>
        <v>-4.5028986003684018E-2</v>
      </c>
      <c r="AJ646" s="205">
        <f t="shared" si="648"/>
        <v>1466.597172432289</v>
      </c>
      <c r="AK646" s="205">
        <f t="shared" si="632"/>
        <v>108.56620589395565</v>
      </c>
      <c r="AL646" s="205">
        <f t="shared" si="614"/>
        <v>108.56620589395565</v>
      </c>
      <c r="AM646" s="205">
        <f t="shared" si="615"/>
        <v>-13.752044952092429</v>
      </c>
      <c r="AN646" s="205">
        <f t="shared" si="633"/>
        <v>-13.752044952092429</v>
      </c>
      <c r="AO646" s="205">
        <f t="shared" si="616"/>
        <v>-13.752044952092429</v>
      </c>
      <c r="AP646" s="205">
        <f t="shared" si="634"/>
        <v>-13.752044952092429</v>
      </c>
      <c r="AQ646" s="205">
        <f t="shared" si="635"/>
        <v>13.752044952092429</v>
      </c>
      <c r="AR646" s="215">
        <f t="shared" si="617"/>
        <v>60.717913339367755</v>
      </c>
      <c r="AS646" s="215">
        <f t="shared" si="618"/>
        <v>60.717913339367755</v>
      </c>
      <c r="AT646" s="215">
        <f t="shared" si="619"/>
        <v>12.333752660471124</v>
      </c>
      <c r="AU646" s="215">
        <f t="shared" si="649"/>
        <v>162.47569185736731</v>
      </c>
      <c r="AV646" s="201"/>
      <c r="AW646" s="115">
        <f t="shared" si="650"/>
        <v>102.45300000001626</v>
      </c>
      <c r="AX646" s="115">
        <f t="shared" si="651"/>
        <v>0.11943834160012413</v>
      </c>
      <c r="AY646" s="115">
        <f t="shared" si="636"/>
        <v>4.1277714878629705</v>
      </c>
      <c r="AZ646" s="115">
        <f t="shared" si="652"/>
        <v>0.12346198841148873</v>
      </c>
      <c r="BA646" s="115">
        <f t="shared" si="637"/>
        <v>4.3381034145359214</v>
      </c>
      <c r="BB646" s="115">
        <f t="shared" si="653"/>
        <v>4.1277714878629705</v>
      </c>
      <c r="BC646" s="115">
        <f t="shared" si="654"/>
        <v>4.1287001476850129</v>
      </c>
      <c r="BD646" s="115">
        <f t="shared" si="655"/>
        <v>4.3381034145359214</v>
      </c>
      <c r="BE646" s="115">
        <f t="shared" si="638"/>
        <v>0.20940326685090849</v>
      </c>
      <c r="BF646" s="115">
        <f t="shared" si="639"/>
        <v>0.12091934325070897</v>
      </c>
      <c r="BG646" s="115">
        <f t="shared" si="656"/>
        <v>1466.504136276812</v>
      </c>
      <c r="BH646" s="115">
        <f t="shared" si="657"/>
        <v>97.489500838130226</v>
      </c>
      <c r="BI646" s="115">
        <f t="shared" si="640"/>
        <v>97.489500838130226</v>
      </c>
      <c r="BJ646" s="115">
        <f t="shared" si="641"/>
        <v>-7.7000905495348881</v>
      </c>
      <c r="BK646" s="115">
        <f t="shared" si="620"/>
        <v>-7.7000905495348881</v>
      </c>
      <c r="BL646" s="115">
        <f t="shared" si="621"/>
        <v>-7.7000905495348881</v>
      </c>
      <c r="BM646" s="115">
        <f t="shared" si="642"/>
        <v>7.7000905495348881</v>
      </c>
      <c r="BN646" s="201">
        <f t="shared" si="622"/>
        <v>15.140981500022328</v>
      </c>
      <c r="BO646" s="216">
        <f t="shared" si="658"/>
        <v>427.02304963143831</v>
      </c>
      <c r="BP646" s="201"/>
      <c r="BQ646" s="110">
        <f t="shared" si="623"/>
        <v>400.5683138540312</v>
      </c>
      <c r="BR646" s="110">
        <f t="shared" si="624"/>
        <v>4.0561294100904387E-2</v>
      </c>
      <c r="BS646" s="110">
        <f t="shared" si="643"/>
        <v>0.95943870589909563</v>
      </c>
      <c r="BT646" s="110">
        <f t="shared" si="644"/>
        <v>1.1384151479731567E-2</v>
      </c>
    </row>
    <row r="647" spans="1:72" s="217" customFormat="1">
      <c r="A647" s="110">
        <f t="shared" si="659"/>
        <v>2.9700000000001285</v>
      </c>
      <c r="B647" s="110">
        <f t="shared" si="625"/>
        <v>1489.1481236731552</v>
      </c>
      <c r="C647" s="116">
        <f t="shared" si="626"/>
        <v>1465.5288826776373</v>
      </c>
      <c r="D647" s="110"/>
      <c r="E647" s="205">
        <f t="shared" si="594"/>
        <v>1470.3870283611243</v>
      </c>
      <c r="F647" s="205">
        <f t="shared" si="595"/>
        <v>1578.2716812236322</v>
      </c>
      <c r="G647" s="205">
        <f t="shared" si="596"/>
        <v>-0.16745620445044479</v>
      </c>
      <c r="H647" s="205">
        <f t="shared" si="597"/>
        <v>1452.3210738743148</v>
      </c>
      <c r="I647" s="205">
        <f t="shared" si="598"/>
        <v>0</v>
      </c>
      <c r="J647" s="110"/>
      <c r="K647" s="115">
        <f t="shared" si="599"/>
        <v>1435.4264100000132</v>
      </c>
      <c r="L647" s="115">
        <f t="shared" si="600"/>
        <v>1684.3731200000079</v>
      </c>
      <c r="M647" s="115">
        <f t="shared" si="601"/>
        <v>0.20336225596529001</v>
      </c>
      <c r="N647" s="115">
        <f t="shared" si="602"/>
        <v>1521.5165257677618</v>
      </c>
      <c r="O647" s="115">
        <f t="shared" si="603"/>
        <v>1896.0082000000043</v>
      </c>
      <c r="P647" s="110"/>
      <c r="Q647" s="205">
        <f t="shared" si="604"/>
        <v>0.17389957528009747</v>
      </c>
      <c r="R647" s="204">
        <f t="shared" si="605"/>
        <v>11.986319870823856</v>
      </c>
      <c r="S647" s="204">
        <f t="shared" si="606"/>
        <v>11.986319870823856</v>
      </c>
      <c r="T647" s="115">
        <f t="shared" si="607"/>
        <v>0.21579603792772795</v>
      </c>
      <c r="U647" s="115">
        <f t="shared" si="608"/>
        <v>10.024557239761135</v>
      </c>
      <c r="V647" s="115">
        <f t="shared" si="609"/>
        <v>0</v>
      </c>
      <c r="W647" s="202">
        <f t="shared" si="627"/>
        <v>10.024557239761135</v>
      </c>
      <c r="X647" s="110"/>
      <c r="Y647" s="205">
        <f t="shared" si="645"/>
        <v>108.71866605939663</v>
      </c>
      <c r="Z647" s="205">
        <f t="shared" si="646"/>
        <v>-4.5030924738464942E-2</v>
      </c>
      <c r="AA647" s="205">
        <f t="shared" si="610"/>
        <v>3.4888391580362295</v>
      </c>
      <c r="AB647" s="205">
        <f t="shared" si="628"/>
        <v>3.5007348112003451</v>
      </c>
      <c r="AC647" s="205">
        <f t="shared" si="647"/>
        <v>-3.5761765748127027E-2</v>
      </c>
      <c r="AD647" s="205">
        <f t="shared" si="611"/>
        <v>3.7898787930794002</v>
      </c>
      <c r="AE647" s="205">
        <f t="shared" si="629"/>
        <v>0.2891439818790551</v>
      </c>
      <c r="AF647" s="205">
        <f t="shared" si="612"/>
        <v>0.2891439818790551</v>
      </c>
      <c r="AG647" s="205">
        <f t="shared" si="630"/>
        <v>0.2891439818790551</v>
      </c>
      <c r="AH647" s="205">
        <f t="shared" si="631"/>
        <v>0.2891439818790551</v>
      </c>
      <c r="AI647" s="205">
        <f t="shared" si="613"/>
        <v>-4.0763740471085781E-2</v>
      </c>
      <c r="AJ647" s="205">
        <f t="shared" si="648"/>
        <v>1465.9892463710239</v>
      </c>
      <c r="AK647" s="205">
        <f t="shared" si="632"/>
        <v>108.6424746510625</v>
      </c>
      <c r="AL647" s="205">
        <f t="shared" si="614"/>
        <v>108.6424746510625</v>
      </c>
      <c r="AM647" s="205">
        <f t="shared" si="615"/>
        <v>-13.821627279441447</v>
      </c>
      <c r="AN647" s="205">
        <f t="shared" si="633"/>
        <v>-13.821627279441447</v>
      </c>
      <c r="AO647" s="205">
        <f t="shared" si="616"/>
        <v>-13.821627279441447</v>
      </c>
      <c r="AP647" s="205">
        <f t="shared" si="634"/>
        <v>-13.821627279441447</v>
      </c>
      <c r="AQ647" s="205">
        <f t="shared" si="635"/>
        <v>13.821627279441447</v>
      </c>
      <c r="AR647" s="215">
        <f t="shared" si="617"/>
        <v>60.840589965034894</v>
      </c>
      <c r="AS647" s="215">
        <f t="shared" si="618"/>
        <v>60.840589965034894</v>
      </c>
      <c r="AT647" s="215">
        <f t="shared" si="619"/>
        <v>12.849197043780261</v>
      </c>
      <c r="AU647" s="215">
        <f t="shared" si="649"/>
        <v>175.32488890114757</v>
      </c>
      <c r="AV647" s="201"/>
      <c r="AW647" s="115">
        <f t="shared" si="650"/>
        <v>102.55499999998611</v>
      </c>
      <c r="AX647" s="115">
        <f t="shared" si="651"/>
        <v>0.12091934325070897</v>
      </c>
      <c r="AY647" s="115">
        <f t="shared" si="636"/>
        <v>4.2047837929871541</v>
      </c>
      <c r="AZ647" s="115">
        <f t="shared" si="652"/>
        <v>0.12493626719398992</v>
      </c>
      <c r="BA647" s="115">
        <f t="shared" si="637"/>
        <v>4.4160378708304391</v>
      </c>
      <c r="BB647" s="115">
        <f t="shared" si="653"/>
        <v>4.2047837929871541</v>
      </c>
      <c r="BC647" s="115">
        <f t="shared" si="654"/>
        <v>4.20570105318036</v>
      </c>
      <c r="BD647" s="115">
        <f t="shared" si="655"/>
        <v>4.4160378708304391</v>
      </c>
      <c r="BE647" s="115">
        <f t="shared" si="638"/>
        <v>0.21033681765007906</v>
      </c>
      <c r="BF647" s="115">
        <f t="shared" si="639"/>
        <v>0.12239438843051663</v>
      </c>
      <c r="BG647" s="115">
        <f t="shared" si="656"/>
        <v>1465.8960903222517</v>
      </c>
      <c r="BH647" s="115">
        <f t="shared" si="657"/>
        <v>97.525359917474162</v>
      </c>
      <c r="BI647" s="115">
        <f t="shared" si="640"/>
        <v>97.525359917474162</v>
      </c>
      <c r="BJ647" s="115">
        <f t="shared" si="641"/>
        <v>-7.7161577680213185</v>
      </c>
      <c r="BK647" s="115">
        <f t="shared" si="620"/>
        <v>-7.7161577680213185</v>
      </c>
      <c r="BL647" s="115">
        <f t="shared" si="621"/>
        <v>-7.7161577680213185</v>
      </c>
      <c r="BM647" s="115">
        <f t="shared" si="642"/>
        <v>7.7161577680213185</v>
      </c>
      <c r="BN647" s="201">
        <f t="shared" si="622"/>
        <v>15.436725274548641</v>
      </c>
      <c r="BO647" s="216">
        <f t="shared" si="658"/>
        <v>442.45977490598693</v>
      </c>
      <c r="BP647" s="201"/>
      <c r="BQ647" s="110">
        <f t="shared" si="623"/>
        <v>415.74628630550296</v>
      </c>
      <c r="BR647" s="110">
        <f t="shared" si="624"/>
        <v>4.2171125678393567E-2</v>
      </c>
      <c r="BS647" s="110">
        <f t="shared" si="643"/>
        <v>0.95782887432160646</v>
      </c>
      <c r="BT647" s="110">
        <f t="shared" si="644"/>
        <v>1.1815509456802396E-2</v>
      </c>
    </row>
    <row r="648" spans="1:72" s="217" customFormat="1">
      <c r="A648" s="110">
        <f t="shared" si="659"/>
        <v>2.9600000000001288</v>
      </c>
      <c r="B648" s="110">
        <f t="shared" si="625"/>
        <v>1489.0163118089358</v>
      </c>
      <c r="C648" s="116">
        <f t="shared" si="626"/>
        <v>1464.920476777987</v>
      </c>
      <c r="D648" s="110"/>
      <c r="E648" s="205">
        <f t="shared" si="594"/>
        <v>1469.3234695095916</v>
      </c>
      <c r="F648" s="205">
        <f t="shared" si="595"/>
        <v>1577.3318812236321</v>
      </c>
      <c r="G648" s="205">
        <f t="shared" si="596"/>
        <v>-0.1674901349137837</v>
      </c>
      <c r="H648" s="205">
        <f t="shared" si="597"/>
        <v>1451.2331260597834</v>
      </c>
      <c r="I648" s="205">
        <f t="shared" si="598"/>
        <v>0</v>
      </c>
      <c r="J648" s="110"/>
      <c r="K648" s="115">
        <f t="shared" si="599"/>
        <v>1434.3998400000132</v>
      </c>
      <c r="L648" s="115">
        <f t="shared" si="600"/>
        <v>1683.7628800000077</v>
      </c>
      <c r="M648" s="115">
        <f t="shared" si="601"/>
        <v>0.20358306188924796</v>
      </c>
      <c r="N648" s="115">
        <f t="shared" si="602"/>
        <v>1520.6963392777134</v>
      </c>
      <c r="O648" s="115">
        <f t="shared" si="603"/>
        <v>1895.6768000000043</v>
      </c>
      <c r="P648" s="110"/>
      <c r="Q648" s="205">
        <f t="shared" si="604"/>
        <v>0.18232693164197544</v>
      </c>
      <c r="R648" s="204">
        <f t="shared" si="605"/>
        <v>12.372315941263169</v>
      </c>
      <c r="S648" s="204">
        <f t="shared" si="606"/>
        <v>12.372315941263169</v>
      </c>
      <c r="T648" s="115">
        <f t="shared" si="607"/>
        <v>0.21902392515315744</v>
      </c>
      <c r="U648" s="115">
        <f t="shared" si="608"/>
        <v>10.250317945752101</v>
      </c>
      <c r="V648" s="115">
        <f t="shared" si="609"/>
        <v>0</v>
      </c>
      <c r="W648" s="202">
        <f t="shared" si="627"/>
        <v>10.250317945752101</v>
      </c>
      <c r="X648" s="110"/>
      <c r="Y648" s="205">
        <f t="shared" si="645"/>
        <v>108.79478145314128</v>
      </c>
      <c r="Z648" s="205">
        <f t="shared" si="646"/>
        <v>-4.0765276164432887E-2</v>
      </c>
      <c r="AA648" s="205">
        <f t="shared" si="610"/>
        <v>3.6267818422397644</v>
      </c>
      <c r="AB648" s="205">
        <f t="shared" si="628"/>
        <v>3.6389510839947565</v>
      </c>
      <c r="AC648" s="205">
        <f t="shared" si="647"/>
        <v>-3.1506738017908084E-2</v>
      </c>
      <c r="AD648" s="205">
        <f t="shared" si="611"/>
        <v>3.929840524189351</v>
      </c>
      <c r="AE648" s="205">
        <f t="shared" si="629"/>
        <v>0.29088944019459451</v>
      </c>
      <c r="AF648" s="205">
        <f t="shared" si="612"/>
        <v>0.29088944019459451</v>
      </c>
      <c r="AG648" s="205">
        <f t="shared" si="630"/>
        <v>0.29088944019459451</v>
      </c>
      <c r="AH648" s="205">
        <f t="shared" si="631"/>
        <v>0.29088944019459451</v>
      </c>
      <c r="AI648" s="205">
        <f t="shared" si="613"/>
        <v>-3.6509549437064304E-2</v>
      </c>
      <c r="AJ648" s="205">
        <f t="shared" si="648"/>
        <v>1465.380131062499</v>
      </c>
      <c r="AK648" s="205">
        <f t="shared" si="632"/>
        <v>108.71866605939663</v>
      </c>
      <c r="AL648" s="205">
        <f t="shared" si="614"/>
        <v>108.71866605939663</v>
      </c>
      <c r="AM648" s="205">
        <f t="shared" si="615"/>
        <v>-13.892001088940528</v>
      </c>
      <c r="AN648" s="205">
        <f t="shared" si="633"/>
        <v>-13.892001088940528</v>
      </c>
      <c r="AO648" s="205">
        <f t="shared" si="616"/>
        <v>-13.892001088940528</v>
      </c>
      <c r="AP648" s="205">
        <f t="shared" si="634"/>
        <v>-13.892001088940528</v>
      </c>
      <c r="AQ648" s="205">
        <f t="shared" si="635"/>
        <v>13.892001088940528</v>
      </c>
      <c r="AR648" s="215">
        <f t="shared" si="617"/>
        <v>60.961686364130678</v>
      </c>
      <c r="AS648" s="215">
        <f t="shared" si="618"/>
        <v>60.961686364130678</v>
      </c>
      <c r="AT648" s="215">
        <f t="shared" si="619"/>
        <v>13.368121394230782</v>
      </c>
      <c r="AU648" s="215">
        <f t="shared" si="649"/>
        <v>188.69301029537834</v>
      </c>
      <c r="AV648" s="201"/>
      <c r="AW648" s="115">
        <f t="shared" si="650"/>
        <v>102.65700000000143</v>
      </c>
      <c r="AX648" s="115">
        <f t="shared" si="651"/>
        <v>0.12239438843051662</v>
      </c>
      <c r="AY648" s="115">
        <f t="shared" si="636"/>
        <v>4.2819565878242809</v>
      </c>
      <c r="AZ648" s="115">
        <f t="shared" si="652"/>
        <v>0.12640460582279744</v>
      </c>
      <c r="BA648" s="115">
        <f t="shared" si="637"/>
        <v>4.4941167243231472</v>
      </c>
      <c r="BB648" s="115">
        <f t="shared" si="653"/>
        <v>4.2819565878242809</v>
      </c>
      <c r="BC648" s="115">
        <f t="shared" si="654"/>
        <v>4.2828626308605715</v>
      </c>
      <c r="BD648" s="115">
        <f t="shared" si="655"/>
        <v>4.4941167243231472</v>
      </c>
      <c r="BE648" s="115">
        <f t="shared" si="638"/>
        <v>0.21125409346257573</v>
      </c>
      <c r="BF648" s="115">
        <f t="shared" si="639"/>
        <v>0.12386356345673753</v>
      </c>
      <c r="BG648" s="115">
        <f t="shared" si="656"/>
        <v>1465.2868347288174</v>
      </c>
      <c r="BH648" s="115">
        <f t="shared" si="657"/>
        <v>97.561354426468171</v>
      </c>
      <c r="BI648" s="115">
        <f t="shared" si="640"/>
        <v>97.561354426468171</v>
      </c>
      <c r="BJ648" s="115">
        <f t="shared" si="641"/>
        <v>-7.7318296975402907</v>
      </c>
      <c r="BK648" s="115">
        <f t="shared" si="620"/>
        <v>-7.7318296975402907</v>
      </c>
      <c r="BL648" s="115">
        <f t="shared" si="621"/>
        <v>-7.7318296975402907</v>
      </c>
      <c r="BM648" s="115">
        <f t="shared" si="642"/>
        <v>7.7318296975402907</v>
      </c>
      <c r="BN648" s="201">
        <f t="shared" si="622"/>
        <v>15.733607361741944</v>
      </c>
      <c r="BO648" s="216">
        <f t="shared" si="658"/>
        <v>458.19338226772885</v>
      </c>
      <c r="BP648" s="201"/>
      <c r="BQ648" s="110">
        <f t="shared" si="623"/>
        <v>431.24334507049383</v>
      </c>
      <c r="BR648" s="110">
        <f t="shared" si="624"/>
        <v>4.3755576161884503E-2</v>
      </c>
      <c r="BS648" s="110">
        <f t="shared" si="643"/>
        <v>0.95624442383811548</v>
      </c>
      <c r="BT648" s="110">
        <f t="shared" si="644"/>
        <v>1.2255935866903435E-2</v>
      </c>
    </row>
    <row r="649" spans="1:72" s="217" customFormat="1">
      <c r="A649" s="110">
        <f t="shared" si="659"/>
        <v>2.950000000000129</v>
      </c>
      <c r="B649" s="110">
        <f t="shared" si="625"/>
        <v>1488.8844999447165</v>
      </c>
      <c r="C649" s="116">
        <f t="shared" si="626"/>
        <v>1464.3108599143457</v>
      </c>
      <c r="D649" s="110"/>
      <c r="E649" s="205">
        <f t="shared" si="594"/>
        <v>1468.2587843033077</v>
      </c>
      <c r="F649" s="205">
        <f t="shared" si="595"/>
        <v>1576.3892812236322</v>
      </c>
      <c r="G649" s="205">
        <f t="shared" si="596"/>
        <v>-0.16752319633439369</v>
      </c>
      <c r="H649" s="205">
        <f t="shared" si="597"/>
        <v>1450.1444178379886</v>
      </c>
      <c r="I649" s="205">
        <f t="shared" si="598"/>
        <v>0</v>
      </c>
      <c r="J649" s="110"/>
      <c r="K649" s="115">
        <f t="shared" si="599"/>
        <v>1433.3722500000133</v>
      </c>
      <c r="L649" s="115">
        <f t="shared" si="600"/>
        <v>1683.1520000000078</v>
      </c>
      <c r="M649" s="115">
        <f t="shared" si="601"/>
        <v>0.20380434782608409</v>
      </c>
      <c r="N649" s="115">
        <f t="shared" si="602"/>
        <v>1519.8755860112931</v>
      </c>
      <c r="O649" s="115">
        <f t="shared" si="603"/>
        <v>1895.3450000000043</v>
      </c>
      <c r="P649" s="110"/>
      <c r="Q649" s="205">
        <f t="shared" si="604"/>
        <v>0.19074836636149681</v>
      </c>
      <c r="R649" s="204">
        <f t="shared" si="605"/>
        <v>12.762489056874502</v>
      </c>
      <c r="S649" s="204">
        <f t="shared" si="606"/>
        <v>12.762489056874502</v>
      </c>
      <c r="T649" s="115">
        <f t="shared" si="607"/>
        <v>0.22224479744536699</v>
      </c>
      <c r="U649" s="115">
        <f t="shared" si="608"/>
        <v>10.47725236745671</v>
      </c>
      <c r="V649" s="115">
        <f t="shared" si="609"/>
        <v>0</v>
      </c>
      <c r="W649" s="202">
        <f t="shared" si="627"/>
        <v>10.47725236745671</v>
      </c>
      <c r="X649" s="110"/>
      <c r="Y649" s="205">
        <f t="shared" si="645"/>
        <v>108.8708221794855</v>
      </c>
      <c r="Z649" s="205">
        <f t="shared" si="646"/>
        <v>-3.6510739351092378E-2</v>
      </c>
      <c r="AA649" s="205">
        <f t="shared" si="610"/>
        <v>3.7654400155942342</v>
      </c>
      <c r="AB649" s="205">
        <f t="shared" si="628"/>
        <v>3.777871094884159</v>
      </c>
      <c r="AC649" s="205">
        <f t="shared" si="647"/>
        <v>-2.7262654597196852E-2</v>
      </c>
      <c r="AD649" s="205">
        <f t="shared" si="611"/>
        <v>4.0705168632662474</v>
      </c>
      <c r="AE649" s="205">
        <f t="shared" si="629"/>
        <v>0.29264576838208844</v>
      </c>
      <c r="AF649" s="205">
        <f t="shared" si="612"/>
        <v>0.29264576838208844</v>
      </c>
      <c r="AG649" s="205">
        <f t="shared" si="630"/>
        <v>0.29264576838208844</v>
      </c>
      <c r="AH649" s="205">
        <f t="shared" si="631"/>
        <v>0.29264576838208844</v>
      </c>
      <c r="AI649" s="205">
        <f t="shared" si="613"/>
        <v>-3.2266041173600206E-2</v>
      </c>
      <c r="AJ649" s="205">
        <f t="shared" si="648"/>
        <v>1464.7698412375546</v>
      </c>
      <c r="AK649" s="205">
        <f t="shared" si="632"/>
        <v>108.79478145314128</v>
      </c>
      <c r="AL649" s="205">
        <f t="shared" si="614"/>
        <v>108.79478145314128</v>
      </c>
      <c r="AM649" s="205">
        <f t="shared" si="615"/>
        <v>-13.963161452375452</v>
      </c>
      <c r="AN649" s="205">
        <f t="shared" si="633"/>
        <v>-13.963161452375452</v>
      </c>
      <c r="AO649" s="205">
        <f t="shared" si="616"/>
        <v>-13.963161452375452</v>
      </c>
      <c r="AP649" s="205">
        <f t="shared" si="634"/>
        <v>-13.963161452375452</v>
      </c>
      <c r="AQ649" s="205">
        <f t="shared" si="635"/>
        <v>13.963161452375452</v>
      </c>
      <c r="AR649" s="215">
        <f t="shared" si="617"/>
        <v>61.081255542373064</v>
      </c>
      <c r="AS649" s="215">
        <f t="shared" si="618"/>
        <v>61.081255542373064</v>
      </c>
      <c r="AT649" s="215">
        <f t="shared" si="619"/>
        <v>13.890566979807517</v>
      </c>
      <c r="AU649" s="215">
        <f t="shared" si="649"/>
        <v>202.58357727518586</v>
      </c>
      <c r="AV649" s="201"/>
      <c r="AW649" s="115">
        <f t="shared" si="650"/>
        <v>102.75899999999402</v>
      </c>
      <c r="AX649" s="115">
        <f t="shared" si="651"/>
        <v>0.12386356345673752</v>
      </c>
      <c r="AY649" s="115">
        <f t="shared" si="636"/>
        <v>4.3592859247206048</v>
      </c>
      <c r="AZ649" s="115">
        <f t="shared" si="652"/>
        <v>0.12786709056411921</v>
      </c>
      <c r="BA649" s="115">
        <f t="shared" si="637"/>
        <v>4.5723364009971119</v>
      </c>
      <c r="BB649" s="115">
        <f t="shared" si="653"/>
        <v>4.3592859247206048</v>
      </c>
      <c r="BC649" s="115">
        <f t="shared" si="654"/>
        <v>4.3601809278359731</v>
      </c>
      <c r="BD649" s="115">
        <f t="shared" si="655"/>
        <v>4.5723364009971119</v>
      </c>
      <c r="BE649" s="115">
        <f t="shared" si="638"/>
        <v>0.21215547316113881</v>
      </c>
      <c r="BF649" s="115">
        <f t="shared" si="639"/>
        <v>0.12532695200670535</v>
      </c>
      <c r="BG649" s="115">
        <f t="shared" si="656"/>
        <v>1464.6763847405095</v>
      </c>
      <c r="BH649" s="115">
        <f t="shared" si="657"/>
        <v>97.5974814471804</v>
      </c>
      <c r="BI649" s="115">
        <f t="shared" si="640"/>
        <v>97.5974814471804</v>
      </c>
      <c r="BJ649" s="115">
        <f t="shared" si="641"/>
        <v>-7.7471171848934359</v>
      </c>
      <c r="BK649" s="115">
        <f t="shared" si="620"/>
        <v>-7.7471171848934359</v>
      </c>
      <c r="BL649" s="115">
        <f t="shared" si="621"/>
        <v>-7.7471171848934359</v>
      </c>
      <c r="BM649" s="115">
        <f t="shared" si="642"/>
        <v>7.7471171848934359</v>
      </c>
      <c r="BN649" s="201">
        <f t="shared" si="622"/>
        <v>16.03161772888442</v>
      </c>
      <c r="BO649" s="216">
        <f t="shared" si="658"/>
        <v>474.22499999661329</v>
      </c>
      <c r="BP649" s="201"/>
      <c r="BQ649" s="110">
        <f t="shared" si="623"/>
        <v>447.06085772447057</v>
      </c>
      <c r="BR649" s="110">
        <f t="shared" si="624"/>
        <v>4.5314541359387082E-2</v>
      </c>
      <c r="BS649" s="110">
        <f t="shared" si="643"/>
        <v>0.95468545864061283</v>
      </c>
      <c r="BT649" s="110">
        <f t="shared" si="644"/>
        <v>1.2705469576529455E-2</v>
      </c>
    </row>
    <row r="650" spans="1:72" s="217" customFormat="1">
      <c r="A650" s="110">
        <f t="shared" si="659"/>
        <v>2.9400000000001292</v>
      </c>
      <c r="B650" s="110">
        <f t="shared" si="625"/>
        <v>1488.7526880804971</v>
      </c>
      <c r="C650" s="116">
        <f t="shared" si="626"/>
        <v>1463.7000473589219</v>
      </c>
      <c r="D650" s="110"/>
      <c r="E650" s="205">
        <f t="shared" si="594"/>
        <v>1467.1929727422721</v>
      </c>
      <c r="F650" s="205">
        <f t="shared" si="595"/>
        <v>1575.4438812236322</v>
      </c>
      <c r="G650" s="205">
        <f t="shared" si="596"/>
        <v>-0.16755538641409232</v>
      </c>
      <c r="H650" s="205">
        <f t="shared" si="597"/>
        <v>1449.0549499420013</v>
      </c>
      <c r="I650" s="205">
        <f t="shared" si="598"/>
        <v>0</v>
      </c>
      <c r="J650" s="110"/>
      <c r="K650" s="115">
        <f t="shared" si="599"/>
        <v>1432.3436400000132</v>
      </c>
      <c r="L650" s="115">
        <f t="shared" si="600"/>
        <v>1682.5404800000078</v>
      </c>
      <c r="M650" s="115">
        <f t="shared" si="601"/>
        <v>0.20402611534276102</v>
      </c>
      <c r="N650" s="115">
        <f t="shared" si="602"/>
        <v>1519.0542671500789</v>
      </c>
      <c r="O650" s="115">
        <f t="shared" si="603"/>
        <v>1895.0128000000043</v>
      </c>
      <c r="P650" s="110"/>
      <c r="Q650" s="205">
        <f t="shared" si="604"/>
        <v>0.19916429008018388</v>
      </c>
      <c r="R650" s="204">
        <f t="shared" si="605"/>
        <v>13.156854206839437</v>
      </c>
      <c r="S650" s="204">
        <f t="shared" si="606"/>
        <v>13.156854206839437</v>
      </c>
      <c r="T650" s="115">
        <f t="shared" si="607"/>
        <v>0.22545867517945117</v>
      </c>
      <c r="U650" s="115">
        <f t="shared" si="608"/>
        <v>10.705339040800032</v>
      </c>
      <c r="V650" s="115">
        <f t="shared" si="609"/>
        <v>0</v>
      </c>
      <c r="W650" s="202">
        <f t="shared" si="627"/>
        <v>10.705339040800032</v>
      </c>
      <c r="X650" s="110"/>
      <c r="Y650" s="205">
        <f t="shared" si="645"/>
        <v>108.94678959873777</v>
      </c>
      <c r="Z650" s="205">
        <f t="shared" si="646"/>
        <v>-3.2266938285803536E-2</v>
      </c>
      <c r="AA650" s="205">
        <f t="shared" si="610"/>
        <v>3.9048215176201069</v>
      </c>
      <c r="AB650" s="205">
        <f t="shared" si="628"/>
        <v>3.9175027094079105</v>
      </c>
      <c r="AC650" s="205">
        <f t="shared" si="647"/>
        <v>-2.3029140524760336E-2</v>
      </c>
      <c r="AD650" s="205">
        <f t="shared" si="611"/>
        <v>4.2119157518373305</v>
      </c>
      <c r="AE650" s="205">
        <f t="shared" si="629"/>
        <v>0.29441304242942001</v>
      </c>
      <c r="AF650" s="205">
        <f t="shared" si="612"/>
        <v>0.29441304242942001</v>
      </c>
      <c r="AG650" s="205">
        <f t="shared" si="630"/>
        <v>0.29441304242942001</v>
      </c>
      <c r="AH650" s="205">
        <f t="shared" si="631"/>
        <v>0.29441304242942001</v>
      </c>
      <c r="AI650" s="205">
        <f t="shared" si="613"/>
        <v>-2.8032851133949051E-2</v>
      </c>
      <c r="AJ650" s="205">
        <f t="shared" si="648"/>
        <v>1464.1583911396995</v>
      </c>
      <c r="AK650" s="205">
        <f t="shared" si="632"/>
        <v>108.8708221794855</v>
      </c>
      <c r="AL650" s="205">
        <f t="shared" si="614"/>
        <v>108.8708221794855</v>
      </c>
      <c r="AM650" s="205">
        <f t="shared" si="615"/>
        <v>-14.035103696031035</v>
      </c>
      <c r="AN650" s="205">
        <f t="shared" si="633"/>
        <v>-14.035103696031035</v>
      </c>
      <c r="AO650" s="205">
        <f t="shared" si="616"/>
        <v>-14.035103696031035</v>
      </c>
      <c r="AP650" s="205">
        <f t="shared" si="634"/>
        <v>-14.035103696031035</v>
      </c>
      <c r="AQ650" s="205">
        <f t="shared" si="635"/>
        <v>14.035103696031035</v>
      </c>
      <c r="AR650" s="215">
        <f t="shared" si="617"/>
        <v>61.19934818425417</v>
      </c>
      <c r="AS650" s="215">
        <f t="shared" si="618"/>
        <v>61.19934818425417</v>
      </c>
      <c r="AT650" s="215">
        <f t="shared" si="619"/>
        <v>14.416575031509351</v>
      </c>
      <c r="AU650" s="215">
        <f t="shared" si="649"/>
        <v>217.00015230669521</v>
      </c>
      <c r="AV650" s="201"/>
      <c r="AW650" s="115">
        <f t="shared" si="650"/>
        <v>102.86100000000934</v>
      </c>
      <c r="AX650" s="115">
        <f t="shared" si="651"/>
        <v>0.12532695200670532</v>
      </c>
      <c r="AY650" s="115">
        <f t="shared" si="636"/>
        <v>4.4367679642620592</v>
      </c>
      <c r="AZ650" s="115">
        <f t="shared" si="652"/>
        <v>0.12932380504449756</v>
      </c>
      <c r="BA650" s="115">
        <f t="shared" si="637"/>
        <v>4.6506934214414342</v>
      </c>
      <c r="BB650" s="115">
        <f t="shared" si="653"/>
        <v>4.4367679642620592</v>
      </c>
      <c r="BC650" s="115">
        <f t="shared" si="654"/>
        <v>4.4376520996849056</v>
      </c>
      <c r="BD650" s="115">
        <f t="shared" si="655"/>
        <v>4.6506934214414342</v>
      </c>
      <c r="BE650" s="115">
        <f t="shared" si="638"/>
        <v>0.21304132175652857</v>
      </c>
      <c r="BF650" s="115">
        <f t="shared" si="639"/>
        <v>0.12678463523119082</v>
      </c>
      <c r="BG650" s="115">
        <f t="shared" si="656"/>
        <v>1464.0647550954091</v>
      </c>
      <c r="BH650" s="115">
        <f t="shared" si="657"/>
        <v>97.633738158767557</v>
      </c>
      <c r="BI650" s="115">
        <f t="shared" si="640"/>
        <v>97.633738158767557</v>
      </c>
      <c r="BJ650" s="115">
        <f t="shared" si="641"/>
        <v>-7.7620305975631476</v>
      </c>
      <c r="BK650" s="115">
        <f t="shared" si="620"/>
        <v>-7.7620305975631476</v>
      </c>
      <c r="BL650" s="115">
        <f t="shared" si="621"/>
        <v>-7.7620305975631476</v>
      </c>
      <c r="BM650" s="115">
        <f t="shared" si="642"/>
        <v>7.7620305975631476</v>
      </c>
      <c r="BN650" s="201">
        <f t="shared" si="622"/>
        <v>16.330746703813187</v>
      </c>
      <c r="BO650" s="216">
        <f t="shared" si="658"/>
        <v>490.55574670042648</v>
      </c>
      <c r="BP650" s="201"/>
      <c r="BQ650" s="110">
        <f t="shared" si="623"/>
        <v>463.20018726105337</v>
      </c>
      <c r="BR650" s="110">
        <f t="shared" si="624"/>
        <v>4.6848027758761859E-2</v>
      </c>
      <c r="BS650" s="110">
        <f t="shared" si="643"/>
        <v>0.95315197224123815</v>
      </c>
      <c r="BT650" s="110">
        <f t="shared" si="644"/>
        <v>1.3164149321959138E-2</v>
      </c>
    </row>
    <row r="651" spans="1:72" s="217" customFormat="1">
      <c r="A651" s="110">
        <f t="shared" si="659"/>
        <v>2.9300000000001294</v>
      </c>
      <c r="B651" s="110">
        <f t="shared" si="625"/>
        <v>1488.6208762162778</v>
      </c>
      <c r="C651" s="116">
        <f t="shared" si="626"/>
        <v>1463.0880538770793</v>
      </c>
      <c r="D651" s="110"/>
      <c r="E651" s="205">
        <f t="shared" si="594"/>
        <v>1466.1260348264852</v>
      </c>
      <c r="F651" s="205">
        <f t="shared" si="595"/>
        <v>1574.4956812236323</v>
      </c>
      <c r="G651" s="205">
        <f t="shared" si="596"/>
        <v>-0.16758670291093425</v>
      </c>
      <c r="H651" s="205">
        <f t="shared" si="597"/>
        <v>1447.9647230911635</v>
      </c>
      <c r="I651" s="205">
        <f t="shared" si="598"/>
        <v>0</v>
      </c>
      <c r="J651" s="110"/>
      <c r="K651" s="115">
        <f t="shared" si="599"/>
        <v>1431.3140100000135</v>
      </c>
      <c r="L651" s="115">
        <f t="shared" si="600"/>
        <v>1681.9283200000079</v>
      </c>
      <c r="M651" s="115">
        <f t="shared" si="601"/>
        <v>0.204248366013069</v>
      </c>
      <c r="N651" s="115">
        <f t="shared" si="602"/>
        <v>1518.2323838801949</v>
      </c>
      <c r="O651" s="115">
        <f t="shared" si="603"/>
        <v>1894.6802000000043</v>
      </c>
      <c r="P651" s="110"/>
      <c r="Q651" s="205">
        <f t="shared" si="604"/>
        <v>0.20757511109111401</v>
      </c>
      <c r="R651" s="204">
        <f t="shared" si="605"/>
        <v>13.555426432428334</v>
      </c>
      <c r="S651" s="204">
        <f t="shared" si="606"/>
        <v>13.555426432428334</v>
      </c>
      <c r="T651" s="115">
        <f t="shared" si="607"/>
        <v>0.22866557865855938</v>
      </c>
      <c r="U651" s="115">
        <f t="shared" si="608"/>
        <v>10.934556976098271</v>
      </c>
      <c r="V651" s="115">
        <f t="shared" si="609"/>
        <v>0</v>
      </c>
      <c r="W651" s="202">
        <f t="shared" si="627"/>
        <v>10.934556976098271</v>
      </c>
      <c r="X651" s="110"/>
      <c r="Y651" s="205">
        <f t="shared" si="645"/>
        <v>109.02268508378035</v>
      </c>
      <c r="Z651" s="205">
        <f t="shared" si="646"/>
        <v>-2.8033504310537902E-2</v>
      </c>
      <c r="AA651" s="205">
        <f t="shared" si="610"/>
        <v>4.044934141038012</v>
      </c>
      <c r="AB651" s="205">
        <f t="shared" si="628"/>
        <v>4.0578537463682176</v>
      </c>
      <c r="AC651" s="205">
        <f t="shared" si="647"/>
        <v>-1.8805828173852401E-2</v>
      </c>
      <c r="AD651" s="205">
        <f t="shared" si="611"/>
        <v>4.3540450817242702</v>
      </c>
      <c r="AE651" s="205">
        <f t="shared" si="629"/>
        <v>0.29619133535605258</v>
      </c>
      <c r="AF651" s="205">
        <f t="shared" si="612"/>
        <v>0.29619133535605258</v>
      </c>
      <c r="AG651" s="205">
        <f t="shared" si="630"/>
        <v>0.29619133535605258</v>
      </c>
      <c r="AH651" s="205">
        <f t="shared" si="631"/>
        <v>0.29619133535605258</v>
      </c>
      <c r="AI651" s="205">
        <f t="shared" si="613"/>
        <v>-2.3809621661900031E-2</v>
      </c>
      <c r="AJ651" s="205">
        <f t="shared" si="648"/>
        <v>1463.5457945461353</v>
      </c>
      <c r="AK651" s="205">
        <f t="shared" si="632"/>
        <v>108.94678959873777</v>
      </c>
      <c r="AL651" s="205">
        <f t="shared" si="614"/>
        <v>108.94678959873777</v>
      </c>
      <c r="AM651" s="205">
        <f t="shared" si="615"/>
        <v>-14.107823388262448</v>
      </c>
      <c r="AN651" s="205">
        <f t="shared" si="633"/>
        <v>-14.107823388262448</v>
      </c>
      <c r="AO651" s="205">
        <f t="shared" si="616"/>
        <v>-14.107823388262448</v>
      </c>
      <c r="AP651" s="205">
        <f t="shared" si="634"/>
        <v>-14.107823388262448</v>
      </c>
      <c r="AQ651" s="205">
        <f t="shared" si="635"/>
        <v>14.107823388262448</v>
      </c>
      <c r="AR651" s="215">
        <f t="shared" si="617"/>
        <v>61.316012785825983</v>
      </c>
      <c r="AS651" s="215">
        <f t="shared" si="618"/>
        <v>61.316012785825983</v>
      </c>
      <c r="AT651" s="215">
        <f t="shared" si="619"/>
        <v>14.946186754376782</v>
      </c>
      <c r="AU651" s="215">
        <f t="shared" si="649"/>
        <v>231.946339061072</v>
      </c>
      <c r="AV651" s="201"/>
      <c r="AW651" s="115">
        <f t="shared" si="650"/>
        <v>102.96299999997919</v>
      </c>
      <c r="AX651" s="115">
        <f t="shared" si="651"/>
        <v>0.12678463523119082</v>
      </c>
      <c r="AY651" s="115">
        <f t="shared" si="636"/>
        <v>4.5143989704924765</v>
      </c>
      <c r="AZ651" s="115">
        <f t="shared" si="652"/>
        <v>0.13077483036410251</v>
      </c>
      <c r="BA651" s="115">
        <f t="shared" si="637"/>
        <v>4.7291843967592335</v>
      </c>
      <c r="BB651" s="115">
        <f t="shared" si="653"/>
        <v>4.5143989704924765</v>
      </c>
      <c r="BC651" s="115">
        <f t="shared" si="654"/>
        <v>4.5152724056605358</v>
      </c>
      <c r="BD651" s="115">
        <f t="shared" si="655"/>
        <v>4.7291843967592335</v>
      </c>
      <c r="BE651" s="115">
        <f t="shared" si="638"/>
        <v>0.21391199109869774</v>
      </c>
      <c r="BF651" s="115">
        <f t="shared" si="639"/>
        <v>0.12823669186134676</v>
      </c>
      <c r="BG651" s="115">
        <f t="shared" si="656"/>
        <v>1463.4519600475269</v>
      </c>
      <c r="BH651" s="115">
        <f t="shared" si="657"/>
        <v>97.670121832972924</v>
      </c>
      <c r="BI651" s="115">
        <f t="shared" si="640"/>
        <v>97.670121832972924</v>
      </c>
      <c r="BJ651" s="115">
        <f t="shared" si="641"/>
        <v>-7.7765798508943824</v>
      </c>
      <c r="BK651" s="115">
        <f t="shared" si="620"/>
        <v>-7.7765798508943824</v>
      </c>
      <c r="BL651" s="115">
        <f t="shared" si="621"/>
        <v>-7.7765798508943824</v>
      </c>
      <c r="BM651" s="115">
        <f t="shared" si="642"/>
        <v>7.7765798508943824</v>
      </c>
      <c r="BN651" s="201">
        <f t="shared" si="622"/>
        <v>16.630984959052952</v>
      </c>
      <c r="BO651" s="216">
        <f t="shared" si="658"/>
        <v>507.18673165947945</v>
      </c>
      <c r="BP651" s="201"/>
      <c r="BQ651" s="110">
        <f t="shared" si="623"/>
        <v>479.66269239963867</v>
      </c>
      <c r="BR651" s="110">
        <f t="shared" si="624"/>
        <v>4.8356134995761184E-2</v>
      </c>
      <c r="BS651" s="110">
        <f t="shared" si="643"/>
        <v>0.95164386500423881</v>
      </c>
      <c r="BT651" s="110">
        <f t="shared" si="644"/>
        <v>1.3632013717997731E-2</v>
      </c>
    </row>
    <row r="652" spans="1:72" s="217" customFormat="1">
      <c r="A652" s="110">
        <f t="shared" si="659"/>
        <v>2.9200000000001296</v>
      </c>
      <c r="B652" s="110">
        <f t="shared" si="625"/>
        <v>1488.4890643520584</v>
      </c>
      <c r="C652" s="116">
        <f t="shared" si="626"/>
        <v>1462.4748937492211</v>
      </c>
      <c r="D652" s="110"/>
      <c r="E652" s="205">
        <f t="shared" si="594"/>
        <v>1465.0579705559467</v>
      </c>
      <c r="F652" s="205">
        <f t="shared" si="595"/>
        <v>1573.5446812236323</v>
      </c>
      <c r="G652" s="205">
        <f t="shared" si="596"/>
        <v>-0.16761714363970723</v>
      </c>
      <c r="H652" s="205">
        <f t="shared" si="597"/>
        <v>1446.8737379909619</v>
      </c>
      <c r="I652" s="205">
        <f t="shared" si="598"/>
        <v>0</v>
      </c>
      <c r="J652" s="110"/>
      <c r="K652" s="115">
        <f t="shared" si="599"/>
        <v>1430.2833600000135</v>
      </c>
      <c r="L652" s="115">
        <f t="shared" si="600"/>
        <v>1681.3155200000078</v>
      </c>
      <c r="M652" s="115">
        <f t="shared" si="601"/>
        <v>0.20447110141766342</v>
      </c>
      <c r="N652" s="115">
        <f t="shared" si="602"/>
        <v>1517.4099373923334</v>
      </c>
      <c r="O652" s="115">
        <f t="shared" si="603"/>
        <v>1894.3472000000042</v>
      </c>
      <c r="P652" s="110"/>
      <c r="Q652" s="205">
        <f t="shared" si="604"/>
        <v>0.21598123541495737</v>
      </c>
      <c r="R652" s="204">
        <f t="shared" si="605"/>
        <v>13.958220828014715</v>
      </c>
      <c r="S652" s="204">
        <f t="shared" si="606"/>
        <v>13.958220828014715</v>
      </c>
      <c r="T652" s="115">
        <f t="shared" si="607"/>
        <v>0.23186552811419153</v>
      </c>
      <c r="U652" s="115">
        <f t="shared" si="608"/>
        <v>11.164885641498538</v>
      </c>
      <c r="V652" s="115">
        <f t="shared" si="609"/>
        <v>0</v>
      </c>
      <c r="W652" s="202">
        <f t="shared" si="627"/>
        <v>11.164885641498538</v>
      </c>
      <c r="X652" s="110"/>
      <c r="Y652" s="205">
        <f t="shared" si="645"/>
        <v>109.09851002016018</v>
      </c>
      <c r="Z652" s="205">
        <f t="shared" si="646"/>
        <v>-2.3810075822447849E-2</v>
      </c>
      <c r="AA652" s="205">
        <f t="shared" si="610"/>
        <v>4.1857856342587247</v>
      </c>
      <c r="AB652" s="205">
        <f t="shared" si="628"/>
        <v>4.1989319802508387</v>
      </c>
      <c r="AC652" s="205">
        <f t="shared" si="647"/>
        <v>-1.4592356953053973E-2</v>
      </c>
      <c r="AD652" s="205">
        <f t="shared" si="611"/>
        <v>4.4969126976589617</v>
      </c>
      <c r="AE652" s="205">
        <f t="shared" si="629"/>
        <v>0.29798071740812304</v>
      </c>
      <c r="AF652" s="205">
        <f t="shared" si="612"/>
        <v>0.29798071740812304</v>
      </c>
      <c r="AG652" s="205">
        <f t="shared" si="630"/>
        <v>0.29798071740812304</v>
      </c>
      <c r="AH652" s="205">
        <f t="shared" si="631"/>
        <v>0.29798071740812304</v>
      </c>
      <c r="AI652" s="205">
        <f t="shared" si="613"/>
        <v>-1.9596001715612498E-2</v>
      </c>
      <c r="AJ652" s="205">
        <f t="shared" si="648"/>
        <v>1462.9320647875816</v>
      </c>
      <c r="AK652" s="205">
        <f t="shared" si="632"/>
        <v>109.02268508378035</v>
      </c>
      <c r="AL652" s="205">
        <f t="shared" si="614"/>
        <v>109.02268508378035</v>
      </c>
      <c r="AM652" s="205">
        <f t="shared" si="615"/>
        <v>-14.18131632758981</v>
      </c>
      <c r="AN652" s="205">
        <f t="shared" si="633"/>
        <v>-14.18131632758981</v>
      </c>
      <c r="AO652" s="205">
        <f t="shared" si="616"/>
        <v>-14.18131632758981</v>
      </c>
      <c r="AP652" s="205">
        <f t="shared" si="634"/>
        <v>-14.18131632758981</v>
      </c>
      <c r="AQ652" s="205">
        <f t="shared" si="635"/>
        <v>14.18131632758981</v>
      </c>
      <c r="AR652" s="215">
        <f t="shared" si="617"/>
        <v>61.4312957786574</v>
      </c>
      <c r="AS652" s="215">
        <f t="shared" si="618"/>
        <v>61.4312957786574</v>
      </c>
      <c r="AT652" s="215">
        <f t="shared" si="619"/>
        <v>15.479443338049188</v>
      </c>
      <c r="AU652" s="215">
        <f t="shared" si="649"/>
        <v>247.42578239912118</v>
      </c>
      <c r="AV652" s="201"/>
      <c r="AW652" s="115">
        <f t="shared" si="650"/>
        <v>103.06499999999453</v>
      </c>
      <c r="AX652" s="115">
        <f t="shared" si="651"/>
        <v>0.12823669186134676</v>
      </c>
      <c r="AY652" s="115">
        <f t="shared" si="636"/>
        <v>4.5921753064048065</v>
      </c>
      <c r="AZ652" s="115">
        <f t="shared" si="652"/>
        <v>0.13222024520367556</v>
      </c>
      <c r="BA652" s="115">
        <f t="shared" si="637"/>
        <v>4.8078060247042753</v>
      </c>
      <c r="BB652" s="115">
        <f t="shared" si="653"/>
        <v>4.5921753064048065</v>
      </c>
      <c r="BC652" s="115">
        <f t="shared" si="654"/>
        <v>4.5930382041694777</v>
      </c>
      <c r="BD652" s="115">
        <f t="shared" si="655"/>
        <v>4.8078060247042753</v>
      </c>
      <c r="BE652" s="115">
        <f t="shared" si="638"/>
        <v>0.21476782053479759</v>
      </c>
      <c r="BF652" s="115">
        <f t="shared" si="639"/>
        <v>0.12968319830970165</v>
      </c>
      <c r="BG652" s="115">
        <f t="shared" si="656"/>
        <v>1462.8380133874055</v>
      </c>
      <c r="BH652" s="115">
        <f t="shared" si="657"/>
        <v>97.706629830579274</v>
      </c>
      <c r="BI652" s="115">
        <f t="shared" si="640"/>
        <v>97.706629830579274</v>
      </c>
      <c r="BJ652" s="115">
        <f t="shared" si="641"/>
        <v>-7.790774433502988</v>
      </c>
      <c r="BK652" s="115">
        <f t="shared" si="620"/>
        <v>-7.790774433502988</v>
      </c>
      <c r="BL652" s="115">
        <f t="shared" si="621"/>
        <v>-7.790774433502988</v>
      </c>
      <c r="BM652" s="115">
        <f t="shared" si="642"/>
        <v>7.790774433502988</v>
      </c>
      <c r="BN652" s="201">
        <f t="shared" si="622"/>
        <v>16.932323496864395</v>
      </c>
      <c r="BO652" s="216">
        <f t="shared" si="658"/>
        <v>524.11905515634385</v>
      </c>
      <c r="BP652" s="201"/>
      <c r="BQ652" s="110">
        <f t="shared" si="623"/>
        <v>496.44972788062159</v>
      </c>
      <c r="BR652" s="110">
        <f t="shared" si="624"/>
        <v>4.9839040793797806E-2</v>
      </c>
      <c r="BS652" s="110">
        <f t="shared" si="643"/>
        <v>0.95016095920620214</v>
      </c>
      <c r="BT652" s="110">
        <f t="shared" si="644"/>
        <v>1.4109101266367267E-2</v>
      </c>
    </row>
    <row r="653" spans="1:72" s="217" customFormat="1">
      <c r="A653" s="110">
        <f t="shared" si="659"/>
        <v>2.9100000000001298</v>
      </c>
      <c r="B653" s="110">
        <f t="shared" si="625"/>
        <v>1488.3572524878389</v>
      </c>
      <c r="C653" s="116">
        <f t="shared" si="626"/>
        <v>1461.8605807914346</v>
      </c>
      <c r="D653" s="110"/>
      <c r="E653" s="205">
        <f t="shared" si="594"/>
        <v>1463.9887799306568</v>
      </c>
      <c r="F653" s="205">
        <f t="shared" si="595"/>
        <v>1572.5908812236326</v>
      </c>
      <c r="G653" s="205">
        <f t="shared" si="596"/>
        <v>-0.16764670647241772</v>
      </c>
      <c r="H653" s="205">
        <f t="shared" si="597"/>
        <v>1445.7819953329056</v>
      </c>
      <c r="I653" s="205">
        <f t="shared" si="598"/>
        <v>0</v>
      </c>
      <c r="J653" s="110"/>
      <c r="K653" s="115">
        <f t="shared" si="599"/>
        <v>1429.2516900000135</v>
      </c>
      <c r="L653" s="115">
        <f t="shared" si="600"/>
        <v>1680.702080000008</v>
      </c>
      <c r="M653" s="115">
        <f t="shared" si="601"/>
        <v>0.20469432314410191</v>
      </c>
      <c r="N653" s="115">
        <f t="shared" si="602"/>
        <v>1516.5869288817789</v>
      </c>
      <c r="O653" s="115">
        <f t="shared" si="603"/>
        <v>1894.0138000000043</v>
      </c>
      <c r="P653" s="110"/>
      <c r="Q653" s="205">
        <f t="shared" si="604"/>
        <v>0.22438306687495158</v>
      </c>
      <c r="R653" s="204">
        <f t="shared" si="605"/>
        <v>14.365252542030237</v>
      </c>
      <c r="S653" s="204">
        <f t="shared" si="606"/>
        <v>14.365252542030237</v>
      </c>
      <c r="T653" s="115">
        <f t="shared" si="607"/>
        <v>0.23505854370648102</v>
      </c>
      <c r="U653" s="115">
        <f t="shared" si="608"/>
        <v>11.396304947246989</v>
      </c>
      <c r="V653" s="115">
        <f t="shared" si="609"/>
        <v>0</v>
      </c>
      <c r="W653" s="202">
        <f t="shared" si="627"/>
        <v>11.396304947246989</v>
      </c>
      <c r="X653" s="110"/>
      <c r="Y653" s="205">
        <f t="shared" si="645"/>
        <v>109.17426580563421</v>
      </c>
      <c r="Z653" s="205">
        <f t="shared" si="646"/>
        <v>-1.9596297989493056E-2</v>
      </c>
      <c r="AA653" s="205">
        <f t="shared" si="610"/>
        <v>4.3273837037474081</v>
      </c>
      <c r="AB653" s="205">
        <f t="shared" si="628"/>
        <v>4.3407451435267337</v>
      </c>
      <c r="AC653" s="205">
        <f t="shared" si="647"/>
        <v>-1.0388373022163909E-2</v>
      </c>
      <c r="AD653" s="205">
        <f t="shared" si="611"/>
        <v>4.6405263997661876</v>
      </c>
      <c r="AE653" s="205">
        <f t="shared" si="629"/>
        <v>0.29978125623945395</v>
      </c>
      <c r="AF653" s="205">
        <f t="shared" si="612"/>
        <v>0.29978125623945395</v>
      </c>
      <c r="AG653" s="205">
        <f t="shared" si="630"/>
        <v>0.29978125623945395</v>
      </c>
      <c r="AH653" s="205">
        <f t="shared" si="631"/>
        <v>0.29978125623945395</v>
      </c>
      <c r="AI653" s="205">
        <f t="shared" si="613"/>
        <v>-1.5391646604950363E-2</v>
      </c>
      <c r="AJ653" s="205">
        <f t="shared" si="648"/>
        <v>1462.3172147670005</v>
      </c>
      <c r="AK653" s="205">
        <f t="shared" si="632"/>
        <v>109.09851002016018</v>
      </c>
      <c r="AL653" s="205">
        <f t="shared" si="614"/>
        <v>109.09851002016018</v>
      </c>
      <c r="AM653" s="205">
        <f t="shared" si="615"/>
        <v>-14.25557853188965</v>
      </c>
      <c r="AN653" s="205">
        <f t="shared" si="633"/>
        <v>-14.25557853188965</v>
      </c>
      <c r="AO653" s="205">
        <f t="shared" si="616"/>
        <v>-14.25557853188965</v>
      </c>
      <c r="AP653" s="205">
        <f t="shared" si="634"/>
        <v>-14.25557853188965</v>
      </c>
      <c r="AQ653" s="205">
        <f t="shared" si="635"/>
        <v>14.25557853188965</v>
      </c>
      <c r="AR653" s="215">
        <f t="shared" si="617"/>
        <v>61.545241644692325</v>
      </c>
      <c r="AS653" s="215">
        <f t="shared" si="618"/>
        <v>61.545241644692325</v>
      </c>
      <c r="AT653" s="215">
        <f t="shared" si="619"/>
        <v>16.016385966873337</v>
      </c>
      <c r="AU653" s="215">
        <f t="shared" si="649"/>
        <v>263.44216836599452</v>
      </c>
      <c r="AV653" s="201"/>
      <c r="AW653" s="115">
        <f t="shared" si="650"/>
        <v>103.16700000000985</v>
      </c>
      <c r="AX653" s="115">
        <f t="shared" si="651"/>
        <v>0.12968319830970168</v>
      </c>
      <c r="AY653" s="115">
        <f t="shared" si="636"/>
        <v>4.6700934296841297</v>
      </c>
      <c r="AZ653" s="115">
        <f t="shared" si="652"/>
        <v>0.13366012592552293</v>
      </c>
      <c r="BA653" s="115">
        <f t="shared" si="637"/>
        <v>4.8865550860284959</v>
      </c>
      <c r="BB653" s="115">
        <f t="shared" si="653"/>
        <v>4.6700934296841297</v>
      </c>
      <c r="BC653" s="115">
        <f t="shared" si="654"/>
        <v>4.6709459485045057</v>
      </c>
      <c r="BD653" s="115">
        <f t="shared" si="655"/>
        <v>4.8865550860284959</v>
      </c>
      <c r="BE653" s="115">
        <f t="shared" si="638"/>
        <v>0.21560913752399014</v>
      </c>
      <c r="BF653" s="115">
        <f t="shared" si="639"/>
        <v>0.1311242287656475</v>
      </c>
      <c r="BG653" s="115">
        <f t="shared" si="656"/>
        <v>1462.2229284615839</v>
      </c>
      <c r="BH653" s="115">
        <f t="shared" si="657"/>
        <v>97.743259597088851</v>
      </c>
      <c r="BI653" s="115">
        <f t="shared" si="640"/>
        <v>97.743259597088851</v>
      </c>
      <c r="BJ653" s="115">
        <f t="shared" si="641"/>
        <v>-7.804623430794126</v>
      </c>
      <c r="BK653" s="115">
        <f t="shared" si="620"/>
        <v>-7.804623430794126</v>
      </c>
      <c r="BL653" s="115">
        <f t="shared" si="621"/>
        <v>-7.804623430794126</v>
      </c>
      <c r="BM653" s="115">
        <f t="shared" si="642"/>
        <v>7.804623430794126</v>
      </c>
      <c r="BN653" s="201">
        <f t="shared" si="622"/>
        <v>17.234753635148699</v>
      </c>
      <c r="BO653" s="216">
        <f t="shared" si="658"/>
        <v>541.3538087914925</v>
      </c>
      <c r="BP653" s="201"/>
      <c r="BQ653" s="110">
        <f t="shared" si="623"/>
        <v>513.56264474894272</v>
      </c>
      <c r="BR653" s="110">
        <f t="shared" si="624"/>
        <v>5.129698802271325E-2</v>
      </c>
      <c r="BS653" s="110">
        <f t="shared" si="643"/>
        <v>0.94870301197728679</v>
      </c>
      <c r="BT653" s="110">
        <f t="shared" si="644"/>
        <v>1.4595450363764953E-2</v>
      </c>
    </row>
    <row r="654" spans="1:72" s="217" customFormat="1">
      <c r="A654" s="110">
        <f t="shared" si="659"/>
        <v>2.90000000000013</v>
      </c>
      <c r="B654" s="110">
        <f t="shared" si="625"/>
        <v>1488.2254406236195</v>
      </c>
      <c r="C654" s="116">
        <f t="shared" si="626"/>
        <v>1461.2451283749876</v>
      </c>
      <c r="D654" s="110"/>
      <c r="E654" s="205">
        <f t="shared" si="594"/>
        <v>1462.9184629506153</v>
      </c>
      <c r="F654" s="205">
        <f t="shared" si="595"/>
        <v>1571.6342812236326</v>
      </c>
      <c r="G654" s="205">
        <f t="shared" si="596"/>
        <v>-0.1676753893387645</v>
      </c>
      <c r="H654" s="205">
        <f t="shared" si="597"/>
        <v>1444.6894957944048</v>
      </c>
      <c r="I654" s="205">
        <f t="shared" si="598"/>
        <v>0</v>
      </c>
      <c r="J654" s="110"/>
      <c r="K654" s="115">
        <f t="shared" si="599"/>
        <v>1428.2190000000135</v>
      </c>
      <c r="L654" s="115">
        <f t="shared" si="600"/>
        <v>1680.0880000000082</v>
      </c>
      <c r="M654" s="115">
        <f t="shared" si="601"/>
        <v>0.20491803278688231</v>
      </c>
      <c r="N654" s="115">
        <f t="shared" si="602"/>
        <v>1515.7633595484294</v>
      </c>
      <c r="O654" s="115">
        <f t="shared" si="603"/>
        <v>1893.6800000000044</v>
      </c>
      <c r="P654" s="110"/>
      <c r="Q654" s="205">
        <f t="shared" si="604"/>
        <v>0.23278100717092504</v>
      </c>
      <c r="R654" s="204">
        <f t="shared" si="605"/>
        <v>14.776536777864912</v>
      </c>
      <c r="S654" s="204">
        <f t="shared" si="606"/>
        <v>14.776536777864912</v>
      </c>
      <c r="T654" s="115">
        <f t="shared" si="607"/>
        <v>0.23824464552448826</v>
      </c>
      <c r="U654" s="115">
        <f t="shared" si="608"/>
        <v>11.62879523073334</v>
      </c>
      <c r="V654" s="115">
        <f t="shared" si="609"/>
        <v>0</v>
      </c>
      <c r="W654" s="202">
        <f t="shared" si="627"/>
        <v>11.62879523073334</v>
      </c>
      <c r="X654" s="110"/>
      <c r="Y654" s="205">
        <f t="shared" si="645"/>
        <v>109.24995385007838</v>
      </c>
      <c r="Z654" s="205">
        <f t="shared" si="646"/>
        <v>-1.5391822480013393E-2</v>
      </c>
      <c r="AA654" s="205">
        <f t="shared" si="610"/>
        <v>4.4697360162741049</v>
      </c>
      <c r="AB654" s="205">
        <f t="shared" si="628"/>
        <v>4.4833009288456269</v>
      </c>
      <c r="AC654" s="205">
        <f t="shared" si="647"/>
        <v>-6.1935290220300546E-3</v>
      </c>
      <c r="AD654" s="205">
        <f t="shared" si="611"/>
        <v>4.7848939459256492</v>
      </c>
      <c r="AE654" s="205">
        <f t="shared" si="629"/>
        <v>0.30159301708002229</v>
      </c>
      <c r="AF654" s="205">
        <f t="shared" si="612"/>
        <v>0.30159301708002229</v>
      </c>
      <c r="AG654" s="205">
        <f t="shared" si="630"/>
        <v>0.30159301708002229</v>
      </c>
      <c r="AH654" s="205">
        <f t="shared" si="631"/>
        <v>0.30159301708002229</v>
      </c>
      <c r="AI654" s="205">
        <f t="shared" si="613"/>
        <v>-1.1196217741550898E-2</v>
      </c>
      <c r="AJ654" s="205">
        <f t="shared" si="648"/>
        <v>1461.7012569772799</v>
      </c>
      <c r="AK654" s="205">
        <f t="shared" si="632"/>
        <v>109.17426580563421</v>
      </c>
      <c r="AL654" s="205">
        <f t="shared" si="614"/>
        <v>109.17426580563421</v>
      </c>
      <c r="AM654" s="205">
        <f t="shared" si="615"/>
        <v>-14.33060622794444</v>
      </c>
      <c r="AN654" s="205">
        <f t="shared" si="633"/>
        <v>-14.33060622794444</v>
      </c>
      <c r="AO654" s="205">
        <f t="shared" si="616"/>
        <v>-14.33060622794444</v>
      </c>
      <c r="AP654" s="205">
        <f t="shared" si="634"/>
        <v>-14.33060622794444</v>
      </c>
      <c r="AQ654" s="205">
        <f t="shared" si="635"/>
        <v>14.33060622794444</v>
      </c>
      <c r="AR654" s="215">
        <f t="shared" si="617"/>
        <v>61.657893023892804</v>
      </c>
      <c r="AS654" s="215">
        <f t="shared" si="618"/>
        <v>61.657893023892804</v>
      </c>
      <c r="AT654" s="215">
        <f t="shared" si="619"/>
        <v>16.557055829605485</v>
      </c>
      <c r="AU654" s="215">
        <f t="shared" si="649"/>
        <v>279.99922419559999</v>
      </c>
      <c r="AV654" s="201"/>
      <c r="AW654" s="115">
        <f t="shared" si="650"/>
        <v>103.26900000000244</v>
      </c>
      <c r="AX654" s="115">
        <f t="shared" si="651"/>
        <v>0.13112422876564753</v>
      </c>
      <c r="AY654" s="115">
        <f t="shared" si="636"/>
        <v>4.7481498886871805</v>
      </c>
      <c r="AZ654" s="115">
        <f t="shared" si="652"/>
        <v>0.13509454666900211</v>
      </c>
      <c r="BA654" s="115">
        <f t="shared" si="637"/>
        <v>4.965428441028287</v>
      </c>
      <c r="BB654" s="115">
        <f t="shared" si="653"/>
        <v>4.7481498886871805</v>
      </c>
      <c r="BC654" s="115">
        <f t="shared" si="654"/>
        <v>4.7489921828124455</v>
      </c>
      <c r="BD654" s="115">
        <f t="shared" si="655"/>
        <v>4.965428441028287</v>
      </c>
      <c r="BE654" s="115">
        <f t="shared" si="638"/>
        <v>0.21643625821584145</v>
      </c>
      <c r="BF654" s="115">
        <f t="shared" si="639"/>
        <v>0.13255985528576378</v>
      </c>
      <c r="BG654" s="115">
        <f t="shared" si="656"/>
        <v>1461.6067181909827</v>
      </c>
      <c r="BH654" s="115">
        <f t="shared" si="657"/>
        <v>97.780008659631036</v>
      </c>
      <c r="BI654" s="115">
        <f t="shared" si="640"/>
        <v>97.780008659631036</v>
      </c>
      <c r="BJ654" s="115">
        <f t="shared" si="641"/>
        <v>-7.8181355470391223</v>
      </c>
      <c r="BK654" s="115">
        <f t="shared" si="620"/>
        <v>-7.8181355470391223</v>
      </c>
      <c r="BL654" s="115">
        <f t="shared" si="621"/>
        <v>-7.8181355470391223</v>
      </c>
      <c r="BM654" s="115">
        <f t="shared" si="642"/>
        <v>7.8181355470391223</v>
      </c>
      <c r="BN654" s="201">
        <f t="shared" si="622"/>
        <v>17.538266994143395</v>
      </c>
      <c r="BO654" s="216">
        <f t="shared" si="658"/>
        <v>558.89207578563594</v>
      </c>
      <c r="BP654" s="201"/>
      <c r="BQ654" s="110">
        <f t="shared" si="623"/>
        <v>531.00279062663242</v>
      </c>
      <c r="BR654" s="110">
        <f t="shared" si="624"/>
        <v>5.2730273576373304E-2</v>
      </c>
      <c r="BS654" s="110">
        <f t="shared" si="643"/>
        <v>0.94726972642362661</v>
      </c>
      <c r="BT654" s="110">
        <f t="shared" si="644"/>
        <v>1.5091099309608896E-2</v>
      </c>
    </row>
    <row r="655" spans="1:72" s="217" customFormat="1">
      <c r="A655" s="110">
        <f t="shared" si="659"/>
        <v>2.8900000000001302</v>
      </c>
      <c r="B655" s="110">
        <f t="shared" si="625"/>
        <v>1488.0936287594002</v>
      </c>
      <c r="C655" s="116">
        <f t="shared" si="626"/>
        <v>1460.6285494447488</v>
      </c>
      <c r="D655" s="110"/>
      <c r="E655" s="205">
        <f t="shared" si="594"/>
        <v>1461.8470196158225</v>
      </c>
      <c r="F655" s="205">
        <f t="shared" si="595"/>
        <v>1570.6748812236324</v>
      </c>
      <c r="G655" s="205">
        <f t="shared" si="596"/>
        <v>-0.16770319022660132</v>
      </c>
      <c r="H655" s="205">
        <f t="shared" si="597"/>
        <v>1443.5962400386538</v>
      </c>
      <c r="I655" s="205">
        <f t="shared" si="598"/>
        <v>0</v>
      </c>
      <c r="J655" s="110"/>
      <c r="K655" s="115">
        <f t="shared" si="599"/>
        <v>1427.1852900000133</v>
      </c>
      <c r="L655" s="115">
        <f t="shared" si="600"/>
        <v>1679.4732800000081</v>
      </c>
      <c r="M655" s="115">
        <f t="shared" si="601"/>
        <v>0.20514223194748066</v>
      </c>
      <c r="N655" s="115">
        <f t="shared" si="602"/>
        <v>1514.9392305968208</v>
      </c>
      <c r="O655" s="115">
        <f t="shared" si="603"/>
        <v>1893.3458000000044</v>
      </c>
      <c r="P655" s="110"/>
      <c r="Q655" s="205">
        <f t="shared" si="604"/>
        <v>0.24117545595230278</v>
      </c>
      <c r="R655" s="204">
        <f t="shared" si="605"/>
        <v>15.192088794708724</v>
      </c>
      <c r="S655" s="204">
        <f t="shared" si="606"/>
        <v>15.192088794708724</v>
      </c>
      <c r="T655" s="115">
        <f t="shared" si="607"/>
        <v>0.24142385358648319</v>
      </c>
      <c r="U655" s="115">
        <f t="shared" si="608"/>
        <v>11.862337242260681</v>
      </c>
      <c r="V655" s="115">
        <f t="shared" si="609"/>
        <v>0</v>
      </c>
      <c r="W655" s="202">
        <f t="shared" si="627"/>
        <v>11.862337242260681</v>
      </c>
      <c r="X655" s="110"/>
      <c r="Y655" s="205">
        <f t="shared" si="645"/>
        <v>109.32557557510114</v>
      </c>
      <c r="Z655" s="205">
        <f t="shared" si="646"/>
        <v>-1.1196307205454299E-2</v>
      </c>
      <c r="AA655" s="205">
        <f t="shared" si="610"/>
        <v>4.612850201053849</v>
      </c>
      <c r="AB655" s="205">
        <f t="shared" si="628"/>
        <v>4.626606991125068</v>
      </c>
      <c r="AC655" s="205">
        <f t="shared" si="647"/>
        <v>-2.0074838175266167E-3</v>
      </c>
      <c r="AD655" s="205">
        <f t="shared" si="611"/>
        <v>4.9300230540171865</v>
      </c>
      <c r="AE655" s="205">
        <f t="shared" si="629"/>
        <v>0.30341606289211853</v>
      </c>
      <c r="AF655" s="205">
        <f t="shared" si="612"/>
        <v>0.30341606289211853</v>
      </c>
      <c r="AG655" s="205">
        <f t="shared" si="630"/>
        <v>0.30341606289211853</v>
      </c>
      <c r="AH655" s="205">
        <f t="shared" si="631"/>
        <v>0.30341606289211853</v>
      </c>
      <c r="AI655" s="205">
        <f t="shared" si="613"/>
        <v>-7.0093824007205503E-3</v>
      </c>
      <c r="AJ655" s="205">
        <f t="shared" si="648"/>
        <v>1461.0842035179608</v>
      </c>
      <c r="AK655" s="205">
        <f t="shared" si="632"/>
        <v>109.24995385007838</v>
      </c>
      <c r="AL655" s="205">
        <f t="shared" si="614"/>
        <v>109.24995385007838</v>
      </c>
      <c r="AM655" s="205">
        <f t="shared" si="615"/>
        <v>-14.406395841833378</v>
      </c>
      <c r="AN655" s="205">
        <f t="shared" si="633"/>
        <v>-14.406395841833378</v>
      </c>
      <c r="AO655" s="205">
        <f t="shared" si="616"/>
        <v>-14.406395841833378</v>
      </c>
      <c r="AP655" s="205">
        <f t="shared" si="634"/>
        <v>-14.406395841833378</v>
      </c>
      <c r="AQ655" s="205">
        <f t="shared" si="635"/>
        <v>14.406395841833378</v>
      </c>
      <c r="AR655" s="215">
        <f t="shared" si="617"/>
        <v>61.769290814266526</v>
      </c>
      <c r="AS655" s="215">
        <f t="shared" si="618"/>
        <v>61.769290814266526</v>
      </c>
      <c r="AT655" s="215">
        <f t="shared" si="619"/>
        <v>17.101494128722148</v>
      </c>
      <c r="AU655" s="215">
        <f t="shared" si="649"/>
        <v>297.10071832432214</v>
      </c>
      <c r="AV655" s="201"/>
      <c r="AW655" s="115">
        <f t="shared" si="650"/>
        <v>103.37100000001776</v>
      </c>
      <c r="AX655" s="115">
        <f t="shared" si="651"/>
        <v>0.13255985528576378</v>
      </c>
      <c r="AY655" s="115">
        <f t="shared" si="636"/>
        <v>4.8263413186408259</v>
      </c>
      <c r="AZ655" s="115">
        <f t="shared" si="652"/>
        <v>0.13652357944084553</v>
      </c>
      <c r="BA655" s="115">
        <f t="shared" si="637"/>
        <v>5.0444230262747709</v>
      </c>
      <c r="BB655" s="115">
        <f t="shared" si="653"/>
        <v>4.8263413186408259</v>
      </c>
      <c r="BC655" s="115">
        <f t="shared" si="654"/>
        <v>4.8271735382828354</v>
      </c>
      <c r="BD655" s="115">
        <f t="shared" si="655"/>
        <v>5.0444230262747709</v>
      </c>
      <c r="BE655" s="115">
        <f t="shared" si="638"/>
        <v>0.21724948799193555</v>
      </c>
      <c r="BF655" s="115">
        <f t="shared" si="639"/>
        <v>0.13399014787932315</v>
      </c>
      <c r="BG655" s="115">
        <f t="shared" si="656"/>
        <v>1460.9893950882897</v>
      </c>
      <c r="BH655" s="115">
        <f t="shared" si="657"/>
        <v>97.816874623392593</v>
      </c>
      <c r="BI655" s="115">
        <f t="shared" si="640"/>
        <v>97.816874623392593</v>
      </c>
      <c r="BJ655" s="115">
        <f t="shared" si="641"/>
        <v>-7.8313191258790216</v>
      </c>
      <c r="BK655" s="115">
        <f t="shared" si="620"/>
        <v>-7.8313191258790216</v>
      </c>
      <c r="BL655" s="115">
        <f t="shared" si="621"/>
        <v>-7.8313191258790216</v>
      </c>
      <c r="BM655" s="115">
        <f t="shared" si="642"/>
        <v>7.8313191258790216</v>
      </c>
      <c r="BN655" s="201">
        <f t="shared" si="622"/>
        <v>17.842855483861271</v>
      </c>
      <c r="BO655" s="216">
        <f t="shared" si="658"/>
        <v>576.73493126949722</v>
      </c>
      <c r="BP655" s="201"/>
      <c r="BQ655" s="110">
        <f t="shared" si="623"/>
        <v>548.77150997497972</v>
      </c>
      <c r="BR655" s="110">
        <f t="shared" si="624"/>
        <v>5.4139238813229927E-2</v>
      </c>
      <c r="BS655" s="110">
        <f t="shared" si="643"/>
        <v>0.9458607611867702</v>
      </c>
      <c r="BT655" s="110">
        <f t="shared" si="644"/>
        <v>1.5596086313488923E-2</v>
      </c>
    </row>
    <row r="656" spans="1:72" s="217" customFormat="1">
      <c r="A656" s="110">
        <f t="shared" si="659"/>
        <v>2.8800000000001305</v>
      </c>
      <c r="B656" s="110">
        <f t="shared" si="625"/>
        <v>1487.9618168951808</v>
      </c>
      <c r="C656" s="116">
        <f t="shared" si="626"/>
        <v>1460.0108565366063</v>
      </c>
      <c r="D656" s="110"/>
      <c r="E656" s="205">
        <f t="shared" si="594"/>
        <v>1460.7744499262781</v>
      </c>
      <c r="F656" s="205">
        <f t="shared" si="595"/>
        <v>1569.7126812236324</v>
      </c>
      <c r="G656" s="205">
        <f t="shared" si="596"/>
        <v>-0.16773010718238754</v>
      </c>
      <c r="H656" s="205">
        <f t="shared" si="597"/>
        <v>1442.5022287145132</v>
      </c>
      <c r="I656" s="205">
        <f t="shared" si="598"/>
        <v>0</v>
      </c>
      <c r="J656" s="110"/>
      <c r="K656" s="115">
        <f t="shared" si="599"/>
        <v>1426.1505600000137</v>
      </c>
      <c r="L656" s="115">
        <f t="shared" si="600"/>
        <v>1678.8579200000081</v>
      </c>
      <c r="M656" s="115">
        <f t="shared" si="601"/>
        <v>0.20536692223438918</v>
      </c>
      <c r="N656" s="115">
        <f t="shared" si="602"/>
        <v>1514.11454323615</v>
      </c>
      <c r="O656" s="115">
        <f t="shared" si="603"/>
        <v>1893.0112000000042</v>
      </c>
      <c r="P656" s="110"/>
      <c r="Q656" s="205">
        <f t="shared" si="604"/>
        <v>0.2495668108902282</v>
      </c>
      <c r="R656" s="204">
        <f t="shared" si="605"/>
        <v>15.611923908340374</v>
      </c>
      <c r="S656" s="204">
        <f t="shared" si="606"/>
        <v>15.611923908340374</v>
      </c>
      <c r="T656" s="115">
        <f t="shared" si="607"/>
        <v>0.2445961878402296</v>
      </c>
      <c r="U656" s="115">
        <f t="shared" si="608"/>
        <v>12.096912131495952</v>
      </c>
      <c r="V656" s="115">
        <f t="shared" si="609"/>
        <v>0</v>
      </c>
      <c r="W656" s="202">
        <f t="shared" si="627"/>
        <v>12.096912131495952</v>
      </c>
      <c r="X656" s="110"/>
      <c r="Y656" s="205">
        <f t="shared" si="645"/>
        <v>109.40113241406613</v>
      </c>
      <c r="Z656" s="205">
        <f t="shared" si="646"/>
        <v>-7.009416075312332E-3</v>
      </c>
      <c r="AA656" s="205">
        <f t="shared" si="610"/>
        <v>4.7567338517861666</v>
      </c>
      <c r="AB656" s="205">
        <f t="shared" si="628"/>
        <v>4.7706709495433985</v>
      </c>
      <c r="AC656" s="205">
        <f t="shared" si="647"/>
        <v>2.170097747254067E-3</v>
      </c>
      <c r="AD656" s="205">
        <f t="shared" si="611"/>
        <v>5.0759214040593994</v>
      </c>
      <c r="AE656" s="205">
        <f t="shared" si="629"/>
        <v>0.30525045451600086</v>
      </c>
      <c r="AF656" s="205">
        <f t="shared" si="612"/>
        <v>0.30525045451600086</v>
      </c>
      <c r="AG656" s="205">
        <f t="shared" si="630"/>
        <v>0.30525045451600086</v>
      </c>
      <c r="AH656" s="205">
        <f t="shared" si="631"/>
        <v>0.30525045451600086</v>
      </c>
      <c r="AI656" s="205">
        <f t="shared" si="613"/>
        <v>-2.8308134944573034E-3</v>
      </c>
      <c r="AJ656" s="205">
        <f t="shared" si="648"/>
        <v>1460.4660661110593</v>
      </c>
      <c r="AK656" s="205">
        <f t="shared" si="632"/>
        <v>109.32557557510114</v>
      </c>
      <c r="AL656" s="205">
        <f t="shared" si="614"/>
        <v>109.32557557510114</v>
      </c>
      <c r="AM656" s="205">
        <f t="shared" si="615"/>
        <v>-14.482943989832783</v>
      </c>
      <c r="AN656" s="205">
        <f t="shared" si="633"/>
        <v>-14.482943989832783</v>
      </c>
      <c r="AO656" s="205">
        <f t="shared" si="616"/>
        <v>-14.482943989832783</v>
      </c>
      <c r="AP656" s="205">
        <f t="shared" si="634"/>
        <v>-14.482943989832783</v>
      </c>
      <c r="AQ656" s="205">
        <f t="shared" si="635"/>
        <v>14.482943989832783</v>
      </c>
      <c r="AR656" s="215">
        <f t="shared" si="617"/>
        <v>61.879474265287676</v>
      </c>
      <c r="AS656" s="215">
        <f t="shared" si="618"/>
        <v>61.879474265287676</v>
      </c>
      <c r="AT656" s="215">
        <f t="shared" si="619"/>
        <v>17.649742089372239</v>
      </c>
      <c r="AU656" s="215">
        <f t="shared" si="649"/>
        <v>314.75046041369438</v>
      </c>
      <c r="AV656" s="201"/>
      <c r="AW656" s="115">
        <f t="shared" si="650"/>
        <v>103.47299999996487</v>
      </c>
      <c r="AX656" s="115">
        <f t="shared" si="651"/>
        <v>0.13399014787932317</v>
      </c>
      <c r="AY656" s="115">
        <f t="shared" si="636"/>
        <v>4.9046644380449349</v>
      </c>
      <c r="AZ656" s="115">
        <f t="shared" si="652"/>
        <v>0.13794729420066509</v>
      </c>
      <c r="BA656" s="115">
        <f t="shared" si="637"/>
        <v>5.1235358515161353</v>
      </c>
      <c r="BB656" s="115">
        <f t="shared" si="653"/>
        <v>4.9046644380449349</v>
      </c>
      <c r="BC656" s="115">
        <f t="shared" si="654"/>
        <v>4.9054867295416242</v>
      </c>
      <c r="BD656" s="115">
        <f t="shared" si="655"/>
        <v>5.1235358515161353</v>
      </c>
      <c r="BE656" s="115">
        <f t="shared" si="638"/>
        <v>0.2180491219745111</v>
      </c>
      <c r="BF656" s="115">
        <f t="shared" si="639"/>
        <v>0.13541517458932281</v>
      </c>
      <c r="BG656" s="115">
        <f t="shared" si="656"/>
        <v>1460.3709712744198</v>
      </c>
      <c r="BH656" s="115">
        <f t="shared" si="657"/>
        <v>97.853855168343486</v>
      </c>
      <c r="BI656" s="115">
        <f t="shared" si="640"/>
        <v>97.853855168343486</v>
      </c>
      <c r="BJ656" s="115">
        <f t="shared" si="641"/>
        <v>-7.8441821694879383</v>
      </c>
      <c r="BK656" s="115">
        <f t="shared" si="620"/>
        <v>-7.8441821694879383</v>
      </c>
      <c r="BL656" s="115">
        <f t="shared" si="621"/>
        <v>-7.8441821694879383</v>
      </c>
      <c r="BM656" s="115">
        <f t="shared" si="642"/>
        <v>7.8441821694879383</v>
      </c>
      <c r="BN656" s="201">
        <f t="shared" si="622"/>
        <v>18.148511292218636</v>
      </c>
      <c r="BO656" s="216">
        <f t="shared" si="658"/>
        <v>594.88344256171581</v>
      </c>
      <c r="BP656" s="201"/>
      <c r="BQ656" s="110">
        <f t="shared" si="623"/>
        <v>566.87014434691366</v>
      </c>
      <c r="BR656" s="110">
        <f t="shared" si="624"/>
        <v>5.5524261341425157E-2</v>
      </c>
      <c r="BS656" s="110">
        <f t="shared" si="643"/>
        <v>0.94447573865857493</v>
      </c>
      <c r="BT656" s="110">
        <f t="shared" si="644"/>
        <v>1.6110449502339287E-2</v>
      </c>
    </row>
    <row r="657" spans="1:72" s="217" customFormat="1">
      <c r="A657" s="110">
        <f t="shared" si="659"/>
        <v>2.8700000000001307</v>
      </c>
      <c r="B657" s="110">
        <f t="shared" si="625"/>
        <v>1487.8300050309615</v>
      </c>
      <c r="C657" s="116">
        <f t="shared" si="626"/>
        <v>1459.3920617939534</v>
      </c>
      <c r="D657" s="110"/>
      <c r="E657" s="205">
        <f t="shared" si="594"/>
        <v>1459.7007538819823</v>
      </c>
      <c r="F657" s="205">
        <f t="shared" si="595"/>
        <v>1568.7476812236328</v>
      </c>
      <c r="G657" s="205">
        <f t="shared" si="596"/>
        <v>-0.16775613831162731</v>
      </c>
      <c r="H657" s="205">
        <f t="shared" si="597"/>
        <v>1441.4074624563984</v>
      </c>
      <c r="I657" s="205">
        <f t="shared" si="598"/>
        <v>0</v>
      </c>
      <c r="J657" s="110"/>
      <c r="K657" s="115">
        <f t="shared" si="599"/>
        <v>1425.1148100000134</v>
      </c>
      <c r="L657" s="115">
        <f t="shared" si="600"/>
        <v>1678.2419200000079</v>
      </c>
      <c r="M657" s="115">
        <f t="shared" si="601"/>
        <v>0.20559210526315494</v>
      </c>
      <c r="N657" s="115">
        <f t="shared" si="602"/>
        <v>1513.2892986802972</v>
      </c>
      <c r="O657" s="115">
        <f t="shared" si="603"/>
        <v>1892.6762000000044</v>
      </c>
      <c r="P657" s="110"/>
      <c r="Q657" s="205">
        <f t="shared" si="604"/>
        <v>0.25795546774874795</v>
      </c>
      <c r="R657" s="204">
        <f t="shared" si="605"/>
        <v>16.036057491859822</v>
      </c>
      <c r="S657" s="204">
        <f t="shared" si="606"/>
        <v>16.036057491859822</v>
      </c>
      <c r="T657" s="115">
        <f t="shared" si="607"/>
        <v>0.24776166816327744</v>
      </c>
      <c r="U657" s="115">
        <f t="shared" si="608"/>
        <v>12.332501434559337</v>
      </c>
      <c r="V657" s="115">
        <f t="shared" si="609"/>
        <v>0</v>
      </c>
      <c r="W657" s="202">
        <f t="shared" si="627"/>
        <v>12.332501434559337</v>
      </c>
      <c r="X657" s="110"/>
      <c r="Y657" s="205">
        <f t="shared" si="645"/>
        <v>109.4766258114783</v>
      </c>
      <c r="Z657" s="205">
        <f t="shared" si="646"/>
        <v>-2.8308187635747817E-3</v>
      </c>
      <c r="AA657" s="205">
        <f t="shared" si="610"/>
        <v>4.9013945285984528</v>
      </c>
      <c r="AB657" s="205">
        <f t="shared" si="628"/>
        <v>4.9155003894417231</v>
      </c>
      <c r="AC657" s="205">
        <f t="shared" si="647"/>
        <v>6.3395450823219603E-3</v>
      </c>
      <c r="AD657" s="205">
        <f t="shared" si="611"/>
        <v>5.2225966402465698</v>
      </c>
      <c r="AE657" s="205">
        <f t="shared" si="629"/>
        <v>0.3070962508048467</v>
      </c>
      <c r="AF657" s="205">
        <f t="shared" si="612"/>
        <v>0.3070962508048467</v>
      </c>
      <c r="AG657" s="205">
        <f t="shared" si="630"/>
        <v>0.3070962508048467</v>
      </c>
      <c r="AH657" s="205">
        <f t="shared" si="631"/>
        <v>0.3070962508048467</v>
      </c>
      <c r="AI657" s="205">
        <f t="shared" si="613"/>
        <v>1.3398106451180108E-3</v>
      </c>
      <c r="AJ657" s="205">
        <f t="shared" si="648"/>
        <v>1459.8468561160521</v>
      </c>
      <c r="AK657" s="205">
        <f t="shared" si="632"/>
        <v>109.40113241406613</v>
      </c>
      <c r="AL657" s="205">
        <f t="shared" si="614"/>
        <v>109.40113241406613</v>
      </c>
      <c r="AM657" s="205">
        <f t="shared" si="615"/>
        <v>-14.560247469837195</v>
      </c>
      <c r="AN657" s="205">
        <f t="shared" si="633"/>
        <v>-14.560247469837195</v>
      </c>
      <c r="AO657" s="205">
        <f t="shared" si="616"/>
        <v>-14.560247469837195</v>
      </c>
      <c r="AP657" s="205">
        <f t="shared" si="634"/>
        <v>-14.560247469837195</v>
      </c>
      <c r="AQ657" s="205">
        <f t="shared" si="635"/>
        <v>14.560247469837195</v>
      </c>
      <c r="AR657" s="215">
        <f t="shared" si="617"/>
        <v>61.988481065580821</v>
      </c>
      <c r="AS657" s="215">
        <f t="shared" si="618"/>
        <v>61.988481065580821</v>
      </c>
      <c r="AT657" s="215">
        <f t="shared" si="619"/>
        <v>18.201840967990876</v>
      </c>
      <c r="AU657" s="215">
        <f t="shared" si="649"/>
        <v>332.95230138168529</v>
      </c>
      <c r="AV657" s="201"/>
      <c r="AW657" s="115">
        <f t="shared" si="650"/>
        <v>103.57500000002567</v>
      </c>
      <c r="AX657" s="115">
        <f t="shared" si="651"/>
        <v>0.13541517458932281</v>
      </c>
      <c r="AY657" s="115">
        <f t="shared" si="636"/>
        <v>4.9831160452676482</v>
      </c>
      <c r="AZ657" s="115">
        <f t="shared" si="652"/>
        <v>0.13936575894198272</v>
      </c>
      <c r="BA657" s="115">
        <f t="shared" si="637"/>
        <v>5.2027639967424513</v>
      </c>
      <c r="BB657" s="115">
        <f t="shared" si="653"/>
        <v>4.9831160452676482</v>
      </c>
      <c r="BC657" s="115">
        <f t="shared" si="654"/>
        <v>4.9839285512365024</v>
      </c>
      <c r="BD657" s="115">
        <f t="shared" si="655"/>
        <v>5.2027639967424513</v>
      </c>
      <c r="BE657" s="115">
        <f t="shared" si="638"/>
        <v>0.21883544550594891</v>
      </c>
      <c r="BF657" s="115">
        <f t="shared" si="639"/>
        <v>0.13683500156927322</v>
      </c>
      <c r="BG657" s="115">
        <f t="shared" si="656"/>
        <v>1459.7514584940882</v>
      </c>
      <c r="BH657" s="115">
        <f t="shared" si="657"/>
        <v>97.890948046644823</v>
      </c>
      <c r="BI657" s="115">
        <f t="shared" si="640"/>
        <v>97.890948046644823</v>
      </c>
      <c r="BJ657" s="115">
        <f t="shared" si="641"/>
        <v>-7.8567323565637617</v>
      </c>
      <c r="BK657" s="115">
        <f t="shared" si="620"/>
        <v>-7.8567323565637617</v>
      </c>
      <c r="BL657" s="115">
        <f t="shared" si="621"/>
        <v>-7.8567323565637617</v>
      </c>
      <c r="BM657" s="115">
        <f t="shared" si="642"/>
        <v>7.8567323565637617</v>
      </c>
      <c r="BN657" s="201">
        <f t="shared" si="622"/>
        <v>18.455226873807472</v>
      </c>
      <c r="BO657" s="216">
        <f t="shared" si="658"/>
        <v>613.33866943552323</v>
      </c>
      <c r="BP657" s="201"/>
      <c r="BQ657" s="110">
        <f t="shared" si="623"/>
        <v>585.30003263013953</v>
      </c>
      <c r="BR657" s="110">
        <f t="shared" si="624"/>
        <v>5.6885747961692525E-2</v>
      </c>
      <c r="BS657" s="110">
        <f t="shared" si="643"/>
        <v>0.94311425203830745</v>
      </c>
      <c r="BT657" s="110">
        <f t="shared" si="644"/>
        <v>1.6634226927348564E-2</v>
      </c>
    </row>
    <row r="658" spans="1:72" s="217" customFormat="1">
      <c r="A658" s="110">
        <f t="shared" si="659"/>
        <v>2.8600000000001309</v>
      </c>
      <c r="B658" s="110">
        <f t="shared" si="625"/>
        <v>1487.6981931667422</v>
      </c>
      <c r="C658" s="116">
        <f t="shared" si="626"/>
        <v>1458.7721769832976</v>
      </c>
      <c r="D658" s="110"/>
      <c r="E658" s="205">
        <f t="shared" si="594"/>
        <v>1458.6259314829349</v>
      </c>
      <c r="F658" s="205">
        <f t="shared" si="595"/>
        <v>1567.7798812236326</v>
      </c>
      <c r="G658" s="205">
        <f t="shared" si="596"/>
        <v>-0.16778128177929583</v>
      </c>
      <c r="H658" s="205">
        <f t="shared" si="597"/>
        <v>1440.3119418841677</v>
      </c>
      <c r="I658" s="205">
        <f t="shared" si="598"/>
        <v>0</v>
      </c>
      <c r="J658" s="110"/>
      <c r="K658" s="115">
        <f t="shared" si="599"/>
        <v>1424.0780400000135</v>
      </c>
      <c r="L658" s="115">
        <f t="shared" si="600"/>
        <v>1677.6252800000079</v>
      </c>
      <c r="M658" s="115">
        <f t="shared" si="601"/>
        <v>0.20581778265641856</v>
      </c>
      <c r="N658" s="115">
        <f t="shared" si="602"/>
        <v>1512.4634981478509</v>
      </c>
      <c r="O658" s="115">
        <f t="shared" si="603"/>
        <v>1892.3408000000045</v>
      </c>
      <c r="P658" s="110"/>
      <c r="Q658" s="205">
        <f t="shared" si="604"/>
        <v>0.26634182045514887</v>
      </c>
      <c r="R658" s="204">
        <f t="shared" si="605"/>
        <v>16.464504976368204</v>
      </c>
      <c r="S658" s="204">
        <f t="shared" si="606"/>
        <v>16.464504976368204</v>
      </c>
      <c r="T658" s="115">
        <f t="shared" si="607"/>
        <v>0.25092031436323281</v>
      </c>
      <c r="U658" s="115">
        <f t="shared" si="608"/>
        <v>12.569087061711375</v>
      </c>
      <c r="V658" s="115">
        <f t="shared" si="609"/>
        <v>0</v>
      </c>
      <c r="W658" s="202">
        <f t="shared" si="627"/>
        <v>12.569087061711375</v>
      </c>
      <c r="X658" s="110"/>
      <c r="Y658" s="205">
        <f t="shared" si="645"/>
        <v>109.55205722307488</v>
      </c>
      <c r="Z658" s="205">
        <f t="shared" si="646"/>
        <v>1.3398095140867918E-3</v>
      </c>
      <c r="AA658" s="205">
        <f t="shared" si="610"/>
        <v>5.0468397598996946</v>
      </c>
      <c r="AB658" s="205">
        <f t="shared" si="628"/>
        <v>5.0611028641400919</v>
      </c>
      <c r="AC658" s="205">
        <f t="shared" si="647"/>
        <v>1.0501182074361199E-2</v>
      </c>
      <c r="AD658" s="205">
        <f t="shared" si="611"/>
        <v>5.3700563728906694</v>
      </c>
      <c r="AE658" s="205">
        <f t="shared" si="629"/>
        <v>0.30895350875057748</v>
      </c>
      <c r="AF658" s="205">
        <f t="shared" si="612"/>
        <v>0.30895350875057748</v>
      </c>
      <c r="AG658" s="205">
        <f t="shared" si="630"/>
        <v>0.30895350875057748</v>
      </c>
      <c r="AH658" s="205">
        <f t="shared" si="631"/>
        <v>0.30895350875057748</v>
      </c>
      <c r="AI658" s="205">
        <f t="shared" si="613"/>
        <v>5.5028064725689135E-3</v>
      </c>
      <c r="AJ658" s="205">
        <f t="shared" si="648"/>
        <v>1459.2265845440745</v>
      </c>
      <c r="AK658" s="205">
        <f t="shared" si="632"/>
        <v>109.4766258114783</v>
      </c>
      <c r="AL658" s="205">
        <f t="shared" si="614"/>
        <v>109.4766258114783</v>
      </c>
      <c r="AM658" s="205">
        <f t="shared" si="615"/>
        <v>-14.638303253353449</v>
      </c>
      <c r="AN658" s="205">
        <f t="shared" si="633"/>
        <v>-14.638303253353449</v>
      </c>
      <c r="AO658" s="205">
        <f t="shared" si="616"/>
        <v>-14.638303253353449</v>
      </c>
      <c r="AP658" s="205">
        <f t="shared" si="634"/>
        <v>-14.638303253353449</v>
      </c>
      <c r="AQ658" s="205">
        <f t="shared" si="635"/>
        <v>14.638303253353449</v>
      </c>
      <c r="AR658" s="215">
        <f t="shared" si="617"/>
        <v>62.096347424120161</v>
      </c>
      <c r="AS658" s="215">
        <f t="shared" si="618"/>
        <v>62.096347424120161</v>
      </c>
      <c r="AT658" s="215">
        <f t="shared" si="619"/>
        <v>18.757832060595632</v>
      </c>
      <c r="AU658" s="215">
        <f t="shared" si="649"/>
        <v>351.71013344228095</v>
      </c>
      <c r="AV658" s="201"/>
      <c r="AW658" s="115">
        <f t="shared" si="650"/>
        <v>103.67699999999553</v>
      </c>
      <c r="AX658" s="115">
        <f t="shared" si="651"/>
        <v>0.1368350015692732</v>
      </c>
      <c r="AY658" s="115">
        <f t="shared" si="636"/>
        <v>5.0616930153173367</v>
      </c>
      <c r="AZ658" s="115">
        <f t="shared" si="652"/>
        <v>0.14077903976901862</v>
      </c>
      <c r="BA658" s="115">
        <f t="shared" si="637"/>
        <v>5.2821046093993216</v>
      </c>
      <c r="BB658" s="115">
        <f t="shared" si="653"/>
        <v>5.0616930153173367</v>
      </c>
      <c r="BC658" s="115">
        <f t="shared" si="654"/>
        <v>5.0624958748021385</v>
      </c>
      <c r="BD658" s="115">
        <f t="shared" si="655"/>
        <v>5.2821046093993216</v>
      </c>
      <c r="BE658" s="115">
        <f t="shared" si="638"/>
        <v>0.21960873459718311</v>
      </c>
      <c r="BF658" s="115">
        <f t="shared" si="639"/>
        <v>0.13824969315609437</v>
      </c>
      <c r="BG658" s="115">
        <f t="shared" si="656"/>
        <v>1459.1308681305873</v>
      </c>
      <c r="BH658" s="115">
        <f t="shared" si="657"/>
        <v>97.928151079056349</v>
      </c>
      <c r="BI658" s="115">
        <f t="shared" si="640"/>
        <v>97.928151079056349</v>
      </c>
      <c r="BJ658" s="115">
        <f t="shared" si="641"/>
        <v>-7.8689770589952568</v>
      </c>
      <c r="BK658" s="115">
        <f t="shared" si="620"/>
        <v>-7.8689770589952568</v>
      </c>
      <c r="BL658" s="115">
        <f t="shared" si="621"/>
        <v>-7.8689770589952568</v>
      </c>
      <c r="BM658" s="115">
        <f t="shared" si="642"/>
        <v>7.8689770589952568</v>
      </c>
      <c r="BN658" s="201">
        <f t="shared" si="622"/>
        <v>18.762994939272225</v>
      </c>
      <c r="BO658" s="216">
        <f t="shared" si="658"/>
        <v>632.1016643747954</v>
      </c>
      <c r="BP658" s="201"/>
      <c r="BQ658" s="110">
        <f t="shared" si="623"/>
        <v>604.06251128154395</v>
      </c>
      <c r="BR658" s="110">
        <f t="shared" si="624"/>
        <v>5.8224128608165594E-2</v>
      </c>
      <c r="BS658" s="110">
        <f t="shared" si="643"/>
        <v>0.9417758713918345</v>
      </c>
      <c r="BT658" s="110">
        <f t="shared" si="644"/>
        <v>1.7167456570621478E-2</v>
      </c>
    </row>
    <row r="659" spans="1:72" s="217" customFormat="1">
      <c r="A659" s="110">
        <f t="shared" si="659"/>
        <v>2.8500000000001311</v>
      </c>
      <c r="B659" s="110">
        <f t="shared" si="625"/>
        <v>1487.5663813025228</v>
      </c>
      <c r="C659" s="116">
        <f t="shared" si="626"/>
        <v>1458.1512135090566</v>
      </c>
      <c r="D659" s="110"/>
      <c r="E659" s="205">
        <f t="shared" si="594"/>
        <v>1457.5499827291362</v>
      </c>
      <c r="F659" s="205">
        <f t="shared" si="595"/>
        <v>1566.8092812236328</v>
      </c>
      <c r="G659" s="205">
        <f t="shared" si="596"/>
        <v>-0.16780553581025417</v>
      </c>
      <c r="H659" s="205">
        <f t="shared" si="597"/>
        <v>1439.2156676030147</v>
      </c>
      <c r="I659" s="205">
        <f t="shared" si="598"/>
        <v>0</v>
      </c>
      <c r="J659" s="110"/>
      <c r="K659" s="115">
        <f t="shared" si="599"/>
        <v>1423.0402500000137</v>
      </c>
      <c r="L659" s="115">
        <f t="shared" si="600"/>
        <v>1677.008000000008</v>
      </c>
      <c r="M659" s="115">
        <f t="shared" si="601"/>
        <v>0.20604395604395306</v>
      </c>
      <c r="N659" s="115">
        <f t="shared" si="602"/>
        <v>1511.637142862131</v>
      </c>
      <c r="O659" s="115">
        <f t="shared" si="603"/>
        <v>1892.0050000000044</v>
      </c>
      <c r="P659" s="110"/>
      <c r="Q659" s="205">
        <f t="shared" si="604"/>
        <v>0.27472626116941928</v>
      </c>
      <c r="R659" s="204">
        <f t="shared" si="605"/>
        <v>16.897281851592918</v>
      </c>
      <c r="S659" s="204">
        <f t="shared" si="606"/>
        <v>16.897281851592918</v>
      </c>
      <c r="T659" s="115">
        <f t="shared" si="607"/>
        <v>0.25407214617805052</v>
      </c>
      <c r="U659" s="115">
        <f t="shared" si="608"/>
        <v>12.806651285605053</v>
      </c>
      <c r="V659" s="115">
        <f t="shared" si="609"/>
        <v>0</v>
      </c>
      <c r="W659" s="202">
        <f t="shared" si="627"/>
        <v>12.806651285605053</v>
      </c>
      <c r="X659" s="110"/>
      <c r="Y659" s="205">
        <f t="shared" si="645"/>
        <v>109.62742811530239</v>
      </c>
      <c r="Z659" s="205">
        <f t="shared" si="646"/>
        <v>5.5027882130382439E-3</v>
      </c>
      <c r="AA659" s="205">
        <f t="shared" si="610"/>
        <v>5.1930770441499448</v>
      </c>
      <c r="AB659" s="205">
        <f t="shared" si="628"/>
        <v>5.2074858966736235</v>
      </c>
      <c r="AC659" s="205">
        <f t="shared" si="647"/>
        <v>1.4655327299222937E-2</v>
      </c>
      <c r="AD659" s="205">
        <f t="shared" si="611"/>
        <v>5.5183081802742517</v>
      </c>
      <c r="AE659" s="205">
        <f t="shared" si="629"/>
        <v>0.31082228360062825</v>
      </c>
      <c r="AF659" s="205">
        <f t="shared" si="612"/>
        <v>0.31082228360062825</v>
      </c>
      <c r="AG659" s="205">
        <f t="shared" si="630"/>
        <v>0.31082228360062825</v>
      </c>
      <c r="AH659" s="205">
        <f t="shared" si="631"/>
        <v>0.31082228360062825</v>
      </c>
      <c r="AI659" s="205">
        <f t="shared" si="613"/>
        <v>9.6584854267598094E-3</v>
      </c>
      <c r="AJ659" s="205">
        <f t="shared" si="648"/>
        <v>1458.6052620713833</v>
      </c>
      <c r="AK659" s="205">
        <f t="shared" si="632"/>
        <v>109.55205722307488</v>
      </c>
      <c r="AL659" s="205">
        <f t="shared" si="614"/>
        <v>109.55205722307488</v>
      </c>
      <c r="AM659" s="205">
        <f t="shared" si="615"/>
        <v>-14.717108477818364</v>
      </c>
      <c r="AN659" s="205">
        <f t="shared" si="633"/>
        <v>-14.717108477818364</v>
      </c>
      <c r="AO659" s="205">
        <f t="shared" si="616"/>
        <v>-14.717108477818364</v>
      </c>
      <c r="AP659" s="205">
        <f t="shared" si="634"/>
        <v>-14.717108477818364</v>
      </c>
      <c r="AQ659" s="205">
        <f t="shared" si="635"/>
        <v>14.717108477818364</v>
      </c>
      <c r="AR659" s="215">
        <f t="shared" si="617"/>
        <v>62.203108147312356</v>
      </c>
      <c r="AS659" s="215">
        <f t="shared" si="618"/>
        <v>62.203108147312356</v>
      </c>
      <c r="AT659" s="215">
        <f t="shared" si="619"/>
        <v>19.317756710787457</v>
      </c>
      <c r="AU659" s="215">
        <f t="shared" si="649"/>
        <v>371.02789015306843</v>
      </c>
      <c r="AV659" s="201"/>
      <c r="AW659" s="115">
        <f t="shared" si="650"/>
        <v>103.77899999998812</v>
      </c>
      <c r="AX659" s="115">
        <f t="shared" si="651"/>
        <v>0.13824969315609437</v>
      </c>
      <c r="AY659" s="115">
        <f t="shared" si="636"/>
        <v>5.1403922967841771</v>
      </c>
      <c r="AZ659" s="115">
        <f t="shared" si="652"/>
        <v>0.14218720096958654</v>
      </c>
      <c r="BA659" s="115">
        <f t="shared" si="637"/>
        <v>5.3615549017454089</v>
      </c>
      <c r="BB659" s="115">
        <f t="shared" si="653"/>
        <v>5.1403922967841771</v>
      </c>
      <c r="BC659" s="115">
        <f t="shared" si="654"/>
        <v>5.1411856453920892</v>
      </c>
      <c r="BD659" s="115">
        <f t="shared" si="655"/>
        <v>5.3615549017454089</v>
      </c>
      <c r="BE659" s="115">
        <f t="shared" si="638"/>
        <v>0.22036925635331972</v>
      </c>
      <c r="BF659" s="115">
        <f t="shared" si="639"/>
        <v>0.13965931193928549</v>
      </c>
      <c r="BG659" s="115">
        <f t="shared" si="656"/>
        <v>1458.5092112197813</v>
      </c>
      <c r="BH659" s="115">
        <f t="shared" si="657"/>
        <v>97.965462153071982</v>
      </c>
      <c r="BI659" s="115">
        <f t="shared" si="640"/>
        <v>97.965462153071982</v>
      </c>
      <c r="BJ659" s="115">
        <f t="shared" si="641"/>
        <v>-7.8809233576934119</v>
      </c>
      <c r="BK659" s="115">
        <f t="shared" si="620"/>
        <v>-7.8809233576934119</v>
      </c>
      <c r="BL659" s="115">
        <f t="shared" si="621"/>
        <v>-7.8809233576934119</v>
      </c>
      <c r="BM659" s="115">
        <f t="shared" si="642"/>
        <v>7.8809233576934119</v>
      </c>
      <c r="BN659" s="201">
        <f t="shared" si="622"/>
        <v>19.071808445245566</v>
      </c>
      <c r="BO659" s="216">
        <f t="shared" si="658"/>
        <v>651.17347282004096</v>
      </c>
      <c r="BP659" s="201"/>
      <c r="BQ659" s="110">
        <f t="shared" si="623"/>
        <v>623.15891455334372</v>
      </c>
      <c r="BR659" s="110">
        <f t="shared" si="624"/>
        <v>5.9539851150008337E-2</v>
      </c>
      <c r="BS659" s="110">
        <f t="shared" si="643"/>
        <v>0.94046014884999174</v>
      </c>
      <c r="BT659" s="110">
        <f t="shared" si="644"/>
        <v>1.771017635160603E-2</v>
      </c>
    </row>
    <row r="660" spans="1:72" s="217" customFormat="1">
      <c r="A660" s="110">
        <f t="shared" si="659"/>
        <v>2.8400000000001313</v>
      </c>
      <c r="B660" s="110">
        <f t="shared" si="625"/>
        <v>1487.4345694383035</v>
      </c>
      <c r="C660" s="116">
        <f t="shared" si="626"/>
        <v>1457.5291824275835</v>
      </c>
      <c r="D660" s="110"/>
      <c r="E660" s="205">
        <f t="shared" si="594"/>
        <v>1456.4729076205858</v>
      </c>
      <c r="F660" s="205">
        <f t="shared" si="595"/>
        <v>1565.8358812236329</v>
      </c>
      <c r="G660" s="205">
        <f t="shared" si="596"/>
        <v>-0.16782889868965079</v>
      </c>
      <c r="H660" s="205">
        <f t="shared" si="597"/>
        <v>1438.1186402033611</v>
      </c>
      <c r="I660" s="205">
        <f t="shared" si="598"/>
        <v>0</v>
      </c>
      <c r="J660" s="110"/>
      <c r="K660" s="115">
        <f t="shared" si="599"/>
        <v>1422.0014400000136</v>
      </c>
      <c r="L660" s="115">
        <f t="shared" si="600"/>
        <v>1676.3900800000081</v>
      </c>
      <c r="M660" s="115">
        <f t="shared" si="601"/>
        <v>0.20627062706270327</v>
      </c>
      <c r="N660" s="115">
        <f t="shared" si="602"/>
        <v>1510.8102340512114</v>
      </c>
      <c r="O660" s="115">
        <f t="shared" si="603"/>
        <v>1891.6688000000045</v>
      </c>
      <c r="P660" s="110"/>
      <c r="Q660" s="205">
        <f t="shared" si="604"/>
        <v>0.28310918035292876</v>
      </c>
      <c r="R660" s="204">
        <f t="shared" si="605"/>
        <v>17.334403666461732</v>
      </c>
      <c r="S660" s="204">
        <f t="shared" si="606"/>
        <v>17.334403666461732</v>
      </c>
      <c r="T660" s="115">
        <f t="shared" si="607"/>
        <v>0.25721718327631005</v>
      </c>
      <c r="U660" s="115">
        <f t="shared" si="608"/>
        <v>13.045176730066538</v>
      </c>
      <c r="V660" s="115">
        <f t="shared" si="609"/>
        <v>0</v>
      </c>
      <c r="W660" s="202">
        <f t="shared" si="627"/>
        <v>13.045176730066538</v>
      </c>
      <c r="X660" s="110"/>
      <c r="Y660" s="205">
        <f t="shared" si="645"/>
        <v>109.70273996536214</v>
      </c>
      <c r="Z660" s="205">
        <f t="shared" si="646"/>
        <v>9.6584316629097691E-3</v>
      </c>
      <c r="AA660" s="205">
        <f t="shared" si="610"/>
        <v>5.3401138515495354</v>
      </c>
      <c r="AB660" s="205">
        <f t="shared" si="628"/>
        <v>5.3546569814518037</v>
      </c>
      <c r="AC660" s="205">
        <f t="shared" si="647"/>
        <v>1.8802294224929003E-2</v>
      </c>
      <c r="AD660" s="205">
        <f t="shared" si="611"/>
        <v>5.6673596104184902</v>
      </c>
      <c r="AE660" s="205">
        <f t="shared" si="629"/>
        <v>0.31270262896668655</v>
      </c>
      <c r="AF660" s="205">
        <f t="shared" si="612"/>
        <v>0.31270262896668655</v>
      </c>
      <c r="AG660" s="205">
        <f t="shared" si="630"/>
        <v>0.31270262896668655</v>
      </c>
      <c r="AH660" s="205">
        <f t="shared" si="631"/>
        <v>0.31270262896668655</v>
      </c>
      <c r="AI660" s="205">
        <f t="shared" si="613"/>
        <v>1.3807154119864442E-2</v>
      </c>
      <c r="AJ660" s="205">
        <f t="shared" si="648"/>
        <v>1457.9828990521298</v>
      </c>
      <c r="AK660" s="205">
        <f t="shared" si="632"/>
        <v>109.62742811530239</v>
      </c>
      <c r="AL660" s="205">
        <f t="shared" si="614"/>
        <v>109.62742811530239</v>
      </c>
      <c r="AM660" s="205">
        <f t="shared" si="615"/>
        <v>-14.796660439469839</v>
      </c>
      <c r="AN660" s="205">
        <f t="shared" si="633"/>
        <v>-14.796660439469839</v>
      </c>
      <c r="AO660" s="205">
        <f t="shared" si="616"/>
        <v>-14.796660439469839</v>
      </c>
      <c r="AP660" s="205">
        <f t="shared" si="634"/>
        <v>-14.796660439469839</v>
      </c>
      <c r="AQ660" s="205">
        <f t="shared" si="635"/>
        <v>14.796660439469839</v>
      </c>
      <c r="AR660" s="215">
        <f t="shared" si="617"/>
        <v>62.308796710236123</v>
      </c>
      <c r="AS660" s="215">
        <f t="shared" si="618"/>
        <v>62.308796710236123</v>
      </c>
      <c r="AT660" s="215">
        <f t="shared" si="619"/>
        <v>19.881656317469677</v>
      </c>
      <c r="AU660" s="215">
        <f t="shared" si="649"/>
        <v>390.90954647053809</v>
      </c>
      <c r="AV660" s="201"/>
      <c r="AW660" s="115">
        <f t="shared" si="650"/>
        <v>103.88100000000344</v>
      </c>
      <c r="AX660" s="115">
        <f t="shared" si="651"/>
        <v>0.13965931193928549</v>
      </c>
      <c r="AY660" s="115">
        <f t="shared" si="636"/>
        <v>5.2192109089361987</v>
      </c>
      <c r="AZ660" s="115">
        <f t="shared" si="652"/>
        <v>0.14359030508426249</v>
      </c>
      <c r="BA660" s="115">
        <f t="shared" si="637"/>
        <v>5.4411121483403564</v>
      </c>
      <c r="BB660" s="115">
        <f t="shared" si="653"/>
        <v>5.2192109089361987</v>
      </c>
      <c r="BC660" s="115">
        <f t="shared" si="654"/>
        <v>5.2199948789690218</v>
      </c>
      <c r="BD660" s="115">
        <f t="shared" si="655"/>
        <v>5.4411121483403564</v>
      </c>
      <c r="BE660" s="115">
        <f t="shared" si="638"/>
        <v>0.22111726937133458</v>
      </c>
      <c r="BF660" s="115">
        <f t="shared" si="639"/>
        <v>0.14106391882665895</v>
      </c>
      <c r="BG660" s="115">
        <f t="shared" si="656"/>
        <v>1457.8864984633969</v>
      </c>
      <c r="BH660" s="115">
        <f t="shared" si="657"/>
        <v>98.002879219782059</v>
      </c>
      <c r="BI660" s="115">
        <f t="shared" si="640"/>
        <v>98.002879219782059</v>
      </c>
      <c r="BJ660" s="115">
        <f t="shared" si="641"/>
        <v>-7.8925780572259105</v>
      </c>
      <c r="BK660" s="115">
        <f t="shared" si="620"/>
        <v>-7.8925780572259105</v>
      </c>
      <c r="BL660" s="115">
        <f t="shared" si="621"/>
        <v>-7.8925780572259105</v>
      </c>
      <c r="BM660" s="115">
        <f t="shared" si="642"/>
        <v>7.8925780572259105</v>
      </c>
      <c r="BN660" s="201">
        <f t="shared" si="622"/>
        <v>19.381660584815918</v>
      </c>
      <c r="BO660" s="216">
        <f t="shared" si="658"/>
        <v>670.55513340485686</v>
      </c>
      <c r="BP660" s="201"/>
      <c r="BQ660" s="110">
        <f t="shared" si="623"/>
        <v>642.59057471142501</v>
      </c>
      <c r="BR660" s="110">
        <f t="shared" si="624"/>
        <v>6.0833376936175583E-2</v>
      </c>
      <c r="BS660" s="110">
        <f t="shared" si="643"/>
        <v>0.93916662306382448</v>
      </c>
      <c r="BT660" s="110">
        <f t="shared" si="644"/>
        <v>1.8262424133298701E-2</v>
      </c>
    </row>
    <row r="661" spans="1:72" s="217" customFormat="1">
      <c r="A661" s="110">
        <f t="shared" si="659"/>
        <v>2.8300000000001315</v>
      </c>
      <c r="B661" s="110">
        <f t="shared" si="625"/>
        <v>1487.3027575740839</v>
      </c>
      <c r="C661" s="116">
        <f t="shared" si="626"/>
        <v>1456.9060944604812</v>
      </c>
      <c r="D661" s="110"/>
      <c r="E661" s="205">
        <f t="shared" si="594"/>
        <v>1455.3947061572842</v>
      </c>
      <c r="F661" s="205">
        <f t="shared" si="595"/>
        <v>1564.8596812236328</v>
      </c>
      <c r="G661" s="205">
        <f t="shared" si="596"/>
        <v>-0.16785136876331122</v>
      </c>
      <c r="H661" s="205">
        <f t="shared" si="597"/>
        <v>1437.0208602607559</v>
      </c>
      <c r="I661" s="205">
        <f t="shared" si="598"/>
        <v>0</v>
      </c>
      <c r="J661" s="110"/>
      <c r="K661" s="115">
        <f t="shared" si="599"/>
        <v>1420.9616100000137</v>
      </c>
      <c r="L661" s="115">
        <f t="shared" si="600"/>
        <v>1675.7715200000082</v>
      </c>
      <c r="M661" s="115">
        <f t="shared" si="601"/>
        <v>0.20649779735682516</v>
      </c>
      <c r="N661" s="115">
        <f t="shared" si="602"/>
        <v>1509.9827729479466</v>
      </c>
      <c r="O661" s="115">
        <f t="shared" si="603"/>
        <v>1891.3322000000044</v>
      </c>
      <c r="P661" s="110"/>
      <c r="Q661" s="205">
        <f t="shared" si="604"/>
        <v>0.29149096683628417</v>
      </c>
      <c r="R661" s="204">
        <f t="shared" si="605"/>
        <v>17.775886029622818</v>
      </c>
      <c r="S661" s="204">
        <f t="shared" si="606"/>
        <v>17.775886029622818</v>
      </c>
      <c r="T661" s="115">
        <f t="shared" si="607"/>
        <v>0.26035544525749266</v>
      </c>
      <c r="U661" s="115">
        <f t="shared" si="608"/>
        <v>13.284646359374863</v>
      </c>
      <c r="V661" s="115">
        <f t="shared" si="609"/>
        <v>0</v>
      </c>
      <c r="W661" s="202">
        <f t="shared" si="627"/>
        <v>13.284646359374863</v>
      </c>
      <c r="X661" s="110"/>
      <c r="Y661" s="205">
        <f t="shared" si="645"/>
        <v>109.77799426052805</v>
      </c>
      <c r="Z661" s="205">
        <f t="shared" si="646"/>
        <v>1.3807049261929947E-2</v>
      </c>
      <c r="AA661" s="205">
        <f t="shared" si="610"/>
        <v>5.4879576256535954</v>
      </c>
      <c r="AB661" s="205">
        <f t="shared" si="628"/>
        <v>5.5026235858464991</v>
      </c>
      <c r="AC661" s="205">
        <f t="shared" si="647"/>
        <v>2.2942391405788132E-2</v>
      </c>
      <c r="AD661" s="205">
        <f t="shared" si="611"/>
        <v>5.8172181827722298</v>
      </c>
      <c r="AE661" s="205">
        <f t="shared" si="629"/>
        <v>0.31459459692573066</v>
      </c>
      <c r="AF661" s="205">
        <f t="shared" si="612"/>
        <v>0.31459459692573066</v>
      </c>
      <c r="AG661" s="205">
        <f t="shared" si="630"/>
        <v>0.31459459692573066</v>
      </c>
      <c r="AH661" s="205">
        <f t="shared" si="631"/>
        <v>0.31459459692573066</v>
      </c>
      <c r="AI661" s="205">
        <f t="shared" si="613"/>
        <v>1.794911451827667E-2</v>
      </c>
      <c r="AJ661" s="205">
        <f t="shared" si="648"/>
        <v>1457.3595055304904</v>
      </c>
      <c r="AK661" s="205">
        <f t="shared" si="632"/>
        <v>109.70273996536214</v>
      </c>
      <c r="AL661" s="205">
        <f t="shared" si="614"/>
        <v>109.70273996536214</v>
      </c>
      <c r="AM661" s="205">
        <f t="shared" si="615"/>
        <v>-14.87695658660957</v>
      </c>
      <c r="AN661" s="205">
        <f t="shared" si="633"/>
        <v>-14.87695658660957</v>
      </c>
      <c r="AO661" s="205">
        <f t="shared" si="616"/>
        <v>-14.87695658660957</v>
      </c>
      <c r="AP661" s="205">
        <f t="shared" si="634"/>
        <v>-14.87695658660957</v>
      </c>
      <c r="AQ661" s="205">
        <f t="shared" si="635"/>
        <v>14.87695658660957</v>
      </c>
      <c r="AR661" s="215">
        <f t="shared" si="617"/>
        <v>62.413445323974152</v>
      </c>
      <c r="AS661" s="215">
        <f t="shared" si="618"/>
        <v>62.413445323974152</v>
      </c>
      <c r="AT661" s="215">
        <f t="shared" si="619"/>
        <v>20.449572342306478</v>
      </c>
      <c r="AU661" s="215">
        <f t="shared" si="649"/>
        <v>411.35911881284454</v>
      </c>
      <c r="AV661" s="201"/>
      <c r="AW661" s="115">
        <f t="shared" si="650"/>
        <v>103.98299999999603</v>
      </c>
      <c r="AX661" s="115">
        <f t="shared" si="651"/>
        <v>0.14106391882665895</v>
      </c>
      <c r="AY661" s="115">
        <f t="shared" si="636"/>
        <v>5.298145938963275</v>
      </c>
      <c r="AZ661" s="115">
        <f t="shared" si="652"/>
        <v>0.14498841297211829</v>
      </c>
      <c r="BA661" s="115">
        <f t="shared" si="637"/>
        <v>5.5207736836584465</v>
      </c>
      <c r="BB661" s="115">
        <f t="shared" si="653"/>
        <v>5.298145938963275</v>
      </c>
      <c r="BC661" s="115">
        <f t="shared" si="654"/>
        <v>5.2989206595412792</v>
      </c>
      <c r="BD661" s="115">
        <f t="shared" si="655"/>
        <v>5.5207736836584465</v>
      </c>
      <c r="BE661" s="115">
        <f t="shared" si="638"/>
        <v>0.22185302411716723</v>
      </c>
      <c r="BF661" s="115">
        <f t="shared" si="639"/>
        <v>0.14246357310682259</v>
      </c>
      <c r="BG661" s="115">
        <f t="shared" si="656"/>
        <v>1457.2627402416408</v>
      </c>
      <c r="BH661" s="115">
        <f t="shared" si="657"/>
        <v>98.040400291576859</v>
      </c>
      <c r="BI661" s="115">
        <f t="shared" si="640"/>
        <v>98.040400291576859</v>
      </c>
      <c r="BJ661" s="115">
        <f t="shared" si="641"/>
        <v>-7.9039476996487918</v>
      </c>
      <c r="BK661" s="115">
        <f t="shared" si="620"/>
        <v>-7.9039476996487918</v>
      </c>
      <c r="BL661" s="115">
        <f t="shared" si="621"/>
        <v>-7.9039476996487918</v>
      </c>
      <c r="BM661" s="115">
        <f t="shared" si="642"/>
        <v>7.9039476996487918</v>
      </c>
      <c r="BN661" s="201">
        <f t="shared" si="622"/>
        <v>19.692544778485335</v>
      </c>
      <c r="BO661" s="216">
        <f t="shared" si="658"/>
        <v>690.24767818334215</v>
      </c>
      <c r="BP661" s="201"/>
      <c r="BQ661" s="110">
        <f t="shared" si="623"/>
        <v>662.35882224629233</v>
      </c>
      <c r="BR661" s="110">
        <f t="shared" si="624"/>
        <v>6.2105176982134962E-2</v>
      </c>
      <c r="BS661" s="110">
        <f t="shared" si="643"/>
        <v>0.93789482301786509</v>
      </c>
      <c r="BT661" s="110">
        <f t="shared" si="644"/>
        <v>1.8824237728239629E-2</v>
      </c>
    </row>
    <row r="662" spans="1:72" s="217" customFormat="1">
      <c r="A662" s="110">
        <f t="shared" si="659"/>
        <v>2.8200000000001317</v>
      </c>
      <c r="B662" s="110">
        <f t="shared" si="625"/>
        <v>1487.1709457098646</v>
      </c>
      <c r="C662" s="116">
        <f t="shared" si="626"/>
        <v>1456.2819600072414</v>
      </c>
      <c r="D662" s="110"/>
      <c r="E662" s="205">
        <f t="shared" si="594"/>
        <v>1454.3153783392308</v>
      </c>
      <c r="F662" s="205">
        <f t="shared" si="595"/>
        <v>1563.880681223633</v>
      </c>
      <c r="G662" s="205">
        <f t="shared" si="596"/>
        <v>-0.16787294443811376</v>
      </c>
      <c r="H662" s="205">
        <f t="shared" si="597"/>
        <v>1435.9223283357726</v>
      </c>
      <c r="I662" s="205">
        <f t="shared" si="598"/>
        <v>0</v>
      </c>
      <c r="J662" s="110"/>
      <c r="K662" s="115">
        <f t="shared" si="599"/>
        <v>1419.9207600000138</v>
      </c>
      <c r="L662" s="115">
        <f t="shared" si="600"/>
        <v>1675.1523200000083</v>
      </c>
      <c r="M662" s="115">
        <f t="shared" si="601"/>
        <v>0.20672546857772575</v>
      </c>
      <c r="N662" s="115">
        <f t="shared" si="602"/>
        <v>1509.1547607899931</v>
      </c>
      <c r="O662" s="115">
        <f t="shared" si="603"/>
        <v>1890.9952000000046</v>
      </c>
      <c r="P662" s="110"/>
      <c r="Q662" s="205">
        <f t="shared" si="604"/>
        <v>0.2998720078864589</v>
      </c>
      <c r="R662" s="204">
        <f t="shared" si="605"/>
        <v>18.221744609914808</v>
      </c>
      <c r="S662" s="204">
        <f t="shared" si="606"/>
        <v>18.221744609914808</v>
      </c>
      <c r="T662" s="115">
        <f t="shared" si="607"/>
        <v>0.26348695165226499</v>
      </c>
      <c r="U662" s="115">
        <f t="shared" si="608"/>
        <v>13.525043468012123</v>
      </c>
      <c r="V662" s="115">
        <f t="shared" si="609"/>
        <v>0</v>
      </c>
      <c r="W662" s="202">
        <f t="shared" si="627"/>
        <v>13.525043468012123</v>
      </c>
      <c r="X662" s="110"/>
      <c r="Y662" s="205">
        <f t="shared" si="645"/>
        <v>109.85319249832862</v>
      </c>
      <c r="Z662" s="205">
        <f t="shared" si="646"/>
        <v>1.7948945662893255E-2</v>
      </c>
      <c r="AA662" s="205">
        <f t="shared" si="610"/>
        <v>5.6366157849159162</v>
      </c>
      <c r="AB662" s="205">
        <f t="shared" si="628"/>
        <v>5.6513931517125915</v>
      </c>
      <c r="AC662" s="205">
        <f t="shared" si="647"/>
        <v>2.7075922668150648E-2</v>
      </c>
      <c r="AD662" s="205">
        <f t="shared" si="611"/>
        <v>5.967891389826355</v>
      </c>
      <c r="AE662" s="205">
        <f t="shared" si="629"/>
        <v>0.31649823811376354</v>
      </c>
      <c r="AF662" s="205">
        <f t="shared" si="612"/>
        <v>0.31649823811376354</v>
      </c>
      <c r="AG662" s="205">
        <f t="shared" si="630"/>
        <v>0.31649823811376354</v>
      </c>
      <c r="AH662" s="205">
        <f t="shared" si="631"/>
        <v>0.31649823811376354</v>
      </c>
      <c r="AI662" s="205">
        <f t="shared" si="613"/>
        <v>2.2084664115870831E-2</v>
      </c>
      <c r="AJ662" s="205">
        <f t="shared" si="648"/>
        <v>1456.7350912521865</v>
      </c>
      <c r="AK662" s="205">
        <f t="shared" si="632"/>
        <v>109.77799426052805</v>
      </c>
      <c r="AL662" s="205">
        <f t="shared" si="614"/>
        <v>109.77799426052805</v>
      </c>
      <c r="AM662" s="205">
        <f t="shared" si="615"/>
        <v>-14.957994513031666</v>
      </c>
      <c r="AN662" s="205">
        <f t="shared" si="633"/>
        <v>-14.957994513031666</v>
      </c>
      <c r="AO662" s="205">
        <f t="shared" si="616"/>
        <v>-14.957994513031666</v>
      </c>
      <c r="AP662" s="205">
        <f t="shared" si="634"/>
        <v>-14.957994513031666</v>
      </c>
      <c r="AQ662" s="205">
        <f t="shared" si="635"/>
        <v>14.957994513031666</v>
      </c>
      <c r="AR662" s="215">
        <f t="shared" si="617"/>
        <v>62.517084998672694</v>
      </c>
      <c r="AS662" s="215">
        <f t="shared" si="618"/>
        <v>62.517084998672694</v>
      </c>
      <c r="AT662" s="215">
        <f t="shared" si="619"/>
        <v>21.021546316936398</v>
      </c>
      <c r="AU662" s="215">
        <f t="shared" si="649"/>
        <v>432.38066512978094</v>
      </c>
      <c r="AV662" s="201"/>
      <c r="AW662" s="115">
        <f t="shared" si="650"/>
        <v>104.08499999998861</v>
      </c>
      <c r="AX662" s="115">
        <f t="shared" si="651"/>
        <v>0.14246357310682256</v>
      </c>
      <c r="AY662" s="115">
        <f t="shared" si="636"/>
        <v>5.3771945393584106</v>
      </c>
      <c r="AZ662" s="115">
        <f t="shared" si="652"/>
        <v>0.14638158387320277</v>
      </c>
      <c r="BA662" s="115">
        <f t="shared" si="637"/>
        <v>5.6005368998186889</v>
      </c>
      <c r="BB662" s="115">
        <f t="shared" si="653"/>
        <v>5.3771945393584106</v>
      </c>
      <c r="BC662" s="115">
        <f t="shared" si="654"/>
        <v>5.3779601365377658</v>
      </c>
      <c r="BD662" s="115">
        <f t="shared" si="655"/>
        <v>5.6005368998186889</v>
      </c>
      <c r="BE662" s="115">
        <f t="shared" si="638"/>
        <v>0.22257676328092302</v>
      </c>
      <c r="BF662" s="115">
        <f t="shared" si="639"/>
        <v>0.14385833250861718</v>
      </c>
      <c r="BG662" s="115">
        <f t="shared" si="656"/>
        <v>1456.637946625186</v>
      </c>
      <c r="BH662" s="115">
        <f t="shared" si="657"/>
        <v>98.078023439941077</v>
      </c>
      <c r="BI662" s="115">
        <f t="shared" si="640"/>
        <v>98.078023439941077</v>
      </c>
      <c r="BJ662" s="115">
        <f t="shared" si="641"/>
        <v>-7.9150385774896668</v>
      </c>
      <c r="BK662" s="115">
        <f t="shared" si="620"/>
        <v>-7.9150385774896668</v>
      </c>
      <c r="BL662" s="115">
        <f t="shared" si="621"/>
        <v>-7.9150385774896668</v>
      </c>
      <c r="BM662" s="115">
        <f t="shared" si="642"/>
        <v>7.9150385774896668</v>
      </c>
      <c r="BN662" s="201">
        <f t="shared" si="622"/>
        <v>20.004454665591048</v>
      </c>
      <c r="BO662" s="216">
        <f t="shared" si="658"/>
        <v>710.25213284893323</v>
      </c>
      <c r="BP662" s="201"/>
      <c r="BQ662" s="110">
        <f t="shared" si="623"/>
        <v>682.46498607701801</v>
      </c>
      <c r="BR662" s="110">
        <f t="shared" si="624"/>
        <v>6.3355728711477904E-2</v>
      </c>
      <c r="BS662" s="110">
        <f t="shared" si="643"/>
        <v>0.93664427128852212</v>
      </c>
      <c r="BT662" s="110">
        <f t="shared" si="644"/>
        <v>1.9395654904308852E-2</v>
      </c>
    </row>
    <row r="663" spans="1:72" s="217" customFormat="1">
      <c r="A663" s="110">
        <f t="shared" si="659"/>
        <v>2.8100000000001319</v>
      </c>
      <c r="B663" s="110">
        <f t="shared" si="625"/>
        <v>1487.0391338456452</v>
      </c>
      <c r="C663" s="116">
        <f t="shared" si="626"/>
        <v>1455.6567891572547</v>
      </c>
      <c r="D663" s="110"/>
      <c r="E663" s="205">
        <f t="shared" si="594"/>
        <v>1453.2349241664263</v>
      </c>
      <c r="F663" s="205">
        <f t="shared" si="595"/>
        <v>1562.898881223633</v>
      </c>
      <c r="G663" s="205">
        <f t="shared" si="596"/>
        <v>-0.1678936241823531</v>
      </c>
      <c r="H663" s="205">
        <f t="shared" si="597"/>
        <v>1434.823044973914</v>
      </c>
      <c r="I663" s="205">
        <f t="shared" si="598"/>
        <v>0</v>
      </c>
      <c r="J663" s="110"/>
      <c r="K663" s="115">
        <f t="shared" si="599"/>
        <v>1418.8788900000138</v>
      </c>
      <c r="L663" s="115">
        <f t="shared" si="600"/>
        <v>1674.5324800000083</v>
      </c>
      <c r="M663" s="115">
        <f t="shared" si="601"/>
        <v>0.20695364238410294</v>
      </c>
      <c r="N663" s="115">
        <f t="shared" si="602"/>
        <v>1508.3261988198351</v>
      </c>
      <c r="O663" s="115">
        <f t="shared" si="603"/>
        <v>1890.6578000000045</v>
      </c>
      <c r="P663" s="110"/>
      <c r="Q663" s="205">
        <f t="shared" si="604"/>
        <v>0.30825268927314764</v>
      </c>
      <c r="R663" s="204">
        <f t="shared" si="605"/>
        <v>18.671995136783359</v>
      </c>
      <c r="S663" s="204">
        <f t="shared" si="606"/>
        <v>18.671995136783359</v>
      </c>
      <c r="T663" s="115">
        <f t="shared" si="607"/>
        <v>0.26661172192275051</v>
      </c>
      <c r="U663" s="115">
        <f t="shared" si="608"/>
        <v>13.766351670856086</v>
      </c>
      <c r="V663" s="115">
        <f t="shared" si="609"/>
        <v>0</v>
      </c>
      <c r="W663" s="202">
        <f t="shared" si="627"/>
        <v>13.766351670856086</v>
      </c>
      <c r="X663" s="110"/>
      <c r="Y663" s="205">
        <f t="shared" si="645"/>
        <v>109.92833618586481</v>
      </c>
      <c r="Z663" s="205">
        <f t="shared" si="646"/>
        <v>2.2084420951225345E-2</v>
      </c>
      <c r="AA663" s="205">
        <f t="shared" si="610"/>
        <v>5.7860957241650119</v>
      </c>
      <c r="AB663" s="205">
        <f t="shared" si="628"/>
        <v>5.8009730968429052</v>
      </c>
      <c r="AC663" s="205">
        <f t="shared" si="647"/>
        <v>3.1203187288266647E-2</v>
      </c>
      <c r="AD663" s="205">
        <f t="shared" si="611"/>
        <v>6.1193866986565837</v>
      </c>
      <c r="AE663" s="205">
        <f t="shared" si="629"/>
        <v>0.3184136018136785</v>
      </c>
      <c r="AF663" s="205">
        <f t="shared" si="612"/>
        <v>0.3184136018136785</v>
      </c>
      <c r="AG663" s="205">
        <f t="shared" si="630"/>
        <v>0.3184136018136785</v>
      </c>
      <c r="AH663" s="205">
        <f t="shared" si="631"/>
        <v>0.3184136018136785</v>
      </c>
      <c r="AI663" s="205">
        <f t="shared" si="613"/>
        <v>2.6214096100097891E-2</v>
      </c>
      <c r="AJ663" s="205">
        <f t="shared" si="648"/>
        <v>1456.109665675441</v>
      </c>
      <c r="AK663" s="205">
        <f t="shared" si="632"/>
        <v>109.85319249832862</v>
      </c>
      <c r="AL663" s="205">
        <f t="shared" si="614"/>
        <v>109.85319249832862</v>
      </c>
      <c r="AM663" s="205">
        <f t="shared" si="615"/>
        <v>-15.039771952105866</v>
      </c>
      <c r="AN663" s="205">
        <f t="shared" si="633"/>
        <v>-15.039771952105866</v>
      </c>
      <c r="AO663" s="205">
        <f t="shared" si="616"/>
        <v>-15.039771952105866</v>
      </c>
      <c r="AP663" s="205">
        <f t="shared" si="634"/>
        <v>-15.039771952105866</v>
      </c>
      <c r="AQ663" s="205">
        <f t="shared" si="635"/>
        <v>15.039771952105866</v>
      </c>
      <c r="AR663" s="215">
        <f t="shared" si="617"/>
        <v>62.619745602719959</v>
      </c>
      <c r="AS663" s="215">
        <f t="shared" si="618"/>
        <v>62.619745602719959</v>
      </c>
      <c r="AT663" s="215">
        <f t="shared" si="619"/>
        <v>21.597619849947986</v>
      </c>
      <c r="AU663" s="215">
        <f t="shared" si="649"/>
        <v>453.97828497972893</v>
      </c>
      <c r="AV663" s="201"/>
      <c r="AW663" s="115">
        <f t="shared" si="650"/>
        <v>104.18700000000393</v>
      </c>
      <c r="AX663" s="115">
        <f t="shared" si="651"/>
        <v>0.14385833250861715</v>
      </c>
      <c r="AY663" s="115">
        <f t="shared" si="636"/>
        <v>5.4563539254283917</v>
      </c>
      <c r="AZ663" s="115">
        <f t="shared" si="652"/>
        <v>0.14776987546797876</v>
      </c>
      <c r="BA663" s="115">
        <f t="shared" si="637"/>
        <v>5.6803992444249491</v>
      </c>
      <c r="BB663" s="115">
        <f t="shared" si="653"/>
        <v>5.4563539254283917</v>
      </c>
      <c r="BC663" s="115">
        <f t="shared" si="654"/>
        <v>5.4571105223126608</v>
      </c>
      <c r="BD663" s="115">
        <f t="shared" si="655"/>
        <v>5.6803992444249491</v>
      </c>
      <c r="BE663" s="115">
        <f t="shared" si="638"/>
        <v>0.22328872211228834</v>
      </c>
      <c r="BF663" s="115">
        <f t="shared" si="639"/>
        <v>0.14524825325768287</v>
      </c>
      <c r="BG663" s="115">
        <f t="shared" si="656"/>
        <v>1456.0121273865689</v>
      </c>
      <c r="BH663" s="115">
        <f t="shared" si="657"/>
        <v>98.115746793134619</v>
      </c>
      <c r="BI663" s="115">
        <f t="shared" si="640"/>
        <v>98.115746793134619</v>
      </c>
      <c r="BJ663" s="115">
        <f t="shared" si="641"/>
        <v>-7.9258567459039533</v>
      </c>
      <c r="BK663" s="115">
        <f t="shared" si="620"/>
        <v>-7.9258567459039533</v>
      </c>
      <c r="BL663" s="115">
        <f t="shared" si="621"/>
        <v>-7.9258567459039533</v>
      </c>
      <c r="BM663" s="115">
        <f t="shared" si="642"/>
        <v>7.9258567459039533</v>
      </c>
      <c r="BN663" s="201">
        <f t="shared" si="622"/>
        <v>20.317384096162048</v>
      </c>
      <c r="BO663" s="216">
        <f t="shared" si="658"/>
        <v>730.5695169450953</v>
      </c>
      <c r="BP663" s="201"/>
      <c r="BQ663" s="110">
        <f t="shared" si="623"/>
        <v>702.9103937485587</v>
      </c>
      <c r="BR663" s="110">
        <f t="shared" si="624"/>
        <v>6.4585513177391377E-2</v>
      </c>
      <c r="BS663" s="110">
        <f t="shared" si="643"/>
        <v>0.93541448682260864</v>
      </c>
      <c r="BT663" s="110">
        <f t="shared" si="644"/>
        <v>1.997671339033404E-2</v>
      </c>
    </row>
    <row r="664" spans="1:72" s="217" customFormat="1">
      <c r="A664" s="110">
        <f t="shared" si="659"/>
        <v>2.8000000000001322</v>
      </c>
      <c r="B664" s="110">
        <f t="shared" si="625"/>
        <v>1486.9073219814259</v>
      </c>
      <c r="C664" s="116">
        <f t="shared" si="626"/>
        <v>1455.0305917012274</v>
      </c>
      <c r="D664" s="110"/>
      <c r="E664" s="205">
        <f t="shared" si="594"/>
        <v>1452.15334363887</v>
      </c>
      <c r="F664" s="205">
        <f t="shared" si="595"/>
        <v>1561.914281223633</v>
      </c>
      <c r="G664" s="205">
        <f t="shared" si="596"/>
        <v>-0.16791340652609002</v>
      </c>
      <c r="H664" s="205">
        <f t="shared" si="597"/>
        <v>1433.7230107055148</v>
      </c>
      <c r="I664" s="205">
        <f t="shared" si="598"/>
        <v>0</v>
      </c>
      <c r="J664" s="110"/>
      <c r="K664" s="115">
        <f t="shared" si="599"/>
        <v>1417.8360000000139</v>
      </c>
      <c r="L664" s="115">
        <f t="shared" si="600"/>
        <v>1673.912000000008</v>
      </c>
      <c r="M664" s="115">
        <f t="shared" si="601"/>
        <v>0.2071823204419859</v>
      </c>
      <c r="N664" s="115">
        <f t="shared" si="602"/>
        <v>1507.497088284809</v>
      </c>
      <c r="O664" s="115">
        <f t="shared" si="603"/>
        <v>1890.3200000000045</v>
      </c>
      <c r="P664" s="110"/>
      <c r="Q664" s="205">
        <f t="shared" si="604"/>
        <v>0.31663339533444768</v>
      </c>
      <c r="R664" s="204">
        <f t="shared" si="605"/>
        <v>19.126653400648436</v>
      </c>
      <c r="S664" s="204">
        <f t="shared" si="606"/>
        <v>19.126653400648436</v>
      </c>
      <c r="T664" s="115">
        <f t="shared" si="607"/>
        <v>0.26972977546280624</v>
      </c>
      <c r="U664" s="115">
        <f t="shared" si="608"/>
        <v>14.0085548937915</v>
      </c>
      <c r="V664" s="115">
        <f t="shared" si="609"/>
        <v>0</v>
      </c>
      <c r="W664" s="202">
        <f t="shared" si="627"/>
        <v>14.0085548937915</v>
      </c>
      <c r="X664" s="110"/>
      <c r="Y664" s="205">
        <f t="shared" si="645"/>
        <v>110.00342683992365</v>
      </c>
      <c r="Z664" s="205">
        <f t="shared" si="646"/>
        <v>2.6213770815646575E-2</v>
      </c>
      <c r="AA664" s="205">
        <f t="shared" si="610"/>
        <v>5.9364048160174665</v>
      </c>
      <c r="AB664" s="205">
        <f t="shared" si="628"/>
        <v>5.9513708163639603</v>
      </c>
      <c r="AC664" s="205">
        <f t="shared" si="647"/>
        <v>3.5324480162746939E-2</v>
      </c>
      <c r="AD664" s="205">
        <f t="shared" si="611"/>
        <v>6.2717115523999638</v>
      </c>
      <c r="AE664" s="205">
        <f t="shared" si="629"/>
        <v>0.32034073603600355</v>
      </c>
      <c r="AF664" s="205">
        <f t="shared" si="612"/>
        <v>0.32034073603600355</v>
      </c>
      <c r="AG664" s="205">
        <f t="shared" si="630"/>
        <v>0.32034073603600355</v>
      </c>
      <c r="AH664" s="205">
        <f t="shared" si="631"/>
        <v>0.32034073603600355</v>
      </c>
      <c r="AI664" s="205">
        <f t="shared" si="613"/>
        <v>3.0337699511292077E-2</v>
      </c>
      <c r="AJ664" s="205">
        <f t="shared" si="648"/>
        <v>1455.4832379813943</v>
      </c>
      <c r="AK664" s="205">
        <f t="shared" si="632"/>
        <v>109.92833618586481</v>
      </c>
      <c r="AL664" s="205">
        <f t="shared" si="614"/>
        <v>109.92833618586481</v>
      </c>
      <c r="AM664" s="205">
        <f t="shared" si="615"/>
        <v>-15.12228677086156</v>
      </c>
      <c r="AN664" s="205">
        <f t="shared" si="633"/>
        <v>-15.12228677086156</v>
      </c>
      <c r="AO664" s="205">
        <f t="shared" si="616"/>
        <v>-15.12228677086156</v>
      </c>
      <c r="AP664" s="205">
        <f t="shared" si="634"/>
        <v>-15.12228677086156</v>
      </c>
      <c r="AQ664" s="205">
        <f t="shared" si="635"/>
        <v>15.12228677086156</v>
      </c>
      <c r="AR664" s="215">
        <f t="shared" si="617"/>
        <v>62.721455918342585</v>
      </c>
      <c r="AS664" s="215">
        <f t="shared" si="618"/>
        <v>62.721455918342585</v>
      </c>
      <c r="AT664" s="215">
        <f t="shared" si="619"/>
        <v>22.177834633642583</v>
      </c>
      <c r="AU664" s="215">
        <f t="shared" si="649"/>
        <v>476.15611961337152</v>
      </c>
      <c r="AV664" s="201"/>
      <c r="AW664" s="115">
        <f t="shared" si="650"/>
        <v>104.28899999999652</v>
      </c>
      <c r="AX664" s="115">
        <f t="shared" si="651"/>
        <v>0.14524825325768287</v>
      </c>
      <c r="AY664" s="115">
        <f t="shared" si="636"/>
        <v>5.5356213729254407</v>
      </c>
      <c r="AZ664" s="115">
        <f t="shared" si="652"/>
        <v>0.14915334393388846</v>
      </c>
      <c r="BA664" s="115">
        <f t="shared" si="637"/>
        <v>5.7603582185089817</v>
      </c>
      <c r="BB664" s="115">
        <f t="shared" si="653"/>
        <v>5.5356213729254407</v>
      </c>
      <c r="BC664" s="115">
        <f t="shared" si="654"/>
        <v>5.5363690897716991</v>
      </c>
      <c r="BD664" s="115">
        <f t="shared" si="655"/>
        <v>5.7603582185089817</v>
      </c>
      <c r="BE664" s="115">
        <f t="shared" si="638"/>
        <v>0.22398912873728261</v>
      </c>
      <c r="BF664" s="115">
        <f t="shared" si="639"/>
        <v>0.14663339013034293</v>
      </c>
      <c r="BG664" s="115">
        <f t="shared" si="656"/>
        <v>1455.3852920110307</v>
      </c>
      <c r="BH664" s="115">
        <f t="shared" si="657"/>
        <v>98.153568534146231</v>
      </c>
      <c r="BI664" s="115">
        <f t="shared" si="640"/>
        <v>98.153568534146231</v>
      </c>
      <c r="BJ664" s="115">
        <f t="shared" si="641"/>
        <v>-7.9364080341351384</v>
      </c>
      <c r="BK664" s="115">
        <f t="shared" si="620"/>
        <v>-7.9364080341351384</v>
      </c>
      <c r="BL664" s="115">
        <f t="shared" si="621"/>
        <v>-7.9364080341351384</v>
      </c>
      <c r="BM664" s="115">
        <f t="shared" si="642"/>
        <v>7.9364080341351384</v>
      </c>
      <c r="BN664" s="201">
        <f t="shared" si="622"/>
        <v>20.631327123182583</v>
      </c>
      <c r="BO664" s="216">
        <f t="shared" si="658"/>
        <v>751.20084406827789</v>
      </c>
      <c r="BP664" s="201"/>
      <c r="BQ664" s="110">
        <f t="shared" si="623"/>
        <v>723.69637162278718</v>
      </c>
      <c r="BR664" s="110">
        <f t="shared" si="624"/>
        <v>6.5795012699270336E-2</v>
      </c>
      <c r="BS664" s="110">
        <f t="shared" si="643"/>
        <v>0.93420498730072976</v>
      </c>
      <c r="BT664" s="110">
        <f t="shared" si="644"/>
        <v>2.0567450881519612E-2</v>
      </c>
    </row>
    <row r="665" spans="1:72" s="217" customFormat="1">
      <c r="A665" s="110">
        <f t="shared" si="659"/>
        <v>2.7900000000001324</v>
      </c>
      <c r="B665" s="110">
        <f t="shared" si="625"/>
        <v>1486.7755101172065</v>
      </c>
      <c r="C665" s="116">
        <f t="shared" si="626"/>
        <v>1454.4033771420441</v>
      </c>
      <c r="D665" s="110"/>
      <c r="E665" s="205">
        <f t="shared" si="594"/>
        <v>1451.0706367565624</v>
      </c>
      <c r="F665" s="205">
        <f t="shared" si="595"/>
        <v>1560.926881223633</v>
      </c>
      <c r="G665" s="205">
        <f t="shared" si="596"/>
        <v>-0.16793229006148816</v>
      </c>
      <c r="H665" s="205">
        <f t="shared" si="597"/>
        <v>1432.6222260456525</v>
      </c>
      <c r="I665" s="205">
        <f t="shared" si="598"/>
        <v>0</v>
      </c>
      <c r="J665" s="110"/>
      <c r="K665" s="115">
        <f t="shared" si="599"/>
        <v>1416.792090000014</v>
      </c>
      <c r="L665" s="115">
        <f t="shared" si="600"/>
        <v>1673.2908800000082</v>
      </c>
      <c r="M665" s="115">
        <f t="shared" si="601"/>
        <v>0.20741150442477571</v>
      </c>
      <c r="N665" s="115">
        <f t="shared" si="602"/>
        <v>1506.6674304371275</v>
      </c>
      <c r="O665" s="115">
        <f t="shared" si="603"/>
        <v>1889.9818000000043</v>
      </c>
      <c r="P665" s="110"/>
      <c r="Q665" s="205">
        <f t="shared" si="604"/>
        <v>0.32501450904182916</v>
      </c>
      <c r="R665" s="204">
        <f t="shared" si="605"/>
        <v>19.585735253219394</v>
      </c>
      <c r="S665" s="204">
        <f t="shared" si="606"/>
        <v>19.585735253219394</v>
      </c>
      <c r="T665" s="115">
        <f t="shared" si="607"/>
        <v>0.27284113159829759</v>
      </c>
      <c r="U665" s="115">
        <f t="shared" si="608"/>
        <v>14.251637364716489</v>
      </c>
      <c r="V665" s="115">
        <f t="shared" si="609"/>
        <v>0</v>
      </c>
      <c r="W665" s="202">
        <f t="shared" si="627"/>
        <v>14.251637364716489</v>
      </c>
      <c r="X665" s="110"/>
      <c r="Y665" s="205">
        <f t="shared" si="645"/>
        <v>110.07846598622798</v>
      </c>
      <c r="Z665" s="205">
        <f t="shared" si="646"/>
        <v>3.0337286711823151E-2</v>
      </c>
      <c r="AA665" s="205">
        <f t="shared" si="610"/>
        <v>6.0875504122305273</v>
      </c>
      <c r="AB665" s="205">
        <f t="shared" si="628"/>
        <v>6.1025936840725725</v>
      </c>
      <c r="AC665" s="205">
        <f t="shared" si="647"/>
        <v>3.9440091972017075E-2</v>
      </c>
      <c r="AD665" s="205">
        <f t="shared" si="611"/>
        <v>6.4248733716673083</v>
      </c>
      <c r="AE665" s="205">
        <f t="shared" si="629"/>
        <v>0.3222796875947358</v>
      </c>
      <c r="AF665" s="205">
        <f t="shared" si="612"/>
        <v>0.3222796875947358</v>
      </c>
      <c r="AG665" s="205">
        <f t="shared" si="630"/>
        <v>0.3222796875947358</v>
      </c>
      <c r="AH665" s="205">
        <f t="shared" si="631"/>
        <v>0.3222796875947358</v>
      </c>
      <c r="AI665" s="205">
        <f t="shared" si="613"/>
        <v>3.4455759395604441E-2</v>
      </c>
      <c r="AJ665" s="205">
        <f t="shared" si="648"/>
        <v>1454.8558170840245</v>
      </c>
      <c r="AK665" s="205">
        <f t="shared" si="632"/>
        <v>110.00342683992365</v>
      </c>
      <c r="AL665" s="205">
        <f t="shared" si="614"/>
        <v>110.00342683992365</v>
      </c>
      <c r="AM665" s="205">
        <f t="shared" si="615"/>
        <v>-15.205536964629719</v>
      </c>
      <c r="AN665" s="205">
        <f t="shared" si="633"/>
        <v>-15.205536964629719</v>
      </c>
      <c r="AO665" s="205">
        <f t="shared" si="616"/>
        <v>-15.205536964629719</v>
      </c>
      <c r="AP665" s="205">
        <f t="shared" si="634"/>
        <v>-15.205536964629719</v>
      </c>
      <c r="AQ665" s="205">
        <f t="shared" si="635"/>
        <v>15.205536964629719</v>
      </c>
      <c r="AR665" s="215">
        <f t="shared" si="617"/>
        <v>62.822243693964531</v>
      </c>
      <c r="AS665" s="215">
        <f t="shared" si="618"/>
        <v>62.822243693964531</v>
      </c>
      <c r="AT665" s="215">
        <f t="shared" si="619"/>
        <v>22.76223245058523</v>
      </c>
      <c r="AU665" s="215">
        <f t="shared" si="649"/>
        <v>498.91835206395672</v>
      </c>
      <c r="AV665" s="201"/>
      <c r="AW665" s="115">
        <f t="shared" si="650"/>
        <v>104.39099999998912</v>
      </c>
      <c r="AX665" s="115">
        <f t="shared" si="651"/>
        <v>0.14663339013034293</v>
      </c>
      <c r="AY665" s="115">
        <f t="shared" si="636"/>
        <v>5.6149942157936534</v>
      </c>
      <c r="AZ665" s="115">
        <f t="shared" si="652"/>
        <v>0.1505320439992365</v>
      </c>
      <c r="BA665" s="115">
        <f t="shared" si="637"/>
        <v>5.8404113745713993</v>
      </c>
      <c r="BB665" s="115">
        <f t="shared" si="653"/>
        <v>5.6149942157936534</v>
      </c>
      <c r="BC665" s="115">
        <f t="shared" si="654"/>
        <v>5.6157331701130486</v>
      </c>
      <c r="BD665" s="115">
        <f t="shared" si="655"/>
        <v>5.8404113745713993</v>
      </c>
      <c r="BE665" s="115">
        <f t="shared" si="638"/>
        <v>0.22467820445835063</v>
      </c>
      <c r="BF665" s="115">
        <f t="shared" si="639"/>
        <v>0.14801379650494415</v>
      </c>
      <c r="BG665" s="115">
        <f t="shared" si="656"/>
        <v>1454.7574497068376</v>
      </c>
      <c r="BH665" s="115">
        <f t="shared" si="657"/>
        <v>98.191486898669879</v>
      </c>
      <c r="BI665" s="115">
        <f t="shared" si="640"/>
        <v>98.191486898669879</v>
      </c>
      <c r="BJ665" s="115">
        <f t="shared" si="641"/>
        <v>-7.9466980562839158</v>
      </c>
      <c r="BK665" s="115">
        <f t="shared" si="620"/>
        <v>-7.9466980562839158</v>
      </c>
      <c r="BL665" s="115">
        <f t="shared" si="621"/>
        <v>-7.9466980562839158</v>
      </c>
      <c r="BM665" s="115">
        <f t="shared" si="642"/>
        <v>7.9466980562839158</v>
      </c>
      <c r="BN665" s="201">
        <f t="shared" si="622"/>
        <v>20.946277995239203</v>
      </c>
      <c r="BO665" s="216">
        <f t="shared" si="658"/>
        <v>772.14712206351714</v>
      </c>
      <c r="BP665" s="201"/>
      <c r="BQ665" s="110">
        <f t="shared" si="623"/>
        <v>744.82424506356108</v>
      </c>
      <c r="BR665" s="110">
        <f t="shared" si="624"/>
        <v>6.6984708858581876E-2</v>
      </c>
      <c r="BS665" s="110">
        <f t="shared" si="643"/>
        <v>0.93301529114141823</v>
      </c>
      <c r="BT665" s="110">
        <f t="shared" si="644"/>
        <v>2.1167905044706409E-2</v>
      </c>
    </row>
    <row r="666" spans="1:72" s="217" customFormat="1">
      <c r="A666" s="110">
        <f t="shared" si="659"/>
        <v>2.7800000000001326</v>
      </c>
      <c r="B666" s="110">
        <f t="shared" si="625"/>
        <v>1486.6436982529872</v>
      </c>
      <c r="C666" s="116">
        <f t="shared" si="626"/>
        <v>1453.7751547051043</v>
      </c>
      <c r="D666" s="110"/>
      <c r="E666" s="205">
        <f t="shared" si="594"/>
        <v>1449.9868035195032</v>
      </c>
      <c r="F666" s="205">
        <f t="shared" si="595"/>
        <v>1559.9366812236331</v>
      </c>
      <c r="G666" s="205">
        <f t="shared" si="596"/>
        <v>-0.16795027344313668</v>
      </c>
      <c r="H666" s="205">
        <f t="shared" si="597"/>
        <v>1431.5206914940552</v>
      </c>
      <c r="I666" s="205">
        <f t="shared" si="598"/>
        <v>0</v>
      </c>
      <c r="J666" s="110"/>
      <c r="K666" s="115">
        <f t="shared" si="599"/>
        <v>1415.7471600000138</v>
      </c>
      <c r="L666" s="115">
        <f t="shared" si="600"/>
        <v>1672.6691200000082</v>
      </c>
      <c r="M666" s="115">
        <f t="shared" si="601"/>
        <v>0.20764119601328598</v>
      </c>
      <c r="N666" s="115">
        <f t="shared" si="602"/>
        <v>1505.8372265339037</v>
      </c>
      <c r="O666" s="115">
        <f t="shared" si="603"/>
        <v>1889.6432000000045</v>
      </c>
      <c r="P666" s="110"/>
      <c r="Q666" s="205">
        <f t="shared" si="604"/>
        <v>0.33339641206446863</v>
      </c>
      <c r="R666" s="204">
        <f t="shared" si="605"/>
        <v>20.049256607760569</v>
      </c>
      <c r="S666" s="204">
        <f t="shared" si="606"/>
        <v>20.049256607760569</v>
      </c>
      <c r="T666" s="115">
        <f t="shared" si="607"/>
        <v>0.27594580958737414</v>
      </c>
      <c r="U666" s="115">
        <f t="shared" si="608"/>
        <v>14.495583604922494</v>
      </c>
      <c r="V666" s="115">
        <f t="shared" si="609"/>
        <v>0</v>
      </c>
      <c r="W666" s="202">
        <f t="shared" si="627"/>
        <v>14.495583604922494</v>
      </c>
      <c r="X666" s="110"/>
      <c r="Y666" s="205">
        <f t="shared" si="645"/>
        <v>110.15345515973202</v>
      </c>
      <c r="Z666" s="205">
        <f t="shared" si="646"/>
        <v>3.4455256019433382E-2</v>
      </c>
      <c r="AA666" s="205">
        <f t="shared" si="610"/>
        <v>6.2395398449981307</v>
      </c>
      <c r="AB666" s="205">
        <f t="shared" si="628"/>
        <v>6.2546490537188664</v>
      </c>
      <c r="AC666" s="205">
        <f t="shared" si="647"/>
        <v>4.3550309337191083E-2</v>
      </c>
      <c r="AD666" s="205">
        <f t="shared" si="611"/>
        <v>6.5788795558958917</v>
      </c>
      <c r="AE666" s="205">
        <f t="shared" si="629"/>
        <v>0.32423050217702531</v>
      </c>
      <c r="AF666" s="205">
        <f t="shared" si="612"/>
        <v>0.32423050217702531</v>
      </c>
      <c r="AG666" s="205">
        <f t="shared" si="630"/>
        <v>0.32423050217702531</v>
      </c>
      <c r="AH666" s="205">
        <f t="shared" si="631"/>
        <v>0.32423050217702531</v>
      </c>
      <c r="AI666" s="205">
        <f t="shared" si="613"/>
        <v>3.8568556951890744E-2</v>
      </c>
      <c r="AJ666" s="205">
        <f t="shared" si="648"/>
        <v>1454.2274116395884</v>
      </c>
      <c r="AK666" s="205">
        <f t="shared" si="632"/>
        <v>110.07846598622798</v>
      </c>
      <c r="AL666" s="205">
        <f t="shared" si="614"/>
        <v>110.07846598622798</v>
      </c>
      <c r="AM666" s="205">
        <f t="shared" si="615"/>
        <v>-15.289520651653147</v>
      </c>
      <c r="AN666" s="205">
        <f t="shared" si="633"/>
        <v>-15.289520651653147</v>
      </c>
      <c r="AO666" s="205">
        <f t="shared" si="616"/>
        <v>-15.289520651653147</v>
      </c>
      <c r="AP666" s="205">
        <f t="shared" si="634"/>
        <v>-15.289520651653147</v>
      </c>
      <c r="AQ666" s="205">
        <f t="shared" si="635"/>
        <v>15.289520651653147</v>
      </c>
      <c r="AR666" s="215">
        <f t="shared" si="617"/>
        <v>62.922135693449782</v>
      </c>
      <c r="AS666" s="215">
        <f t="shared" si="618"/>
        <v>62.922135693449782</v>
      </c>
      <c r="AT666" s="215">
        <f t="shared" si="619"/>
        <v>23.350855179964938</v>
      </c>
      <c r="AU666" s="215">
        <f t="shared" si="649"/>
        <v>522.26920724392164</v>
      </c>
      <c r="AV666" s="201"/>
      <c r="AW666" s="115">
        <f t="shared" si="650"/>
        <v>104.49300000002718</v>
      </c>
      <c r="AX666" s="115">
        <f t="shared" si="651"/>
        <v>0.14801379650494415</v>
      </c>
      <c r="AY666" s="115">
        <f t="shared" si="636"/>
        <v>5.6944698440224002</v>
      </c>
      <c r="AZ666" s="115">
        <f t="shared" si="652"/>
        <v>0.15190602899452979</v>
      </c>
      <c r="BA666" s="115">
        <f t="shared" si="637"/>
        <v>5.9205563147138252</v>
      </c>
      <c r="BB666" s="115">
        <f t="shared" si="653"/>
        <v>5.6944698440224002</v>
      </c>
      <c r="BC666" s="115">
        <f t="shared" si="654"/>
        <v>5.6952001506758858</v>
      </c>
      <c r="BD666" s="115">
        <f t="shared" si="655"/>
        <v>5.9205563147138252</v>
      </c>
      <c r="BE666" s="115">
        <f t="shared" si="638"/>
        <v>0.22535616403793934</v>
      </c>
      <c r="BF666" s="115">
        <f t="shared" si="639"/>
        <v>0.14938952441080727</v>
      </c>
      <c r="BG666" s="115">
        <f t="shared" si="656"/>
        <v>1454.1286094151053</v>
      </c>
      <c r="BH666" s="115">
        <f t="shared" si="657"/>
        <v>98.229500173331232</v>
      </c>
      <c r="BI666" s="115">
        <f t="shared" si="640"/>
        <v>98.229500173331232</v>
      </c>
      <c r="BJ666" s="115">
        <f t="shared" si="641"/>
        <v>-7.956732221475475</v>
      </c>
      <c r="BK666" s="115">
        <f t="shared" si="620"/>
        <v>-7.956732221475475</v>
      </c>
      <c r="BL666" s="115">
        <f t="shared" si="621"/>
        <v>-7.956732221475475</v>
      </c>
      <c r="BM666" s="115">
        <f t="shared" si="642"/>
        <v>7.956732221475475</v>
      </c>
      <c r="BN666" s="201">
        <f t="shared" si="622"/>
        <v>21.262231149527999</v>
      </c>
      <c r="BO666" s="216">
        <f t="shared" si="658"/>
        <v>793.40935321304516</v>
      </c>
      <c r="BP666" s="201"/>
      <c r="BQ666" s="110">
        <f t="shared" si="623"/>
        <v>766.29533861613277</v>
      </c>
      <c r="BR666" s="110">
        <f t="shared" si="624"/>
        <v>6.81550808056718E-2</v>
      </c>
      <c r="BS666" s="110">
        <f t="shared" si="643"/>
        <v>0.93184491919432821</v>
      </c>
      <c r="BT666" s="110">
        <f t="shared" si="644"/>
        <v>2.1778113523470491E-2</v>
      </c>
    </row>
    <row r="667" spans="1:72" s="217" customFormat="1">
      <c r="A667" s="110">
        <f t="shared" si="659"/>
        <v>2.7700000000001328</v>
      </c>
      <c r="B667" s="110">
        <f t="shared" si="625"/>
        <v>1486.5118863887678</v>
      </c>
      <c r="C667" s="116">
        <f t="shared" si="626"/>
        <v>1453.1459333481698</v>
      </c>
      <c r="D667" s="110"/>
      <c r="E667" s="205">
        <f t="shared" si="594"/>
        <v>1448.9018439276927</v>
      </c>
      <c r="F667" s="205">
        <f t="shared" si="595"/>
        <v>1558.9436812236331</v>
      </c>
      <c r="G667" s="205">
        <f t="shared" si="596"/>
        <v>-0.16796735538835983</v>
      </c>
      <c r="H667" s="205">
        <f t="shared" si="597"/>
        <v>1430.4184075350174</v>
      </c>
      <c r="I667" s="205">
        <f t="shared" si="598"/>
        <v>0</v>
      </c>
      <c r="J667" s="110"/>
      <c r="K667" s="115">
        <f t="shared" si="599"/>
        <v>1414.701210000014</v>
      </c>
      <c r="L667" s="115">
        <f t="shared" si="600"/>
        <v>1672.0467200000082</v>
      </c>
      <c r="M667" s="115">
        <f t="shared" si="601"/>
        <v>0.20787139689578404</v>
      </c>
      <c r="N667" s="115">
        <f t="shared" si="602"/>
        <v>1505.006477837178</v>
      </c>
      <c r="O667" s="115">
        <f t="shared" si="603"/>
        <v>1889.3042000000046</v>
      </c>
      <c r="P667" s="110"/>
      <c r="Q667" s="205">
        <f t="shared" si="604"/>
        <v>0.34177948483292586</v>
      </c>
      <c r="R667" s="204">
        <f t="shared" si="605"/>
        <v>20.517233439305308</v>
      </c>
      <c r="S667" s="204">
        <f t="shared" si="606"/>
        <v>20.517233439305308</v>
      </c>
      <c r="T667" s="115">
        <f t="shared" si="607"/>
        <v>0.27904382862073407</v>
      </c>
      <c r="U667" s="115">
        <f t="shared" si="608"/>
        <v>14.740378420826703</v>
      </c>
      <c r="V667" s="115">
        <f t="shared" si="609"/>
        <v>0</v>
      </c>
      <c r="W667" s="202">
        <f t="shared" si="627"/>
        <v>14.740378420826703</v>
      </c>
      <c r="X667" s="110"/>
      <c r="Y667" s="205">
        <f t="shared" si="645"/>
        <v>110.22839590378005</v>
      </c>
      <c r="Z667" s="205">
        <f t="shared" si="646"/>
        <v>3.8567962192991613E-2</v>
      </c>
      <c r="AA667" s="205">
        <f t="shared" si="610"/>
        <v>6.3923804281921726</v>
      </c>
      <c r="AB667" s="205">
        <f t="shared" si="628"/>
        <v>6.4075442602353947</v>
      </c>
      <c r="AC667" s="205">
        <f t="shared" si="647"/>
        <v>4.7655414970707917E-2</v>
      </c>
      <c r="AD667" s="205">
        <f t="shared" si="611"/>
        <v>6.7337374846444327</v>
      </c>
      <c r="AE667" s="205">
        <f t="shared" si="629"/>
        <v>0.32619322440903797</v>
      </c>
      <c r="AF667" s="205">
        <f t="shared" si="612"/>
        <v>0.32619322440903797</v>
      </c>
      <c r="AG667" s="205">
        <f t="shared" si="630"/>
        <v>0.32619322440903797</v>
      </c>
      <c r="AH667" s="205">
        <f t="shared" si="631"/>
        <v>0.32619322440903797</v>
      </c>
      <c r="AI667" s="205">
        <f t="shared" si="613"/>
        <v>4.2676369672936899E-2</v>
      </c>
      <c r="AJ667" s="205">
        <f t="shared" si="648"/>
        <v>1453.5980300556234</v>
      </c>
      <c r="AK667" s="205">
        <f t="shared" si="632"/>
        <v>110.15345515973202</v>
      </c>
      <c r="AL667" s="205">
        <f t="shared" si="614"/>
        <v>110.15345515973202</v>
      </c>
      <c r="AM667" s="205">
        <f t="shared" si="615"/>
        <v>-15.374236068390632</v>
      </c>
      <c r="AN667" s="205">
        <f t="shared" si="633"/>
        <v>-15.374236068390632</v>
      </c>
      <c r="AO667" s="205">
        <f t="shared" si="616"/>
        <v>-15.374236068390632</v>
      </c>
      <c r="AP667" s="205">
        <f t="shared" si="634"/>
        <v>-15.374236068390632</v>
      </c>
      <c r="AQ667" s="205">
        <f t="shared" si="635"/>
        <v>15.374236068390632</v>
      </c>
      <c r="AR667" s="215">
        <f t="shared" si="617"/>
        <v>63.021157742322359</v>
      </c>
      <c r="AS667" s="215">
        <f t="shared" si="618"/>
        <v>63.021157742322359</v>
      </c>
      <c r="AT667" s="215">
        <f t="shared" si="619"/>
        <v>23.94374480376403</v>
      </c>
      <c r="AU667" s="215">
        <f t="shared" si="649"/>
        <v>546.21295204768569</v>
      </c>
      <c r="AV667" s="201"/>
      <c r="AW667" s="115">
        <f t="shared" si="650"/>
        <v>104.59499999997429</v>
      </c>
      <c r="AX667" s="115">
        <f t="shared" si="651"/>
        <v>0.14938952441080727</v>
      </c>
      <c r="AY667" s="115">
        <f t="shared" si="636"/>
        <v>5.7740457016007625</v>
      </c>
      <c r="AZ667" s="115">
        <f t="shared" si="652"/>
        <v>0.15327535090142691</v>
      </c>
      <c r="BA667" s="115">
        <f t="shared" si="637"/>
        <v>6.0007906888573253</v>
      </c>
      <c r="BB667" s="115">
        <f t="shared" si="653"/>
        <v>5.7740457016007625</v>
      </c>
      <c r="BC667" s="115">
        <f t="shared" si="654"/>
        <v>5.7747674728906393</v>
      </c>
      <c r="BD667" s="115">
        <f t="shared" si="655"/>
        <v>6.0007906888573253</v>
      </c>
      <c r="BE667" s="115">
        <f t="shared" si="638"/>
        <v>0.22602321596668595</v>
      </c>
      <c r="BF667" s="115">
        <f t="shared" si="639"/>
        <v>0.15076062457494432</v>
      </c>
      <c r="BG667" s="115">
        <f t="shared" si="656"/>
        <v>1453.4987798191707</v>
      </c>
      <c r="BH667" s="115">
        <f t="shared" si="657"/>
        <v>98.267606693550348</v>
      </c>
      <c r="BI667" s="115">
        <f t="shared" si="640"/>
        <v>98.267606693550348</v>
      </c>
      <c r="BJ667" s="115">
        <f t="shared" si="641"/>
        <v>-7.9665157433621747</v>
      </c>
      <c r="BK667" s="115">
        <f t="shared" si="620"/>
        <v>-7.9665157433621747</v>
      </c>
      <c r="BL667" s="115">
        <f t="shared" si="621"/>
        <v>-7.9665157433621747</v>
      </c>
      <c r="BM667" s="115">
        <f t="shared" si="642"/>
        <v>7.9665157433621747</v>
      </c>
      <c r="BN667" s="201">
        <f t="shared" si="622"/>
        <v>21.579181205201873</v>
      </c>
      <c r="BO667" s="216">
        <f t="shared" si="658"/>
        <v>814.98853441824701</v>
      </c>
      <c r="BP667" s="201"/>
      <c r="BQ667" s="110">
        <f t="shared" si="623"/>
        <v>788.11097618119084</v>
      </c>
      <c r="BR667" s="110">
        <f t="shared" si="624"/>
        <v>6.93066038357152E-2</v>
      </c>
      <c r="BS667" s="110">
        <f t="shared" si="643"/>
        <v>0.93069339616428481</v>
      </c>
      <c r="BT667" s="110">
        <f t="shared" si="644"/>
        <v>2.2398113943069446E-2</v>
      </c>
    </row>
    <row r="668" spans="1:72" s="217" customFormat="1">
      <c r="A668" s="110">
        <f t="shared" si="659"/>
        <v>2.760000000000133</v>
      </c>
      <c r="B668" s="110">
        <f t="shared" si="625"/>
        <v>1486.3800745245485</v>
      </c>
      <c r="C668" s="116">
        <f t="shared" si="626"/>
        <v>1452.5157217707467</v>
      </c>
      <c r="D668" s="110"/>
      <c r="E668" s="205">
        <f t="shared" si="594"/>
        <v>1447.8157579811304</v>
      </c>
      <c r="F668" s="205">
        <f t="shared" si="595"/>
        <v>1557.9478812236332</v>
      </c>
      <c r="G668" s="205">
        <f t="shared" si="596"/>
        <v>-0.16798353467751193</v>
      </c>
      <c r="H668" s="205">
        <f t="shared" si="597"/>
        <v>1429.3153746373155</v>
      </c>
      <c r="I668" s="205">
        <f t="shared" si="598"/>
        <v>0</v>
      </c>
      <c r="J668" s="110"/>
      <c r="K668" s="115">
        <f t="shared" si="599"/>
        <v>1413.6542400000139</v>
      </c>
      <c r="L668" s="115">
        <f t="shared" si="600"/>
        <v>1671.4236800000083</v>
      </c>
      <c r="M668" s="115">
        <f t="shared" si="601"/>
        <v>0.20810210876803242</v>
      </c>
      <c r="N668" s="115">
        <f t="shared" si="602"/>
        <v>1504.1751856139406</v>
      </c>
      <c r="O668" s="115">
        <f t="shared" si="603"/>
        <v>1888.9648000000045</v>
      </c>
      <c r="P668" s="110"/>
      <c r="Q668" s="205">
        <f t="shared" si="604"/>
        <v>0.3501641066022334</v>
      </c>
      <c r="R668" s="204">
        <f t="shared" si="605"/>
        <v>20.989681784820881</v>
      </c>
      <c r="S668" s="204">
        <f t="shared" si="606"/>
        <v>20.989681784820881</v>
      </c>
      <c r="T668" s="115">
        <f t="shared" si="607"/>
        <v>0.28213520782190527</v>
      </c>
      <c r="U668" s="115">
        <f t="shared" si="608"/>
        <v>14.986006896040236</v>
      </c>
      <c r="V668" s="115">
        <f t="shared" si="609"/>
        <v>0</v>
      </c>
      <c r="W668" s="202">
        <f t="shared" si="627"/>
        <v>14.986006896040236</v>
      </c>
      <c r="X668" s="110"/>
      <c r="Y668" s="205">
        <f t="shared" si="645"/>
        <v>110.30328977019742</v>
      </c>
      <c r="Z668" s="205">
        <f t="shared" si="646"/>
        <v>4.2675684906821471E-2</v>
      </c>
      <c r="AA668" s="205">
        <f t="shared" si="610"/>
        <v>6.5460794585533701</v>
      </c>
      <c r="AB668" s="205">
        <f t="shared" si="628"/>
        <v>6.5612866209192982</v>
      </c>
      <c r="AC668" s="205">
        <f t="shared" si="647"/>
        <v>5.1755687821121728E-2</v>
      </c>
      <c r="AD668" s="205">
        <f t="shared" si="611"/>
        <v>6.8894545188348859</v>
      </c>
      <c r="AE668" s="205">
        <f t="shared" si="629"/>
        <v>0.32816789791558776</v>
      </c>
      <c r="AF668" s="205">
        <f t="shared" si="612"/>
        <v>0.32816789791558776</v>
      </c>
      <c r="AG668" s="205">
        <f t="shared" si="630"/>
        <v>0.32816789791558776</v>
      </c>
      <c r="AH668" s="205">
        <f t="shared" si="631"/>
        <v>0.32816789791558776</v>
      </c>
      <c r="AI668" s="205">
        <f t="shared" si="613"/>
        <v>4.677947148124368E-2</v>
      </c>
      <c r="AJ668" s="205">
        <f t="shared" si="648"/>
        <v>1452.967680499522</v>
      </c>
      <c r="AK668" s="205">
        <f t="shared" si="632"/>
        <v>110.22839590378005</v>
      </c>
      <c r="AL668" s="205">
        <f t="shared" si="614"/>
        <v>110.22839590378005</v>
      </c>
      <c r="AM668" s="205">
        <f t="shared" si="615"/>
        <v>-15.459681564463137</v>
      </c>
      <c r="AN668" s="205">
        <f t="shared" si="633"/>
        <v>-15.459681564463137</v>
      </c>
      <c r="AO668" s="205">
        <f t="shared" si="616"/>
        <v>-15.459681564463137</v>
      </c>
      <c r="AP668" s="205">
        <f t="shared" si="634"/>
        <v>-15.459681564463137</v>
      </c>
      <c r="AQ668" s="205">
        <f t="shared" si="635"/>
        <v>15.459681564463137</v>
      </c>
      <c r="AR668" s="215">
        <f t="shared" si="617"/>
        <v>63.119334771786825</v>
      </c>
      <c r="AS668" s="215">
        <f t="shared" si="618"/>
        <v>63.119334771786825</v>
      </c>
      <c r="AT668" s="215">
        <f t="shared" si="619"/>
        <v>24.540943412762697</v>
      </c>
      <c r="AU668" s="215">
        <f t="shared" si="649"/>
        <v>570.75389546044835</v>
      </c>
      <c r="AV668" s="201"/>
      <c r="AW668" s="115">
        <f t="shared" si="650"/>
        <v>104.69700000001235</v>
      </c>
      <c r="AX668" s="115">
        <f t="shared" si="651"/>
        <v>0.1507606245749443</v>
      </c>
      <c r="AY668" s="115">
        <f t="shared" si="636"/>
        <v>5.8537192845683146</v>
      </c>
      <c r="AZ668" s="115">
        <f t="shared" si="652"/>
        <v>0.15464006039945485</v>
      </c>
      <c r="BA668" s="115">
        <f t="shared" si="637"/>
        <v>6.0811121930434311</v>
      </c>
      <c r="BB668" s="115">
        <f t="shared" si="653"/>
        <v>5.8537192845683146</v>
      </c>
      <c r="BC668" s="115">
        <f t="shared" si="654"/>
        <v>5.8544326303242595</v>
      </c>
      <c r="BD668" s="115">
        <f t="shared" si="655"/>
        <v>6.0811121930434311</v>
      </c>
      <c r="BE668" s="115">
        <f t="shared" si="638"/>
        <v>0.22667956271917156</v>
      </c>
      <c r="BF668" s="115">
        <f t="shared" si="639"/>
        <v>0.15212714646661935</v>
      </c>
      <c r="BG668" s="115">
        <f t="shared" si="656"/>
        <v>1452.8679693535116</v>
      </c>
      <c r="BH668" s="115">
        <f t="shared" si="657"/>
        <v>98.305804842404811</v>
      </c>
      <c r="BI668" s="115">
        <f t="shared" si="640"/>
        <v>98.305804842404811</v>
      </c>
      <c r="BJ668" s="115">
        <f t="shared" si="641"/>
        <v>-7.9760536492389011</v>
      </c>
      <c r="BK668" s="115">
        <f t="shared" si="620"/>
        <v>-7.9760536492389011</v>
      </c>
      <c r="BL668" s="115">
        <f t="shared" si="621"/>
        <v>-7.9760536492389011</v>
      </c>
      <c r="BM668" s="115">
        <f t="shared" si="642"/>
        <v>7.9760536492389011</v>
      </c>
      <c r="BN668" s="201">
        <f t="shared" si="622"/>
        <v>21.897122957035084</v>
      </c>
      <c r="BO668" s="216">
        <f t="shared" si="658"/>
        <v>836.88565737528211</v>
      </c>
      <c r="BP668" s="201"/>
      <c r="BQ668" s="110">
        <f t="shared" si="623"/>
        <v>810.27248118379873</v>
      </c>
      <c r="BR668" s="110">
        <f t="shared" si="624"/>
        <v>7.0439748197616628E-2</v>
      </c>
      <c r="BS668" s="110">
        <f t="shared" si="643"/>
        <v>0.92956025180238344</v>
      </c>
      <c r="BT668" s="110">
        <f t="shared" si="644"/>
        <v>2.3027943915243564E-2</v>
      </c>
    </row>
    <row r="669" spans="1:72" s="217" customFormat="1">
      <c r="A669" s="110">
        <f t="shared" si="659"/>
        <v>2.7500000000001332</v>
      </c>
      <c r="B669" s="110">
        <f t="shared" si="625"/>
        <v>1486.2482626603291</v>
      </c>
      <c r="C669" s="116">
        <f t="shared" si="626"/>
        <v>1451.8845284230288</v>
      </c>
      <c r="D669" s="110"/>
      <c r="E669" s="205">
        <f t="shared" si="594"/>
        <v>1446.728545679817</v>
      </c>
      <c r="F669" s="205">
        <f t="shared" si="595"/>
        <v>1556.9492812236333</v>
      </c>
      <c r="G669" s="205">
        <f t="shared" si="596"/>
        <v>-0.16799881015425874</v>
      </c>
      <c r="H669" s="205">
        <f t="shared" si="597"/>
        <v>1428.2115932541287</v>
      </c>
      <c r="I669" s="205">
        <f t="shared" si="598"/>
        <v>0</v>
      </c>
      <c r="J669" s="110"/>
      <c r="K669" s="115">
        <f t="shared" si="599"/>
        <v>1412.6062500000139</v>
      </c>
      <c r="L669" s="115">
        <f t="shared" si="600"/>
        <v>1670.8000000000084</v>
      </c>
      <c r="M669" s="115">
        <f t="shared" si="601"/>
        <v>0.20833333333333026</v>
      </c>
      <c r="N669" s="115">
        <f t="shared" si="602"/>
        <v>1503.3433511361584</v>
      </c>
      <c r="O669" s="115">
        <f t="shared" si="603"/>
        <v>1888.6250000000045</v>
      </c>
      <c r="P669" s="110"/>
      <c r="Q669" s="205">
        <f t="shared" si="604"/>
        <v>0.3585506555143772</v>
      </c>
      <c r="R669" s="204">
        <f t="shared" si="605"/>
        <v>21.466617743322043</v>
      </c>
      <c r="S669" s="204">
        <f t="shared" si="606"/>
        <v>21.466617743322043</v>
      </c>
      <c r="T669" s="115">
        <f t="shared" si="607"/>
        <v>0.28521996624750529</v>
      </c>
      <c r="U669" s="115">
        <f t="shared" si="608"/>
        <v>15.23245438375157</v>
      </c>
      <c r="V669" s="115">
        <f t="shared" si="609"/>
        <v>0</v>
      </c>
      <c r="W669" s="202">
        <f t="shared" si="627"/>
        <v>15.23245438375157</v>
      </c>
      <c r="X669" s="110"/>
      <c r="Y669" s="205">
        <f t="shared" si="645"/>
        <v>110.3781383186766</v>
      </c>
      <c r="Z669" s="205">
        <f t="shared" si="646"/>
        <v>4.6778700194412236E-2</v>
      </c>
      <c r="AA669" s="205">
        <f t="shared" si="610"/>
        <v>6.7006442168308453</v>
      </c>
      <c r="AB669" s="205">
        <f t="shared" si="628"/>
        <v>6.7158834365639262</v>
      </c>
      <c r="AC669" s="205">
        <f t="shared" si="647"/>
        <v>5.5851403212280118E-2</v>
      </c>
      <c r="AD669" s="205">
        <f t="shared" si="611"/>
        <v>7.0460380019402855</v>
      </c>
      <c r="AE669" s="205">
        <f t="shared" si="629"/>
        <v>0.33015456537635934</v>
      </c>
      <c r="AF669" s="205">
        <f t="shared" si="612"/>
        <v>0.33015456537635934</v>
      </c>
      <c r="AG669" s="205">
        <f t="shared" si="630"/>
        <v>0.33015456537635934</v>
      </c>
      <c r="AH669" s="205">
        <f t="shared" si="631"/>
        <v>0.33015456537635934</v>
      </c>
      <c r="AI669" s="205">
        <f t="shared" si="613"/>
        <v>5.0878132859810424E-2</v>
      </c>
      <c r="AJ669" s="205">
        <f t="shared" si="648"/>
        <v>1452.3363709067214</v>
      </c>
      <c r="AK669" s="205">
        <f t="shared" si="632"/>
        <v>110.30328977019742</v>
      </c>
      <c r="AL669" s="205">
        <f t="shared" si="614"/>
        <v>110.30328977019742</v>
      </c>
      <c r="AM669" s="205">
        <f t="shared" si="615"/>
        <v>-15.545855598421157</v>
      </c>
      <c r="AN669" s="205">
        <f t="shared" si="633"/>
        <v>-15.545855598421157</v>
      </c>
      <c r="AO669" s="205">
        <f t="shared" si="616"/>
        <v>-15.545855598421157</v>
      </c>
      <c r="AP669" s="205">
        <f t="shared" si="634"/>
        <v>-15.545855598421157</v>
      </c>
      <c r="AQ669" s="205">
        <f t="shared" si="635"/>
        <v>15.545855598421157</v>
      </c>
      <c r="AR669" s="215">
        <f t="shared" si="617"/>
        <v>63.216690859473061</v>
      </c>
      <c r="AS669" s="215">
        <f t="shared" si="618"/>
        <v>63.216690859473061</v>
      </c>
      <c r="AT669" s="215">
        <f t="shared" si="619"/>
        <v>25.142493212366325</v>
      </c>
      <c r="AU669" s="215">
        <f t="shared" si="649"/>
        <v>595.89638867281462</v>
      </c>
      <c r="AV669" s="201"/>
      <c r="AW669" s="115">
        <f t="shared" si="650"/>
        <v>104.79900000000494</v>
      </c>
      <c r="AX669" s="115">
        <f t="shared" si="651"/>
        <v>0.15212714646661935</v>
      </c>
      <c r="AY669" s="115">
        <f t="shared" si="636"/>
        <v>5.9334881391538401</v>
      </c>
      <c r="AZ669" s="115">
        <f t="shared" si="652"/>
        <v>0.15600020691056898</v>
      </c>
      <c r="BA669" s="115">
        <f t="shared" si="637"/>
        <v>6.161518567810095</v>
      </c>
      <c r="BB669" s="115">
        <f t="shared" si="653"/>
        <v>5.9334881391538401</v>
      </c>
      <c r="BC669" s="115">
        <f t="shared" si="654"/>
        <v>5.9341931668166472</v>
      </c>
      <c r="BD669" s="115">
        <f t="shared" si="655"/>
        <v>6.161518567810095</v>
      </c>
      <c r="BE669" s="115">
        <f t="shared" si="638"/>
        <v>0.22732540099344778</v>
      </c>
      <c r="BF669" s="115">
        <f t="shared" si="639"/>
        <v>0.15348913833994599</v>
      </c>
      <c r="BG669" s="115">
        <f t="shared" si="656"/>
        <v>1452.2361862122725</v>
      </c>
      <c r="BH669" s="115">
        <f t="shared" si="657"/>
        <v>98.344093048287789</v>
      </c>
      <c r="BI669" s="115">
        <f t="shared" si="640"/>
        <v>98.344093048287789</v>
      </c>
      <c r="BJ669" s="115">
        <f t="shared" si="641"/>
        <v>-7.9853507884304236</v>
      </c>
      <c r="BK669" s="115">
        <f t="shared" si="620"/>
        <v>-7.9853507884304236</v>
      </c>
      <c r="BL669" s="115">
        <f t="shared" si="621"/>
        <v>-7.9853507884304236</v>
      </c>
      <c r="BM669" s="115">
        <f t="shared" si="642"/>
        <v>7.9853507884304236</v>
      </c>
      <c r="BN669" s="201">
        <f t="shared" si="622"/>
        <v>22.216051369392765</v>
      </c>
      <c r="BO669" s="216">
        <f t="shared" si="658"/>
        <v>859.10170874467485</v>
      </c>
      <c r="BP669" s="201"/>
      <c r="BQ669" s="110">
        <f t="shared" si="623"/>
        <v>832.78117673748886</v>
      </c>
      <c r="BR669" s="110">
        <f t="shared" si="624"/>
        <v>7.1554978104488839E-2</v>
      </c>
      <c r="BS669" s="110">
        <f t="shared" si="643"/>
        <v>0.92844502189551115</v>
      </c>
      <c r="BT669" s="110">
        <f t="shared" si="644"/>
        <v>2.3667641042879432E-2</v>
      </c>
    </row>
    <row r="670" spans="1:72" s="217" customFormat="1">
      <c r="A670" s="110">
        <f t="shared" si="659"/>
        <v>2.7400000000001334</v>
      </c>
      <c r="B670" s="110">
        <f t="shared" si="625"/>
        <v>1486.1164507961096</v>
      </c>
      <c r="C670" s="116">
        <f t="shared" si="626"/>
        <v>1451.2523615144341</v>
      </c>
      <c r="D670" s="110"/>
      <c r="E670" s="205">
        <f t="shared" si="594"/>
        <v>1445.6402070237518</v>
      </c>
      <c r="F670" s="205">
        <f t="shared" si="595"/>
        <v>1555.9478812236334</v>
      </c>
      <c r="G670" s="205">
        <f t="shared" si="596"/>
        <v>-0.16801318072584481</v>
      </c>
      <c r="H670" s="205">
        <f t="shared" si="597"/>
        <v>1427.1070638229596</v>
      </c>
      <c r="I670" s="205">
        <f t="shared" si="598"/>
        <v>0</v>
      </c>
      <c r="J670" s="110"/>
      <c r="K670" s="115">
        <f t="shared" si="599"/>
        <v>1411.557240000014</v>
      </c>
      <c r="L670" s="115">
        <f t="shared" si="600"/>
        <v>1670.1756800000085</v>
      </c>
      <c r="M670" s="115">
        <f t="shared" si="601"/>
        <v>0.20856507230255528</v>
      </c>
      <c r="N670" s="115">
        <f t="shared" si="602"/>
        <v>1502.5109756807999</v>
      </c>
      <c r="O670" s="115">
        <f t="shared" si="603"/>
        <v>1888.2848000000047</v>
      </c>
      <c r="P670" s="110"/>
      <c r="Q670" s="205">
        <f t="shared" si="604"/>
        <v>0.36693950866023417</v>
      </c>
      <c r="R670" s="204">
        <f t="shared" si="605"/>
        <v>21.948057475935478</v>
      </c>
      <c r="S670" s="204">
        <f t="shared" si="606"/>
        <v>21.948057475935478</v>
      </c>
      <c r="T670" s="115">
        <f t="shared" si="607"/>
        <v>0.28829812288751411</v>
      </c>
      <c r="U670" s="115">
        <f t="shared" si="608"/>
        <v>15.479706499411247</v>
      </c>
      <c r="V670" s="115">
        <f t="shared" si="609"/>
        <v>0</v>
      </c>
      <c r="W670" s="202">
        <f t="shared" si="627"/>
        <v>15.479706499411247</v>
      </c>
      <c r="X670" s="110"/>
      <c r="Y670" s="205">
        <f t="shared" si="645"/>
        <v>110.45294311691359</v>
      </c>
      <c r="Z670" s="205">
        <f t="shared" si="646"/>
        <v>5.0877280582608264E-2</v>
      </c>
      <c r="AA670" s="205">
        <f t="shared" si="610"/>
        <v>6.8560819688782528</v>
      </c>
      <c r="AB670" s="205">
        <f t="shared" si="628"/>
        <v>6.8713419925481345</v>
      </c>
      <c r="AC670" s="205">
        <f t="shared" si="647"/>
        <v>5.9942832977339773E-2</v>
      </c>
      <c r="AD670" s="205">
        <f t="shared" si="611"/>
        <v>7.2034952611266823</v>
      </c>
      <c r="AE670" s="205">
        <f t="shared" si="629"/>
        <v>0.33215326857854777</v>
      </c>
      <c r="AF670" s="205">
        <f t="shared" si="612"/>
        <v>0.33215326857854777</v>
      </c>
      <c r="AG670" s="205">
        <f t="shared" si="630"/>
        <v>0.33215326857854777</v>
      </c>
      <c r="AH670" s="205">
        <f t="shared" si="631"/>
        <v>0.33215326857854777</v>
      </c>
      <c r="AI670" s="205">
        <f t="shared" si="613"/>
        <v>5.4972620978015307E-2</v>
      </c>
      <c r="AJ670" s="205">
        <f t="shared" si="648"/>
        <v>1451.7041089885083</v>
      </c>
      <c r="AK670" s="205">
        <f t="shared" si="632"/>
        <v>110.3781383186766</v>
      </c>
      <c r="AL670" s="205">
        <f t="shared" si="614"/>
        <v>110.3781383186766</v>
      </c>
      <c r="AM670" s="205">
        <f t="shared" si="615"/>
        <v>-15.632756733243205</v>
      </c>
      <c r="AN670" s="205">
        <f t="shared" si="633"/>
        <v>-15.632756733243205</v>
      </c>
      <c r="AO670" s="205">
        <f t="shared" si="616"/>
        <v>-15.632756733243205</v>
      </c>
      <c r="AP670" s="205">
        <f t="shared" si="634"/>
        <v>-15.632756733243205</v>
      </c>
      <c r="AQ670" s="205">
        <f t="shared" si="635"/>
        <v>15.632756733243205</v>
      </c>
      <c r="AR670" s="215">
        <f t="shared" si="617"/>
        <v>63.313249268679606</v>
      </c>
      <c r="AS670" s="215">
        <f t="shared" si="618"/>
        <v>63.313249268679606</v>
      </c>
      <c r="AT670" s="215">
        <f t="shared" si="619"/>
        <v>25.748436528286412</v>
      </c>
      <c r="AU670" s="215">
        <f t="shared" si="649"/>
        <v>621.64482520110107</v>
      </c>
      <c r="AV670" s="201"/>
      <c r="AW670" s="115">
        <f t="shared" si="650"/>
        <v>104.90099999999752</v>
      </c>
      <c r="AX670" s="115">
        <f t="shared" si="651"/>
        <v>0.15348913833994599</v>
      </c>
      <c r="AY670" s="115">
        <f t="shared" si="636"/>
        <v>6.0133498600012345</v>
      </c>
      <c r="AZ670" s="115">
        <f t="shared" si="652"/>
        <v>0.15735583864174976</v>
      </c>
      <c r="BA670" s="115">
        <f t="shared" si="637"/>
        <v>6.2420075966427788</v>
      </c>
      <c r="BB670" s="115">
        <f t="shared" si="653"/>
        <v>6.0133498600012345</v>
      </c>
      <c r="BC670" s="115">
        <f t="shared" si="654"/>
        <v>6.0140466747009498</v>
      </c>
      <c r="BD670" s="115">
        <f t="shared" si="655"/>
        <v>6.2420075966427788</v>
      </c>
      <c r="BE670" s="115">
        <f t="shared" si="638"/>
        <v>0.22796092194182904</v>
      </c>
      <c r="BF670" s="115">
        <f t="shared" si="639"/>
        <v>0.15484664727456052</v>
      </c>
      <c r="BG670" s="115">
        <f t="shared" si="656"/>
        <v>1451.6034383573901</v>
      </c>
      <c r="BH670" s="115">
        <f t="shared" si="657"/>
        <v>98.382469783839326</v>
      </c>
      <c r="BI670" s="115">
        <f t="shared" si="640"/>
        <v>98.382469783839326</v>
      </c>
      <c r="BJ670" s="115">
        <f t="shared" si="641"/>
        <v>-7.9944118404171132</v>
      </c>
      <c r="BK670" s="115">
        <f t="shared" si="620"/>
        <v>-7.9944118404171132</v>
      </c>
      <c r="BL670" s="115">
        <f t="shared" si="621"/>
        <v>-7.9944118404171132</v>
      </c>
      <c r="BM670" s="115">
        <f t="shared" si="642"/>
        <v>7.9944118404171132</v>
      </c>
      <c r="BN670" s="201">
        <f t="shared" si="622"/>
        <v>22.535961570479873</v>
      </c>
      <c r="BO670" s="216">
        <f t="shared" si="658"/>
        <v>881.63767031515476</v>
      </c>
      <c r="BP670" s="201"/>
      <c r="BQ670" s="110">
        <f t="shared" si="623"/>
        <v>855.63838580374943</v>
      </c>
      <c r="BR670" s="110">
        <f t="shared" si="624"/>
        <v>7.2652750918503387E-2</v>
      </c>
      <c r="BS670" s="110">
        <f t="shared" si="643"/>
        <v>0.92734724908149657</v>
      </c>
      <c r="BT670" s="110">
        <f t="shared" si="644"/>
        <v>2.431724292454256E-2</v>
      </c>
    </row>
    <row r="671" spans="1:72" s="217" customFormat="1">
      <c r="A671" s="110">
        <f t="shared" si="659"/>
        <v>2.7300000000001337</v>
      </c>
      <c r="B671" s="110">
        <f t="shared" si="625"/>
        <v>1485.9846389318902</v>
      </c>
      <c r="C671" s="116">
        <f t="shared" si="626"/>
        <v>1450.6192290217473</v>
      </c>
      <c r="D671" s="110"/>
      <c r="E671" s="205">
        <f t="shared" si="594"/>
        <v>1444.5507420129354</v>
      </c>
      <c r="F671" s="205">
        <f t="shared" si="595"/>
        <v>1554.9436812236336</v>
      </c>
      <c r="G671" s="205">
        <f t="shared" si="596"/>
        <v>-0.16802664536334591</v>
      </c>
      <c r="H671" s="205">
        <f t="shared" si="597"/>
        <v>1426.001786765562</v>
      </c>
      <c r="I671" s="205">
        <f t="shared" si="598"/>
        <v>0</v>
      </c>
      <c r="J671" s="110"/>
      <c r="K671" s="115">
        <f t="shared" si="599"/>
        <v>1410.5072100000141</v>
      </c>
      <c r="L671" s="115">
        <f t="shared" si="600"/>
        <v>1669.5507200000084</v>
      </c>
      <c r="M671" s="115">
        <f t="shared" si="601"/>
        <v>0.20879732739420623</v>
      </c>
      <c r="N671" s="115">
        <f t="shared" si="602"/>
        <v>1501.6780605298602</v>
      </c>
      <c r="O671" s="115">
        <f t="shared" si="603"/>
        <v>1887.9442000000047</v>
      </c>
      <c r="P671" s="110"/>
      <c r="Q671" s="205">
        <f t="shared" si="604"/>
        <v>0.37533104214095847</v>
      </c>
      <c r="R671" s="204">
        <f t="shared" si="605"/>
        <v>22.434017205913499</v>
      </c>
      <c r="S671" s="204">
        <f t="shared" si="606"/>
        <v>22.434017205913499</v>
      </c>
      <c r="T671" s="115">
        <f t="shared" si="607"/>
        <v>0.29136969666554402</v>
      </c>
      <c r="U671" s="115">
        <f t="shared" si="608"/>
        <v>15.727749113701407</v>
      </c>
      <c r="V671" s="115">
        <f t="shared" si="609"/>
        <v>0</v>
      </c>
      <c r="W671" s="202">
        <f t="shared" si="627"/>
        <v>15.727749113701407</v>
      </c>
      <c r="X671" s="110"/>
      <c r="Y671" s="205">
        <f t="shared" si="645"/>
        <v>110.52770573976667</v>
      </c>
      <c r="Z671" s="205">
        <f t="shared" si="646"/>
        <v>5.4971695220737228E-2</v>
      </c>
      <c r="AA671" s="205">
        <f t="shared" si="610"/>
        <v>7.012399966701925</v>
      </c>
      <c r="AB671" s="205">
        <f t="shared" si="628"/>
        <v>7.0276695598805636</v>
      </c>
      <c r="AC671" s="205">
        <f t="shared" si="647"/>
        <v>6.4030245587725645E-2</v>
      </c>
      <c r="AD671" s="205">
        <f t="shared" si="611"/>
        <v>7.361833608344714</v>
      </c>
      <c r="AE671" s="205">
        <f t="shared" si="629"/>
        <v>0.33416404846415038</v>
      </c>
      <c r="AF671" s="205">
        <f t="shared" si="612"/>
        <v>0.33416404846415038</v>
      </c>
      <c r="AG671" s="205">
        <f t="shared" si="630"/>
        <v>0.33416404846415038</v>
      </c>
      <c r="AH671" s="205">
        <f t="shared" si="631"/>
        <v>0.33416404846415038</v>
      </c>
      <c r="AI671" s="205">
        <f t="shared" si="613"/>
        <v>5.9063199813007158E-2</v>
      </c>
      <c r="AJ671" s="205">
        <f t="shared" si="648"/>
        <v>1451.0709022394819</v>
      </c>
      <c r="AK671" s="205">
        <f t="shared" si="632"/>
        <v>110.45294311691359</v>
      </c>
      <c r="AL671" s="205">
        <f t="shared" si="614"/>
        <v>110.45294311691359</v>
      </c>
      <c r="AM671" s="205">
        <f t="shared" si="615"/>
        <v>-15.720383632365445</v>
      </c>
      <c r="AN671" s="205">
        <f t="shared" si="633"/>
        <v>-15.720383632365445</v>
      </c>
      <c r="AO671" s="205">
        <f t="shared" si="616"/>
        <v>-15.720383632365445</v>
      </c>
      <c r="AP671" s="205">
        <f t="shared" si="634"/>
        <v>-15.720383632365445</v>
      </c>
      <c r="AQ671" s="205">
        <f t="shared" si="635"/>
        <v>15.720383632365445</v>
      </c>
      <c r="AR671" s="215">
        <f t="shared" si="617"/>
        <v>63.409032484941605</v>
      </c>
      <c r="AS671" s="215">
        <f t="shared" si="618"/>
        <v>63.409032484941605</v>
      </c>
      <c r="AT671" s="215">
        <f t="shared" si="619"/>
        <v>26.358815812065661</v>
      </c>
      <c r="AU671" s="215">
        <f t="shared" si="649"/>
        <v>648.00364101316677</v>
      </c>
      <c r="AV671" s="201"/>
      <c r="AW671" s="115">
        <f t="shared" si="650"/>
        <v>105.00299999999012</v>
      </c>
      <c r="AX671" s="115">
        <f t="shared" si="651"/>
        <v>0.15484664727456052</v>
      </c>
      <c r="AY671" s="115">
        <f t="shared" si="636"/>
        <v>6.0933020884736209</v>
      </c>
      <c r="AZ671" s="115">
        <f t="shared" si="652"/>
        <v>0.15870700262567516</v>
      </c>
      <c r="BA671" s="115">
        <f t="shared" si="637"/>
        <v>6.3225771044923382</v>
      </c>
      <c r="BB671" s="115">
        <f t="shared" si="653"/>
        <v>6.0933020884736209</v>
      </c>
      <c r="BC671" s="115">
        <f t="shared" si="654"/>
        <v>6.0939907931051192</v>
      </c>
      <c r="BD671" s="115">
        <f t="shared" si="655"/>
        <v>6.3225771044923382</v>
      </c>
      <c r="BE671" s="115">
        <f t="shared" si="638"/>
        <v>0.22858631138721908</v>
      </c>
      <c r="BF671" s="115">
        <f t="shared" si="639"/>
        <v>0.15619971921452427</v>
      </c>
      <c r="BG671" s="115">
        <f t="shared" si="656"/>
        <v>1450.9697335263579</v>
      </c>
      <c r="BH671" s="115">
        <f t="shared" si="657"/>
        <v>98.420933564286599</v>
      </c>
      <c r="BI671" s="115">
        <f t="shared" si="640"/>
        <v>98.420933564286599</v>
      </c>
      <c r="BJ671" s="115">
        <f t="shared" si="641"/>
        <v>-8.0032413223816654</v>
      </c>
      <c r="BK671" s="115">
        <f t="shared" si="620"/>
        <v>-8.0032413223816654</v>
      </c>
      <c r="BL671" s="115">
        <f t="shared" si="621"/>
        <v>-8.0032413223816654</v>
      </c>
      <c r="BM671" s="115">
        <f t="shared" si="642"/>
        <v>8.0032413223816654</v>
      </c>
      <c r="BN671" s="201">
        <f t="shared" si="622"/>
        <v>22.856848846861791</v>
      </c>
      <c r="BO671" s="216">
        <f t="shared" si="658"/>
        <v>904.49451916201656</v>
      </c>
      <c r="BP671" s="201"/>
      <c r="BQ671" s="110">
        <f t="shared" si="623"/>
        <v>878.84543134713158</v>
      </c>
      <c r="BR671" s="110">
        <f t="shared" si="624"/>
        <v>7.3733516486497439E-2</v>
      </c>
      <c r="BS671" s="110">
        <f t="shared" si="643"/>
        <v>0.9262664835135026</v>
      </c>
      <c r="BT671" s="110">
        <f t="shared" si="644"/>
        <v>2.4976787158885481E-2</v>
      </c>
    </row>
    <row r="672" spans="1:72" s="217" customFormat="1">
      <c r="A672" s="110">
        <f t="shared" si="659"/>
        <v>2.7200000000001339</v>
      </c>
      <c r="B672" s="110">
        <f t="shared" si="625"/>
        <v>1485.8528270676709</v>
      </c>
      <c r="C672" s="116">
        <f t="shared" si="626"/>
        <v>1449.9851386968978</v>
      </c>
      <c r="D672" s="110"/>
      <c r="E672" s="205">
        <f t="shared" si="594"/>
        <v>1443.4601506473673</v>
      </c>
      <c r="F672" s="205">
        <f t="shared" si="595"/>
        <v>1553.9366812236335</v>
      </c>
      <c r="G672" s="205">
        <f t="shared" si="596"/>
        <v>-0.16803920310190779</v>
      </c>
      <c r="H672" s="205">
        <f t="shared" si="597"/>
        <v>1424.8957624878681</v>
      </c>
      <c r="I672" s="205">
        <f t="shared" si="598"/>
        <v>0</v>
      </c>
      <c r="J672" s="110"/>
      <c r="K672" s="115">
        <f t="shared" si="599"/>
        <v>1409.4561600000141</v>
      </c>
      <c r="L672" s="115">
        <f t="shared" si="600"/>
        <v>1668.9251200000085</v>
      </c>
      <c r="M672" s="115">
        <f t="shared" si="601"/>
        <v>0.20903010033444505</v>
      </c>
      <c r="N672" s="115">
        <f t="shared" si="602"/>
        <v>1500.8446069703875</v>
      </c>
      <c r="O672" s="115">
        <f t="shared" si="603"/>
        <v>1887.6032000000046</v>
      </c>
      <c r="P672" s="110"/>
      <c r="Q672" s="205">
        <f t="shared" si="604"/>
        <v>0.38372563112885127</v>
      </c>
      <c r="R672" s="204">
        <f t="shared" si="605"/>
        <v>22.924513218597625</v>
      </c>
      <c r="S672" s="204">
        <f t="shared" si="606"/>
        <v>22.924513218597625</v>
      </c>
      <c r="T672" s="115">
        <f t="shared" si="607"/>
        <v>0.29443470643909958</v>
      </c>
      <c r="U672" s="115">
        <f t="shared" si="608"/>
        <v>15.976568345774812</v>
      </c>
      <c r="V672" s="115">
        <f t="shared" si="609"/>
        <v>0</v>
      </c>
      <c r="W672" s="202">
        <f t="shared" si="627"/>
        <v>15.976568345774812</v>
      </c>
      <c r="X672" s="110"/>
      <c r="Y672" s="205">
        <f t="shared" si="645"/>
        <v>110.60242776939285</v>
      </c>
      <c r="Z672" s="205">
        <f t="shared" si="646"/>
        <v>5.9062210005102117E-2</v>
      </c>
      <c r="AA672" s="205">
        <f t="shared" si="610"/>
        <v>7.1696054494690626</v>
      </c>
      <c r="AB672" s="205">
        <f t="shared" si="628"/>
        <v>7.1848733962042148</v>
      </c>
      <c r="AC672" s="205">
        <f t="shared" si="647"/>
        <v>6.8113906277458003E-2</v>
      </c>
      <c r="AD672" s="205">
        <f t="shared" si="611"/>
        <v>7.5210603413790071</v>
      </c>
      <c r="AE672" s="205">
        <f t="shared" si="629"/>
        <v>0.33618694517479231</v>
      </c>
      <c r="AF672" s="205">
        <f t="shared" si="612"/>
        <v>0.33618694517479231</v>
      </c>
      <c r="AG672" s="205">
        <f t="shared" si="630"/>
        <v>0.33618694517479231</v>
      </c>
      <c r="AH672" s="205">
        <f t="shared" si="631"/>
        <v>0.33618694517479231</v>
      </c>
      <c r="AI672" s="205">
        <f t="shared" si="613"/>
        <v>6.3150130266733245E-2</v>
      </c>
      <c r="AJ672" s="205">
        <f t="shared" si="648"/>
        <v>1450.4367579446753</v>
      </c>
      <c r="AK672" s="205">
        <f t="shared" si="632"/>
        <v>110.52770573976667</v>
      </c>
      <c r="AL672" s="205">
        <f t="shared" si="614"/>
        <v>110.52770573976667</v>
      </c>
      <c r="AM672" s="205">
        <f t="shared" si="615"/>
        <v>-15.808735055577802</v>
      </c>
      <c r="AN672" s="205">
        <f t="shared" si="633"/>
        <v>-15.808735055577802</v>
      </c>
      <c r="AO672" s="205">
        <f t="shared" si="616"/>
        <v>-15.808735055577802</v>
      </c>
      <c r="AP672" s="205">
        <f t="shared" si="634"/>
        <v>-15.808735055577802</v>
      </c>
      <c r="AQ672" s="205">
        <f t="shared" si="635"/>
        <v>15.808735055577802</v>
      </c>
      <c r="AR672" s="215">
        <f t="shared" si="617"/>
        <v>63.504062250700102</v>
      </c>
      <c r="AS672" s="215">
        <f t="shared" si="618"/>
        <v>63.504062250700102</v>
      </c>
      <c r="AT672" s="215">
        <f t="shared" si="619"/>
        <v>26.973673646467603</v>
      </c>
      <c r="AU672" s="215">
        <f t="shared" si="649"/>
        <v>674.97731465963443</v>
      </c>
      <c r="AV672" s="201"/>
      <c r="AW672" s="115">
        <f t="shared" si="650"/>
        <v>105.10500000000545</v>
      </c>
      <c r="AX672" s="115">
        <f t="shared" si="651"/>
        <v>0.15619971921452427</v>
      </c>
      <c r="AY672" s="115">
        <f t="shared" si="636"/>
        <v>6.1733425110341953</v>
      </c>
      <c r="AZ672" s="115">
        <f t="shared" si="652"/>
        <v>0.16005374475962234</v>
      </c>
      <c r="BA672" s="115">
        <f t="shared" si="637"/>
        <v>6.4032249563589811</v>
      </c>
      <c r="BB672" s="115">
        <f t="shared" si="653"/>
        <v>6.1733425110341953</v>
      </c>
      <c r="BC672" s="115">
        <f t="shared" si="654"/>
        <v>6.1740232063289344</v>
      </c>
      <c r="BD672" s="115">
        <f t="shared" si="655"/>
        <v>6.4032249563589811</v>
      </c>
      <c r="BE672" s="115">
        <f t="shared" si="638"/>
        <v>0.22920175003004672</v>
      </c>
      <c r="BF672" s="115">
        <f t="shared" si="639"/>
        <v>0.15754839900552725</v>
      </c>
      <c r="BG672" s="115">
        <f t="shared" si="656"/>
        <v>1450.3350792396423</v>
      </c>
      <c r="BH672" s="115">
        <f t="shared" si="657"/>
        <v>98.459482946011406</v>
      </c>
      <c r="BI672" s="115">
        <f t="shared" si="640"/>
        <v>98.459482946011406</v>
      </c>
      <c r="BJ672" s="115">
        <f t="shared" si="641"/>
        <v>-8.0118435964018637</v>
      </c>
      <c r="BK672" s="115">
        <f t="shared" si="620"/>
        <v>-8.0118435964018637</v>
      </c>
      <c r="BL672" s="115">
        <f t="shared" si="621"/>
        <v>-8.0118435964018637</v>
      </c>
      <c r="BM672" s="115">
        <f t="shared" si="642"/>
        <v>8.0118435964018637</v>
      </c>
      <c r="BN672" s="201">
        <f t="shared" si="622"/>
        <v>23.178708638236486</v>
      </c>
      <c r="BO672" s="216">
        <f t="shared" si="658"/>
        <v>927.67322780025302</v>
      </c>
      <c r="BP672" s="201"/>
      <c r="BQ672" s="110">
        <f t="shared" si="623"/>
        <v>902.40363648619109</v>
      </c>
      <c r="BR672" s="110">
        <f t="shared" si="624"/>
        <v>7.4797716605828762E-2</v>
      </c>
      <c r="BS672" s="110">
        <f t="shared" si="643"/>
        <v>0.92520228339417132</v>
      </c>
      <c r="BT672" s="110">
        <f t="shared" si="644"/>
        <v>2.5646311348937547E-2</v>
      </c>
    </row>
    <row r="673" spans="1:72" s="217" customFormat="1">
      <c r="A673" s="110">
        <f t="shared" si="659"/>
        <v>2.7100000000001341</v>
      </c>
      <c r="B673" s="110">
        <f t="shared" si="625"/>
        <v>1485.7210152034515</v>
      </c>
      <c r="C673" s="116">
        <f t="shared" si="626"/>
        <v>1449.3500980743909</v>
      </c>
      <c r="D673" s="110"/>
      <c r="E673" s="205">
        <f t="shared" si="594"/>
        <v>1442.3684329270479</v>
      </c>
      <c r="F673" s="205">
        <f t="shared" si="595"/>
        <v>1552.9268812236337</v>
      </c>
      <c r="G673" s="205">
        <f t="shared" si="596"/>
        <v>-0.16805085304096984</v>
      </c>
      <c r="H673" s="205">
        <f t="shared" si="597"/>
        <v>1423.7889913799208</v>
      </c>
      <c r="I673" s="205">
        <f t="shared" si="598"/>
        <v>0</v>
      </c>
      <c r="J673" s="110"/>
      <c r="K673" s="115">
        <f t="shared" si="599"/>
        <v>1408.4040900000141</v>
      </c>
      <c r="L673" s="115">
        <f t="shared" si="600"/>
        <v>1668.2988800000082</v>
      </c>
      <c r="M673" s="115">
        <f t="shared" si="601"/>
        <v>0.20926339285713971</v>
      </c>
      <c r="N673" s="115">
        <f t="shared" si="602"/>
        <v>1500.0106162945083</v>
      </c>
      <c r="O673" s="115">
        <f t="shared" si="603"/>
        <v>1887.2618000000045</v>
      </c>
      <c r="P673" s="110"/>
      <c r="Q673" s="205">
        <f t="shared" si="604"/>
        <v>0.39212364992773158</v>
      </c>
      <c r="R673" s="204">
        <f t="shared" si="605"/>
        <v>23.419561861331577</v>
      </c>
      <c r="S673" s="204">
        <f t="shared" si="606"/>
        <v>23.419561861331577</v>
      </c>
      <c r="T673" s="115">
        <f t="shared" si="607"/>
        <v>0.29749317099984646</v>
      </c>
      <c r="U673" s="115">
        <f t="shared" si="608"/>
        <v>16.226150556751627</v>
      </c>
      <c r="V673" s="115">
        <f t="shared" si="609"/>
        <v>0</v>
      </c>
      <c r="W673" s="202">
        <f t="shared" si="627"/>
        <v>16.226150556751627</v>
      </c>
      <c r="X673" s="110"/>
      <c r="Y673" s="205">
        <f t="shared" si="645"/>
        <v>110.67711079472483</v>
      </c>
      <c r="Z673" s="205">
        <f t="shared" si="646"/>
        <v>6.3149087698968209E-2</v>
      </c>
      <c r="AA673" s="205">
        <f t="shared" si="610"/>
        <v>7.3277056444733741</v>
      </c>
      <c r="AB673" s="205">
        <f t="shared" si="628"/>
        <v>7.3429607467599896</v>
      </c>
      <c r="AC673" s="205">
        <f t="shared" si="647"/>
        <v>7.2194077162979001E-2</v>
      </c>
      <c r="AD673" s="205">
        <f t="shared" si="611"/>
        <v>7.6811827448529133</v>
      </c>
      <c r="AE673" s="205">
        <f t="shared" si="629"/>
        <v>0.33822199809292375</v>
      </c>
      <c r="AF673" s="205">
        <f t="shared" si="612"/>
        <v>0.33822199809292375</v>
      </c>
      <c r="AG673" s="205">
        <f t="shared" si="630"/>
        <v>0.33822199809292375</v>
      </c>
      <c r="AH673" s="205">
        <f t="shared" si="631"/>
        <v>0.33822199809292375</v>
      </c>
      <c r="AI673" s="205">
        <f t="shared" si="613"/>
        <v>6.7233670278911237E-2</v>
      </c>
      <c r="AJ673" s="205">
        <f t="shared" si="648"/>
        <v>1449.8016831863686</v>
      </c>
      <c r="AK673" s="205">
        <f t="shared" si="632"/>
        <v>110.60242776939285</v>
      </c>
      <c r="AL673" s="205">
        <f t="shared" si="614"/>
        <v>110.60242776939285</v>
      </c>
      <c r="AM673" s="205">
        <f t="shared" si="615"/>
        <v>-15.89780985539678</v>
      </c>
      <c r="AN673" s="205">
        <f t="shared" si="633"/>
        <v>-15.89780985539678</v>
      </c>
      <c r="AO673" s="205">
        <f t="shared" si="616"/>
        <v>-15.89780985539678</v>
      </c>
      <c r="AP673" s="205">
        <f t="shared" si="634"/>
        <v>-15.89780985539678</v>
      </c>
      <c r="AQ673" s="205">
        <f t="shared" si="635"/>
        <v>15.89780985539678</v>
      </c>
      <c r="AR673" s="215">
        <f t="shared" si="617"/>
        <v>63.598359598081927</v>
      </c>
      <c r="AS673" s="215">
        <f t="shared" si="618"/>
        <v>63.598359598081927</v>
      </c>
      <c r="AT673" s="215">
        <f t="shared" si="619"/>
        <v>27.593052750725956</v>
      </c>
      <c r="AU673" s="215">
        <f t="shared" si="649"/>
        <v>702.5703674103604</v>
      </c>
      <c r="AV673" s="201"/>
      <c r="AW673" s="115">
        <f t="shared" si="650"/>
        <v>105.20699999999803</v>
      </c>
      <c r="AX673" s="115">
        <f t="shared" si="651"/>
        <v>0.1575483990055272</v>
      </c>
      <c r="AY673" s="115">
        <f t="shared" si="636"/>
        <v>6.253468857698155</v>
      </c>
      <c r="AZ673" s="115">
        <f t="shared" si="652"/>
        <v>0.16139610984267028</v>
      </c>
      <c r="BA673" s="115">
        <f t="shared" si="637"/>
        <v>6.4839490559372823</v>
      </c>
      <c r="BB673" s="115">
        <f t="shared" si="653"/>
        <v>6.253468857698155</v>
      </c>
      <c r="BC673" s="115">
        <f t="shared" si="654"/>
        <v>6.254141642292951</v>
      </c>
      <c r="BD673" s="115">
        <f t="shared" si="655"/>
        <v>6.4839490559372823</v>
      </c>
      <c r="BE673" s="115">
        <f t="shared" si="638"/>
        <v>0.22980741364433133</v>
      </c>
      <c r="BF673" s="115">
        <f t="shared" si="639"/>
        <v>0.15889273043049434</v>
      </c>
      <c r="BG673" s="115">
        <f t="shared" si="656"/>
        <v>1449.6994828077732</v>
      </c>
      <c r="BH673" s="115">
        <f t="shared" si="657"/>
        <v>98.49811652514046</v>
      </c>
      <c r="BI673" s="115">
        <f t="shared" si="640"/>
        <v>98.49811652514046</v>
      </c>
      <c r="BJ673" s="115">
        <f t="shared" si="641"/>
        <v>-8.0202228762231549</v>
      </c>
      <c r="BK673" s="115">
        <f t="shared" si="620"/>
        <v>-8.0202228762231549</v>
      </c>
      <c r="BL673" s="115">
        <f t="shared" si="621"/>
        <v>-8.0202228762231549</v>
      </c>
      <c r="BM673" s="115">
        <f t="shared" si="642"/>
        <v>8.0202228762231549</v>
      </c>
      <c r="BN673" s="201">
        <f t="shared" si="622"/>
        <v>23.5015365324466</v>
      </c>
      <c r="BO673" s="216">
        <f t="shared" si="658"/>
        <v>951.17476433269962</v>
      </c>
      <c r="BP673" s="201"/>
      <c r="BQ673" s="110">
        <f t="shared" si="623"/>
        <v>926.31432464046566</v>
      </c>
      <c r="BR673" s="110">
        <f t="shared" si="624"/>
        <v>7.5845784602656563E-2</v>
      </c>
      <c r="BS673" s="110">
        <f t="shared" si="643"/>
        <v>0.92415421539734344</v>
      </c>
      <c r="BT673" s="110">
        <f t="shared" si="644"/>
        <v>2.6325853106282038E-2</v>
      </c>
    </row>
    <row r="674" spans="1:72" s="217" customFormat="1">
      <c r="A674" s="110">
        <f t="shared" si="659"/>
        <v>2.7000000000001343</v>
      </c>
      <c r="B674" s="110">
        <f t="shared" si="625"/>
        <v>1485.5892033392322</v>
      </c>
      <c r="C674" s="116">
        <f t="shared" si="626"/>
        <v>1448.71411447841</v>
      </c>
      <c r="D674" s="110"/>
      <c r="E674" s="205">
        <f t="shared" si="594"/>
        <v>1441.2755888519769</v>
      </c>
      <c r="F674" s="205">
        <f t="shared" si="595"/>
        <v>1551.9142812236337</v>
      </c>
      <c r="G674" s="205">
        <f t="shared" si="596"/>
        <v>-0.16806159434447412</v>
      </c>
      <c r="H674" s="205">
        <f t="shared" si="597"/>
        <v>1422.6814738158084</v>
      </c>
      <c r="I674" s="205">
        <f t="shared" si="598"/>
        <v>0</v>
      </c>
      <c r="J674" s="110"/>
      <c r="K674" s="115">
        <f t="shared" si="599"/>
        <v>1407.3510000000142</v>
      </c>
      <c r="L674" s="115">
        <f t="shared" si="600"/>
        <v>1667.6720000000084</v>
      </c>
      <c r="M674" s="115">
        <f t="shared" si="601"/>
        <v>0.20949720670390745</v>
      </c>
      <c r="N674" s="115">
        <f t="shared" si="602"/>
        <v>1499.1760897994534</v>
      </c>
      <c r="O674" s="115">
        <f t="shared" si="603"/>
        <v>1886.9200000000046</v>
      </c>
      <c r="P674" s="110"/>
      <c r="Q674" s="205">
        <f t="shared" si="604"/>
        <v>0.40052547203285188</v>
      </c>
      <c r="R674" s="204">
        <f t="shared" si="605"/>
        <v>23.919179543324969</v>
      </c>
      <c r="S674" s="204">
        <f t="shared" si="606"/>
        <v>23.919179543324969</v>
      </c>
      <c r="T674" s="115">
        <f t="shared" si="607"/>
        <v>0.30054510907387311</v>
      </c>
      <c r="U674" s="115">
        <f t="shared" si="608"/>
        <v>16.476482343459651</v>
      </c>
      <c r="V674" s="115">
        <f t="shared" si="609"/>
        <v>0</v>
      </c>
      <c r="W674" s="202">
        <f t="shared" si="627"/>
        <v>16.476482343459651</v>
      </c>
      <c r="X674" s="110"/>
      <c r="Y674" s="205">
        <f t="shared" si="645"/>
        <v>110.75175641124369</v>
      </c>
      <c r="Z674" s="205">
        <f t="shared" si="646"/>
        <v>6.7232588048362837E-2</v>
      </c>
      <c r="AA674" s="205">
        <f t="shared" si="610"/>
        <v>7.4867077680631207</v>
      </c>
      <c r="AB674" s="205">
        <f t="shared" si="628"/>
        <v>7.5019388453139539</v>
      </c>
      <c r="AC674" s="205">
        <f t="shared" si="647"/>
        <v>7.627101735879617E-2</v>
      </c>
      <c r="AD674" s="205">
        <f t="shared" si="611"/>
        <v>7.84220809119366</v>
      </c>
      <c r="AE674" s="205">
        <f t="shared" si="629"/>
        <v>0.34026924587970608</v>
      </c>
      <c r="AF674" s="205">
        <f t="shared" si="612"/>
        <v>0.34026924587970608</v>
      </c>
      <c r="AG674" s="205">
        <f t="shared" si="630"/>
        <v>0.34026924587970608</v>
      </c>
      <c r="AH674" s="205">
        <f t="shared" si="631"/>
        <v>0.34026924587970608</v>
      </c>
      <c r="AI674" s="205">
        <f t="shared" si="613"/>
        <v>7.1314074936096844E-2</v>
      </c>
      <c r="AJ674" s="205">
        <f t="shared" si="648"/>
        <v>1449.1656848506009</v>
      </c>
      <c r="AK674" s="205">
        <f t="shared" si="632"/>
        <v>110.67711079472483</v>
      </c>
      <c r="AL674" s="205">
        <f t="shared" si="614"/>
        <v>110.67711079472483</v>
      </c>
      <c r="AM674" s="205">
        <f t="shared" si="615"/>
        <v>-15.987606973357316</v>
      </c>
      <c r="AN674" s="205">
        <f t="shared" si="633"/>
        <v>-15.987606973357316</v>
      </c>
      <c r="AO674" s="205">
        <f t="shared" si="616"/>
        <v>-15.987606973357316</v>
      </c>
      <c r="AP674" s="205">
        <f t="shared" si="634"/>
        <v>-15.987606973357316</v>
      </c>
      <c r="AQ674" s="205">
        <f t="shared" si="635"/>
        <v>15.987606973357316</v>
      </c>
      <c r="AR674" s="215">
        <f t="shared" si="617"/>
        <v>63.691944879938198</v>
      </c>
      <c r="AS674" s="215">
        <f t="shared" si="618"/>
        <v>63.691944879938198</v>
      </c>
      <c r="AT674" s="215">
        <f t="shared" si="619"/>
        <v>28.216995985672064</v>
      </c>
      <c r="AU674" s="215">
        <f t="shared" si="649"/>
        <v>730.78736339603245</v>
      </c>
      <c r="AV674" s="201"/>
      <c r="AW674" s="115">
        <f t="shared" si="650"/>
        <v>105.30899999999062</v>
      </c>
      <c r="AX674" s="115">
        <f t="shared" si="651"/>
        <v>0.15889273043049434</v>
      </c>
      <c r="AY674" s="115">
        <f t="shared" si="636"/>
        <v>6.3336789005525338</v>
      </c>
      <c r="AZ674" s="115">
        <f t="shared" si="652"/>
        <v>0.16273414161130581</v>
      </c>
      <c r="BA674" s="115">
        <f t="shared" si="637"/>
        <v>6.564747344319664</v>
      </c>
      <c r="BB674" s="115">
        <f t="shared" si="653"/>
        <v>6.3336789005525338</v>
      </c>
      <c r="BC674" s="115">
        <f t="shared" si="654"/>
        <v>6.3343438710551805</v>
      </c>
      <c r="BD674" s="115">
        <f t="shared" si="655"/>
        <v>6.564747344319664</v>
      </c>
      <c r="BE674" s="115">
        <f t="shared" si="638"/>
        <v>0.23040347326448352</v>
      </c>
      <c r="BF674" s="115">
        <f t="shared" si="639"/>
        <v>0.16023275624368102</v>
      </c>
      <c r="BG674" s="115">
        <f t="shared" si="656"/>
        <v>1449.0629513381245</v>
      </c>
      <c r="BH674" s="115">
        <f t="shared" si="657"/>
        <v>98.53683293631758</v>
      </c>
      <c r="BI674" s="115">
        <f t="shared" si="640"/>
        <v>98.53683293631758</v>
      </c>
      <c r="BJ674" s="115">
        <f t="shared" si="641"/>
        <v>-8.0283832337019287</v>
      </c>
      <c r="BK674" s="115">
        <f t="shared" si="620"/>
        <v>-8.0283832337019287</v>
      </c>
      <c r="BL674" s="115">
        <f t="shared" si="621"/>
        <v>-8.0283832337019287</v>
      </c>
      <c r="BM674" s="115">
        <f t="shared" si="642"/>
        <v>8.0283832337019287</v>
      </c>
      <c r="BN674" s="201">
        <f t="shared" si="622"/>
        <v>23.825328260717161</v>
      </c>
      <c r="BO674" s="216">
        <f t="shared" si="658"/>
        <v>975.00009259341675</v>
      </c>
      <c r="BP674" s="201"/>
      <c r="BQ674" s="110">
        <f t="shared" si="623"/>
        <v>950.57881967367825</v>
      </c>
      <c r="BR674" s="110">
        <f t="shared" si="624"/>
        <v>7.6878145007154966E-2</v>
      </c>
      <c r="BS674" s="110">
        <f t="shared" si="643"/>
        <v>0.92312185499284505</v>
      </c>
      <c r="BT674" s="110">
        <f t="shared" si="644"/>
        <v>2.7015450055125942E-2</v>
      </c>
    </row>
    <row r="675" spans="1:72" s="217" customFormat="1">
      <c r="A675" s="110">
        <f t="shared" si="659"/>
        <v>2.6900000000001345</v>
      </c>
      <c r="B675" s="110">
        <f t="shared" si="625"/>
        <v>1485.4573914750129</v>
      </c>
      <c r="C675" s="116">
        <f t="shared" si="626"/>
        <v>1448.0771950296107</v>
      </c>
      <c r="D675" s="110"/>
      <c r="E675" s="205">
        <f t="shared" si="594"/>
        <v>1440.1816184221545</v>
      </c>
      <c r="F675" s="205">
        <f t="shared" si="595"/>
        <v>1550.8988812236337</v>
      </c>
      <c r="G675" s="205">
        <f t="shared" si="596"/>
        <v>-0.16807142624106022</v>
      </c>
      <c r="H675" s="205">
        <f t="shared" si="597"/>
        <v>1421.5732101536037</v>
      </c>
      <c r="I675" s="205">
        <f t="shared" si="598"/>
        <v>0</v>
      </c>
      <c r="J675" s="110"/>
      <c r="K675" s="115">
        <f t="shared" si="599"/>
        <v>1406.2968900000144</v>
      </c>
      <c r="L675" s="115">
        <f t="shared" si="600"/>
        <v>1667.0444800000084</v>
      </c>
      <c r="M675" s="115">
        <f t="shared" si="601"/>
        <v>0.20973154362415791</v>
      </c>
      <c r="N675" s="115">
        <f t="shared" si="602"/>
        <v>1498.3410287875843</v>
      </c>
      <c r="O675" s="115">
        <f t="shared" si="603"/>
        <v>1886.5778000000046</v>
      </c>
      <c r="P675" s="110"/>
      <c r="Q675" s="205">
        <f t="shared" si="604"/>
        <v>0.40893147019033282</v>
      </c>
      <c r="R675" s="204">
        <f t="shared" si="605"/>
        <v>24.423382735464607</v>
      </c>
      <c r="S675" s="204">
        <f t="shared" si="606"/>
        <v>24.423382735464607</v>
      </c>
      <c r="T675" s="115">
        <f t="shared" si="607"/>
        <v>0.30359053932195601</v>
      </c>
      <c r="U675" s="115">
        <f t="shared" si="608"/>
        <v>16.727550532407019</v>
      </c>
      <c r="V675" s="115">
        <f t="shared" si="609"/>
        <v>0</v>
      </c>
      <c r="W675" s="202">
        <f t="shared" si="627"/>
        <v>16.727550532407019</v>
      </c>
      <c r="X675" s="110"/>
      <c r="Y675" s="205">
        <f t="shared" si="645"/>
        <v>110.82636622047866</v>
      </c>
      <c r="Z675" s="205">
        <f t="shared" si="646"/>
        <v>7.1312967893844073E-2</v>
      </c>
      <c r="AA675" s="205">
        <f t="shared" si="610"/>
        <v>7.6466190265307752</v>
      </c>
      <c r="AB675" s="205">
        <f t="shared" si="628"/>
        <v>7.6618149150475237</v>
      </c>
      <c r="AC675" s="205">
        <f t="shared" si="647"/>
        <v>8.034498308909907E-2</v>
      </c>
      <c r="AD675" s="205">
        <f t="shared" si="611"/>
        <v>8.0041436415572171</v>
      </c>
      <c r="AE675" s="205">
        <f t="shared" si="629"/>
        <v>0.34232872650969348</v>
      </c>
      <c r="AF675" s="205">
        <f t="shared" si="612"/>
        <v>0.34232872650969348</v>
      </c>
      <c r="AG675" s="205">
        <f t="shared" si="630"/>
        <v>0.34232872650969348</v>
      </c>
      <c r="AH675" s="205">
        <f t="shared" si="631"/>
        <v>0.34232872650969348</v>
      </c>
      <c r="AI675" s="205">
        <f t="shared" si="613"/>
        <v>7.5391596577089284E-2</v>
      </c>
      <c r="AJ675" s="205">
        <f t="shared" si="648"/>
        <v>1448.5287696334033</v>
      </c>
      <c r="AK675" s="205">
        <f t="shared" si="632"/>
        <v>110.75175641124369</v>
      </c>
      <c r="AL675" s="205">
        <f t="shared" si="614"/>
        <v>110.75175641124369</v>
      </c>
      <c r="AM675" s="205">
        <f t="shared" si="615"/>
        <v>-16.078125436554942</v>
      </c>
      <c r="AN675" s="205">
        <f t="shared" si="633"/>
        <v>-16.078125436554942</v>
      </c>
      <c r="AO675" s="205">
        <f t="shared" si="616"/>
        <v>-16.078125436554942</v>
      </c>
      <c r="AP675" s="205">
        <f t="shared" si="634"/>
        <v>-16.078125436554942</v>
      </c>
      <c r="AQ675" s="205">
        <f t="shared" si="635"/>
        <v>16.078125436554942</v>
      </c>
      <c r="AR675" s="215">
        <f t="shared" si="617"/>
        <v>63.784837799171939</v>
      </c>
      <c r="AS675" s="215">
        <f t="shared" si="618"/>
        <v>63.784837799171939</v>
      </c>
      <c r="AT675" s="215">
        <f t="shared" si="619"/>
        <v>28.845546358737721</v>
      </c>
      <c r="AU675" s="215">
        <f t="shared" si="649"/>
        <v>759.63290975477014</v>
      </c>
      <c r="AV675" s="201"/>
      <c r="AW675" s="115">
        <f t="shared" si="650"/>
        <v>105.4109999999832</v>
      </c>
      <c r="AX675" s="115">
        <f t="shared" si="651"/>
        <v>0.16023275624368102</v>
      </c>
      <c r="AY675" s="115">
        <f t="shared" si="636"/>
        <v>6.4139704523403358</v>
      </c>
      <c r="AZ675" s="115">
        <f t="shared" si="652"/>
        <v>0.16406788277351786</v>
      </c>
      <c r="BA675" s="115">
        <f t="shared" si="637"/>
        <v>6.6456177987552989</v>
      </c>
      <c r="BB675" s="115">
        <f t="shared" si="653"/>
        <v>6.4139704523403358</v>
      </c>
      <c r="BC675" s="115">
        <f t="shared" si="654"/>
        <v>6.4146277033921981</v>
      </c>
      <c r="BD675" s="115">
        <f t="shared" si="655"/>
        <v>6.6456177987552989</v>
      </c>
      <c r="BE675" s="115">
        <f t="shared" si="638"/>
        <v>0.23099009536310078</v>
      </c>
      <c r="BF675" s="115">
        <f t="shared" si="639"/>
        <v>0.16156851820332538</v>
      </c>
      <c r="BG675" s="115">
        <f t="shared" si="656"/>
        <v>1448.4254917414016</v>
      </c>
      <c r="BH675" s="115">
        <f t="shared" si="657"/>
        <v>98.575630851384915</v>
      </c>
      <c r="BI675" s="115">
        <f t="shared" si="640"/>
        <v>98.575630851384915</v>
      </c>
      <c r="BJ675" s="115">
        <f t="shared" si="641"/>
        <v>-8.0363286048885776</v>
      </c>
      <c r="BK675" s="115">
        <f t="shared" si="620"/>
        <v>-8.0363286048885776</v>
      </c>
      <c r="BL675" s="115">
        <f t="shared" si="621"/>
        <v>-8.0363286048885776</v>
      </c>
      <c r="BM675" s="115">
        <f t="shared" si="642"/>
        <v>8.0363286048885776</v>
      </c>
      <c r="BN675" s="201">
        <f t="shared" si="622"/>
        <v>24.150079693108221</v>
      </c>
      <c r="BO675" s="216">
        <f t="shared" si="658"/>
        <v>999.15017228652493</v>
      </c>
      <c r="BP675" s="201"/>
      <c r="BQ675" s="110">
        <f t="shared" si="623"/>
        <v>975.19844603334946</v>
      </c>
      <c r="BR675" s="110">
        <f t="shared" si="624"/>
        <v>7.7895213312182882E-2</v>
      </c>
      <c r="BS675" s="110">
        <f t="shared" si="643"/>
        <v>0.92210478668781715</v>
      </c>
      <c r="BT675" s="110">
        <f t="shared" si="644"/>
        <v>2.7715139836267791E-2</v>
      </c>
    </row>
    <row r="676" spans="1:72" s="217" customFormat="1">
      <c r="A676" s="110">
        <f t="shared" si="659"/>
        <v>2.6800000000001347</v>
      </c>
      <c r="B676" s="110">
        <f t="shared" si="625"/>
        <v>1485.3255796107935</v>
      </c>
      <c r="C676" s="116">
        <f t="shared" si="626"/>
        <v>1447.439346651619</v>
      </c>
      <c r="D676" s="110"/>
      <c r="E676" s="205">
        <f t="shared" si="594"/>
        <v>1439.0865216375805</v>
      </c>
      <c r="F676" s="205">
        <f t="shared" si="595"/>
        <v>1549.8806812236337</v>
      </c>
      <c r="G676" s="205">
        <f t="shared" si="596"/>
        <v>-0.16808034802424449</v>
      </c>
      <c r="H676" s="205">
        <f t="shared" si="597"/>
        <v>1420.4642007353029</v>
      </c>
      <c r="I676" s="205">
        <f t="shared" si="598"/>
        <v>0</v>
      </c>
      <c r="J676" s="110"/>
      <c r="K676" s="115">
        <f t="shared" si="599"/>
        <v>1405.2417600000144</v>
      </c>
      <c r="L676" s="115">
        <f t="shared" si="600"/>
        <v>1666.4163200000085</v>
      </c>
      <c r="M676" s="115">
        <f t="shared" si="601"/>
        <v>0.20996640537513681</v>
      </c>
      <c r="N676" s="115">
        <f t="shared" si="602"/>
        <v>1497.5054345664191</v>
      </c>
      <c r="O676" s="115">
        <f t="shared" si="603"/>
        <v>1886.2352000000046</v>
      </c>
      <c r="P676" s="110"/>
      <c r="Q676" s="205">
        <f t="shared" si="604"/>
        <v>0.41734201645619584</v>
      </c>
      <c r="R676" s="204">
        <f t="shared" si="605"/>
        <v>24.932187970076665</v>
      </c>
      <c r="S676" s="204">
        <f t="shared" si="606"/>
        <v>24.932187970076665</v>
      </c>
      <c r="T676" s="115">
        <f t="shared" si="607"/>
        <v>0.30662948033981913</v>
      </c>
      <c r="U676" s="115">
        <f t="shared" si="608"/>
        <v>16.979342173975418</v>
      </c>
      <c r="V676" s="115">
        <f t="shared" si="609"/>
        <v>0</v>
      </c>
      <c r="W676" s="202">
        <f t="shared" si="627"/>
        <v>16.979342173975418</v>
      </c>
      <c r="X676" s="110"/>
      <c r="Y676" s="205">
        <f t="shared" si="645"/>
        <v>110.90094183007531</v>
      </c>
      <c r="Z676" s="205">
        <f t="shared" si="646"/>
        <v>7.5390481278490615E-2</v>
      </c>
      <c r="AA676" s="205">
        <f t="shared" si="610"/>
        <v>7.8074466169675834</v>
      </c>
      <c r="AB676" s="205">
        <f t="shared" si="628"/>
        <v>7.8225961694130692</v>
      </c>
      <c r="AC676" s="205">
        <f t="shared" si="647"/>
        <v>8.4416227795601068E-2</v>
      </c>
      <c r="AD676" s="205">
        <f t="shared" si="611"/>
        <v>8.1669966467162638</v>
      </c>
      <c r="AE676" s="205">
        <f t="shared" si="629"/>
        <v>0.34440047730319456</v>
      </c>
      <c r="AF676" s="205">
        <f t="shared" si="612"/>
        <v>0.34440047730319456</v>
      </c>
      <c r="AG676" s="205">
        <f t="shared" si="630"/>
        <v>0.34440047730319456</v>
      </c>
      <c r="AH676" s="205">
        <f t="shared" si="631"/>
        <v>0.34440047730319456</v>
      </c>
      <c r="AI676" s="205">
        <f t="shared" si="613"/>
        <v>7.9466484894830575E-2</v>
      </c>
      <c r="AJ676" s="205">
        <f t="shared" si="648"/>
        <v>1447.890944046761</v>
      </c>
      <c r="AK676" s="205">
        <f t="shared" si="632"/>
        <v>110.82636622047866</v>
      </c>
      <c r="AL676" s="205">
        <f t="shared" si="614"/>
        <v>110.82636622047866</v>
      </c>
      <c r="AM676" s="205">
        <f t="shared" si="615"/>
        <v>-16.169364354244532</v>
      </c>
      <c r="AN676" s="205">
        <f t="shared" si="633"/>
        <v>-16.169364354244532</v>
      </c>
      <c r="AO676" s="205">
        <f t="shared" si="616"/>
        <v>-16.169364354244532</v>
      </c>
      <c r="AP676" s="205">
        <f t="shared" si="634"/>
        <v>-16.169364354244532</v>
      </c>
      <c r="AQ676" s="205">
        <f t="shared" si="635"/>
        <v>16.169364354244532</v>
      </c>
      <c r="AR676" s="215">
        <f t="shared" si="617"/>
        <v>63.877057436537115</v>
      </c>
      <c r="AS676" s="215">
        <f t="shared" si="618"/>
        <v>63.877057436537115</v>
      </c>
      <c r="AT676" s="215">
        <f t="shared" si="619"/>
        <v>29.478747028843021</v>
      </c>
      <c r="AU676" s="215">
        <f t="shared" si="649"/>
        <v>789.11165678361317</v>
      </c>
      <c r="AV676" s="201"/>
      <c r="AW676" s="115">
        <f t="shared" si="650"/>
        <v>105.51299999999853</v>
      </c>
      <c r="AX676" s="115">
        <f t="shared" si="651"/>
        <v>0.16156851820332535</v>
      </c>
      <c r="AY676" s="115">
        <f t="shared" si="636"/>
        <v>6.4943413651049191</v>
      </c>
      <c r="AZ676" s="115">
        <f t="shared" si="652"/>
        <v>0.16539737504144936</v>
      </c>
      <c r="BA676" s="115">
        <f t="shared" si="637"/>
        <v>6.7265584314609299</v>
      </c>
      <c r="BB676" s="115">
        <f t="shared" si="653"/>
        <v>6.4943413651049191</v>
      </c>
      <c r="BC676" s="115">
        <f t="shared" si="654"/>
        <v>6.4949909894410824</v>
      </c>
      <c r="BD676" s="115">
        <f t="shared" si="655"/>
        <v>6.7265584314609299</v>
      </c>
      <c r="BE676" s="115">
        <f t="shared" si="638"/>
        <v>0.23156744201984747</v>
      </c>
      <c r="BF676" s="115">
        <f t="shared" si="639"/>
        <v>0.162900057102949</v>
      </c>
      <c r="BG676" s="115">
        <f t="shared" si="656"/>
        <v>1447.787110737851</v>
      </c>
      <c r="BH676" s="115">
        <f t="shared" si="657"/>
        <v>98.614508978268816</v>
      </c>
      <c r="BI676" s="115">
        <f t="shared" si="640"/>
        <v>98.614508978268816</v>
      </c>
      <c r="BJ676" s="115">
        <f t="shared" si="641"/>
        <v>-8.0440627958072142</v>
      </c>
      <c r="BK676" s="115">
        <f t="shared" si="620"/>
        <v>-8.0440627958072142</v>
      </c>
      <c r="BL676" s="115">
        <f t="shared" si="621"/>
        <v>-8.0440627958072142</v>
      </c>
      <c r="BM676" s="115">
        <f t="shared" si="642"/>
        <v>8.0440627958072142</v>
      </c>
      <c r="BN676" s="201">
        <f t="shared" si="622"/>
        <v>24.475786834169931</v>
      </c>
      <c r="BO676" s="216">
        <f t="shared" si="658"/>
        <v>1023.6259591206949</v>
      </c>
      <c r="BP676" s="201"/>
      <c r="BQ676" s="110">
        <f t="shared" si="623"/>
        <v>1000.1745288869868</v>
      </c>
      <c r="BR676" s="110">
        <f t="shared" si="624"/>
        <v>7.8897395803685558E-2</v>
      </c>
      <c r="BS676" s="110">
        <f t="shared" si="643"/>
        <v>0.92110260419631451</v>
      </c>
      <c r="BT676" s="110">
        <f t="shared" si="644"/>
        <v>2.8424960110968164E-2</v>
      </c>
    </row>
    <row r="677" spans="1:72" s="217" customFormat="1">
      <c r="A677" s="110">
        <f t="shared" si="659"/>
        <v>2.6700000000001349</v>
      </c>
      <c r="B677" s="110">
        <f t="shared" si="625"/>
        <v>1485.1937677465742</v>
      </c>
      <c r="C677" s="116">
        <f t="shared" si="626"/>
        <v>1446.8005760772537</v>
      </c>
      <c r="D677" s="110"/>
      <c r="E677" s="205">
        <f t="shared" si="594"/>
        <v>1437.9902984982555</v>
      </c>
      <c r="F677" s="205">
        <f t="shared" si="595"/>
        <v>1548.8596812236337</v>
      </c>
      <c r="G677" s="205">
        <f t="shared" si="596"/>
        <v>-0.16808835905258473</v>
      </c>
      <c r="H677" s="205">
        <f t="shared" si="597"/>
        <v>1419.3544458867736</v>
      </c>
      <c r="I677" s="205">
        <f t="shared" si="598"/>
        <v>0</v>
      </c>
      <c r="J677" s="110"/>
      <c r="K677" s="115">
        <f t="shared" si="599"/>
        <v>1404.1856100000141</v>
      </c>
      <c r="L677" s="115">
        <f t="shared" si="600"/>
        <v>1665.7875200000085</v>
      </c>
      <c r="M677" s="115">
        <f t="shared" si="601"/>
        <v>0.2102017937219699</v>
      </c>
      <c r="N677" s="115">
        <f t="shared" si="602"/>
        <v>1496.6693084486594</v>
      </c>
      <c r="O677" s="115">
        <f t="shared" si="603"/>
        <v>1885.8922000000046</v>
      </c>
      <c r="P677" s="110"/>
      <c r="Q677" s="205">
        <f t="shared" si="604"/>
        <v>0.4257574822549608</v>
      </c>
      <c r="R677" s="204">
        <f t="shared" si="605"/>
        <v>25.4456118406362</v>
      </c>
      <c r="S677" s="204">
        <f t="shared" si="606"/>
        <v>25.4456118406362</v>
      </c>
      <c r="T677" s="115">
        <f t="shared" si="607"/>
        <v>0.30966195065839469</v>
      </c>
      <c r="U677" s="115">
        <f t="shared" si="608"/>
        <v>17.231844536823722</v>
      </c>
      <c r="V677" s="115">
        <f t="shared" si="609"/>
        <v>0</v>
      </c>
      <c r="W677" s="202">
        <f t="shared" si="627"/>
        <v>17.231844536823722</v>
      </c>
      <c r="X677" s="110"/>
      <c r="Y677" s="205">
        <f t="shared" si="645"/>
        <v>110.97548485293154</v>
      </c>
      <c r="Z677" s="205">
        <f t="shared" si="646"/>
        <v>7.9465379552271509E-2</v>
      </c>
      <c r="AA677" s="205">
        <f t="shared" si="610"/>
        <v>7.9691977280830848</v>
      </c>
      <c r="AB677" s="205">
        <f t="shared" si="628"/>
        <v>7.9842898129555113</v>
      </c>
      <c r="AC677" s="205">
        <f t="shared" si="647"/>
        <v>8.8485002241765365E-2</v>
      </c>
      <c r="AD677" s="205">
        <f t="shared" si="611"/>
        <v>8.3307743479114258</v>
      </c>
      <c r="AE677" s="205">
        <f t="shared" si="629"/>
        <v>0.34648453495591447</v>
      </c>
      <c r="AF677" s="205">
        <f t="shared" si="612"/>
        <v>0.34648453495591447</v>
      </c>
      <c r="AG677" s="205">
        <f t="shared" si="630"/>
        <v>0.34648453495591447</v>
      </c>
      <c r="AH677" s="205">
        <f t="shared" si="631"/>
        <v>0.34648453495591447</v>
      </c>
      <c r="AI677" s="205">
        <f t="shared" si="613"/>
        <v>8.3538987035009088E-2</v>
      </c>
      <c r="AJ677" s="205">
        <f t="shared" si="648"/>
        <v>1447.2522144243303</v>
      </c>
      <c r="AK677" s="205">
        <f t="shared" si="632"/>
        <v>110.90094183007531</v>
      </c>
      <c r="AL677" s="205">
        <f t="shared" si="614"/>
        <v>110.90094183007531</v>
      </c>
      <c r="AM677" s="205">
        <f t="shared" si="615"/>
        <v>-16.261322914763291</v>
      </c>
      <c r="AN677" s="205">
        <f t="shared" si="633"/>
        <v>-16.261322914763291</v>
      </c>
      <c r="AO677" s="205">
        <f t="shared" si="616"/>
        <v>-16.261322914763291</v>
      </c>
      <c r="AP677" s="205">
        <f t="shared" si="634"/>
        <v>-16.261322914763291</v>
      </c>
      <c r="AQ677" s="205">
        <f t="shared" si="635"/>
        <v>16.261322914763291</v>
      </c>
      <c r="AR677" s="215">
        <f t="shared" si="617"/>
        <v>63.968622276960687</v>
      </c>
      <c r="AS677" s="215">
        <f t="shared" si="618"/>
        <v>63.968622276960687</v>
      </c>
      <c r="AT677" s="215">
        <f t="shared" si="619"/>
        <v>30.116641311171673</v>
      </c>
      <c r="AU677" s="215">
        <f t="shared" si="649"/>
        <v>819.2282980947848</v>
      </c>
      <c r="AV677" s="201"/>
      <c r="AW677" s="115">
        <f t="shared" si="650"/>
        <v>105.61500000003659</v>
      </c>
      <c r="AX677" s="115">
        <f t="shared" si="651"/>
        <v>0.162900057102949</v>
      </c>
      <c r="AY677" s="115">
        <f t="shared" si="636"/>
        <v>6.5747895288924578</v>
      </c>
      <c r="AZ677" s="115">
        <f t="shared" si="652"/>
        <v>0.16672265916269705</v>
      </c>
      <c r="BA677" s="115">
        <f t="shared" si="637"/>
        <v>6.8075672884818754</v>
      </c>
      <c r="BB677" s="115">
        <f t="shared" si="653"/>
        <v>6.5747895288924578</v>
      </c>
      <c r="BC677" s="115">
        <f t="shared" si="654"/>
        <v>6.5754316173991532</v>
      </c>
      <c r="BD677" s="115">
        <f t="shared" si="655"/>
        <v>6.8075672884818754</v>
      </c>
      <c r="BE677" s="115">
        <f t="shared" si="638"/>
        <v>0.23213567108272226</v>
      </c>
      <c r="BF677" s="115">
        <f t="shared" si="639"/>
        <v>0.16422741280135564</v>
      </c>
      <c r="BG677" s="115">
        <f t="shared" si="656"/>
        <v>1447.1478148632063</v>
      </c>
      <c r="BH677" s="115">
        <f t="shared" si="657"/>
        <v>98.653466059729283</v>
      </c>
      <c r="BI677" s="115">
        <f t="shared" si="640"/>
        <v>98.653466059729283</v>
      </c>
      <c r="BJ677" s="115">
        <f t="shared" si="641"/>
        <v>-8.0515894879123735</v>
      </c>
      <c r="BK677" s="115">
        <f t="shared" si="620"/>
        <v>-8.0515894879123735</v>
      </c>
      <c r="BL677" s="115">
        <f t="shared" si="621"/>
        <v>-8.0515894879123735</v>
      </c>
      <c r="BM677" s="115">
        <f t="shared" si="642"/>
        <v>8.0515894879123735</v>
      </c>
      <c r="BN677" s="201">
        <f t="shared" si="622"/>
        <v>24.802445818790215</v>
      </c>
      <c r="BO677" s="216">
        <f t="shared" si="658"/>
        <v>1048.4284049394851</v>
      </c>
      <c r="BP677" s="201"/>
      <c r="BQ677" s="110">
        <f t="shared" si="623"/>
        <v>1025.508394255015</v>
      </c>
      <c r="BR677" s="110">
        <f t="shared" si="624"/>
        <v>7.988508945262382E-2</v>
      </c>
      <c r="BS677" s="110">
        <f t="shared" si="643"/>
        <v>0.92011491054737626</v>
      </c>
      <c r="BT677" s="110">
        <f t="shared" si="644"/>
        <v>2.9144948564727526E-2</v>
      </c>
    </row>
    <row r="678" spans="1:72" s="217" customFormat="1">
      <c r="A678" s="110">
        <f t="shared" si="659"/>
        <v>2.6600000000001351</v>
      </c>
      <c r="B678" s="110">
        <f t="shared" si="625"/>
        <v>1485.0619558823548</v>
      </c>
      <c r="C678" s="116">
        <f t="shared" si="626"/>
        <v>1446.1608898544841</v>
      </c>
      <c r="D678" s="110"/>
      <c r="E678" s="205">
        <f t="shared" si="594"/>
        <v>1436.8929490041785</v>
      </c>
      <c r="F678" s="205">
        <f t="shared" si="595"/>
        <v>1547.8358812236338</v>
      </c>
      <c r="G678" s="205">
        <f t="shared" si="596"/>
        <v>-0.16809545874983006</v>
      </c>
      <c r="H678" s="205">
        <f t="shared" si="597"/>
        <v>1418.2439459176978</v>
      </c>
      <c r="I678" s="205">
        <f t="shared" si="598"/>
        <v>0</v>
      </c>
      <c r="J678" s="110"/>
      <c r="K678" s="115">
        <f t="shared" si="599"/>
        <v>1403.1284400000145</v>
      </c>
      <c r="L678" s="115">
        <f t="shared" si="600"/>
        <v>1665.1580800000086</v>
      </c>
      <c r="M678" s="115">
        <f t="shared" si="601"/>
        <v>0.21043771043770726</v>
      </c>
      <c r="N678" s="115">
        <f t="shared" si="602"/>
        <v>1495.8326517522175</v>
      </c>
      <c r="O678" s="115">
        <f t="shared" si="603"/>
        <v>1885.5488000000048</v>
      </c>
      <c r="P678" s="110"/>
      <c r="Q678" s="205">
        <f t="shared" si="604"/>
        <v>0.43417823843788095</v>
      </c>
      <c r="R678" s="204">
        <f t="shared" si="605"/>
        <v>25.963671001426786</v>
      </c>
      <c r="S678" s="204">
        <f t="shared" si="606"/>
        <v>25.963671001426786</v>
      </c>
      <c r="T678" s="115">
        <f t="shared" si="607"/>
        <v>0.31268796874407861</v>
      </c>
      <c r="U678" s="115">
        <f t="shared" si="608"/>
        <v>17.48504510249154</v>
      </c>
      <c r="V678" s="115">
        <f t="shared" si="609"/>
        <v>0</v>
      </c>
      <c r="W678" s="202">
        <f t="shared" si="627"/>
        <v>17.48504510249154</v>
      </c>
      <c r="X678" s="110"/>
      <c r="Y678" s="205">
        <f t="shared" si="645"/>
        <v>111.04999690758414</v>
      </c>
      <c r="Z678" s="205">
        <f t="shared" si="646"/>
        <v>8.3537911473015786E-2</v>
      </c>
      <c r="AA678" s="205">
        <f t="shared" si="610"/>
        <v>8.1318795409923865</v>
      </c>
      <c r="AB678" s="205">
        <f t="shared" si="628"/>
        <v>8.1469030421031405</v>
      </c>
      <c r="AC678" s="205">
        <f t="shared" si="647"/>
        <v>9.2551554613634318E-2</v>
      </c>
      <c r="AD678" s="205">
        <f t="shared" si="611"/>
        <v>8.4954839776686146</v>
      </c>
      <c r="AE678" s="205">
        <f t="shared" si="629"/>
        <v>0.34858093556547409</v>
      </c>
      <c r="AF678" s="205">
        <f t="shared" si="612"/>
        <v>0.34858093556547409</v>
      </c>
      <c r="AG678" s="205">
        <f t="shared" si="630"/>
        <v>0.34858093556547409</v>
      </c>
      <c r="AH678" s="205">
        <f t="shared" si="631"/>
        <v>0.34858093556547409</v>
      </c>
      <c r="AI678" s="205">
        <f t="shared" si="613"/>
        <v>8.7609347691492132E-2</v>
      </c>
      <c r="AJ678" s="205">
        <f t="shared" si="648"/>
        <v>1446.6125869269065</v>
      </c>
      <c r="AK678" s="205">
        <f t="shared" si="632"/>
        <v>110.97548485293154</v>
      </c>
      <c r="AL678" s="205">
        <f t="shared" si="614"/>
        <v>110.97548485293154</v>
      </c>
      <c r="AM678" s="205">
        <f t="shared" si="615"/>
        <v>-16.354000382256785</v>
      </c>
      <c r="AN678" s="205">
        <f t="shared" si="633"/>
        <v>-16.354000382256785</v>
      </c>
      <c r="AO678" s="205">
        <f t="shared" si="616"/>
        <v>-16.354000382256785</v>
      </c>
      <c r="AP678" s="205">
        <f t="shared" si="634"/>
        <v>-16.354000382256785</v>
      </c>
      <c r="AQ678" s="205">
        <f t="shared" si="635"/>
        <v>16.354000382256785</v>
      </c>
      <c r="AR678" s="215">
        <f t="shared" si="617"/>
        <v>64.059550234398728</v>
      </c>
      <c r="AS678" s="215">
        <f t="shared" si="618"/>
        <v>64.059550234398728</v>
      </c>
      <c r="AT678" s="215">
        <f t="shared" si="619"/>
        <v>30.759272681846216</v>
      </c>
      <c r="AU678" s="215">
        <f t="shared" si="649"/>
        <v>849.98757077663106</v>
      </c>
      <c r="AV678" s="201"/>
      <c r="AW678" s="115">
        <f t="shared" si="650"/>
        <v>105.71699999996098</v>
      </c>
      <c r="AX678" s="115">
        <f t="shared" si="651"/>
        <v>0.16422741280135564</v>
      </c>
      <c r="AY678" s="115">
        <f t="shared" si="636"/>
        <v>6.6553128705082285</v>
      </c>
      <c r="AZ678" s="115">
        <f t="shared" si="652"/>
        <v>0.16804377495030956</v>
      </c>
      <c r="BA678" s="115">
        <f t="shared" si="637"/>
        <v>6.8886424485994482</v>
      </c>
      <c r="BB678" s="115">
        <f t="shared" si="653"/>
        <v>6.6553128705082285</v>
      </c>
      <c r="BC678" s="115">
        <f t="shared" si="654"/>
        <v>6.6559475122782752</v>
      </c>
      <c r="BD678" s="115">
        <f t="shared" si="655"/>
        <v>6.8886424485994482</v>
      </c>
      <c r="BE678" s="115">
        <f t="shared" si="638"/>
        <v>0.232694936321173</v>
      </c>
      <c r="BF678" s="115">
        <f t="shared" si="639"/>
        <v>0.1655506242514338</v>
      </c>
      <c r="BG678" s="115">
        <f t="shared" si="656"/>
        <v>1446.5076104743921</v>
      </c>
      <c r="BH678" s="115">
        <f t="shared" si="657"/>
        <v>98.692500872223093</v>
      </c>
      <c r="BI678" s="115">
        <f t="shared" si="640"/>
        <v>98.692500872223093</v>
      </c>
      <c r="BJ678" s="115">
        <f t="shared" si="641"/>
        <v>-8.058912243282867</v>
      </c>
      <c r="BK678" s="115">
        <f t="shared" si="620"/>
        <v>-8.058912243282867</v>
      </c>
      <c r="BL678" s="115">
        <f t="shared" si="621"/>
        <v>-8.058912243282867</v>
      </c>
      <c r="BM678" s="115">
        <f t="shared" si="642"/>
        <v>8.058912243282867</v>
      </c>
      <c r="BN678" s="201">
        <f t="shared" si="622"/>
        <v>25.130052908224055</v>
      </c>
      <c r="BO678" s="216">
        <f t="shared" si="658"/>
        <v>1073.5584578477092</v>
      </c>
      <c r="BP678" s="201"/>
      <c r="BQ678" s="110">
        <f t="shared" si="623"/>
        <v>1051.2013691406014</v>
      </c>
      <c r="BR678" s="110">
        <f t="shared" si="624"/>
        <v>8.085868185954985E-2</v>
      </c>
      <c r="BS678" s="110">
        <f t="shared" si="643"/>
        <v>0.91914131814045019</v>
      </c>
      <c r="BT678" s="110">
        <f t="shared" si="644"/>
        <v>2.9875142910975896E-2</v>
      </c>
    </row>
    <row r="679" spans="1:72" s="217" customFormat="1">
      <c r="A679" s="110">
        <f t="shared" si="659"/>
        <v>2.6500000000001354</v>
      </c>
      <c r="B679" s="110">
        <f t="shared" si="625"/>
        <v>1484.9301440181353</v>
      </c>
      <c r="C679" s="116">
        <f t="shared" si="626"/>
        <v>1445.5202943521401</v>
      </c>
      <c r="D679" s="110"/>
      <c r="E679" s="205">
        <f t="shared" si="594"/>
        <v>1435.7944731553503</v>
      </c>
      <c r="F679" s="205">
        <f t="shared" si="595"/>
        <v>1546.8092812236339</v>
      </c>
      <c r="G679" s="205">
        <f t="shared" si="596"/>
        <v>-0.16810164660505511</v>
      </c>
      <c r="H679" s="205">
        <f t="shared" si="597"/>
        <v>1417.1327011215276</v>
      </c>
      <c r="I679" s="205">
        <f t="shared" si="598"/>
        <v>0</v>
      </c>
      <c r="J679" s="110"/>
      <c r="K679" s="115">
        <f t="shared" si="599"/>
        <v>1402.0702500000143</v>
      </c>
      <c r="L679" s="115">
        <f t="shared" si="600"/>
        <v>1664.5280000000087</v>
      </c>
      <c r="M679" s="115">
        <f t="shared" si="601"/>
        <v>0.21067415730336758</v>
      </c>
      <c r="N679" s="115">
        <f t="shared" si="602"/>
        <v>1494.9954658002409</v>
      </c>
      <c r="O679" s="115">
        <f t="shared" si="603"/>
        <v>1885.2050000000047</v>
      </c>
      <c r="P679" s="110"/>
      <c r="Q679" s="205">
        <f t="shared" si="604"/>
        <v>0.44260465534077525</v>
      </c>
      <c r="R679" s="204">
        <f t="shared" si="605"/>
        <v>26.486382167146314</v>
      </c>
      <c r="S679" s="204">
        <f t="shared" si="606"/>
        <v>26.486382167146314</v>
      </c>
      <c r="T679" s="115">
        <f t="shared" si="607"/>
        <v>0.31570755299899783</v>
      </c>
      <c r="U679" s="115">
        <f t="shared" si="608"/>
        <v>17.738931560194843</v>
      </c>
      <c r="V679" s="115">
        <f t="shared" si="609"/>
        <v>0</v>
      </c>
      <c r="W679" s="202">
        <f t="shared" si="627"/>
        <v>17.738931560194843</v>
      </c>
      <c r="X679" s="110"/>
      <c r="Y679" s="205">
        <f t="shared" si="645"/>
        <v>111.12447961702638</v>
      </c>
      <c r="Z679" s="205">
        <f t="shared" si="646"/>
        <v>8.7608323304109587E-2</v>
      </c>
      <c r="AA679" s="205">
        <f t="shared" si="610"/>
        <v>8.2954992299706731</v>
      </c>
      <c r="AB679" s="205">
        <f t="shared" si="628"/>
        <v>8.3104430459257053</v>
      </c>
      <c r="AC679" s="205">
        <f t="shared" si="647"/>
        <v>9.6616130617390841E-2</v>
      </c>
      <c r="AD679" s="205">
        <f t="shared" si="611"/>
        <v>8.6611327605820936</v>
      </c>
      <c r="AE679" s="205">
        <f t="shared" si="629"/>
        <v>0.35068971465638832</v>
      </c>
      <c r="AF679" s="205">
        <f t="shared" si="612"/>
        <v>0.35068971465638832</v>
      </c>
      <c r="AG679" s="205">
        <f t="shared" si="630"/>
        <v>0.35068971465638832</v>
      </c>
      <c r="AH679" s="205">
        <f t="shared" si="631"/>
        <v>0.35068971465638832</v>
      </c>
      <c r="AI679" s="205">
        <f t="shared" si="613"/>
        <v>9.1677809198776036E-2</v>
      </c>
      <c r="AJ679" s="205">
        <f t="shared" si="648"/>
        <v>1445.9720675476731</v>
      </c>
      <c r="AK679" s="205">
        <f t="shared" si="632"/>
        <v>111.04999690758414</v>
      </c>
      <c r="AL679" s="205">
        <f t="shared" si="614"/>
        <v>111.04999690758414</v>
      </c>
      <c r="AM679" s="205">
        <f t="shared" si="615"/>
        <v>-16.447396093835902</v>
      </c>
      <c r="AN679" s="205">
        <f t="shared" si="633"/>
        <v>-16.447396093835902</v>
      </c>
      <c r="AO679" s="205">
        <f t="shared" si="616"/>
        <v>-16.447396093835902</v>
      </c>
      <c r="AP679" s="205">
        <f t="shared" si="634"/>
        <v>-16.447396093835902</v>
      </c>
      <c r="AQ679" s="205">
        <f t="shared" si="635"/>
        <v>16.447396093835902</v>
      </c>
      <c r="AR679" s="215">
        <f t="shared" si="617"/>
        <v>64.149858675838914</v>
      </c>
      <c r="AS679" s="215">
        <f t="shared" si="618"/>
        <v>64.149858675838914</v>
      </c>
      <c r="AT679" s="215">
        <f t="shared" si="619"/>
        <v>31.406684782495944</v>
      </c>
      <c r="AU679" s="215">
        <f t="shared" si="649"/>
        <v>881.39425555912703</v>
      </c>
      <c r="AV679" s="201"/>
      <c r="AW679" s="115">
        <f t="shared" si="650"/>
        <v>105.81900000002177</v>
      </c>
      <c r="AX679" s="115">
        <f t="shared" si="651"/>
        <v>0.1655506242514338</v>
      </c>
      <c r="AY679" s="115">
        <f t="shared" si="636"/>
        <v>6.7359093523263862</v>
      </c>
      <c r="AZ679" s="115">
        <f t="shared" si="652"/>
        <v>0.16936076131158928</v>
      </c>
      <c r="BA679" s="115">
        <f t="shared" si="637"/>
        <v>6.9697820222848916</v>
      </c>
      <c r="BB679" s="115">
        <f t="shared" si="653"/>
        <v>6.7359093523263862</v>
      </c>
      <c r="BC679" s="115">
        <f t="shared" si="654"/>
        <v>6.7365366347111024</v>
      </c>
      <c r="BD679" s="115">
        <f t="shared" si="655"/>
        <v>6.9697820222848916</v>
      </c>
      <c r="BE679" s="115">
        <f t="shared" si="638"/>
        <v>0.23324538757378921</v>
      </c>
      <c r="BF679" s="115">
        <f t="shared" si="639"/>
        <v>0.16686972952775417</v>
      </c>
      <c r="BG679" s="115">
        <f t="shared" si="656"/>
        <v>1445.8665037549763</v>
      </c>
      <c r="BH679" s="115">
        <f t="shared" si="657"/>
        <v>98.731612225198944</v>
      </c>
      <c r="BI679" s="115">
        <f t="shared" si="640"/>
        <v>98.731612225198944</v>
      </c>
      <c r="BJ679" s="115">
        <f t="shared" si="641"/>
        <v>-8.0660345096017387</v>
      </c>
      <c r="BK679" s="115">
        <f t="shared" si="620"/>
        <v>-8.0660345096017387</v>
      </c>
      <c r="BL679" s="115">
        <f t="shared" si="621"/>
        <v>-8.0660345096017387</v>
      </c>
      <c r="BM679" s="115">
        <f t="shared" si="642"/>
        <v>8.0660345096017387</v>
      </c>
      <c r="BN679" s="201">
        <f t="shared" si="622"/>
        <v>25.458604486295531</v>
      </c>
      <c r="BO679" s="216">
        <f t="shared" si="658"/>
        <v>1099.0170623340048</v>
      </c>
      <c r="BP679" s="201"/>
      <c r="BQ679" s="110">
        <f t="shared" si="623"/>
        <v>1077.254781656517</v>
      </c>
      <c r="BR679" s="110">
        <f t="shared" si="624"/>
        <v>8.1818551244097412E-2</v>
      </c>
      <c r="BS679" s="110">
        <f t="shared" si="643"/>
        <v>0.91818144875590257</v>
      </c>
      <c r="BT679" s="110">
        <f t="shared" si="644"/>
        <v>3.0615580894678217E-2</v>
      </c>
    </row>
    <row r="680" spans="1:72" s="217" customFormat="1">
      <c r="A680" s="110">
        <f t="shared" si="659"/>
        <v>2.6400000000001356</v>
      </c>
      <c r="B680" s="110">
        <f t="shared" si="625"/>
        <v>1484.7983321539159</v>
      </c>
      <c r="C680" s="116">
        <f t="shared" si="626"/>
        <v>1444.8787957653817</v>
      </c>
      <c r="D680" s="110"/>
      <c r="E680" s="205">
        <f t="shared" si="594"/>
        <v>1434.6948709517703</v>
      </c>
      <c r="F680" s="205">
        <f t="shared" si="595"/>
        <v>1545.779881223634</v>
      </c>
      <c r="G680" s="205">
        <f t="shared" si="596"/>
        <v>-0.16810692217277978</v>
      </c>
      <c r="H680" s="205">
        <f t="shared" si="597"/>
        <v>1416.0207117754358</v>
      </c>
      <c r="I680" s="205">
        <f t="shared" si="598"/>
        <v>0</v>
      </c>
      <c r="J680" s="110"/>
      <c r="K680" s="115">
        <f t="shared" si="599"/>
        <v>1401.0110400000144</v>
      </c>
      <c r="L680" s="115">
        <f t="shared" si="600"/>
        <v>1663.8972800000085</v>
      </c>
      <c r="M680" s="115">
        <f t="shared" si="601"/>
        <v>0.21091113610798329</v>
      </c>
      <c r="N680" s="115">
        <f t="shared" si="602"/>
        <v>1494.1577519211421</v>
      </c>
      <c r="O680" s="115">
        <f t="shared" si="603"/>
        <v>1884.8608000000047</v>
      </c>
      <c r="P680" s="110"/>
      <c r="Q680" s="205">
        <f t="shared" si="604"/>
        <v>0.45103710284155335</v>
      </c>
      <c r="R680" s="204">
        <f t="shared" si="605"/>
        <v>27.013762112463034</v>
      </c>
      <c r="S680" s="204">
        <f t="shared" si="606"/>
        <v>27.013762112463034</v>
      </c>
      <c r="T680" s="115">
        <f t="shared" si="607"/>
        <v>0.31872072176125826</v>
      </c>
      <c r="U680" s="115">
        <f t="shared" si="608"/>
        <v>17.993491801802055</v>
      </c>
      <c r="V680" s="115">
        <f t="shared" si="609"/>
        <v>0</v>
      </c>
      <c r="W680" s="202">
        <f t="shared" si="627"/>
        <v>17.993491801802055</v>
      </c>
      <c r="X680" s="110"/>
      <c r="Y680" s="205">
        <f t="shared" si="645"/>
        <v>111.19893460918557</v>
      </c>
      <c r="Z680" s="205">
        <f t="shared" si="646"/>
        <v>9.1676858909116338E-2</v>
      </c>
      <c r="AA680" s="205">
        <f t="shared" si="610"/>
        <v>8.4600639631774293</v>
      </c>
      <c r="AB680" s="205">
        <f t="shared" si="628"/>
        <v>8.4749170068640609</v>
      </c>
      <c r="AC680" s="205">
        <f t="shared" si="647"/>
        <v>0.1006789735738461</v>
      </c>
      <c r="AD680" s="205">
        <f t="shared" si="611"/>
        <v>8.8277279140657523</v>
      </c>
      <c r="AE680" s="205">
        <f t="shared" si="629"/>
        <v>0.35281090720169139</v>
      </c>
      <c r="AF680" s="205">
        <f t="shared" si="612"/>
        <v>0.35281090720169139</v>
      </c>
      <c r="AG680" s="205">
        <f t="shared" si="630"/>
        <v>0.35281090720169139</v>
      </c>
      <c r="AH680" s="205">
        <f t="shared" si="631"/>
        <v>0.35281090720169139</v>
      </c>
      <c r="AI680" s="205">
        <f t="shared" si="613"/>
        <v>9.574461162160168E-2</v>
      </c>
      <c r="AJ680" s="205">
        <f t="shared" si="648"/>
        <v>1445.3306621172314</v>
      </c>
      <c r="AK680" s="205">
        <f t="shared" si="632"/>
        <v>111.12447961702638</v>
      </c>
      <c r="AL680" s="205">
        <f t="shared" si="614"/>
        <v>111.12447961702638</v>
      </c>
      <c r="AM680" s="205">
        <f t="shared" si="615"/>
        <v>-16.541509456541618</v>
      </c>
      <c r="AN680" s="205">
        <f t="shared" si="633"/>
        <v>-16.541509456541618</v>
      </c>
      <c r="AO680" s="205">
        <f t="shared" si="616"/>
        <v>-16.541509456541618</v>
      </c>
      <c r="AP680" s="205">
        <f t="shared" si="634"/>
        <v>-16.541509456541618</v>
      </c>
      <c r="AQ680" s="205">
        <f t="shared" si="635"/>
        <v>16.541509456541618</v>
      </c>
      <c r="AR680" s="215">
        <f t="shared" si="617"/>
        <v>64.239564443229511</v>
      </c>
      <c r="AS680" s="215">
        <f t="shared" si="618"/>
        <v>64.239564443229511</v>
      </c>
      <c r="AT680" s="215">
        <f t="shared" si="619"/>
        <v>32.058921424734159</v>
      </c>
      <c r="AU680" s="215">
        <f t="shared" si="649"/>
        <v>913.45317698386123</v>
      </c>
      <c r="AV680" s="201"/>
      <c r="AW680" s="115">
        <f t="shared" si="650"/>
        <v>105.92099999999162</v>
      </c>
      <c r="AX680" s="115">
        <f t="shared" si="651"/>
        <v>0.16686972952775417</v>
      </c>
      <c r="AY680" s="115">
        <f t="shared" si="636"/>
        <v>6.8165769711463184</v>
      </c>
      <c r="AZ680" s="115">
        <f t="shared" si="652"/>
        <v>0.17067365627568903</v>
      </c>
      <c r="BA680" s="115">
        <f t="shared" si="637"/>
        <v>7.0509841506932416</v>
      </c>
      <c r="BB680" s="115">
        <f t="shared" si="653"/>
        <v>6.8165769711463184</v>
      </c>
      <c r="BC680" s="115">
        <f t="shared" si="654"/>
        <v>6.8171969798071181</v>
      </c>
      <c r="BD680" s="115">
        <f t="shared" si="655"/>
        <v>7.0509841506932416</v>
      </c>
      <c r="BE680" s="115">
        <f t="shared" si="638"/>
        <v>0.23378717088612344</v>
      </c>
      <c r="BF680" s="115">
        <f t="shared" si="639"/>
        <v>0.1681847658531104</v>
      </c>
      <c r="BG680" s="115">
        <f t="shared" si="656"/>
        <v>1445.2245007204181</v>
      </c>
      <c r="BH680" s="115">
        <f t="shared" si="657"/>
        <v>98.770798959460365</v>
      </c>
      <c r="BI680" s="115">
        <f t="shared" si="640"/>
        <v>98.770798959460365</v>
      </c>
      <c r="BJ680" s="115">
        <f t="shared" si="641"/>
        <v>-8.0729596247548656</v>
      </c>
      <c r="BK680" s="115">
        <f t="shared" si="620"/>
        <v>-8.0729596247548656</v>
      </c>
      <c r="BL680" s="115">
        <f t="shared" si="621"/>
        <v>-8.0729596247548656</v>
      </c>
      <c r="BM680" s="115">
        <f t="shared" si="642"/>
        <v>8.0729596247548656</v>
      </c>
      <c r="BN680" s="201">
        <f t="shared" si="622"/>
        <v>25.788097055765896</v>
      </c>
      <c r="BO680" s="216">
        <f t="shared" si="658"/>
        <v>1124.8051593897708</v>
      </c>
      <c r="BP680" s="201"/>
      <c r="BQ680" s="110">
        <f t="shared" si="623"/>
        <v>1103.6699611491799</v>
      </c>
      <c r="BR680" s="110">
        <f t="shared" si="624"/>
        <v>8.2765066472656523E-2</v>
      </c>
      <c r="BS680" s="110">
        <f t="shared" si="643"/>
        <v>0.91723493352734342</v>
      </c>
      <c r="BT680" s="110">
        <f t="shared" si="644"/>
        <v>3.1366300295859698E-2</v>
      </c>
    </row>
    <row r="681" spans="1:72" s="217" customFormat="1">
      <c r="A681" s="110">
        <f t="shared" si="659"/>
        <v>2.6300000000001358</v>
      </c>
      <c r="B681" s="110">
        <f t="shared" si="625"/>
        <v>1484.6665202896966</v>
      </c>
      <c r="C681" s="116">
        <f t="shared" si="626"/>
        <v>1444.2364001209494</v>
      </c>
      <c r="D681" s="110"/>
      <c r="E681" s="205">
        <f t="shared" si="594"/>
        <v>1433.5941423934391</v>
      </c>
      <c r="F681" s="205">
        <f t="shared" si="595"/>
        <v>1544.7476812236341</v>
      </c>
      <c r="G681" s="205">
        <f t="shared" si="596"/>
        <v>-0.16811128507307277</v>
      </c>
      <c r="H681" s="205">
        <f t="shared" si="597"/>
        <v>1414.9079781402754</v>
      </c>
      <c r="I681" s="205">
        <f t="shared" si="598"/>
        <v>0</v>
      </c>
      <c r="J681" s="110"/>
      <c r="K681" s="115">
        <f t="shared" si="599"/>
        <v>1399.9508100000144</v>
      </c>
      <c r="L681" s="115">
        <f t="shared" si="600"/>
        <v>1663.2659200000085</v>
      </c>
      <c r="M681" s="115">
        <f t="shared" si="601"/>
        <v>0.21114864864864544</v>
      </c>
      <c r="N681" s="115">
        <f t="shared" si="602"/>
        <v>1493.3195114486236</v>
      </c>
      <c r="O681" s="115">
        <f t="shared" si="603"/>
        <v>1884.5162000000046</v>
      </c>
      <c r="P681" s="110"/>
      <c r="Q681" s="205">
        <f t="shared" si="604"/>
        <v>0.45947595041736589</v>
      </c>
      <c r="R681" s="204">
        <f t="shared" si="605"/>
        <v>27.545827671516104</v>
      </c>
      <c r="S681" s="204">
        <f t="shared" si="606"/>
        <v>27.545827671516104</v>
      </c>
      <c r="T681" s="115">
        <f t="shared" si="607"/>
        <v>0.32172749330520417</v>
      </c>
      <c r="U681" s="115">
        <f t="shared" si="608"/>
        <v>18.248713916985</v>
      </c>
      <c r="V681" s="115">
        <f t="shared" si="609"/>
        <v>0</v>
      </c>
      <c r="W681" s="202">
        <f t="shared" si="627"/>
        <v>18.248713916985</v>
      </c>
      <c r="X681" s="110"/>
      <c r="Y681" s="205">
        <f t="shared" si="645"/>
        <v>111.27336351603627</v>
      </c>
      <c r="Z681" s="205">
        <f t="shared" si="646"/>
        <v>9.5743759843472123E-2</v>
      </c>
      <c r="AA681" s="205">
        <f t="shared" si="610"/>
        <v>8.625580903351441</v>
      </c>
      <c r="AB681" s="205">
        <f t="shared" si="628"/>
        <v>8.6403321014294736</v>
      </c>
      <c r="AC681" s="205">
        <f t="shared" si="647"/>
        <v>0.1047403245100066</v>
      </c>
      <c r="AD681" s="205">
        <f t="shared" si="611"/>
        <v>8.9952766490737943</v>
      </c>
      <c r="AE681" s="205">
        <f t="shared" si="629"/>
        <v>0.35494454764432071</v>
      </c>
      <c r="AF681" s="205">
        <f t="shared" si="612"/>
        <v>0.35494454764432071</v>
      </c>
      <c r="AG681" s="205">
        <f t="shared" si="630"/>
        <v>0.35494454764432071</v>
      </c>
      <c r="AH681" s="205">
        <f t="shared" si="631"/>
        <v>0.35494454764432071</v>
      </c>
      <c r="AI681" s="205">
        <f t="shared" si="613"/>
        <v>9.9809992841850242E-2</v>
      </c>
      <c r="AJ681" s="205">
        <f t="shared" si="648"/>
        <v>1444.6883763084272</v>
      </c>
      <c r="AK681" s="205">
        <f t="shared" si="632"/>
        <v>111.19893460918557</v>
      </c>
      <c r="AL681" s="205">
        <f t="shared" si="614"/>
        <v>111.19893460918557</v>
      </c>
      <c r="AM681" s="205">
        <f t="shared" si="615"/>
        <v>-16.636339944694466</v>
      </c>
      <c r="AN681" s="205">
        <f t="shared" si="633"/>
        <v>-16.636339944694466</v>
      </c>
      <c r="AO681" s="205">
        <f t="shared" si="616"/>
        <v>-16.636339944694466</v>
      </c>
      <c r="AP681" s="205">
        <f t="shared" si="634"/>
        <v>-16.636339944694466</v>
      </c>
      <c r="AQ681" s="205">
        <f t="shared" si="635"/>
        <v>16.636339944694466</v>
      </c>
      <c r="AR681" s="215">
        <f t="shared" si="617"/>
        <v>64.328683875357569</v>
      </c>
      <c r="AS681" s="215">
        <f t="shared" si="618"/>
        <v>64.328683875357569</v>
      </c>
      <c r="AT681" s="215">
        <f t="shared" si="619"/>
        <v>32.716026594537304</v>
      </c>
      <c r="AU681" s="215">
        <f t="shared" si="649"/>
        <v>946.16920357839854</v>
      </c>
      <c r="AV681" s="201"/>
      <c r="AW681" s="115">
        <f t="shared" si="650"/>
        <v>106.02300000000695</v>
      </c>
      <c r="AX681" s="115">
        <f t="shared" si="651"/>
        <v>0.1681847658531104</v>
      </c>
      <c r="AY681" s="115">
        <f t="shared" si="636"/>
        <v>6.8973137570985523</v>
      </c>
      <c r="AZ681" s="115">
        <f t="shared" si="652"/>
        <v>0.17198249702015211</v>
      </c>
      <c r="BA681" s="115">
        <f t="shared" si="637"/>
        <v>7.1322470047005506</v>
      </c>
      <c r="BB681" s="115">
        <f t="shared" si="653"/>
        <v>6.8973137570985523</v>
      </c>
      <c r="BC681" s="115">
        <f t="shared" si="654"/>
        <v>6.8979265760546653</v>
      </c>
      <c r="BD681" s="115">
        <f t="shared" si="655"/>
        <v>7.1322470047005506</v>
      </c>
      <c r="BE681" s="115">
        <f t="shared" si="638"/>
        <v>0.23432042864588531</v>
      </c>
      <c r="BF681" s="115">
        <f t="shared" si="639"/>
        <v>0.16949576962397395</v>
      </c>
      <c r="BG681" s="115">
        <f t="shared" si="656"/>
        <v>1444.5816072230848</v>
      </c>
      <c r="BH681" s="115">
        <f t="shared" si="657"/>
        <v>98.810059946870126</v>
      </c>
      <c r="BI681" s="115">
        <f t="shared" si="640"/>
        <v>98.810059946870126</v>
      </c>
      <c r="BJ681" s="115">
        <f t="shared" si="641"/>
        <v>-8.0796908213767953</v>
      </c>
      <c r="BK681" s="115">
        <f t="shared" si="620"/>
        <v>-8.0796908213767953</v>
      </c>
      <c r="BL681" s="115">
        <f t="shared" si="621"/>
        <v>-8.0796908213767953</v>
      </c>
      <c r="BM681" s="115">
        <f t="shared" si="642"/>
        <v>8.0796908213767953</v>
      </c>
      <c r="BN681" s="201">
        <f t="shared" si="622"/>
        <v>26.118527234854128</v>
      </c>
      <c r="BO681" s="216">
        <f t="shared" si="658"/>
        <v>1150.9236866246249</v>
      </c>
      <c r="BP681" s="201"/>
      <c r="BQ681" s="110">
        <f t="shared" si="623"/>
        <v>1130.4482383200025</v>
      </c>
      <c r="BR681" s="110">
        <f t="shared" si="624"/>
        <v>8.3698587118374634E-2</v>
      </c>
      <c r="BS681" s="110">
        <f t="shared" si="643"/>
        <v>0.91630141288162525</v>
      </c>
      <c r="BT681" s="110">
        <f t="shared" si="644"/>
        <v>3.2127338933054472E-2</v>
      </c>
    </row>
    <row r="682" spans="1:72" s="217" customFormat="1">
      <c r="A682" s="110">
        <f t="shared" si="659"/>
        <v>2.620000000000136</v>
      </c>
      <c r="B682" s="110">
        <f t="shared" si="625"/>
        <v>1484.5347084254772</v>
      </c>
      <c r="C682" s="116">
        <f t="shared" si="626"/>
        <v>1443.5931132821959</v>
      </c>
      <c r="D682" s="110"/>
      <c r="E682" s="205">
        <f t="shared" si="594"/>
        <v>1432.4922874803563</v>
      </c>
      <c r="F682" s="205">
        <f t="shared" si="595"/>
        <v>1543.712681223634</v>
      </c>
      <c r="G682" s="205">
        <f t="shared" si="596"/>
        <v>-0.16811473499164117</v>
      </c>
      <c r="H682" s="205">
        <f t="shared" si="597"/>
        <v>1413.7945004605392</v>
      </c>
      <c r="I682" s="205">
        <f t="shared" si="598"/>
        <v>0</v>
      </c>
      <c r="J682" s="110"/>
      <c r="K682" s="115">
        <f t="shared" si="599"/>
        <v>1398.8895600000144</v>
      </c>
      <c r="L682" s="115">
        <f t="shared" si="600"/>
        <v>1662.6339200000086</v>
      </c>
      <c r="M682" s="115">
        <f t="shared" si="601"/>
        <v>0.21138669673054916</v>
      </c>
      <c r="N682" s="115">
        <f t="shared" si="602"/>
        <v>1492.4807457217073</v>
      </c>
      <c r="O682" s="115">
        <f t="shared" si="603"/>
        <v>1884.1712000000045</v>
      </c>
      <c r="P682" s="110"/>
      <c r="Q682" s="205">
        <f t="shared" si="604"/>
        <v>0.4679215672014867</v>
      </c>
      <c r="R682" s="204">
        <f t="shared" si="605"/>
        <v>28.082595737365491</v>
      </c>
      <c r="S682" s="204">
        <f t="shared" si="606"/>
        <v>28.082595737365491</v>
      </c>
      <c r="T682" s="115">
        <f t="shared" si="607"/>
        <v>0.32472788584167145</v>
      </c>
      <c r="U682" s="115">
        <f t="shared" si="608"/>
        <v>18.504586188535246</v>
      </c>
      <c r="V682" s="115">
        <f t="shared" si="609"/>
        <v>0</v>
      </c>
      <c r="W682" s="202">
        <f t="shared" si="627"/>
        <v>18.504586188535246</v>
      </c>
      <c r="X682" s="110"/>
      <c r="Y682" s="205">
        <f t="shared" si="645"/>
        <v>111.34776797362302</v>
      </c>
      <c r="Z682" s="205">
        <f t="shared" si="646"/>
        <v>9.9809265443376108E-2</v>
      </c>
      <c r="AA682" s="205">
        <f t="shared" si="610"/>
        <v>8.7920572084765851</v>
      </c>
      <c r="AB682" s="205">
        <f t="shared" si="628"/>
        <v>8.8066955008764154</v>
      </c>
      <c r="AC682" s="205">
        <f t="shared" si="647"/>
        <v>0.10880042224783977</v>
      </c>
      <c r="AD682" s="205">
        <f t="shared" si="611"/>
        <v>9.1637861707908499</v>
      </c>
      <c r="AE682" s="205">
        <f t="shared" si="629"/>
        <v>0.3570906699144345</v>
      </c>
      <c r="AF682" s="205">
        <f t="shared" si="612"/>
        <v>0.3570906699144345</v>
      </c>
      <c r="AG682" s="205">
        <f t="shared" si="630"/>
        <v>0.3570906699144345</v>
      </c>
      <c r="AH682" s="205">
        <f t="shared" si="631"/>
        <v>0.3570906699144345</v>
      </c>
      <c r="AI682" s="205">
        <f t="shared" si="613"/>
        <v>0.10387418864286758</v>
      </c>
      <c r="AJ682" s="205">
        <f t="shared" si="648"/>
        <v>1444.0452156409794</v>
      </c>
      <c r="AK682" s="205">
        <f t="shared" si="632"/>
        <v>111.27336351603627</v>
      </c>
      <c r="AL682" s="205">
        <f t="shared" si="614"/>
        <v>111.27336351603627</v>
      </c>
      <c r="AM682" s="205">
        <f t="shared" si="615"/>
        <v>-16.731887097102113</v>
      </c>
      <c r="AN682" s="205">
        <f t="shared" si="633"/>
        <v>-16.731887097102113</v>
      </c>
      <c r="AO682" s="205">
        <f t="shared" si="616"/>
        <v>-16.731887097102113</v>
      </c>
      <c r="AP682" s="205">
        <f t="shared" si="634"/>
        <v>-16.731887097102113</v>
      </c>
      <c r="AQ682" s="205">
        <f t="shared" si="635"/>
        <v>16.731887097102113</v>
      </c>
      <c r="AR682" s="215">
        <f t="shared" si="617"/>
        <v>64.417232827683705</v>
      </c>
      <c r="AS682" s="215">
        <f t="shared" si="618"/>
        <v>64.417232827683705</v>
      </c>
      <c r="AT682" s="215">
        <f t="shared" si="619"/>
        <v>33.378044456541261</v>
      </c>
      <c r="AU682" s="215">
        <f t="shared" si="649"/>
        <v>979.5472480349398</v>
      </c>
      <c r="AV682" s="201"/>
      <c r="AW682" s="115">
        <f t="shared" si="650"/>
        <v>106.12499999999953</v>
      </c>
      <c r="AX682" s="115">
        <f t="shared" si="651"/>
        <v>0.16949576962397395</v>
      </c>
      <c r="AY682" s="115">
        <f t="shared" si="636"/>
        <v>6.9781177725928458</v>
      </c>
      <c r="AZ682" s="115">
        <f t="shared" si="652"/>
        <v>0.17328731989636659</v>
      </c>
      <c r="BA682" s="115">
        <f t="shared" si="637"/>
        <v>7.2135687839773617</v>
      </c>
      <c r="BB682" s="115">
        <f t="shared" si="653"/>
        <v>6.9781177725928458</v>
      </c>
      <c r="BC682" s="115">
        <f t="shared" si="654"/>
        <v>6.9787234842684311</v>
      </c>
      <c r="BD682" s="115">
        <f t="shared" si="655"/>
        <v>7.2135687839773617</v>
      </c>
      <c r="BE682" s="115">
        <f t="shared" si="638"/>
        <v>0.23484529970893053</v>
      </c>
      <c r="BF682" s="115">
        <f t="shared" si="639"/>
        <v>0.17080277643497563</v>
      </c>
      <c r="BG682" s="115">
        <f t="shared" si="656"/>
        <v>1443.9378289570791</v>
      </c>
      <c r="BH682" s="115">
        <f t="shared" si="657"/>
        <v>98.849394088895053</v>
      </c>
      <c r="BI682" s="115">
        <f t="shared" si="640"/>
        <v>98.849394088895053</v>
      </c>
      <c r="BJ682" s="115">
        <f t="shared" si="641"/>
        <v>-8.0862312310154092</v>
      </c>
      <c r="BK682" s="115">
        <f t="shared" si="620"/>
        <v>-8.0862312310154092</v>
      </c>
      <c r="BL682" s="115">
        <f t="shared" si="621"/>
        <v>-8.0862312310154092</v>
      </c>
      <c r="BM682" s="115">
        <f t="shared" si="642"/>
        <v>8.0862312310154092</v>
      </c>
      <c r="BN682" s="201">
        <f t="shared" si="622"/>
        <v>26.449891753909185</v>
      </c>
      <c r="BO682" s="216">
        <f t="shared" si="658"/>
        <v>1177.3735783785341</v>
      </c>
      <c r="BP682" s="201"/>
      <c r="BQ682" s="110">
        <f t="shared" si="623"/>
        <v>1157.5909453441748</v>
      </c>
      <c r="BR682" s="110">
        <f t="shared" si="624"/>
        <v>8.4619463548386772E-2</v>
      </c>
      <c r="BS682" s="110">
        <f t="shared" si="643"/>
        <v>0.91538053645161321</v>
      </c>
      <c r="BT682" s="110">
        <f t="shared" si="644"/>
        <v>3.2898734666681445E-2</v>
      </c>
    </row>
    <row r="683" spans="1:72" s="217" customFormat="1">
      <c r="A683" s="110">
        <f t="shared" si="659"/>
        <v>2.6100000000001362</v>
      </c>
      <c r="B683" s="110">
        <f t="shared" si="625"/>
        <v>1484.4028965612579</v>
      </c>
      <c r="C683" s="116">
        <f t="shared" si="626"/>
        <v>1442.948940953919</v>
      </c>
      <c r="D683" s="110"/>
      <c r="E683" s="205">
        <f t="shared" ref="E683:E746" si="660">(($P$19*($B$28+$B$27)+$P$20)*A683*A683+($P$21*($B$27+$B$28)+$P$22*($B$25/($B$25+$B$23))+$P$23)*A683+$P$24)</f>
        <v>1431.3893062125221</v>
      </c>
      <c r="F683" s="205">
        <f t="shared" ref="F683:F746" si="661">$P$25*A683^2+$P$26*A683+$P$27*($B$25/($B$25+$B$23))+$P$28*$B$21+$P$29*$B$26+$P$30</f>
        <v>1542.6748812236342</v>
      </c>
      <c r="G683" s="205">
        <f t="shared" ref="G683:G746" si="662">(-($P$36*$B$26+$P$37)+(($P$36*$B$26+$P$37)^2-4*5*(($P$31+$P$32*$B$25/($B$25+$B$23))*$A683^2+($P$33+$P$34*$B$25/($B$25+$B$23))*$A683+$P$35))^0.5)/(2*(($P$31+$P$32*$B$25/($B$23+$B$25))*$A683^2+($P$33+$P$34*$B$25/($B$25+$B$23))*$A683+$P$35))</f>
        <v>-0.16811727167990356</v>
      </c>
      <c r="H683" s="205">
        <f t="shared" ref="H683:H746" si="663">G683*(F683-E683)+E683</f>
        <v>1412.6802789643248</v>
      </c>
      <c r="I683" s="205">
        <f t="shared" ref="I683:I746" si="664">(($P$31+$P$32*$B$25/($B$25+$B$23))*$A683^2+($P$33+$P$34*$B$25/($B$25+$B$23))*$A683+$P$35)*G683^2+($P$36*$B$26+$P$37)*G683+5</f>
        <v>0</v>
      </c>
      <c r="J683" s="110"/>
      <c r="K683" s="115">
        <f t="shared" ref="K683:K746" si="665">1085.7+132.9*A683-5.1*A683*A683</f>
        <v>1397.8272900000145</v>
      </c>
      <c r="L683" s="115">
        <f t="shared" ref="L683:L746" si="666">1475+80*A683-3.2*A683*A683</f>
        <v>1662.0012800000086</v>
      </c>
      <c r="M683" s="115">
        <f t="shared" ref="M683:M746" si="667">$G$14/(0.5+0.08*A683)</f>
        <v>0.21162528216703963</v>
      </c>
      <c r="N683" s="115">
        <f t="shared" ref="N683:N746" si="668">M683^(1/1.5)*(L683-K683)+K683</f>
        <v>1491.6414560847591</v>
      </c>
      <c r="O683" s="115">
        <f t="shared" ref="O683:O746" si="669">1780+45*A683-2*A683*A683</f>
        <v>1883.8258000000048</v>
      </c>
      <c r="P683" s="110"/>
      <c r="Q683" s="205">
        <f t="shared" ref="Q683:Q746" si="670">IF(F683&lt;E683,-1,(B683-E683)/(F683-E683))</f>
        <v>0.47637432203987129</v>
      </c>
      <c r="R683" s="204">
        <f t="shared" ref="R683:R746" si="671">IF(Q683&lt;G683,0,(($P$31+$P$32*($B$25/($B$25+$B$23)))*A683^2+($P$33+$P$34*($B$25/($B$25+$B$23)))*A683+$P$35)*Q683^2+($P$36*$B$26+$P$37)*Q683+5)</f>
        <v>28.624083261386012</v>
      </c>
      <c r="S683" s="204">
        <f t="shared" ref="S683:S746" si="672">IF(R683&lt;0,0,R683)</f>
        <v>28.624083261386012</v>
      </c>
      <c r="T683" s="115">
        <f t="shared" ref="T683:T746" si="673">(B683-K683)/(L683-K683)</f>
        <v>0.32772191751824359</v>
      </c>
      <c r="U683" s="115">
        <f t="shared" ref="U683:U746" si="674">IF(T683&lt;0,0,T683^1.5*100)</f>
        <v>18.761097087839204</v>
      </c>
      <c r="V683" s="115">
        <f t="shared" ref="V683:V746" si="675">IF(B683&lt;N683,0,(M683+(1-M683)*(B683-N683)/(O683-N683))^1.5*100)</f>
        <v>0</v>
      </c>
      <c r="W683" s="202">
        <f t="shared" si="627"/>
        <v>18.761097087839204</v>
      </c>
      <c r="X683" s="110"/>
      <c r="Y683" s="205">
        <f t="shared" si="645"/>
        <v>111.42214962144645</v>
      </c>
      <c r="Z683" s="205">
        <f t="shared" si="646"/>
        <v>0.10387361291202922</v>
      </c>
      <c r="AA683" s="205">
        <f t="shared" ref="AA683:AA746" si="676">IF(Z683&lt;$G683,0,IF(((($P$31+$P$32*($B$25/($B$25+$B$23)))*$A683^2+($P$33+$P$34*($B$25/($B$25+$B$23)))*$A683+$P$35)*Z683^2+($P$36*$B$26+$P$37)*Z683+5)&lt;0,0,((($P$31+$P$32*($B$25/($B$25+$B$23)))*$A683^2+($P$33+$P$34*($B$25/($B$25+$B$23)))*$A683+$P$35)*Z683^2+($P$36*$B$26+$P$37)*Z683+5)))</f>
        <v>8.95950003242001</v>
      </c>
      <c r="AB683" s="205">
        <f t="shared" si="628"/>
        <v>8.9740143718474332</v>
      </c>
      <c r="AC683" s="205">
        <f t="shared" si="647"/>
        <v>0.11285950349039167</v>
      </c>
      <c r="AD683" s="205">
        <f t="shared" ref="AD683:AD746" si="677">IF(AC683&lt;$G683,0,IF(((($P$31+$P$32*($B$25/($B$25+$B$23)))*$A683^2+($P$33+$P$34*($B$25/($B$25+$B$23)))*$A683+$P$35)*AC683^2+($P$36*$B$26+$P$37)*AC683+5)&lt;0,0,((($P$31+$P$32*($B$25/($B$25+$B$23)))*$A683^2+($P$33+$P$34*($B$25/($B$25+$B$23)))*$A683+$P$35)*AC683^2+($P$36*$B$26+$P$37)*AC683+5)))</f>
        <v>9.3332636792932213</v>
      </c>
      <c r="AE683" s="205">
        <f t="shared" si="629"/>
        <v>0.35924930744578809</v>
      </c>
      <c r="AF683" s="205">
        <f t="shared" ref="AF683:AF746" si="678">IF(C683&gt;$F683,0.3,AD683-AB683)</f>
        <v>0.35924930744578809</v>
      </c>
      <c r="AG683" s="205">
        <f t="shared" si="630"/>
        <v>0.35924930744578809</v>
      </c>
      <c r="AH683" s="205">
        <f t="shared" si="631"/>
        <v>0.35924930744578809</v>
      </c>
      <c r="AI683" s="205">
        <f t="shared" ref="AI683:AI746" si="679">(-($P$36*$B$26+$P$37)+(($P$36*$B$26+$P$37)^2-4*(5-AA684)*(($P$31+$P$32*$B$25/($B$25+$B$23))*$A683^2+($P$33+$P$34*$B$25/($B$25+$B$23))*$A683+$P$35))^0.5)/(2*(($P$31+$P$32*$B$25/($B$23+$B$25))*$A683^2+($P$33+$P$34*$B$25/($B$25+$B$23))*$A683+$P$35))</f>
        <v>0.10793743279136286</v>
      </c>
      <c r="AJ683" s="205">
        <f t="shared" si="648"/>
        <v>1443.4011854859323</v>
      </c>
      <c r="AK683" s="205">
        <f t="shared" si="632"/>
        <v>111.34776797362302</v>
      </c>
      <c r="AL683" s="205">
        <f t="shared" ref="AL683:AL746" si="680">IF(AB683=0,Y683,AK683)</f>
        <v>111.34776797362302</v>
      </c>
      <c r="AM683" s="205">
        <f t="shared" ref="AM683:AM746" si="681">IF(BM683&lt;=0,((AL683-($O$13*($G$11+273.15)/($G$12*$O$14*$O$12+(1-$G$12)*$R$14*$R$12)*10^9))/($G$12*($G$11+273.15)*$O$15/($G$12*$O$12+(1-$G$12)*$R$12)+100/AH683))*-100,(AL683-($G$12*$O$13+(1-$G$12)*$R$13)*($G$11+273.15)/($G$12*$O$14*$O$12+(1-$G$12)*$R$14*$R$12)*10^9+(1-$G$12)*($G$11+273.15)*$R$15/$R$12*(AL683-BI683)/(100/BE683))/($G$12*($G$11+273.15)*$O$15/$O$12+(1-$G$12)*($G$11+273.15)*$R$15/$R$12*(100/AH683)/(100/BE683)+100/AH683)*-100)</f>
        <v>-16.828150514485181</v>
      </c>
      <c r="AN683" s="205">
        <f t="shared" si="633"/>
        <v>-16.828150514485181</v>
      </c>
      <c r="AO683" s="205">
        <f t="shared" ref="AO683:AO746" si="682">IF(AN683&gt;=0,0,AN683)</f>
        <v>-16.828150514485181</v>
      </c>
      <c r="AP683" s="205">
        <f t="shared" si="634"/>
        <v>-16.828150514485181</v>
      </c>
      <c r="AQ683" s="205">
        <f t="shared" si="635"/>
        <v>16.828150514485181</v>
      </c>
      <c r="AR683" s="215">
        <f t="shared" ref="AR683:AR746" si="683">IF(AND(AB683=0,BC683=0),(B684-B683)/(A684-A683),IF(AB683=0,BI683+1/BE683*BL683,AL683+1/AH683*AP683))</f>
        <v>64.505226691829165</v>
      </c>
      <c r="AS683" s="215">
        <f t="shared" ref="AS683:AS746" si="684">IF(AA683&gt;=100,BI683+1/BE683*BL683,AR683)</f>
        <v>64.505226691829165</v>
      </c>
      <c r="AT683" s="215">
        <f t="shared" ref="AT683:AT746" si="685">IF(AB683=AB682,0,(AB683/100)/(1-($G$12*AB683/100+(1-$G$12)*BC683/100))*($A683-$A684)*10^9/($R$16*9.8))</f>
        <v>34.045019358248943</v>
      </c>
      <c r="AU683" s="215">
        <f t="shared" si="649"/>
        <v>1013.5922673931888</v>
      </c>
      <c r="AV683" s="201"/>
      <c r="AW683" s="115">
        <f t="shared" si="650"/>
        <v>106.22699999999212</v>
      </c>
      <c r="AX683" s="115">
        <f t="shared" si="651"/>
        <v>0.17080277643497557</v>
      </c>
      <c r="AY683" s="115">
        <f t="shared" si="636"/>
        <v>7.0589871113099392</v>
      </c>
      <c r="AZ683" s="115">
        <f t="shared" si="652"/>
        <v>0.17458816045404582</v>
      </c>
      <c r="BA683" s="115">
        <f t="shared" si="637"/>
        <v>7.294947716100304</v>
      </c>
      <c r="BB683" s="115">
        <f t="shared" si="653"/>
        <v>7.0589871113099392</v>
      </c>
      <c r="BC683" s="115">
        <f t="shared" si="654"/>
        <v>7.0595857965785838</v>
      </c>
      <c r="BD683" s="115">
        <f t="shared" si="655"/>
        <v>7.294947716100304</v>
      </c>
      <c r="BE683" s="115">
        <f t="shared" si="638"/>
        <v>0.23536191952172025</v>
      </c>
      <c r="BF683" s="115">
        <f t="shared" si="639"/>
        <v>0.17210582110242853</v>
      </c>
      <c r="BG683" s="115">
        <f t="shared" si="656"/>
        <v>1443.2931714628683</v>
      </c>
      <c r="BH683" s="115">
        <f t="shared" si="657"/>
        <v>98.888800316014851</v>
      </c>
      <c r="BI683" s="115">
        <f t="shared" si="640"/>
        <v>98.888800316014851</v>
      </c>
      <c r="BJ683" s="115">
        <f t="shared" si="641"/>
        <v>-8.0925838882047305</v>
      </c>
      <c r="BK683" s="115">
        <f t="shared" ref="BK683:BK746" si="686">IF(BC683&lt;=0,0,BJ683)</f>
        <v>-8.0925838882047305</v>
      </c>
      <c r="BL683" s="115">
        <f t="shared" ref="BL683:BL746" si="687">IF(OR(BE683&lt;0,BK683&gt;=0),0,BK683)</f>
        <v>-8.0925838882047305</v>
      </c>
      <c r="BM683" s="115">
        <f t="shared" si="642"/>
        <v>8.0925838882047305</v>
      </c>
      <c r="BN683" s="201">
        <f t="shared" ref="BN683:BN746" si="688">IF(BC683=BC682,0,(BC683/100)/(1-($G$12*AB683/100+(1-$G$12)*BC683/100))*($A683-$A684)*10^9/($R$16*9.8))</f>
        <v>26.782187452220327</v>
      </c>
      <c r="BO683" s="216">
        <f t="shared" si="658"/>
        <v>1204.1557658307545</v>
      </c>
      <c r="BP683" s="201"/>
      <c r="BQ683" s="110">
        <f t="shared" ref="BQ683:BQ746" si="689">$G$12*AU683+(1-$G$12)*BO683</f>
        <v>1185.0994159869981</v>
      </c>
      <c r="BR683" s="110">
        <f t="shared" ref="BR683:BR746" si="690">$G$12*AU683/BQ683</f>
        <v>8.552803703384064E-2</v>
      </c>
      <c r="BS683" s="110">
        <f t="shared" si="643"/>
        <v>0.91447196296615929</v>
      </c>
      <c r="BT683" s="110">
        <f t="shared" si="644"/>
        <v>3.3680525402350496E-2</v>
      </c>
    </row>
    <row r="684" spans="1:72" s="217" customFormat="1">
      <c r="A684" s="110">
        <f t="shared" si="659"/>
        <v>2.6000000000001364</v>
      </c>
      <c r="B684" s="110">
        <f t="shared" ref="B684:B747" si="691">G$11+((1-G$12)*(($R$13*($G$11+273.15))/($R$12*$R$14)*10^9)*A684+G$12*(($O$13*($G$11+273.15))/($O$12*$O$14)*10^9)*A684)</f>
        <v>1484.2710846970385</v>
      </c>
      <c r="C684" s="116">
        <f t="shared" ref="C684:C747" si="692">IF(AND($H684&gt;$B684,$K684&gt;$B684),$B684,C683+AS683*($A684-$A683))</f>
        <v>1442.3038886870006</v>
      </c>
      <c r="D684" s="110"/>
      <c r="E684" s="205">
        <f t="shared" si="660"/>
        <v>1430.2851985899363</v>
      </c>
      <c r="F684" s="205">
        <f t="shared" si="661"/>
        <v>1541.6342812236342</v>
      </c>
      <c r="G684" s="205">
        <f t="shared" si="662"/>
        <v>-0.1681188949550482</v>
      </c>
      <c r="H684" s="205">
        <f t="shared" si="663"/>
        <v>1411.5653138633006</v>
      </c>
      <c r="I684" s="205">
        <f t="shared" si="664"/>
        <v>0</v>
      </c>
      <c r="J684" s="110"/>
      <c r="K684" s="115">
        <f t="shared" si="665"/>
        <v>1396.7640000000147</v>
      </c>
      <c r="L684" s="115">
        <f t="shared" si="666"/>
        <v>1661.3680000000086</v>
      </c>
      <c r="M684" s="115">
        <f t="shared" si="667"/>
        <v>0.21186440677965773</v>
      </c>
      <c r="N684" s="115">
        <f t="shared" si="668"/>
        <v>1490.8016438875195</v>
      </c>
      <c r="O684" s="115">
        <f t="shared" si="669"/>
        <v>1883.4800000000048</v>
      </c>
      <c r="P684" s="110"/>
      <c r="Q684" s="205">
        <f t="shared" si="670"/>
        <v>0.48483458354747466</v>
      </c>
      <c r="R684" s="204">
        <f t="shared" si="671"/>
        <v>29.170307252608922</v>
      </c>
      <c r="S684" s="204">
        <f t="shared" si="672"/>
        <v>29.170307252608922</v>
      </c>
      <c r="T684" s="115">
        <f t="shared" si="673"/>
        <v>0.33070960641950187</v>
      </c>
      <c r="U684" s="115">
        <f t="shared" si="674"/>
        <v>19.018235270504274</v>
      </c>
      <c r="V684" s="115">
        <f t="shared" si="675"/>
        <v>0</v>
      </c>
      <c r="W684" s="202">
        <f t="shared" ref="W684:W747" si="693">IF(V684&gt;0,V684,U684)</f>
        <v>19.018235270504274</v>
      </c>
      <c r="X684" s="110"/>
      <c r="Y684" s="205">
        <f t="shared" si="645"/>
        <v>111.49651010241779</v>
      </c>
      <c r="Z684" s="205">
        <f t="shared" si="646"/>
        <v>0.10793703740336956</v>
      </c>
      <c r="AA684" s="205">
        <f t="shared" si="676"/>
        <v>9.1279165255444195</v>
      </c>
      <c r="AB684" s="205">
        <f t="shared" ref="AB684:AB747" si="694">IF(AA683&gt;0,AB683+AP683*($A684-$A683),AA684)</f>
        <v>9.1422958769922822</v>
      </c>
      <c r="AC684" s="205">
        <f t="shared" si="647"/>
        <v>0.11691780290540493</v>
      </c>
      <c r="AD684" s="205">
        <f t="shared" si="677"/>
        <v>9.5037163701830103</v>
      </c>
      <c r="AE684" s="205">
        <f t="shared" ref="AE684:AE747" si="695">AD684-AB684</f>
        <v>0.36142049319072811</v>
      </c>
      <c r="AF684" s="205">
        <f t="shared" si="678"/>
        <v>0.36142049319072811</v>
      </c>
      <c r="AG684" s="205">
        <f t="shared" ref="AG684:AG747" si="696">IF($G$15=0,AE684,AF684)</f>
        <v>0.36142049319072811</v>
      </c>
      <c r="AH684" s="205">
        <f t="shared" ref="AH684:AH747" si="697">IF(AG684&lt;0,0.0001,AG684)</f>
        <v>0.36142049319072811</v>
      </c>
      <c r="AI684" s="205">
        <f t="shared" si="679"/>
        <v>0.11199995711694129</v>
      </c>
      <c r="AJ684" s="205">
        <f t="shared" si="648"/>
        <v>1442.7562910699212</v>
      </c>
      <c r="AK684" s="205">
        <f t="shared" ref="AK684:AK747" si="698">IF((($P$36*$B$26+$P$37)^2-4*(5-AA684)*(($P$31+$P$32*$B$25/($B$25+$B$23))*$A683^2+($P$33+$P$34*$B$25/($B$25+$B$23))*$A683+$P$35)),Y683,IF(AI683&lt;Z683,AK683,(C684-AJ683)/(A684-A683)))</f>
        <v>111.42214962144645</v>
      </c>
      <c r="AL684" s="205">
        <f t="shared" si="680"/>
        <v>111.42214962144645</v>
      </c>
      <c r="AM684" s="205">
        <f t="shared" si="681"/>
        <v>-16.925129856890948</v>
      </c>
      <c r="AN684" s="205">
        <f t="shared" ref="AN684:AN747" si="699">IF(AH684=0,0,IF(S685=0,0,AM684))</f>
        <v>-16.925129856890948</v>
      </c>
      <c r="AO684" s="205">
        <f t="shared" si="682"/>
        <v>-16.925129856890948</v>
      </c>
      <c r="AP684" s="205">
        <f t="shared" ref="AP684:AP747" si="700">IF(AB684&gt;100,0,AO684)</f>
        <v>-16.925129856890948</v>
      </c>
      <c r="AQ684" s="205">
        <f t="shared" ref="AQ684:AQ747" si="701">-AP684</f>
        <v>16.925129856890948</v>
      </c>
      <c r="AR684" s="215">
        <f t="shared" si="683"/>
        <v>64.592680413790731</v>
      </c>
      <c r="AS684" s="215">
        <f t="shared" si="684"/>
        <v>64.592680413790731</v>
      </c>
      <c r="AT684" s="215">
        <f t="shared" si="685"/>
        <v>34.716995834158304</v>
      </c>
      <c r="AU684" s="215">
        <f t="shared" si="649"/>
        <v>1048.3092632273472</v>
      </c>
      <c r="AV684" s="201"/>
      <c r="AW684" s="115">
        <f t="shared" si="650"/>
        <v>106.3289999999847</v>
      </c>
      <c r="AX684" s="115">
        <f t="shared" si="651"/>
        <v>0.17210582110242847</v>
      </c>
      <c r="AY684" s="115">
        <f t="shared" ref="AY684:AY747" si="702">IF(AX684&lt;0,0,(AX684^1.5)*100)</f>
        <v>7.1399198972329394</v>
      </c>
      <c r="AZ684" s="115">
        <f t="shared" si="652"/>
        <v>0.17588505346475111</v>
      </c>
      <c r="BA684" s="115">
        <f t="shared" ref="BA684:BA747" si="703">IF(AZ684&lt;0,0,(AZ684^1.5)*100)</f>
        <v>7.3763820556980262</v>
      </c>
      <c r="BB684" s="115">
        <f t="shared" si="653"/>
        <v>7.1399198972329394</v>
      </c>
      <c r="BC684" s="115">
        <f t="shared" si="654"/>
        <v>7.1405116354606291</v>
      </c>
      <c r="BD684" s="115">
        <f t="shared" si="655"/>
        <v>7.3763820556980262</v>
      </c>
      <c r="BE684" s="115">
        <f t="shared" ref="BE684:BE747" si="704">BD684-BC684</f>
        <v>0.23587042023739713</v>
      </c>
      <c r="BF684" s="115">
        <f t="shared" ref="BF684:BF747" si="705">(BB685/100)^(1/1.5)</f>
        <v>0.17340493768695123</v>
      </c>
      <c r="BG684" s="115">
        <f t="shared" si="656"/>
        <v>1442.6476401317316</v>
      </c>
      <c r="BH684" s="115">
        <f t="shared" si="657"/>
        <v>98.928277586767138</v>
      </c>
      <c r="BI684" s="115">
        <f t="shared" ref="BI684:BI747" si="706">IF(BC684&lt;=0,AW684,BH684)</f>
        <v>98.928277586767138</v>
      </c>
      <c r="BJ684" s="115">
        <f t="shared" ref="BJ684:BJ747" si="707">IF(OR(AA684&lt;=0, AB684&gt;=100),((BI684-($R$13*($G$11+273.15)/($G$12*$O$14*$O$12+(1-$G$12)*$R$14*$R$12)*10^9))/((1-$G$12)*($G$11+273.15)*$R$15/($G$12*$O$12+(1-$G$12)*$R$12)+100/BE684))*-100,(BI684-((1-$G$12)*$R$13+$G$12*$O$13)*($G$11+273.15)/($G$12*$O$14*$O$12+(1-$G$12)*$R$14*$R$12)*10^9+$G$12*($G$11+273.15)*$O$15/$O$12*(BI684-AL684)/(100/AH684))/((1-$G$12)*($G$11+273.15)*$R$15/$R$12+$G$12*($G$11+273.15)*$O$15/$O$12*(100/BE684)/(100/AH684)+100/BE684)*-100)</f>
        <v>-8.0987517342919269</v>
      </c>
      <c r="BK684" s="115">
        <f t="shared" si="686"/>
        <v>-8.0987517342919269</v>
      </c>
      <c r="BL684" s="115">
        <f t="shared" si="687"/>
        <v>-8.0987517342919269</v>
      </c>
      <c r="BM684" s="115">
        <f t="shared" ref="BM684:BM747" si="708">-BL684</f>
        <v>8.0987517342919269</v>
      </c>
      <c r="BN684" s="201">
        <f t="shared" si="688"/>
        <v>27.11541127496314</v>
      </c>
      <c r="BO684" s="216">
        <f t="shared" si="658"/>
        <v>1231.2711771057177</v>
      </c>
      <c r="BP684" s="201"/>
      <c r="BQ684" s="110">
        <f t="shared" si="689"/>
        <v>1212.9749857178806</v>
      </c>
      <c r="BR684" s="110">
        <f t="shared" si="690"/>
        <v>8.6424639878861273E-2</v>
      </c>
      <c r="BS684" s="110">
        <f t="shared" ref="BS684:BS747" si="709">(1-$G$12)*BO684/BQ684</f>
        <v>0.91357536012113871</v>
      </c>
      <c r="BT684" s="110">
        <f t="shared" ref="BT684:BT747" si="710">BQ684*$R$16*9.8/10^9</f>
        <v>3.4472749094102167E-2</v>
      </c>
    </row>
    <row r="685" spans="1:72" s="217" customFormat="1">
      <c r="A685" s="110">
        <f t="shared" si="659"/>
        <v>2.5900000000001366</v>
      </c>
      <c r="B685" s="110">
        <f t="shared" si="691"/>
        <v>1484.1392728328192</v>
      </c>
      <c r="C685" s="116">
        <f t="shared" si="692"/>
        <v>1441.6579618828628</v>
      </c>
      <c r="D685" s="110"/>
      <c r="E685" s="205">
        <f t="shared" si="660"/>
        <v>1429.1799646125992</v>
      </c>
      <c r="F685" s="205">
        <f t="shared" si="661"/>
        <v>1540.5908812236344</v>
      </c>
      <c r="G685" s="205">
        <f t="shared" si="662"/>
        <v>-0.16811960470007617</v>
      </c>
      <c r="H685" s="205">
        <f t="shared" si="663"/>
        <v>1410.4496053526789</v>
      </c>
      <c r="I685" s="205">
        <f t="shared" si="664"/>
        <v>0</v>
      </c>
      <c r="J685" s="110"/>
      <c r="K685" s="115">
        <f t="shared" si="665"/>
        <v>1395.6996900000147</v>
      </c>
      <c r="L685" s="115">
        <f t="shared" si="666"/>
        <v>1660.7340800000086</v>
      </c>
      <c r="M685" s="115">
        <f t="shared" si="667"/>
        <v>0.21210407239818677</v>
      </c>
      <c r="N685" s="115">
        <f t="shared" si="668"/>
        <v>1489.9613104851294</v>
      </c>
      <c r="O685" s="115">
        <f t="shared" si="669"/>
        <v>1883.1338000000046</v>
      </c>
      <c r="P685" s="110"/>
      <c r="Q685" s="205">
        <f t="shared" si="670"/>
        <v>0.49330272016428522</v>
      </c>
      <c r="R685" s="204">
        <f t="shared" si="671"/>
        <v>29.721284777006495</v>
      </c>
      <c r="S685" s="204">
        <f t="shared" si="672"/>
        <v>29.721284777006495</v>
      </c>
      <c r="T685" s="115">
        <f t="shared" si="673"/>
        <v>0.3336909705672782</v>
      </c>
      <c r="U685" s="115">
        <f t="shared" si="674"/>
        <v>19.275989572130001</v>
      </c>
      <c r="V685" s="115">
        <f t="shared" si="675"/>
        <v>0</v>
      </c>
      <c r="W685" s="202">
        <f t="shared" si="693"/>
        <v>19.275989572130001</v>
      </c>
      <c r="X685" s="110"/>
      <c r="Y685" s="205">
        <f t="shared" ref="Y685:Y748" si="711">(H685-H684)/(A685-A684)</f>
        <v>111.57085106217674</v>
      </c>
      <c r="Z685" s="205">
        <f t="shared" ref="Z685:Z748" si="712">IF(E685&gt;F685,-1,(C685-E685)/(F685-E685))</f>
        <v>0.11199977210337077</v>
      </c>
      <c r="AA685" s="205">
        <f t="shared" si="676"/>
        <v>9.2973138352929432</v>
      </c>
      <c r="AB685" s="205">
        <f t="shared" si="694"/>
        <v>9.3115471755611878</v>
      </c>
      <c r="AC685" s="205">
        <f t="shared" ref="AC685:AC748" si="713">IF(E685&gt;F685,-1,Z685+1/(F685-E685))</f>
        <v>0.12097555320650326</v>
      </c>
      <c r="AD685" s="205">
        <f t="shared" si="677"/>
        <v>9.6751514351936727</v>
      </c>
      <c r="AE685" s="205">
        <f t="shared" si="695"/>
        <v>0.36360425963248488</v>
      </c>
      <c r="AF685" s="205">
        <f t="shared" si="678"/>
        <v>0.36360425963248488</v>
      </c>
      <c r="AG685" s="205">
        <f t="shared" si="696"/>
        <v>0.36360425963248488</v>
      </c>
      <c r="AH685" s="205">
        <f t="shared" si="697"/>
        <v>0.36360425963248488</v>
      </c>
      <c r="AI685" s="205">
        <f t="shared" si="679"/>
        <v>0.1160619915894542</v>
      </c>
      <c r="AJ685" s="205">
        <f t="shared" ref="AJ685:AJ748" si="714">AI685*(F685-E685)+E685</f>
        <v>1442.1105374792826</v>
      </c>
      <c r="AK685" s="205">
        <f t="shared" si="698"/>
        <v>111.49651010241779</v>
      </c>
      <c r="AL685" s="205">
        <f t="shared" si="680"/>
        <v>111.49651010241779</v>
      </c>
      <c r="AM685" s="205">
        <f t="shared" si="681"/>
        <v>-17.022824841308758</v>
      </c>
      <c r="AN685" s="205">
        <f t="shared" si="699"/>
        <v>-17.022824841308758</v>
      </c>
      <c r="AO685" s="205">
        <f t="shared" si="682"/>
        <v>-17.022824841308758</v>
      </c>
      <c r="AP685" s="205">
        <f t="shared" si="700"/>
        <v>-17.022824841308758</v>
      </c>
      <c r="AQ685" s="205">
        <f t="shared" si="701"/>
        <v>17.022824841308758</v>
      </c>
      <c r="AR685" s="215">
        <f t="shared" si="683"/>
        <v>64.679608511345464</v>
      </c>
      <c r="AS685" s="215">
        <f t="shared" si="684"/>
        <v>64.679608511345464</v>
      </c>
      <c r="AT685" s="215">
        <f t="shared" si="685"/>
        <v>35.394018609809763</v>
      </c>
      <c r="AU685" s="215">
        <f t="shared" ref="AU685:AU748" si="715">AU684+AT685</f>
        <v>1083.703281837157</v>
      </c>
      <c r="AV685" s="201"/>
      <c r="AW685" s="115">
        <f t="shared" ref="AW685:AW748" si="716">(K685-K684)/(A685-A684)</f>
        <v>106.43100000000004</v>
      </c>
      <c r="AX685" s="115">
        <f t="shared" ref="AX685:AX748" si="717">(C685-K685)/(L685-K685)</f>
        <v>0.17340493768695123</v>
      </c>
      <c r="AY685" s="115">
        <f t="shared" si="702"/>
        <v>7.2209142837171152</v>
      </c>
      <c r="AZ685" s="115">
        <f t="shared" ref="AZ685:AZ748" si="718">(C685+1-K685)/(L685-K685)</f>
        <v>0.17717803294451392</v>
      </c>
      <c r="BA685" s="115">
        <f t="shared" si="703"/>
        <v>7.4578700836305742</v>
      </c>
      <c r="BB685" s="115">
        <f t="shared" ref="BB685:BB748" si="719">IF(AY685&lt;M685*100,AY685,(M685+(1-M685)*((C685-N685)/(O685-N685))^1.5)*100)</f>
        <v>7.2209142837171152</v>
      </c>
      <c r="BC685" s="115">
        <f t="shared" ref="BC685:BC748" si="720">IF(BB684&lt;=0,BB685,BC684+BL684*(A685-A684))</f>
        <v>7.2214991528035464</v>
      </c>
      <c r="BD685" s="115">
        <f t="shared" ref="BD685:BD748" si="721">IF(BA685&lt;M685*100,BA685,(M685+(1-M685)*((C685+1-N685)/(O685-N685))^1.5)*100)</f>
        <v>7.4578700836305742</v>
      </c>
      <c r="BE685" s="115">
        <f t="shared" si="704"/>
        <v>0.23637093082702787</v>
      </c>
      <c r="BF685" s="115">
        <f t="shared" si="705"/>
        <v>0.17470015951522813</v>
      </c>
      <c r="BG685" s="115">
        <f t="shared" ref="BG685:BG748" si="722">IF(BC685&lt;M685*100,BF685*(L685-K685)+K685,BF685*(O685-N685)+N685)</f>
        <v>1442.0012402100349</v>
      </c>
      <c r="BH685" s="115">
        <f t="shared" ref="BH685:BH748" si="723">IF(BF684&lt;AX684,BH684,(C685-BG684)/(A685-A684))</f>
        <v>98.96782488688342</v>
      </c>
      <c r="BI685" s="115">
        <f t="shared" si="706"/>
        <v>98.96782488688342</v>
      </c>
      <c r="BJ685" s="115">
        <f t="shared" si="707"/>
        <v>-8.1047376210844462</v>
      </c>
      <c r="BK685" s="115">
        <f t="shared" si="686"/>
        <v>-8.1047376210844462</v>
      </c>
      <c r="BL685" s="115">
        <f t="shared" si="687"/>
        <v>-8.1047376210844462</v>
      </c>
      <c r="BM685" s="115">
        <f t="shared" si="708"/>
        <v>8.1047376210844462</v>
      </c>
      <c r="BN685" s="201">
        <f t="shared" si="688"/>
        <v>27.449560270272674</v>
      </c>
      <c r="BO685" s="216">
        <f t="shared" ref="BO685:BO748" si="724">BO684+BN685</f>
        <v>1258.7207373759904</v>
      </c>
      <c r="BP685" s="201"/>
      <c r="BQ685" s="110">
        <f t="shared" si="689"/>
        <v>1241.218991822107</v>
      </c>
      <c r="BR685" s="110">
        <f t="shared" si="690"/>
        <v>8.7309595565105133E-2</v>
      </c>
      <c r="BS685" s="110">
        <f t="shared" si="709"/>
        <v>0.91269040443489491</v>
      </c>
      <c r="BT685" s="110">
        <f t="shared" si="710"/>
        <v>3.5275443747584283E-2</v>
      </c>
    </row>
    <row r="686" spans="1:72" s="217" customFormat="1">
      <c r="A686" s="110">
        <f t="shared" ref="A686:A749" si="725">A685-0.01</f>
        <v>2.5800000000001369</v>
      </c>
      <c r="B686" s="110">
        <f t="shared" si="691"/>
        <v>1484.0074609685998</v>
      </c>
      <c r="C686" s="116">
        <f t="shared" si="692"/>
        <v>1441.0111657977493</v>
      </c>
      <c r="D686" s="110"/>
      <c r="E686" s="205">
        <f t="shared" si="660"/>
        <v>1428.0736042805104</v>
      </c>
      <c r="F686" s="205">
        <f t="shared" si="661"/>
        <v>1539.5446812236344</v>
      </c>
      <c r="G686" s="205">
        <f t="shared" si="662"/>
        <v>-0.16811940086382829</v>
      </c>
      <c r="H686" s="205">
        <f t="shared" si="663"/>
        <v>1409.3331536111866</v>
      </c>
      <c r="I686" s="205">
        <f t="shared" si="664"/>
        <v>0</v>
      </c>
      <c r="J686" s="110"/>
      <c r="K686" s="115">
        <f t="shared" si="665"/>
        <v>1394.6343600000148</v>
      </c>
      <c r="L686" s="115">
        <f t="shared" si="666"/>
        <v>1660.0995200000089</v>
      </c>
      <c r="M686" s="115">
        <f t="shared" si="667"/>
        <v>0.21234428086069884</v>
      </c>
      <c r="N686" s="115">
        <f t="shared" si="668"/>
        <v>1489.1204572381591</v>
      </c>
      <c r="O686" s="115">
        <f t="shared" si="669"/>
        <v>1882.7872000000048</v>
      </c>
      <c r="P686" s="110"/>
      <c r="Q686" s="205">
        <f t="shared" si="670"/>
        <v>0.50177910021115757</v>
      </c>
      <c r="R686" s="204">
        <f t="shared" si="671"/>
        <v>30.277032956722994</v>
      </c>
      <c r="S686" s="204">
        <f t="shared" si="672"/>
        <v>30.277032956722994</v>
      </c>
      <c r="T686" s="115">
        <f t="shared" si="673"/>
        <v>0.33666602792090328</v>
      </c>
      <c r="U686" s="115">
        <f t="shared" si="674"/>
        <v>19.534349004217493</v>
      </c>
      <c r="V686" s="115">
        <f t="shared" si="675"/>
        <v>0</v>
      </c>
      <c r="W686" s="202">
        <f t="shared" si="693"/>
        <v>19.534349004217493</v>
      </c>
      <c r="X686" s="110"/>
      <c r="Y686" s="205">
        <f t="shared" si="711"/>
        <v>111.64517414922794</v>
      </c>
      <c r="Z686" s="205">
        <f t="shared" si="712"/>
        <v>0.11606204830908798</v>
      </c>
      <c r="AA686" s="205">
        <f t="shared" si="676"/>
        <v>9.4676991067502421</v>
      </c>
      <c r="AB686" s="205">
        <f t="shared" si="694"/>
        <v>9.4817754239742715</v>
      </c>
      <c r="AC686" s="205">
        <f t="shared" si="713"/>
        <v>0.12503298523212705</v>
      </c>
      <c r="AD686" s="205">
        <f t="shared" si="677"/>
        <v>9.8475760627706901</v>
      </c>
      <c r="AE686" s="205">
        <f t="shared" si="695"/>
        <v>0.36580063879641855</v>
      </c>
      <c r="AF686" s="205">
        <f t="shared" si="678"/>
        <v>0.36580063879641855</v>
      </c>
      <c r="AG686" s="205">
        <f t="shared" si="696"/>
        <v>0.36580063879641855</v>
      </c>
      <c r="AH686" s="205">
        <f t="shared" si="697"/>
        <v>0.36580063879641855</v>
      </c>
      <c r="AI686" s="205">
        <f t="shared" si="679"/>
        <v>0.12012376439421368</v>
      </c>
      <c r="AJ686" s="205">
        <f t="shared" si="714"/>
        <v>1441.4639296639955</v>
      </c>
      <c r="AK686" s="205">
        <f t="shared" si="698"/>
        <v>111.57085106217674</v>
      </c>
      <c r="AL686" s="205">
        <f t="shared" si="680"/>
        <v>111.57085106217674</v>
      </c>
      <c r="AM686" s="205">
        <f t="shared" si="681"/>
        <v>-17.121235239156228</v>
      </c>
      <c r="AN686" s="205">
        <f t="shared" si="699"/>
        <v>-17.121235239156228</v>
      </c>
      <c r="AO686" s="205">
        <f t="shared" si="682"/>
        <v>-17.121235239156228</v>
      </c>
      <c r="AP686" s="205">
        <f t="shared" si="700"/>
        <v>-17.121235239156228</v>
      </c>
      <c r="AQ686" s="205">
        <f t="shared" si="701"/>
        <v>17.121235239156228</v>
      </c>
      <c r="AR686" s="215">
        <f t="shared" si="683"/>
        <v>64.766025090604771</v>
      </c>
      <c r="AS686" s="215">
        <f t="shared" si="684"/>
        <v>64.766025090604771</v>
      </c>
      <c r="AT686" s="215">
        <f t="shared" si="685"/>
        <v>36.076132605761323</v>
      </c>
      <c r="AU686" s="215">
        <f t="shared" si="715"/>
        <v>1119.7794144429183</v>
      </c>
      <c r="AV686" s="201"/>
      <c r="AW686" s="115">
        <f t="shared" si="716"/>
        <v>106.53299999999263</v>
      </c>
      <c r="AX686" s="115">
        <f t="shared" si="717"/>
        <v>0.17470015951522808</v>
      </c>
      <c r="AY686" s="115">
        <f t="shared" si="702"/>
        <v>7.301968452595978</v>
      </c>
      <c r="AZ686" s="115">
        <f t="shared" si="718"/>
        <v>0.17846713217559534</v>
      </c>
      <c r="BA686" s="115">
        <f t="shared" si="703"/>
        <v>7.5394101062002559</v>
      </c>
      <c r="BB686" s="115">
        <f t="shared" si="719"/>
        <v>7.301968452595978</v>
      </c>
      <c r="BC686" s="115">
        <f t="shared" si="720"/>
        <v>7.3025465290143892</v>
      </c>
      <c r="BD686" s="115">
        <f t="shared" si="721"/>
        <v>7.5394101062002559</v>
      </c>
      <c r="BE686" s="115">
        <f t="shared" si="704"/>
        <v>0.2368635771858667</v>
      </c>
      <c r="BF686" s="115">
        <f t="shared" si="705"/>
        <v>0.17599151920096071</v>
      </c>
      <c r="BG686" s="115">
        <f t="shared" si="722"/>
        <v>1441.3539768033399</v>
      </c>
      <c r="BH686" s="115">
        <f t="shared" si="723"/>
        <v>99.007441228561518</v>
      </c>
      <c r="BI686" s="115">
        <f t="shared" si="706"/>
        <v>99.007441228561518</v>
      </c>
      <c r="BJ686" s="115">
        <f t="shared" si="707"/>
        <v>-8.1105443143462974</v>
      </c>
      <c r="BK686" s="115">
        <f t="shared" si="686"/>
        <v>-8.1105443143462974</v>
      </c>
      <c r="BL686" s="115">
        <f t="shared" si="687"/>
        <v>-8.1105443143462974</v>
      </c>
      <c r="BM686" s="115">
        <f t="shared" si="708"/>
        <v>8.1105443143462974</v>
      </c>
      <c r="BN686" s="201">
        <f t="shared" si="688"/>
        <v>27.784631586437794</v>
      </c>
      <c r="BO686" s="216">
        <f t="shared" si="724"/>
        <v>1286.5053689624283</v>
      </c>
      <c r="BP686" s="201"/>
      <c r="BQ686" s="110">
        <f t="shared" si="689"/>
        <v>1269.8327735104774</v>
      </c>
      <c r="BR686" s="110">
        <f t="shared" si="690"/>
        <v>8.81832189089959E-2</v>
      </c>
      <c r="BS686" s="110">
        <f t="shared" si="709"/>
        <v>0.91181678109100406</v>
      </c>
      <c r="BT686" s="110">
        <f t="shared" si="710"/>
        <v>3.6088647423167773E-2</v>
      </c>
    </row>
    <row r="687" spans="1:72" s="217" customFormat="1">
      <c r="A687" s="110">
        <f t="shared" si="725"/>
        <v>2.5700000000001371</v>
      </c>
      <c r="B687" s="110">
        <f t="shared" si="691"/>
        <v>1483.8756491043805</v>
      </c>
      <c r="C687" s="116">
        <f t="shared" si="692"/>
        <v>1440.3635055468433</v>
      </c>
      <c r="D687" s="110"/>
      <c r="E687" s="205">
        <f t="shared" si="660"/>
        <v>1426.9661175936703</v>
      </c>
      <c r="F687" s="205">
        <f t="shared" si="661"/>
        <v>1538.4956812236344</v>
      </c>
      <c r="G687" s="205">
        <f t="shared" si="662"/>
        <v>-0.1681182834609975</v>
      </c>
      <c r="H687" s="205">
        <f t="shared" si="663"/>
        <v>1408.2159588010468</v>
      </c>
      <c r="I687" s="205">
        <f t="shared" si="664"/>
        <v>0</v>
      </c>
      <c r="J687" s="110"/>
      <c r="K687" s="115">
        <f t="shared" si="665"/>
        <v>1393.5680100000147</v>
      </c>
      <c r="L687" s="115">
        <f t="shared" si="666"/>
        <v>1659.4643200000087</v>
      </c>
      <c r="M687" s="115">
        <f t="shared" si="667"/>
        <v>0.21258503401360213</v>
      </c>
      <c r="N687" s="115">
        <f t="shared" si="668"/>
        <v>1488.2790855126359</v>
      </c>
      <c r="O687" s="115">
        <f t="shared" si="669"/>
        <v>1882.4402000000048</v>
      </c>
      <c r="P687" s="110"/>
      <c r="Q687" s="205">
        <f t="shared" si="670"/>
        <v>0.51026409194539857</v>
      </c>
      <c r="R687" s="204">
        <f t="shared" si="671"/>
        <v>30.83756896924713</v>
      </c>
      <c r="S687" s="204">
        <f t="shared" si="672"/>
        <v>30.83756896924713</v>
      </c>
      <c r="T687" s="115">
        <f t="shared" si="673"/>
        <v>0.33963479637745941</v>
      </c>
      <c r="U687" s="115">
        <f t="shared" si="674"/>
        <v>19.793302750211751</v>
      </c>
      <c r="V687" s="115">
        <f t="shared" si="675"/>
        <v>0</v>
      </c>
      <c r="W687" s="202">
        <f t="shared" si="693"/>
        <v>19.793302750211751</v>
      </c>
      <c r="X687" s="110"/>
      <c r="Y687" s="205">
        <f t="shared" si="711"/>
        <v>111.71948101398596</v>
      </c>
      <c r="Z687" s="205">
        <f t="shared" si="712"/>
        <v>0.12012409550550356</v>
      </c>
      <c r="AA687" s="205">
        <f t="shared" si="676"/>
        <v>9.6390794831781665</v>
      </c>
      <c r="AB687" s="205">
        <f t="shared" si="694"/>
        <v>9.6529877763658298</v>
      </c>
      <c r="AC687" s="205">
        <f t="shared" si="713"/>
        <v>0.12909032802227219</v>
      </c>
      <c r="AD687" s="205">
        <f t="shared" si="677"/>
        <v>10.020997438625724</v>
      </c>
      <c r="AE687" s="205">
        <f t="shared" si="695"/>
        <v>0.36800966225989384</v>
      </c>
      <c r="AF687" s="205">
        <f t="shared" si="678"/>
        <v>0.36800966225989384</v>
      </c>
      <c r="AG687" s="205">
        <f t="shared" si="696"/>
        <v>0.36800966225989384</v>
      </c>
      <c r="AH687" s="205">
        <f t="shared" si="697"/>
        <v>0.36800966225989384</v>
      </c>
      <c r="AI687" s="205">
        <f t="shared" si="679"/>
        <v>0.12418550200521239</v>
      </c>
      <c r="AJ687" s="205">
        <f t="shared" si="714"/>
        <v>1440.8164724414796</v>
      </c>
      <c r="AK687" s="205">
        <f t="shared" si="698"/>
        <v>111.64517414922794</v>
      </c>
      <c r="AL687" s="205">
        <f t="shared" si="680"/>
        <v>111.64517414922794</v>
      </c>
      <c r="AM687" s="205">
        <f t="shared" si="681"/>
        <v>-17.22036087411216</v>
      </c>
      <c r="AN687" s="205">
        <f t="shared" si="699"/>
        <v>-17.22036087411216</v>
      </c>
      <c r="AO687" s="205">
        <f t="shared" si="682"/>
        <v>-17.22036087411216</v>
      </c>
      <c r="AP687" s="205">
        <f t="shared" si="700"/>
        <v>-17.22036087411216</v>
      </c>
      <c r="AQ687" s="205">
        <f t="shared" si="701"/>
        <v>17.22036087411216</v>
      </c>
      <c r="AR687" s="215">
        <f t="shared" si="683"/>
        <v>64.851943861837043</v>
      </c>
      <c r="AS687" s="215">
        <f t="shared" si="684"/>
        <v>64.851943861837043</v>
      </c>
      <c r="AT687" s="215">
        <f t="shared" si="685"/>
        <v>36.763382941486334</v>
      </c>
      <c r="AU687" s="215">
        <f t="shared" si="715"/>
        <v>1156.5427973844046</v>
      </c>
      <c r="AV687" s="201"/>
      <c r="AW687" s="115">
        <f t="shared" si="716"/>
        <v>106.63500000000795</v>
      </c>
      <c r="AX687" s="115">
        <f t="shared" si="717"/>
        <v>0.17599151920096071</v>
      </c>
      <c r="AY687" s="115">
        <f t="shared" si="702"/>
        <v>7.383080613322675</v>
      </c>
      <c r="AZ687" s="115">
        <f t="shared" si="718"/>
        <v>0.17975238372743729</v>
      </c>
      <c r="BA687" s="115">
        <f t="shared" si="703"/>
        <v>7.6210004543934815</v>
      </c>
      <c r="BB687" s="115">
        <f t="shared" si="719"/>
        <v>7.383080613322675</v>
      </c>
      <c r="BC687" s="115">
        <f t="shared" si="720"/>
        <v>7.3836519721578506</v>
      </c>
      <c r="BD687" s="115">
        <f t="shared" si="721"/>
        <v>7.6210004543934815</v>
      </c>
      <c r="BE687" s="115">
        <f t="shared" si="704"/>
        <v>0.23734848223563088</v>
      </c>
      <c r="BF687" s="115">
        <f t="shared" si="705"/>
        <v>0.17727904866502622</v>
      </c>
      <c r="BG687" s="115">
        <f t="shared" si="722"/>
        <v>1440.7058548803545</v>
      </c>
      <c r="BH687" s="115">
        <f t="shared" si="723"/>
        <v>99.047125649669695</v>
      </c>
      <c r="BI687" s="115">
        <f t="shared" si="706"/>
        <v>99.047125649669695</v>
      </c>
      <c r="BJ687" s="115">
        <f t="shared" si="707"/>
        <v>-8.1161744971135672</v>
      </c>
      <c r="BK687" s="115">
        <f t="shared" si="686"/>
        <v>-8.1161744971135672</v>
      </c>
      <c r="BL687" s="115">
        <f t="shared" si="687"/>
        <v>-8.1161744971135672</v>
      </c>
      <c r="BM687" s="115">
        <f t="shared" si="708"/>
        <v>8.1161744971135672</v>
      </c>
      <c r="BN687" s="201">
        <f t="shared" si="688"/>
        <v>28.120622469211799</v>
      </c>
      <c r="BO687" s="216">
        <f t="shared" si="724"/>
        <v>1314.6259914316402</v>
      </c>
      <c r="BP687" s="201"/>
      <c r="BQ687" s="110">
        <f t="shared" si="689"/>
        <v>1298.8176720269166</v>
      </c>
      <c r="BR687" s="110">
        <f t="shared" si="690"/>
        <v>8.9045816229118613E-2</v>
      </c>
      <c r="BS687" s="110">
        <f t="shared" si="709"/>
        <v>0.91095418377088144</v>
      </c>
      <c r="BT687" s="110">
        <f t="shared" si="710"/>
        <v>3.6912398239004968E-2</v>
      </c>
    </row>
    <row r="688" spans="1:72" s="217" customFormat="1">
      <c r="A688" s="110">
        <f t="shared" si="725"/>
        <v>2.5600000000001373</v>
      </c>
      <c r="B688" s="110">
        <f t="shared" si="691"/>
        <v>1483.7438372401612</v>
      </c>
      <c r="C688" s="116">
        <f t="shared" si="692"/>
        <v>1439.7149861082248</v>
      </c>
      <c r="D688" s="110"/>
      <c r="E688" s="205">
        <f t="shared" si="660"/>
        <v>1425.8575045520786</v>
      </c>
      <c r="F688" s="205">
        <f t="shared" si="661"/>
        <v>1537.4438812236344</v>
      </c>
      <c r="G688" s="205">
        <f t="shared" si="662"/>
        <v>-0.1681162525721252</v>
      </c>
      <c r="H688" s="205">
        <f t="shared" si="663"/>
        <v>1407.098021067955</v>
      </c>
      <c r="I688" s="205">
        <f t="shared" si="664"/>
        <v>0</v>
      </c>
      <c r="J688" s="110"/>
      <c r="K688" s="115">
        <f t="shared" si="665"/>
        <v>1392.5006400000145</v>
      </c>
      <c r="L688" s="115">
        <f t="shared" si="666"/>
        <v>1658.8284800000088</v>
      </c>
      <c r="M688" s="115">
        <f t="shared" si="667"/>
        <v>0.21282633371168794</v>
      </c>
      <c r="N688" s="115">
        <f t="shared" si="668"/>
        <v>1487.4371966800734</v>
      </c>
      <c r="O688" s="115">
        <f t="shared" si="669"/>
        <v>1882.0928000000047</v>
      </c>
      <c r="P688" s="110"/>
      <c r="Q688" s="205">
        <f t="shared" si="670"/>
        <v>0.51875806361618515</v>
      </c>
      <c r="R688" s="204">
        <f t="shared" si="671"/>
        <v>31.402910046529158</v>
      </c>
      <c r="S688" s="204">
        <f t="shared" si="672"/>
        <v>31.402910046529158</v>
      </c>
      <c r="T688" s="115">
        <f t="shared" si="673"/>
        <v>0.34259729377202397</v>
      </c>
      <c r="U688" s="115">
        <f t="shared" si="674"/>
        <v>20.052840161670282</v>
      </c>
      <c r="V688" s="115">
        <f t="shared" si="675"/>
        <v>0</v>
      </c>
      <c r="W688" s="202">
        <f t="shared" si="693"/>
        <v>20.052840161670282</v>
      </c>
      <c r="X688" s="110"/>
      <c r="Y688" s="205">
        <f t="shared" si="711"/>
        <v>111.79377330918453</v>
      </c>
      <c r="Z688" s="205">
        <f t="shared" si="712"/>
        <v>0.12418614144031624</v>
      </c>
      <c r="AA688" s="205">
        <f t="shared" si="676"/>
        <v>9.8114621065282801</v>
      </c>
      <c r="AB688" s="205">
        <f t="shared" si="694"/>
        <v>9.8251913851069475</v>
      </c>
      <c r="AC688" s="205">
        <f t="shared" si="713"/>
        <v>0.13314780889317571</v>
      </c>
      <c r="AD688" s="205">
        <f t="shared" si="677"/>
        <v>10.195422746266626</v>
      </c>
      <c r="AE688" s="205">
        <f t="shared" si="695"/>
        <v>0.37023136115967858</v>
      </c>
      <c r="AF688" s="205">
        <f t="shared" si="678"/>
        <v>0.37023136115967858</v>
      </c>
      <c r="AG688" s="205">
        <f t="shared" si="696"/>
        <v>0.37023136115967858</v>
      </c>
      <c r="AH688" s="205">
        <f t="shared" si="697"/>
        <v>0.37023136115967858</v>
      </c>
      <c r="AI688" s="205">
        <f t="shared" si="679"/>
        <v>0.12824742925641672</v>
      </c>
      <c r="AJ688" s="205">
        <f t="shared" si="714"/>
        <v>1440.1681705002438</v>
      </c>
      <c r="AK688" s="205">
        <f t="shared" si="698"/>
        <v>111.71948101398596</v>
      </c>
      <c r="AL688" s="205">
        <f t="shared" si="680"/>
        <v>111.71948101398596</v>
      </c>
      <c r="AM688" s="205">
        <f t="shared" si="681"/>
        <v>-17.320201619628616</v>
      </c>
      <c r="AN688" s="205">
        <f t="shared" si="699"/>
        <v>-17.320201619628616</v>
      </c>
      <c r="AO688" s="205">
        <f t="shared" si="682"/>
        <v>-17.320201619628616</v>
      </c>
      <c r="AP688" s="205">
        <f t="shared" si="700"/>
        <v>-17.320201619628616</v>
      </c>
      <c r="AQ688" s="205">
        <f t="shared" si="701"/>
        <v>17.320201619628616</v>
      </c>
      <c r="AR688" s="215">
        <f t="shared" si="683"/>
        <v>64.937378154367536</v>
      </c>
      <c r="AS688" s="215">
        <f t="shared" si="684"/>
        <v>64.937378154367536</v>
      </c>
      <c r="AT688" s="215">
        <f t="shared" si="685"/>
        <v>37.455814939207201</v>
      </c>
      <c r="AU688" s="215">
        <f t="shared" si="715"/>
        <v>1193.9986123236117</v>
      </c>
      <c r="AV688" s="201"/>
      <c r="AW688" s="115">
        <f t="shared" si="716"/>
        <v>106.73700000002327</v>
      </c>
      <c r="AX688" s="115">
        <f t="shared" si="717"/>
        <v>0.17727904866502622</v>
      </c>
      <c r="AY688" s="115">
        <f t="shared" si="702"/>
        <v>7.4642490021437728</v>
      </c>
      <c r="AZ688" s="115">
        <f t="shared" si="718"/>
        <v>0.18103381947681976</v>
      </c>
      <c r="BA688" s="115">
        <f t="shared" si="703"/>
        <v>7.7026394831505725</v>
      </c>
      <c r="BB688" s="115">
        <f t="shared" si="719"/>
        <v>7.4642490021437728</v>
      </c>
      <c r="BC688" s="115">
        <f t="shared" si="720"/>
        <v>7.464813717128985</v>
      </c>
      <c r="BD688" s="115">
        <f t="shared" si="721"/>
        <v>7.7026394831505725</v>
      </c>
      <c r="BE688" s="115">
        <f t="shared" si="704"/>
        <v>0.23782576602158745</v>
      </c>
      <c r="BF688" s="115">
        <f t="shared" si="705"/>
        <v>0.17856277915490365</v>
      </c>
      <c r="BG688" s="115">
        <f t="shared" si="722"/>
        <v>1440.056879276736</v>
      </c>
      <c r="BH688" s="115">
        <f t="shared" si="723"/>
        <v>99.086877212973675</v>
      </c>
      <c r="BI688" s="115">
        <f t="shared" si="706"/>
        <v>99.086877212973675</v>
      </c>
      <c r="BJ688" s="115">
        <f t="shared" si="707"/>
        <v>-8.1216307728664852</v>
      </c>
      <c r="BK688" s="115">
        <f t="shared" si="686"/>
        <v>-8.1216307728664852</v>
      </c>
      <c r="BL688" s="115">
        <f t="shared" si="687"/>
        <v>-8.1216307728664852</v>
      </c>
      <c r="BM688" s="115">
        <f t="shared" si="708"/>
        <v>8.1216307728664852</v>
      </c>
      <c r="BN688" s="201">
        <f t="shared" si="688"/>
        <v>28.457530259233234</v>
      </c>
      <c r="BO688" s="216">
        <f t="shared" si="724"/>
        <v>1343.0835216908733</v>
      </c>
      <c r="BP688" s="201"/>
      <c r="BQ688" s="110">
        <f t="shared" si="689"/>
        <v>1328.1750307541472</v>
      </c>
      <c r="BR688" s="110">
        <f t="shared" si="690"/>
        <v>8.9897685521587528E-2</v>
      </c>
      <c r="BS688" s="110">
        <f t="shared" si="709"/>
        <v>0.91010231447841239</v>
      </c>
      <c r="BT688" s="110">
        <f t="shared" si="710"/>
        <v>3.7746734374032871E-2</v>
      </c>
    </row>
    <row r="689" spans="1:72" s="217" customFormat="1">
      <c r="A689" s="110">
        <f t="shared" si="725"/>
        <v>2.5500000000001375</v>
      </c>
      <c r="B689" s="110">
        <f t="shared" si="691"/>
        <v>1483.6120253759416</v>
      </c>
      <c r="C689" s="116">
        <f t="shared" si="692"/>
        <v>1439.065612326681</v>
      </c>
      <c r="D689" s="110"/>
      <c r="E689" s="205">
        <f t="shared" si="660"/>
        <v>1424.7477651557356</v>
      </c>
      <c r="F689" s="205">
        <f t="shared" si="661"/>
        <v>1536.3892812236345</v>
      </c>
      <c r="G689" s="205">
        <f t="shared" si="662"/>
        <v>-0.16811330834358262</v>
      </c>
      <c r="H689" s="205">
        <f t="shared" si="663"/>
        <v>1405.9793405410678</v>
      </c>
      <c r="I689" s="205">
        <f t="shared" si="664"/>
        <v>0</v>
      </c>
      <c r="J689" s="110"/>
      <c r="K689" s="115">
        <f t="shared" si="665"/>
        <v>1391.4322500000148</v>
      </c>
      <c r="L689" s="115">
        <f t="shared" si="666"/>
        <v>1658.1920000000086</v>
      </c>
      <c r="M689" s="115">
        <f t="shared" si="667"/>
        <v>0.21306818181817846</v>
      </c>
      <c r="N689" s="115">
        <f t="shared" si="668"/>
        <v>1486.5947921174991</v>
      </c>
      <c r="O689" s="115">
        <f t="shared" si="669"/>
        <v>1881.7450000000047</v>
      </c>
      <c r="P689" s="110"/>
      <c r="Q689" s="205">
        <f t="shared" si="670"/>
        <v>0.52726138351977891</v>
      </c>
      <c r="R689" s="204">
        <f t="shared" si="671"/>
        <v>31.973073474038337</v>
      </c>
      <c r="S689" s="204">
        <f t="shared" si="672"/>
        <v>31.973073474038337</v>
      </c>
      <c r="T689" s="115">
        <f t="shared" si="673"/>
        <v>0.34555353787791782</v>
      </c>
      <c r="U689" s="115">
        <f t="shared" si="674"/>
        <v>20.312950754553729</v>
      </c>
      <c r="V689" s="115">
        <f t="shared" si="675"/>
        <v>0</v>
      </c>
      <c r="W689" s="202">
        <f t="shared" si="693"/>
        <v>20.312950754553729</v>
      </c>
      <c r="X689" s="110"/>
      <c r="Y689" s="205">
        <f t="shared" si="711"/>
        <v>111.86805268871706</v>
      </c>
      <c r="Z689" s="205">
        <f t="shared" si="712"/>
        <v>0.12824841219674535</v>
      </c>
      <c r="AA689" s="205">
        <f t="shared" si="676"/>
        <v>9.9848541179307606</v>
      </c>
      <c r="AB689" s="205">
        <f t="shared" si="694"/>
        <v>9.9983934013032307</v>
      </c>
      <c r="AC689" s="205">
        <f t="shared" si="713"/>
        <v>0.13720565351002001</v>
      </c>
      <c r="AD689" s="205">
        <f t="shared" si="677"/>
        <v>10.370859167502843</v>
      </c>
      <c r="AE689" s="205">
        <f t="shared" si="695"/>
        <v>0.37246576619961225</v>
      </c>
      <c r="AF689" s="205">
        <f t="shared" si="678"/>
        <v>0.37246576619961225</v>
      </c>
      <c r="AG689" s="205">
        <f t="shared" si="696"/>
        <v>0.37246576619961225</v>
      </c>
      <c r="AH689" s="205">
        <f t="shared" si="697"/>
        <v>0.37246576619961225</v>
      </c>
      <c r="AI689" s="205">
        <f t="shared" si="679"/>
        <v>0.13230976941124653</v>
      </c>
      <c r="AJ689" s="205">
        <f t="shared" si="714"/>
        <v>1439.5190284034013</v>
      </c>
      <c r="AK689" s="205">
        <f t="shared" si="698"/>
        <v>111.79377330918453</v>
      </c>
      <c r="AL689" s="205">
        <f t="shared" si="680"/>
        <v>111.79377330918453</v>
      </c>
      <c r="AM689" s="205">
        <f t="shared" si="681"/>
        <v>-17.420757396986922</v>
      </c>
      <c r="AN689" s="205">
        <f t="shared" si="699"/>
        <v>-17.420757396986922</v>
      </c>
      <c r="AO689" s="205">
        <f t="shared" si="682"/>
        <v>-17.420757396986922</v>
      </c>
      <c r="AP689" s="205">
        <f t="shared" si="700"/>
        <v>-17.420757396986922</v>
      </c>
      <c r="AQ689" s="205">
        <f t="shared" si="701"/>
        <v>17.420757396986922</v>
      </c>
      <c r="AR689" s="215">
        <f t="shared" si="683"/>
        <v>65.022340931018618</v>
      </c>
      <c r="AS689" s="215">
        <f t="shared" si="684"/>
        <v>65.022340931018618</v>
      </c>
      <c r="AT689" s="215">
        <f t="shared" si="685"/>
        <v>38.153474127653006</v>
      </c>
      <c r="AU689" s="215">
        <f t="shared" si="715"/>
        <v>1232.1520864512647</v>
      </c>
      <c r="AV689" s="201"/>
      <c r="AW689" s="115">
        <f t="shared" si="716"/>
        <v>106.83899999997038</v>
      </c>
      <c r="AX689" s="115">
        <f t="shared" si="717"/>
        <v>0.17856277915490365</v>
      </c>
      <c r="AY689" s="115">
        <f t="shared" si="702"/>
        <v>7.5454718813053363</v>
      </c>
      <c r="AZ689" s="115">
        <f t="shared" si="718"/>
        <v>0.18231147062728667</v>
      </c>
      <c r="BA689" s="115">
        <f t="shared" si="703"/>
        <v>7.7843255706639969</v>
      </c>
      <c r="BB689" s="115">
        <f t="shared" si="719"/>
        <v>7.5454718813053363</v>
      </c>
      <c r="BC689" s="115">
        <f t="shared" si="720"/>
        <v>7.5460300248576484</v>
      </c>
      <c r="BD689" s="115">
        <f t="shared" si="721"/>
        <v>7.7843255706639969</v>
      </c>
      <c r="BE689" s="115">
        <f t="shared" si="704"/>
        <v>0.23829554580634849</v>
      </c>
      <c r="BF689" s="115">
        <f t="shared" si="705"/>
        <v>0.17984274126338912</v>
      </c>
      <c r="BG689" s="115">
        <f t="shared" si="722"/>
        <v>1439.40705469875</v>
      </c>
      <c r="BH689" s="115">
        <f t="shared" si="723"/>
        <v>99.12669500549994</v>
      </c>
      <c r="BI689" s="115">
        <f t="shared" si="706"/>
        <v>99.12669500549994</v>
      </c>
      <c r="BJ689" s="115">
        <f t="shared" si="707"/>
        <v>-8.1269156685514918</v>
      </c>
      <c r="BK689" s="115">
        <f t="shared" si="686"/>
        <v>-8.1269156685514918</v>
      </c>
      <c r="BL689" s="115">
        <f t="shared" si="687"/>
        <v>-8.1269156685514918</v>
      </c>
      <c r="BM689" s="115">
        <f t="shared" si="708"/>
        <v>8.1269156685514918</v>
      </c>
      <c r="BN689" s="201">
        <f t="shared" si="688"/>
        <v>28.795352389552118</v>
      </c>
      <c r="BO689" s="216">
        <f t="shared" si="724"/>
        <v>1371.8788740804255</v>
      </c>
      <c r="BP689" s="201"/>
      <c r="BQ689" s="110">
        <f t="shared" si="689"/>
        <v>1357.9061953175094</v>
      </c>
      <c r="BR689" s="110">
        <f t="shared" si="690"/>
        <v>9.0739116641496698E-2</v>
      </c>
      <c r="BS689" s="110">
        <f t="shared" si="709"/>
        <v>0.9092608833585033</v>
      </c>
      <c r="BT689" s="110">
        <f t="shared" si="710"/>
        <v>3.8591694070923617E-2</v>
      </c>
    </row>
    <row r="690" spans="1:72" s="217" customFormat="1">
      <c r="A690" s="110">
        <f t="shared" si="725"/>
        <v>2.5400000000001377</v>
      </c>
      <c r="B690" s="110">
        <f t="shared" si="691"/>
        <v>1483.4802135117222</v>
      </c>
      <c r="C690" s="116">
        <f t="shared" si="692"/>
        <v>1438.4153889173708</v>
      </c>
      <c r="D690" s="110"/>
      <c r="E690" s="205">
        <f t="shared" si="660"/>
        <v>1423.6368994046409</v>
      </c>
      <c r="F690" s="205">
        <f t="shared" si="661"/>
        <v>1535.3318812236346</v>
      </c>
      <c r="G690" s="205">
        <f t="shared" si="662"/>
        <v>-0.1681094509875363</v>
      </c>
      <c r="H690" s="205">
        <f t="shared" si="663"/>
        <v>1404.8599173329869</v>
      </c>
      <c r="I690" s="205">
        <f t="shared" si="664"/>
        <v>0</v>
      </c>
      <c r="J690" s="110"/>
      <c r="K690" s="115">
        <f t="shared" si="665"/>
        <v>1390.3628400000148</v>
      </c>
      <c r="L690" s="115">
        <f t="shared" si="666"/>
        <v>1657.5548800000088</v>
      </c>
      <c r="M690" s="115">
        <f t="shared" si="667"/>
        <v>0.21331058020477481</v>
      </c>
      <c r="N690" s="115">
        <f t="shared" si="668"/>
        <v>1485.751873207483</v>
      </c>
      <c r="O690" s="115">
        <f t="shared" si="669"/>
        <v>1881.3968000000048</v>
      </c>
      <c r="P690" s="110"/>
      <c r="Q690" s="205">
        <f t="shared" si="670"/>
        <v>0.53577442005460829</v>
      </c>
      <c r="R690" s="204">
        <f t="shared" si="671"/>
        <v>32.548076589763269</v>
      </c>
      <c r="S690" s="204">
        <f t="shared" si="672"/>
        <v>32.548076589763269</v>
      </c>
      <c r="T690" s="115">
        <f t="shared" si="673"/>
        <v>0.34850354640695713</v>
      </c>
      <c r="U690" s="115">
        <f t="shared" si="674"/>
        <v>20.573624205633383</v>
      </c>
      <c r="V690" s="115">
        <f t="shared" si="675"/>
        <v>0</v>
      </c>
      <c r="W690" s="202">
        <f t="shared" si="693"/>
        <v>20.573624205633383</v>
      </c>
      <c r="X690" s="110"/>
      <c r="Y690" s="205">
        <f t="shared" si="711"/>
        <v>111.94232080809127</v>
      </c>
      <c r="Z690" s="205">
        <f t="shared" si="712"/>
        <v>0.1323111322644655</v>
      </c>
      <c r="AA690" s="205">
        <f t="shared" si="676"/>
        <v>10.159262658161161</v>
      </c>
      <c r="AB690" s="205">
        <f t="shared" si="694"/>
        <v>10.172600975273097</v>
      </c>
      <c r="AC690" s="205">
        <f t="shared" si="713"/>
        <v>0.14126408595777054</v>
      </c>
      <c r="AD690" s="205">
        <f t="shared" si="677"/>
        <v>10.547313882927728</v>
      </c>
      <c r="AE690" s="205">
        <f t="shared" si="695"/>
        <v>0.37471290765463117</v>
      </c>
      <c r="AF690" s="205">
        <f t="shared" si="678"/>
        <v>0.37471290765463117</v>
      </c>
      <c r="AG690" s="205">
        <f t="shared" si="696"/>
        <v>0.37471290765463117</v>
      </c>
      <c r="AH690" s="205">
        <f t="shared" si="697"/>
        <v>0.37471290765463117</v>
      </c>
      <c r="AI690" s="205">
        <f t="shared" si="679"/>
        <v>0.13637274423029219</v>
      </c>
      <c r="AJ690" s="205">
        <f t="shared" si="714"/>
        <v>1438.8690505920497</v>
      </c>
      <c r="AK690" s="205">
        <f t="shared" si="698"/>
        <v>111.86805268871706</v>
      </c>
      <c r="AL690" s="205">
        <f t="shared" si="680"/>
        <v>111.86805268871706</v>
      </c>
      <c r="AM690" s="205">
        <f t="shared" si="681"/>
        <v>-17.522028172786268</v>
      </c>
      <c r="AN690" s="205">
        <f t="shared" si="699"/>
        <v>-17.522028172786268</v>
      </c>
      <c r="AO690" s="205">
        <f t="shared" si="682"/>
        <v>-17.522028172786268</v>
      </c>
      <c r="AP690" s="205">
        <f t="shared" si="700"/>
        <v>-17.522028172786268</v>
      </c>
      <c r="AQ690" s="205">
        <f t="shared" si="701"/>
        <v>17.522028172786268</v>
      </c>
      <c r="AR690" s="215">
        <f t="shared" si="683"/>
        <v>65.106844801701513</v>
      </c>
      <c r="AS690" s="215">
        <f t="shared" si="684"/>
        <v>65.106844801701513</v>
      </c>
      <c r="AT690" s="215">
        <f t="shared" si="685"/>
        <v>38.856406245761718</v>
      </c>
      <c r="AU690" s="215">
        <f t="shared" si="715"/>
        <v>1271.0084926970264</v>
      </c>
      <c r="AV690" s="201"/>
      <c r="AW690" s="115">
        <f t="shared" si="716"/>
        <v>106.94100000000844</v>
      </c>
      <c r="AX690" s="115">
        <f t="shared" si="717"/>
        <v>0.17984274126338912</v>
      </c>
      <c r="AY690" s="115">
        <f t="shared" si="702"/>
        <v>7.6267475382891057</v>
      </c>
      <c r="AZ690" s="115">
        <f t="shared" si="718"/>
        <v>0.18358536772786022</v>
      </c>
      <c r="BA690" s="115">
        <f t="shared" si="703"/>
        <v>7.8660571177027476</v>
      </c>
      <c r="BB690" s="115">
        <f t="shared" si="719"/>
        <v>7.6267475382891057</v>
      </c>
      <c r="BC690" s="115">
        <f t="shared" si="720"/>
        <v>7.6272991815431617</v>
      </c>
      <c r="BD690" s="115">
        <f t="shared" si="721"/>
        <v>7.8660571177027476</v>
      </c>
      <c r="BE690" s="115">
        <f t="shared" si="704"/>
        <v>0.23875793615958596</v>
      </c>
      <c r="BF690" s="115">
        <f t="shared" si="705"/>
        <v>0.181118964946623</v>
      </c>
      <c r="BG690" s="115">
        <f t="shared" si="722"/>
        <v>1438.7563857267903</v>
      </c>
      <c r="BH690" s="115">
        <f t="shared" si="723"/>
        <v>99.166578137921832</v>
      </c>
      <c r="BI690" s="115">
        <f t="shared" si="706"/>
        <v>99.166578137921832</v>
      </c>
      <c r="BJ690" s="115">
        <f t="shared" si="707"/>
        <v>-8.1320316375018109</v>
      </c>
      <c r="BK690" s="115">
        <f t="shared" si="686"/>
        <v>-8.1320316375018109</v>
      </c>
      <c r="BL690" s="115">
        <f t="shared" si="687"/>
        <v>-8.1320316375018109</v>
      </c>
      <c r="BM690" s="115">
        <f t="shared" si="708"/>
        <v>8.1320316375018109</v>
      </c>
      <c r="BN690" s="201">
        <f t="shared" si="688"/>
        <v>29.13408638325663</v>
      </c>
      <c r="BO690" s="216">
        <f t="shared" si="724"/>
        <v>1401.012960463682</v>
      </c>
      <c r="BP690" s="201"/>
      <c r="BQ690" s="110">
        <f t="shared" si="689"/>
        <v>1388.0125136870165</v>
      </c>
      <c r="BR690" s="110">
        <f t="shared" si="690"/>
        <v>9.1570391488821026E-2</v>
      </c>
      <c r="BS690" s="110">
        <f t="shared" si="709"/>
        <v>0.90842960851117904</v>
      </c>
      <c r="BT690" s="110">
        <f t="shared" si="710"/>
        <v>3.9447315638985014E-2</v>
      </c>
    </row>
    <row r="691" spans="1:72" s="217" customFormat="1">
      <c r="A691" s="110">
        <f t="shared" si="725"/>
        <v>2.5300000000001379</v>
      </c>
      <c r="B691" s="110">
        <f t="shared" si="691"/>
        <v>1483.3484016475029</v>
      </c>
      <c r="C691" s="116">
        <f t="shared" si="692"/>
        <v>1437.7643204693538</v>
      </c>
      <c r="D691" s="110"/>
      <c r="E691" s="205">
        <f t="shared" si="660"/>
        <v>1422.5249072987949</v>
      </c>
      <c r="F691" s="205">
        <f t="shared" si="661"/>
        <v>1534.2716812236347</v>
      </c>
      <c r="G691" s="205">
        <f t="shared" si="662"/>
        <v>-0.1681046807818985</v>
      </c>
      <c r="H691" s="205">
        <f t="shared" si="663"/>
        <v>1403.7397515397527</v>
      </c>
      <c r="I691" s="205">
        <f t="shared" si="664"/>
        <v>0</v>
      </c>
      <c r="J691" s="110"/>
      <c r="K691" s="115">
        <f t="shared" si="665"/>
        <v>1389.2924100000148</v>
      </c>
      <c r="L691" s="115">
        <f t="shared" si="666"/>
        <v>1656.9171200000087</v>
      </c>
      <c r="M691" s="115">
        <f t="shared" si="667"/>
        <v>0.21355353075170508</v>
      </c>
      <c r="N691" s="115">
        <f t="shared" si="668"/>
        <v>1484.9084413381674</v>
      </c>
      <c r="O691" s="115">
        <f t="shared" si="669"/>
        <v>1881.048200000005</v>
      </c>
      <c r="P691" s="110"/>
      <c r="Q691" s="205">
        <f t="shared" si="670"/>
        <v>0.54429754177617251</v>
      </c>
      <c r="R691" s="204">
        <f t="shared" si="671"/>
        <v>33.127936783150055</v>
      </c>
      <c r="S691" s="204">
        <f t="shared" si="672"/>
        <v>33.127936783150055</v>
      </c>
      <c r="T691" s="115">
        <f t="shared" si="673"/>
        <v>0.35144733700968883</v>
      </c>
      <c r="U691" s="115">
        <f t="shared" si="674"/>
        <v>20.834850349009052</v>
      </c>
      <c r="V691" s="115">
        <f t="shared" si="675"/>
        <v>0</v>
      </c>
      <c r="W691" s="202">
        <f t="shared" si="693"/>
        <v>20.834850349009052</v>
      </c>
      <c r="X691" s="110"/>
      <c r="Y691" s="205">
        <f t="shared" si="711"/>
        <v>112.0165793234288</v>
      </c>
      <c r="Z691" s="205">
        <f t="shared" si="712"/>
        <v>0.13637452460872704</v>
      </c>
      <c r="AA691" s="205">
        <f t="shared" si="676"/>
        <v>10.334694868084116</v>
      </c>
      <c r="AB691" s="205">
        <f t="shared" si="694"/>
        <v>10.347821257000955</v>
      </c>
      <c r="AC691" s="205">
        <f t="shared" si="713"/>
        <v>0.14532332881020307</v>
      </c>
      <c r="AD691" s="205">
        <f t="shared" si="677"/>
        <v>10.724794072376913</v>
      </c>
      <c r="AE691" s="205">
        <f t="shared" si="695"/>
        <v>0.37697281537595728</v>
      </c>
      <c r="AF691" s="205">
        <f t="shared" si="678"/>
        <v>0.37697281537595728</v>
      </c>
      <c r="AG691" s="205">
        <f t="shared" si="696"/>
        <v>0.37697281537595728</v>
      </c>
      <c r="AH691" s="205">
        <f t="shared" si="697"/>
        <v>0.37697281537595728</v>
      </c>
      <c r="AI691" s="205">
        <f t="shared" si="679"/>
        <v>0.14043657403741419</v>
      </c>
      <c r="AJ691" s="205">
        <f t="shared" si="714"/>
        <v>1438.2182413885328</v>
      </c>
      <c r="AK691" s="205">
        <f t="shared" si="698"/>
        <v>111.94232080809127</v>
      </c>
      <c r="AL691" s="205">
        <f t="shared" si="680"/>
        <v>111.94232080809127</v>
      </c>
      <c r="AM691" s="205">
        <f t="shared" si="681"/>
        <v>-17.624013957217386</v>
      </c>
      <c r="AN691" s="205">
        <f t="shared" si="699"/>
        <v>-17.624013957217386</v>
      </c>
      <c r="AO691" s="205">
        <f t="shared" si="682"/>
        <v>-17.624013957217386</v>
      </c>
      <c r="AP691" s="205">
        <f t="shared" si="700"/>
        <v>-17.624013957217386</v>
      </c>
      <c r="AQ691" s="205">
        <f t="shared" si="701"/>
        <v>17.624013957217386</v>
      </c>
      <c r="AR691" s="215">
        <f t="shared" si="683"/>
        <v>65.190902036313659</v>
      </c>
      <c r="AS691" s="215">
        <f t="shared" si="684"/>
        <v>65.190902036313659</v>
      </c>
      <c r="AT691" s="215">
        <f t="shared" si="685"/>
        <v>39.564657246305543</v>
      </c>
      <c r="AU691" s="215">
        <f t="shared" si="715"/>
        <v>1310.5731499433321</v>
      </c>
      <c r="AV691" s="201"/>
      <c r="AW691" s="115">
        <f t="shared" si="716"/>
        <v>107.04300000000104</v>
      </c>
      <c r="AX691" s="115">
        <f t="shared" si="717"/>
        <v>0.18111896494662297</v>
      </c>
      <c r="AY691" s="115">
        <f t="shared" si="702"/>
        <v>7.7080742850767825</v>
      </c>
      <c r="AZ691" s="115">
        <f t="shared" si="718"/>
        <v>0.18485554069106758</v>
      </c>
      <c r="BA691" s="115">
        <f t="shared" si="703"/>
        <v>7.947832546961302</v>
      </c>
      <c r="BB691" s="115">
        <f t="shared" si="719"/>
        <v>7.7080742850767825</v>
      </c>
      <c r="BC691" s="115">
        <f t="shared" si="720"/>
        <v>7.7086194979181784</v>
      </c>
      <c r="BD691" s="115">
        <f t="shared" si="721"/>
        <v>7.947832546961302</v>
      </c>
      <c r="BE691" s="115">
        <f t="shared" si="704"/>
        <v>0.23921304904312368</v>
      </c>
      <c r="BF691" s="115">
        <f t="shared" si="705"/>
        <v>0.18239147954148754</v>
      </c>
      <c r="BG691" s="115">
        <f t="shared" si="722"/>
        <v>1438.1048768187752</v>
      </c>
      <c r="BH691" s="115">
        <f t="shared" si="723"/>
        <v>99.206525743650062</v>
      </c>
      <c r="BI691" s="115">
        <f t="shared" si="706"/>
        <v>99.206525743650062</v>
      </c>
      <c r="BJ691" s="115">
        <f t="shared" si="707"/>
        <v>-8.1369810621355061</v>
      </c>
      <c r="BK691" s="115">
        <f t="shared" si="686"/>
        <v>-8.1369810621355061</v>
      </c>
      <c r="BL691" s="115">
        <f t="shared" si="687"/>
        <v>-8.1369810621355061</v>
      </c>
      <c r="BM691" s="115">
        <f t="shared" si="708"/>
        <v>8.1369810621355061</v>
      </c>
      <c r="BN691" s="201">
        <f t="shared" si="688"/>
        <v>29.473729851197071</v>
      </c>
      <c r="BO691" s="216">
        <f t="shared" si="724"/>
        <v>1430.4866903148791</v>
      </c>
      <c r="BP691" s="201"/>
      <c r="BQ691" s="110">
        <f t="shared" si="689"/>
        <v>1418.4953362777244</v>
      </c>
      <c r="BR691" s="110">
        <f t="shared" si="690"/>
        <v>9.2391784197360063E-2</v>
      </c>
      <c r="BS691" s="110">
        <f t="shared" si="709"/>
        <v>0.90760821580263995</v>
      </c>
      <c r="BT691" s="110">
        <f t="shared" si="710"/>
        <v>4.0313637457012927E-2</v>
      </c>
    </row>
    <row r="692" spans="1:72" s="217" customFormat="1">
      <c r="A692" s="110">
        <f t="shared" si="725"/>
        <v>2.5200000000001381</v>
      </c>
      <c r="B692" s="110">
        <f t="shared" si="691"/>
        <v>1483.2165897832836</v>
      </c>
      <c r="C692" s="116">
        <f t="shared" si="692"/>
        <v>1437.1124114489908</v>
      </c>
      <c r="D692" s="110"/>
      <c r="E692" s="205">
        <f t="shared" si="660"/>
        <v>1421.4117888381973</v>
      </c>
      <c r="F692" s="205">
        <f t="shared" si="661"/>
        <v>1533.2086812236348</v>
      </c>
      <c r="G692" s="205">
        <f t="shared" si="662"/>
        <v>-0.16809899807026202</v>
      </c>
      <c r="H692" s="205">
        <f t="shared" si="663"/>
        <v>1402.6188432408362</v>
      </c>
      <c r="I692" s="205">
        <f t="shared" si="664"/>
        <v>0</v>
      </c>
      <c r="J692" s="110"/>
      <c r="K692" s="115">
        <f t="shared" si="665"/>
        <v>1388.2209600000149</v>
      </c>
      <c r="L692" s="115">
        <f t="shared" si="666"/>
        <v>1656.2787200000089</v>
      </c>
      <c r="M692" s="115">
        <f t="shared" si="667"/>
        <v>0.21379703534777311</v>
      </c>
      <c r="N692" s="115">
        <f t="shared" si="668"/>
        <v>1484.0644979032959</v>
      </c>
      <c r="O692" s="115">
        <f t="shared" si="669"/>
        <v>1880.6992000000048</v>
      </c>
      <c r="P692" s="110"/>
      <c r="Q692" s="205">
        <f t="shared" si="670"/>
        <v>0.55283111745185565</v>
      </c>
      <c r="R692" s="204">
        <f t="shared" si="671"/>
        <v>33.712671493981894</v>
      </c>
      <c r="S692" s="204">
        <f t="shared" si="672"/>
        <v>33.712671493981894</v>
      </c>
      <c r="T692" s="115">
        <f t="shared" si="673"/>
        <v>0.35438492727563936</v>
      </c>
      <c r="U692" s="115">
        <f t="shared" si="674"/>
        <v>21.09661917273532</v>
      </c>
      <c r="V692" s="115">
        <f t="shared" si="675"/>
        <v>0</v>
      </c>
      <c r="W692" s="202">
        <f t="shared" si="693"/>
        <v>21.09661917273532</v>
      </c>
      <c r="X692" s="110"/>
      <c r="Y692" s="205">
        <f t="shared" si="711"/>
        <v>112.0908298916471</v>
      </c>
      <c r="Z692" s="205">
        <f t="shared" si="712"/>
        <v>0.14043881073780767</v>
      </c>
      <c r="AA692" s="205">
        <f t="shared" si="676"/>
        <v>10.511157889077118</v>
      </c>
      <c r="AB692" s="205">
        <f t="shared" si="694"/>
        <v>10.524061396573126</v>
      </c>
      <c r="AC692" s="205">
        <f t="shared" si="713"/>
        <v>0.14938360319726479</v>
      </c>
      <c r="AD692" s="205">
        <f t="shared" si="677"/>
        <v>10.903306915365848</v>
      </c>
      <c r="AE692" s="205">
        <f t="shared" si="695"/>
        <v>0.37924551879272173</v>
      </c>
      <c r="AF692" s="205">
        <f t="shared" si="678"/>
        <v>0.37924551879272173</v>
      </c>
      <c r="AG692" s="205">
        <f t="shared" si="696"/>
        <v>0.37924551879272173</v>
      </c>
      <c r="AH692" s="205">
        <f t="shared" si="697"/>
        <v>0.37924551879272173</v>
      </c>
      <c r="AI692" s="205">
        <f t="shared" si="679"/>
        <v>0.1445014777842252</v>
      </c>
      <c r="AJ692" s="205">
        <f t="shared" si="714"/>
        <v>1437.5666049995771</v>
      </c>
      <c r="AK692" s="205">
        <f t="shared" si="698"/>
        <v>112.0165793234288</v>
      </c>
      <c r="AL692" s="205">
        <f t="shared" si="680"/>
        <v>112.0165793234288</v>
      </c>
      <c r="AM692" s="205">
        <f t="shared" si="681"/>
        <v>-17.726714801652992</v>
      </c>
      <c r="AN692" s="205">
        <f t="shared" si="699"/>
        <v>-17.726714801652992</v>
      </c>
      <c r="AO692" s="205">
        <f t="shared" si="682"/>
        <v>-17.726714801652992</v>
      </c>
      <c r="AP692" s="205">
        <f t="shared" si="700"/>
        <v>-17.726714801652992</v>
      </c>
      <c r="AQ692" s="205">
        <f t="shared" si="701"/>
        <v>17.726714801652992</v>
      </c>
      <c r="AR692" s="215">
        <f t="shared" si="683"/>
        <v>65.274524577248386</v>
      </c>
      <c r="AS692" s="215">
        <f t="shared" si="684"/>
        <v>65.274524577248386</v>
      </c>
      <c r="AT692" s="215">
        <f t="shared" si="685"/>
        <v>40.278273299469269</v>
      </c>
      <c r="AU692" s="215">
        <f t="shared" si="715"/>
        <v>1350.8514232428013</v>
      </c>
      <c r="AV692" s="201"/>
      <c r="AW692" s="115">
        <f t="shared" si="716"/>
        <v>107.14499999999363</v>
      </c>
      <c r="AX692" s="115">
        <f t="shared" si="717"/>
        <v>0.18239147954148754</v>
      </c>
      <c r="AY692" s="115">
        <f t="shared" si="702"/>
        <v>7.7894504574428884</v>
      </c>
      <c r="AZ692" s="115">
        <f t="shared" si="718"/>
        <v>0.18612201881033774</v>
      </c>
      <c r="BA692" s="115">
        <f t="shared" si="703"/>
        <v>8.0296503024336534</v>
      </c>
      <c r="BB692" s="115">
        <f t="shared" si="719"/>
        <v>7.7894504574428884</v>
      </c>
      <c r="BC692" s="115">
        <f t="shared" si="720"/>
        <v>7.789989308539532</v>
      </c>
      <c r="BD692" s="115">
        <f t="shared" si="721"/>
        <v>8.0296503024336534</v>
      </c>
      <c r="BE692" s="115">
        <f t="shared" si="704"/>
        <v>0.23966099389412143</v>
      </c>
      <c r="BF692" s="115">
        <f t="shared" si="705"/>
        <v>0.18366031378238015</v>
      </c>
      <c r="BG692" s="115">
        <f t="shared" si="722"/>
        <v>1437.4525323134158</v>
      </c>
      <c r="BH692" s="115">
        <f t="shared" si="723"/>
        <v>99.246536978446173</v>
      </c>
      <c r="BI692" s="115">
        <f t="shared" si="706"/>
        <v>99.246536978446173</v>
      </c>
      <c r="BJ692" s="115">
        <f t="shared" si="707"/>
        <v>-8.1417662566544831</v>
      </c>
      <c r="BK692" s="115">
        <f t="shared" si="686"/>
        <v>-8.1417662566544831</v>
      </c>
      <c r="BL692" s="115">
        <f t="shared" si="687"/>
        <v>-8.1417662566544831</v>
      </c>
      <c r="BM692" s="115">
        <f t="shared" si="708"/>
        <v>8.1417662566544831</v>
      </c>
      <c r="BN692" s="201">
        <f t="shared" si="688"/>
        <v>29.814280489799188</v>
      </c>
      <c r="BO692" s="216">
        <f t="shared" si="724"/>
        <v>1460.3009708046782</v>
      </c>
      <c r="BP692" s="201"/>
      <c r="BQ692" s="110">
        <f t="shared" si="689"/>
        <v>1449.3560160484903</v>
      </c>
      <c r="BR692" s="110">
        <f t="shared" si="690"/>
        <v>9.3203561325515383E-2</v>
      </c>
      <c r="BS692" s="110">
        <f t="shared" si="709"/>
        <v>0.90679643867448467</v>
      </c>
      <c r="BT692" s="110">
        <f t="shared" si="710"/>
        <v>4.1190697976098097E-2</v>
      </c>
    </row>
    <row r="693" spans="1:72" s="217" customFormat="1">
      <c r="A693" s="110">
        <f t="shared" si="725"/>
        <v>2.5100000000001383</v>
      </c>
      <c r="B693" s="110">
        <f t="shared" si="691"/>
        <v>1483.0847779190642</v>
      </c>
      <c r="C693" s="116">
        <f t="shared" si="692"/>
        <v>1436.4596662032184</v>
      </c>
      <c r="D693" s="110"/>
      <c r="E693" s="205">
        <f t="shared" si="660"/>
        <v>1420.2975440228483</v>
      </c>
      <c r="F693" s="205">
        <f t="shared" si="661"/>
        <v>1532.1428812236347</v>
      </c>
      <c r="G693" s="205">
        <f t="shared" si="662"/>
        <v>-0.16809240326182009</v>
      </c>
      <c r="H693" s="205">
        <f t="shared" si="663"/>
        <v>1401.4971924991396</v>
      </c>
      <c r="I693" s="205">
        <f t="shared" si="664"/>
        <v>0</v>
      </c>
      <c r="J693" s="110"/>
      <c r="K693" s="115">
        <f t="shared" si="665"/>
        <v>1387.1484900000148</v>
      </c>
      <c r="L693" s="115">
        <f t="shared" si="666"/>
        <v>1655.6396800000089</v>
      </c>
      <c r="M693" s="115">
        <f t="shared" si="667"/>
        <v>0.21404109589040757</v>
      </c>
      <c r="N693" s="115">
        <f t="shared" si="668"/>
        <v>1483.2200443022411</v>
      </c>
      <c r="O693" s="115">
        <f t="shared" si="669"/>
        <v>1880.3498000000047</v>
      </c>
      <c r="P693" s="110"/>
      <c r="Q693" s="205">
        <f t="shared" si="670"/>
        <v>0.56137551611560976</v>
      </c>
      <c r="R693" s="204">
        <f t="shared" si="671"/>
        <v>34.302298211195293</v>
      </c>
      <c r="S693" s="204">
        <f t="shared" si="672"/>
        <v>34.302298211195293</v>
      </c>
      <c r="T693" s="115">
        <f t="shared" si="673"/>
        <v>0.35731633473355873</v>
      </c>
      <c r="U693" s="115">
        <f t="shared" si="674"/>
        <v>21.35892081555026</v>
      </c>
      <c r="V693" s="115">
        <f t="shared" si="675"/>
        <v>0</v>
      </c>
      <c r="W693" s="202">
        <f t="shared" si="693"/>
        <v>21.35892081555026</v>
      </c>
      <c r="X693" s="110"/>
      <c r="Y693" s="205">
        <f t="shared" si="711"/>
        <v>112.16507416966363</v>
      </c>
      <c r="Z693" s="205">
        <f t="shared" si="712"/>
        <v>0.14450421076880079</v>
      </c>
      <c r="AA693" s="205">
        <f t="shared" si="676"/>
        <v>10.688658863431577</v>
      </c>
      <c r="AB693" s="205">
        <f t="shared" si="694"/>
        <v>10.701328544589652</v>
      </c>
      <c r="AC693" s="205">
        <f t="shared" si="713"/>
        <v>0.15344512887077572</v>
      </c>
      <c r="AD693" s="205">
        <f t="shared" si="677"/>
        <v>11.082859591503826</v>
      </c>
      <c r="AE693" s="205">
        <f t="shared" si="695"/>
        <v>0.38153104691417461</v>
      </c>
      <c r="AF693" s="205">
        <f t="shared" si="678"/>
        <v>0.38153104691417461</v>
      </c>
      <c r="AG693" s="205">
        <f t="shared" si="696"/>
        <v>0.38153104691417461</v>
      </c>
      <c r="AH693" s="205">
        <f t="shared" si="697"/>
        <v>0.38153104691417461</v>
      </c>
      <c r="AI693" s="205">
        <f t="shared" si="679"/>
        <v>0.14856767311309349</v>
      </c>
      <c r="AJ693" s="205">
        <f t="shared" si="714"/>
        <v>1436.9141455193185</v>
      </c>
      <c r="AK693" s="205">
        <f t="shared" si="698"/>
        <v>112.0908298916471</v>
      </c>
      <c r="AL693" s="205">
        <f t="shared" si="680"/>
        <v>112.0908298916471</v>
      </c>
      <c r="AM693" s="205">
        <f t="shared" si="681"/>
        <v>-17.830130796848557</v>
      </c>
      <c r="AN693" s="205">
        <f t="shared" si="699"/>
        <v>-17.830130796848557</v>
      </c>
      <c r="AO693" s="205">
        <f t="shared" si="682"/>
        <v>-17.830130796848557</v>
      </c>
      <c r="AP693" s="205">
        <f t="shared" si="700"/>
        <v>-17.830130796848557</v>
      </c>
      <c r="AQ693" s="205">
        <f t="shared" si="701"/>
        <v>17.830130796848557</v>
      </c>
      <c r="AR693" s="215">
        <f t="shared" si="683"/>
        <v>65.357724051221368</v>
      </c>
      <c r="AS693" s="215">
        <f t="shared" si="684"/>
        <v>65.357724051221368</v>
      </c>
      <c r="AT693" s="215">
        <f t="shared" si="685"/>
        <v>40.997300796355752</v>
      </c>
      <c r="AU693" s="215">
        <f t="shared" si="715"/>
        <v>1391.8487240391571</v>
      </c>
      <c r="AV693" s="201"/>
      <c r="AW693" s="115">
        <f t="shared" si="716"/>
        <v>107.24700000000895</v>
      </c>
      <c r="AX693" s="115">
        <f t="shared" si="717"/>
        <v>0.18366031378238015</v>
      </c>
      <c r="AY693" s="115">
        <f t="shared" si="702"/>
        <v>7.8708744142734863</v>
      </c>
      <c r="AZ693" s="115">
        <f t="shared" si="718"/>
        <v>0.18738483077677398</v>
      </c>
      <c r="BA693" s="115">
        <f t="shared" si="703"/>
        <v>8.1115088488099119</v>
      </c>
      <c r="BB693" s="115">
        <f t="shared" si="719"/>
        <v>7.8708744142734863</v>
      </c>
      <c r="BC693" s="115">
        <f t="shared" si="720"/>
        <v>7.871406971106075</v>
      </c>
      <c r="BD693" s="115">
        <f t="shared" si="721"/>
        <v>8.1115088488099119</v>
      </c>
      <c r="BE693" s="115">
        <f t="shared" si="704"/>
        <v>0.24010187770383684</v>
      </c>
      <c r="BF693" s="115">
        <f t="shared" si="705"/>
        <v>0.1849254958173929</v>
      </c>
      <c r="BG693" s="115">
        <f t="shared" si="722"/>
        <v>1436.7993564333656</v>
      </c>
      <c r="BH693" s="115">
        <f t="shared" si="723"/>
        <v>99.28661101974042</v>
      </c>
      <c r="BI693" s="115">
        <f t="shared" si="706"/>
        <v>99.28661101974042</v>
      </c>
      <c r="BJ693" s="115">
        <f t="shared" si="707"/>
        <v>-8.1463894695426635</v>
      </c>
      <c r="BK693" s="115">
        <f t="shared" si="686"/>
        <v>-8.1463894695426635</v>
      </c>
      <c r="BL693" s="115">
        <f t="shared" si="687"/>
        <v>-8.1463894695426635</v>
      </c>
      <c r="BM693" s="115">
        <f t="shared" si="708"/>
        <v>8.1463894695426635</v>
      </c>
      <c r="BN693" s="201">
        <f t="shared" si="688"/>
        <v>30.155736078967536</v>
      </c>
      <c r="BO693" s="216">
        <f t="shared" si="724"/>
        <v>1490.4567068836457</v>
      </c>
      <c r="BP693" s="201"/>
      <c r="BQ693" s="110">
        <f t="shared" si="689"/>
        <v>1480.5959085991969</v>
      </c>
      <c r="BR693" s="110">
        <f t="shared" si="690"/>
        <v>9.4005982047863132E-2</v>
      </c>
      <c r="BS693" s="110">
        <f t="shared" si="709"/>
        <v>0.90599401795213685</v>
      </c>
      <c r="BT693" s="110">
        <f t="shared" si="710"/>
        <v>4.2078535722389176E-2</v>
      </c>
    </row>
    <row r="694" spans="1:72" s="217" customFormat="1">
      <c r="A694" s="110">
        <f t="shared" si="725"/>
        <v>2.5000000000001386</v>
      </c>
      <c r="B694" s="110">
        <f t="shared" si="691"/>
        <v>1482.9529660548449</v>
      </c>
      <c r="C694" s="116">
        <f t="shared" si="692"/>
        <v>1435.8060889627061</v>
      </c>
      <c r="D694" s="110"/>
      <c r="E694" s="205">
        <f t="shared" si="660"/>
        <v>1419.1821728527477</v>
      </c>
      <c r="F694" s="205">
        <f t="shared" si="661"/>
        <v>1531.0742812236349</v>
      </c>
      <c r="G694" s="205">
        <f t="shared" si="662"/>
        <v>-0.16808489683127056</v>
      </c>
      <c r="H694" s="205">
        <f t="shared" si="663"/>
        <v>1400.3747993609938</v>
      </c>
      <c r="I694" s="205">
        <f t="shared" si="664"/>
        <v>0</v>
      </c>
      <c r="J694" s="110"/>
      <c r="K694" s="115">
        <f t="shared" si="665"/>
        <v>1386.0750000000148</v>
      </c>
      <c r="L694" s="115">
        <f t="shared" si="666"/>
        <v>1655.0000000000089</v>
      </c>
      <c r="M694" s="115">
        <f t="shared" si="667"/>
        <v>0.21428571428571089</v>
      </c>
      <c r="N694" s="115">
        <f t="shared" si="668"/>
        <v>1482.3750819400368</v>
      </c>
      <c r="O694" s="115">
        <f t="shared" si="669"/>
        <v>1880.0000000000048</v>
      </c>
      <c r="P694" s="110"/>
      <c r="Q694" s="205">
        <f t="shared" si="670"/>
        <v>0.56993110712255957</v>
      </c>
      <c r="R694" s="204">
        <f t="shared" si="671"/>
        <v>34.896834471634023</v>
      </c>
      <c r="S694" s="204">
        <f t="shared" si="672"/>
        <v>34.896834471634023</v>
      </c>
      <c r="T694" s="115">
        <f t="shared" si="673"/>
        <v>0.3602415768516582</v>
      </c>
      <c r="U694" s="115">
        <f t="shared" si="674"/>
        <v>21.621745563702358</v>
      </c>
      <c r="V694" s="115">
        <f t="shared" si="675"/>
        <v>9.9988968388257735</v>
      </c>
      <c r="W694" s="202">
        <f t="shared" si="693"/>
        <v>9.9988968388257735</v>
      </c>
      <c r="X694" s="110"/>
      <c r="Y694" s="205">
        <f t="shared" si="711"/>
        <v>112.23931381457771</v>
      </c>
      <c r="Z694" s="205">
        <f t="shared" si="712"/>
        <v>0.14857094349187983</v>
      </c>
      <c r="AA694" s="205">
        <f t="shared" si="676"/>
        <v>10.867204934734282</v>
      </c>
      <c r="AB694" s="205">
        <f t="shared" si="694"/>
        <v>10.879629852558134</v>
      </c>
      <c r="AC694" s="205">
        <f t="shared" si="713"/>
        <v>0.15750812426860908</v>
      </c>
      <c r="AD694" s="205">
        <f t="shared" si="677"/>
        <v>11.263459280887581</v>
      </c>
      <c r="AE694" s="205">
        <f t="shared" si="695"/>
        <v>0.383829428329447</v>
      </c>
      <c r="AF694" s="205">
        <f t="shared" si="678"/>
        <v>0.383829428329447</v>
      </c>
      <c r="AG694" s="205">
        <f t="shared" si="696"/>
        <v>0.383829428329447</v>
      </c>
      <c r="AH694" s="205">
        <f t="shared" si="697"/>
        <v>0.383829428329447</v>
      </c>
      <c r="AI694" s="205">
        <f t="shared" si="679"/>
        <v>0.15263537641870378</v>
      </c>
      <c r="AJ694" s="205">
        <f t="shared" si="714"/>
        <v>1436.2608669322206</v>
      </c>
      <c r="AK694" s="205">
        <f t="shared" si="698"/>
        <v>112.16507416966363</v>
      </c>
      <c r="AL694" s="205">
        <f t="shared" si="680"/>
        <v>112.16507416966363</v>
      </c>
      <c r="AM694" s="205">
        <f t="shared" si="681"/>
        <v>-17.934262070796343</v>
      </c>
      <c r="AN694" s="205">
        <f t="shared" si="699"/>
        <v>-17.934262070796343</v>
      </c>
      <c r="AO694" s="205">
        <f t="shared" si="682"/>
        <v>-17.934262070796343</v>
      </c>
      <c r="AP694" s="205">
        <f t="shared" si="700"/>
        <v>-17.934262070796343</v>
      </c>
      <c r="AQ694" s="205">
        <f t="shared" si="701"/>
        <v>17.934262070796343</v>
      </c>
      <c r="AR694" s="215">
        <f t="shared" si="683"/>
        <v>65.440511780447665</v>
      </c>
      <c r="AS694" s="215">
        <f t="shared" si="684"/>
        <v>65.440511780447665</v>
      </c>
      <c r="AT694" s="215">
        <f t="shared" si="685"/>
        <v>41.721786352441697</v>
      </c>
      <c r="AU694" s="215">
        <f t="shared" si="715"/>
        <v>1433.5705103915989</v>
      </c>
      <c r="AV694" s="201"/>
      <c r="AW694" s="115">
        <f t="shared" si="716"/>
        <v>107.34900000000154</v>
      </c>
      <c r="AX694" s="115">
        <f t="shared" si="717"/>
        <v>0.18492549581739287</v>
      </c>
      <c r="AY694" s="115">
        <f t="shared" si="702"/>
        <v>7.9523445369097852</v>
      </c>
      <c r="AZ694" s="115">
        <f t="shared" si="718"/>
        <v>0.18864400469533288</v>
      </c>
      <c r="BA694" s="115">
        <f t="shared" si="703"/>
        <v>8.1934066708947242</v>
      </c>
      <c r="BB694" s="115">
        <f t="shared" si="719"/>
        <v>7.9523445369097852</v>
      </c>
      <c r="BC694" s="115">
        <f t="shared" si="720"/>
        <v>7.9528708658014997</v>
      </c>
      <c r="BD694" s="115">
        <f t="shared" si="721"/>
        <v>8.1934066708947242</v>
      </c>
      <c r="BE694" s="115">
        <f t="shared" si="704"/>
        <v>0.24053580509322448</v>
      </c>
      <c r="BF694" s="115">
        <f t="shared" si="705"/>
        <v>0.18618705322394136</v>
      </c>
      <c r="BG694" s="115">
        <f t="shared" si="722"/>
        <v>1436.1453532882622</v>
      </c>
      <c r="BH694" s="115">
        <f t="shared" si="723"/>
        <v>99.326747065949647</v>
      </c>
      <c r="BI694" s="115">
        <f t="shared" si="706"/>
        <v>99.326747065949647</v>
      </c>
      <c r="BJ694" s="115">
        <f t="shared" si="707"/>
        <v>-8.1508528859766525</v>
      </c>
      <c r="BK694" s="115">
        <f t="shared" si="686"/>
        <v>-8.1508528859766525</v>
      </c>
      <c r="BL694" s="115">
        <f t="shared" si="687"/>
        <v>-8.1508528859766525</v>
      </c>
      <c r="BM694" s="115">
        <f t="shared" si="708"/>
        <v>8.1508528859766525</v>
      </c>
      <c r="BN694" s="201">
        <f t="shared" si="688"/>
        <v>30.498094480071853</v>
      </c>
      <c r="BO694" s="216">
        <f t="shared" si="724"/>
        <v>1520.9548013637175</v>
      </c>
      <c r="BP694" s="201"/>
      <c r="BQ694" s="110">
        <f t="shared" si="689"/>
        <v>1512.2163722665057</v>
      </c>
      <c r="BR694" s="110">
        <f t="shared" si="690"/>
        <v>9.4799298346635905E-2</v>
      </c>
      <c r="BS694" s="110">
        <f t="shared" si="709"/>
        <v>0.90520070165336408</v>
      </c>
      <c r="BT694" s="110">
        <f t="shared" si="710"/>
        <v>4.2977189299814089E-2</v>
      </c>
    </row>
    <row r="695" spans="1:72" s="217" customFormat="1">
      <c r="A695" s="110">
        <f t="shared" si="725"/>
        <v>2.4900000000001388</v>
      </c>
      <c r="B695" s="110">
        <f t="shared" si="691"/>
        <v>1482.8211541906255</v>
      </c>
      <c r="C695" s="116">
        <f t="shared" si="692"/>
        <v>1435.1516838449015</v>
      </c>
      <c r="D695" s="110"/>
      <c r="E695" s="205">
        <f t="shared" si="660"/>
        <v>1418.0656753278959</v>
      </c>
      <c r="F695" s="205">
        <f t="shared" si="661"/>
        <v>1530.0028812236349</v>
      </c>
      <c r="G695" s="205">
        <f t="shared" si="662"/>
        <v>-0.1680764793187049</v>
      </c>
      <c r="H695" s="205">
        <f t="shared" si="663"/>
        <v>1399.2516638561672</v>
      </c>
      <c r="I695" s="205">
        <f t="shared" si="664"/>
        <v>0</v>
      </c>
      <c r="J695" s="110"/>
      <c r="K695" s="115">
        <f t="shared" si="665"/>
        <v>1385.0004900000149</v>
      </c>
      <c r="L695" s="115">
        <f t="shared" si="666"/>
        <v>1654.3596800000089</v>
      </c>
      <c r="M695" s="115">
        <f t="shared" si="667"/>
        <v>0.21453089244850915</v>
      </c>
      <c r="N695" s="115">
        <f t="shared" si="668"/>
        <v>1481.5296122274049</v>
      </c>
      <c r="O695" s="115">
        <f t="shared" si="669"/>
        <v>1879.6498000000049</v>
      </c>
      <c r="P695" s="110"/>
      <c r="Q695" s="205">
        <f t="shared" si="670"/>
        <v>0.5784982602035329</v>
      </c>
      <c r="R695" s="204">
        <f t="shared" si="671"/>
        <v>35.496297858738913</v>
      </c>
      <c r="S695" s="204">
        <f t="shared" si="672"/>
        <v>35.496297858738913</v>
      </c>
      <c r="T695" s="115">
        <f t="shared" si="673"/>
        <v>0.36316067103785393</v>
      </c>
      <c r="U695" s="115">
        <f t="shared" si="674"/>
        <v>21.885083847872806</v>
      </c>
      <c r="V695" s="115">
        <f t="shared" si="675"/>
        <v>10.114090104220292</v>
      </c>
      <c r="W695" s="202">
        <f t="shared" si="693"/>
        <v>10.114090104220292</v>
      </c>
      <c r="X695" s="110"/>
      <c r="Y695" s="205">
        <f t="shared" si="711"/>
        <v>112.31355048267017</v>
      </c>
      <c r="Z695" s="205">
        <f t="shared" si="712"/>
        <v>0.15263922643307701</v>
      </c>
      <c r="AA695" s="205">
        <f t="shared" si="676"/>
        <v>11.046803248228198</v>
      </c>
      <c r="AB695" s="205">
        <f t="shared" si="694"/>
        <v>11.058972473266094</v>
      </c>
      <c r="AC695" s="205">
        <f t="shared" si="713"/>
        <v>0.16157280657738957</v>
      </c>
      <c r="AD695" s="205">
        <f t="shared" si="677"/>
        <v>11.445113164473437</v>
      </c>
      <c r="AE695" s="205">
        <f t="shared" si="695"/>
        <v>0.38614069120734307</v>
      </c>
      <c r="AF695" s="205">
        <f t="shared" si="678"/>
        <v>0.38614069120734307</v>
      </c>
      <c r="AG695" s="205">
        <f t="shared" si="696"/>
        <v>0.38614069120734307</v>
      </c>
      <c r="AH695" s="205">
        <f t="shared" si="697"/>
        <v>0.38614069120734307</v>
      </c>
      <c r="AI695" s="205">
        <f t="shared" si="679"/>
        <v>0.15670480290825262</v>
      </c>
      <c r="AJ695" s="205">
        <f t="shared" si="714"/>
        <v>1435.6067731158882</v>
      </c>
      <c r="AK695" s="205">
        <f t="shared" si="698"/>
        <v>112.23931381457771</v>
      </c>
      <c r="AL695" s="205">
        <f t="shared" si="680"/>
        <v>112.23931381457771</v>
      </c>
      <c r="AM695" s="205">
        <f t="shared" si="681"/>
        <v>-18.039108786932122</v>
      </c>
      <c r="AN695" s="205">
        <f t="shared" si="699"/>
        <v>-18.039108786932122</v>
      </c>
      <c r="AO695" s="205">
        <f t="shared" si="682"/>
        <v>-18.039108786932122</v>
      </c>
      <c r="AP695" s="205">
        <f t="shared" si="700"/>
        <v>-18.039108786932122</v>
      </c>
      <c r="AQ695" s="205">
        <f t="shared" si="701"/>
        <v>18.039108786932122</v>
      </c>
      <c r="AR695" s="215">
        <f t="shared" si="683"/>
        <v>65.522898793593043</v>
      </c>
      <c r="AS695" s="215">
        <f t="shared" si="684"/>
        <v>65.522898793593043</v>
      </c>
      <c r="AT695" s="215">
        <f t="shared" si="685"/>
        <v>42.451776810970649</v>
      </c>
      <c r="AU695" s="215">
        <f t="shared" si="715"/>
        <v>1476.0222872025695</v>
      </c>
      <c r="AV695" s="201"/>
      <c r="AW695" s="115">
        <f t="shared" si="716"/>
        <v>107.45099999999412</v>
      </c>
      <c r="AX695" s="115">
        <f t="shared" si="717"/>
        <v>0.18618705322394138</v>
      </c>
      <c r="AY695" s="115">
        <f t="shared" si="702"/>
        <v>8.0338592285166452</v>
      </c>
      <c r="AZ695" s="115">
        <f t="shared" si="718"/>
        <v>0.18989956810045264</v>
      </c>
      <c r="BA695" s="115">
        <f t="shared" si="703"/>
        <v>8.2753422730476096</v>
      </c>
      <c r="BB695" s="115">
        <f t="shared" si="719"/>
        <v>8.0338592285166452</v>
      </c>
      <c r="BC695" s="115">
        <f t="shared" si="720"/>
        <v>8.0343793946612649</v>
      </c>
      <c r="BD695" s="115">
        <f t="shared" si="721"/>
        <v>8.2753422730476096</v>
      </c>
      <c r="BE695" s="115">
        <f t="shared" si="704"/>
        <v>0.24096287838634467</v>
      </c>
      <c r="BF695" s="115">
        <f t="shared" si="705"/>
        <v>0.18744501302384342</v>
      </c>
      <c r="BG695" s="115">
        <f t="shared" si="722"/>
        <v>1435.4905268776556</v>
      </c>
      <c r="BH695" s="115">
        <f t="shared" si="723"/>
        <v>99.366944336068016</v>
      </c>
      <c r="BI695" s="115">
        <f t="shared" si="706"/>
        <v>99.366944336068016</v>
      </c>
      <c r="BJ695" s="115">
        <f t="shared" si="707"/>
        <v>-8.1551586301533074</v>
      </c>
      <c r="BK695" s="115">
        <f t="shared" si="686"/>
        <v>-8.1551586301533074</v>
      </c>
      <c r="BL695" s="115">
        <f t="shared" si="687"/>
        <v>-8.1551586301533074</v>
      </c>
      <c r="BM695" s="115">
        <f t="shared" si="708"/>
        <v>8.1551586301533074</v>
      </c>
      <c r="BN695" s="201">
        <f t="shared" si="688"/>
        <v>30.841353634013586</v>
      </c>
      <c r="BO695" s="216">
        <f t="shared" si="724"/>
        <v>1551.796154997731</v>
      </c>
      <c r="BP695" s="201"/>
      <c r="BQ695" s="110">
        <f t="shared" si="689"/>
        <v>1544.218768218215</v>
      </c>
      <c r="BR695" s="110">
        <f t="shared" si="690"/>
        <v>9.5583755202358192E-2</v>
      </c>
      <c r="BS695" s="110">
        <f t="shared" si="709"/>
        <v>0.90441624479764182</v>
      </c>
      <c r="BT695" s="110">
        <f t="shared" si="710"/>
        <v>4.3886697392761673E-2</v>
      </c>
    </row>
    <row r="696" spans="1:72" s="217" customFormat="1">
      <c r="A696" s="110">
        <f t="shared" si="725"/>
        <v>2.480000000000139</v>
      </c>
      <c r="B696" s="110">
        <f t="shared" si="691"/>
        <v>1482.6893423264062</v>
      </c>
      <c r="C696" s="116">
        <f t="shared" si="692"/>
        <v>1434.4964548569656</v>
      </c>
      <c r="D696" s="110"/>
      <c r="E696" s="205">
        <f t="shared" si="660"/>
        <v>1416.9480514482923</v>
      </c>
      <c r="F696" s="205">
        <f t="shared" si="661"/>
        <v>1528.9286812236351</v>
      </c>
      <c r="G696" s="205">
        <f t="shared" si="662"/>
        <v>-0.16806715132948194</v>
      </c>
      <c r="H696" s="205">
        <f t="shared" si="663"/>
        <v>1398.1277859978691</v>
      </c>
      <c r="I696" s="205">
        <f t="shared" si="664"/>
        <v>0</v>
      </c>
      <c r="J696" s="110"/>
      <c r="K696" s="115">
        <f t="shared" si="665"/>
        <v>1383.9249600000151</v>
      </c>
      <c r="L696" s="115">
        <f t="shared" si="666"/>
        <v>1653.7187200000087</v>
      </c>
      <c r="M696" s="115">
        <f t="shared" si="667"/>
        <v>0.21477663230240207</v>
      </c>
      <c r="N696" s="115">
        <f t="shared" si="668"/>
        <v>1480.6836365807872</v>
      </c>
      <c r="O696" s="115">
        <f t="shared" si="669"/>
        <v>1879.2992000000049</v>
      </c>
      <c r="P696" s="110"/>
      <c r="Q696" s="205">
        <f t="shared" si="670"/>
        <v>0.58707734551953361</v>
      </c>
      <c r="R696" s="204">
        <f t="shared" si="671"/>
        <v>36.100706001172227</v>
      </c>
      <c r="S696" s="204">
        <f t="shared" si="672"/>
        <v>36.100706001172227</v>
      </c>
      <c r="T696" s="115">
        <f t="shared" si="673"/>
        <v>0.36607363464000592</v>
      </c>
      <c r="U696" s="115">
        <f t="shared" si="674"/>
        <v>22.148926240188544</v>
      </c>
      <c r="V696" s="115">
        <f t="shared" si="675"/>
        <v>10.229524686736454</v>
      </c>
      <c r="W696" s="202">
        <f t="shared" si="693"/>
        <v>10.229524686736454</v>
      </c>
      <c r="X696" s="110"/>
      <c r="Y696" s="205">
        <f t="shared" si="711"/>
        <v>112.38778582981253</v>
      </c>
      <c r="Z696" s="205">
        <f t="shared" si="712"/>
        <v>0.15670927591565736</v>
      </c>
      <c r="AA696" s="205">
        <f t="shared" si="676"/>
        <v>11.227460951153368</v>
      </c>
      <c r="AB696" s="205">
        <f t="shared" si="694"/>
        <v>11.239363561135411</v>
      </c>
      <c r="AC696" s="205">
        <f t="shared" si="713"/>
        <v>0.16563939179378928</v>
      </c>
      <c r="AD696" s="205">
        <f t="shared" si="677"/>
        <v>11.627828424428813</v>
      </c>
      <c r="AE696" s="205">
        <f t="shared" si="695"/>
        <v>0.38846486329340202</v>
      </c>
      <c r="AF696" s="205">
        <f t="shared" si="678"/>
        <v>0.38846486329340202</v>
      </c>
      <c r="AG696" s="205">
        <f t="shared" si="696"/>
        <v>0.38846486329340202</v>
      </c>
      <c r="AH696" s="205">
        <f t="shared" si="697"/>
        <v>0.38846486329340202</v>
      </c>
      <c r="AI696" s="205">
        <f t="shared" si="679"/>
        <v>0.16077616666033573</v>
      </c>
      <c r="AJ696" s="205">
        <f t="shared" si="714"/>
        <v>1434.9518678437821</v>
      </c>
      <c r="AK696" s="205">
        <f t="shared" si="698"/>
        <v>112.31355048267017</v>
      </c>
      <c r="AL696" s="205">
        <f t="shared" si="680"/>
        <v>112.31355048267017</v>
      </c>
      <c r="AM696" s="205">
        <f t="shared" si="681"/>
        <v>-18.144671141971052</v>
      </c>
      <c r="AN696" s="205">
        <f t="shared" si="699"/>
        <v>-18.144671141971052</v>
      </c>
      <c r="AO696" s="205">
        <f t="shared" si="682"/>
        <v>-18.144671141971052</v>
      </c>
      <c r="AP696" s="205">
        <f t="shared" si="700"/>
        <v>-18.144671141971052</v>
      </c>
      <c r="AQ696" s="205">
        <f t="shared" si="701"/>
        <v>18.144671141971052</v>
      </c>
      <c r="AR696" s="215">
        <f t="shared" si="683"/>
        <v>65.60489583591351</v>
      </c>
      <c r="AS696" s="215">
        <f t="shared" si="684"/>
        <v>65.60489583591351</v>
      </c>
      <c r="AT696" s="215">
        <f t="shared" si="685"/>
        <v>43.187319246296695</v>
      </c>
      <c r="AU696" s="215">
        <f t="shared" si="715"/>
        <v>1519.2096064488662</v>
      </c>
      <c r="AV696" s="201"/>
      <c r="AW696" s="115">
        <f t="shared" si="716"/>
        <v>107.55299999998671</v>
      </c>
      <c r="AX696" s="115">
        <f t="shared" si="717"/>
        <v>0.18744501302384342</v>
      </c>
      <c r="AY696" s="115">
        <f t="shared" si="702"/>
        <v>8.1154169134733749</v>
      </c>
      <c r="AZ696" s="115">
        <f t="shared" si="718"/>
        <v>0.19115154797113065</v>
      </c>
      <c r="BA696" s="115">
        <f t="shared" si="703"/>
        <v>8.3573141786427367</v>
      </c>
      <c r="BB696" s="115">
        <f t="shared" si="719"/>
        <v>8.1154169134733749</v>
      </c>
      <c r="BC696" s="115">
        <f t="shared" si="720"/>
        <v>8.115930980962796</v>
      </c>
      <c r="BD696" s="115">
        <f t="shared" si="721"/>
        <v>8.3573141786427367</v>
      </c>
      <c r="BE696" s="115">
        <f t="shared" si="704"/>
        <v>0.24138319767994076</v>
      </c>
      <c r="BF696" s="115">
        <f t="shared" si="705"/>
        <v>0.18869940169788957</v>
      </c>
      <c r="BG696" s="115">
        <f t="shared" si="722"/>
        <v>1434.8348810938378</v>
      </c>
      <c r="BH696" s="115">
        <f t="shared" si="723"/>
        <v>99.407202069007624</v>
      </c>
      <c r="BI696" s="115">
        <f t="shared" si="706"/>
        <v>99.407202069007624</v>
      </c>
      <c r="BJ696" s="115">
        <f t="shared" si="707"/>
        <v>-8.1593087675008515</v>
      </c>
      <c r="BK696" s="115">
        <f t="shared" si="686"/>
        <v>-8.1593087675008515</v>
      </c>
      <c r="BL696" s="115">
        <f t="shared" si="687"/>
        <v>-8.1593087675008515</v>
      </c>
      <c r="BM696" s="115">
        <f t="shared" si="708"/>
        <v>8.1593087675008515</v>
      </c>
      <c r="BN696" s="201">
        <f t="shared" si="688"/>
        <v>31.185511559369989</v>
      </c>
      <c r="BO696" s="216">
        <f t="shared" si="724"/>
        <v>1582.9816665571011</v>
      </c>
      <c r="BP696" s="201"/>
      <c r="BQ696" s="110">
        <f t="shared" si="689"/>
        <v>1576.6044605462778</v>
      </c>
      <c r="BR696" s="110">
        <f t="shared" si="690"/>
        <v>9.6359590782996732E-2</v>
      </c>
      <c r="BS696" s="110">
        <f t="shared" si="709"/>
        <v>0.90364040921700328</v>
      </c>
      <c r="BT696" s="110">
        <f t="shared" si="710"/>
        <v>4.4807098768725219E-2</v>
      </c>
    </row>
    <row r="697" spans="1:72" s="217" customFormat="1">
      <c r="A697" s="110">
        <f t="shared" si="725"/>
        <v>2.4700000000001392</v>
      </c>
      <c r="B697" s="110">
        <f t="shared" si="691"/>
        <v>1482.5575304621866</v>
      </c>
      <c r="C697" s="116">
        <f t="shared" si="692"/>
        <v>1433.8404058986064</v>
      </c>
      <c r="D697" s="110"/>
      <c r="E697" s="205">
        <f t="shared" si="660"/>
        <v>1415.8293012139375</v>
      </c>
      <c r="F697" s="205">
        <f t="shared" si="661"/>
        <v>1527.8516812236348</v>
      </c>
      <c r="G697" s="205">
        <f t="shared" si="662"/>
        <v>-0.16805691353408692</v>
      </c>
      <c r="H697" s="205">
        <f t="shared" si="663"/>
        <v>1397.0031657827651</v>
      </c>
      <c r="I697" s="205">
        <f t="shared" si="664"/>
        <v>0</v>
      </c>
      <c r="J697" s="110"/>
      <c r="K697" s="115">
        <f t="shared" si="665"/>
        <v>1382.8484100000151</v>
      </c>
      <c r="L697" s="115">
        <f t="shared" si="666"/>
        <v>1653.0771200000088</v>
      </c>
      <c r="M697" s="115">
        <f t="shared" si="667"/>
        <v>0.21502293577981307</v>
      </c>
      <c r="N697" s="115">
        <f t="shared" si="668"/>
        <v>1479.8371564223739</v>
      </c>
      <c r="O697" s="115">
        <f t="shared" si="669"/>
        <v>1878.9482000000048</v>
      </c>
      <c r="P697" s="110"/>
      <c r="Q697" s="205">
        <f t="shared" si="670"/>
        <v>0.5956687337161799</v>
      </c>
      <c r="R697" s="204">
        <f t="shared" si="671"/>
        <v>36.71007657137568</v>
      </c>
      <c r="S697" s="204">
        <f t="shared" si="672"/>
        <v>36.71007657137568</v>
      </c>
      <c r="T697" s="115">
        <f t="shared" si="673"/>
        <v>0.36898048494615487</v>
      </c>
      <c r="U697" s="115">
        <f t="shared" si="674"/>
        <v>22.413263451322667</v>
      </c>
      <c r="V697" s="115">
        <f t="shared" si="675"/>
        <v>10.345197164119458</v>
      </c>
      <c r="W697" s="202">
        <f t="shared" si="693"/>
        <v>10.345197164119458</v>
      </c>
      <c r="X697" s="110"/>
      <c r="Y697" s="205">
        <f t="shared" si="711"/>
        <v>112.46202151039837</v>
      </c>
      <c r="Z697" s="205">
        <f t="shared" si="712"/>
        <v>0.16078130712014646</v>
      </c>
      <c r="AA697" s="205">
        <f t="shared" si="676"/>
        <v>11.409185193067943</v>
      </c>
      <c r="AB697" s="205">
        <f t="shared" si="694"/>
        <v>11.420810272555117</v>
      </c>
      <c r="AC697" s="205">
        <f t="shared" si="713"/>
        <v>0.16970809478448134</v>
      </c>
      <c r="AD697" s="205">
        <f t="shared" si="677"/>
        <v>11.811612244463145</v>
      </c>
      <c r="AE697" s="205">
        <f t="shared" si="695"/>
        <v>0.39080197190802757</v>
      </c>
      <c r="AF697" s="205">
        <f t="shared" si="678"/>
        <v>0.39080197190802757</v>
      </c>
      <c r="AG697" s="205">
        <f t="shared" si="696"/>
        <v>0.39080197190802757</v>
      </c>
      <c r="AH697" s="205">
        <f t="shared" si="697"/>
        <v>0.39080197190802757</v>
      </c>
      <c r="AI697" s="205">
        <f t="shared" si="679"/>
        <v>0.16484968068261011</v>
      </c>
      <c r="AJ697" s="205">
        <f t="shared" si="714"/>
        <v>1434.2961547878422</v>
      </c>
      <c r="AK697" s="205">
        <f t="shared" si="698"/>
        <v>112.38778582981253</v>
      </c>
      <c r="AL697" s="205">
        <f t="shared" si="680"/>
        <v>112.38778582981253</v>
      </c>
      <c r="AM697" s="205">
        <f t="shared" si="681"/>
        <v>-18.250949364309012</v>
      </c>
      <c r="AN697" s="205">
        <f t="shared" si="699"/>
        <v>-18.250949364309012</v>
      </c>
      <c r="AO697" s="205">
        <f t="shared" si="682"/>
        <v>-18.250949364309012</v>
      </c>
      <c r="AP697" s="205">
        <f t="shared" si="700"/>
        <v>-18.250949364309012</v>
      </c>
      <c r="AQ697" s="205">
        <f t="shared" si="701"/>
        <v>18.250949364309012</v>
      </c>
      <c r="AR697" s="215">
        <f t="shared" si="683"/>
        <v>65.686513379211277</v>
      </c>
      <c r="AS697" s="215">
        <f t="shared" si="684"/>
        <v>65.686513379211277</v>
      </c>
      <c r="AT697" s="215">
        <f t="shared" si="685"/>
        <v>43.928460967164611</v>
      </c>
      <c r="AU697" s="215">
        <f t="shared" si="715"/>
        <v>1563.1380674160309</v>
      </c>
      <c r="AV697" s="201"/>
      <c r="AW697" s="115">
        <f t="shared" si="716"/>
        <v>107.65500000000203</v>
      </c>
      <c r="AX697" s="115">
        <f t="shared" si="717"/>
        <v>0.18869940169788954</v>
      </c>
      <c r="AY697" s="115">
        <f t="shared" si="702"/>
        <v>8.1970160367870566</v>
      </c>
      <c r="AZ697" s="115">
        <f t="shared" si="718"/>
        <v>0.19239997074549378</v>
      </c>
      <c r="BA697" s="115">
        <f t="shared" si="703"/>
        <v>8.4393209295485505</v>
      </c>
      <c r="BB697" s="115">
        <f t="shared" si="719"/>
        <v>8.1970160367870566</v>
      </c>
      <c r="BC697" s="115">
        <f t="shared" si="720"/>
        <v>8.1975240686378026</v>
      </c>
      <c r="BD697" s="115">
        <f t="shared" si="721"/>
        <v>8.4393209295485505</v>
      </c>
      <c r="BE697" s="115">
        <f t="shared" si="704"/>
        <v>0.24179686091074792</v>
      </c>
      <c r="BF697" s="115">
        <f t="shared" si="705"/>
        <v>0.18995024519991788</v>
      </c>
      <c r="BG697" s="115">
        <f t="shared" si="722"/>
        <v>1434.1784197245713</v>
      </c>
      <c r="BH697" s="115">
        <f t="shared" si="723"/>
        <v>99.447519523143754</v>
      </c>
      <c r="BI697" s="115">
        <f t="shared" si="706"/>
        <v>99.447519523143754</v>
      </c>
      <c r="BJ697" s="115">
        <f t="shared" si="707"/>
        <v>-8.1633053067913455</v>
      </c>
      <c r="BK697" s="115">
        <f t="shared" si="686"/>
        <v>-8.1633053067913455</v>
      </c>
      <c r="BL697" s="115">
        <f t="shared" si="687"/>
        <v>-8.1633053067913455</v>
      </c>
      <c r="BM697" s="115">
        <f t="shared" si="708"/>
        <v>8.1633053067913455</v>
      </c>
      <c r="BN697" s="201">
        <f t="shared" si="688"/>
        <v>31.530566350611807</v>
      </c>
      <c r="BO697" s="216">
        <f t="shared" si="724"/>
        <v>1614.5122329077128</v>
      </c>
      <c r="BP697" s="201"/>
      <c r="BQ697" s="110">
        <f t="shared" si="689"/>
        <v>1609.3748163585446</v>
      </c>
      <c r="BR697" s="110">
        <f t="shared" si="690"/>
        <v>9.7127036631085656E-2</v>
      </c>
      <c r="BS697" s="110">
        <f t="shared" si="709"/>
        <v>0.90287296336891443</v>
      </c>
      <c r="BT697" s="110">
        <f t="shared" si="710"/>
        <v>4.573843228090984E-2</v>
      </c>
    </row>
    <row r="698" spans="1:72" s="217" customFormat="1">
      <c r="A698" s="110">
        <f t="shared" si="725"/>
        <v>2.4600000000001394</v>
      </c>
      <c r="B698" s="110">
        <f t="shared" si="691"/>
        <v>1482.4257185979673</v>
      </c>
      <c r="C698" s="116">
        <f t="shared" si="692"/>
        <v>1433.1835407648143</v>
      </c>
      <c r="D698" s="110"/>
      <c r="E698" s="205">
        <f t="shared" si="660"/>
        <v>1414.7094246248309</v>
      </c>
      <c r="F698" s="205">
        <f t="shared" si="661"/>
        <v>1526.7718812236351</v>
      </c>
      <c r="G698" s="205">
        <f t="shared" si="662"/>
        <v>-0.16804576666797499</v>
      </c>
      <c r="H698" s="205">
        <f t="shared" si="663"/>
        <v>1395.8778031909883</v>
      </c>
      <c r="I698" s="205">
        <f t="shared" si="664"/>
        <v>0</v>
      </c>
      <c r="J698" s="110"/>
      <c r="K698" s="115">
        <f t="shared" si="665"/>
        <v>1381.7708400000151</v>
      </c>
      <c r="L698" s="115">
        <f t="shared" si="666"/>
        <v>1652.4348800000089</v>
      </c>
      <c r="M698" s="115">
        <f t="shared" si="667"/>
        <v>0.21526980482204017</v>
      </c>
      <c r="N698" s="115">
        <f t="shared" si="668"/>
        <v>1478.990173180136</v>
      </c>
      <c r="O698" s="115">
        <f t="shared" si="669"/>
        <v>1878.5968000000048</v>
      </c>
      <c r="P698" s="110"/>
      <c r="Q698" s="205">
        <f t="shared" si="670"/>
        <v>0.60427279597812189</v>
      </c>
      <c r="R698" s="204">
        <f t="shared" si="671"/>
        <v>37.324427284060761</v>
      </c>
      <c r="S698" s="204">
        <f t="shared" si="672"/>
        <v>37.324427284060761</v>
      </c>
      <c r="T698" s="115">
        <f t="shared" si="673"/>
        <v>0.37188123918476368</v>
      </c>
      <c r="U698" s="115">
        <f t="shared" si="674"/>
        <v>22.678086327679512</v>
      </c>
      <c r="V698" s="115">
        <f t="shared" si="675"/>
        <v>10.461104159162439</v>
      </c>
      <c r="W698" s="202">
        <f t="shared" si="693"/>
        <v>10.461104159162439</v>
      </c>
      <c r="X698" s="110"/>
      <c r="Y698" s="205">
        <f t="shared" si="711"/>
        <v>112.53625917768444</v>
      </c>
      <c r="Z698" s="205">
        <f t="shared" si="712"/>
        <v>0.16485553414309609</v>
      </c>
      <c r="AA698" s="205">
        <f t="shared" si="676"/>
        <v>11.591983126150545</v>
      </c>
      <c r="AB698" s="205">
        <f t="shared" si="694"/>
        <v>11.603319766198204</v>
      </c>
      <c r="AC698" s="205">
        <f t="shared" si="713"/>
        <v>0.17377912934483353</v>
      </c>
      <c r="AD698" s="205">
        <f t="shared" si="677"/>
        <v>11.996471810139408</v>
      </c>
      <c r="AE698" s="205">
        <f t="shared" si="695"/>
        <v>0.39315204394120329</v>
      </c>
      <c r="AF698" s="205">
        <f t="shared" si="678"/>
        <v>0.39315204394120329</v>
      </c>
      <c r="AG698" s="205">
        <f t="shared" si="696"/>
        <v>0.39315204394120329</v>
      </c>
      <c r="AH698" s="205">
        <f t="shared" si="697"/>
        <v>0.39315204394120329</v>
      </c>
      <c r="AI698" s="205">
        <f t="shared" si="679"/>
        <v>0.16892555696826017</v>
      </c>
      <c r="AJ698" s="205">
        <f t="shared" si="714"/>
        <v>1433.6396375210154</v>
      </c>
      <c r="AK698" s="205">
        <f t="shared" si="698"/>
        <v>112.46202151039837</v>
      </c>
      <c r="AL698" s="205">
        <f t="shared" si="680"/>
        <v>112.46202151039837</v>
      </c>
      <c r="AM698" s="205">
        <f t="shared" si="681"/>
        <v>-18.357943711867314</v>
      </c>
      <c r="AN698" s="205">
        <f t="shared" si="699"/>
        <v>-18.357943711867314</v>
      </c>
      <c r="AO698" s="205">
        <f t="shared" si="682"/>
        <v>-18.357943711867314</v>
      </c>
      <c r="AP698" s="205">
        <f t="shared" si="700"/>
        <v>-18.357943711867314</v>
      </c>
      <c r="AQ698" s="205">
        <f t="shared" si="701"/>
        <v>18.357943711867314</v>
      </c>
      <c r="AR698" s="215">
        <f t="shared" si="683"/>
        <v>65.767761631101436</v>
      </c>
      <c r="AS698" s="215">
        <f t="shared" si="684"/>
        <v>65.767761631101436</v>
      </c>
      <c r="AT698" s="215">
        <f t="shared" si="685"/>
        <v>44.675249519948096</v>
      </c>
      <c r="AU698" s="215">
        <f t="shared" si="715"/>
        <v>1607.8133169359789</v>
      </c>
      <c r="AV698" s="201"/>
      <c r="AW698" s="115">
        <f t="shared" si="716"/>
        <v>107.75699999999463</v>
      </c>
      <c r="AX698" s="115">
        <f t="shared" si="717"/>
        <v>0.18995024519991785</v>
      </c>
      <c r="AY698" s="115">
        <f t="shared" si="702"/>
        <v>8.278655063526811</v>
      </c>
      <c r="AZ698" s="115">
        <f t="shared" si="718"/>
        <v>0.19364486233487238</v>
      </c>
      <c r="BA698" s="115">
        <f t="shared" si="703"/>
        <v>8.521361085625843</v>
      </c>
      <c r="BB698" s="115">
        <f t="shared" si="719"/>
        <v>8.278655063526811</v>
      </c>
      <c r="BC698" s="115">
        <f t="shared" si="720"/>
        <v>8.2791571217057136</v>
      </c>
      <c r="BD698" s="115">
        <f t="shared" si="721"/>
        <v>8.521361085625843</v>
      </c>
      <c r="BE698" s="115">
        <f t="shared" si="704"/>
        <v>0.24220396392012944</v>
      </c>
      <c r="BF698" s="115">
        <f t="shared" si="705"/>
        <v>0.19119756897042281</v>
      </c>
      <c r="BG698" s="115">
        <f t="shared" si="722"/>
        <v>1433.5211464557271</v>
      </c>
      <c r="BH698" s="115">
        <f t="shared" si="723"/>
        <v>99.487895975700965</v>
      </c>
      <c r="BI698" s="115">
        <f t="shared" si="706"/>
        <v>99.487895975700965</v>
      </c>
      <c r="BJ698" s="115">
        <f t="shared" si="707"/>
        <v>-8.1671502021813023</v>
      </c>
      <c r="BK698" s="115">
        <f t="shared" si="686"/>
        <v>-8.1671502021813023</v>
      </c>
      <c r="BL698" s="115">
        <f t="shared" si="687"/>
        <v>-8.1671502021813023</v>
      </c>
      <c r="BM698" s="115">
        <f t="shared" si="708"/>
        <v>8.1671502021813023</v>
      </c>
      <c r="BN698" s="201">
        <f t="shared" si="688"/>
        <v>31.876516176391302</v>
      </c>
      <c r="BO698" s="216">
        <f t="shared" si="724"/>
        <v>1646.3887490841041</v>
      </c>
      <c r="BP698" s="201"/>
      <c r="BQ698" s="110">
        <f t="shared" si="689"/>
        <v>1642.5312058692916</v>
      </c>
      <c r="BR698" s="110">
        <f t="shared" si="690"/>
        <v>9.7886317848376064E-2</v>
      </c>
      <c r="BS698" s="110">
        <f t="shared" si="709"/>
        <v>0.90211368215162402</v>
      </c>
      <c r="BT698" s="110">
        <f t="shared" si="710"/>
        <v>4.6680736870805269E-2</v>
      </c>
    </row>
    <row r="699" spans="1:72" s="217" customFormat="1">
      <c r="A699" s="110">
        <f t="shared" si="725"/>
        <v>2.4500000000001396</v>
      </c>
      <c r="B699" s="110">
        <f t="shared" si="691"/>
        <v>1482.2939067337479</v>
      </c>
      <c r="C699" s="116">
        <f t="shared" si="692"/>
        <v>1432.5258631485033</v>
      </c>
      <c r="D699" s="110"/>
      <c r="E699" s="205">
        <f t="shared" si="660"/>
        <v>1413.5884216809732</v>
      </c>
      <c r="F699" s="205">
        <f t="shared" si="661"/>
        <v>1525.6892812236351</v>
      </c>
      <c r="G699" s="205">
        <f t="shared" si="662"/>
        <v>-0.16803371153139976</v>
      </c>
      <c r="H699" s="205">
        <f t="shared" si="663"/>
        <v>1394.7516981861595</v>
      </c>
      <c r="I699" s="205">
        <f t="shared" si="664"/>
        <v>0</v>
      </c>
      <c r="J699" s="110"/>
      <c r="K699" s="115">
        <f t="shared" si="665"/>
        <v>1380.6922500000151</v>
      </c>
      <c r="L699" s="115">
        <f t="shared" si="666"/>
        <v>1651.792000000009</v>
      </c>
      <c r="M699" s="115">
        <f t="shared" si="667"/>
        <v>0.21551724137930689</v>
      </c>
      <c r="N699" s="115">
        <f t="shared" si="668"/>
        <v>1478.1426882878532</v>
      </c>
      <c r="O699" s="115">
        <f t="shared" si="669"/>
        <v>1878.2450000000049</v>
      </c>
      <c r="P699" s="110"/>
      <c r="Q699" s="205">
        <f t="shared" si="670"/>
        <v>0.61288990408345312</v>
      </c>
      <c r="R699" s="204">
        <f t="shared" si="671"/>
        <v>37.943775894629667</v>
      </c>
      <c r="S699" s="204">
        <f t="shared" si="672"/>
        <v>37.943775894629667</v>
      </c>
      <c r="T699" s="115">
        <f t="shared" si="673"/>
        <v>0.37477591452494929</v>
      </c>
      <c r="U699" s="115">
        <f t="shared" si="674"/>
        <v>22.943385848659815</v>
      </c>
      <c r="V699" s="115">
        <f t="shared" si="675"/>
        <v>10.577242338868894</v>
      </c>
      <c r="W699" s="202">
        <f t="shared" si="693"/>
        <v>10.577242338868894</v>
      </c>
      <c r="X699" s="110"/>
      <c r="Y699" s="205">
        <f t="shared" si="711"/>
        <v>112.61050048288111</v>
      </c>
      <c r="Z699" s="205">
        <f t="shared" si="712"/>
        <v>0.16893217005462058</v>
      </c>
      <c r="AA699" s="205">
        <f t="shared" si="676"/>
        <v>11.775861905482966</v>
      </c>
      <c r="AB699" s="205">
        <f t="shared" si="694"/>
        <v>11.786899203316874</v>
      </c>
      <c r="AC699" s="205">
        <f t="shared" si="713"/>
        <v>0.17785270825637658</v>
      </c>
      <c r="AD699" s="205">
        <f t="shared" si="677"/>
        <v>12.182414309165312</v>
      </c>
      <c r="AE699" s="205">
        <f t="shared" si="695"/>
        <v>0.39551510584843719</v>
      </c>
      <c r="AF699" s="205">
        <f t="shared" si="678"/>
        <v>0.39551510584843719</v>
      </c>
      <c r="AG699" s="205">
        <f t="shared" si="696"/>
        <v>0.39551510584843719</v>
      </c>
      <c r="AH699" s="205">
        <f t="shared" si="697"/>
        <v>0.39551510584843719</v>
      </c>
      <c r="AI699" s="205">
        <f t="shared" si="679"/>
        <v>0.17300400655135459</v>
      </c>
      <c r="AJ699" s="205">
        <f t="shared" si="714"/>
        <v>1432.9823195197043</v>
      </c>
      <c r="AK699" s="205">
        <f t="shared" si="698"/>
        <v>112.53625917768444</v>
      </c>
      <c r="AL699" s="205">
        <f t="shared" si="680"/>
        <v>112.53625917768444</v>
      </c>
      <c r="AM699" s="205">
        <f t="shared" si="681"/>
        <v>-18.465654470504681</v>
      </c>
      <c r="AN699" s="205">
        <f t="shared" si="699"/>
        <v>-18.465654470504681</v>
      </c>
      <c r="AO699" s="205">
        <f t="shared" si="682"/>
        <v>-18.465654470504681</v>
      </c>
      <c r="AP699" s="205">
        <f t="shared" si="700"/>
        <v>-18.465654470504681</v>
      </c>
      <c r="AQ699" s="205">
        <f t="shared" si="701"/>
        <v>18.465654470504681</v>
      </c>
      <c r="AR699" s="215">
        <f t="shared" si="683"/>
        <v>65.848650544145215</v>
      </c>
      <c r="AS699" s="215">
        <f t="shared" si="684"/>
        <v>65.848650544145215</v>
      </c>
      <c r="AT699" s="215">
        <f t="shared" si="685"/>
        <v>45.427732691824936</v>
      </c>
      <c r="AU699" s="215">
        <f t="shared" si="715"/>
        <v>1653.2410496278039</v>
      </c>
      <c r="AV699" s="201"/>
      <c r="AW699" s="115">
        <f t="shared" si="716"/>
        <v>107.85900000000996</v>
      </c>
      <c r="AX699" s="115">
        <f t="shared" si="717"/>
        <v>0.19119756897042275</v>
      </c>
      <c r="AY699" s="115">
        <f t="shared" si="702"/>
        <v>8.3603324782787105</v>
      </c>
      <c r="AZ699" s="115">
        <f t="shared" si="718"/>
        <v>0.19488624813740843</v>
      </c>
      <c r="BA699" s="115">
        <f t="shared" si="703"/>
        <v>8.6034332242439273</v>
      </c>
      <c r="BB699" s="115">
        <f t="shared" si="719"/>
        <v>8.3603324782787105</v>
      </c>
      <c r="BC699" s="115">
        <f t="shared" si="720"/>
        <v>8.3608286237275244</v>
      </c>
      <c r="BD699" s="115">
        <f t="shared" si="721"/>
        <v>8.6034332242439273</v>
      </c>
      <c r="BE699" s="115">
        <f t="shared" si="704"/>
        <v>0.24260460051640287</v>
      </c>
      <c r="BF699" s="115">
        <f t="shared" si="705"/>
        <v>0.19244139794970613</v>
      </c>
      <c r="BG699" s="115">
        <f t="shared" si="722"/>
        <v>1432.8630648738297</v>
      </c>
      <c r="BH699" s="115">
        <f t="shared" si="723"/>
        <v>99.528330722389299</v>
      </c>
      <c r="BI699" s="115">
        <f t="shared" si="706"/>
        <v>99.528330722389299</v>
      </c>
      <c r="BJ699" s="115">
        <f t="shared" si="707"/>
        <v>-8.1708453551631202</v>
      </c>
      <c r="BK699" s="115">
        <f t="shared" si="686"/>
        <v>-8.1708453551631202</v>
      </c>
      <c r="BL699" s="115">
        <f t="shared" si="687"/>
        <v>-8.1708453551631202</v>
      </c>
      <c r="BM699" s="115">
        <f t="shared" si="708"/>
        <v>8.1708453551631202</v>
      </c>
      <c r="BN699" s="201">
        <f t="shared" si="688"/>
        <v>32.223359277898268</v>
      </c>
      <c r="BO699" s="216">
        <f t="shared" si="724"/>
        <v>1678.6121083620023</v>
      </c>
      <c r="BP699" s="201"/>
      <c r="BQ699" s="110">
        <f t="shared" si="689"/>
        <v>1676.0750024885826</v>
      </c>
      <c r="BR699" s="110">
        <f t="shared" si="690"/>
        <v>9.8637653277635226E-2</v>
      </c>
      <c r="BS699" s="110">
        <f t="shared" si="709"/>
        <v>0.9013623467223647</v>
      </c>
      <c r="BT699" s="110">
        <f t="shared" si="710"/>
        <v>4.7634051570725526E-2</v>
      </c>
    </row>
    <row r="700" spans="1:72" s="217" customFormat="1">
      <c r="A700" s="110">
        <f t="shared" si="725"/>
        <v>2.4400000000001398</v>
      </c>
      <c r="B700" s="110">
        <f t="shared" si="691"/>
        <v>1482.1620948695286</v>
      </c>
      <c r="C700" s="116">
        <f t="shared" si="692"/>
        <v>1431.8673766430618</v>
      </c>
      <c r="D700" s="110"/>
      <c r="E700" s="205">
        <f t="shared" si="660"/>
        <v>1412.4662923823637</v>
      </c>
      <c r="F700" s="205">
        <f t="shared" si="661"/>
        <v>1524.6038812236352</v>
      </c>
      <c r="G700" s="205">
        <f t="shared" si="662"/>
        <v>-0.16802074898922736</v>
      </c>
      <c r="H700" s="205">
        <f t="shared" si="663"/>
        <v>1393.6248507154073</v>
      </c>
      <c r="I700" s="205">
        <f t="shared" si="664"/>
        <v>0</v>
      </c>
      <c r="J700" s="110"/>
      <c r="K700" s="115">
        <f t="shared" si="665"/>
        <v>1379.6126400000153</v>
      </c>
      <c r="L700" s="115">
        <f t="shared" si="666"/>
        <v>1651.1484800000089</v>
      </c>
      <c r="M700" s="115">
        <f t="shared" si="667"/>
        <v>0.21576524741081357</v>
      </c>
      <c r="N700" s="115">
        <f t="shared" si="668"/>
        <v>1477.2947031851459</v>
      </c>
      <c r="O700" s="115">
        <f t="shared" si="669"/>
        <v>1877.8928000000049</v>
      </c>
      <c r="P700" s="110"/>
      <c r="Q700" s="205">
        <f t="shared" si="670"/>
        <v>0.62152043045813909</v>
      </c>
      <c r="R700" s="204">
        <f t="shared" si="671"/>
        <v>38.568140197526006</v>
      </c>
      <c r="S700" s="204">
        <f t="shared" si="672"/>
        <v>38.568140197526006</v>
      </c>
      <c r="T700" s="115">
        <f t="shared" si="673"/>
        <v>0.37766452807671974</v>
      </c>
      <c r="U700" s="115">
        <f t="shared" si="674"/>
        <v>23.209153124004338</v>
      </c>
      <c r="V700" s="115">
        <f t="shared" si="675"/>
        <v>10.693608413637381</v>
      </c>
      <c r="W700" s="202">
        <f t="shared" si="693"/>
        <v>10.693608413637381</v>
      </c>
      <c r="X700" s="110"/>
      <c r="Y700" s="205">
        <f t="shared" si="711"/>
        <v>112.68474707522059</v>
      </c>
      <c r="Z700" s="205">
        <f t="shared" si="712"/>
        <v>0.1730114269547916</v>
      </c>
      <c r="AA700" s="205">
        <f t="shared" si="676"/>
        <v>11.960828689314795</v>
      </c>
      <c r="AB700" s="205">
        <f t="shared" si="694"/>
        <v>11.971555748021917</v>
      </c>
      <c r="AC700" s="205">
        <f t="shared" si="713"/>
        <v>0.1819290433431329</v>
      </c>
      <c r="AD700" s="205">
        <f t="shared" si="677"/>
        <v>12.36944693166576</v>
      </c>
      <c r="AE700" s="205">
        <f t="shared" si="695"/>
        <v>0.39789118364384279</v>
      </c>
      <c r="AF700" s="205">
        <f t="shared" si="678"/>
        <v>0.39789118364384279</v>
      </c>
      <c r="AG700" s="205">
        <f t="shared" si="696"/>
        <v>0.39789118364384279</v>
      </c>
      <c r="AH700" s="205">
        <f t="shared" si="697"/>
        <v>0.39789118364384279</v>
      </c>
      <c r="AI700" s="205">
        <f t="shared" si="679"/>
        <v>0.17708523956111455</v>
      </c>
      <c r="AJ700" s="205">
        <f t="shared" si="714"/>
        <v>1432.324204166126</v>
      </c>
      <c r="AK700" s="205">
        <f t="shared" si="698"/>
        <v>112.61050048288111</v>
      </c>
      <c r="AL700" s="205">
        <f t="shared" si="680"/>
        <v>112.61050048288111</v>
      </c>
      <c r="AM700" s="205">
        <f t="shared" si="681"/>
        <v>-18.574081951990205</v>
      </c>
      <c r="AN700" s="205">
        <f t="shared" si="699"/>
        <v>-18.574081951990205</v>
      </c>
      <c r="AO700" s="205">
        <f t="shared" si="682"/>
        <v>-18.574081951990205</v>
      </c>
      <c r="AP700" s="205">
        <f t="shared" si="700"/>
        <v>-18.574081951990205</v>
      </c>
      <c r="AQ700" s="205">
        <f t="shared" si="701"/>
        <v>18.574081951990205</v>
      </c>
      <c r="AR700" s="215">
        <f t="shared" si="683"/>
        <v>65.929189824296401</v>
      </c>
      <c r="AS700" s="215">
        <f t="shared" si="684"/>
        <v>65.929189824296401</v>
      </c>
      <c r="AT700" s="215">
        <f t="shared" si="685"/>
        <v>46.185958513910585</v>
      </c>
      <c r="AU700" s="215">
        <f t="shared" si="715"/>
        <v>1699.4270081417146</v>
      </c>
      <c r="AV700" s="201"/>
      <c r="AW700" s="115">
        <f t="shared" si="716"/>
        <v>107.9609999999798</v>
      </c>
      <c r="AX700" s="115">
        <f t="shared" si="717"/>
        <v>0.19244139794970611</v>
      </c>
      <c r="AY700" s="115">
        <f t="shared" si="702"/>
        <v>8.442046784619718</v>
      </c>
      <c r="AZ700" s="115">
        <f t="shared" si="718"/>
        <v>0.19612415305120587</v>
      </c>
      <c r="BA700" s="115">
        <f t="shared" si="703"/>
        <v>8.6855359398136027</v>
      </c>
      <c r="BB700" s="115">
        <f t="shared" si="719"/>
        <v>8.442046784619718</v>
      </c>
      <c r="BC700" s="115">
        <f t="shared" si="720"/>
        <v>8.4425370772791535</v>
      </c>
      <c r="BD700" s="115">
        <f t="shared" si="721"/>
        <v>8.6855359398136027</v>
      </c>
      <c r="BE700" s="115">
        <f t="shared" si="704"/>
        <v>0.24299886253444924</v>
      </c>
      <c r="BF700" s="115">
        <f t="shared" si="705"/>
        <v>0.1936817565906058</v>
      </c>
      <c r="BG700" s="115">
        <f t="shared" si="722"/>
        <v>1432.2041784685198</v>
      </c>
      <c r="BH700" s="115">
        <f t="shared" si="723"/>
        <v>99.568823076790366</v>
      </c>
      <c r="BI700" s="115">
        <f t="shared" si="706"/>
        <v>99.568823076790366</v>
      </c>
      <c r="BJ700" s="115">
        <f t="shared" si="707"/>
        <v>-8.174392616432069</v>
      </c>
      <c r="BK700" s="115">
        <f t="shared" si="686"/>
        <v>-8.174392616432069</v>
      </c>
      <c r="BL700" s="115">
        <f t="shared" si="687"/>
        <v>-8.174392616432069</v>
      </c>
      <c r="BM700" s="115">
        <f t="shared" si="708"/>
        <v>8.174392616432069</v>
      </c>
      <c r="BN700" s="201">
        <f t="shared" si="688"/>
        <v>32.571093967281172</v>
      </c>
      <c r="BO700" s="216">
        <f t="shared" si="724"/>
        <v>1711.1832023292836</v>
      </c>
      <c r="BP700" s="201"/>
      <c r="BQ700" s="110">
        <f t="shared" si="689"/>
        <v>1710.0075829105269</v>
      </c>
      <c r="BR700" s="110">
        <f t="shared" si="690"/>
        <v>9.9381255681287473E-2</v>
      </c>
      <c r="BS700" s="110">
        <f t="shared" si="709"/>
        <v>0.90061874431871247</v>
      </c>
      <c r="BT700" s="110">
        <f t="shared" si="710"/>
        <v>4.8598415506317175E-2</v>
      </c>
    </row>
    <row r="701" spans="1:72" s="217" customFormat="1">
      <c r="A701" s="110">
        <f t="shared" si="725"/>
        <v>2.43000000000014</v>
      </c>
      <c r="B701" s="110">
        <f t="shared" si="691"/>
        <v>1482.0302830053092</v>
      </c>
      <c r="C701" s="116">
        <f t="shared" si="692"/>
        <v>1431.2080847448187</v>
      </c>
      <c r="D701" s="110"/>
      <c r="E701" s="205">
        <f t="shared" si="660"/>
        <v>1411.343036729003</v>
      </c>
      <c r="F701" s="205">
        <f t="shared" si="661"/>
        <v>1523.5156812236353</v>
      </c>
      <c r="G701" s="205">
        <f t="shared" si="662"/>
        <v>-0.16800687997073496</v>
      </c>
      <c r="H701" s="205">
        <f t="shared" si="663"/>
        <v>1392.4972607093932</v>
      </c>
      <c r="I701" s="205">
        <f t="shared" si="664"/>
        <v>0</v>
      </c>
      <c r="J701" s="110"/>
      <c r="K701" s="115">
        <f t="shared" si="665"/>
        <v>1378.5320100000151</v>
      </c>
      <c r="L701" s="115">
        <f t="shared" si="666"/>
        <v>1650.5043200000091</v>
      </c>
      <c r="M701" s="115">
        <f t="shared" si="667"/>
        <v>0.21601382488478912</v>
      </c>
      <c r="N701" s="115">
        <f t="shared" si="668"/>
        <v>1476.4462193175059</v>
      </c>
      <c r="O701" s="115">
        <f t="shared" si="669"/>
        <v>1877.5402000000049</v>
      </c>
      <c r="P701" s="110"/>
      <c r="Q701" s="205">
        <f t="shared" si="670"/>
        <v>0.63016474823047242</v>
      </c>
      <c r="R701" s="204">
        <f t="shared" si="671"/>
        <v>39.197538024513165</v>
      </c>
      <c r="S701" s="204">
        <f t="shared" si="672"/>
        <v>39.197538024513165</v>
      </c>
      <c r="T701" s="115">
        <f t="shared" si="673"/>
        <v>0.38054709689121069</v>
      </c>
      <c r="U701" s="115">
        <f t="shared" si="674"/>
        <v>23.475379391212474</v>
      </c>
      <c r="V701" s="115">
        <f t="shared" si="675"/>
        <v>10.810199136468016</v>
      </c>
      <c r="W701" s="202">
        <f t="shared" si="693"/>
        <v>10.810199136468016</v>
      </c>
      <c r="X701" s="110"/>
      <c r="Y701" s="205">
        <f t="shared" si="711"/>
        <v>112.75900060141124</v>
      </c>
      <c r="Z701" s="205">
        <f t="shared" si="712"/>
        <v>0.17709351602891341</v>
      </c>
      <c r="AA701" s="205">
        <f t="shared" si="676"/>
        <v>12.146890639308683</v>
      </c>
      <c r="AB701" s="205">
        <f t="shared" si="694"/>
        <v>12.157296567541815</v>
      </c>
      <c r="AC701" s="205">
        <f t="shared" si="713"/>
        <v>0.18600834552682946</v>
      </c>
      <c r="AD701" s="205">
        <f t="shared" si="677"/>
        <v>12.557576870435295</v>
      </c>
      <c r="AE701" s="205">
        <f t="shared" si="695"/>
        <v>0.4002803028934796</v>
      </c>
      <c r="AF701" s="205">
        <f t="shared" si="678"/>
        <v>0.4002803028934796</v>
      </c>
      <c r="AG701" s="205">
        <f t="shared" si="696"/>
        <v>0.4002803028934796</v>
      </c>
      <c r="AH701" s="205">
        <f t="shared" si="697"/>
        <v>0.4002803028934796</v>
      </c>
      <c r="AI701" s="205">
        <f t="shared" si="679"/>
        <v>0.18116946527517866</v>
      </c>
      <c r="AJ701" s="205">
        <f t="shared" si="714"/>
        <v>1431.6652947505982</v>
      </c>
      <c r="AK701" s="205">
        <f t="shared" si="698"/>
        <v>112.68474707522059</v>
      </c>
      <c r="AL701" s="205">
        <f t="shared" si="680"/>
        <v>112.68474707522059</v>
      </c>
      <c r="AM701" s="205">
        <f t="shared" si="681"/>
        <v>-18.683226492310411</v>
      </c>
      <c r="AN701" s="205">
        <f t="shared" si="699"/>
        <v>-18.683226492310411</v>
      </c>
      <c r="AO701" s="205">
        <f t="shared" si="682"/>
        <v>-18.683226492310411</v>
      </c>
      <c r="AP701" s="205">
        <f t="shared" si="700"/>
        <v>-18.683226492310411</v>
      </c>
      <c r="AQ701" s="205">
        <f t="shared" si="701"/>
        <v>18.683226492310411</v>
      </c>
      <c r="AR701" s="215">
        <f t="shared" si="683"/>
        <v>66.0093889392938</v>
      </c>
      <c r="AS701" s="215">
        <f t="shared" si="684"/>
        <v>66.0093889392938</v>
      </c>
      <c r="AT701" s="215">
        <f t="shared" si="685"/>
        <v>46.949975264333474</v>
      </c>
      <c r="AU701" s="215">
        <f t="shared" si="715"/>
        <v>1746.3769834060481</v>
      </c>
      <c r="AV701" s="201"/>
      <c r="AW701" s="115">
        <f t="shared" si="716"/>
        <v>108.06300000001787</v>
      </c>
      <c r="AX701" s="115">
        <f t="shared" si="717"/>
        <v>0.19368175659060574</v>
      </c>
      <c r="AY701" s="115">
        <f t="shared" si="702"/>
        <v>8.5237965046109245</v>
      </c>
      <c r="AZ701" s="115">
        <f t="shared" si="718"/>
        <v>0.19735860148705869</v>
      </c>
      <c r="BA701" s="115">
        <f t="shared" si="703"/>
        <v>8.7676678433371471</v>
      </c>
      <c r="BB701" s="115">
        <f t="shared" si="719"/>
        <v>8.5237965046109245</v>
      </c>
      <c r="BC701" s="115">
        <f t="shared" si="720"/>
        <v>8.5242810034434733</v>
      </c>
      <c r="BD701" s="115">
        <f t="shared" si="721"/>
        <v>8.7676678433371471</v>
      </c>
      <c r="BE701" s="115">
        <f t="shared" si="704"/>
        <v>0.24338683989367382</v>
      </c>
      <c r="BF701" s="115">
        <f t="shared" si="705"/>
        <v>0.19491866887079587</v>
      </c>
      <c r="BG701" s="115">
        <f t="shared" si="722"/>
        <v>1431.5444906349294</v>
      </c>
      <c r="BH701" s="115">
        <f t="shared" si="723"/>
        <v>99.609372370107238</v>
      </c>
      <c r="BI701" s="115">
        <f t="shared" si="706"/>
        <v>99.609372370107238</v>
      </c>
      <c r="BJ701" s="115">
        <f t="shared" si="707"/>
        <v>-8.1777937877054843</v>
      </c>
      <c r="BK701" s="115">
        <f t="shared" si="686"/>
        <v>-8.1777937877054843</v>
      </c>
      <c r="BL701" s="115">
        <f t="shared" si="687"/>
        <v>-8.1777937877054843</v>
      </c>
      <c r="BM701" s="115">
        <f t="shared" si="708"/>
        <v>8.1777937877054843</v>
      </c>
      <c r="BN701" s="201">
        <f t="shared" si="688"/>
        <v>32.919718626130511</v>
      </c>
      <c r="BO701" s="216">
        <f t="shared" si="724"/>
        <v>1744.1029209554142</v>
      </c>
      <c r="BP701" s="201"/>
      <c r="BQ701" s="110">
        <f t="shared" si="689"/>
        <v>1744.3303272004778</v>
      </c>
      <c r="BR701" s="110">
        <f t="shared" si="690"/>
        <v>0.10011733191664765</v>
      </c>
      <c r="BS701" s="110">
        <f t="shared" si="709"/>
        <v>0.89988266808335238</v>
      </c>
      <c r="BT701" s="110">
        <f t="shared" si="710"/>
        <v>4.9573867899037588E-2</v>
      </c>
    </row>
    <row r="702" spans="1:72" s="217" customFormat="1">
      <c r="A702" s="110">
        <f t="shared" si="725"/>
        <v>2.4200000000001403</v>
      </c>
      <c r="B702" s="110">
        <f t="shared" si="691"/>
        <v>1481.8984711410899</v>
      </c>
      <c r="C702" s="116">
        <f t="shared" si="692"/>
        <v>1430.5479908554257</v>
      </c>
      <c r="D702" s="110"/>
      <c r="E702" s="205">
        <f t="shared" si="660"/>
        <v>1410.2186547208905</v>
      </c>
      <c r="F702" s="205">
        <f t="shared" si="661"/>
        <v>1522.4246812236352</v>
      </c>
      <c r="G702" s="205">
        <f t="shared" si="662"/>
        <v>-0.16799210546939572</v>
      </c>
      <c r="H702" s="205">
        <f t="shared" si="663"/>
        <v>1391.3689280823396</v>
      </c>
      <c r="I702" s="205">
        <f t="shared" si="664"/>
        <v>0</v>
      </c>
      <c r="J702" s="110"/>
      <c r="K702" s="115">
        <f t="shared" si="665"/>
        <v>1377.4503600000153</v>
      </c>
      <c r="L702" s="115">
        <f t="shared" si="666"/>
        <v>1649.8595200000091</v>
      </c>
      <c r="M702" s="115">
        <f t="shared" si="667"/>
        <v>0.2162629757785432</v>
      </c>
      <c r="N702" s="115">
        <f t="shared" si="668"/>
        <v>1475.5972381363276</v>
      </c>
      <c r="O702" s="115">
        <f t="shared" si="669"/>
        <v>1877.1872000000049</v>
      </c>
      <c r="P702" s="110"/>
      <c r="Q702" s="205">
        <f t="shared" si="670"/>
        <v>0.63882323128558538</v>
      </c>
      <c r="R702" s="204">
        <f t="shared" si="671"/>
        <v>39.831987242879968</v>
      </c>
      <c r="S702" s="204">
        <f t="shared" si="672"/>
        <v>39.831987242879968</v>
      </c>
      <c r="T702" s="115">
        <f t="shared" si="673"/>
        <v>0.38342363796091505</v>
      </c>
      <c r="U702" s="115">
        <f t="shared" si="674"/>
        <v>23.742056013032446</v>
      </c>
      <c r="V702" s="115">
        <f t="shared" si="675"/>
        <v>10.927011302189808</v>
      </c>
      <c r="W702" s="202">
        <f t="shared" si="693"/>
        <v>10.927011302189808</v>
      </c>
      <c r="X702" s="110"/>
      <c r="Y702" s="205">
        <f t="shared" si="711"/>
        <v>112.83326270536476</v>
      </c>
      <c r="Z702" s="205">
        <f t="shared" si="712"/>
        <v>0.18117864760176608</v>
      </c>
      <c r="AA702" s="205">
        <f t="shared" si="676"/>
        <v>12.334054920767953</v>
      </c>
      <c r="AB702" s="205">
        <f t="shared" si="694"/>
        <v>12.344128832464914</v>
      </c>
      <c r="AC702" s="205">
        <f t="shared" si="713"/>
        <v>0.19009082488108128</v>
      </c>
      <c r="AD702" s="205">
        <f t="shared" si="677"/>
        <v>12.746811321172276</v>
      </c>
      <c r="AE702" s="205">
        <f t="shared" si="695"/>
        <v>0.40268248870736123</v>
      </c>
      <c r="AF702" s="205">
        <f t="shared" si="678"/>
        <v>0.40268248870736123</v>
      </c>
      <c r="AG702" s="205">
        <f t="shared" si="696"/>
        <v>0.40268248870736123</v>
      </c>
      <c r="AH702" s="205">
        <f t="shared" si="697"/>
        <v>0.40268248870736123</v>
      </c>
      <c r="AI702" s="205">
        <f t="shared" si="679"/>
        <v>0.18525689217188715</v>
      </c>
      <c r="AJ702" s="205">
        <f t="shared" si="714"/>
        <v>1431.0055944737453</v>
      </c>
      <c r="AK702" s="205">
        <f t="shared" si="698"/>
        <v>112.75900060141124</v>
      </c>
      <c r="AL702" s="205">
        <f t="shared" si="680"/>
        <v>112.75900060141124</v>
      </c>
      <c r="AM702" s="205">
        <f t="shared" si="681"/>
        <v>-18.793088449902879</v>
      </c>
      <c r="AN702" s="205">
        <f t="shared" si="699"/>
        <v>-18.793088449902879</v>
      </c>
      <c r="AO702" s="205">
        <f t="shared" si="682"/>
        <v>-18.793088449902879</v>
      </c>
      <c r="AP702" s="205">
        <f t="shared" si="700"/>
        <v>-18.793088449902879</v>
      </c>
      <c r="AQ702" s="205">
        <f t="shared" si="701"/>
        <v>18.793088449902879</v>
      </c>
      <c r="AR702" s="215">
        <f t="shared" si="683"/>
        <v>66.089257126272798</v>
      </c>
      <c r="AS702" s="215">
        <f t="shared" si="684"/>
        <v>66.089257126272798</v>
      </c>
      <c r="AT702" s="215">
        <f t="shared" si="685"/>
        <v>47.719831471264825</v>
      </c>
      <c r="AU702" s="215">
        <f t="shared" si="715"/>
        <v>1794.0968148773129</v>
      </c>
      <c r="AV702" s="201"/>
      <c r="AW702" s="115">
        <f t="shared" si="716"/>
        <v>108.16499999998771</v>
      </c>
      <c r="AX702" s="115">
        <f t="shared" si="717"/>
        <v>0.19491866887079587</v>
      </c>
      <c r="AY702" s="115">
        <f t="shared" si="702"/>
        <v>8.6055801783077417</v>
      </c>
      <c r="AZ702" s="115">
        <f t="shared" si="718"/>
        <v>0.19858961738075062</v>
      </c>
      <c r="BA702" s="115">
        <f t="shared" si="703"/>
        <v>8.8498275619731768</v>
      </c>
      <c r="BB702" s="115">
        <f t="shared" si="719"/>
        <v>8.6055801783077417</v>
      </c>
      <c r="BC702" s="115">
        <f t="shared" si="720"/>
        <v>8.6060589413205264</v>
      </c>
      <c r="BD702" s="115">
        <f t="shared" si="721"/>
        <v>8.8498275619731768</v>
      </c>
      <c r="BE702" s="115">
        <f t="shared" si="704"/>
        <v>0.24376862065265037</v>
      </c>
      <c r="BF702" s="115">
        <f t="shared" si="705"/>
        <v>0.19615215830471075</v>
      </c>
      <c r="BG702" s="115">
        <f t="shared" si="722"/>
        <v>1430.8840046759874</v>
      </c>
      <c r="BH702" s="115">
        <f t="shared" si="723"/>
        <v>99.649977950368637</v>
      </c>
      <c r="BI702" s="115">
        <f t="shared" si="706"/>
        <v>99.649977950368637</v>
      </c>
      <c r="BJ702" s="115">
        <f t="shared" si="707"/>
        <v>-8.1810506233985176</v>
      </c>
      <c r="BK702" s="115">
        <f t="shared" si="686"/>
        <v>-8.1810506233985176</v>
      </c>
      <c r="BL702" s="115">
        <f t="shared" si="687"/>
        <v>-8.1810506233985176</v>
      </c>
      <c r="BM702" s="115">
        <f t="shared" si="708"/>
        <v>8.1810506233985176</v>
      </c>
      <c r="BN702" s="201">
        <f t="shared" si="688"/>
        <v>33.269231704023085</v>
      </c>
      <c r="BO702" s="216">
        <f t="shared" si="724"/>
        <v>1777.3721526594372</v>
      </c>
      <c r="BP702" s="201"/>
      <c r="BQ702" s="110">
        <f t="shared" si="689"/>
        <v>1779.0446188812248</v>
      </c>
      <c r="BR702" s="110">
        <f t="shared" si="690"/>
        <v>0.10084608310754757</v>
      </c>
      <c r="BS702" s="110">
        <f t="shared" si="709"/>
        <v>0.8991539168924525</v>
      </c>
      <c r="BT702" s="110">
        <f t="shared" si="710"/>
        <v>5.0560448068604408E-2</v>
      </c>
    </row>
    <row r="703" spans="1:72" s="217" customFormat="1">
      <c r="A703" s="110">
        <f t="shared" si="725"/>
        <v>2.4100000000001405</v>
      </c>
      <c r="B703" s="110">
        <f t="shared" si="691"/>
        <v>1481.7666592768705</v>
      </c>
      <c r="C703" s="116">
        <f t="shared" si="692"/>
        <v>1429.8870982841629</v>
      </c>
      <c r="D703" s="110"/>
      <c r="E703" s="205">
        <f t="shared" si="660"/>
        <v>1409.0931463580268</v>
      </c>
      <c r="F703" s="205">
        <f t="shared" si="661"/>
        <v>1521.3308812236355</v>
      </c>
      <c r="G703" s="205">
        <f t="shared" si="662"/>
        <v>-0.16797642654264761</v>
      </c>
      <c r="H703" s="205">
        <f t="shared" si="663"/>
        <v>1390.2398527320609</v>
      </c>
      <c r="I703" s="205">
        <f t="shared" si="664"/>
        <v>0</v>
      </c>
      <c r="J703" s="110"/>
      <c r="K703" s="115">
        <f t="shared" si="665"/>
        <v>1376.3676900000153</v>
      </c>
      <c r="L703" s="115">
        <f t="shared" si="666"/>
        <v>1649.2140800000091</v>
      </c>
      <c r="M703" s="115">
        <f t="shared" si="667"/>
        <v>0.21651270207851844</v>
      </c>
      <c r="N703" s="115">
        <f t="shared" si="668"/>
        <v>1474.7477610989386</v>
      </c>
      <c r="O703" s="115">
        <f t="shared" si="669"/>
        <v>1876.8338000000051</v>
      </c>
      <c r="P703" s="110"/>
      <c r="Q703" s="205">
        <f t="shared" si="670"/>
        <v>0.64749625432000724</v>
      </c>
      <c r="R703" s="204">
        <f t="shared" si="671"/>
        <v>40.471505753569723</v>
      </c>
      <c r="S703" s="204">
        <f t="shared" si="672"/>
        <v>40.471505753569723</v>
      </c>
      <c r="T703" s="115">
        <f t="shared" si="673"/>
        <v>0.38629416821991913</v>
      </c>
      <c r="U703" s="115">
        <f t="shared" si="674"/>
        <v>24.009174475021716</v>
      </c>
      <c r="V703" s="115">
        <f t="shared" si="675"/>
        <v>11.044041746708345</v>
      </c>
      <c r="W703" s="202">
        <f t="shared" si="693"/>
        <v>11.044041746708345</v>
      </c>
      <c r="X703" s="110"/>
      <c r="Y703" s="205">
        <f t="shared" si="711"/>
        <v>112.90753502787778</v>
      </c>
      <c r="Z703" s="205">
        <f t="shared" si="712"/>
        <v>0.18526703119084095</v>
      </c>
      <c r="AA703" s="205">
        <f t="shared" si="676"/>
        <v>12.522328702845551</v>
      </c>
      <c r="AB703" s="205">
        <f t="shared" si="694"/>
        <v>12.532059716963939</v>
      </c>
      <c r="AC703" s="205">
        <f t="shared" si="713"/>
        <v>0.19417669068456989</v>
      </c>
      <c r="AD703" s="205">
        <f t="shared" si="677"/>
        <v>12.937157482693774</v>
      </c>
      <c r="AE703" s="205">
        <f t="shared" si="695"/>
        <v>0.40509776572983469</v>
      </c>
      <c r="AF703" s="205">
        <f t="shared" si="678"/>
        <v>0.40509776572983469</v>
      </c>
      <c r="AG703" s="205">
        <f t="shared" si="696"/>
        <v>0.40509776572983469</v>
      </c>
      <c r="AH703" s="205">
        <f t="shared" si="697"/>
        <v>0.40509776572983469</v>
      </c>
      <c r="AI703" s="205">
        <f t="shared" si="679"/>
        <v>0.18934772798165406</v>
      </c>
      <c r="AJ703" s="205">
        <f t="shared" si="714"/>
        <v>1430.3451064486371</v>
      </c>
      <c r="AK703" s="205">
        <f t="shared" si="698"/>
        <v>112.83326270536476</v>
      </c>
      <c r="AL703" s="205">
        <f t="shared" si="680"/>
        <v>112.83326270536476</v>
      </c>
      <c r="AM703" s="205">
        <f t="shared" si="681"/>
        <v>-18.903668203761185</v>
      </c>
      <c r="AN703" s="205">
        <f t="shared" si="699"/>
        <v>-18.903668203761185</v>
      </c>
      <c r="AO703" s="205">
        <f t="shared" si="682"/>
        <v>-18.903668203761185</v>
      </c>
      <c r="AP703" s="205">
        <f t="shared" si="700"/>
        <v>-18.903668203761185</v>
      </c>
      <c r="AQ703" s="205">
        <f t="shared" si="701"/>
        <v>18.903668203761185</v>
      </c>
      <c r="AR703" s="215">
        <f t="shared" si="683"/>
        <v>66.168803399587446</v>
      </c>
      <c r="AS703" s="215">
        <f t="shared" si="684"/>
        <v>66.168803399587446</v>
      </c>
      <c r="AT703" s="215">
        <f t="shared" si="685"/>
        <v>48.495575915899856</v>
      </c>
      <c r="AU703" s="215">
        <f t="shared" si="715"/>
        <v>1842.5923907932129</v>
      </c>
      <c r="AV703" s="201"/>
      <c r="AW703" s="115">
        <f t="shared" si="716"/>
        <v>108.26700000000304</v>
      </c>
      <c r="AX703" s="115">
        <f t="shared" si="717"/>
        <v>0.19615215830471075</v>
      </c>
      <c r="AY703" s="115">
        <f t="shared" si="702"/>
        <v>8.6873963632886646</v>
      </c>
      <c r="AZ703" s="115">
        <f t="shared" si="718"/>
        <v>0.19981722420497802</v>
      </c>
      <c r="BA703" s="115">
        <f t="shared" si="703"/>
        <v>8.9320137386180285</v>
      </c>
      <c r="BB703" s="115">
        <f t="shared" si="719"/>
        <v>8.6873963632886646</v>
      </c>
      <c r="BC703" s="115">
        <f t="shared" si="720"/>
        <v>8.68786944755451</v>
      </c>
      <c r="BD703" s="115">
        <f t="shared" si="721"/>
        <v>8.9320137386180285</v>
      </c>
      <c r="BE703" s="115">
        <f t="shared" si="704"/>
        <v>0.24414429106351854</v>
      </c>
      <c r="BF703" s="115">
        <f t="shared" si="705"/>
        <v>0.19738224795506812</v>
      </c>
      <c r="BG703" s="115">
        <f t="shared" si="722"/>
        <v>1430.2227238046394</v>
      </c>
      <c r="BH703" s="115">
        <f t="shared" si="723"/>
        <v>99.69063918245169</v>
      </c>
      <c r="BI703" s="115">
        <f t="shared" si="706"/>
        <v>99.69063918245169</v>
      </c>
      <c r="BJ703" s="115">
        <f t="shared" si="707"/>
        <v>-8.18416483235508</v>
      </c>
      <c r="BK703" s="115">
        <f t="shared" si="686"/>
        <v>-8.18416483235508</v>
      </c>
      <c r="BL703" s="115">
        <f t="shared" si="687"/>
        <v>-8.18416483235508</v>
      </c>
      <c r="BM703" s="115">
        <f t="shared" si="708"/>
        <v>8.18416483235508</v>
      </c>
      <c r="BN703" s="201">
        <f t="shared" si="688"/>
        <v>33.619631717121905</v>
      </c>
      <c r="BO703" s="216">
        <f t="shared" si="724"/>
        <v>1810.9917843765591</v>
      </c>
      <c r="BP703" s="201"/>
      <c r="BQ703" s="110">
        <f t="shared" si="689"/>
        <v>1814.1518450182245</v>
      </c>
      <c r="BR703" s="110">
        <f t="shared" si="690"/>
        <v>0.10156770481220125</v>
      </c>
      <c r="BS703" s="110">
        <f t="shared" si="709"/>
        <v>0.89843229518779877</v>
      </c>
      <c r="BT703" s="110">
        <f t="shared" si="710"/>
        <v>5.1558195435417953E-2</v>
      </c>
    </row>
    <row r="704" spans="1:72" s="217" customFormat="1">
      <c r="A704" s="110">
        <f t="shared" si="725"/>
        <v>2.4000000000001407</v>
      </c>
      <c r="B704" s="110">
        <f t="shared" si="691"/>
        <v>1481.6348474126512</v>
      </c>
      <c r="C704" s="116">
        <f t="shared" si="692"/>
        <v>1429.225410250167</v>
      </c>
      <c r="D704" s="110"/>
      <c r="E704" s="205">
        <f t="shared" si="660"/>
        <v>1407.9665116404115</v>
      </c>
      <c r="F704" s="205">
        <f t="shared" si="661"/>
        <v>1520.2342812236354</v>
      </c>
      <c r="G704" s="205">
        <f t="shared" si="662"/>
        <v>-0.16795984431164923</v>
      </c>
      <c r="H704" s="205">
        <f t="shared" si="663"/>
        <v>1389.1100345399971</v>
      </c>
      <c r="I704" s="205">
        <f t="shared" si="664"/>
        <v>0</v>
      </c>
      <c r="J704" s="110"/>
      <c r="K704" s="115">
        <f t="shared" si="665"/>
        <v>1375.2840000000153</v>
      </c>
      <c r="L704" s="115">
        <f t="shared" si="666"/>
        <v>1648.5680000000093</v>
      </c>
      <c r="M704" s="115">
        <f t="shared" si="667"/>
        <v>0.21676300578034327</v>
      </c>
      <c r="N704" s="115">
        <f t="shared" si="668"/>
        <v>1473.8977896686315</v>
      </c>
      <c r="O704" s="115">
        <f t="shared" si="669"/>
        <v>1876.480000000005</v>
      </c>
      <c r="P704" s="110"/>
      <c r="Q704" s="205">
        <f t="shared" si="670"/>
        <v>0.65618419289633689</v>
      </c>
      <c r="R704" s="204">
        <f t="shared" si="671"/>
        <v>41.116111489235138</v>
      </c>
      <c r="S704" s="204">
        <f t="shared" si="672"/>
        <v>41.116111489235138</v>
      </c>
      <c r="T704" s="115">
        <f t="shared" si="673"/>
        <v>0.38915870454413065</v>
      </c>
      <c r="U704" s="115">
        <f t="shared" si="674"/>
        <v>24.276726383173646</v>
      </c>
      <c r="V704" s="115">
        <f t="shared" si="675"/>
        <v>11.161287346272774</v>
      </c>
      <c r="W704" s="202">
        <f t="shared" si="693"/>
        <v>11.161287346272774</v>
      </c>
      <c r="X704" s="110"/>
      <c r="Y704" s="205">
        <f t="shared" si="711"/>
        <v>112.98181920638184</v>
      </c>
      <c r="Z704" s="205">
        <f t="shared" si="712"/>
        <v>0.18935887555863781</v>
      </c>
      <c r="AA704" s="205">
        <f t="shared" si="676"/>
        <v>12.711719158735391</v>
      </c>
      <c r="AB704" s="205">
        <f t="shared" si="694"/>
        <v>12.721096399001548</v>
      </c>
      <c r="AC704" s="205">
        <f t="shared" si="713"/>
        <v>0.19826615147328669</v>
      </c>
      <c r="AD704" s="205">
        <f t="shared" si="677"/>
        <v>13.128622557132296</v>
      </c>
      <c r="AE704" s="205">
        <f t="shared" si="695"/>
        <v>0.40752615813074833</v>
      </c>
      <c r="AF704" s="205">
        <f t="shared" si="678"/>
        <v>0.40752615813074833</v>
      </c>
      <c r="AG704" s="205">
        <f t="shared" si="696"/>
        <v>0.40752615813074833</v>
      </c>
      <c r="AH704" s="205">
        <f t="shared" si="697"/>
        <v>0.40752615813074833</v>
      </c>
      <c r="AI704" s="205">
        <f t="shared" si="679"/>
        <v>0.19344217973744804</v>
      </c>
      <c r="AJ704" s="205">
        <f t="shared" si="714"/>
        <v>1429.6838337028519</v>
      </c>
      <c r="AK704" s="205">
        <f t="shared" si="698"/>
        <v>112.90753502787778</v>
      </c>
      <c r="AL704" s="205">
        <f t="shared" si="680"/>
        <v>112.90753502787778</v>
      </c>
      <c r="AM704" s="205">
        <f t="shared" si="681"/>
        <v>-19.014966151844387</v>
      </c>
      <c r="AN704" s="205">
        <f t="shared" si="699"/>
        <v>-19.014966151844387</v>
      </c>
      <c r="AO704" s="205">
        <f t="shared" si="682"/>
        <v>-19.014966151844387</v>
      </c>
      <c r="AP704" s="205">
        <f t="shared" si="700"/>
        <v>-19.014966151844387</v>
      </c>
      <c r="AQ704" s="205">
        <f t="shared" si="701"/>
        <v>19.014966151844387</v>
      </c>
      <c r="AR704" s="215">
        <f t="shared" si="683"/>
        <v>66.248036557736057</v>
      </c>
      <c r="AS704" s="215">
        <f t="shared" si="684"/>
        <v>66.248036557736057</v>
      </c>
      <c r="AT704" s="215">
        <f t="shared" si="685"/>
        <v>49.277257635385929</v>
      </c>
      <c r="AU704" s="215">
        <f t="shared" si="715"/>
        <v>1891.8696484285988</v>
      </c>
      <c r="AV704" s="201"/>
      <c r="AW704" s="115">
        <f t="shared" si="716"/>
        <v>108.36899999999564</v>
      </c>
      <c r="AX704" s="115">
        <f t="shared" si="717"/>
        <v>0.19738224795506812</v>
      </c>
      <c r="AY704" s="115">
        <f t="shared" si="702"/>
        <v>8.7692436341991886</v>
      </c>
      <c r="AZ704" s="115">
        <f t="shared" si="718"/>
        <v>0.20104144498087287</v>
      </c>
      <c r="BA704" s="115">
        <f t="shared" si="703"/>
        <v>9.014225031500402</v>
      </c>
      <c r="BB704" s="115">
        <f t="shared" si="719"/>
        <v>8.7692436341991886</v>
      </c>
      <c r="BC704" s="115">
        <f t="shared" si="720"/>
        <v>8.7697110958780584</v>
      </c>
      <c r="BD704" s="115">
        <f t="shared" si="721"/>
        <v>9.014225031500402</v>
      </c>
      <c r="BE704" s="115">
        <f t="shared" si="704"/>
        <v>0.24451393562234358</v>
      </c>
      <c r="BF704" s="115">
        <f t="shared" si="705"/>
        <v>0.19860896044404652</v>
      </c>
      <c r="BG704" s="115">
        <f t="shared" si="722"/>
        <v>1429.5606511460051</v>
      </c>
      <c r="BH704" s="115">
        <f t="shared" si="723"/>
        <v>99.731355447240588</v>
      </c>
      <c r="BI704" s="115">
        <f t="shared" si="706"/>
        <v>99.731355447240588</v>
      </c>
      <c r="BJ704" s="115">
        <f t="shared" si="707"/>
        <v>-8.18713807937071</v>
      </c>
      <c r="BK704" s="115">
        <f t="shared" si="686"/>
        <v>-8.18713807937071</v>
      </c>
      <c r="BL704" s="115">
        <f t="shared" si="687"/>
        <v>-8.18713807937071</v>
      </c>
      <c r="BM704" s="115">
        <f t="shared" si="708"/>
        <v>8.18713807937071</v>
      </c>
      <c r="BN704" s="201">
        <f t="shared" si="688"/>
        <v>33.970917246834489</v>
      </c>
      <c r="BO704" s="216">
        <f t="shared" si="724"/>
        <v>1844.9627016233935</v>
      </c>
      <c r="BP704" s="201"/>
      <c r="BQ704" s="110">
        <f t="shared" si="689"/>
        <v>1849.6533963039142</v>
      </c>
      <c r="BR704" s="110">
        <f t="shared" si="690"/>
        <v>0.10228238718719104</v>
      </c>
      <c r="BS704" s="110">
        <f t="shared" si="709"/>
        <v>0.89771761281280893</v>
      </c>
      <c r="BT704" s="110">
        <f t="shared" si="710"/>
        <v>5.2567149522957241E-2</v>
      </c>
    </row>
    <row r="705" spans="1:72" s="217" customFormat="1">
      <c r="A705" s="110">
        <f t="shared" si="725"/>
        <v>2.3900000000001409</v>
      </c>
      <c r="B705" s="110">
        <f t="shared" si="691"/>
        <v>1481.5030355484319</v>
      </c>
      <c r="C705" s="116">
        <f t="shared" si="692"/>
        <v>1428.5629298845897</v>
      </c>
      <c r="D705" s="110"/>
      <c r="E705" s="205">
        <f t="shared" si="660"/>
        <v>1406.8387505680448</v>
      </c>
      <c r="F705" s="205">
        <f t="shared" si="661"/>
        <v>1519.1348812236356</v>
      </c>
      <c r="G705" s="205">
        <f t="shared" si="662"/>
        <v>-0.16794235996102025</v>
      </c>
      <c r="H705" s="205">
        <f t="shared" si="663"/>
        <v>1387.9794733712538</v>
      </c>
      <c r="I705" s="205">
        <f t="shared" si="664"/>
        <v>0</v>
      </c>
      <c r="J705" s="110"/>
      <c r="K705" s="115">
        <f t="shared" si="665"/>
        <v>1374.1992900000153</v>
      </c>
      <c r="L705" s="115">
        <f t="shared" si="666"/>
        <v>1647.9212800000091</v>
      </c>
      <c r="M705" s="115">
        <f t="shared" si="667"/>
        <v>0.21701388888888534</v>
      </c>
      <c r="N705" s="115">
        <f t="shared" si="668"/>
        <v>1473.0473253146952</v>
      </c>
      <c r="O705" s="115">
        <f t="shared" si="669"/>
        <v>1876.125800000005</v>
      </c>
      <c r="P705" s="110"/>
      <c r="Q705" s="205">
        <f t="shared" si="670"/>
        <v>0.66488742349796892</v>
      </c>
      <c r="R705" s="204">
        <f t="shared" si="671"/>
        <v>41.765822412211442</v>
      </c>
      <c r="S705" s="204">
        <f t="shared" si="672"/>
        <v>41.765822412211442</v>
      </c>
      <c r="T705" s="115">
        <f t="shared" si="673"/>
        <v>0.39201726375151302</v>
      </c>
      <c r="U705" s="115">
        <f t="shared" si="674"/>
        <v>24.544703461609451</v>
      </c>
      <c r="V705" s="115">
        <f t="shared" si="675"/>
        <v>11.278745016761892</v>
      </c>
      <c r="W705" s="202">
        <f t="shared" si="693"/>
        <v>11.278745016761892</v>
      </c>
      <c r="X705" s="110"/>
      <c r="Y705" s="205">
        <f t="shared" si="711"/>
        <v>113.05611687432943</v>
      </c>
      <c r="Z705" s="205">
        <f t="shared" si="712"/>
        <v>0.19345438876404725</v>
      </c>
      <c r="AA705" s="205">
        <f t="shared" si="676"/>
        <v>12.902233465845141</v>
      </c>
      <c r="AB705" s="205">
        <f t="shared" si="694"/>
        <v>12.911246060519987</v>
      </c>
      <c r="AC705" s="205">
        <f t="shared" si="713"/>
        <v>0.20235941509186411</v>
      </c>
      <c r="AD705" s="205">
        <f t="shared" si="677"/>
        <v>13.321213750113323</v>
      </c>
      <c r="AE705" s="205">
        <f t="shared" si="695"/>
        <v>0.40996768959333529</v>
      </c>
      <c r="AF705" s="205">
        <f t="shared" si="678"/>
        <v>0.40996768959333529</v>
      </c>
      <c r="AG705" s="205">
        <f t="shared" si="696"/>
        <v>0.40996768959333529</v>
      </c>
      <c r="AH705" s="205">
        <f t="shared" si="697"/>
        <v>0.40996768959333529</v>
      </c>
      <c r="AI705" s="205">
        <f t="shared" si="679"/>
        <v>0.19754045382445731</v>
      </c>
      <c r="AJ705" s="205">
        <f t="shared" si="714"/>
        <v>1429.0217791804807</v>
      </c>
      <c r="AK705" s="205">
        <f t="shared" si="698"/>
        <v>112.98181920638184</v>
      </c>
      <c r="AL705" s="205">
        <f t="shared" si="680"/>
        <v>112.98181920638184</v>
      </c>
      <c r="AM705" s="205">
        <f t="shared" si="681"/>
        <v>-19.126982709219707</v>
      </c>
      <c r="AN705" s="205">
        <f t="shared" si="699"/>
        <v>-19.126982709219707</v>
      </c>
      <c r="AO705" s="205">
        <f t="shared" si="682"/>
        <v>-19.126982709219707</v>
      </c>
      <c r="AP705" s="205">
        <f t="shared" si="700"/>
        <v>-19.126982709219707</v>
      </c>
      <c r="AQ705" s="205">
        <f t="shared" si="701"/>
        <v>19.126982709219707</v>
      </c>
      <c r="AR705" s="215">
        <f t="shared" si="683"/>
        <v>66.32696519046516</v>
      </c>
      <c r="AS705" s="215">
        <f t="shared" si="684"/>
        <v>66.32696519046516</v>
      </c>
      <c r="AT705" s="215">
        <f t="shared" si="685"/>
        <v>50.064925925708536</v>
      </c>
      <c r="AU705" s="215">
        <f t="shared" si="715"/>
        <v>1941.9345743543074</v>
      </c>
      <c r="AV705" s="201"/>
      <c r="AW705" s="115">
        <f t="shared" si="716"/>
        <v>108.47100000001096</v>
      </c>
      <c r="AX705" s="115">
        <f t="shared" si="717"/>
        <v>0.19860896044404647</v>
      </c>
      <c r="AY705" s="115">
        <f t="shared" si="702"/>
        <v>8.8511205823128574</v>
      </c>
      <c r="AZ705" s="115">
        <f t="shared" si="718"/>
        <v>0.20226230228917927</v>
      </c>
      <c r="BA705" s="115">
        <f t="shared" si="703"/>
        <v>9.096460113791272</v>
      </c>
      <c r="BB705" s="115">
        <f t="shared" si="719"/>
        <v>8.8511205823128574</v>
      </c>
      <c r="BC705" s="115">
        <f t="shared" si="720"/>
        <v>8.8515824766717639</v>
      </c>
      <c r="BD705" s="115">
        <f t="shared" si="721"/>
        <v>9.096460113791272</v>
      </c>
      <c r="BE705" s="115">
        <f t="shared" si="704"/>
        <v>0.24487763711950805</v>
      </c>
      <c r="BF705" s="115">
        <f t="shared" si="705"/>
        <v>0.19983231796409573</v>
      </c>
      <c r="BG705" s="115">
        <f t="shared" si="722"/>
        <v>1428.8977897394591</v>
      </c>
      <c r="BH705" s="115">
        <f t="shared" si="723"/>
        <v>99.772126141535722</v>
      </c>
      <c r="BI705" s="115">
        <f t="shared" si="706"/>
        <v>99.772126141535722</v>
      </c>
      <c r="BJ705" s="115">
        <f t="shared" si="707"/>
        <v>-8.1899719867797973</v>
      </c>
      <c r="BK705" s="115">
        <f t="shared" si="686"/>
        <v>-8.1899719867797973</v>
      </c>
      <c r="BL705" s="115">
        <f t="shared" si="687"/>
        <v>-8.1899719867797973</v>
      </c>
      <c r="BM705" s="115">
        <f t="shared" si="708"/>
        <v>8.1899719867797973</v>
      </c>
      <c r="BN705" s="201">
        <f t="shared" si="688"/>
        <v>34.323086938521563</v>
      </c>
      <c r="BO705" s="216">
        <f t="shared" si="724"/>
        <v>1879.2857885619151</v>
      </c>
      <c r="BP705" s="201"/>
      <c r="BQ705" s="110">
        <f t="shared" si="689"/>
        <v>1885.5506671411542</v>
      </c>
      <c r="BR705" s="110">
        <f t="shared" si="690"/>
        <v>0.10299031514749173</v>
      </c>
      <c r="BS705" s="110">
        <f t="shared" si="709"/>
        <v>0.89700968485250832</v>
      </c>
      <c r="BT705" s="110">
        <f t="shared" si="710"/>
        <v>5.3587349960151603E-2</v>
      </c>
    </row>
    <row r="706" spans="1:72" s="217" customFormat="1">
      <c r="A706" s="110">
        <f t="shared" si="725"/>
        <v>2.3800000000001411</v>
      </c>
      <c r="B706" s="110">
        <f t="shared" si="691"/>
        <v>1481.3712236842125</v>
      </c>
      <c r="C706" s="116">
        <f t="shared" si="692"/>
        <v>1427.8996602326852</v>
      </c>
      <c r="D706" s="110"/>
      <c r="E706" s="205">
        <f t="shared" si="660"/>
        <v>1405.7098631409265</v>
      </c>
      <c r="F706" s="205">
        <f t="shared" si="661"/>
        <v>1518.0326812236356</v>
      </c>
      <c r="G706" s="205">
        <f t="shared" si="662"/>
        <v>-0.16792397473856821</v>
      </c>
      <c r="H706" s="205">
        <f t="shared" si="663"/>
        <v>1386.8481690746407</v>
      </c>
      <c r="I706" s="205">
        <f t="shared" si="664"/>
        <v>0</v>
      </c>
      <c r="J706" s="110"/>
      <c r="K706" s="115">
        <f t="shared" si="665"/>
        <v>1373.1135600000155</v>
      </c>
      <c r="L706" s="115">
        <f t="shared" si="666"/>
        <v>1647.2739200000092</v>
      </c>
      <c r="M706" s="115">
        <f t="shared" si="667"/>
        <v>0.21726535341830469</v>
      </c>
      <c r="N706" s="115">
        <f t="shared" si="668"/>
        <v>1472.1963695124477</v>
      </c>
      <c r="O706" s="115">
        <f t="shared" si="669"/>
        <v>1875.7712000000049</v>
      </c>
      <c r="P706" s="110"/>
      <c r="Q706" s="205">
        <f t="shared" si="670"/>
        <v>0.67360632358398154</v>
      </c>
      <c r="R706" s="204">
        <f t="shared" si="671"/>
        <v>42.420656512412805</v>
      </c>
      <c r="S706" s="204">
        <f t="shared" si="672"/>
        <v>42.420656512412805</v>
      </c>
      <c r="T706" s="115">
        <f t="shared" si="673"/>
        <v>0.39486986260230883</v>
      </c>
      <c r="U706" s="115">
        <f t="shared" si="674"/>
        <v>24.813097550331424</v>
      </c>
      <c r="V706" s="115">
        <f t="shared" si="675"/>
        <v>11.396411712988009</v>
      </c>
      <c r="W706" s="202">
        <f t="shared" si="693"/>
        <v>11.396411712988009</v>
      </c>
      <c r="X706" s="110"/>
      <c r="Y706" s="205">
        <f t="shared" si="711"/>
        <v>113.13042966130766</v>
      </c>
      <c r="Z706" s="205">
        <f t="shared" si="712"/>
        <v>0.19755377821289347</v>
      </c>
      <c r="AA706" s="205">
        <f t="shared" si="676"/>
        <v>13.093878805951928</v>
      </c>
      <c r="AB706" s="205">
        <f t="shared" si="694"/>
        <v>13.10251588761218</v>
      </c>
      <c r="AC706" s="205">
        <f t="shared" si="713"/>
        <v>0.20645668874407019</v>
      </c>
      <c r="AD706" s="205">
        <f t="shared" si="677"/>
        <v>13.51493827091527</v>
      </c>
      <c r="AE706" s="205">
        <f t="shared" si="695"/>
        <v>0.41242238330309</v>
      </c>
      <c r="AF706" s="205">
        <f t="shared" si="678"/>
        <v>0.41242238330309</v>
      </c>
      <c r="AG706" s="205">
        <f t="shared" si="696"/>
        <v>0.41242238330309</v>
      </c>
      <c r="AH706" s="205">
        <f t="shared" si="697"/>
        <v>0.41242238330309</v>
      </c>
      <c r="AI706" s="205">
        <f t="shared" si="679"/>
        <v>0.20164275602895151</v>
      </c>
      <c r="AJ706" s="205">
        <f t="shared" si="714"/>
        <v>1428.3589457440626</v>
      </c>
      <c r="AK706" s="205">
        <f t="shared" si="698"/>
        <v>113.05611687432943</v>
      </c>
      <c r="AL706" s="205">
        <f t="shared" si="680"/>
        <v>113.05611687432943</v>
      </c>
      <c r="AM706" s="205">
        <f t="shared" si="681"/>
        <v>-19.239718306326093</v>
      </c>
      <c r="AN706" s="205">
        <f t="shared" si="699"/>
        <v>-19.239718306326093</v>
      </c>
      <c r="AO706" s="205">
        <f t="shared" si="682"/>
        <v>-19.239718306326093</v>
      </c>
      <c r="AP706" s="205">
        <f t="shared" si="700"/>
        <v>-19.239718306326093</v>
      </c>
      <c r="AQ706" s="205">
        <f t="shared" si="701"/>
        <v>19.239718306326093</v>
      </c>
      <c r="AR706" s="215">
        <f t="shared" si="683"/>
        <v>66.405597685154419</v>
      </c>
      <c r="AS706" s="215">
        <f t="shared" si="684"/>
        <v>66.405597685154419</v>
      </c>
      <c r="AT706" s="215">
        <f t="shared" si="685"/>
        <v>50.85863034452553</v>
      </c>
      <c r="AU706" s="215">
        <f t="shared" si="715"/>
        <v>1992.7932046988331</v>
      </c>
      <c r="AV706" s="201"/>
      <c r="AW706" s="115">
        <f t="shared" si="716"/>
        <v>108.57299999998081</v>
      </c>
      <c r="AX706" s="115">
        <f t="shared" si="717"/>
        <v>0.19983231796409573</v>
      </c>
      <c r="AY706" s="115">
        <f t="shared" si="702"/>
        <v>8.9330258151064523</v>
      </c>
      <c r="AZ706" s="115">
        <f t="shared" si="718"/>
        <v>0.2034798182810636</v>
      </c>
      <c r="BA706" s="115">
        <f t="shared" si="703"/>
        <v>9.1787176732261671</v>
      </c>
      <c r="BB706" s="115">
        <f t="shared" si="719"/>
        <v>8.9330258151064523</v>
      </c>
      <c r="BC706" s="115">
        <f t="shared" si="720"/>
        <v>8.9334821965395594</v>
      </c>
      <c r="BD706" s="115">
        <f t="shared" si="721"/>
        <v>9.1787176732261671</v>
      </c>
      <c r="BE706" s="115">
        <f t="shared" si="704"/>
        <v>0.24523547668660761</v>
      </c>
      <c r="BF706" s="115">
        <f t="shared" si="705"/>
        <v>0.20105234228843399</v>
      </c>
      <c r="BG706" s="115">
        <f t="shared" si="722"/>
        <v>1428.2341425406546</v>
      </c>
      <c r="BH706" s="115">
        <f t="shared" si="723"/>
        <v>99.812950677394241</v>
      </c>
      <c r="BI706" s="115">
        <f t="shared" si="706"/>
        <v>99.812950677394241</v>
      </c>
      <c r="BJ706" s="115">
        <f t="shared" si="707"/>
        <v>-8.1926681358897007</v>
      </c>
      <c r="BK706" s="115">
        <f t="shared" si="686"/>
        <v>-8.1926681358897007</v>
      </c>
      <c r="BL706" s="115">
        <f t="shared" si="687"/>
        <v>-8.1926681358897007</v>
      </c>
      <c r="BM706" s="115">
        <f t="shared" si="708"/>
        <v>8.1926681358897007</v>
      </c>
      <c r="BN706" s="201">
        <f t="shared" si="688"/>
        <v>34.676139500259438</v>
      </c>
      <c r="BO706" s="216">
        <f t="shared" si="724"/>
        <v>1913.9619280621746</v>
      </c>
      <c r="BP706" s="201"/>
      <c r="BQ706" s="110">
        <f t="shared" si="689"/>
        <v>1921.8450557258404</v>
      </c>
      <c r="BR706" s="110">
        <f t="shared" si="690"/>
        <v>0.10369166852247602</v>
      </c>
      <c r="BS706" s="110">
        <f t="shared" si="709"/>
        <v>0.89630833147752398</v>
      </c>
      <c r="BT706" s="110">
        <f t="shared" si="710"/>
        <v>5.4618836483728388E-2</v>
      </c>
    </row>
    <row r="707" spans="1:72" s="217" customFormat="1">
      <c r="A707" s="110">
        <f t="shared" si="725"/>
        <v>2.3700000000001413</v>
      </c>
      <c r="B707" s="110">
        <f t="shared" si="691"/>
        <v>1481.2394118199929</v>
      </c>
      <c r="C707" s="116">
        <f t="shared" si="692"/>
        <v>1427.2356042558336</v>
      </c>
      <c r="D707" s="110"/>
      <c r="E707" s="205">
        <f t="shared" si="660"/>
        <v>1404.5798493590569</v>
      </c>
      <c r="F707" s="205">
        <f t="shared" si="661"/>
        <v>1516.9276812236358</v>
      </c>
      <c r="G707" s="205">
        <f t="shared" si="662"/>
        <v>-0.16790468995500057</v>
      </c>
      <c r="H707" s="205">
        <f t="shared" si="663"/>
        <v>1385.7161214827183</v>
      </c>
      <c r="I707" s="205">
        <f t="shared" si="664"/>
        <v>0</v>
      </c>
      <c r="J707" s="110"/>
      <c r="K707" s="115">
        <f t="shared" si="665"/>
        <v>1372.0268100000155</v>
      </c>
      <c r="L707" s="115">
        <f t="shared" si="666"/>
        <v>1646.625920000009</v>
      </c>
      <c r="M707" s="115">
        <f t="shared" si="667"/>
        <v>0.21751740139210779</v>
      </c>
      <c r="N707" s="115">
        <f t="shared" si="668"/>
        <v>1471.3449237432671</v>
      </c>
      <c r="O707" s="115">
        <f t="shared" si="669"/>
        <v>1875.4162000000051</v>
      </c>
      <c r="P707" s="110"/>
      <c r="Q707" s="205">
        <f t="shared" si="670"/>
        <v>0.68234127164411562</v>
      </c>
      <c r="R707" s="204">
        <f t="shared" si="671"/>
        <v>43.080631805143724</v>
      </c>
      <c r="S707" s="204">
        <f t="shared" si="672"/>
        <v>43.080631805143724</v>
      </c>
      <c r="T707" s="115">
        <f t="shared" si="673"/>
        <v>0.39771651779927469</v>
      </c>
      <c r="U707" s="115">
        <f t="shared" si="674"/>
        <v>25.081900603037337</v>
      </c>
      <c r="V707" s="115">
        <f t="shared" si="675"/>
        <v>11.514284428018899</v>
      </c>
      <c r="W707" s="202">
        <f t="shared" si="693"/>
        <v>11.514284428018899</v>
      </c>
      <c r="X707" s="110"/>
      <c r="Y707" s="205">
        <f t="shared" si="711"/>
        <v>113.20475919224251</v>
      </c>
      <c r="Z707" s="205">
        <f t="shared" si="712"/>
        <v>0.20165725070765333</v>
      </c>
      <c r="AA707" s="205">
        <f t="shared" si="676"/>
        <v>13.286662365339799</v>
      </c>
      <c r="AB707" s="205">
        <f t="shared" si="694"/>
        <v>13.294913070675436</v>
      </c>
      <c r="AC707" s="205">
        <f t="shared" si="713"/>
        <v>0.21055817904248203</v>
      </c>
      <c r="AD707" s="205">
        <f t="shared" si="677"/>
        <v>13.709803332610589</v>
      </c>
      <c r="AE707" s="205">
        <f t="shared" si="695"/>
        <v>0.41489026193515244</v>
      </c>
      <c r="AF707" s="205">
        <f t="shared" si="678"/>
        <v>0.41489026193515244</v>
      </c>
      <c r="AG707" s="205">
        <f t="shared" si="696"/>
        <v>0.41489026193515244</v>
      </c>
      <c r="AH707" s="205">
        <f t="shared" si="697"/>
        <v>0.41489026193515244</v>
      </c>
      <c r="AI707" s="205">
        <f t="shared" si="679"/>
        <v>0.20574929158640179</v>
      </c>
      <c r="AJ707" s="205">
        <f t="shared" si="714"/>
        <v>1427.6953361764622</v>
      </c>
      <c r="AK707" s="205">
        <f t="shared" si="698"/>
        <v>113.13042966130766</v>
      </c>
      <c r="AL707" s="205">
        <f t="shared" si="680"/>
        <v>113.13042966130766</v>
      </c>
      <c r="AM707" s="205">
        <f t="shared" si="681"/>
        <v>-19.353173387308058</v>
      </c>
      <c r="AN707" s="205">
        <f t="shared" si="699"/>
        <v>-19.353173387308058</v>
      </c>
      <c r="AO707" s="205">
        <f t="shared" si="682"/>
        <v>-19.353173387308058</v>
      </c>
      <c r="AP707" s="205">
        <f t="shared" si="700"/>
        <v>-19.353173387308058</v>
      </c>
      <c r="AQ707" s="205">
        <f t="shared" si="701"/>
        <v>19.353173387308058</v>
      </c>
      <c r="AR707" s="215">
        <f t="shared" si="683"/>
        <v>66.483942233427342</v>
      </c>
      <c r="AS707" s="215">
        <f t="shared" si="684"/>
        <v>66.483942233427342</v>
      </c>
      <c r="AT707" s="215">
        <f t="shared" si="685"/>
        <v>51.658420713953589</v>
      </c>
      <c r="AU707" s="215">
        <f t="shared" si="715"/>
        <v>2044.4516254127866</v>
      </c>
      <c r="AV707" s="201"/>
      <c r="AW707" s="115">
        <f t="shared" si="716"/>
        <v>108.67499999999613</v>
      </c>
      <c r="AX707" s="115">
        <f t="shared" si="717"/>
        <v>0.20105234228843394</v>
      </c>
      <c r="AY707" s="115">
        <f t="shared" si="702"/>
        <v>9.0149579558513242</v>
      </c>
      <c r="AZ707" s="115">
        <f t="shared" si="718"/>
        <v>0.20469401468861043</v>
      </c>
      <c r="BA707" s="115">
        <f t="shared" si="703"/>
        <v>9.260996411741937</v>
      </c>
      <c r="BB707" s="115">
        <f t="shared" si="719"/>
        <v>9.0149579558513242</v>
      </c>
      <c r="BC707" s="115">
        <f t="shared" si="720"/>
        <v>9.0154088778984551</v>
      </c>
      <c r="BD707" s="115">
        <f t="shared" si="721"/>
        <v>9.260996411741937</v>
      </c>
      <c r="BE707" s="115">
        <f t="shared" si="704"/>
        <v>0.24558753384348186</v>
      </c>
      <c r="BF707" s="115">
        <f t="shared" si="705"/>
        <v>0.20226905478120075</v>
      </c>
      <c r="BG707" s="115">
        <f t="shared" si="722"/>
        <v>1427.5697124234732</v>
      </c>
      <c r="BH707" s="115">
        <f t="shared" si="723"/>
        <v>99.853828482107332</v>
      </c>
      <c r="BI707" s="115">
        <f t="shared" si="706"/>
        <v>99.853828482107332</v>
      </c>
      <c r="BJ707" s="115">
        <f t="shared" si="707"/>
        <v>-8.1952280684508363</v>
      </c>
      <c r="BK707" s="115">
        <f t="shared" si="686"/>
        <v>-8.1952280684508363</v>
      </c>
      <c r="BL707" s="115">
        <f t="shared" si="687"/>
        <v>-8.1952280684508363</v>
      </c>
      <c r="BM707" s="115">
        <f t="shared" si="708"/>
        <v>8.1952280684508363</v>
      </c>
      <c r="BN707" s="201">
        <f t="shared" si="688"/>
        <v>35.030073701650011</v>
      </c>
      <c r="BO707" s="216">
        <f t="shared" si="724"/>
        <v>1948.9920017638246</v>
      </c>
      <c r="BP707" s="201"/>
      <c r="BQ707" s="110">
        <f t="shared" si="689"/>
        <v>1958.5379641287209</v>
      </c>
      <c r="BR707" s="110">
        <f t="shared" si="690"/>
        <v>0.10438662220787155</v>
      </c>
      <c r="BS707" s="110">
        <f t="shared" si="709"/>
        <v>0.89561337779212846</v>
      </c>
      <c r="BT707" s="110">
        <f t="shared" si="710"/>
        <v>5.5661648940538253E-2</v>
      </c>
    </row>
    <row r="708" spans="1:72" s="217" customFormat="1">
      <c r="A708" s="110">
        <f t="shared" si="725"/>
        <v>2.3600000000001415</v>
      </c>
      <c r="B708" s="110">
        <f t="shared" si="691"/>
        <v>1481.1075999557736</v>
      </c>
      <c r="C708" s="116">
        <f t="shared" si="692"/>
        <v>1426.5707648334992</v>
      </c>
      <c r="D708" s="110"/>
      <c r="E708" s="205">
        <f t="shared" si="660"/>
        <v>1403.4487092224358</v>
      </c>
      <c r="F708" s="205">
        <f t="shared" si="661"/>
        <v>1515.8198812236355</v>
      </c>
      <c r="G708" s="205">
        <f t="shared" si="662"/>
        <v>-0.16788450698362356</v>
      </c>
      <c r="H708" s="205">
        <f t="shared" si="663"/>
        <v>1384.5833304118423</v>
      </c>
      <c r="I708" s="205">
        <f t="shared" si="664"/>
        <v>0</v>
      </c>
      <c r="J708" s="110"/>
      <c r="K708" s="115">
        <f t="shared" si="665"/>
        <v>1370.9390400000154</v>
      </c>
      <c r="L708" s="115">
        <f t="shared" si="666"/>
        <v>1645.9772800000092</v>
      </c>
      <c r="M708" s="115">
        <f t="shared" si="667"/>
        <v>0.21777003484320201</v>
      </c>
      <c r="N708" s="115">
        <f t="shared" si="668"/>
        <v>1470.4929894946238</v>
      </c>
      <c r="O708" s="115">
        <f t="shared" si="669"/>
        <v>1875.060800000005</v>
      </c>
      <c r="P708" s="110"/>
      <c r="Q708" s="205">
        <f t="shared" si="670"/>
        <v>0.69109264725394748</v>
      </c>
      <c r="R708" s="204">
        <f t="shared" si="671"/>
        <v>43.745766328829838</v>
      </c>
      <c r="S708" s="204">
        <f t="shared" si="672"/>
        <v>43.745766328829838</v>
      </c>
      <c r="T708" s="115">
        <f t="shared" si="673"/>
        <v>0.40055724598790582</v>
      </c>
      <c r="U708" s="115">
        <f t="shared" si="674"/>
        <v>25.351104684991892</v>
      </c>
      <c r="V708" s="115">
        <f t="shared" si="675"/>
        <v>11.63236019251662</v>
      </c>
      <c r="W708" s="202">
        <f t="shared" si="693"/>
        <v>11.63236019251662</v>
      </c>
      <c r="X708" s="110"/>
      <c r="Y708" s="205">
        <f t="shared" si="711"/>
        <v>113.27910708760342</v>
      </c>
      <c r="Z708" s="205">
        <f t="shared" si="712"/>
        <v>0.20576501249641255</v>
      </c>
      <c r="AA708" s="205">
        <f t="shared" si="676"/>
        <v>13.480591334919835</v>
      </c>
      <c r="AB708" s="205">
        <f t="shared" si="694"/>
        <v>13.488444804548513</v>
      </c>
      <c r="AC708" s="205">
        <f t="shared" si="713"/>
        <v>0.21466409205739928</v>
      </c>
      <c r="AD708" s="205">
        <f t="shared" si="677"/>
        <v>13.905816152189018</v>
      </c>
      <c r="AE708" s="205">
        <f t="shared" si="695"/>
        <v>0.41737134764050587</v>
      </c>
      <c r="AF708" s="205">
        <f t="shared" si="678"/>
        <v>0.41737134764050587</v>
      </c>
      <c r="AG708" s="205">
        <f t="shared" si="696"/>
        <v>0.41737134764050587</v>
      </c>
      <c r="AH708" s="205">
        <f t="shared" si="697"/>
        <v>0.41737134764050587</v>
      </c>
      <c r="AI708" s="205">
        <f t="shared" si="679"/>
        <v>0.20986026522888712</v>
      </c>
      <c r="AJ708" s="205">
        <f t="shared" si="714"/>
        <v>1427.0309531826886</v>
      </c>
      <c r="AK708" s="205">
        <f t="shared" si="698"/>
        <v>113.20475919224251</v>
      </c>
      <c r="AL708" s="205">
        <f t="shared" si="680"/>
        <v>113.20475919224251</v>
      </c>
      <c r="AM708" s="205">
        <f t="shared" si="681"/>
        <v>-19.467348408223604</v>
      </c>
      <c r="AN708" s="205">
        <f t="shared" si="699"/>
        <v>-19.467348408223604</v>
      </c>
      <c r="AO708" s="205">
        <f t="shared" si="682"/>
        <v>-19.467348408223604</v>
      </c>
      <c r="AP708" s="205">
        <f t="shared" si="700"/>
        <v>-19.467348408223604</v>
      </c>
      <c r="AQ708" s="205">
        <f t="shared" si="701"/>
        <v>19.467348408223604</v>
      </c>
      <c r="AR708" s="215">
        <f t="shared" si="683"/>
        <v>66.562006836871433</v>
      </c>
      <c r="AS708" s="215">
        <f t="shared" si="684"/>
        <v>66.562006836871433</v>
      </c>
      <c r="AT708" s="215">
        <f t="shared" si="685"/>
        <v>52.464347123309949</v>
      </c>
      <c r="AU708" s="215">
        <f t="shared" si="715"/>
        <v>2096.9159725360964</v>
      </c>
      <c r="AV708" s="201"/>
      <c r="AW708" s="115">
        <f t="shared" si="716"/>
        <v>108.77700000001145</v>
      </c>
      <c r="AX708" s="115">
        <f t="shared" si="717"/>
        <v>0.20226905478120072</v>
      </c>
      <c r="AY708" s="115">
        <f t="shared" si="702"/>
        <v>9.0969156432174128</v>
      </c>
      <c r="AZ708" s="115">
        <f t="shared" si="718"/>
        <v>0.20590491283497542</v>
      </c>
      <c r="BA708" s="115">
        <f t="shared" si="703"/>
        <v>9.3432950451245631</v>
      </c>
      <c r="BB708" s="115">
        <f t="shared" si="719"/>
        <v>9.0969156432174128</v>
      </c>
      <c r="BC708" s="115">
        <f t="shared" si="720"/>
        <v>9.0973611585829612</v>
      </c>
      <c r="BD708" s="115">
        <f t="shared" si="721"/>
        <v>9.3432950451245631</v>
      </c>
      <c r="BE708" s="115">
        <f t="shared" si="704"/>
        <v>0.24593388654160186</v>
      </c>
      <c r="BF708" s="115">
        <f t="shared" si="705"/>
        <v>0.20348247640731815</v>
      </c>
      <c r="BG708" s="115">
        <f t="shared" si="722"/>
        <v>1426.9045021819245</v>
      </c>
      <c r="BH708" s="115">
        <f t="shared" si="723"/>
        <v>99.894758997404409</v>
      </c>
      <c r="BI708" s="115">
        <f t="shared" si="706"/>
        <v>99.894758997404409</v>
      </c>
      <c r="BJ708" s="115">
        <f t="shared" si="707"/>
        <v>-8.1976532879678512</v>
      </c>
      <c r="BK708" s="115">
        <f t="shared" si="686"/>
        <v>-8.1976532879678512</v>
      </c>
      <c r="BL708" s="115">
        <f t="shared" si="687"/>
        <v>-8.1976532879678512</v>
      </c>
      <c r="BM708" s="115">
        <f t="shared" si="708"/>
        <v>8.1976532879678512</v>
      </c>
      <c r="BN708" s="201">
        <f t="shared" si="688"/>
        <v>35.384888372680678</v>
      </c>
      <c r="BO708" s="216">
        <f t="shared" si="724"/>
        <v>1984.3768901365054</v>
      </c>
      <c r="BP708" s="201"/>
      <c r="BQ708" s="110">
        <f t="shared" si="689"/>
        <v>1995.6307983764646</v>
      </c>
      <c r="BR708" s="110">
        <f t="shared" si="690"/>
        <v>0.10507534631365842</v>
      </c>
      <c r="BS708" s="110">
        <f t="shared" si="709"/>
        <v>0.89492465368634155</v>
      </c>
      <c r="BT708" s="110">
        <f t="shared" si="710"/>
        <v>5.6715827289859133E-2</v>
      </c>
    </row>
    <row r="709" spans="1:72" s="217" customFormat="1">
      <c r="A709" s="110">
        <f t="shared" si="725"/>
        <v>2.3500000000001418</v>
      </c>
      <c r="B709" s="110">
        <f t="shared" si="691"/>
        <v>1480.9757880915543</v>
      </c>
      <c r="C709" s="116">
        <f t="shared" si="692"/>
        <v>1425.9051447651304</v>
      </c>
      <c r="D709" s="110"/>
      <c r="E709" s="205">
        <f t="shared" si="660"/>
        <v>1402.316442731063</v>
      </c>
      <c r="F709" s="205">
        <f t="shared" si="661"/>
        <v>1514.7092812236358</v>
      </c>
      <c r="G709" s="205">
        <f t="shared" si="662"/>
        <v>-0.16786342726002659</v>
      </c>
      <c r="H709" s="205">
        <f t="shared" si="663"/>
        <v>1383.4497956622172</v>
      </c>
      <c r="I709" s="205">
        <f t="shared" si="664"/>
        <v>0</v>
      </c>
      <c r="J709" s="110"/>
      <c r="K709" s="115">
        <f t="shared" si="665"/>
        <v>1369.8502500000156</v>
      </c>
      <c r="L709" s="115">
        <f t="shared" si="666"/>
        <v>1645.3280000000093</v>
      </c>
      <c r="M709" s="115">
        <f t="shared" si="667"/>
        <v>0.21802325581394988</v>
      </c>
      <c r="N709" s="115">
        <f t="shared" si="668"/>
        <v>1469.6405682601137</v>
      </c>
      <c r="O709" s="115">
        <f t="shared" si="669"/>
        <v>1874.7050000000049</v>
      </c>
      <c r="P709" s="110"/>
      <c r="Q709" s="205">
        <f t="shared" si="670"/>
        <v>0.6998608311301725</v>
      </c>
      <c r="R709" s="204">
        <f t="shared" si="671"/>
        <v>44.416078142658762</v>
      </c>
      <c r="S709" s="204">
        <f t="shared" si="672"/>
        <v>44.416078142658762</v>
      </c>
      <c r="T709" s="115">
        <f t="shared" si="673"/>
        <v>0.4033920637566597</v>
      </c>
      <c r="U709" s="115">
        <f t="shared" si="674"/>
        <v>25.62070197095403</v>
      </c>
      <c r="V709" s="115">
        <f t="shared" si="675"/>
        <v>11.750636074092363</v>
      </c>
      <c r="W709" s="202">
        <f t="shared" si="693"/>
        <v>11.750636074092363</v>
      </c>
      <c r="X709" s="110"/>
      <c r="Y709" s="205">
        <f t="shared" si="711"/>
        <v>113.35347496251657</v>
      </c>
      <c r="Z709" s="205">
        <f t="shared" si="712"/>
        <v>0.20987726932108952</v>
      </c>
      <c r="AA709" s="205">
        <f t="shared" si="676"/>
        <v>13.675672910332541</v>
      </c>
      <c r="AB709" s="205">
        <f t="shared" si="694"/>
        <v>13.683118288630745</v>
      </c>
      <c r="AC709" s="205">
        <f t="shared" si="713"/>
        <v>0.21877463336502798</v>
      </c>
      <c r="AD709" s="205">
        <f t="shared" si="677"/>
        <v>14.102983950662574</v>
      </c>
      <c r="AE709" s="205">
        <f t="shared" si="695"/>
        <v>0.41986566203182996</v>
      </c>
      <c r="AF709" s="205">
        <f t="shared" si="678"/>
        <v>0.41986566203182996</v>
      </c>
      <c r="AG709" s="205">
        <f t="shared" si="696"/>
        <v>0.41986566203182996</v>
      </c>
      <c r="AH709" s="205">
        <f t="shared" si="697"/>
        <v>0.41986566203182996</v>
      </c>
      <c r="AI709" s="205">
        <f t="shared" si="679"/>
        <v>0.2139758812318201</v>
      </c>
      <c r="AJ709" s="205">
        <f t="shared" si="714"/>
        <v>1426.365799391657</v>
      </c>
      <c r="AK709" s="205">
        <f t="shared" si="698"/>
        <v>113.27910708760342</v>
      </c>
      <c r="AL709" s="205">
        <f t="shared" si="680"/>
        <v>113.27910708760342</v>
      </c>
      <c r="AM709" s="205">
        <f t="shared" si="681"/>
        <v>-19.582243835450104</v>
      </c>
      <c r="AN709" s="205">
        <f t="shared" si="699"/>
        <v>-19.582243835450104</v>
      </c>
      <c r="AO709" s="205">
        <f t="shared" si="682"/>
        <v>-19.582243835450104</v>
      </c>
      <c r="AP709" s="205">
        <f t="shared" si="700"/>
        <v>-19.582243835450104</v>
      </c>
      <c r="AQ709" s="205">
        <f t="shared" si="701"/>
        <v>19.582243835450104</v>
      </c>
      <c r="AR709" s="215">
        <f t="shared" si="683"/>
        <v>66.639799313095352</v>
      </c>
      <c r="AS709" s="215">
        <f t="shared" si="684"/>
        <v>66.639799313095352</v>
      </c>
      <c r="AT709" s="215">
        <f t="shared" si="685"/>
        <v>53.276459931804155</v>
      </c>
      <c r="AU709" s="215">
        <f t="shared" si="715"/>
        <v>2150.1924324679007</v>
      </c>
      <c r="AV709" s="201"/>
      <c r="AW709" s="115">
        <f t="shared" si="716"/>
        <v>108.8789999999813</v>
      </c>
      <c r="AX709" s="115">
        <f t="shared" si="717"/>
        <v>0.20348247640731815</v>
      </c>
      <c r="AY709" s="115">
        <f t="shared" si="702"/>
        <v>9.1788975308920318</v>
      </c>
      <c r="AZ709" s="115">
        <f t="shared" si="718"/>
        <v>0.20711253364424573</v>
      </c>
      <c r="BA709" s="115">
        <f t="shared" si="703"/>
        <v>9.4256123026702365</v>
      </c>
      <c r="BB709" s="115">
        <f t="shared" si="719"/>
        <v>9.1788975308920318</v>
      </c>
      <c r="BC709" s="115">
        <f t="shared" si="720"/>
        <v>9.1793376914626386</v>
      </c>
      <c r="BD709" s="115">
        <f t="shared" si="721"/>
        <v>9.4256123026702365</v>
      </c>
      <c r="BE709" s="115">
        <f t="shared" si="704"/>
        <v>0.24627461120759797</v>
      </c>
      <c r="BF709" s="115">
        <f t="shared" si="705"/>
        <v>0.20469262774205144</v>
      </c>
      <c r="BG709" s="115">
        <f t="shared" si="722"/>
        <v>1426.2385145319822</v>
      </c>
      <c r="BH709" s="115">
        <f t="shared" si="723"/>
        <v>99.935741679407641</v>
      </c>
      <c r="BI709" s="115">
        <f t="shared" si="706"/>
        <v>99.935741679407641</v>
      </c>
      <c r="BJ709" s="115">
        <f t="shared" si="707"/>
        <v>-8.1999452610541486</v>
      </c>
      <c r="BK709" s="115">
        <f t="shared" si="686"/>
        <v>-8.1999452610541486</v>
      </c>
      <c r="BL709" s="115">
        <f t="shared" si="687"/>
        <v>-8.1999452610541486</v>
      </c>
      <c r="BM709" s="115">
        <f t="shared" si="708"/>
        <v>8.1999452610541486</v>
      </c>
      <c r="BN709" s="201">
        <f t="shared" si="688"/>
        <v>35.74058240262768</v>
      </c>
      <c r="BO709" s="216">
        <f t="shared" si="724"/>
        <v>2020.1174725391331</v>
      </c>
      <c r="BP709" s="201"/>
      <c r="BQ709" s="110">
        <f t="shared" si="689"/>
        <v>2033.1249685320099</v>
      </c>
      <c r="BR709" s="110">
        <f t="shared" si="690"/>
        <v>0.10575800630791614</v>
      </c>
      <c r="BS709" s="110">
        <f t="shared" si="709"/>
        <v>0.8942419936920839</v>
      </c>
      <c r="BT709" s="110">
        <f t="shared" si="710"/>
        <v>5.7781411605679719E-2</v>
      </c>
    </row>
    <row r="710" spans="1:72" s="217" customFormat="1">
      <c r="A710" s="110">
        <f t="shared" si="725"/>
        <v>2.340000000000142</v>
      </c>
      <c r="B710" s="110">
        <f t="shared" si="691"/>
        <v>1480.8439762273349</v>
      </c>
      <c r="C710" s="116">
        <f t="shared" si="692"/>
        <v>1425.2387467719996</v>
      </c>
      <c r="D710" s="110"/>
      <c r="E710" s="205">
        <f t="shared" si="660"/>
        <v>1401.183049884939</v>
      </c>
      <c r="F710" s="205">
        <f t="shared" si="661"/>
        <v>1513.5958812236358</v>
      </c>
      <c r="G710" s="205">
        <f t="shared" si="662"/>
        <v>-0.16784145228175343</v>
      </c>
      <c r="H710" s="205">
        <f t="shared" si="663"/>
        <v>1382.3155170179484</v>
      </c>
      <c r="I710" s="205">
        <f t="shared" si="664"/>
        <v>0</v>
      </c>
      <c r="J710" s="110"/>
      <c r="K710" s="115">
        <f t="shared" si="665"/>
        <v>1368.7604400000155</v>
      </c>
      <c r="L710" s="115">
        <f t="shared" si="666"/>
        <v>1644.6780800000092</v>
      </c>
      <c r="M710" s="115">
        <f t="shared" si="667"/>
        <v>0.21827706635622457</v>
      </c>
      <c r="N710" s="115">
        <f t="shared" si="668"/>
        <v>1468.7876615394905</v>
      </c>
      <c r="O710" s="115">
        <f t="shared" si="669"/>
        <v>1874.348800000005</v>
      </c>
      <c r="P710" s="110"/>
      <c r="Q710" s="205">
        <f t="shared" si="670"/>
        <v>0.7086462051861292</v>
      </c>
      <c r="R710" s="204">
        <f t="shared" si="671"/>
        <v>45.09158532413737</v>
      </c>
      <c r="S710" s="204">
        <f t="shared" si="672"/>
        <v>45.09158532413737</v>
      </c>
      <c r="T710" s="115">
        <f t="shared" si="673"/>
        <v>0.40622098763718756</v>
      </c>
      <c r="U710" s="115">
        <f t="shared" si="674"/>
        <v>25.890684743159071</v>
      </c>
      <c r="V710" s="115">
        <f t="shared" si="675"/>
        <v>11.869109176677787</v>
      </c>
      <c r="W710" s="202">
        <f t="shared" si="693"/>
        <v>11.869109176677787</v>
      </c>
      <c r="X710" s="110"/>
      <c r="Y710" s="205">
        <f t="shared" si="711"/>
        <v>113.42786442687853</v>
      </c>
      <c r="Z710" s="205">
        <f t="shared" si="712"/>
        <v>0.21399422646496094</v>
      </c>
      <c r="AA710" s="205">
        <f t="shared" si="676"/>
        <v>13.871914292032296</v>
      </c>
      <c r="AB710" s="205">
        <f t="shared" si="694"/>
        <v>13.878940726985242</v>
      </c>
      <c r="AC710" s="205">
        <f t="shared" si="713"/>
        <v>0.22289000809496923</v>
      </c>
      <c r="AD710" s="205">
        <f t="shared" si="677"/>
        <v>14.30131395315208</v>
      </c>
      <c r="AE710" s="205">
        <f t="shared" si="695"/>
        <v>0.42237322616683848</v>
      </c>
      <c r="AF710" s="205">
        <f t="shared" si="678"/>
        <v>0.42237322616683848</v>
      </c>
      <c r="AG710" s="205">
        <f t="shared" si="696"/>
        <v>0.42237322616683848</v>
      </c>
      <c r="AH710" s="205">
        <f t="shared" si="697"/>
        <v>0.42237322616683848</v>
      </c>
      <c r="AI710" s="205">
        <f t="shared" si="679"/>
        <v>0.21809634346004594</v>
      </c>
      <c r="AJ710" s="205">
        <f t="shared" si="714"/>
        <v>1425.6998773578996</v>
      </c>
      <c r="AK710" s="205">
        <f t="shared" si="698"/>
        <v>113.35347496251657</v>
      </c>
      <c r="AL710" s="205">
        <f t="shared" si="680"/>
        <v>113.35347496251657</v>
      </c>
      <c r="AM710" s="205">
        <f t="shared" si="681"/>
        <v>-19.697860143701213</v>
      </c>
      <c r="AN710" s="205">
        <f t="shared" si="699"/>
        <v>-19.697860143701213</v>
      </c>
      <c r="AO710" s="205">
        <f t="shared" si="682"/>
        <v>-19.697860143701213</v>
      </c>
      <c r="AP710" s="205">
        <f t="shared" si="700"/>
        <v>-19.697860143701213</v>
      </c>
      <c r="AQ710" s="205">
        <f t="shared" si="701"/>
        <v>19.697860143701213</v>
      </c>
      <c r="AR710" s="215">
        <f t="shared" si="683"/>
        <v>66.717327301205032</v>
      </c>
      <c r="AS710" s="215">
        <f t="shared" si="684"/>
        <v>66.717327301205032</v>
      </c>
      <c r="AT710" s="215">
        <f t="shared" si="685"/>
        <v>54.094809771187506</v>
      </c>
      <c r="AU710" s="215">
        <f t="shared" si="715"/>
        <v>2204.2872422390883</v>
      </c>
      <c r="AV710" s="201"/>
      <c r="AW710" s="115">
        <f t="shared" si="716"/>
        <v>108.98100000001936</v>
      </c>
      <c r="AX710" s="115">
        <f t="shared" si="717"/>
        <v>0.20469262774205144</v>
      </c>
      <c r="AY710" s="115">
        <f t="shared" si="702"/>
        <v>9.2609022872114668</v>
      </c>
      <c r="AZ710" s="115">
        <f t="shared" si="718"/>
        <v>0.2083168976509997</v>
      </c>
      <c r="BA710" s="115">
        <f t="shared" si="703"/>
        <v>9.5079469268577377</v>
      </c>
      <c r="BB710" s="115">
        <f t="shared" si="719"/>
        <v>9.2609022872114668</v>
      </c>
      <c r="BC710" s="115">
        <f t="shared" si="720"/>
        <v>9.2613371440731775</v>
      </c>
      <c r="BD710" s="115">
        <f t="shared" si="721"/>
        <v>9.5079469268577377</v>
      </c>
      <c r="BE710" s="115">
        <f t="shared" si="704"/>
        <v>0.24660978278456014</v>
      </c>
      <c r="BF710" s="115">
        <f t="shared" si="705"/>
        <v>0.20589952898027519</v>
      </c>
      <c r="BG710" s="115">
        <f t="shared" si="722"/>
        <v>1425.5717521133633</v>
      </c>
      <c r="BH710" s="115">
        <f t="shared" si="723"/>
        <v>99.976775998268153</v>
      </c>
      <c r="BI710" s="115">
        <f t="shared" si="706"/>
        <v>99.976775998268153</v>
      </c>
      <c r="BJ710" s="115">
        <f t="shared" si="707"/>
        <v>-8.2021054187169575</v>
      </c>
      <c r="BK710" s="115">
        <f t="shared" si="686"/>
        <v>-8.2021054187169575</v>
      </c>
      <c r="BL710" s="115">
        <f t="shared" si="687"/>
        <v>-8.2021054187169575</v>
      </c>
      <c r="BM710" s="115">
        <f t="shared" si="708"/>
        <v>8.2021054187169575</v>
      </c>
      <c r="BN710" s="201">
        <f t="shared" si="688"/>
        <v>36.097154739005482</v>
      </c>
      <c r="BO710" s="216">
        <f t="shared" si="724"/>
        <v>2056.2146272781388</v>
      </c>
      <c r="BP710" s="201"/>
      <c r="BQ710" s="110">
        <f t="shared" si="689"/>
        <v>2071.021888774234</v>
      </c>
      <c r="BR710" s="110">
        <f t="shared" si="690"/>
        <v>0.10643476315664291</v>
      </c>
      <c r="BS710" s="110">
        <f t="shared" si="709"/>
        <v>0.89356523684335698</v>
      </c>
      <c r="BT710" s="110">
        <f t="shared" si="710"/>
        <v>5.8858442078963735E-2</v>
      </c>
    </row>
    <row r="711" spans="1:72" s="217" customFormat="1">
      <c r="A711" s="110">
        <f t="shared" si="725"/>
        <v>2.3300000000001422</v>
      </c>
      <c r="B711" s="110">
        <f t="shared" si="691"/>
        <v>1480.7121643631156</v>
      </c>
      <c r="C711" s="116">
        <f t="shared" si="692"/>
        <v>1424.5715734989876</v>
      </c>
      <c r="D711" s="110"/>
      <c r="E711" s="205">
        <f t="shared" si="660"/>
        <v>1400.0485306840633</v>
      </c>
      <c r="F711" s="205">
        <f t="shared" si="661"/>
        <v>1512.4796812236359</v>
      </c>
      <c r="G711" s="205">
        <f t="shared" si="662"/>
        <v>-0.16781858360795937</v>
      </c>
      <c r="H711" s="205">
        <f t="shared" si="663"/>
        <v>1381.180494247099</v>
      </c>
      <c r="I711" s="205">
        <f t="shared" si="664"/>
        <v>0</v>
      </c>
      <c r="J711" s="110"/>
      <c r="K711" s="115">
        <f t="shared" si="665"/>
        <v>1367.6696100000156</v>
      </c>
      <c r="L711" s="115">
        <f t="shared" si="666"/>
        <v>1644.0275200000094</v>
      </c>
      <c r="M711" s="115">
        <f t="shared" si="667"/>
        <v>0.21853146853146488</v>
      </c>
      <c r="N711" s="115">
        <f t="shared" si="668"/>
        <v>1467.9342708386985</v>
      </c>
      <c r="O711" s="115">
        <f t="shared" si="669"/>
        <v>1873.9922000000051</v>
      </c>
      <c r="P711" s="110"/>
      <c r="Q711" s="205">
        <f t="shared" si="670"/>
        <v>0.71744915258748454</v>
      </c>
      <c r="R711" s="204">
        <f t="shared" si="671"/>
        <v>45.772305966556104</v>
      </c>
      <c r="S711" s="204">
        <f t="shared" si="672"/>
        <v>45.772305966556104</v>
      </c>
      <c r="T711" s="115">
        <f t="shared" si="673"/>
        <v>0.4090440341045512</v>
      </c>
      <c r="U711" s="115">
        <f t="shared" si="674"/>
        <v>26.161045389351617</v>
      </c>
      <c r="V711" s="115">
        <f t="shared" si="675"/>
        <v>11.987776639911429</v>
      </c>
      <c r="W711" s="202">
        <f t="shared" si="693"/>
        <v>11.987776639911429</v>
      </c>
      <c r="X711" s="110"/>
      <c r="Y711" s="205">
        <f t="shared" si="711"/>
        <v>113.502277084947</v>
      </c>
      <c r="Z711" s="205">
        <f t="shared" si="712"/>
        <v>0.21811608879954414</v>
      </c>
      <c r="AA711" s="205">
        <f t="shared" si="676"/>
        <v>14.069322685354669</v>
      </c>
      <c r="AB711" s="205">
        <f t="shared" si="694"/>
        <v>14.07591932842225</v>
      </c>
      <c r="AC711" s="205">
        <f t="shared" si="713"/>
        <v>0.22701042097706667</v>
      </c>
      <c r="AD711" s="205">
        <f t="shared" si="677"/>
        <v>14.500813388956047</v>
      </c>
      <c r="AE711" s="205">
        <f t="shared" si="695"/>
        <v>0.42489406053379675</v>
      </c>
      <c r="AF711" s="205">
        <f t="shared" si="678"/>
        <v>0.42489406053379675</v>
      </c>
      <c r="AG711" s="205">
        <f t="shared" si="696"/>
        <v>0.42489406053379675</v>
      </c>
      <c r="AH711" s="205">
        <f t="shared" si="697"/>
        <v>0.42489406053379675</v>
      </c>
      <c r="AI711" s="205">
        <f t="shared" si="679"/>
        <v>0.22222185541333542</v>
      </c>
      <c r="AJ711" s="205">
        <f t="shared" si="714"/>
        <v>1425.0331895632232</v>
      </c>
      <c r="AK711" s="205">
        <f t="shared" si="698"/>
        <v>113.42786442687853</v>
      </c>
      <c r="AL711" s="205">
        <f t="shared" si="680"/>
        <v>113.42786442687853</v>
      </c>
      <c r="AM711" s="205">
        <f t="shared" si="681"/>
        <v>-19.814197814622077</v>
      </c>
      <c r="AN711" s="205">
        <f t="shared" si="699"/>
        <v>-19.814197814622077</v>
      </c>
      <c r="AO711" s="205">
        <f t="shared" si="682"/>
        <v>-19.814197814622077</v>
      </c>
      <c r="AP711" s="205">
        <f t="shared" si="700"/>
        <v>-19.814197814622077</v>
      </c>
      <c r="AQ711" s="205">
        <f t="shared" si="701"/>
        <v>19.814197814622077</v>
      </c>
      <c r="AR711" s="215">
        <f t="shared" si="683"/>
        <v>66.794598267004716</v>
      </c>
      <c r="AS711" s="215">
        <f t="shared" si="684"/>
        <v>66.794598267004716</v>
      </c>
      <c r="AT711" s="215">
        <f t="shared" si="685"/>
        <v>54.919447548345069</v>
      </c>
      <c r="AU711" s="215">
        <f t="shared" si="715"/>
        <v>2259.2066897874333</v>
      </c>
      <c r="AV711" s="201"/>
      <c r="AW711" s="115">
        <f t="shared" si="716"/>
        <v>109.08299999998923</v>
      </c>
      <c r="AX711" s="115">
        <f t="shared" si="717"/>
        <v>0.20589952898027519</v>
      </c>
      <c r="AY711" s="115">
        <f t="shared" si="702"/>
        <v>9.3429285948046399</v>
      </c>
      <c r="AZ711" s="115">
        <f t="shared" si="718"/>
        <v>0.20951802500957292</v>
      </c>
      <c r="BA711" s="115">
        <f t="shared" si="703"/>
        <v>9.5902976730315004</v>
      </c>
      <c r="BB711" s="115">
        <f t="shared" si="719"/>
        <v>9.3429285948046399</v>
      </c>
      <c r="BC711" s="115">
        <f t="shared" si="720"/>
        <v>9.3433581982603453</v>
      </c>
      <c r="BD711" s="115">
        <f t="shared" si="721"/>
        <v>9.5902976730315004</v>
      </c>
      <c r="BE711" s="115">
        <f t="shared" si="704"/>
        <v>0.24693947477115508</v>
      </c>
      <c r="BF711" s="115">
        <f t="shared" si="705"/>
        <v>0.20710319994548851</v>
      </c>
      <c r="BG711" s="115">
        <f t="shared" si="722"/>
        <v>1424.9042174912615</v>
      </c>
      <c r="BH711" s="115">
        <f t="shared" si="723"/>
        <v>100.01786143757485</v>
      </c>
      <c r="BI711" s="115">
        <f t="shared" si="706"/>
        <v>100.01786143757485</v>
      </c>
      <c r="BJ711" s="115">
        <f t="shared" si="707"/>
        <v>-8.2041351575244459</v>
      </c>
      <c r="BK711" s="115">
        <f t="shared" si="686"/>
        <v>-8.2041351575244459</v>
      </c>
      <c r="BL711" s="115">
        <f t="shared" si="687"/>
        <v>-8.2041351575244459</v>
      </c>
      <c r="BM711" s="115">
        <f t="shared" si="708"/>
        <v>8.2041351575244459</v>
      </c>
      <c r="BN711" s="201">
        <f t="shared" si="688"/>
        <v>36.454604386559467</v>
      </c>
      <c r="BO711" s="216">
        <f t="shared" si="724"/>
        <v>2092.6692316646981</v>
      </c>
      <c r="BP711" s="201"/>
      <c r="BQ711" s="110">
        <f t="shared" si="689"/>
        <v>2109.3229774769716</v>
      </c>
      <c r="BR711" s="110">
        <f t="shared" si="690"/>
        <v>0.10710577345958383</v>
      </c>
      <c r="BS711" s="110">
        <f t="shared" si="709"/>
        <v>0.89289422654041628</v>
      </c>
      <c r="BT711" s="110">
        <f t="shared" si="710"/>
        <v>5.9946959019895538E-2</v>
      </c>
    </row>
    <row r="712" spans="1:72" s="217" customFormat="1">
      <c r="A712" s="110">
        <f t="shared" si="725"/>
        <v>2.3200000000001424</v>
      </c>
      <c r="B712" s="110">
        <f t="shared" si="691"/>
        <v>1480.5803524988962</v>
      </c>
      <c r="C712" s="116">
        <f t="shared" si="692"/>
        <v>1423.9036275163176</v>
      </c>
      <c r="D712" s="110"/>
      <c r="E712" s="205">
        <f t="shared" si="660"/>
        <v>1398.9128851284363</v>
      </c>
      <c r="F712" s="205">
        <f t="shared" si="661"/>
        <v>1511.360681223636</v>
      </c>
      <c r="G712" s="205">
        <f t="shared" si="662"/>
        <v>-0.1677948228590555</v>
      </c>
      <c r="H712" s="205">
        <f t="shared" si="663"/>
        <v>1380.0447271017511</v>
      </c>
      <c r="I712" s="205">
        <f t="shared" si="664"/>
        <v>0</v>
      </c>
      <c r="J712" s="110"/>
      <c r="K712" s="115">
        <f t="shared" si="665"/>
        <v>1366.5777600000156</v>
      </c>
      <c r="L712" s="115">
        <f t="shared" si="666"/>
        <v>1643.3763200000092</v>
      </c>
      <c r="M712" s="115">
        <f t="shared" si="667"/>
        <v>0.21878646441073146</v>
      </c>
      <c r="N712" s="115">
        <f t="shared" si="668"/>
        <v>1467.0803976699056</v>
      </c>
      <c r="O712" s="115">
        <f t="shared" si="669"/>
        <v>1873.6352000000052</v>
      </c>
      <c r="P712" s="110"/>
      <c r="Q712" s="205">
        <f t="shared" si="670"/>
        <v>0.72627005780815157</v>
      </c>
      <c r="R712" s="204">
        <f t="shared" si="671"/>
        <v>46.45825817636242</v>
      </c>
      <c r="S712" s="204">
        <f t="shared" si="672"/>
        <v>46.45825817636242</v>
      </c>
      <c r="T712" s="115">
        <f t="shared" si="673"/>
        <v>0.4118612195774547</v>
      </c>
      <c r="U712" s="115">
        <f t="shared" si="674"/>
        <v>26.431776400870323</v>
      </c>
      <c r="V712" s="115">
        <f t="shared" si="675"/>
        <v>12.1066356385401</v>
      </c>
      <c r="W712" s="202">
        <f t="shared" si="693"/>
        <v>12.1066356385401</v>
      </c>
      <c r="X712" s="110"/>
      <c r="Y712" s="205">
        <f t="shared" si="711"/>
        <v>113.57671453479512</v>
      </c>
      <c r="Z712" s="205">
        <f t="shared" si="712"/>
        <v>0.22224306083085688</v>
      </c>
      <c r="AA712" s="205">
        <f t="shared" si="676"/>
        <v>14.267905300565902</v>
      </c>
      <c r="AB712" s="205">
        <f t="shared" si="694"/>
        <v>14.274061306568466</v>
      </c>
      <c r="AC712" s="205">
        <f t="shared" si="713"/>
        <v>0.23113607638763478</v>
      </c>
      <c r="AD712" s="205">
        <f t="shared" si="677"/>
        <v>14.701489491601226</v>
      </c>
      <c r="AE712" s="205">
        <f t="shared" si="695"/>
        <v>0.4274281850327597</v>
      </c>
      <c r="AF712" s="205">
        <f t="shared" si="678"/>
        <v>0.4274281850327597</v>
      </c>
      <c r="AG712" s="205">
        <f t="shared" si="696"/>
        <v>0.4274281850327597</v>
      </c>
      <c r="AH712" s="205">
        <f t="shared" si="697"/>
        <v>0.4274281850327597</v>
      </c>
      <c r="AI712" s="205">
        <f t="shared" si="679"/>
        <v>0.22635262027131464</v>
      </c>
      <c r="AJ712" s="205">
        <f t="shared" si="714"/>
        <v>1424.3657384183193</v>
      </c>
      <c r="AK712" s="205">
        <f t="shared" si="698"/>
        <v>113.502277084947</v>
      </c>
      <c r="AL712" s="205">
        <f t="shared" si="680"/>
        <v>113.502277084947</v>
      </c>
      <c r="AM712" s="205">
        <f t="shared" si="681"/>
        <v>-19.931257334851725</v>
      </c>
      <c r="AN712" s="205">
        <f t="shared" si="699"/>
        <v>-19.931257334851725</v>
      </c>
      <c r="AO712" s="205">
        <f t="shared" si="682"/>
        <v>-19.931257334851725</v>
      </c>
      <c r="AP712" s="205">
        <f t="shared" si="700"/>
        <v>-19.931257334851725</v>
      </c>
      <c r="AQ712" s="205">
        <f t="shared" si="701"/>
        <v>19.931257334851725</v>
      </c>
      <c r="AR712" s="215">
        <f t="shared" si="683"/>
        <v>66.871619508343528</v>
      </c>
      <c r="AS712" s="215">
        <f t="shared" si="684"/>
        <v>66.871619508343528</v>
      </c>
      <c r="AT712" s="215">
        <f t="shared" si="685"/>
        <v>55.750424447852225</v>
      </c>
      <c r="AU712" s="215">
        <f t="shared" si="715"/>
        <v>2314.9571142352856</v>
      </c>
      <c r="AV712" s="201"/>
      <c r="AW712" s="115">
        <f t="shared" si="716"/>
        <v>109.18500000000455</v>
      </c>
      <c r="AX712" s="115">
        <f t="shared" si="717"/>
        <v>0.20710319994548851</v>
      </c>
      <c r="AY712" s="115">
        <f t="shared" si="702"/>
        <v>9.4249751502504608</v>
      </c>
      <c r="AZ712" s="115">
        <f t="shared" si="718"/>
        <v>0.21071593550307241</v>
      </c>
      <c r="BA712" s="115">
        <f t="shared" si="703"/>
        <v>9.6726633090969631</v>
      </c>
      <c r="BB712" s="115">
        <f t="shared" si="719"/>
        <v>9.4249751502504608</v>
      </c>
      <c r="BC712" s="115">
        <f t="shared" si="720"/>
        <v>9.4253995498355874</v>
      </c>
      <c r="BD712" s="115">
        <f t="shared" si="721"/>
        <v>9.6726633090969631</v>
      </c>
      <c r="BE712" s="115">
        <f t="shared" si="704"/>
        <v>0.24726375926137578</v>
      </c>
      <c r="BF712" s="115">
        <f t="shared" si="705"/>
        <v>0.20830366009854481</v>
      </c>
      <c r="BG712" s="115">
        <f t="shared" si="722"/>
        <v>1424.2359131580208</v>
      </c>
      <c r="BH712" s="115">
        <f t="shared" si="723"/>
        <v>100.0589974943999</v>
      </c>
      <c r="BI712" s="115">
        <f t="shared" si="706"/>
        <v>100.0589974943999</v>
      </c>
      <c r="BJ712" s="115">
        <f t="shared" si="707"/>
        <v>-8.2060358408605243</v>
      </c>
      <c r="BK712" s="115">
        <f t="shared" si="686"/>
        <v>-8.2060358408605243</v>
      </c>
      <c r="BL712" s="115">
        <f t="shared" si="687"/>
        <v>-8.2060358408605243</v>
      </c>
      <c r="BM712" s="115">
        <f t="shared" si="708"/>
        <v>8.2060358408605243</v>
      </c>
      <c r="BN712" s="201">
        <f t="shared" si="688"/>
        <v>36.812930406297532</v>
      </c>
      <c r="BO712" s="216">
        <f t="shared" si="724"/>
        <v>2129.4821620709959</v>
      </c>
      <c r="BP712" s="201"/>
      <c r="BQ712" s="110">
        <f t="shared" si="689"/>
        <v>2148.0296572874249</v>
      </c>
      <c r="BR712" s="110">
        <f t="shared" si="690"/>
        <v>0.107771189582115</v>
      </c>
      <c r="BS712" s="110">
        <f t="shared" si="709"/>
        <v>0.89222881041788504</v>
      </c>
      <c r="BT712" s="110">
        <f t="shared" si="710"/>
        <v>6.1047002860108619E-2</v>
      </c>
    </row>
    <row r="713" spans="1:72" s="217" customFormat="1">
      <c r="A713" s="110">
        <f t="shared" si="725"/>
        <v>2.3100000000001426</v>
      </c>
      <c r="B713" s="110">
        <f t="shared" si="691"/>
        <v>1480.4485406346769</v>
      </c>
      <c r="C713" s="116">
        <f t="shared" si="692"/>
        <v>1423.2349113212342</v>
      </c>
      <c r="D713" s="110"/>
      <c r="E713" s="205">
        <f t="shared" si="660"/>
        <v>1397.7761132180576</v>
      </c>
      <c r="F713" s="205">
        <f t="shared" si="661"/>
        <v>1510.2388812236359</v>
      </c>
      <c r="G713" s="205">
        <f t="shared" si="662"/>
        <v>-0.1677701717163399</v>
      </c>
      <c r="H713" s="205">
        <f t="shared" si="663"/>
        <v>1378.9082153180668</v>
      </c>
      <c r="I713" s="205">
        <f t="shared" si="664"/>
        <v>0</v>
      </c>
      <c r="J713" s="110"/>
      <c r="K713" s="115">
        <f t="shared" si="665"/>
        <v>1365.4848900000156</v>
      </c>
      <c r="L713" s="115">
        <f t="shared" si="666"/>
        <v>1642.7244800000092</v>
      </c>
      <c r="M713" s="115">
        <f t="shared" si="667"/>
        <v>0.21904205607476271</v>
      </c>
      <c r="N713" s="115">
        <f t="shared" si="668"/>
        <v>1466.2260435515373</v>
      </c>
      <c r="O713" s="115">
        <f t="shared" si="669"/>
        <v>1873.2778000000051</v>
      </c>
      <c r="P713" s="110"/>
      <c r="Q713" s="205">
        <f t="shared" si="670"/>
        <v>0.73510930668644603</v>
      </c>
      <c r="R713" s="204">
        <f t="shared" si="671"/>
        <v>47.149460070440043</v>
      </c>
      <c r="S713" s="204">
        <f t="shared" si="672"/>
        <v>47.149460070440043</v>
      </c>
      <c r="T713" s="115">
        <f t="shared" si="673"/>
        <v>0.4146725604184594</v>
      </c>
      <c r="U713" s="115">
        <f t="shared" si="674"/>
        <v>26.702870370779724</v>
      </c>
      <c r="V713" s="115">
        <f t="shared" si="675"/>
        <v>12.225683381834598</v>
      </c>
      <c r="W713" s="202">
        <f t="shared" si="693"/>
        <v>12.225683381834598</v>
      </c>
      <c r="X713" s="110"/>
      <c r="Y713" s="205">
        <f t="shared" si="711"/>
        <v>113.65117836842515</v>
      </c>
      <c r="Z713" s="205">
        <f t="shared" si="712"/>
        <v>0.22637534674510079</v>
      </c>
      <c r="AA713" s="205">
        <f t="shared" si="676"/>
        <v>14.467669352895008</v>
      </c>
      <c r="AB713" s="205">
        <f t="shared" si="694"/>
        <v>14.473373879916979</v>
      </c>
      <c r="AC713" s="205">
        <f t="shared" si="713"/>
        <v>0.23526717839511316</v>
      </c>
      <c r="AD713" s="205">
        <f t="shared" si="677"/>
        <v>14.903349498875283</v>
      </c>
      <c r="AE713" s="205">
        <f t="shared" si="695"/>
        <v>0.42997561895830394</v>
      </c>
      <c r="AF713" s="205">
        <f t="shared" si="678"/>
        <v>0.42997561895830394</v>
      </c>
      <c r="AG713" s="205">
        <f t="shared" si="696"/>
        <v>0.42997561895830394</v>
      </c>
      <c r="AH713" s="205">
        <f t="shared" si="697"/>
        <v>0.42997561895830394</v>
      </c>
      <c r="AI713" s="205">
        <f t="shared" si="679"/>
        <v>0.23048884093784386</v>
      </c>
      <c r="AJ713" s="205">
        <f t="shared" si="714"/>
        <v>1423.697526264325</v>
      </c>
      <c r="AK713" s="205">
        <f t="shared" si="698"/>
        <v>113.57671453479512</v>
      </c>
      <c r="AL713" s="205">
        <f t="shared" si="680"/>
        <v>113.57671453479512</v>
      </c>
      <c r="AM713" s="205">
        <f t="shared" si="681"/>
        <v>-20.049039194339414</v>
      </c>
      <c r="AN713" s="205">
        <f t="shared" si="699"/>
        <v>-20.049039194339414</v>
      </c>
      <c r="AO713" s="205">
        <f t="shared" si="682"/>
        <v>-20.049039194339414</v>
      </c>
      <c r="AP713" s="205">
        <f t="shared" si="700"/>
        <v>-20.049039194339414</v>
      </c>
      <c r="AQ713" s="205">
        <f t="shared" si="701"/>
        <v>20.049039194339414</v>
      </c>
      <c r="AR713" s="215">
        <f t="shared" si="683"/>
        <v>66.948398159759833</v>
      </c>
      <c r="AS713" s="215">
        <f t="shared" si="684"/>
        <v>66.948398159759833</v>
      </c>
      <c r="AT713" s="215">
        <f t="shared" si="685"/>
        <v>56.587791934475547</v>
      </c>
      <c r="AU713" s="215">
        <f t="shared" si="715"/>
        <v>2371.5449061697614</v>
      </c>
      <c r="AV713" s="201"/>
      <c r="AW713" s="115">
        <f t="shared" si="716"/>
        <v>109.28699999999714</v>
      </c>
      <c r="AX713" s="115">
        <f t="shared" si="717"/>
        <v>0.20830366009854484</v>
      </c>
      <c r="AY713" s="115">
        <f t="shared" si="702"/>
        <v>9.5070406637454017</v>
      </c>
      <c r="AZ713" s="115">
        <f t="shared" si="718"/>
        <v>0.21191064855210595</v>
      </c>
      <c r="BA713" s="115">
        <f t="shared" si="703"/>
        <v>9.755042615224939</v>
      </c>
      <c r="BB713" s="115">
        <f t="shared" si="719"/>
        <v>9.5070406637454017</v>
      </c>
      <c r="BC713" s="115">
        <f t="shared" si="720"/>
        <v>9.5074599082441917</v>
      </c>
      <c r="BD713" s="115">
        <f t="shared" si="721"/>
        <v>9.755042615224939</v>
      </c>
      <c r="BE713" s="115">
        <f t="shared" si="704"/>
        <v>0.24758270698074725</v>
      </c>
      <c r="BF713" s="115">
        <f t="shared" si="705"/>
        <v>0.20950092854614646</v>
      </c>
      <c r="BG713" s="115">
        <f t="shared" si="722"/>
        <v>1423.5668415347673</v>
      </c>
      <c r="BH713" s="115">
        <f t="shared" si="723"/>
        <v>100.10018367866209</v>
      </c>
      <c r="BI713" s="115">
        <f t="shared" si="706"/>
        <v>100.10018367866209</v>
      </c>
      <c r="BJ713" s="115">
        <f t="shared" si="707"/>
        <v>-8.2078088000149538</v>
      </c>
      <c r="BK713" s="115">
        <f t="shared" si="686"/>
        <v>-8.2078088000149538</v>
      </c>
      <c r="BL713" s="115">
        <f t="shared" si="687"/>
        <v>-8.2078088000149538</v>
      </c>
      <c r="BM713" s="115">
        <f t="shared" si="708"/>
        <v>8.2078088000149538</v>
      </c>
      <c r="BN713" s="201">
        <f t="shared" si="688"/>
        <v>37.172131914564787</v>
      </c>
      <c r="BO713" s="216">
        <f t="shared" si="724"/>
        <v>2166.6542939855608</v>
      </c>
      <c r="BP713" s="201"/>
      <c r="BQ713" s="110">
        <f t="shared" si="689"/>
        <v>2187.1433552039812</v>
      </c>
      <c r="BR713" s="110">
        <f t="shared" si="690"/>
        <v>0.10843115978324075</v>
      </c>
      <c r="BS713" s="110">
        <f t="shared" si="709"/>
        <v>0.8915688402167592</v>
      </c>
      <c r="BT713" s="110">
        <f t="shared" si="710"/>
        <v>6.2158614154897152E-2</v>
      </c>
    </row>
    <row r="714" spans="1:72" s="217" customFormat="1">
      <c r="A714" s="110">
        <f t="shared" si="725"/>
        <v>2.3000000000001428</v>
      </c>
      <c r="B714" s="110">
        <f t="shared" si="691"/>
        <v>1480.3167287704575</v>
      </c>
      <c r="C714" s="116">
        <f t="shared" si="692"/>
        <v>1422.5654273396367</v>
      </c>
      <c r="D714" s="110"/>
      <c r="E714" s="205">
        <f t="shared" si="660"/>
        <v>1396.6382149529277</v>
      </c>
      <c r="F714" s="205">
        <f t="shared" si="661"/>
        <v>1509.114281223636</v>
      </c>
      <c r="G714" s="205">
        <f t="shared" si="662"/>
        <v>-0.16774463192161504</v>
      </c>
      <c r="H714" s="205">
        <f t="shared" si="663"/>
        <v>1377.7709586163564</v>
      </c>
      <c r="I714" s="205">
        <f t="shared" si="664"/>
        <v>0</v>
      </c>
      <c r="J714" s="110"/>
      <c r="K714" s="115">
        <f t="shared" si="665"/>
        <v>1364.3910000000155</v>
      </c>
      <c r="L714" s="115">
        <f t="shared" si="666"/>
        <v>1642.0720000000092</v>
      </c>
      <c r="M714" s="115">
        <f t="shared" si="667"/>
        <v>0.21929824561403138</v>
      </c>
      <c r="N714" s="115">
        <f t="shared" si="668"/>
        <v>1465.3712100083089</v>
      </c>
      <c r="O714" s="115">
        <f t="shared" si="669"/>
        <v>1872.9200000000051</v>
      </c>
      <c r="P714" s="110"/>
      <c r="Q714" s="205">
        <f t="shared" si="670"/>
        <v>0.74396728648147881</v>
      </c>
      <c r="R714" s="204">
        <f t="shared" si="671"/>
        <v>47.845929773290401</v>
      </c>
      <c r="S714" s="204">
        <f t="shared" si="672"/>
        <v>47.845929773290401</v>
      </c>
      <c r="T714" s="115">
        <f t="shared" si="673"/>
        <v>0.41747807293421096</v>
      </c>
      <c r="U714" s="115">
        <f t="shared" si="674"/>
        <v>26.974319992050429</v>
      </c>
      <c r="V714" s="115">
        <f t="shared" si="675"/>
        <v>12.344917113019569</v>
      </c>
      <c r="W714" s="202">
        <f t="shared" si="693"/>
        <v>12.344917113019569</v>
      </c>
      <c r="X714" s="110"/>
      <c r="Y714" s="205">
        <f t="shared" si="711"/>
        <v>113.7256701710409</v>
      </c>
      <c r="Z714" s="205">
        <f t="shared" si="712"/>
        <v>0.2305131504537791</v>
      </c>
      <c r="AA714" s="205">
        <f t="shared" si="676"/>
        <v>14.668622062547353</v>
      </c>
      <c r="AB714" s="205">
        <f t="shared" si="694"/>
        <v>14.673864271860369</v>
      </c>
      <c r="AC714" s="205">
        <f t="shared" si="713"/>
        <v>0.23940393080515796</v>
      </c>
      <c r="AD714" s="205">
        <f t="shared" si="677"/>
        <v>15.106400652840465</v>
      </c>
      <c r="AE714" s="205">
        <f t="shared" si="695"/>
        <v>0.43253638098009617</v>
      </c>
      <c r="AF714" s="205">
        <f t="shared" si="678"/>
        <v>0.43253638098009617</v>
      </c>
      <c r="AG714" s="205">
        <f t="shared" si="696"/>
        <v>0.43253638098009617</v>
      </c>
      <c r="AH714" s="205">
        <f t="shared" si="697"/>
        <v>0.43253638098009617</v>
      </c>
      <c r="AI714" s="205">
        <f t="shared" si="679"/>
        <v>0.23463072008491581</v>
      </c>
      <c r="AJ714" s="205">
        <f t="shared" si="714"/>
        <v>1423.0285553743427</v>
      </c>
      <c r="AK714" s="205">
        <f t="shared" si="698"/>
        <v>113.65117836842515</v>
      </c>
      <c r="AL714" s="205">
        <f t="shared" si="680"/>
        <v>113.65117836842515</v>
      </c>
      <c r="AM714" s="205">
        <f t="shared" si="681"/>
        <v>-20.167543884689529</v>
      </c>
      <c r="AN714" s="205">
        <f t="shared" si="699"/>
        <v>-20.167543884689529</v>
      </c>
      <c r="AO714" s="205">
        <f t="shared" si="682"/>
        <v>-20.167543884689529</v>
      </c>
      <c r="AP714" s="205">
        <f t="shared" si="700"/>
        <v>-20.167543884689529</v>
      </c>
      <c r="AQ714" s="205">
        <f t="shared" si="701"/>
        <v>20.167543884689529</v>
      </c>
      <c r="AR714" s="215">
        <f t="shared" si="683"/>
        <v>67.024941197366076</v>
      </c>
      <c r="AS714" s="215">
        <f t="shared" si="684"/>
        <v>67.024941197366076</v>
      </c>
      <c r="AT714" s="215">
        <f t="shared" si="685"/>
        <v>57.431601755626886</v>
      </c>
      <c r="AU714" s="215">
        <f t="shared" si="715"/>
        <v>2428.9765079253884</v>
      </c>
      <c r="AV714" s="201"/>
      <c r="AW714" s="115">
        <f t="shared" si="716"/>
        <v>109.38900000001246</v>
      </c>
      <c r="AX714" s="115">
        <f t="shared" si="717"/>
        <v>0.20950092854614644</v>
      </c>
      <c r="AY714" s="115">
        <f t="shared" si="702"/>
        <v>9.5891238587836618</v>
      </c>
      <c r="AZ714" s="115">
        <f t="shared" si="718"/>
        <v>0.21310218322327601</v>
      </c>
      <c r="BA714" s="115">
        <f t="shared" si="703"/>
        <v>9.8374343835672278</v>
      </c>
      <c r="BB714" s="115">
        <f t="shared" si="719"/>
        <v>9.5891238587836618</v>
      </c>
      <c r="BC714" s="115">
        <f t="shared" si="720"/>
        <v>9.5895379962443403</v>
      </c>
      <c r="BD714" s="115">
        <f t="shared" si="721"/>
        <v>9.8374343835672278</v>
      </c>
      <c r="BE714" s="115">
        <f t="shared" si="704"/>
        <v>0.24789638732288743</v>
      </c>
      <c r="BF714" s="115">
        <f t="shared" si="705"/>
        <v>0.21069502404908536</v>
      </c>
      <c r="BG714" s="115">
        <f t="shared" si="722"/>
        <v>1422.8970049729883</v>
      </c>
      <c r="BH714" s="115">
        <f t="shared" si="723"/>
        <v>100.14141951305859</v>
      </c>
      <c r="BI714" s="115">
        <f t="shared" si="706"/>
        <v>100.14141951305859</v>
      </c>
      <c r="BJ714" s="115">
        <f t="shared" si="707"/>
        <v>-8.2094553353169122</v>
      </c>
      <c r="BK714" s="115">
        <f t="shared" si="686"/>
        <v>-8.2094553353169122</v>
      </c>
      <c r="BL714" s="115">
        <f t="shared" si="687"/>
        <v>-8.2094553353169122</v>
      </c>
      <c r="BM714" s="115">
        <f t="shared" si="708"/>
        <v>8.2094553353169122</v>
      </c>
      <c r="BN714" s="201">
        <f t="shared" si="688"/>
        <v>37.53220808215459</v>
      </c>
      <c r="BO714" s="216">
        <f t="shared" si="724"/>
        <v>2204.1865020677155</v>
      </c>
      <c r="BP714" s="201"/>
      <c r="BQ714" s="110">
        <f t="shared" si="689"/>
        <v>2226.6655026534831</v>
      </c>
      <c r="BR714" s="110">
        <f t="shared" si="690"/>
        <v>0.109085828339767</v>
      </c>
      <c r="BS714" s="110">
        <f t="shared" si="709"/>
        <v>0.8909141716602329</v>
      </c>
      <c r="BT714" s="110">
        <f t="shared" si="710"/>
        <v>6.3281833585411992E-2</v>
      </c>
    </row>
    <row r="715" spans="1:72" s="217" customFormat="1">
      <c r="A715" s="110">
        <f t="shared" si="725"/>
        <v>2.290000000000143</v>
      </c>
      <c r="B715" s="110">
        <f t="shared" si="691"/>
        <v>1480.184916906238</v>
      </c>
      <c r="C715" s="116">
        <f t="shared" si="692"/>
        <v>1421.8951779276631</v>
      </c>
      <c r="D715" s="110"/>
      <c r="E715" s="205">
        <f t="shared" si="660"/>
        <v>1395.499190333046</v>
      </c>
      <c r="F715" s="205">
        <f t="shared" si="661"/>
        <v>1507.9868812236361</v>
      </c>
      <c r="G715" s="205">
        <f t="shared" si="662"/>
        <v>-0.16771820527679332</v>
      </c>
      <c r="H715" s="205">
        <f t="shared" si="663"/>
        <v>1376.6329567011455</v>
      </c>
      <c r="I715" s="205">
        <f t="shared" si="664"/>
        <v>0</v>
      </c>
      <c r="J715" s="110"/>
      <c r="K715" s="115">
        <f t="shared" si="665"/>
        <v>1363.2960900000157</v>
      </c>
      <c r="L715" s="115">
        <f t="shared" si="666"/>
        <v>1641.4188800000093</v>
      </c>
      <c r="M715" s="115">
        <f t="shared" si="667"/>
        <v>0.21955503512880192</v>
      </c>
      <c r="N715" s="115">
        <f t="shared" si="668"/>
        <v>1464.515898571261</v>
      </c>
      <c r="O715" s="115">
        <f t="shared" si="669"/>
        <v>1872.5618000000052</v>
      </c>
      <c r="P715" s="110"/>
      <c r="Q715" s="205">
        <f t="shared" si="670"/>
        <v>0.7528443859298396</v>
      </c>
      <c r="R715" s="204">
        <f t="shared" si="671"/>
        <v>48.547685414116629</v>
      </c>
      <c r="S715" s="204">
        <f t="shared" si="672"/>
        <v>48.547685414116629</v>
      </c>
      <c r="T715" s="115">
        <f t="shared" si="673"/>
        <v>0.42027777337565519</v>
      </c>
      <c r="U715" s="115">
        <f t="shared" si="674"/>
        <v>27.24611805578364</v>
      </c>
      <c r="V715" s="115">
        <f t="shared" si="675"/>
        <v>12.464334108716669</v>
      </c>
      <c r="W715" s="202">
        <f t="shared" si="693"/>
        <v>12.464334108716669</v>
      </c>
      <c r="X715" s="110"/>
      <c r="Y715" s="205">
        <f t="shared" si="711"/>
        <v>113.80019152109314</v>
      </c>
      <c r="Z715" s="205">
        <f t="shared" si="712"/>
        <v>0.23465667563832221</v>
      </c>
      <c r="AA715" s="205">
        <f t="shared" si="676"/>
        <v>14.870770654701595</v>
      </c>
      <c r="AB715" s="205">
        <f t="shared" si="694"/>
        <v>14.87553971070726</v>
      </c>
      <c r="AC715" s="205">
        <f t="shared" si="713"/>
        <v>0.24354653720524369</v>
      </c>
      <c r="AD715" s="205">
        <f t="shared" si="677"/>
        <v>15.310650199830155</v>
      </c>
      <c r="AE715" s="205">
        <f t="shared" si="695"/>
        <v>0.43511048912289496</v>
      </c>
      <c r="AF715" s="205">
        <f t="shared" si="678"/>
        <v>0.43511048912289496</v>
      </c>
      <c r="AG715" s="205">
        <f t="shared" si="696"/>
        <v>0.43511048912289496</v>
      </c>
      <c r="AH715" s="205">
        <f t="shared" si="697"/>
        <v>0.43511048912289496</v>
      </c>
      <c r="AI715" s="205">
        <f t="shared" si="679"/>
        <v>0.23877846019606286</v>
      </c>
      <c r="AJ715" s="205">
        <f t="shared" si="714"/>
        <v>1422.3588279549119</v>
      </c>
      <c r="AK715" s="205">
        <f t="shared" si="698"/>
        <v>113.7256701710409</v>
      </c>
      <c r="AL715" s="205">
        <f t="shared" si="680"/>
        <v>113.7256701710409</v>
      </c>
      <c r="AM715" s="205">
        <f t="shared" si="681"/>
        <v>-20.286771897325693</v>
      </c>
      <c r="AN715" s="205">
        <f t="shared" si="699"/>
        <v>-20.286771897325693</v>
      </c>
      <c r="AO715" s="205">
        <f t="shared" si="682"/>
        <v>-20.286771897325693</v>
      </c>
      <c r="AP715" s="205">
        <f t="shared" si="700"/>
        <v>-20.286771897325693</v>
      </c>
      <c r="AQ715" s="205">
        <f t="shared" si="701"/>
        <v>20.286771897325693</v>
      </c>
      <c r="AR715" s="215">
        <f t="shared" si="683"/>
        <v>67.101255443139934</v>
      </c>
      <c r="AS715" s="215">
        <f t="shared" si="684"/>
        <v>67.101255443139934</v>
      </c>
      <c r="AT715" s="215">
        <f t="shared" si="685"/>
        <v>58.281905943772429</v>
      </c>
      <c r="AU715" s="215">
        <f t="shared" si="715"/>
        <v>2487.2584138691609</v>
      </c>
      <c r="AV715" s="201"/>
      <c r="AW715" s="115">
        <f t="shared" si="716"/>
        <v>109.49099999998231</v>
      </c>
      <c r="AX715" s="115">
        <f t="shared" si="717"/>
        <v>0.21069502404908538</v>
      </c>
      <c r="AY715" s="115">
        <f t="shared" si="702"/>
        <v>9.6712234718474814</v>
      </c>
      <c r="AZ715" s="115">
        <f t="shared" si="718"/>
        <v>0.21429055823742005</v>
      </c>
      <c r="BA715" s="115">
        <f t="shared" si="703"/>
        <v>9.9198374179812685</v>
      </c>
      <c r="BB715" s="115">
        <f t="shared" si="719"/>
        <v>9.6712234718474814</v>
      </c>
      <c r="BC715" s="115">
        <f t="shared" si="720"/>
        <v>9.6716325495975077</v>
      </c>
      <c r="BD715" s="115">
        <f t="shared" si="721"/>
        <v>9.9198374179812685</v>
      </c>
      <c r="BE715" s="115">
        <f t="shared" si="704"/>
        <v>0.24820486838376077</v>
      </c>
      <c r="BF715" s="115">
        <f t="shared" si="705"/>
        <v>0.21188596503026538</v>
      </c>
      <c r="BG715" s="115">
        <f t="shared" si="722"/>
        <v>1422.2264057560742</v>
      </c>
      <c r="BH715" s="115">
        <f t="shared" si="723"/>
        <v>100.1827045325193</v>
      </c>
      <c r="BI715" s="115">
        <f t="shared" si="706"/>
        <v>100.1827045325193</v>
      </c>
      <c r="BJ715" s="115">
        <f t="shared" si="707"/>
        <v>-8.210976717173482</v>
      </c>
      <c r="BK715" s="115">
        <f t="shared" si="686"/>
        <v>-8.210976717173482</v>
      </c>
      <c r="BL715" s="115">
        <f t="shared" si="687"/>
        <v>-8.210976717173482</v>
      </c>
      <c r="BM715" s="115">
        <f t="shared" si="708"/>
        <v>8.210976717173482</v>
      </c>
      <c r="BN715" s="201">
        <f t="shared" si="688"/>
        <v>37.893158133458371</v>
      </c>
      <c r="BO715" s="216">
        <f t="shared" si="724"/>
        <v>2242.0796602011737</v>
      </c>
      <c r="BP715" s="201"/>
      <c r="BQ715" s="110">
        <f t="shared" si="689"/>
        <v>2266.5975355679725</v>
      </c>
      <c r="BR715" s="110">
        <f t="shared" si="690"/>
        <v>0.1097353356667219</v>
      </c>
      <c r="BS715" s="110">
        <f t="shared" si="709"/>
        <v>0.89026466433327811</v>
      </c>
      <c r="BT715" s="110">
        <f t="shared" si="710"/>
        <v>6.4416701960841788E-2</v>
      </c>
    </row>
    <row r="716" spans="1:72" s="217" customFormat="1">
      <c r="A716" s="110">
        <f t="shared" si="725"/>
        <v>2.2800000000001432</v>
      </c>
      <c r="B716" s="110">
        <f t="shared" si="691"/>
        <v>1480.0531050420186</v>
      </c>
      <c r="C716" s="116">
        <f t="shared" si="692"/>
        <v>1421.2241653732317</v>
      </c>
      <c r="D716" s="110"/>
      <c r="E716" s="205">
        <f t="shared" si="660"/>
        <v>1394.3590393584132</v>
      </c>
      <c r="F716" s="205">
        <f t="shared" si="661"/>
        <v>1506.8566812236363</v>
      </c>
      <c r="G716" s="205">
        <f t="shared" si="662"/>
        <v>-0.16769089364348946</v>
      </c>
      <c r="H716" s="205">
        <f t="shared" si="663"/>
        <v>1375.4942092612487</v>
      </c>
      <c r="I716" s="205">
        <f t="shared" si="664"/>
        <v>0</v>
      </c>
      <c r="J716" s="110"/>
      <c r="K716" s="115">
        <f t="shared" si="665"/>
        <v>1362.2001600000158</v>
      </c>
      <c r="L716" s="115">
        <f t="shared" si="666"/>
        <v>1640.7651200000093</v>
      </c>
      <c r="M716" s="115">
        <f t="shared" si="667"/>
        <v>0.21981242672918741</v>
      </c>
      <c r="N716" s="115">
        <f t="shared" si="668"/>
        <v>1463.6601107777915</v>
      </c>
      <c r="O716" s="115">
        <f t="shared" si="669"/>
        <v>1872.2032000000052</v>
      </c>
      <c r="P716" s="110"/>
      <c r="Q716" s="205">
        <f t="shared" si="670"/>
        <v>0.7617409953025549</v>
      </c>
      <c r="R716" s="204">
        <f t="shared" si="671"/>
        <v>49.254745123805094</v>
      </c>
      <c r="S716" s="204">
        <f t="shared" si="672"/>
        <v>49.254745123805094</v>
      </c>
      <c r="T716" s="115">
        <f t="shared" si="673"/>
        <v>0.42307167793826456</v>
      </c>
      <c r="U716" s="115">
        <f t="shared" si="674"/>
        <v>27.518257449480849</v>
      </c>
      <c r="V716" s="115">
        <f t="shared" si="675"/>
        <v>12.583931678401145</v>
      </c>
      <c r="W716" s="202">
        <f t="shared" si="693"/>
        <v>12.583931678401145</v>
      </c>
      <c r="X716" s="110"/>
      <c r="Y716" s="205">
        <f t="shared" si="711"/>
        <v>113.8747439896885</v>
      </c>
      <c r="Z716" s="205">
        <f t="shared" si="712"/>
        <v>0.23880612579421068</v>
      </c>
      <c r="AA716" s="205">
        <f t="shared" si="676"/>
        <v>15.074122359487866</v>
      </c>
      <c r="AB716" s="205">
        <f t="shared" si="694"/>
        <v>15.078407429680512</v>
      </c>
      <c r="AC716" s="205">
        <f t="shared" si="713"/>
        <v>0.24769520100876533</v>
      </c>
      <c r="AD716" s="205">
        <f t="shared" si="677"/>
        <v>15.516105390426173</v>
      </c>
      <c r="AE716" s="205">
        <f t="shared" si="695"/>
        <v>0.43769796074566081</v>
      </c>
      <c r="AF716" s="205">
        <f t="shared" si="678"/>
        <v>0.43769796074566081</v>
      </c>
      <c r="AG716" s="205">
        <f t="shared" si="696"/>
        <v>0.43769796074566081</v>
      </c>
      <c r="AH716" s="205">
        <f t="shared" si="697"/>
        <v>0.43769796074566081</v>
      </c>
      <c r="AI716" s="205">
        <f t="shared" si="679"/>
        <v>0.24293226360933062</v>
      </c>
      <c r="AJ716" s="205">
        <f t="shared" si="714"/>
        <v>1421.6883461474436</v>
      </c>
      <c r="AK716" s="205">
        <f t="shared" si="698"/>
        <v>113.80019152109314</v>
      </c>
      <c r="AL716" s="205">
        <f t="shared" si="680"/>
        <v>113.80019152109314</v>
      </c>
      <c r="AM716" s="205">
        <f t="shared" si="681"/>
        <v>-20.406723721782111</v>
      </c>
      <c r="AN716" s="205">
        <f t="shared" si="699"/>
        <v>-20.406723721782111</v>
      </c>
      <c r="AO716" s="205">
        <f t="shared" si="682"/>
        <v>-20.406723721782111</v>
      </c>
      <c r="AP716" s="205">
        <f t="shared" si="700"/>
        <v>-20.406723721782111</v>
      </c>
      <c r="AQ716" s="205">
        <f t="shared" si="701"/>
        <v>20.406723721782111</v>
      </c>
      <c r="AR716" s="215">
        <f t="shared" si="683"/>
        <v>67.177347569484851</v>
      </c>
      <c r="AS716" s="215">
        <f t="shared" si="684"/>
        <v>67.177347569484851</v>
      </c>
      <c r="AT716" s="215">
        <f t="shared" si="685"/>
        <v>59.138756818788735</v>
      </c>
      <c r="AU716" s="215">
        <f t="shared" si="715"/>
        <v>2546.3971706879497</v>
      </c>
      <c r="AV716" s="201"/>
      <c r="AW716" s="115">
        <f t="shared" si="716"/>
        <v>109.59299999999763</v>
      </c>
      <c r="AX716" s="115">
        <f t="shared" si="717"/>
        <v>0.21188596503026538</v>
      </c>
      <c r="AY716" s="115">
        <f t="shared" si="702"/>
        <v>9.7533382521091223</v>
      </c>
      <c r="AZ716" s="115">
        <f t="shared" si="718"/>
        <v>0.21547579197763173</v>
      </c>
      <c r="BA716" s="115">
        <f t="shared" si="703"/>
        <v>10.002250533765274</v>
      </c>
      <c r="BB716" s="115">
        <f t="shared" si="719"/>
        <v>9.7533382521091223</v>
      </c>
      <c r="BC716" s="115">
        <f t="shared" si="720"/>
        <v>9.753742316769241</v>
      </c>
      <c r="BD716" s="115">
        <f t="shared" si="721"/>
        <v>10.002250533765274</v>
      </c>
      <c r="BE716" s="115">
        <f t="shared" si="704"/>
        <v>0.24850821699603287</v>
      </c>
      <c r="BF716" s="115">
        <f t="shared" si="705"/>
        <v>0.21307376958248295</v>
      </c>
      <c r="BG716" s="115">
        <f t="shared" si="722"/>
        <v>1421.5550461008079</v>
      </c>
      <c r="BH716" s="115">
        <f t="shared" si="723"/>
        <v>100.22403828425226</v>
      </c>
      <c r="BI716" s="115">
        <f t="shared" si="706"/>
        <v>100.22403828425226</v>
      </c>
      <c r="BJ716" s="115">
        <f t="shared" si="707"/>
        <v>-8.2123741871462013</v>
      </c>
      <c r="BK716" s="115">
        <f t="shared" si="686"/>
        <v>-8.2123741871462013</v>
      </c>
      <c r="BL716" s="115">
        <f t="shared" si="687"/>
        <v>-8.2123741871462013</v>
      </c>
      <c r="BM716" s="115">
        <f t="shared" si="708"/>
        <v>8.2123741871462013</v>
      </c>
      <c r="BN716" s="201">
        <f t="shared" si="688"/>
        <v>38.254981345650457</v>
      </c>
      <c r="BO716" s="216">
        <f t="shared" si="724"/>
        <v>2280.3346415468241</v>
      </c>
      <c r="BP716" s="201"/>
      <c r="BQ716" s="110">
        <f t="shared" si="689"/>
        <v>2306.9408944609368</v>
      </c>
      <c r="BR716" s="110">
        <f t="shared" si="690"/>
        <v>0.1103798184340985</v>
      </c>
      <c r="BS716" s="110">
        <f t="shared" si="709"/>
        <v>0.8896201815659015</v>
      </c>
      <c r="BT716" s="110">
        <f t="shared" si="710"/>
        <v>6.556326022057983E-2</v>
      </c>
    </row>
    <row r="717" spans="1:72" s="217" customFormat="1">
      <c r="A717" s="110">
        <f t="shared" si="725"/>
        <v>2.2700000000001435</v>
      </c>
      <c r="B717" s="110">
        <f t="shared" si="691"/>
        <v>1479.9212931777993</v>
      </c>
      <c r="C717" s="116">
        <f t="shared" si="692"/>
        <v>1420.5523918975368</v>
      </c>
      <c r="D717" s="110"/>
      <c r="E717" s="205">
        <f t="shared" si="660"/>
        <v>1393.2177620290286</v>
      </c>
      <c r="F717" s="205">
        <f t="shared" si="661"/>
        <v>1505.7236812236363</v>
      </c>
      <c r="G717" s="205">
        <f t="shared" si="662"/>
        <v>-0.16766269894260055</v>
      </c>
      <c r="H717" s="205">
        <f t="shared" si="663"/>
        <v>1374.3547159698426</v>
      </c>
      <c r="I717" s="205">
        <f t="shared" si="664"/>
        <v>0</v>
      </c>
      <c r="J717" s="110"/>
      <c r="K717" s="115">
        <f t="shared" si="665"/>
        <v>1361.1032100000159</v>
      </c>
      <c r="L717" s="115">
        <f t="shared" si="666"/>
        <v>1640.1107200000095</v>
      </c>
      <c r="M717" s="115">
        <f t="shared" si="667"/>
        <v>0.22007042253520753</v>
      </c>
      <c r="N717" s="115">
        <f t="shared" si="668"/>
        <v>1462.8038481716915</v>
      </c>
      <c r="O717" s="115">
        <f t="shared" si="669"/>
        <v>1871.8442000000052</v>
      </c>
      <c r="P717" s="110"/>
      <c r="Q717" s="205">
        <f t="shared" si="670"/>
        <v>0.77065750646234721</v>
      </c>
      <c r="R717" s="204">
        <f t="shared" si="671"/>
        <v>49.967127031802491</v>
      </c>
      <c r="S717" s="204">
        <f t="shared" si="672"/>
        <v>49.967127031802491</v>
      </c>
      <c r="T717" s="115">
        <f t="shared" si="673"/>
        <v>0.42585980276224866</v>
      </c>
      <c r="U717" s="115">
        <f t="shared" si="674"/>
        <v>27.790731155354507</v>
      </c>
      <c r="V717" s="115">
        <f t="shared" si="675"/>
        <v>12.70370716387059</v>
      </c>
      <c r="W717" s="202">
        <f t="shared" si="693"/>
        <v>12.70370716387059</v>
      </c>
      <c r="X717" s="110"/>
      <c r="Y717" s="205">
        <f t="shared" si="711"/>
        <v>113.94932914061216</v>
      </c>
      <c r="Z717" s="205">
        <f t="shared" si="712"/>
        <v>0.24296170427465288</v>
      </c>
      <c r="AA717" s="205">
        <f t="shared" si="676"/>
        <v>15.27868441194838</v>
      </c>
      <c r="AB717" s="205">
        <f t="shared" si="694"/>
        <v>15.282474666898329</v>
      </c>
      <c r="AC717" s="205">
        <f t="shared" si="713"/>
        <v>0.25185012549869751</v>
      </c>
      <c r="AD717" s="205">
        <f t="shared" si="677"/>
        <v>15.722773479418048</v>
      </c>
      <c r="AE717" s="205">
        <f t="shared" si="695"/>
        <v>0.44029881251971936</v>
      </c>
      <c r="AF717" s="205">
        <f t="shared" si="678"/>
        <v>0.44029881251971936</v>
      </c>
      <c r="AG717" s="205">
        <f t="shared" si="696"/>
        <v>0.44029881251971936</v>
      </c>
      <c r="AH717" s="205">
        <f t="shared" si="697"/>
        <v>0.44029881251971936</v>
      </c>
      <c r="AI717" s="205">
        <f t="shared" si="679"/>
        <v>0.24709233255982932</v>
      </c>
      <c r="AJ717" s="205">
        <f t="shared" si="714"/>
        <v>1421.0171120296118</v>
      </c>
      <c r="AK717" s="205">
        <f t="shared" si="698"/>
        <v>113.8747439896885</v>
      </c>
      <c r="AL717" s="205">
        <f t="shared" si="680"/>
        <v>113.8747439896885</v>
      </c>
      <c r="AM717" s="205">
        <f t="shared" si="681"/>
        <v>-20.527399843935505</v>
      </c>
      <c r="AN717" s="205">
        <f t="shared" si="699"/>
        <v>-20.527399843935505</v>
      </c>
      <c r="AO717" s="205">
        <f t="shared" si="682"/>
        <v>-20.527399843935505</v>
      </c>
      <c r="AP717" s="205">
        <f t="shared" si="700"/>
        <v>-20.527399843935505</v>
      </c>
      <c r="AQ717" s="205">
        <f t="shared" si="701"/>
        <v>20.527399843935505</v>
      </c>
      <c r="AR717" s="215">
        <f t="shared" si="683"/>
        <v>67.253224103086126</v>
      </c>
      <c r="AS717" s="215">
        <f t="shared" si="684"/>
        <v>67.253224103086126</v>
      </c>
      <c r="AT717" s="215">
        <f t="shared" si="685"/>
        <v>60.002206990271397</v>
      </c>
      <c r="AU717" s="215">
        <f t="shared" si="715"/>
        <v>2606.3993776782213</v>
      </c>
      <c r="AV717" s="201"/>
      <c r="AW717" s="115">
        <f t="shared" si="716"/>
        <v>109.69499999999023</v>
      </c>
      <c r="AX717" s="115">
        <f t="shared" si="717"/>
        <v>0.21307376958248295</v>
      </c>
      <c r="AY717" s="115">
        <f t="shared" si="702"/>
        <v>9.8354669611418721</v>
      </c>
      <c r="AZ717" s="115">
        <f t="shared" si="718"/>
        <v>0.21665790249704148</v>
      </c>
      <c r="BA717" s="115">
        <f t="shared" si="703"/>
        <v>10.084672557401328</v>
      </c>
      <c r="BB717" s="115">
        <f t="shared" si="719"/>
        <v>9.8354669611418721</v>
      </c>
      <c r="BC717" s="115">
        <f t="shared" si="720"/>
        <v>9.8358660586407005</v>
      </c>
      <c r="BD717" s="115">
        <f t="shared" si="721"/>
        <v>10.084672557401328</v>
      </c>
      <c r="BE717" s="115">
        <f t="shared" si="704"/>
        <v>0.24880649876062755</v>
      </c>
      <c r="BF717" s="115">
        <f t="shared" si="705"/>
        <v>0.21425845547600991</v>
      </c>
      <c r="BG717" s="115">
        <f t="shared" si="722"/>
        <v>1420.8829281588219</v>
      </c>
      <c r="BH717" s="115">
        <f t="shared" si="723"/>
        <v>100.26542032710708</v>
      </c>
      <c r="BI717" s="115">
        <f t="shared" si="706"/>
        <v>100.26542032710708</v>
      </c>
      <c r="BJ717" s="115">
        <f t="shared" si="707"/>
        <v>-8.2136489588974619</v>
      </c>
      <c r="BK717" s="115">
        <f t="shared" si="686"/>
        <v>-8.2136489588974619</v>
      </c>
      <c r="BL717" s="115">
        <f t="shared" si="687"/>
        <v>-8.2136489588974619</v>
      </c>
      <c r="BM717" s="115">
        <f t="shared" si="708"/>
        <v>8.2136489588974619</v>
      </c>
      <c r="BN717" s="201">
        <f t="shared" si="688"/>
        <v>38.617677047909908</v>
      </c>
      <c r="BO717" s="216">
        <f t="shared" si="724"/>
        <v>2318.9523185947342</v>
      </c>
      <c r="BP717" s="201"/>
      <c r="BQ717" s="110">
        <f t="shared" si="689"/>
        <v>2347.697024503083</v>
      </c>
      <c r="BR717" s="110">
        <f t="shared" si="690"/>
        <v>0.11101940967999888</v>
      </c>
      <c r="BS717" s="110">
        <f t="shared" si="709"/>
        <v>0.8889805903200011</v>
      </c>
      <c r="BT717" s="110">
        <f t="shared" si="710"/>
        <v>6.672154943637762E-2</v>
      </c>
    </row>
    <row r="718" spans="1:72" s="217" customFormat="1">
      <c r="A718" s="110">
        <f t="shared" si="725"/>
        <v>2.2600000000001437</v>
      </c>
      <c r="B718" s="110">
        <f t="shared" si="691"/>
        <v>1479.7894813135799</v>
      </c>
      <c r="C718" s="116">
        <f t="shared" si="692"/>
        <v>1419.8798596565059</v>
      </c>
      <c r="D718" s="110"/>
      <c r="E718" s="205">
        <f t="shared" si="660"/>
        <v>1392.0753583448927</v>
      </c>
      <c r="F718" s="205">
        <f t="shared" si="661"/>
        <v>1504.5878812236365</v>
      </c>
      <c r="G718" s="205">
        <f t="shared" si="662"/>
        <v>-0.16763362315387398</v>
      </c>
      <c r="H718" s="205">
        <f t="shared" si="663"/>
        <v>1373.2144764845457</v>
      </c>
      <c r="I718" s="205">
        <f t="shared" si="664"/>
        <v>0</v>
      </c>
      <c r="J718" s="110"/>
      <c r="K718" s="115">
        <f t="shared" si="665"/>
        <v>1360.0052400000159</v>
      </c>
      <c r="L718" s="115">
        <f t="shared" si="666"/>
        <v>1639.4556800000096</v>
      </c>
      <c r="M718" s="115">
        <f t="shared" si="667"/>
        <v>0.22032902467684704</v>
      </c>
      <c r="N718" s="115">
        <f t="shared" si="668"/>
        <v>1461.9471123031788</v>
      </c>
      <c r="O718" s="115">
        <f t="shared" si="669"/>
        <v>1871.4848000000052</v>
      </c>
      <c r="P718" s="110"/>
      <c r="Q718" s="205">
        <f t="shared" si="670"/>
        <v>0.77959431292121928</v>
      </c>
      <c r="R718" s="204">
        <f t="shared" si="671"/>
        <v>50.684849262886488</v>
      </c>
      <c r="S718" s="204">
        <f t="shared" si="672"/>
        <v>50.684849262886488</v>
      </c>
      <c r="T718" s="115">
        <f t="shared" si="673"/>
        <v>0.42864216393277732</v>
      </c>
      <c r="U718" s="115">
        <f t="shared" si="674"/>
        <v>28.063532248681199</v>
      </c>
      <c r="V718" s="115">
        <f t="shared" si="675"/>
        <v>12.823657938726543</v>
      </c>
      <c r="W718" s="202">
        <f t="shared" si="693"/>
        <v>12.823657938726543</v>
      </c>
      <c r="X718" s="110"/>
      <c r="Y718" s="205">
        <f t="shared" si="711"/>
        <v>114.02394852969125</v>
      </c>
      <c r="Z718" s="205">
        <f t="shared" si="712"/>
        <v>0.24712361433383262</v>
      </c>
      <c r="AA718" s="205">
        <f t="shared" si="676"/>
        <v>15.484464051979586</v>
      </c>
      <c r="AB718" s="205">
        <f t="shared" si="694"/>
        <v>15.48774866533768</v>
      </c>
      <c r="AC718" s="205">
        <f t="shared" si="713"/>
        <v>0.25601151387082649</v>
      </c>
      <c r="AD718" s="205">
        <f t="shared" si="677"/>
        <v>15.930661725743388</v>
      </c>
      <c r="AE718" s="205">
        <f t="shared" si="695"/>
        <v>0.44291306040570788</v>
      </c>
      <c r="AF718" s="205">
        <f t="shared" si="678"/>
        <v>0.44291306040570788</v>
      </c>
      <c r="AG718" s="205">
        <f t="shared" si="696"/>
        <v>0.44291306040570788</v>
      </c>
      <c r="AH718" s="205">
        <f t="shared" si="697"/>
        <v>0.44291306040570788</v>
      </c>
      <c r="AI718" s="205">
        <f t="shared" si="679"/>
        <v>0.25125886922191631</v>
      </c>
      <c r="AJ718" s="205">
        <f t="shared" si="714"/>
        <v>1420.3451276167109</v>
      </c>
      <c r="AK718" s="205">
        <f t="shared" si="698"/>
        <v>113.94932914061216</v>
      </c>
      <c r="AL718" s="205">
        <f t="shared" si="680"/>
        <v>113.94932914061216</v>
      </c>
      <c r="AM718" s="205">
        <f t="shared" si="681"/>
        <v>-20.648800744261166</v>
      </c>
      <c r="AN718" s="205">
        <f t="shared" si="699"/>
        <v>-20.648800744261166</v>
      </c>
      <c r="AO718" s="205">
        <f t="shared" si="682"/>
        <v>-20.648800744261166</v>
      </c>
      <c r="AP718" s="205">
        <f t="shared" si="700"/>
        <v>-20.648800744261166</v>
      </c>
      <c r="AQ718" s="205">
        <f t="shared" si="701"/>
        <v>20.648800744261166</v>
      </c>
      <c r="AR718" s="215">
        <f t="shared" si="683"/>
        <v>67.328891429096302</v>
      </c>
      <c r="AS718" s="215">
        <f t="shared" si="684"/>
        <v>67.328891429096302</v>
      </c>
      <c r="AT718" s="215">
        <f t="shared" si="685"/>
        <v>60.872309359792737</v>
      </c>
      <c r="AU718" s="215">
        <f t="shared" si="715"/>
        <v>2667.2716870380141</v>
      </c>
      <c r="AV718" s="201"/>
      <c r="AW718" s="115">
        <f t="shared" si="716"/>
        <v>109.79700000000555</v>
      </c>
      <c r="AX718" s="115">
        <f t="shared" si="717"/>
        <v>0.21425845547600994</v>
      </c>
      <c r="AY718" s="115">
        <f t="shared" si="702"/>
        <v>9.9176083726422242</v>
      </c>
      <c r="AZ718" s="115">
        <f t="shared" si="718"/>
        <v>0.21783690752639864</v>
      </c>
      <c r="BA718" s="115">
        <f t="shared" si="703"/>
        <v>10.167102326308571</v>
      </c>
      <c r="BB718" s="115">
        <f t="shared" si="719"/>
        <v>9.9176083726422242</v>
      </c>
      <c r="BC718" s="115">
        <f t="shared" si="720"/>
        <v>9.9180025482296728</v>
      </c>
      <c r="BD718" s="115">
        <f t="shared" si="721"/>
        <v>10.167102326308571</v>
      </c>
      <c r="BE718" s="115">
        <f t="shared" si="704"/>
        <v>0.24909977807889838</v>
      </c>
      <c r="BF718" s="115">
        <f t="shared" si="705"/>
        <v>0.21544004016595761</v>
      </c>
      <c r="BG718" s="115">
        <f t="shared" si="722"/>
        <v>1420.210054018009</v>
      </c>
      <c r="BH718" s="115">
        <f t="shared" si="723"/>
        <v>100.30685023159762</v>
      </c>
      <c r="BI718" s="115">
        <f t="shared" si="706"/>
        <v>100.30685023159762</v>
      </c>
      <c r="BJ718" s="115">
        <f t="shared" si="707"/>
        <v>-8.2148022191981305</v>
      </c>
      <c r="BK718" s="115">
        <f t="shared" si="686"/>
        <v>-8.2148022191981305</v>
      </c>
      <c r="BL718" s="115">
        <f t="shared" si="687"/>
        <v>-8.2148022191981305</v>
      </c>
      <c r="BM718" s="115">
        <f>-BL718</f>
        <v>8.2148022191981305</v>
      </c>
      <c r="BN718" s="201">
        <f t="shared" si="688"/>
        <v>38.981244620674254</v>
      </c>
      <c r="BO718" s="216">
        <f t="shared" si="724"/>
        <v>2357.9335632154084</v>
      </c>
      <c r="BP718" s="201"/>
      <c r="BQ718" s="110">
        <f t="shared" si="689"/>
        <v>2388.8673755976693</v>
      </c>
      <c r="BR718" s="110">
        <f t="shared" si="690"/>
        <v>0.11165423892026199</v>
      </c>
      <c r="BS718" s="110">
        <f t="shared" si="709"/>
        <v>0.88834576107973795</v>
      </c>
      <c r="BT718" s="110">
        <f t="shared" si="710"/>
        <v>6.7891610814485762E-2</v>
      </c>
    </row>
    <row r="719" spans="1:72" s="217" customFormat="1">
      <c r="A719" s="110">
        <f t="shared" si="725"/>
        <v>2.2500000000001439</v>
      </c>
      <c r="B719" s="110">
        <f t="shared" si="691"/>
        <v>1479.6576694493606</v>
      </c>
      <c r="C719" s="116">
        <f t="shared" si="692"/>
        <v>1419.206570742215</v>
      </c>
      <c r="D719" s="110"/>
      <c r="E719" s="205">
        <f t="shared" si="660"/>
        <v>1390.9318283060052</v>
      </c>
      <c r="F719" s="205">
        <f t="shared" si="661"/>
        <v>1503.4492812236363</v>
      </c>
      <c r="G719" s="205">
        <f t="shared" si="662"/>
        <v>-0.16760366831546286</v>
      </c>
      <c r="H719" s="205">
        <f t="shared" si="663"/>
        <v>1372.0734904474978</v>
      </c>
      <c r="I719" s="205">
        <f t="shared" si="664"/>
        <v>0</v>
      </c>
      <c r="J719" s="110"/>
      <c r="K719" s="115">
        <f t="shared" si="665"/>
        <v>1358.9062500000159</v>
      </c>
      <c r="L719" s="115">
        <f t="shared" si="666"/>
        <v>1638.8000000000095</v>
      </c>
      <c r="M719" s="115">
        <f t="shared" si="667"/>
        <v>0.22058823529411392</v>
      </c>
      <c r="N719" s="115">
        <f t="shared" si="668"/>
        <v>1461.0899047289327</v>
      </c>
      <c r="O719" s="115">
        <f t="shared" si="669"/>
        <v>1871.125000000005</v>
      </c>
      <c r="P719" s="110"/>
      <c r="Q719" s="205">
        <f t="shared" si="670"/>
        <v>0.78855180989839468</v>
      </c>
      <c r="R719" s="204">
        <f t="shared" si="671"/>
        <v>51.407929933828157</v>
      </c>
      <c r="S719" s="204">
        <f t="shared" si="672"/>
        <v>51.407929933828157</v>
      </c>
      <c r="T719" s="115">
        <f t="shared" si="673"/>
        <v>0.43141877748019536</v>
      </c>
      <c r="U719" s="115">
        <f t="shared" si="674"/>
        <v>28.336653896193866</v>
      </c>
      <c r="V719" s="115">
        <f t="shared" si="675"/>
        <v>12.943781407867732</v>
      </c>
      <c r="W719" s="202">
        <f t="shared" si="693"/>
        <v>12.943781407867732</v>
      </c>
      <c r="X719" s="110"/>
      <c r="Y719" s="205">
        <f t="shared" si="711"/>
        <v>114.0986037047948</v>
      </c>
      <c r="Z719" s="205">
        <f t="shared" si="712"/>
        <v>0.25129205916977621</v>
      </c>
      <c r="AA719" s="205">
        <f t="shared" si="676"/>
        <v>15.69146852425682</v>
      </c>
      <c r="AB719" s="205">
        <f t="shared" si="694"/>
        <v>15.694236672780287</v>
      </c>
      <c r="AC719" s="205">
        <f t="shared" si="713"/>
        <v>0.26017956927660429</v>
      </c>
      <c r="AD719" s="205">
        <f t="shared" si="677"/>
        <v>16.139777392410231</v>
      </c>
      <c r="AE719" s="205">
        <f t="shared" si="695"/>
        <v>0.44554071962994435</v>
      </c>
      <c r="AF719" s="205">
        <f t="shared" si="678"/>
        <v>0.44554071962994435</v>
      </c>
      <c r="AG719" s="205">
        <f t="shared" si="696"/>
        <v>0.44554071962994435</v>
      </c>
      <c r="AH719" s="205">
        <f t="shared" si="697"/>
        <v>0.44554071962994435</v>
      </c>
      <c r="AI719" s="205">
        <f t="shared" si="679"/>
        <v>0.25543207575098997</v>
      </c>
      <c r="AJ719" s="205">
        <f t="shared" si="714"/>
        <v>1419.6723948629699</v>
      </c>
      <c r="AK719" s="205">
        <f t="shared" si="698"/>
        <v>114.02394852969125</v>
      </c>
      <c r="AL719" s="205">
        <f t="shared" si="680"/>
        <v>114.02394852969125</v>
      </c>
      <c r="AM719" s="205">
        <f t="shared" si="681"/>
        <v>-20.770926895984214</v>
      </c>
      <c r="AN719" s="205">
        <f t="shared" si="699"/>
        <v>-20.770926895984214</v>
      </c>
      <c r="AO719" s="205">
        <f t="shared" si="682"/>
        <v>-20.770926895984214</v>
      </c>
      <c r="AP719" s="205">
        <f t="shared" si="700"/>
        <v>-20.770926895984214</v>
      </c>
      <c r="AQ719" s="205">
        <f t="shared" si="701"/>
        <v>20.770926895984214</v>
      </c>
      <c r="AR719" s="215">
        <f t="shared" si="683"/>
        <v>67.404355794742003</v>
      </c>
      <c r="AS719" s="215">
        <f t="shared" si="684"/>
        <v>67.404355794742003</v>
      </c>
      <c r="AT719" s="215">
        <f t="shared" si="685"/>
        <v>61.749117123110324</v>
      </c>
      <c r="AU719" s="215">
        <f t="shared" si="715"/>
        <v>2729.0208041611245</v>
      </c>
      <c r="AV719" s="201"/>
      <c r="AW719" s="115">
        <f t="shared" si="716"/>
        <v>109.89899999999814</v>
      </c>
      <c r="AX719" s="115">
        <f t="shared" si="717"/>
        <v>0.21544004016595761</v>
      </c>
      <c r="AY719" s="115">
        <f t="shared" si="702"/>
        <v>9.9997612721608196</v>
      </c>
      <c r="AZ719" s="115">
        <f t="shared" si="718"/>
        <v>0.21901282448143455</v>
      </c>
      <c r="BA719" s="115">
        <f t="shared" si="703"/>
        <v>10.249538688604177</v>
      </c>
      <c r="BB719" s="115">
        <f t="shared" si="719"/>
        <v>9.9997612721608196</v>
      </c>
      <c r="BC719" s="115">
        <f t="shared" si="720"/>
        <v>10.000150570421653</v>
      </c>
      <c r="BD719" s="115">
        <f t="shared" si="721"/>
        <v>10.249538688604177</v>
      </c>
      <c r="BE719" s="115">
        <f t="shared" si="704"/>
        <v>0.24938811818252482</v>
      </c>
      <c r="BF719" s="115">
        <f t="shared" si="705"/>
        <v>0.21661854079944842</v>
      </c>
      <c r="BG719" s="115">
        <f t="shared" si="722"/>
        <v>1419.5364257039002</v>
      </c>
      <c r="BH719" s="115">
        <f t="shared" si="723"/>
        <v>100.34832757940181</v>
      </c>
      <c r="BI719" s="115">
        <f t="shared" si="706"/>
        <v>100.34832757940181</v>
      </c>
      <c r="BJ719" s="115">
        <f t="shared" si="707"/>
        <v>-8.2158351288345024</v>
      </c>
      <c r="BK719" s="115">
        <f t="shared" si="686"/>
        <v>-8.2158351288345024</v>
      </c>
      <c r="BL719" s="115">
        <f t="shared" si="687"/>
        <v>-8.2158351288345024</v>
      </c>
      <c r="BM719" s="115">
        <f t="shared" si="708"/>
        <v>8.2158351288345024</v>
      </c>
      <c r="BN719" s="201">
        <f t="shared" si="688"/>
        <v>39.345683494927997</v>
      </c>
      <c r="BO719" s="216">
        <f t="shared" si="724"/>
        <v>2397.2792467103363</v>
      </c>
      <c r="BP719" s="201"/>
      <c r="BQ719" s="110">
        <f t="shared" si="689"/>
        <v>2430.453402455415</v>
      </c>
      <c r="BR719" s="110">
        <f t="shared" si="690"/>
        <v>0.11228443225465981</v>
      </c>
      <c r="BS719" s="110">
        <f t="shared" si="709"/>
        <v>0.88771556774534022</v>
      </c>
      <c r="BT719" s="110">
        <f t="shared" si="710"/>
        <v>6.9073485697782905E-2</v>
      </c>
    </row>
    <row r="720" spans="1:72" s="217" customFormat="1">
      <c r="A720" s="110">
        <f t="shared" si="725"/>
        <v>2.2400000000001441</v>
      </c>
      <c r="B720" s="110">
        <f t="shared" si="691"/>
        <v>1479.5258575851412</v>
      </c>
      <c r="C720" s="116">
        <f t="shared" si="692"/>
        <v>1418.5325271842676</v>
      </c>
      <c r="D720" s="110"/>
      <c r="E720" s="205">
        <f t="shared" si="660"/>
        <v>1389.7871719123664</v>
      </c>
      <c r="F720" s="205">
        <f t="shared" si="661"/>
        <v>1502.3078812236365</v>
      </c>
      <c r="G720" s="205">
        <f t="shared" si="662"/>
        <v>-0.16757283652347074</v>
      </c>
      <c r="H720" s="205">
        <f t="shared" si="663"/>
        <v>1370.931757485444</v>
      </c>
      <c r="I720" s="205">
        <f t="shared" si="664"/>
        <v>0</v>
      </c>
      <c r="J720" s="110"/>
      <c r="K720" s="115">
        <f t="shared" si="665"/>
        <v>1357.806240000016</v>
      </c>
      <c r="L720" s="115">
        <f t="shared" si="666"/>
        <v>1638.1436800000097</v>
      </c>
      <c r="M720" s="115">
        <f t="shared" si="667"/>
        <v>0.22084805653709871</v>
      </c>
      <c r="N720" s="115">
        <f t="shared" si="668"/>
        <v>1460.2322270121294</v>
      </c>
      <c r="O720" s="115">
        <f t="shared" si="669"/>
        <v>1870.7648000000052</v>
      </c>
      <c r="P720" s="110"/>
      <c r="Q720" s="205">
        <f t="shared" si="670"/>
        <v>0.79753039437858031</v>
      </c>
      <c r="R720" s="204">
        <f t="shared" si="671"/>
        <v>52.136387149939324</v>
      </c>
      <c r="S720" s="204">
        <f t="shared" si="672"/>
        <v>52.136387149939324</v>
      </c>
      <c r="T720" s="115">
        <f t="shared" si="673"/>
        <v>0.43418965938023818</v>
      </c>
      <c r="U720" s="115">
        <f t="shared" si="674"/>
        <v>28.610089354512791</v>
      </c>
      <c r="V720" s="115">
        <f t="shared" si="675"/>
        <v>13.064075006994857</v>
      </c>
      <c r="W720" s="202">
        <f t="shared" si="693"/>
        <v>13.064075006994857</v>
      </c>
      <c r="X720" s="110"/>
      <c r="Y720" s="205">
        <f t="shared" si="711"/>
        <v>114.173296205379</v>
      </c>
      <c r="Z720" s="205">
        <f t="shared" si="712"/>
        <v>0.25546724196682646</v>
      </c>
      <c r="AA720" s="205">
        <f t="shared" si="676"/>
        <v>15.899705078139167</v>
      </c>
      <c r="AB720" s="205">
        <f t="shared" si="694"/>
        <v>15.901945941740124</v>
      </c>
      <c r="AC720" s="205">
        <f t="shared" si="713"/>
        <v>0.26435449486561208</v>
      </c>
      <c r="AD720" s="205">
        <f t="shared" si="677"/>
        <v>16.350127746399213</v>
      </c>
      <c r="AE720" s="205">
        <f t="shared" si="695"/>
        <v>0.44818180465908952</v>
      </c>
      <c r="AF720" s="205">
        <f t="shared" si="678"/>
        <v>0.44818180465908952</v>
      </c>
      <c r="AG720" s="205">
        <f t="shared" si="696"/>
        <v>0.44818180465908952</v>
      </c>
      <c r="AH720" s="205">
        <f t="shared" si="697"/>
        <v>0.44818180465908952</v>
      </c>
      <c r="AI720" s="205">
        <f t="shared" si="679"/>
        <v>0.25961215432499535</v>
      </c>
      <c r="AJ720" s="205">
        <f t="shared" si="714"/>
        <v>1418.9989156628417</v>
      </c>
      <c r="AK720" s="205">
        <f t="shared" si="698"/>
        <v>114.0986037047948</v>
      </c>
      <c r="AL720" s="205">
        <f t="shared" si="680"/>
        <v>114.0986037047948</v>
      </c>
      <c r="AM720" s="205">
        <f t="shared" si="681"/>
        <v>-20.893778763324548</v>
      </c>
      <c r="AN720" s="205">
        <f t="shared" si="699"/>
        <v>-20.893778763324548</v>
      </c>
      <c r="AO720" s="205">
        <f t="shared" si="682"/>
        <v>-20.893778763324548</v>
      </c>
      <c r="AP720" s="205">
        <f t="shared" si="700"/>
        <v>-20.893778763324548</v>
      </c>
      <c r="AQ720" s="205">
        <f t="shared" si="701"/>
        <v>20.893778763324548</v>
      </c>
      <c r="AR720" s="215">
        <f t="shared" si="683"/>
        <v>67.479623313082001</v>
      </c>
      <c r="AS720" s="215">
        <f t="shared" si="684"/>
        <v>67.479623313082001</v>
      </c>
      <c r="AT720" s="215">
        <f t="shared" si="685"/>
        <v>62.632683772321059</v>
      </c>
      <c r="AU720" s="215">
        <f t="shared" si="715"/>
        <v>2791.6534879334454</v>
      </c>
      <c r="AV720" s="201"/>
      <c r="AW720" s="115">
        <f t="shared" si="716"/>
        <v>110.00099999999073</v>
      </c>
      <c r="AX720" s="115">
        <f t="shared" si="717"/>
        <v>0.21661854079944837</v>
      </c>
      <c r="AY720" s="115">
        <f t="shared" si="702"/>
        <v>10.081924456843216</v>
      </c>
      <c r="AZ720" s="115">
        <f t="shared" si="718"/>
        <v>0.22018567047003401</v>
      </c>
      <c r="BA720" s="115">
        <f t="shared" si="703"/>
        <v>10.33198050287317</v>
      </c>
      <c r="BB720" s="115">
        <f t="shared" si="719"/>
        <v>10.081924456843216</v>
      </c>
      <c r="BC720" s="115">
        <f t="shared" si="720"/>
        <v>10.082308921709997</v>
      </c>
      <c r="BD720" s="115">
        <f t="shared" si="721"/>
        <v>10.33198050287317</v>
      </c>
      <c r="BE720" s="115">
        <f t="shared" si="704"/>
        <v>0.24967158116317378</v>
      </c>
      <c r="BF720" s="115">
        <f t="shared" si="705"/>
        <v>0.21779397422259889</v>
      </c>
      <c r="BG720" s="115">
        <f t="shared" si="722"/>
        <v>1418.8620451810041</v>
      </c>
      <c r="BH720" s="115">
        <f t="shared" si="723"/>
        <v>100.38985196327063</v>
      </c>
      <c r="BI720" s="115">
        <f t="shared" si="706"/>
        <v>100.38985196327063</v>
      </c>
      <c r="BJ720" s="115">
        <f t="shared" si="707"/>
        <v>-8.2167488235341768</v>
      </c>
      <c r="BK720" s="115">
        <f t="shared" si="686"/>
        <v>-8.2167488235341768</v>
      </c>
      <c r="BL720" s="115">
        <f t="shared" si="687"/>
        <v>-8.2167488235341768</v>
      </c>
      <c r="BM720" s="115">
        <f t="shared" si="708"/>
        <v>8.2167488235341768</v>
      </c>
      <c r="BN720" s="201">
        <f t="shared" si="688"/>
        <v>39.710993151521912</v>
      </c>
      <c r="BO720" s="216">
        <f t="shared" si="724"/>
        <v>2436.9902398618583</v>
      </c>
      <c r="BP720" s="201"/>
      <c r="BQ720" s="110">
        <f t="shared" si="689"/>
        <v>2472.4565646690171</v>
      </c>
      <c r="BR720" s="110">
        <f t="shared" si="690"/>
        <v>0.11291011246974762</v>
      </c>
      <c r="BS720" s="110">
        <f t="shared" si="709"/>
        <v>0.88708988753025242</v>
      </c>
      <c r="BT720" s="110">
        <f t="shared" si="710"/>
        <v>7.0267215567893476E-2</v>
      </c>
    </row>
    <row r="721" spans="1:72" s="217" customFormat="1">
      <c r="A721" s="110">
        <f t="shared" si="725"/>
        <v>2.2300000000001443</v>
      </c>
      <c r="B721" s="110">
        <f t="shared" si="691"/>
        <v>1479.3940457209219</v>
      </c>
      <c r="C721" s="116">
        <f t="shared" si="692"/>
        <v>1417.8577309511368</v>
      </c>
      <c r="D721" s="110"/>
      <c r="E721" s="205">
        <f t="shared" si="660"/>
        <v>1388.6413891639759</v>
      </c>
      <c r="F721" s="205">
        <f t="shared" si="661"/>
        <v>1501.1636812236366</v>
      </c>
      <c r="G721" s="205">
        <f t="shared" si="662"/>
        <v>-0.16754112993148315</v>
      </c>
      <c r="H721" s="205">
        <f t="shared" si="663"/>
        <v>1369.7892772098201</v>
      </c>
      <c r="I721" s="205">
        <f t="shared" si="664"/>
        <v>0</v>
      </c>
      <c r="J721" s="110"/>
      <c r="K721" s="115">
        <f t="shared" si="665"/>
        <v>1356.7052100000158</v>
      </c>
      <c r="L721" s="115">
        <f t="shared" si="666"/>
        <v>1637.4867200000094</v>
      </c>
      <c r="M721" s="115">
        <f t="shared" si="667"/>
        <v>0.22110849056603396</v>
      </c>
      <c r="N721" s="115">
        <f t="shared" si="668"/>
        <v>1459.3740807224756</v>
      </c>
      <c r="O721" s="115">
        <f t="shared" si="669"/>
        <v>1870.4042000000052</v>
      </c>
      <c r="P721" s="110"/>
      <c r="Q721" s="205">
        <f t="shared" si="670"/>
        <v>0.8065304651706513</v>
      </c>
      <c r="R721" s="204">
        <f t="shared" si="671"/>
        <v>52.870239001508395</v>
      </c>
      <c r="S721" s="204">
        <f t="shared" si="672"/>
        <v>52.870239001508395</v>
      </c>
      <c r="T721" s="115">
        <f t="shared" si="673"/>
        <v>0.43695482555424997</v>
      </c>
      <c r="U721" s="115">
        <f t="shared" si="674"/>
        <v>28.883831968614253</v>
      </c>
      <c r="V721" s="115">
        <f t="shared" si="675"/>
        <v>13.184536202126939</v>
      </c>
      <c r="W721" s="202">
        <f t="shared" si="693"/>
        <v>13.184536202126939</v>
      </c>
      <c r="X721" s="110"/>
      <c r="Y721" s="205">
        <f t="shared" si="711"/>
        <v>114.2480275623963</v>
      </c>
      <c r="Z721" s="205">
        <f t="shared" si="712"/>
        <v>0.25964936593781829</v>
      </c>
      <c r="AA721" s="205">
        <f t="shared" si="676"/>
        <v>16.109180967557808</v>
      </c>
      <c r="AB721" s="205">
        <f t="shared" si="694"/>
        <v>16.110883729373366</v>
      </c>
      <c r="AC721" s="205">
        <f t="shared" si="713"/>
        <v>0.26853649382772821</v>
      </c>
      <c r="AD721" s="205">
        <f t="shared" si="677"/>
        <v>16.561720058548723</v>
      </c>
      <c r="AE721" s="205">
        <f t="shared" si="695"/>
        <v>0.4508363291753561</v>
      </c>
      <c r="AF721" s="205">
        <f t="shared" si="678"/>
        <v>0.4508363291753561</v>
      </c>
      <c r="AG721" s="205">
        <f t="shared" si="696"/>
        <v>0.4508363291753561</v>
      </c>
      <c r="AH721" s="205">
        <f t="shared" si="697"/>
        <v>0.4508363291753561</v>
      </c>
      <c r="AI721" s="205">
        <f t="shared" si="679"/>
        <v>0.26379930718557276</v>
      </c>
      <c r="AJ721" s="205">
        <f t="shared" si="714"/>
        <v>1418.324691852247</v>
      </c>
      <c r="AK721" s="205">
        <f t="shared" si="698"/>
        <v>114.173296205379</v>
      </c>
      <c r="AL721" s="205">
        <f t="shared" si="680"/>
        <v>114.173296205379</v>
      </c>
      <c r="AM721" s="205">
        <f t="shared" si="681"/>
        <v>-21.017356799656167</v>
      </c>
      <c r="AN721" s="205">
        <f t="shared" si="699"/>
        <v>-21.017356799656167</v>
      </c>
      <c r="AO721" s="205">
        <f t="shared" si="682"/>
        <v>-21.017356799656167</v>
      </c>
      <c r="AP721" s="205">
        <f t="shared" si="700"/>
        <v>-21.017356799656167</v>
      </c>
      <c r="AQ721" s="205">
        <f t="shared" si="701"/>
        <v>21.017356799656167</v>
      </c>
      <c r="AR721" s="215">
        <f t="shared" si="683"/>
        <v>67.554699966473621</v>
      </c>
      <c r="AS721" s="215">
        <f t="shared" si="684"/>
        <v>67.554699966473621</v>
      </c>
      <c r="AT721" s="215">
        <f t="shared" si="685"/>
        <v>63.523063097964972</v>
      </c>
      <c r="AU721" s="215">
        <f t="shared" si="715"/>
        <v>2855.1765510314103</v>
      </c>
      <c r="AV721" s="201"/>
      <c r="AW721" s="115">
        <f t="shared" si="716"/>
        <v>110.10300000002879</v>
      </c>
      <c r="AX721" s="115">
        <f t="shared" si="717"/>
        <v>0.21779397422259886</v>
      </c>
      <c r="AY721" s="115">
        <f t="shared" si="702"/>
        <v>10.16409673517985</v>
      </c>
      <c r="AZ721" s="115">
        <f t="shared" si="718"/>
        <v>0.22135546229921768</v>
      </c>
      <c r="BA721" s="115">
        <f t="shared" si="703"/>
        <v>10.4144266379465</v>
      </c>
      <c r="BB721" s="115">
        <f t="shared" si="719"/>
        <v>10.16409673517985</v>
      </c>
      <c r="BC721" s="115">
        <f t="shared" si="720"/>
        <v>10.164476409945337</v>
      </c>
      <c r="BD721" s="115">
        <f t="shared" si="721"/>
        <v>10.4144266379465</v>
      </c>
      <c r="BE721" s="115">
        <f t="shared" si="704"/>
        <v>0.24995022800116296</v>
      </c>
      <c r="BF721" s="115">
        <f t="shared" si="705"/>
        <v>0.21896635698730491</v>
      </c>
      <c r="BG721" s="115">
        <f t="shared" si="722"/>
        <v>1418.1869143541089</v>
      </c>
      <c r="BH721" s="115">
        <f t="shared" si="723"/>
        <v>100.43142298673261</v>
      </c>
      <c r="BI721" s="115">
        <f t="shared" si="706"/>
        <v>100.43142298673261</v>
      </c>
      <c r="BJ721" s="115">
        <f t="shared" si="707"/>
        <v>-8.2175444148448165</v>
      </c>
      <c r="BK721" s="115">
        <f t="shared" si="686"/>
        <v>-8.2175444148448165</v>
      </c>
      <c r="BL721" s="115">
        <f t="shared" si="687"/>
        <v>-8.2175444148448165</v>
      </c>
      <c r="BM721" s="115">
        <f t="shared" si="708"/>
        <v>8.2175444148448165</v>
      </c>
      <c r="BN721" s="201">
        <f t="shared" si="688"/>
        <v>40.077173120524279</v>
      </c>
      <c r="BO721" s="216">
        <f t="shared" si="724"/>
        <v>2477.0674129823824</v>
      </c>
      <c r="BP721" s="201"/>
      <c r="BQ721" s="110">
        <f t="shared" si="689"/>
        <v>2514.878326787285</v>
      </c>
      <c r="BR721" s="110">
        <f t="shared" si="690"/>
        <v>0.11353139913845657</v>
      </c>
      <c r="BS721" s="110">
        <f t="shared" si="709"/>
        <v>0.88646860086154355</v>
      </c>
      <c r="BT721" s="110">
        <f t="shared" si="710"/>
        <v>7.1472842047294649E-2</v>
      </c>
    </row>
    <row r="722" spans="1:72" s="217" customFormat="1">
      <c r="A722" s="110">
        <f t="shared" si="725"/>
        <v>2.2200000000001445</v>
      </c>
      <c r="B722" s="110">
        <f t="shared" si="691"/>
        <v>1479.2622338567026</v>
      </c>
      <c r="C722" s="116">
        <f t="shared" si="692"/>
        <v>1417.1821839514721</v>
      </c>
      <c r="D722" s="110"/>
      <c r="E722" s="205">
        <f t="shared" si="660"/>
        <v>1387.4944800608341</v>
      </c>
      <c r="F722" s="205">
        <f t="shared" si="661"/>
        <v>1500.0166812236366</v>
      </c>
      <c r="G722" s="205">
        <f t="shared" si="662"/>
        <v>-0.16750855075008925</v>
      </c>
      <c r="H722" s="205">
        <f t="shared" si="663"/>
        <v>1368.646049216843</v>
      </c>
      <c r="I722" s="205">
        <f t="shared" si="664"/>
        <v>0</v>
      </c>
      <c r="J722" s="110"/>
      <c r="K722" s="115">
        <f t="shared" si="665"/>
        <v>1355.603160000016</v>
      </c>
      <c r="L722" s="115">
        <f t="shared" si="666"/>
        <v>1636.8291200000094</v>
      </c>
      <c r="M722" s="115">
        <f t="shared" si="667"/>
        <v>0.22136953955135397</v>
      </c>
      <c r="N722" s="115">
        <f t="shared" si="668"/>
        <v>1458.5154674362464</v>
      </c>
      <c r="O722" s="115">
        <f t="shared" si="669"/>
        <v>1870.0432000000051</v>
      </c>
      <c r="P722" s="110"/>
      <c r="Q722" s="205">
        <f t="shared" si="670"/>
        <v>0.81555242296668595</v>
      </c>
      <c r="R722" s="204">
        <f t="shared" si="671"/>
        <v>53.609503560114462</v>
      </c>
      <c r="S722" s="204">
        <f t="shared" si="672"/>
        <v>53.609503560114462</v>
      </c>
      <c r="T722" s="115">
        <f t="shared" si="673"/>
        <v>0.43971429186939009</v>
      </c>
      <c r="U722" s="115">
        <f t="shared" si="674"/>
        <v>29.157875170334179</v>
      </c>
      <c r="V722" s="115">
        <f t="shared" si="675"/>
        <v>13.305162489127815</v>
      </c>
      <c r="W722" s="202">
        <f t="shared" si="693"/>
        <v>13.305162489127815</v>
      </c>
      <c r="X722" s="110"/>
      <c r="Y722" s="205">
        <f t="shared" si="711"/>
        <v>114.32279929770418</v>
      </c>
      <c r="Z722" s="205">
        <f t="shared" si="712"/>
        <v>0.26383863436589183</v>
      </c>
      <c r="AA722" s="205">
        <f t="shared" si="676"/>
        <v>16.319903450883036</v>
      </c>
      <c r="AB722" s="205">
        <f t="shared" si="694"/>
        <v>16.321057297369922</v>
      </c>
      <c r="AC722" s="205">
        <f t="shared" si="713"/>
        <v>0.27272576943493615</v>
      </c>
      <c r="AD722" s="205">
        <f t="shared" si="677"/>
        <v>16.774561603418292</v>
      </c>
      <c r="AE722" s="205">
        <f t="shared" si="695"/>
        <v>0.45350430604836944</v>
      </c>
      <c r="AF722" s="205">
        <f t="shared" si="678"/>
        <v>0.45350430604836944</v>
      </c>
      <c r="AG722" s="205">
        <f t="shared" si="696"/>
        <v>0.45350430604836944</v>
      </c>
      <c r="AH722" s="205">
        <f t="shared" si="697"/>
        <v>0.45350430604836944</v>
      </c>
      <c r="AI722" s="205">
        <f t="shared" si="679"/>
        <v>0.26799373667897636</v>
      </c>
      <c r="AJ722" s="205">
        <f t="shared" si="714"/>
        <v>1417.649725209797</v>
      </c>
      <c r="AK722" s="205">
        <f t="shared" si="698"/>
        <v>114.2480275623963</v>
      </c>
      <c r="AL722" s="205">
        <f t="shared" si="680"/>
        <v>114.2480275623963</v>
      </c>
      <c r="AM722" s="205">
        <f t="shared" si="681"/>
        <v>-21.141661445750561</v>
      </c>
      <c r="AN722" s="205">
        <f t="shared" si="699"/>
        <v>-21.141661445750561</v>
      </c>
      <c r="AO722" s="205">
        <f t="shared" si="682"/>
        <v>-21.141661445750561</v>
      </c>
      <c r="AP722" s="205">
        <f t="shared" si="700"/>
        <v>-21.141661445750561</v>
      </c>
      <c r="AQ722" s="205">
        <f t="shared" si="701"/>
        <v>21.141661445750561</v>
      </c>
      <c r="AR722" s="215">
        <f t="shared" si="683"/>
        <v>67.629591609782324</v>
      </c>
      <c r="AS722" s="215">
        <f t="shared" si="684"/>
        <v>67.629591609782324</v>
      </c>
      <c r="AT722" s="215">
        <f t="shared" si="685"/>
        <v>64.420309191074566</v>
      </c>
      <c r="AU722" s="215">
        <f t="shared" si="715"/>
        <v>2919.5968602224848</v>
      </c>
      <c r="AV722" s="201"/>
      <c r="AW722" s="115">
        <f t="shared" si="716"/>
        <v>110.2049999999759</v>
      </c>
      <c r="AX722" s="115">
        <f t="shared" si="717"/>
        <v>0.21896635698730485</v>
      </c>
      <c r="AY722" s="115">
        <f t="shared" si="702"/>
        <v>10.246276926763825</v>
      </c>
      <c r="AZ722" s="115">
        <f t="shared" si="718"/>
        <v>0.22252221648192627</v>
      </c>
      <c r="BA722" s="115">
        <f t="shared" si="703"/>
        <v>10.49687597268607</v>
      </c>
      <c r="BB722" s="115">
        <f t="shared" si="719"/>
        <v>10.246276926763825</v>
      </c>
      <c r="BC722" s="115">
        <f t="shared" si="720"/>
        <v>10.246651854093784</v>
      </c>
      <c r="BD722" s="115">
        <f t="shared" si="721"/>
        <v>10.49687597268607</v>
      </c>
      <c r="BE722" s="115">
        <f t="shared" si="704"/>
        <v>0.25022411859228555</v>
      </c>
      <c r="BF722" s="115">
        <f t="shared" si="705"/>
        <v>0.22013570535787461</v>
      </c>
      <c r="BG722" s="115">
        <f t="shared" si="722"/>
        <v>1417.51103506956</v>
      </c>
      <c r="BH722" s="115">
        <f t="shared" si="723"/>
        <v>100.47304026368452</v>
      </c>
      <c r="BI722" s="115">
        <f t="shared" si="706"/>
        <v>100.47304026368452</v>
      </c>
      <c r="BJ722" s="115">
        <f t="shared" si="707"/>
        <v>-8.218222990953663</v>
      </c>
      <c r="BK722" s="115">
        <f t="shared" si="686"/>
        <v>-8.218222990953663</v>
      </c>
      <c r="BL722" s="115">
        <f t="shared" si="687"/>
        <v>-8.218222990953663</v>
      </c>
      <c r="BM722" s="115">
        <f t="shared" si="708"/>
        <v>8.218222990953663</v>
      </c>
      <c r="BN722" s="201">
        <f t="shared" si="688"/>
        <v>40.444222980602511</v>
      </c>
      <c r="BO722" s="216">
        <f t="shared" si="724"/>
        <v>2517.5116359629851</v>
      </c>
      <c r="BP722" s="201"/>
      <c r="BQ722" s="110">
        <f t="shared" si="689"/>
        <v>2557.7201583889355</v>
      </c>
      <c r="BR722" s="110">
        <f t="shared" si="690"/>
        <v>0.11414840871651454</v>
      </c>
      <c r="BS722" s="110">
        <f t="shared" si="709"/>
        <v>0.88585159128348545</v>
      </c>
      <c r="BT722" s="110">
        <f t="shared" si="710"/>
        <v>7.269040690141354E-2</v>
      </c>
    </row>
    <row r="723" spans="1:72" s="217" customFormat="1">
      <c r="A723" s="110">
        <f t="shared" si="725"/>
        <v>2.2100000000001447</v>
      </c>
      <c r="B723" s="110">
        <f t="shared" si="691"/>
        <v>1479.1304219924832</v>
      </c>
      <c r="C723" s="116">
        <f t="shared" si="692"/>
        <v>1416.5058880353743</v>
      </c>
      <c r="D723" s="110"/>
      <c r="E723" s="205">
        <f t="shared" si="660"/>
        <v>1386.3464446029407</v>
      </c>
      <c r="F723" s="205">
        <f t="shared" si="661"/>
        <v>1498.8668812236367</v>
      </c>
      <c r="G723" s="205">
        <f t="shared" si="662"/>
        <v>-0.16747510124639109</v>
      </c>
      <c r="H723" s="205">
        <f t="shared" si="663"/>
        <v>1367.5020730876015</v>
      </c>
      <c r="I723" s="205">
        <f t="shared" si="664"/>
        <v>0</v>
      </c>
      <c r="J723" s="110"/>
      <c r="K723" s="115">
        <f t="shared" si="665"/>
        <v>1354.5000900000159</v>
      </c>
      <c r="L723" s="115">
        <f t="shared" si="666"/>
        <v>1636.1708800000094</v>
      </c>
      <c r="M723" s="115">
        <f t="shared" si="667"/>
        <v>0.22163120567375505</v>
      </c>
      <c r="N723" s="115">
        <f t="shared" si="668"/>
        <v>1457.6563887363177</v>
      </c>
      <c r="O723" s="115">
        <f t="shared" si="669"/>
        <v>1869.6818000000051</v>
      </c>
      <c r="P723" s="110"/>
      <c r="Q723" s="205">
        <f t="shared" si="670"/>
        <v>0.82459667040144291</v>
      </c>
      <c r="R723" s="204">
        <f t="shared" si="671"/>
        <v>54.354198874822529</v>
      </c>
      <c r="S723" s="204">
        <f t="shared" si="672"/>
        <v>54.354198874822529</v>
      </c>
      <c r="T723" s="115">
        <f t="shared" si="673"/>
        <v>0.44246807413885603</v>
      </c>
      <c r="U723" s="115">
        <f t="shared" si="674"/>
        <v>29.432212476908703</v>
      </c>
      <c r="V723" s="115">
        <f t="shared" si="675"/>
        <v>13.425951393244182</v>
      </c>
      <c r="W723" s="202">
        <f t="shared" si="693"/>
        <v>13.425951393244182</v>
      </c>
      <c r="X723" s="110"/>
      <c r="Y723" s="205">
        <f t="shared" si="711"/>
        <v>114.39761292415614</v>
      </c>
      <c r="Z723" s="205">
        <f t="shared" si="712"/>
        <v>0.26803525064607081</v>
      </c>
      <c r="AA723" s="205">
        <f t="shared" si="676"/>
        <v>16.531879790774859</v>
      </c>
      <c r="AB723" s="205">
        <f t="shared" si="694"/>
        <v>16.532473911827424</v>
      </c>
      <c r="AC723" s="205">
        <f t="shared" si="713"/>
        <v>0.27692252508290027</v>
      </c>
      <c r="AD723" s="205">
        <f t="shared" si="677"/>
        <v>16.988659659135113</v>
      </c>
      <c r="AE723" s="205">
        <f t="shared" si="695"/>
        <v>0.45618574730768913</v>
      </c>
      <c r="AF723" s="205">
        <f t="shared" si="678"/>
        <v>0.45618574730768913</v>
      </c>
      <c r="AG723" s="205">
        <f t="shared" si="696"/>
        <v>0.45618574730768913</v>
      </c>
      <c r="AH723" s="205">
        <f t="shared" si="697"/>
        <v>0.45618574730768913</v>
      </c>
      <c r="AI723" s="205">
        <f t="shared" si="679"/>
        <v>0.27219564529668888</v>
      </c>
      <c r="AJ723" s="205">
        <f t="shared" si="714"/>
        <v>1416.9740174579763</v>
      </c>
      <c r="AK723" s="205">
        <f t="shared" si="698"/>
        <v>114.32279929770418</v>
      </c>
      <c r="AL723" s="205">
        <f t="shared" si="680"/>
        <v>114.32279929770418</v>
      </c>
      <c r="AM723" s="205">
        <f t="shared" si="681"/>
        <v>-21.266693127673118</v>
      </c>
      <c r="AN723" s="205">
        <f t="shared" si="699"/>
        <v>-21.266693127673118</v>
      </c>
      <c r="AO723" s="205">
        <f t="shared" si="682"/>
        <v>-21.266693127673118</v>
      </c>
      <c r="AP723" s="205">
        <f t="shared" si="700"/>
        <v>-21.266693127673118</v>
      </c>
      <c r="AQ723" s="205">
        <f t="shared" si="701"/>
        <v>21.266693127673118</v>
      </c>
      <c r="AR723" s="215">
        <f t="shared" si="683"/>
        <v>67.704303973848482</v>
      </c>
      <c r="AS723" s="215">
        <f t="shared" si="684"/>
        <v>67.704303973848482</v>
      </c>
      <c r="AT723" s="215">
        <f t="shared" si="685"/>
        <v>65.324476445172962</v>
      </c>
      <c r="AU723" s="215">
        <f t="shared" si="715"/>
        <v>2984.9213366676577</v>
      </c>
      <c r="AV723" s="201"/>
      <c r="AW723" s="115">
        <f t="shared" si="716"/>
        <v>110.30700000001396</v>
      </c>
      <c r="AX723" s="115">
        <f t="shared" si="717"/>
        <v>0.22013570535787458</v>
      </c>
      <c r="AY723" s="115">
        <f t="shared" si="702"/>
        <v>10.328463862058904</v>
      </c>
      <c r="AZ723" s="115">
        <f t="shared" si="718"/>
        <v>0.22368594924365351</v>
      </c>
      <c r="BA723" s="115">
        <f t="shared" si="703"/>
        <v>10.57932739577911</v>
      </c>
      <c r="BB723" s="115">
        <f t="shared" si="719"/>
        <v>10.328463862058904</v>
      </c>
      <c r="BC723" s="115">
        <f t="shared" si="720"/>
        <v>10.328834084003319</v>
      </c>
      <c r="BD723" s="115">
        <f t="shared" si="721"/>
        <v>10.57932739577911</v>
      </c>
      <c r="BE723" s="115">
        <f t="shared" si="704"/>
        <v>0.25049331177579148</v>
      </c>
      <c r="BF723" s="115">
        <f t="shared" si="705"/>
        <v>0.22130203531746215</v>
      </c>
      <c r="BG723" s="115">
        <f t="shared" si="722"/>
        <v>1416.834409116492</v>
      </c>
      <c r="BH723" s="115">
        <f t="shared" si="723"/>
        <v>100.51470341857326</v>
      </c>
      <c r="BI723" s="115">
        <f t="shared" si="706"/>
        <v>100.51470341857326</v>
      </c>
      <c r="BJ723" s="115">
        <f t="shared" si="707"/>
        <v>-8.2187856175956941</v>
      </c>
      <c r="BK723" s="115">
        <f t="shared" si="686"/>
        <v>-8.2187856175956941</v>
      </c>
      <c r="BL723" s="115">
        <f t="shared" si="687"/>
        <v>-8.2187856175956941</v>
      </c>
      <c r="BM723" s="115">
        <f t="shared" si="708"/>
        <v>8.2187856175956941</v>
      </c>
      <c r="BN723" s="201">
        <f t="shared" si="688"/>
        <v>40.812142358432617</v>
      </c>
      <c r="BO723" s="216">
        <f t="shared" si="724"/>
        <v>2558.3237783214176</v>
      </c>
      <c r="BP723" s="201"/>
      <c r="BQ723" s="110">
        <f t="shared" si="689"/>
        <v>2600.9835341560415</v>
      </c>
      <c r="BR723" s="110">
        <f t="shared" si="690"/>
        <v>0.11476125463578511</v>
      </c>
      <c r="BS723" s="110">
        <f t="shared" si="709"/>
        <v>0.88523874536421487</v>
      </c>
      <c r="BT723" s="110">
        <f t="shared" si="710"/>
        <v>7.3919952040714706E-2</v>
      </c>
    </row>
    <row r="724" spans="1:72" s="217" customFormat="1">
      <c r="A724" s="110">
        <f t="shared" si="725"/>
        <v>2.200000000000145</v>
      </c>
      <c r="B724" s="110">
        <f t="shared" si="691"/>
        <v>1478.9986101282639</v>
      </c>
      <c r="C724" s="116">
        <f t="shared" si="692"/>
        <v>1415.8288449956358</v>
      </c>
      <c r="D724" s="110"/>
      <c r="E724" s="205">
        <f t="shared" si="660"/>
        <v>1385.197282790296</v>
      </c>
      <c r="F724" s="205">
        <f t="shared" si="661"/>
        <v>1497.7142812236368</v>
      </c>
      <c r="G724" s="205">
        <f t="shared" si="662"/>
        <v>-0.16744078374350296</v>
      </c>
      <c r="H724" s="205">
        <f t="shared" si="663"/>
        <v>1366.357348388151</v>
      </c>
      <c r="I724" s="205">
        <f t="shared" si="664"/>
        <v>0</v>
      </c>
      <c r="J724" s="110"/>
      <c r="K724" s="115">
        <f t="shared" si="665"/>
        <v>1353.3960000000161</v>
      </c>
      <c r="L724" s="115">
        <f t="shared" si="666"/>
        <v>1635.5120000000095</v>
      </c>
      <c r="M724" s="115">
        <f t="shared" si="667"/>
        <v>0.22189349112425655</v>
      </c>
      <c r="N724" s="115">
        <f t="shared" si="668"/>
        <v>1456.7968462122051</v>
      </c>
      <c r="O724" s="115">
        <f t="shared" si="669"/>
        <v>1869.3200000000054</v>
      </c>
      <c r="P724" s="110"/>
      <c r="Q724" s="205">
        <f t="shared" si="670"/>
        <v>0.83366361211225526</v>
      </c>
      <c r="R724" s="204">
        <f t="shared" si="671"/>
        <v>55.104342968253121</v>
      </c>
      <c r="S724" s="204">
        <f t="shared" si="672"/>
        <v>55.104342968253121</v>
      </c>
      <c r="T724" s="115">
        <f t="shared" si="673"/>
        <v>0.44521618812208702</v>
      </c>
      <c r="U724" s="115">
        <f t="shared" si="674"/>
        <v>29.706837489546732</v>
      </c>
      <c r="V724" s="115">
        <f t="shared" si="675"/>
        <v>13.546900468652973</v>
      </c>
      <c r="W724" s="202">
        <f t="shared" si="693"/>
        <v>13.546900468652973</v>
      </c>
      <c r="X724" s="110"/>
      <c r="Y724" s="205">
        <f t="shared" si="711"/>
        <v>114.47246994505593</v>
      </c>
      <c r="Z724" s="205">
        <f t="shared" si="712"/>
        <v>0.27223941832653026</v>
      </c>
      <c r="AA724" s="205">
        <f t="shared" si="676"/>
        <v>16.745117254011891</v>
      </c>
      <c r="AB724" s="205">
        <f t="shared" si="694"/>
        <v>16.745140843104149</v>
      </c>
      <c r="AC724" s="205">
        <f t="shared" si="713"/>
        <v>0.28112696433223389</v>
      </c>
      <c r="AD724" s="205">
        <f t="shared" si="677"/>
        <v>17.204021507218364</v>
      </c>
      <c r="AE724" s="205">
        <f t="shared" si="695"/>
        <v>0.45888066411421491</v>
      </c>
      <c r="AF724" s="205">
        <f t="shared" si="678"/>
        <v>0.45888066411421491</v>
      </c>
      <c r="AG724" s="205">
        <f t="shared" si="696"/>
        <v>0.45888066411421491</v>
      </c>
      <c r="AH724" s="205">
        <f t="shared" si="697"/>
        <v>0.45888066411421491</v>
      </c>
      <c r="AI724" s="205">
        <f t="shared" si="679"/>
        <v>0.27640523571585085</v>
      </c>
      <c r="AJ724" s="205">
        <f t="shared" si="714"/>
        <v>1416.2975702643037</v>
      </c>
      <c r="AK724" s="205">
        <f t="shared" si="698"/>
        <v>114.39761292415614</v>
      </c>
      <c r="AL724" s="205">
        <f t="shared" si="680"/>
        <v>114.39761292415614</v>
      </c>
      <c r="AM724" s="205">
        <f t="shared" si="681"/>
        <v>-21.392452255234971</v>
      </c>
      <c r="AN724" s="205">
        <f t="shared" si="699"/>
        <v>-21.392452255234971</v>
      </c>
      <c r="AO724" s="205">
        <f t="shared" si="682"/>
        <v>-21.392452255234971</v>
      </c>
      <c r="AP724" s="205">
        <f t="shared" si="700"/>
        <v>-21.392452255234971</v>
      </c>
      <c r="AQ724" s="205">
        <f t="shared" si="701"/>
        <v>21.392452255234971</v>
      </c>
      <c r="AR724" s="215">
        <f t="shared" si="683"/>
        <v>67.778842668213485</v>
      </c>
      <c r="AS724" s="215">
        <f t="shared" si="684"/>
        <v>67.778842668213485</v>
      </c>
      <c r="AT724" s="215">
        <f t="shared" si="685"/>
        <v>66.235619558207119</v>
      </c>
      <c r="AU724" s="215">
        <f t="shared" si="715"/>
        <v>3051.1569562258646</v>
      </c>
      <c r="AV724" s="201"/>
      <c r="AW724" s="115">
        <f t="shared" si="716"/>
        <v>110.40899999998382</v>
      </c>
      <c r="AX724" s="115">
        <f t="shared" si="717"/>
        <v>0.22130203531746215</v>
      </c>
      <c r="AY724" s="115">
        <f t="shared" si="702"/>
        <v>10.410656382173773</v>
      </c>
      <c r="AZ724" s="115">
        <f t="shared" si="718"/>
        <v>0.22484667652887882</v>
      </c>
      <c r="BA724" s="115">
        <f t="shared" si="703"/>
        <v>10.661779805537966</v>
      </c>
      <c r="BB724" s="115">
        <f t="shared" si="719"/>
        <v>10.410656382173773</v>
      </c>
      <c r="BC724" s="115">
        <f t="shared" si="720"/>
        <v>10.411021940179273</v>
      </c>
      <c r="BD724" s="115">
        <f t="shared" si="721"/>
        <v>10.661779805537966</v>
      </c>
      <c r="BE724" s="115">
        <f t="shared" si="704"/>
        <v>0.25075786535869327</v>
      </c>
      <c r="BF724" s="115">
        <f t="shared" si="705"/>
        <v>0.22246536257436478</v>
      </c>
      <c r="BG724" s="115">
        <f t="shared" si="722"/>
        <v>1416.157038228044</v>
      </c>
      <c r="BH724" s="115">
        <f t="shared" si="723"/>
        <v>100.5564120856228</v>
      </c>
      <c r="BI724" s="115">
        <f t="shared" si="706"/>
        <v>100.5564120856228</v>
      </c>
      <c r="BJ724" s="115">
        <f t="shared" si="707"/>
        <v>-8.2192333387559415</v>
      </c>
      <c r="BK724" s="115">
        <f t="shared" si="686"/>
        <v>-8.2192333387559415</v>
      </c>
      <c r="BL724" s="115">
        <f t="shared" si="687"/>
        <v>-8.2192333387559415</v>
      </c>
      <c r="BM724" s="115">
        <f t="shared" si="708"/>
        <v>8.2192333387559415</v>
      </c>
      <c r="BN724" s="201">
        <f t="shared" si="688"/>
        <v>41.180930928140818</v>
      </c>
      <c r="BO724" s="216">
        <f t="shared" si="724"/>
        <v>2599.5047092495583</v>
      </c>
      <c r="BP724" s="201"/>
      <c r="BQ724" s="110">
        <f t="shared" si="689"/>
        <v>2644.6699339471888</v>
      </c>
      <c r="BR724" s="110">
        <f t="shared" si="690"/>
        <v>0.1153700473946097</v>
      </c>
      <c r="BS724" s="110">
        <f t="shared" si="709"/>
        <v>0.88462995260539035</v>
      </c>
      <c r="BT724" s="110">
        <f t="shared" si="710"/>
        <v>7.5161519522779108E-2</v>
      </c>
    </row>
    <row r="725" spans="1:72" s="217" customFormat="1">
      <c r="A725" s="110">
        <f t="shared" si="725"/>
        <v>2.1900000000001452</v>
      </c>
      <c r="B725" s="110">
        <f t="shared" si="691"/>
        <v>1478.8667982640443</v>
      </c>
      <c r="C725" s="116">
        <f t="shared" si="692"/>
        <v>1415.1510565689537</v>
      </c>
      <c r="D725" s="110"/>
      <c r="E725" s="205">
        <f t="shared" si="660"/>
        <v>1384.0469946228995</v>
      </c>
      <c r="F725" s="205">
        <f t="shared" si="661"/>
        <v>1496.5588812236367</v>
      </c>
      <c r="G725" s="205">
        <f t="shared" si="662"/>
        <v>-0.16740560062003929</v>
      </c>
      <c r="H725" s="205">
        <f t="shared" si="663"/>
        <v>1365.2118746696094</v>
      </c>
      <c r="I725" s="205">
        <f t="shared" si="664"/>
        <v>0</v>
      </c>
      <c r="J725" s="110"/>
      <c r="K725" s="115">
        <f t="shared" si="665"/>
        <v>1352.2908900000161</v>
      </c>
      <c r="L725" s="115">
        <f t="shared" si="666"/>
        <v>1634.8524800000096</v>
      </c>
      <c r="M725" s="115">
        <f t="shared" si="667"/>
        <v>0.22215639810426158</v>
      </c>
      <c r="N725" s="115">
        <f t="shared" si="668"/>
        <v>1455.9368414600974</v>
      </c>
      <c r="O725" s="115">
        <f t="shared" si="669"/>
        <v>1868.9578000000054</v>
      </c>
      <c r="P725" s="110"/>
      <c r="Q725" s="205">
        <f t="shared" si="670"/>
        <v>0.84275365479938091</v>
      </c>
      <c r="R725" s="204">
        <f t="shared" si="671"/>
        <v>55.859953832524674</v>
      </c>
      <c r="S725" s="204">
        <f t="shared" si="672"/>
        <v>55.859953832524674</v>
      </c>
      <c r="T725" s="115">
        <f t="shared" si="673"/>
        <v>0.44795864952498005</v>
      </c>
      <c r="U725" s="115">
        <f t="shared" si="674"/>
        <v>29.981743892036754</v>
      </c>
      <c r="V725" s="115">
        <f t="shared" si="675"/>
        <v>13.668007298019322</v>
      </c>
      <c r="W725" s="202">
        <f t="shared" si="693"/>
        <v>13.668007298019322</v>
      </c>
      <c r="X725" s="110"/>
      <c r="Y725" s="205">
        <f t="shared" si="711"/>
        <v>114.54737185415769</v>
      </c>
      <c r="Z725" s="205">
        <f t="shared" si="712"/>
        <v>0.27645134114967657</v>
      </c>
      <c r="AA725" s="205">
        <f t="shared" si="676"/>
        <v>16.959623111303134</v>
      </c>
      <c r="AB725" s="205">
        <f t="shared" si="694"/>
        <v>16.959065365656496</v>
      </c>
      <c r="AC725" s="205">
        <f t="shared" si="713"/>
        <v>0.28533929094958194</v>
      </c>
      <c r="AD725" s="205">
        <f t="shared" si="677"/>
        <v>17.420654432386065</v>
      </c>
      <c r="AE725" s="205">
        <f t="shared" si="695"/>
        <v>0.46158906672956945</v>
      </c>
      <c r="AF725" s="205">
        <f t="shared" si="678"/>
        <v>0.46158906672956945</v>
      </c>
      <c r="AG725" s="205">
        <f t="shared" si="696"/>
        <v>0.46158906672956945</v>
      </c>
      <c r="AH725" s="205">
        <f t="shared" si="697"/>
        <v>0.46158906672956945</v>
      </c>
      <c r="AI725" s="205">
        <f t="shared" si="679"/>
        <v>0.28062271083943829</v>
      </c>
      <c r="AJ725" s="205">
        <f t="shared" si="714"/>
        <v>1415.6203852424578</v>
      </c>
      <c r="AK725" s="205">
        <f t="shared" si="698"/>
        <v>114.47246994505593</v>
      </c>
      <c r="AL725" s="205">
        <f t="shared" si="680"/>
        <v>114.47246994505593</v>
      </c>
      <c r="AM725" s="205">
        <f t="shared" si="681"/>
        <v>-21.518939219811571</v>
      </c>
      <c r="AN725" s="205">
        <f t="shared" si="699"/>
        <v>-21.518939219811571</v>
      </c>
      <c r="AO725" s="205">
        <f t="shared" si="682"/>
        <v>-21.518939219811571</v>
      </c>
      <c r="AP725" s="205">
        <f t="shared" si="700"/>
        <v>-21.518939219811571</v>
      </c>
      <c r="AQ725" s="205">
        <f t="shared" si="701"/>
        <v>21.518939219811571</v>
      </c>
      <c r="AR725" s="215">
        <f t="shared" si="683"/>
        <v>67.853213184325853</v>
      </c>
      <c r="AS725" s="215">
        <f t="shared" si="684"/>
        <v>67.853213184325853</v>
      </c>
      <c r="AT725" s="215">
        <f t="shared" si="685"/>
        <v>67.153793534437128</v>
      </c>
      <c r="AU725" s="215">
        <f t="shared" si="715"/>
        <v>3118.3107497603019</v>
      </c>
      <c r="AV725" s="201"/>
      <c r="AW725" s="115">
        <f t="shared" si="716"/>
        <v>110.51099999999914</v>
      </c>
      <c r="AX725" s="115">
        <f t="shared" si="717"/>
        <v>0.22246536257436472</v>
      </c>
      <c r="AY725" s="115">
        <f t="shared" si="702"/>
        <v>10.492853338646185</v>
      </c>
      <c r="AZ725" s="115">
        <f t="shared" si="718"/>
        <v>0.2260044140073639</v>
      </c>
      <c r="BA725" s="115">
        <f t="shared" si="703"/>
        <v>10.744232109709021</v>
      </c>
      <c r="BB725" s="115">
        <f t="shared" si="719"/>
        <v>10.492853338646185</v>
      </c>
      <c r="BC725" s="115">
        <f t="shared" si="720"/>
        <v>10.493214273566831</v>
      </c>
      <c r="BD725" s="115">
        <f t="shared" si="721"/>
        <v>10.744232109709021</v>
      </c>
      <c r="BE725" s="115">
        <f t="shared" si="704"/>
        <v>0.25101783614218931</v>
      </c>
      <c r="BF725" s="115">
        <f t="shared" si="705"/>
        <v>0.2236257025681429</v>
      </c>
      <c r="BG725" s="115">
        <f t="shared" si="722"/>
        <v>1415.4789240825362</v>
      </c>
      <c r="BH725" s="115">
        <f t="shared" si="723"/>
        <v>100.5981659090388</v>
      </c>
      <c r="BI725" s="115">
        <f t="shared" si="706"/>
        <v>100.5981659090388</v>
      </c>
      <c r="BJ725" s="115">
        <f t="shared" si="707"/>
        <v>-8.219567177535728</v>
      </c>
      <c r="BK725" s="115">
        <f t="shared" si="686"/>
        <v>-8.219567177535728</v>
      </c>
      <c r="BL725" s="115">
        <f t="shared" si="687"/>
        <v>-8.219567177535728</v>
      </c>
      <c r="BM725" s="115">
        <f t="shared" si="708"/>
        <v>8.219567177535728</v>
      </c>
      <c r="BN725" s="201">
        <f t="shared" si="688"/>
        <v>41.550588410768718</v>
      </c>
      <c r="BO725" s="216">
        <f t="shared" si="724"/>
        <v>2641.0552976603271</v>
      </c>
      <c r="BP725" s="201"/>
      <c r="BQ725" s="110">
        <f t="shared" si="689"/>
        <v>2688.7808428703247</v>
      </c>
      <c r="BR725" s="110">
        <f t="shared" si="690"/>
        <v>0.11597489464524174</v>
      </c>
      <c r="BS725" s="110">
        <f t="shared" si="709"/>
        <v>0.8840251053547582</v>
      </c>
      <c r="BT725" s="110">
        <f t="shared" si="710"/>
        <v>7.641515155437463E-2</v>
      </c>
    </row>
    <row r="726" spans="1:72" s="217" customFormat="1">
      <c r="A726" s="110">
        <f t="shared" si="725"/>
        <v>2.1800000000001454</v>
      </c>
      <c r="B726" s="110">
        <f t="shared" si="691"/>
        <v>1478.7349863998249</v>
      </c>
      <c r="C726" s="116">
        <f t="shared" si="692"/>
        <v>1414.4725244371105</v>
      </c>
      <c r="D726" s="110"/>
      <c r="E726" s="205">
        <f t="shared" si="660"/>
        <v>1382.8955801007519</v>
      </c>
      <c r="F726" s="205">
        <f t="shared" si="661"/>
        <v>1495.4006812236369</v>
      </c>
      <c r="G726" s="205">
        <f t="shared" si="662"/>
        <v>-0.16736955430959224</v>
      </c>
      <c r="H726" s="205">
        <f t="shared" si="663"/>
        <v>1364.0656514682589</v>
      </c>
      <c r="I726" s="205">
        <f t="shared" si="664"/>
        <v>0</v>
      </c>
      <c r="J726" s="110"/>
      <c r="K726" s="115">
        <f t="shared" si="665"/>
        <v>1351.184760000016</v>
      </c>
      <c r="L726" s="115">
        <f t="shared" si="666"/>
        <v>1634.1923200000097</v>
      </c>
      <c r="M726" s="115">
        <f t="shared" si="667"/>
        <v>0.22241992882561892</v>
      </c>
      <c r="N726" s="115">
        <f t="shared" si="668"/>
        <v>1455.0763760828945</v>
      </c>
      <c r="O726" s="115">
        <f t="shared" si="669"/>
        <v>1868.5952000000052</v>
      </c>
      <c r="P726" s="110"/>
      <c r="Q726" s="205">
        <f t="shared" si="670"/>
        <v>0.85186720728681786</v>
      </c>
      <c r="R726" s="204">
        <f t="shared" si="671"/>
        <v>56.621049425064371</v>
      </c>
      <c r="S726" s="204">
        <f t="shared" si="672"/>
        <v>56.621049425064371</v>
      </c>
      <c r="T726" s="115">
        <f t="shared" si="673"/>
        <v>0.45069547400010018</v>
      </c>
      <c r="U726" s="115">
        <f t="shared" si="674"/>
        <v>30.256925449385154</v>
      </c>
      <c r="V726" s="115">
        <f t="shared" si="675"/>
        <v>13.789269492063946</v>
      </c>
      <c r="W726" s="202">
        <f t="shared" si="693"/>
        <v>13.789269492063946</v>
      </c>
      <c r="X726" s="110"/>
      <c r="Y726" s="205">
        <f t="shared" si="711"/>
        <v>114.62232013505189</v>
      </c>
      <c r="Z726" s="205">
        <f t="shared" si="712"/>
        <v>0.28067122309297149</v>
      </c>
      <c r="AA726" s="205">
        <f t="shared" si="676"/>
        <v>17.175404637077825</v>
      </c>
      <c r="AB726" s="205">
        <f t="shared" si="694"/>
        <v>17.174254757854609</v>
      </c>
      <c r="AC726" s="205">
        <f t="shared" si="713"/>
        <v>0.28955970894845051</v>
      </c>
      <c r="AD726" s="205">
        <f t="shared" si="677"/>
        <v>17.638565722339443</v>
      </c>
      <c r="AE726" s="205">
        <f t="shared" si="695"/>
        <v>0.46431096448483444</v>
      </c>
      <c r="AF726" s="205">
        <f t="shared" si="678"/>
        <v>0.46431096448483444</v>
      </c>
      <c r="AG726" s="205">
        <f t="shared" si="696"/>
        <v>0.46431096448483444</v>
      </c>
      <c r="AH726" s="205">
        <f t="shared" si="697"/>
        <v>0.46431096448483444</v>
      </c>
      <c r="AI726" s="205">
        <f t="shared" si="679"/>
        <v>0.2848482738362913</v>
      </c>
      <c r="AJ726" s="205">
        <f t="shared" si="714"/>
        <v>1414.9424639533831</v>
      </c>
      <c r="AK726" s="205">
        <f t="shared" si="698"/>
        <v>114.54737185415769</v>
      </c>
      <c r="AL726" s="205">
        <f t="shared" si="680"/>
        <v>114.54737185415769</v>
      </c>
      <c r="AM726" s="205">
        <f t="shared" si="681"/>
        <v>-21.646154392590784</v>
      </c>
      <c r="AN726" s="205">
        <f t="shared" si="699"/>
        <v>-21.646154392590784</v>
      </c>
      <c r="AO726" s="205">
        <f t="shared" si="682"/>
        <v>-21.646154392590784</v>
      </c>
      <c r="AP726" s="205">
        <f t="shared" si="700"/>
        <v>-21.646154392590784</v>
      </c>
      <c r="AQ726" s="205">
        <f t="shared" si="701"/>
        <v>21.646154392590784</v>
      </c>
      <c r="AR726" s="215">
        <f t="shared" si="683"/>
        <v>67.927420898212091</v>
      </c>
      <c r="AS726" s="215">
        <f t="shared" si="684"/>
        <v>67.927420898212091</v>
      </c>
      <c r="AT726" s="215">
        <f t="shared" si="685"/>
        <v>68.079053686256771</v>
      </c>
      <c r="AU726" s="215">
        <f t="shared" si="715"/>
        <v>3186.3898034465587</v>
      </c>
      <c r="AV726" s="201"/>
      <c r="AW726" s="115">
        <f t="shared" si="716"/>
        <v>110.61300000001447</v>
      </c>
      <c r="AX726" s="115">
        <f t="shared" si="717"/>
        <v>0.2236257025681429</v>
      </c>
      <c r="AY726" s="115">
        <f t="shared" si="702"/>
        <v>10.575053593233575</v>
      </c>
      <c r="AZ726" s="115">
        <f t="shared" si="718"/>
        <v>0.22715917708027264</v>
      </c>
      <c r="BA726" s="115">
        <f t="shared" si="703"/>
        <v>10.826683225287296</v>
      </c>
      <c r="BB726" s="115">
        <f t="shared" si="719"/>
        <v>10.575053593233575</v>
      </c>
      <c r="BC726" s="115">
        <f t="shared" si="720"/>
        <v>10.575409945342187</v>
      </c>
      <c r="BD726" s="115">
        <f t="shared" si="721"/>
        <v>10.826683225287296</v>
      </c>
      <c r="BE726" s="115">
        <f t="shared" si="704"/>
        <v>0.25127327994510829</v>
      </c>
      <c r="BF726" s="115">
        <f t="shared" si="705"/>
        <v>0.22478307047559698</v>
      </c>
      <c r="BG726" s="115">
        <f t="shared" si="722"/>
        <v>1414.8000683046214</v>
      </c>
      <c r="BH726" s="115">
        <f t="shared" si="723"/>
        <v>100.63996454257664</v>
      </c>
      <c r="BI726" s="115">
        <f t="shared" si="706"/>
        <v>100.63996454257664</v>
      </c>
      <c r="BJ726" s="115">
        <f t="shared" si="707"/>
        <v>-8.2197881368669847</v>
      </c>
      <c r="BK726" s="115">
        <f t="shared" si="686"/>
        <v>-8.2197881368669847</v>
      </c>
      <c r="BL726" s="115">
        <f t="shared" si="687"/>
        <v>-8.2197881368669847</v>
      </c>
      <c r="BM726" s="115">
        <f t="shared" si="708"/>
        <v>8.2197881368669847</v>
      </c>
      <c r="BN726" s="201">
        <f t="shared" si="688"/>
        <v>41.921114573769238</v>
      </c>
      <c r="BO726" s="216">
        <f t="shared" si="724"/>
        <v>2682.9764122340962</v>
      </c>
      <c r="BP726" s="201"/>
      <c r="BQ726" s="110">
        <f t="shared" si="689"/>
        <v>2733.3177513553424</v>
      </c>
      <c r="BR726" s="110">
        <f t="shared" si="690"/>
        <v>0.11657590127845753</v>
      </c>
      <c r="BS726" s="110">
        <f t="shared" si="709"/>
        <v>0.88342409872154248</v>
      </c>
      <c r="BT726" s="110">
        <f t="shared" si="710"/>
        <v>7.7680890493518825E-2</v>
      </c>
    </row>
    <row r="727" spans="1:72" s="217" customFormat="1">
      <c r="A727" s="110">
        <f t="shared" si="725"/>
        <v>2.1700000000001456</v>
      </c>
      <c r="B727" s="110">
        <f t="shared" si="691"/>
        <v>1478.6031745356056</v>
      </c>
      <c r="C727" s="116">
        <f t="shared" si="692"/>
        <v>1413.7932502281283</v>
      </c>
      <c r="D727" s="110"/>
      <c r="E727" s="205">
        <f t="shared" si="660"/>
        <v>1381.7430392238525</v>
      </c>
      <c r="F727" s="205">
        <f t="shared" si="661"/>
        <v>1494.239681223637</v>
      </c>
      <c r="G727" s="205">
        <f t="shared" si="662"/>
        <v>-0.16733264730019953</v>
      </c>
      <c r="H727" s="205">
        <f t="shared" si="663"/>
        <v>1362.9186783056457</v>
      </c>
      <c r="I727" s="205">
        <f t="shared" si="664"/>
        <v>0</v>
      </c>
      <c r="J727" s="110"/>
      <c r="K727" s="115">
        <f t="shared" si="665"/>
        <v>1350.0776100000162</v>
      </c>
      <c r="L727" s="115">
        <f t="shared" si="666"/>
        <v>1633.5315200000098</v>
      </c>
      <c r="M727" s="115">
        <f t="shared" si="667"/>
        <v>0.22268408551068497</v>
      </c>
      <c r="N727" s="115">
        <f t="shared" si="668"/>
        <v>1454.2154516902438</v>
      </c>
      <c r="O727" s="115">
        <f t="shared" si="669"/>
        <v>1868.2322000000052</v>
      </c>
      <c r="P727" s="110"/>
      <c r="Q727" s="205">
        <f t="shared" si="670"/>
        <v>0.86100468058360902</v>
      </c>
      <c r="R727" s="204">
        <f t="shared" si="671"/>
        <v>57.387647664284579</v>
      </c>
      <c r="S727" s="204">
        <f t="shared" si="672"/>
        <v>57.387647664284579</v>
      </c>
      <c r="T727" s="115">
        <f t="shared" si="673"/>
        <v>0.45342667714688545</v>
      </c>
      <c r="U727" s="115">
        <f t="shared" si="674"/>
        <v>30.532376006484906</v>
      </c>
      <c r="V727" s="115">
        <f t="shared" si="675"/>
        <v>13.910684689139682</v>
      </c>
      <c r="W727" s="202">
        <f t="shared" si="693"/>
        <v>13.910684689139682</v>
      </c>
      <c r="X727" s="110"/>
      <c r="Y727" s="205">
        <f t="shared" si="711"/>
        <v>114.6973162613246</v>
      </c>
      <c r="Z727" s="205">
        <f t="shared" si="712"/>
        <v>0.28489926840960411</v>
      </c>
      <c r="AA727" s="205">
        <f t="shared" si="676"/>
        <v>17.392469109257025</v>
      </c>
      <c r="AB727" s="205">
        <f t="shared" si="694"/>
        <v>17.390716301780511</v>
      </c>
      <c r="AC727" s="205">
        <f t="shared" si="713"/>
        <v>0.29378842262988669</v>
      </c>
      <c r="AD727" s="205">
        <f t="shared" si="677"/>
        <v>17.857762667528636</v>
      </c>
      <c r="AE727" s="205">
        <f t="shared" si="695"/>
        <v>0.46704636574812497</v>
      </c>
      <c r="AF727" s="205">
        <f t="shared" si="678"/>
        <v>0.46704636574812497</v>
      </c>
      <c r="AG727" s="205">
        <f t="shared" si="696"/>
        <v>0.46704636574812497</v>
      </c>
      <c r="AH727" s="205">
        <f t="shared" si="697"/>
        <v>0.46704636574812497</v>
      </c>
      <c r="AI727" s="205">
        <f t="shared" si="679"/>
        <v>0.28908212818096179</v>
      </c>
      <c r="AJ727" s="205">
        <f t="shared" si="714"/>
        <v>1414.263807906362</v>
      </c>
      <c r="AK727" s="205">
        <f t="shared" si="698"/>
        <v>114.62232013505189</v>
      </c>
      <c r="AL727" s="205">
        <f t="shared" si="680"/>
        <v>114.62232013505189</v>
      </c>
      <c r="AM727" s="205">
        <f t="shared" si="681"/>
        <v>-21.774098122462522</v>
      </c>
      <c r="AN727" s="205">
        <f t="shared" si="699"/>
        <v>-21.774098122462522</v>
      </c>
      <c r="AO727" s="205">
        <f t="shared" si="682"/>
        <v>-21.774098122462522</v>
      </c>
      <c r="AP727" s="205">
        <f t="shared" si="700"/>
        <v>-21.774098122462522</v>
      </c>
      <c r="AQ727" s="205">
        <f t="shared" si="701"/>
        <v>21.774098122462522</v>
      </c>
      <c r="AR727" s="215">
        <f t="shared" si="683"/>
        <v>68.001471073129963</v>
      </c>
      <c r="AS727" s="215">
        <f t="shared" si="684"/>
        <v>68.001471073129963</v>
      </c>
      <c r="AT727" s="215">
        <f t="shared" si="685"/>
        <v>69.011455635961582</v>
      </c>
      <c r="AU727" s="215">
        <f t="shared" si="715"/>
        <v>3255.4012590825205</v>
      </c>
      <c r="AV727" s="201"/>
      <c r="AW727" s="115">
        <f t="shared" si="716"/>
        <v>110.71499999998431</v>
      </c>
      <c r="AX727" s="115">
        <f t="shared" si="717"/>
        <v>0.22478307047559698</v>
      </c>
      <c r="AY727" s="115">
        <f t="shared" si="702"/>
        <v>10.657256017711809</v>
      </c>
      <c r="AZ727" s="115">
        <f t="shared" si="718"/>
        <v>0.22831098088614668</v>
      </c>
      <c r="BA727" s="115">
        <f t="shared" si="703"/>
        <v>10.909132078338466</v>
      </c>
      <c r="BB727" s="115">
        <f t="shared" si="719"/>
        <v>10.657256017711809</v>
      </c>
      <c r="BC727" s="115">
        <f t="shared" si="720"/>
        <v>10.657607826710855</v>
      </c>
      <c r="BD727" s="115">
        <f t="shared" si="721"/>
        <v>10.909132078338466</v>
      </c>
      <c r="BE727" s="115">
        <f t="shared" si="704"/>
        <v>0.25152425162761105</v>
      </c>
      <c r="BF727" s="115">
        <f t="shared" si="705"/>
        <v>0.22593748121660562</v>
      </c>
      <c r="BG727" s="115">
        <f t="shared" si="722"/>
        <v>1414.120472466413</v>
      </c>
      <c r="BH727" s="115">
        <f t="shared" si="723"/>
        <v>100.681807649314</v>
      </c>
      <c r="BI727" s="115">
        <f t="shared" si="706"/>
        <v>100.681807649314</v>
      </c>
      <c r="BJ727" s="115">
        <f t="shared" si="707"/>
        <v>-8.2198972002631372</v>
      </c>
      <c r="BK727" s="115">
        <f t="shared" si="686"/>
        <v>-8.2198972002631372</v>
      </c>
      <c r="BL727" s="115">
        <f t="shared" si="687"/>
        <v>-8.2198972002631372</v>
      </c>
      <c r="BM727" s="115">
        <f t="shared" si="708"/>
        <v>8.2198972002631372</v>
      </c>
      <c r="BN727" s="201">
        <f t="shared" si="688"/>
        <v>42.292509230527259</v>
      </c>
      <c r="BO727" s="216">
        <f t="shared" si="724"/>
        <v>2725.2689214646234</v>
      </c>
      <c r="BP727" s="201"/>
      <c r="BQ727" s="110">
        <f t="shared" si="689"/>
        <v>2778.2821552264131</v>
      </c>
      <c r="BR727" s="110">
        <f t="shared" si="690"/>
        <v>0.11717316950542864</v>
      </c>
      <c r="BS727" s="110">
        <f t="shared" si="709"/>
        <v>0.88282683049457145</v>
      </c>
      <c r="BT727" s="110">
        <f t="shared" si="710"/>
        <v>7.8958778851534669E-2</v>
      </c>
    </row>
    <row r="728" spans="1:72" s="217" customFormat="1">
      <c r="A728" s="110">
        <f t="shared" si="725"/>
        <v>2.1600000000001458</v>
      </c>
      <c r="B728" s="110">
        <f t="shared" si="691"/>
        <v>1478.4713626713863</v>
      </c>
      <c r="C728" s="116">
        <f t="shared" si="692"/>
        <v>1413.113235517397</v>
      </c>
      <c r="D728" s="110"/>
      <c r="E728" s="205">
        <f t="shared" si="660"/>
        <v>1380.5893719922019</v>
      </c>
      <c r="F728" s="205">
        <f t="shared" si="661"/>
        <v>1493.075881223637</v>
      </c>
      <c r="G728" s="205">
        <f t="shared" si="662"/>
        <v>-0.16729488213380128</v>
      </c>
      <c r="H728" s="205">
        <f t="shared" si="663"/>
        <v>1361.7709546886863</v>
      </c>
      <c r="I728" s="205">
        <f t="shared" si="664"/>
        <v>0</v>
      </c>
      <c r="J728" s="110"/>
      <c r="K728" s="115">
        <f t="shared" si="665"/>
        <v>1348.9694400000162</v>
      </c>
      <c r="L728" s="115">
        <f t="shared" si="666"/>
        <v>1632.8700800000095</v>
      </c>
      <c r="M728" s="115">
        <f t="shared" si="667"/>
        <v>0.22294887039238614</v>
      </c>
      <c r="N728" s="115">
        <f t="shared" si="668"/>
        <v>1453.3540698985753</v>
      </c>
      <c r="O728" s="115">
        <f t="shared" si="669"/>
        <v>1867.8688000000054</v>
      </c>
      <c r="P728" s="110"/>
      <c r="Q728" s="205">
        <f t="shared" si="670"/>
        <v>0.87016648794565488</v>
      </c>
      <c r="R728" s="204">
        <f t="shared" si="671"/>
        <v>58.159766425120893</v>
      </c>
      <c r="S728" s="204">
        <f t="shared" si="672"/>
        <v>58.159766425120893</v>
      </c>
      <c r="T728" s="115">
        <f t="shared" si="673"/>
        <v>0.45615227451186136</v>
      </c>
      <c r="U728" s="115">
        <f t="shared" si="674"/>
        <v>30.808089486815472</v>
      </c>
      <c r="V728" s="115">
        <f t="shared" si="675"/>
        <v>14.032250554817713</v>
      </c>
      <c r="W728" s="202">
        <f t="shared" si="693"/>
        <v>14.032250554817713</v>
      </c>
      <c r="X728" s="110"/>
      <c r="Y728" s="205">
        <f t="shared" si="711"/>
        <v>114.77236169594352</v>
      </c>
      <c r="Z728" s="205">
        <f t="shared" si="712"/>
        <v>0.28913568166898101</v>
      </c>
      <c r="AA728" s="205">
        <f t="shared" si="676"/>
        <v>17.610823809003982</v>
      </c>
      <c r="AB728" s="205">
        <f t="shared" si="694"/>
        <v>17.60845728300513</v>
      </c>
      <c r="AC728" s="205">
        <f t="shared" si="713"/>
        <v>0.29802563662297954</v>
      </c>
      <c r="AD728" s="205">
        <f t="shared" si="677"/>
        <v>18.078252560896736</v>
      </c>
      <c r="AE728" s="205">
        <f t="shared" si="695"/>
        <v>0.46979527789160613</v>
      </c>
      <c r="AF728" s="205">
        <f t="shared" si="678"/>
        <v>0.46979527789160613</v>
      </c>
      <c r="AG728" s="205">
        <f t="shared" si="696"/>
        <v>0.46979527789160613</v>
      </c>
      <c r="AH728" s="205">
        <f t="shared" si="697"/>
        <v>0.46979527789160613</v>
      </c>
      <c r="AI728" s="205">
        <f t="shared" si="679"/>
        <v>0.29332447769341746</v>
      </c>
      <c r="AJ728" s="205">
        <f t="shared" si="714"/>
        <v>1413.5844185600683</v>
      </c>
      <c r="AK728" s="205">
        <f t="shared" si="698"/>
        <v>114.6973162613246</v>
      </c>
      <c r="AL728" s="205">
        <f t="shared" si="680"/>
        <v>114.6973162613246</v>
      </c>
      <c r="AM728" s="205">
        <f t="shared" si="681"/>
        <v>-21.902770734168882</v>
      </c>
      <c r="AN728" s="205">
        <f t="shared" si="699"/>
        <v>-21.902770734168882</v>
      </c>
      <c r="AO728" s="205">
        <f t="shared" si="682"/>
        <v>-21.902770734168882</v>
      </c>
      <c r="AP728" s="205">
        <f t="shared" si="700"/>
        <v>-21.902770734168882</v>
      </c>
      <c r="AQ728" s="205">
        <f t="shared" si="701"/>
        <v>21.902770734168882</v>
      </c>
      <c r="AR728" s="215">
        <f t="shared" si="683"/>
        <v>68.075368862307926</v>
      </c>
      <c r="AS728" s="215">
        <f t="shared" si="684"/>
        <v>68.075368862307926</v>
      </c>
      <c r="AT728" s="215">
        <f t="shared" si="685"/>
        <v>69.951055317450283</v>
      </c>
      <c r="AU728" s="215">
        <f t="shared" si="715"/>
        <v>3325.352314399971</v>
      </c>
      <c r="AV728" s="201"/>
      <c r="AW728" s="115">
        <f t="shared" si="716"/>
        <v>110.81699999999964</v>
      </c>
      <c r="AX728" s="115">
        <f t="shared" si="717"/>
        <v>0.22593748121660565</v>
      </c>
      <c r="AY728" s="115">
        <f t="shared" si="702"/>
        <v>10.739459493681847</v>
      </c>
      <c r="AZ728" s="115">
        <f t="shared" si="718"/>
        <v>0.22945984030674374</v>
      </c>
      <c r="BA728" s="115">
        <f t="shared" si="703"/>
        <v>10.991577603828079</v>
      </c>
      <c r="BB728" s="115">
        <f t="shared" si="719"/>
        <v>10.739459493681847</v>
      </c>
      <c r="BC728" s="115">
        <f t="shared" si="720"/>
        <v>10.739806798713484</v>
      </c>
      <c r="BD728" s="115">
        <f t="shared" si="721"/>
        <v>10.991577603828079</v>
      </c>
      <c r="BE728" s="115">
        <f t="shared" si="704"/>
        <v>0.25177080511459415</v>
      </c>
      <c r="BF728" s="115">
        <f t="shared" si="705"/>
        <v>0.22708894945980451</v>
      </c>
      <c r="BG728" s="115">
        <f t="shared" si="722"/>
        <v>1413.4401380885809</v>
      </c>
      <c r="BH728" s="115">
        <f t="shared" si="723"/>
        <v>100.72369490160541</v>
      </c>
      <c r="BI728" s="115">
        <f t="shared" si="706"/>
        <v>100.72369490160541</v>
      </c>
      <c r="BJ728" s="115">
        <f t="shared" si="707"/>
        <v>-8.2198953325576944</v>
      </c>
      <c r="BK728" s="115">
        <f t="shared" si="686"/>
        <v>-8.2198953325576944</v>
      </c>
      <c r="BL728" s="115">
        <f t="shared" si="687"/>
        <v>-8.2198953325576944</v>
      </c>
      <c r="BM728" s="115">
        <f t="shared" si="708"/>
        <v>8.2198953325576944</v>
      </c>
      <c r="BN728" s="201">
        <f t="shared" si="688"/>
        <v>42.664772239906448</v>
      </c>
      <c r="BO728" s="216">
        <f t="shared" si="724"/>
        <v>2767.93369370453</v>
      </c>
      <c r="BP728" s="201"/>
      <c r="BQ728" s="110">
        <f t="shared" si="689"/>
        <v>2823.6755557740739</v>
      </c>
      <c r="BR728" s="110">
        <f t="shared" si="690"/>
        <v>0.11776679893693981</v>
      </c>
      <c r="BS728" s="110">
        <f t="shared" si="709"/>
        <v>0.88223320106306025</v>
      </c>
      <c r="BT728" s="110">
        <f t="shared" si="710"/>
        <v>8.0248859295099187E-2</v>
      </c>
    </row>
    <row r="729" spans="1:72" s="217" customFormat="1">
      <c r="A729" s="110">
        <f t="shared" si="725"/>
        <v>2.150000000000146</v>
      </c>
      <c r="B729" s="110">
        <f t="shared" si="691"/>
        <v>1478.3395508071669</v>
      </c>
      <c r="C729" s="116">
        <f t="shared" si="692"/>
        <v>1412.4324818287739</v>
      </c>
      <c r="D729" s="110"/>
      <c r="E729" s="205">
        <f t="shared" si="660"/>
        <v>1379.4345784057998</v>
      </c>
      <c r="F729" s="205">
        <f t="shared" si="661"/>
        <v>1491.909281223637</v>
      </c>
      <c r="G729" s="205">
        <f t="shared" si="662"/>
        <v>-0.16725626140568833</v>
      </c>
      <c r="H729" s="205">
        <f t="shared" si="663"/>
        <v>1360.6224801097726</v>
      </c>
      <c r="I729" s="205">
        <f t="shared" si="664"/>
        <v>0</v>
      </c>
      <c r="J729" s="110"/>
      <c r="K729" s="115">
        <f t="shared" si="665"/>
        <v>1347.8602500000163</v>
      </c>
      <c r="L729" s="115">
        <f t="shared" si="666"/>
        <v>1632.2080000000096</v>
      </c>
      <c r="M729" s="115">
        <f t="shared" si="667"/>
        <v>0.22321428571428181</v>
      </c>
      <c r="N729" s="115">
        <f t="shared" si="668"/>
        <v>1452.4922323311412</v>
      </c>
      <c r="O729" s="115">
        <f t="shared" si="669"/>
        <v>1867.5050000000053</v>
      </c>
      <c r="P729" s="110"/>
      <c r="Q729" s="205">
        <f t="shared" si="670"/>
        <v>0.87935304493804745</v>
      </c>
      <c r="R729" s="204">
        <f t="shared" si="671"/>
        <v>58.937423534427836</v>
      </c>
      <c r="S729" s="204">
        <f t="shared" si="672"/>
        <v>58.937423534427836</v>
      </c>
      <c r="T729" s="115">
        <f t="shared" si="673"/>
        <v>0.45887228158884208</v>
      </c>
      <c r="U729" s="115">
        <f t="shared" si="674"/>
        <v>31.084059891170412</v>
      </c>
      <c r="V729" s="115">
        <f t="shared" si="675"/>
        <v>14.153964781482046</v>
      </c>
      <c r="W729" s="202">
        <f t="shared" si="693"/>
        <v>14.153964781482046</v>
      </c>
      <c r="X729" s="110"/>
      <c r="Y729" s="205">
        <f t="shared" si="711"/>
        <v>114.84745789137168</v>
      </c>
      <c r="Z729" s="205">
        <f t="shared" si="712"/>
        <v>0.29338066779707039</v>
      </c>
      <c r="AA729" s="205">
        <f t="shared" si="676"/>
        <v>17.830476020453624</v>
      </c>
      <c r="AB729" s="205">
        <f t="shared" si="694"/>
        <v>17.827484990346814</v>
      </c>
      <c r="AC729" s="205">
        <f t="shared" si="713"/>
        <v>0.30227155592521765</v>
      </c>
      <c r="AD729" s="205">
        <f t="shared" si="677"/>
        <v>18.300042697602493</v>
      </c>
      <c r="AE729" s="205">
        <f t="shared" si="695"/>
        <v>0.47255770725567814</v>
      </c>
      <c r="AF729" s="205">
        <f t="shared" si="678"/>
        <v>0.47255770725567814</v>
      </c>
      <c r="AG729" s="205">
        <f t="shared" si="696"/>
        <v>0.47255770725567814</v>
      </c>
      <c r="AH729" s="205">
        <f t="shared" si="697"/>
        <v>0.47255770725567814</v>
      </c>
      <c r="AI729" s="205">
        <f t="shared" si="679"/>
        <v>0.29757552657864672</v>
      </c>
      <c r="AJ729" s="205">
        <f t="shared" si="714"/>
        <v>1412.9042973235946</v>
      </c>
      <c r="AK729" s="205">
        <f t="shared" si="698"/>
        <v>114.77236169594352</v>
      </c>
      <c r="AL729" s="205">
        <f t="shared" si="680"/>
        <v>114.77236169594352</v>
      </c>
      <c r="AM729" s="205">
        <f t="shared" si="681"/>
        <v>-22.032172526161258</v>
      </c>
      <c r="AN729" s="205">
        <f t="shared" si="699"/>
        <v>-22.032172526161258</v>
      </c>
      <c r="AO729" s="205">
        <f t="shared" si="682"/>
        <v>-22.032172526161258</v>
      </c>
      <c r="AP729" s="205">
        <f t="shared" si="700"/>
        <v>-22.032172526161258</v>
      </c>
      <c r="AQ729" s="205">
        <f t="shared" si="701"/>
        <v>22.032172526161258</v>
      </c>
      <c r="AR729" s="215">
        <f t="shared" si="683"/>
        <v>68.149119311197666</v>
      </c>
      <c r="AS729" s="215">
        <f t="shared" si="684"/>
        <v>68.149119311197666</v>
      </c>
      <c r="AT729" s="215">
        <f t="shared" si="685"/>
        <v>70.897908977869193</v>
      </c>
      <c r="AU729" s="215">
        <f t="shared" si="715"/>
        <v>3396.25022337784</v>
      </c>
      <c r="AV729" s="201"/>
      <c r="AW729" s="115">
        <f t="shared" si="716"/>
        <v>110.91899999999222</v>
      </c>
      <c r="AX729" s="115">
        <f t="shared" si="717"/>
        <v>0.22708894945980446</v>
      </c>
      <c r="AY729" s="115">
        <f t="shared" si="702"/>
        <v>10.821662912382237</v>
      </c>
      <c r="AZ729" s="115">
        <f t="shared" si="718"/>
        <v>0.23060576997271523</v>
      </c>
      <c r="BA729" s="115">
        <f t="shared" si="703"/>
        <v>11.074018745455911</v>
      </c>
      <c r="BB729" s="115">
        <f t="shared" si="719"/>
        <v>10.821662912382237</v>
      </c>
      <c r="BC729" s="115">
        <f t="shared" si="720"/>
        <v>10.822005752039059</v>
      </c>
      <c r="BD729" s="115">
        <f t="shared" si="721"/>
        <v>11.074018745455911</v>
      </c>
      <c r="BE729" s="115">
        <f t="shared" si="704"/>
        <v>0.25201299341685157</v>
      </c>
      <c r="BF729" s="115">
        <f t="shared" si="705"/>
        <v>0.22823748962815266</v>
      </c>
      <c r="BG729" s="115">
        <f t="shared" si="722"/>
        <v>1412.7590666414283</v>
      </c>
      <c r="BH729" s="115">
        <f t="shared" si="723"/>
        <v>100.76562598069573</v>
      </c>
      <c r="BI729" s="115">
        <f t="shared" si="706"/>
        <v>100.76562598069573</v>
      </c>
      <c r="BJ729" s="115">
        <f t="shared" si="707"/>
        <v>-8.2197834805809133</v>
      </c>
      <c r="BK729" s="115">
        <f t="shared" si="686"/>
        <v>-8.2197834805809133</v>
      </c>
      <c r="BL729" s="115">
        <f t="shared" si="687"/>
        <v>-8.2197834805809133</v>
      </c>
      <c r="BM729" s="115">
        <f t="shared" si="708"/>
        <v>8.2197834805809133</v>
      </c>
      <c r="BN729" s="201">
        <f t="shared" si="688"/>
        <v>43.037903505822335</v>
      </c>
      <c r="BO729" s="216">
        <f t="shared" si="724"/>
        <v>2810.9715972103522</v>
      </c>
      <c r="BP729" s="201"/>
      <c r="BQ729" s="110">
        <f t="shared" si="689"/>
        <v>2869.4994598271014</v>
      </c>
      <c r="BR729" s="110">
        <f t="shared" si="690"/>
        <v>0.11835688666003365</v>
      </c>
      <c r="BS729" s="110">
        <f t="shared" si="709"/>
        <v>0.88164311333996626</v>
      </c>
      <c r="BT729" s="110">
        <f t="shared" si="710"/>
        <v>8.155117464828622E-2</v>
      </c>
    </row>
    <row r="730" spans="1:72" s="217" customFormat="1">
      <c r="A730" s="110">
        <f t="shared" si="725"/>
        <v>2.1400000000001462</v>
      </c>
      <c r="B730" s="110">
        <f t="shared" si="691"/>
        <v>1478.2077389429476</v>
      </c>
      <c r="C730" s="116">
        <f t="shared" si="692"/>
        <v>1411.750990635662</v>
      </c>
      <c r="D730" s="110"/>
      <c r="E730" s="205">
        <f t="shared" si="660"/>
        <v>1378.278658464646</v>
      </c>
      <c r="F730" s="205">
        <f t="shared" si="661"/>
        <v>1490.739881223637</v>
      </c>
      <c r="G730" s="205">
        <f t="shared" si="662"/>
        <v>-0.16721678776393983</v>
      </c>
      <c r="H730" s="205">
        <f t="shared" si="663"/>
        <v>1359.4732540468826</v>
      </c>
      <c r="I730" s="205">
        <f t="shared" si="664"/>
        <v>0</v>
      </c>
      <c r="J730" s="110"/>
      <c r="K730" s="115">
        <f t="shared" si="665"/>
        <v>1346.7500400000163</v>
      </c>
      <c r="L730" s="115">
        <f t="shared" si="666"/>
        <v>1631.5452800000096</v>
      </c>
      <c r="M730" s="115">
        <f t="shared" si="667"/>
        <v>0.22348033373062781</v>
      </c>
      <c r="N730" s="115">
        <f t="shared" si="668"/>
        <v>1451.6299406180508</v>
      </c>
      <c r="O730" s="115">
        <f t="shared" si="669"/>
        <v>1867.1408000000054</v>
      </c>
      <c r="P730" s="110"/>
      <c r="Q730" s="205">
        <f t="shared" si="670"/>
        <v>0.88856476949796015</v>
      </c>
      <c r="R730" s="204">
        <f t="shared" si="671"/>
        <v>59.720636766229418</v>
      </c>
      <c r="S730" s="204">
        <f t="shared" si="672"/>
        <v>59.720636766229418</v>
      </c>
      <c r="T730" s="115">
        <f t="shared" si="673"/>
        <v>0.46158671381914385</v>
      </c>
      <c r="U730" s="115">
        <f t="shared" si="674"/>
        <v>31.360281296414762</v>
      </c>
      <c r="V730" s="115">
        <f t="shared" si="675"/>
        <v>14.275825087933056</v>
      </c>
      <c r="W730" s="202">
        <f t="shared" si="693"/>
        <v>14.275825087933056</v>
      </c>
      <c r="X730" s="110"/>
      <c r="Y730" s="205">
        <f t="shared" si="711"/>
        <v>114.92260628899902</v>
      </c>
      <c r="Z730" s="205">
        <f t="shared" si="712"/>
        <v>0.2976344321166467</v>
      </c>
      <c r="AA730" s="205">
        <f t="shared" si="676"/>
        <v>18.051433030422039</v>
      </c>
      <c r="AB730" s="205">
        <f t="shared" si="694"/>
        <v>18.047806715608424</v>
      </c>
      <c r="AC730" s="205">
        <f t="shared" si="713"/>
        <v>0.30652638594274939</v>
      </c>
      <c r="AD730" s="205">
        <f t="shared" si="677"/>
        <v>18.523140374722523</v>
      </c>
      <c r="AE730" s="205">
        <f t="shared" si="695"/>
        <v>0.47533365911409931</v>
      </c>
      <c r="AF730" s="205">
        <f t="shared" si="678"/>
        <v>0.47533365911409931</v>
      </c>
      <c r="AG730" s="205">
        <f t="shared" si="696"/>
        <v>0.47533365911409931</v>
      </c>
      <c r="AH730" s="205">
        <f t="shared" si="697"/>
        <v>0.47533365911409931</v>
      </c>
      <c r="AI730" s="205">
        <f t="shared" si="679"/>
        <v>0.30183547946613798</v>
      </c>
      <c r="AJ730" s="205">
        <f t="shared" si="714"/>
        <v>1412.2234455574542</v>
      </c>
      <c r="AK730" s="205">
        <f t="shared" si="698"/>
        <v>114.84745789137168</v>
      </c>
      <c r="AL730" s="205">
        <f t="shared" si="680"/>
        <v>114.84745789137168</v>
      </c>
      <c r="AM730" s="205">
        <f t="shared" si="681"/>
        <v>-22.162303768692485</v>
      </c>
      <c r="AN730" s="205">
        <f t="shared" si="699"/>
        <v>-22.162303768692485</v>
      </c>
      <c r="AO730" s="205">
        <f t="shared" si="682"/>
        <v>-22.162303768692485</v>
      </c>
      <c r="AP730" s="205">
        <f t="shared" si="700"/>
        <v>-22.162303768692485</v>
      </c>
      <c r="AQ730" s="205">
        <f t="shared" si="701"/>
        <v>22.162303768692485</v>
      </c>
      <c r="AR730" s="215">
        <f t="shared" si="683"/>
        <v>68.222727359985868</v>
      </c>
      <c r="AS730" s="215">
        <f t="shared" si="684"/>
        <v>68.222727359985868</v>
      </c>
      <c r="AT730" s="215">
        <f t="shared" si="685"/>
        <v>71.852073179187499</v>
      </c>
      <c r="AU730" s="215">
        <f t="shared" si="715"/>
        <v>3468.1022965570273</v>
      </c>
      <c r="AV730" s="201"/>
      <c r="AW730" s="115">
        <f t="shared" si="716"/>
        <v>111.02100000000756</v>
      </c>
      <c r="AX730" s="115">
        <f t="shared" si="717"/>
        <v>0.22823748962815266</v>
      </c>
      <c r="AY730" s="115">
        <f t="shared" si="702"/>
        <v>10.903865174510209</v>
      </c>
      <c r="AZ730" s="115">
        <f t="shared" si="718"/>
        <v>0.23174878426917273</v>
      </c>
      <c r="BA730" s="115">
        <f t="shared" si="703"/>
        <v>11.156454455498311</v>
      </c>
      <c r="BB730" s="115">
        <f t="shared" si="719"/>
        <v>10.903865174510209</v>
      </c>
      <c r="BC730" s="115">
        <f t="shared" si="720"/>
        <v>10.904203586844867</v>
      </c>
      <c r="BD730" s="115">
        <f t="shared" si="721"/>
        <v>11.156454455498311</v>
      </c>
      <c r="BE730" s="115">
        <f t="shared" si="704"/>
        <v>0.25225086865344437</v>
      </c>
      <c r="BF730" s="115">
        <f t="shared" si="705"/>
        <v>0.22938311590434973</v>
      </c>
      <c r="BG730" s="115">
        <f t="shared" si="722"/>
        <v>1412.0772595459418</v>
      </c>
      <c r="BH730" s="115">
        <f t="shared" si="723"/>
        <v>100.80760057662916</v>
      </c>
      <c r="BI730" s="115">
        <f t="shared" si="706"/>
        <v>100.80760057662916</v>
      </c>
      <c r="BJ730" s="115">
        <f t="shared" si="707"/>
        <v>-8.2195625738606246</v>
      </c>
      <c r="BK730" s="115">
        <f t="shared" si="686"/>
        <v>-8.2195625738606246</v>
      </c>
      <c r="BL730" s="115">
        <f t="shared" si="687"/>
        <v>-8.2195625738606246</v>
      </c>
      <c r="BM730" s="115">
        <f t="shared" si="708"/>
        <v>8.2195625738606246</v>
      </c>
      <c r="BN730" s="201">
        <f t="shared" si="688"/>
        <v>43.411902976839002</v>
      </c>
      <c r="BO730" s="216">
        <f t="shared" si="724"/>
        <v>2854.3835001871912</v>
      </c>
      <c r="BP730" s="201"/>
      <c r="BQ730" s="110">
        <f t="shared" si="689"/>
        <v>2915.7553798241747</v>
      </c>
      <c r="BR730" s="110">
        <f t="shared" si="690"/>
        <v>0.11894352731216294</v>
      </c>
      <c r="BS730" s="110">
        <f t="shared" si="709"/>
        <v>0.88105647268783704</v>
      </c>
      <c r="BT730" s="110">
        <f t="shared" si="710"/>
        <v>8.2865767894603037E-2</v>
      </c>
    </row>
    <row r="731" spans="1:72" s="217" customFormat="1">
      <c r="A731" s="110">
        <f t="shared" si="725"/>
        <v>2.1300000000001464</v>
      </c>
      <c r="B731" s="110">
        <f t="shared" si="691"/>
        <v>1478.0759270787282</v>
      </c>
      <c r="C731" s="116">
        <f t="shared" si="692"/>
        <v>1411.0687633620621</v>
      </c>
      <c r="D731" s="110"/>
      <c r="E731" s="205">
        <f t="shared" si="660"/>
        <v>1377.121612168741</v>
      </c>
      <c r="F731" s="205">
        <f t="shared" si="661"/>
        <v>1489.5676812236372</v>
      </c>
      <c r="G731" s="205">
        <f t="shared" si="662"/>
        <v>-0.16717646390885266</v>
      </c>
      <c r="H731" s="205">
        <f t="shared" si="663"/>
        <v>1358.3232759636928</v>
      </c>
      <c r="I731" s="205">
        <f t="shared" si="664"/>
        <v>0</v>
      </c>
      <c r="J731" s="110"/>
      <c r="K731" s="115">
        <f t="shared" si="665"/>
        <v>1345.6388100000165</v>
      </c>
      <c r="L731" s="115">
        <f t="shared" si="666"/>
        <v>1630.8819200000096</v>
      </c>
      <c r="M731" s="115">
        <f t="shared" si="667"/>
        <v>0.22374701670644001</v>
      </c>
      <c r="N731" s="115">
        <f t="shared" si="668"/>
        <v>1450.7671963963103</v>
      </c>
      <c r="O731" s="115">
        <f t="shared" si="669"/>
        <v>1866.7762000000052</v>
      </c>
      <c r="P731" s="110"/>
      <c r="Q731" s="205">
        <f t="shared" si="670"/>
        <v>0.89780208199809342</v>
      </c>
      <c r="R731" s="204">
        <f t="shared" si="671"/>
        <v>60.50942383681901</v>
      </c>
      <c r="S731" s="204">
        <f t="shared" si="672"/>
        <v>60.50942383681901</v>
      </c>
      <c r="T731" s="115">
        <f t="shared" si="673"/>
        <v>0.46429558659178455</v>
      </c>
      <c r="U731" s="115">
        <f t="shared" si="674"/>
        <v>31.636747854268371</v>
      </c>
      <c r="V731" s="115">
        <f t="shared" si="675"/>
        <v>14.397829218998986</v>
      </c>
      <c r="W731" s="202">
        <f t="shared" si="693"/>
        <v>14.397829218998986</v>
      </c>
      <c r="X731" s="110"/>
      <c r="Y731" s="205">
        <f t="shared" si="711"/>
        <v>114.99780831898323</v>
      </c>
      <c r="Z731" s="205">
        <f t="shared" si="712"/>
        <v>0.30189718038740959</v>
      </c>
      <c r="AA731" s="205">
        <f t="shared" si="676"/>
        <v>18.273702128093113</v>
      </c>
      <c r="AB731" s="205">
        <f t="shared" si="694"/>
        <v>18.269429753295345</v>
      </c>
      <c r="AC731" s="205">
        <f t="shared" si="713"/>
        <v>0.31079033253052096</v>
      </c>
      <c r="AD731" s="205">
        <f t="shared" si="677"/>
        <v>18.747552890930272</v>
      </c>
      <c r="AE731" s="205">
        <f t="shared" si="695"/>
        <v>0.47812313763492753</v>
      </c>
      <c r="AF731" s="205">
        <f t="shared" si="678"/>
        <v>0.47812313763492753</v>
      </c>
      <c r="AG731" s="205">
        <f t="shared" si="696"/>
        <v>0.47812313763492753</v>
      </c>
      <c r="AH731" s="205">
        <f t="shared" si="697"/>
        <v>0.47812313763492753</v>
      </c>
      <c r="AI731" s="205">
        <f t="shared" si="679"/>
        <v>0.30610454144932403</v>
      </c>
      <c r="AJ731" s="205">
        <f t="shared" si="714"/>
        <v>1411.541864574569</v>
      </c>
      <c r="AK731" s="205">
        <f t="shared" si="698"/>
        <v>114.92260628899902</v>
      </c>
      <c r="AL731" s="205">
        <f t="shared" si="680"/>
        <v>114.92260628899902</v>
      </c>
      <c r="AM731" s="205">
        <f t="shared" si="681"/>
        <v>-22.293164701557632</v>
      </c>
      <c r="AN731" s="205">
        <f t="shared" si="699"/>
        <v>-22.293164701557632</v>
      </c>
      <c r="AO731" s="205">
        <f t="shared" si="682"/>
        <v>-22.293164701557632</v>
      </c>
      <c r="AP731" s="205">
        <f t="shared" si="700"/>
        <v>-22.293164701557632</v>
      </c>
      <c r="AQ731" s="205">
        <f t="shared" si="701"/>
        <v>22.293164701557632</v>
      </c>
      <c r="AR731" s="215">
        <f t="shared" si="683"/>
        <v>68.296197845700362</v>
      </c>
      <c r="AS731" s="215">
        <f t="shared" si="684"/>
        <v>68.296197845700362</v>
      </c>
      <c r="AT731" s="215">
        <f t="shared" si="685"/>
        <v>72.813604799712621</v>
      </c>
      <c r="AU731" s="215">
        <f t="shared" si="715"/>
        <v>3540.9159013567401</v>
      </c>
      <c r="AV731" s="201"/>
      <c r="AW731" s="115">
        <f t="shared" si="716"/>
        <v>111.12299999997741</v>
      </c>
      <c r="AX731" s="115">
        <f t="shared" si="717"/>
        <v>0.2293831159043497</v>
      </c>
      <c r="AY731" s="115">
        <f t="shared" si="702"/>
        <v>10.986065190048203</v>
      </c>
      <c r="AZ731" s="115">
        <f t="shared" si="718"/>
        <v>0.23288889734110385</v>
      </c>
      <c r="BA731" s="115">
        <f t="shared" si="703"/>
        <v>11.238883694655314</v>
      </c>
      <c r="BB731" s="115">
        <f t="shared" si="719"/>
        <v>10.986065190048203</v>
      </c>
      <c r="BC731" s="115">
        <f t="shared" si="720"/>
        <v>10.986399212583471</v>
      </c>
      <c r="BD731" s="115">
        <f t="shared" si="721"/>
        <v>11.238883694655314</v>
      </c>
      <c r="BE731" s="115">
        <f t="shared" si="704"/>
        <v>0.25248448207184282</v>
      </c>
      <c r="BF731" s="115">
        <f t="shared" si="705"/>
        <v>0.23052584223614789</v>
      </c>
      <c r="BG731" s="115">
        <f t="shared" si="722"/>
        <v>1411.3947181748231</v>
      </c>
      <c r="BH731" s="115">
        <f t="shared" si="723"/>
        <v>100.84961838797641</v>
      </c>
      <c r="BI731" s="115">
        <f t="shared" si="706"/>
        <v>100.84961838797641</v>
      </c>
      <c r="BJ731" s="115">
        <f t="shared" si="707"/>
        <v>-8.2192335252834567</v>
      </c>
      <c r="BK731" s="115">
        <f t="shared" si="686"/>
        <v>-8.2192335252834567</v>
      </c>
      <c r="BL731" s="115">
        <f t="shared" si="687"/>
        <v>-8.2192335252834567</v>
      </c>
      <c r="BM731" s="115">
        <f t="shared" si="708"/>
        <v>8.2192335252834567</v>
      </c>
      <c r="BN731" s="201">
        <f t="shared" si="688"/>
        <v>43.786770645790639</v>
      </c>
      <c r="BO731" s="216">
        <f t="shared" si="724"/>
        <v>2898.1702708329817</v>
      </c>
      <c r="BP731" s="201"/>
      <c r="BQ731" s="110">
        <f t="shared" si="689"/>
        <v>2962.4448338853576</v>
      </c>
      <c r="BR731" s="110">
        <f t="shared" si="690"/>
        <v>0.11952681315292869</v>
      </c>
      <c r="BS731" s="110">
        <f t="shared" si="709"/>
        <v>0.88047318684707132</v>
      </c>
      <c r="BT731" s="110">
        <f t="shared" si="710"/>
        <v>8.4192682179021872E-2</v>
      </c>
    </row>
    <row r="732" spans="1:72" s="217" customFormat="1">
      <c r="A732" s="110">
        <f t="shared" si="725"/>
        <v>2.1200000000001467</v>
      </c>
      <c r="B732" s="110">
        <f t="shared" si="691"/>
        <v>1477.9441152145089</v>
      </c>
      <c r="C732" s="116">
        <f t="shared" si="692"/>
        <v>1410.3858013836052</v>
      </c>
      <c r="D732" s="110"/>
      <c r="E732" s="205">
        <f t="shared" si="660"/>
        <v>1375.9634395180842</v>
      </c>
      <c r="F732" s="205">
        <f t="shared" si="661"/>
        <v>1488.3926812236373</v>
      </c>
      <c r="G732" s="205">
        <f t="shared" si="662"/>
        <v>-0.16713529259236107</v>
      </c>
      <c r="H732" s="205">
        <f t="shared" si="663"/>
        <v>1357.1725453096892</v>
      </c>
      <c r="I732" s="205">
        <f t="shared" si="664"/>
        <v>0</v>
      </c>
      <c r="J732" s="110"/>
      <c r="K732" s="115">
        <f t="shared" si="665"/>
        <v>1344.5265600000162</v>
      </c>
      <c r="L732" s="115">
        <f t="shared" si="666"/>
        <v>1630.2179200000098</v>
      </c>
      <c r="M732" s="115">
        <f t="shared" si="667"/>
        <v>0.22401433691755879</v>
      </c>
      <c r="N732" s="115">
        <f t="shared" si="668"/>
        <v>1449.9040013098577</v>
      </c>
      <c r="O732" s="115">
        <f t="shared" si="669"/>
        <v>1866.4112000000055</v>
      </c>
      <c r="P732" s="110"/>
      <c r="Q732" s="205">
        <f t="shared" si="670"/>
        <v>0.90706540531072244</v>
      </c>
      <c r="R732" s="204">
        <f t="shared" si="671"/>
        <v>61.303802399706541</v>
      </c>
      <c r="S732" s="204">
        <f t="shared" si="672"/>
        <v>61.303802399706541</v>
      </c>
      <c r="T732" s="115">
        <f t="shared" si="673"/>
        <v>0.46699891524369402</v>
      </c>
      <c r="U732" s="115">
        <f t="shared" si="674"/>
        <v>31.913453790117192</v>
      </c>
      <c r="V732" s="115">
        <f t="shared" si="675"/>
        <v>14.519974945156159</v>
      </c>
      <c r="W732" s="202">
        <f t="shared" si="693"/>
        <v>14.519974945156159</v>
      </c>
      <c r="X732" s="110"/>
      <c r="Y732" s="205">
        <f t="shared" si="711"/>
        <v>115.07306540036343</v>
      </c>
      <c r="Z732" s="205">
        <f t="shared" si="712"/>
        <v>0.3061691188460699</v>
      </c>
      <c r="AA732" s="205">
        <f t="shared" si="676"/>
        <v>18.497290604685595</v>
      </c>
      <c r="AB732" s="205">
        <f t="shared" si="694"/>
        <v>18.492361400310916</v>
      </c>
      <c r="AC732" s="205">
        <f t="shared" si="713"/>
        <v>0.31506360203238326</v>
      </c>
      <c r="AD732" s="205">
        <f t="shared" si="677"/>
        <v>18.973287546154921</v>
      </c>
      <c r="AE732" s="205">
        <f t="shared" si="695"/>
        <v>0.4809261458440055</v>
      </c>
      <c r="AF732" s="205">
        <f t="shared" si="678"/>
        <v>0.4809261458440055</v>
      </c>
      <c r="AG732" s="205">
        <f t="shared" si="696"/>
        <v>0.4809261458440055</v>
      </c>
      <c r="AH732" s="205">
        <f t="shared" si="697"/>
        <v>0.4809261458440055</v>
      </c>
      <c r="AI732" s="205">
        <f t="shared" si="679"/>
        <v>0.31038291812491903</v>
      </c>
      <c r="AJ732" s="205">
        <f t="shared" si="714"/>
        <v>1410.8595556412256</v>
      </c>
      <c r="AK732" s="205">
        <f t="shared" si="698"/>
        <v>114.99780831898323</v>
      </c>
      <c r="AL732" s="205">
        <f t="shared" si="680"/>
        <v>114.99780831898323</v>
      </c>
      <c r="AM732" s="205">
        <f t="shared" si="681"/>
        <v>-22.424755532028747</v>
      </c>
      <c r="AN732" s="205">
        <f t="shared" si="699"/>
        <v>-22.424755532028747</v>
      </c>
      <c r="AO732" s="205">
        <f t="shared" si="682"/>
        <v>-22.424755532028747</v>
      </c>
      <c r="AP732" s="205">
        <f t="shared" si="700"/>
        <v>-22.424755532028747</v>
      </c>
      <c r="AQ732" s="205">
        <f t="shared" si="701"/>
        <v>22.424755532028747</v>
      </c>
      <c r="AR732" s="215">
        <f t="shared" si="683"/>
        <v>68.369535504507269</v>
      </c>
      <c r="AS732" s="215">
        <f t="shared" si="684"/>
        <v>68.369535504507269</v>
      </c>
      <c r="AT732" s="215">
        <f t="shared" si="685"/>
        <v>73.782561035530918</v>
      </c>
      <c r="AU732" s="215">
        <f t="shared" si="715"/>
        <v>3614.6984623922708</v>
      </c>
      <c r="AV732" s="201"/>
      <c r="AW732" s="115">
        <f t="shared" si="716"/>
        <v>111.22500000003821</v>
      </c>
      <c r="AX732" s="115">
        <f t="shared" si="717"/>
        <v>0.23052584223614783</v>
      </c>
      <c r="AY732" s="115">
        <f t="shared" si="702"/>
        <v>11.068261878098513</v>
      </c>
      <c r="AZ732" s="115">
        <f t="shared" si="718"/>
        <v>0.23402612309868431</v>
      </c>
      <c r="BA732" s="115">
        <f t="shared" si="703"/>
        <v>11.321305431905254</v>
      </c>
      <c r="BB732" s="115">
        <f t="shared" si="719"/>
        <v>11.068261878098513</v>
      </c>
      <c r="BC732" s="115">
        <f t="shared" si="720"/>
        <v>11.068591547836304</v>
      </c>
      <c r="BD732" s="115">
        <f t="shared" si="721"/>
        <v>11.321305431905254</v>
      </c>
      <c r="BE732" s="115">
        <f t="shared" si="704"/>
        <v>0.25271388406894957</v>
      </c>
      <c r="BF732" s="115">
        <f t="shared" si="705"/>
        <v>0.23166568234151805</v>
      </c>
      <c r="BG732" s="115">
        <f t="shared" si="722"/>
        <v>1410.7114438534909</v>
      </c>
      <c r="BH732" s="115">
        <f t="shared" si="723"/>
        <v>100.89167912178924</v>
      </c>
      <c r="BI732" s="115">
        <f t="shared" si="706"/>
        <v>100.89167912178924</v>
      </c>
      <c r="BJ732" s="115">
        <f t="shared" si="707"/>
        <v>-8.218797231771525</v>
      </c>
      <c r="BK732" s="115">
        <f t="shared" si="686"/>
        <v>-8.218797231771525</v>
      </c>
      <c r="BL732" s="115">
        <f t="shared" si="687"/>
        <v>-8.218797231771525</v>
      </c>
      <c r="BM732" s="115">
        <f t="shared" si="708"/>
        <v>8.218797231771525</v>
      </c>
      <c r="BN732" s="201">
        <f t="shared" si="688"/>
        <v>44.16250654942656</v>
      </c>
      <c r="BO732" s="216">
        <f t="shared" si="724"/>
        <v>2942.3327773824085</v>
      </c>
      <c r="BP732" s="201"/>
      <c r="BQ732" s="110">
        <f t="shared" si="689"/>
        <v>3009.5693458833948</v>
      </c>
      <c r="BR732" s="110">
        <f t="shared" si="690"/>
        <v>0.12010683413348142</v>
      </c>
      <c r="BS732" s="110">
        <f t="shared" si="709"/>
        <v>0.87989316586651856</v>
      </c>
      <c r="BT732" s="110">
        <f t="shared" si="710"/>
        <v>8.5531960810006094E-2</v>
      </c>
    </row>
    <row r="733" spans="1:72" s="217" customFormat="1">
      <c r="A733" s="110">
        <f t="shared" si="725"/>
        <v>2.1100000000001469</v>
      </c>
      <c r="B733" s="110">
        <f t="shared" si="691"/>
        <v>1477.8123033502893</v>
      </c>
      <c r="C733" s="116">
        <f t="shared" si="692"/>
        <v>1409.7021060285601</v>
      </c>
      <c r="D733" s="110"/>
      <c r="E733" s="205">
        <f t="shared" si="660"/>
        <v>1374.8041405126762</v>
      </c>
      <c r="F733" s="205">
        <f t="shared" si="661"/>
        <v>1487.2148812236373</v>
      </c>
      <c r="G733" s="205">
        <f t="shared" si="662"/>
        <v>-0.16709327661744772</v>
      </c>
      <c r="H733" s="205">
        <f t="shared" si="663"/>
        <v>1356.0210615202875</v>
      </c>
      <c r="I733" s="205">
        <f t="shared" si="664"/>
        <v>0</v>
      </c>
      <c r="J733" s="110"/>
      <c r="K733" s="115">
        <f t="shared" si="665"/>
        <v>1343.4132900000166</v>
      </c>
      <c r="L733" s="115">
        <f t="shared" si="666"/>
        <v>1629.5532800000099</v>
      </c>
      <c r="M733" s="115">
        <f t="shared" si="667"/>
        <v>0.22428229665071375</v>
      </c>
      <c r="N733" s="115">
        <f t="shared" si="668"/>
        <v>1449.0403570096041</v>
      </c>
      <c r="O733" s="115">
        <f t="shared" si="669"/>
        <v>1866.0458000000053</v>
      </c>
      <c r="P733" s="110"/>
      <c r="Q733" s="205">
        <f t="shared" si="670"/>
        <v>0.91635516487232616</v>
      </c>
      <c r="R733" s="204">
        <f t="shared" si="671"/>
        <v>62.103790040405414</v>
      </c>
      <c r="S733" s="204">
        <f t="shared" si="672"/>
        <v>62.103790040405414</v>
      </c>
      <c r="T733" s="115">
        <f t="shared" si="673"/>
        <v>0.4696967150599114</v>
      </c>
      <c r="U733" s="115">
        <f t="shared" si="674"/>
        <v>32.190393401849093</v>
      </c>
      <c r="V733" s="115">
        <f t="shared" si="675"/>
        <v>14.642260062156248</v>
      </c>
      <c r="W733" s="202">
        <f t="shared" si="693"/>
        <v>14.642260062156248</v>
      </c>
      <c r="X733" s="110"/>
      <c r="Y733" s="205">
        <f t="shared" si="711"/>
        <v>115.14837894017337</v>
      </c>
      <c r="Z733" s="205">
        <f t="shared" si="712"/>
        <v>0.31045045424632661</v>
      </c>
      <c r="AA733" s="205">
        <f t="shared" si="676"/>
        <v>18.722205753095178</v>
      </c>
      <c r="AB733" s="205">
        <f t="shared" si="694"/>
        <v>18.716608955631198</v>
      </c>
      <c r="AC733" s="205">
        <f t="shared" si="713"/>
        <v>0.31934640132109304</v>
      </c>
      <c r="AD733" s="205">
        <f t="shared" si="677"/>
        <v>19.200351641214827</v>
      </c>
      <c r="AE733" s="205">
        <f t="shared" si="695"/>
        <v>0.48374268558362843</v>
      </c>
      <c r="AF733" s="205">
        <f t="shared" si="678"/>
        <v>0.48374268558362843</v>
      </c>
      <c r="AG733" s="205">
        <f t="shared" si="696"/>
        <v>0.48374268558362843</v>
      </c>
      <c r="AH733" s="205">
        <f t="shared" si="697"/>
        <v>0.48374268558362843</v>
      </c>
      <c r="AI733" s="205">
        <f t="shared" si="679"/>
        <v>0.31467081563228322</v>
      </c>
      <c r="AJ733" s="205">
        <f t="shared" si="714"/>
        <v>1410.1765199780234</v>
      </c>
      <c r="AK733" s="205">
        <f t="shared" si="698"/>
        <v>115.07306540036343</v>
      </c>
      <c r="AL733" s="205">
        <f t="shared" si="680"/>
        <v>115.07306540036343</v>
      </c>
      <c r="AM733" s="205">
        <f t="shared" si="681"/>
        <v>-22.557076432904456</v>
      </c>
      <c r="AN733" s="205">
        <f t="shared" si="699"/>
        <v>-22.557076432904456</v>
      </c>
      <c r="AO733" s="205">
        <f t="shared" si="682"/>
        <v>-22.557076432904456</v>
      </c>
      <c r="AP733" s="205">
        <f t="shared" si="700"/>
        <v>-22.557076432904456</v>
      </c>
      <c r="AQ733" s="205">
        <f t="shared" si="701"/>
        <v>22.557076432904456</v>
      </c>
      <c r="AR733" s="215">
        <f t="shared" si="683"/>
        <v>68.442744973523958</v>
      </c>
      <c r="AS733" s="215">
        <f t="shared" si="684"/>
        <v>68.442744973523958</v>
      </c>
      <c r="AT733" s="215">
        <f t="shared" si="685"/>
        <v>74.758999401881397</v>
      </c>
      <c r="AU733" s="215">
        <f t="shared" si="715"/>
        <v>3689.4574617941521</v>
      </c>
      <c r="AV733" s="201"/>
      <c r="AW733" s="115">
        <f t="shared" si="716"/>
        <v>111.32699999996258</v>
      </c>
      <c r="AX733" s="115">
        <f t="shared" si="717"/>
        <v>0.23166568234151796</v>
      </c>
      <c r="AY733" s="115">
        <f t="shared" si="702"/>
        <v>11.150454166722554</v>
      </c>
      <c r="AZ733" s="115">
        <f t="shared" si="718"/>
        <v>0.23516047522244324</v>
      </c>
      <c r="BA733" s="115">
        <f t="shared" si="703"/>
        <v>11.403718644363467</v>
      </c>
      <c r="BB733" s="115">
        <f t="shared" si="719"/>
        <v>11.150454166722554</v>
      </c>
      <c r="BC733" s="115">
        <f t="shared" si="720"/>
        <v>11.150779520154018</v>
      </c>
      <c r="BD733" s="115">
        <f t="shared" si="721"/>
        <v>11.403718644363467</v>
      </c>
      <c r="BE733" s="115">
        <f t="shared" si="704"/>
        <v>0.25293912420944942</v>
      </c>
      <c r="BF733" s="115">
        <f t="shared" si="705"/>
        <v>0.23280264971373643</v>
      </c>
      <c r="BG733" s="115">
        <f t="shared" si="722"/>
        <v>1410.027437861077</v>
      </c>
      <c r="BH733" s="115">
        <f t="shared" si="723"/>
        <v>100.93378249307749</v>
      </c>
      <c r="BI733" s="115">
        <f t="shared" si="706"/>
        <v>100.93378249307749</v>
      </c>
      <c r="BJ733" s="115">
        <f t="shared" si="707"/>
        <v>-8.2182545748522315</v>
      </c>
      <c r="BK733" s="115">
        <f t="shared" si="686"/>
        <v>-8.2182545748522315</v>
      </c>
      <c r="BL733" s="115">
        <f t="shared" si="687"/>
        <v>-8.2182545748522315</v>
      </c>
      <c r="BM733" s="115">
        <f t="shared" si="708"/>
        <v>8.2182545748522315</v>
      </c>
      <c r="BN733" s="201">
        <f t="shared" si="688"/>
        <v>44.539110768080505</v>
      </c>
      <c r="BO733" s="216">
        <f t="shared" si="724"/>
        <v>2986.8718881504892</v>
      </c>
      <c r="BP733" s="201"/>
      <c r="BQ733" s="110">
        <f t="shared" si="689"/>
        <v>3057.1304455148556</v>
      </c>
      <c r="BR733" s="110">
        <f t="shared" si="690"/>
        <v>0.12068367796365999</v>
      </c>
      <c r="BS733" s="110">
        <f t="shared" si="709"/>
        <v>0.87931632203633991</v>
      </c>
      <c r="BT733" s="110">
        <f t="shared" si="710"/>
        <v>8.6883647261532207E-2</v>
      </c>
    </row>
    <row r="734" spans="1:72" s="217" customFormat="1">
      <c r="A734" s="110">
        <f t="shared" si="725"/>
        <v>2.1000000000001471</v>
      </c>
      <c r="B734" s="110">
        <f t="shared" si="691"/>
        <v>1477.68049148607</v>
      </c>
      <c r="C734" s="116">
        <f t="shared" si="692"/>
        <v>1409.0176785788249</v>
      </c>
      <c r="D734" s="110"/>
      <c r="E734" s="205">
        <f t="shared" si="660"/>
        <v>1373.6437151525165</v>
      </c>
      <c r="F734" s="205">
        <f t="shared" si="661"/>
        <v>1486.0342812236374</v>
      </c>
      <c r="G734" s="205">
        <f t="shared" si="662"/>
        <v>-0.16705041883754684</v>
      </c>
      <c r="H734" s="205">
        <f t="shared" si="663"/>
        <v>1354.8688240169467</v>
      </c>
      <c r="I734" s="205">
        <f t="shared" si="664"/>
        <v>0</v>
      </c>
      <c r="J734" s="110"/>
      <c r="K734" s="115">
        <f t="shared" si="665"/>
        <v>1342.2990000000163</v>
      </c>
      <c r="L734" s="115">
        <f t="shared" si="666"/>
        <v>1628.8880000000099</v>
      </c>
      <c r="M734" s="115">
        <f t="shared" si="667"/>
        <v>0.22455089820358884</v>
      </c>
      <c r="N734" s="115">
        <f t="shared" si="668"/>
        <v>1448.1762651534686</v>
      </c>
      <c r="O734" s="115">
        <f t="shared" si="669"/>
        <v>1865.6800000000053</v>
      </c>
      <c r="P734" s="110"/>
      <c r="Q734" s="205">
        <f t="shared" si="670"/>
        <v>0.9256717887488779</v>
      </c>
      <c r="R734" s="204">
        <f t="shared" si="671"/>
        <v>62.909404271059721</v>
      </c>
      <c r="S734" s="204">
        <f t="shared" si="672"/>
        <v>62.909404271059721</v>
      </c>
      <c r="T734" s="115">
        <f t="shared" si="673"/>
        <v>0.47238900127379857</v>
      </c>
      <c r="U734" s="115">
        <f t="shared" si="674"/>
        <v>32.467561058716683</v>
      </c>
      <c r="V734" s="115">
        <f t="shared" si="675"/>
        <v>14.764682390662385</v>
      </c>
      <c r="W734" s="202">
        <f t="shared" si="693"/>
        <v>14.764682390662385</v>
      </c>
      <c r="X734" s="110"/>
      <c r="Y734" s="205">
        <f t="shared" si="711"/>
        <v>115.22375033407816</v>
      </c>
      <c r="Z734" s="205">
        <f t="shared" si="712"/>
        <v>0.3147413938988764</v>
      </c>
      <c r="AA734" s="205">
        <f t="shared" si="676"/>
        <v>18.948454867517412</v>
      </c>
      <c r="AB734" s="205">
        <f t="shared" si="694"/>
        <v>18.942179719960237</v>
      </c>
      <c r="AC734" s="205">
        <f t="shared" si="713"/>
        <v>0.32363893783834902</v>
      </c>
      <c r="AD734" s="205">
        <f t="shared" si="677"/>
        <v>19.428752477431345</v>
      </c>
      <c r="AE734" s="205">
        <f t="shared" si="695"/>
        <v>0.48657275747110873</v>
      </c>
      <c r="AF734" s="205">
        <f t="shared" si="678"/>
        <v>0.48657275747110873</v>
      </c>
      <c r="AG734" s="205">
        <f t="shared" si="696"/>
        <v>0.48657275747110873</v>
      </c>
      <c r="AH734" s="205">
        <f t="shared" si="697"/>
        <v>0.48657275747110873</v>
      </c>
      <c r="AI734" s="205">
        <f t="shared" si="679"/>
        <v>0.31896844069270647</v>
      </c>
      <c r="AJ734" s="205">
        <f t="shared" si="714"/>
        <v>1409.4927587607926</v>
      </c>
      <c r="AK734" s="205">
        <f t="shared" si="698"/>
        <v>115.14837894017337</v>
      </c>
      <c r="AL734" s="205">
        <f t="shared" si="680"/>
        <v>115.14837894017337</v>
      </c>
      <c r="AM734" s="205">
        <f t="shared" si="681"/>
        <v>-22.690127539816025</v>
      </c>
      <c r="AN734" s="205">
        <f t="shared" si="699"/>
        <v>-22.690127539816025</v>
      </c>
      <c r="AO734" s="205">
        <f t="shared" si="682"/>
        <v>-22.690127539816025</v>
      </c>
      <c r="AP734" s="205">
        <f t="shared" si="700"/>
        <v>-22.690127539816025</v>
      </c>
      <c r="AQ734" s="205">
        <f t="shared" si="701"/>
        <v>22.690127539816025</v>
      </c>
      <c r="AR734" s="215">
        <f t="shared" si="683"/>
        <v>68.51583079311996</v>
      </c>
      <c r="AS734" s="215">
        <f t="shared" si="684"/>
        <v>68.51583079311996</v>
      </c>
      <c r="AT734" s="215">
        <f t="shared" si="685"/>
        <v>75.742977734465654</v>
      </c>
      <c r="AU734" s="215">
        <f t="shared" si="715"/>
        <v>3765.2004395286176</v>
      </c>
      <c r="AV734" s="201"/>
      <c r="AW734" s="115">
        <f t="shared" si="716"/>
        <v>111.42900000002338</v>
      </c>
      <c r="AX734" s="115">
        <f t="shared" si="717"/>
        <v>0.23280264971373646</v>
      </c>
      <c r="AY734" s="115">
        <f t="shared" si="702"/>
        <v>11.23264099278909</v>
      </c>
      <c r="AZ734" s="115">
        <f t="shared" si="718"/>
        <v>0.23629196716834924</v>
      </c>
      <c r="BA734" s="115">
        <f t="shared" si="703"/>
        <v>11.486122317149343</v>
      </c>
      <c r="BB734" s="115">
        <f t="shared" si="719"/>
        <v>11.23264099278909</v>
      </c>
      <c r="BC734" s="115">
        <f t="shared" si="720"/>
        <v>11.232962065902537</v>
      </c>
      <c r="BD734" s="115">
        <f t="shared" si="721"/>
        <v>11.486122317149343</v>
      </c>
      <c r="BE734" s="115">
        <f t="shared" si="704"/>
        <v>0.25316025124680586</v>
      </c>
      <c r="BF734" s="115">
        <f t="shared" si="705"/>
        <v>0.23393675762631852</v>
      </c>
      <c r="BG734" s="115">
        <f t="shared" si="722"/>
        <v>1409.3427014313838</v>
      </c>
      <c r="BH734" s="115">
        <f t="shared" si="723"/>
        <v>100.97592822521834</v>
      </c>
      <c r="BI734" s="115">
        <f t="shared" si="706"/>
        <v>100.97592822521834</v>
      </c>
      <c r="BJ734" s="115">
        <f t="shared" si="707"/>
        <v>-8.2176064214058258</v>
      </c>
      <c r="BK734" s="115">
        <f t="shared" si="686"/>
        <v>-8.2176064214058258</v>
      </c>
      <c r="BL734" s="115">
        <f t="shared" si="687"/>
        <v>-8.2176064214058258</v>
      </c>
      <c r="BM734" s="115">
        <f t="shared" si="708"/>
        <v>8.2176064214058258</v>
      </c>
      <c r="BN734" s="201">
        <f t="shared" si="688"/>
        <v>44.916583425359846</v>
      </c>
      <c r="BO734" s="216">
        <f t="shared" si="724"/>
        <v>3031.7884715758491</v>
      </c>
      <c r="BP734" s="201"/>
      <c r="BQ734" s="110">
        <f t="shared" si="689"/>
        <v>3105.1296683711262</v>
      </c>
      <c r="BR734" s="110">
        <f t="shared" si="690"/>
        <v>0.12125743017694164</v>
      </c>
      <c r="BS734" s="110">
        <f t="shared" si="709"/>
        <v>0.87874256982305843</v>
      </c>
      <c r="BT734" s="110">
        <f t="shared" si="710"/>
        <v>8.8247785175107424E-2</v>
      </c>
    </row>
    <row r="735" spans="1:72" s="217" customFormat="1">
      <c r="A735" s="110">
        <f t="shared" si="725"/>
        <v>2.0900000000001473</v>
      </c>
      <c r="B735" s="110">
        <f t="shared" si="691"/>
        <v>1477.5486796218506</v>
      </c>
      <c r="C735" s="116">
        <f t="shared" si="692"/>
        <v>1408.3325202708936</v>
      </c>
      <c r="D735" s="110"/>
      <c r="E735" s="205">
        <f t="shared" si="660"/>
        <v>1372.4821634376055</v>
      </c>
      <c r="F735" s="205">
        <f t="shared" si="661"/>
        <v>1484.8508812236375</v>
      </c>
      <c r="G735" s="205">
        <f t="shared" si="662"/>
        <v>-0.16700672215593804</v>
      </c>
      <c r="H735" s="205">
        <f t="shared" si="663"/>
        <v>1353.7158322072946</v>
      </c>
      <c r="I735" s="205">
        <f t="shared" si="664"/>
        <v>0</v>
      </c>
      <c r="J735" s="110"/>
      <c r="K735" s="115">
        <f t="shared" si="665"/>
        <v>1341.1836900000164</v>
      </c>
      <c r="L735" s="115">
        <f t="shared" si="666"/>
        <v>1628.22208000001</v>
      </c>
      <c r="M735" s="115">
        <f t="shared" si="667"/>
        <v>0.22482014388488811</v>
      </c>
      <c r="N735" s="115">
        <f t="shared" si="668"/>
        <v>1447.31172740642</v>
      </c>
      <c r="O735" s="115">
        <f t="shared" si="669"/>
        <v>1865.3138000000054</v>
      </c>
      <c r="P735" s="110"/>
      <c r="Q735" s="205">
        <f t="shared" si="670"/>
        <v>0.93501570770175135</v>
      </c>
      <c r="R735" s="204">
        <f t="shared" si="671"/>
        <v>63.720662524901606</v>
      </c>
      <c r="S735" s="204">
        <f t="shared" si="672"/>
        <v>63.720662524901606</v>
      </c>
      <c r="T735" s="115">
        <f t="shared" si="673"/>
        <v>0.4750757890672298</v>
      </c>
      <c r="U735" s="115">
        <f t="shared" si="674"/>
        <v>32.744951200221976</v>
      </c>
      <c r="V735" s="115">
        <f t="shared" si="675"/>
        <v>14.887239775891409</v>
      </c>
      <c r="W735" s="202">
        <f t="shared" si="693"/>
        <v>14.887239775891409</v>
      </c>
      <c r="X735" s="110"/>
      <c r="Y735" s="205">
        <f t="shared" si="711"/>
        <v>115.2991809652146</v>
      </c>
      <c r="Z735" s="205">
        <f t="shared" si="712"/>
        <v>0.31904214571134354</v>
      </c>
      <c r="AA735" s="205">
        <f t="shared" si="676"/>
        <v>19.176045243044026</v>
      </c>
      <c r="AB735" s="205">
        <f t="shared" si="694"/>
        <v>19.169080995358392</v>
      </c>
      <c r="AC735" s="205">
        <f t="shared" si="713"/>
        <v>0.32794141963475132</v>
      </c>
      <c r="AD735" s="205">
        <f t="shared" si="677"/>
        <v>19.658497356215623</v>
      </c>
      <c r="AE735" s="205">
        <f t="shared" si="695"/>
        <v>0.48941636085723061</v>
      </c>
      <c r="AF735" s="205">
        <f t="shared" si="678"/>
        <v>0.48941636085723061</v>
      </c>
      <c r="AG735" s="205">
        <f t="shared" si="696"/>
        <v>0.48941636085723061</v>
      </c>
      <c r="AH735" s="205">
        <f t="shared" si="697"/>
        <v>0.48941636085723061</v>
      </c>
      <c r="AI735" s="205">
        <f t="shared" si="679"/>
        <v>0.32327600064876522</v>
      </c>
      <c r="AJ735" s="205">
        <f t="shared" si="714"/>
        <v>1408.8082731215038</v>
      </c>
      <c r="AK735" s="205">
        <f t="shared" si="698"/>
        <v>115.22375033407816</v>
      </c>
      <c r="AL735" s="205">
        <f t="shared" si="680"/>
        <v>115.22375033407816</v>
      </c>
      <c r="AM735" s="205">
        <f t="shared" si="681"/>
        <v>-22.823908949658989</v>
      </c>
      <c r="AN735" s="205">
        <f t="shared" si="699"/>
        <v>-22.823908949658989</v>
      </c>
      <c r="AO735" s="205">
        <f t="shared" si="682"/>
        <v>-22.823908949658989</v>
      </c>
      <c r="AP735" s="205">
        <f t="shared" si="700"/>
        <v>-22.823908949658989</v>
      </c>
      <c r="AQ735" s="205">
        <f t="shared" si="701"/>
        <v>22.823908949658989</v>
      </c>
      <c r="AR735" s="215">
        <f t="shared" si="683"/>
        <v>68.588797408348256</v>
      </c>
      <c r="AS735" s="215">
        <f t="shared" si="684"/>
        <v>68.588797408348256</v>
      </c>
      <c r="AT735" s="215">
        <f t="shared" si="685"/>
        <v>76.734554190665293</v>
      </c>
      <c r="AU735" s="215">
        <f t="shared" si="715"/>
        <v>3841.9349937192828</v>
      </c>
      <c r="AV735" s="201"/>
      <c r="AW735" s="115">
        <f t="shared" si="716"/>
        <v>111.53099999999323</v>
      </c>
      <c r="AX735" s="115">
        <f t="shared" si="717"/>
        <v>0.23393675762631846</v>
      </c>
      <c r="AY735" s="115">
        <f t="shared" si="702"/>
        <v>11.314821301825683</v>
      </c>
      <c r="AZ735" s="115">
        <f t="shared" si="718"/>
        <v>0.23742061217274349</v>
      </c>
      <c r="BA735" s="115">
        <f t="shared" si="703"/>
        <v>11.568515443256073</v>
      </c>
      <c r="BB735" s="115">
        <f t="shared" si="719"/>
        <v>11.314821301825683</v>
      </c>
      <c r="BC735" s="115">
        <f t="shared" si="720"/>
        <v>11.315138130116594</v>
      </c>
      <c r="BD735" s="115">
        <f t="shared" si="721"/>
        <v>11.568515443256073</v>
      </c>
      <c r="BE735" s="115">
        <f t="shared" si="704"/>
        <v>0.2533773131394792</v>
      </c>
      <c r="BF735" s="115">
        <f t="shared" si="705"/>
        <v>0.2350680191378848</v>
      </c>
      <c r="BG735" s="115">
        <f t="shared" si="722"/>
        <v>1408.6572357538425</v>
      </c>
      <c r="BH735" s="115">
        <f t="shared" si="723"/>
        <v>101.01811604902412</v>
      </c>
      <c r="BI735" s="115">
        <f t="shared" si="706"/>
        <v>101.01811604902412</v>
      </c>
      <c r="BJ735" s="115">
        <f t="shared" si="707"/>
        <v>-8.2168536241184764</v>
      </c>
      <c r="BK735" s="115">
        <f t="shared" si="686"/>
        <v>-8.2168536241184764</v>
      </c>
      <c r="BL735" s="115">
        <f t="shared" si="687"/>
        <v>-8.2168536241184764</v>
      </c>
      <c r="BM735" s="115">
        <f t="shared" si="708"/>
        <v>8.2168536241184764</v>
      </c>
      <c r="BN735" s="201">
        <f t="shared" si="688"/>
        <v>45.294924687862505</v>
      </c>
      <c r="BO735" s="216">
        <f t="shared" si="724"/>
        <v>3077.0833962637116</v>
      </c>
      <c r="BP735" s="201"/>
      <c r="BQ735" s="110">
        <f t="shared" si="689"/>
        <v>3153.5685560092688</v>
      </c>
      <c r="BR735" s="110">
        <f t="shared" si="690"/>
        <v>0.12182817419327385</v>
      </c>
      <c r="BS735" s="110">
        <f t="shared" si="709"/>
        <v>0.87817182580672615</v>
      </c>
      <c r="BT735" s="110">
        <f t="shared" si="710"/>
        <v>8.9624418361783434E-2</v>
      </c>
    </row>
    <row r="736" spans="1:72" s="217" customFormat="1">
      <c r="A736" s="110">
        <f t="shared" si="725"/>
        <v>2.0800000000001475</v>
      </c>
      <c r="B736" s="110">
        <f t="shared" si="691"/>
        <v>1477.4168677576313</v>
      </c>
      <c r="C736" s="116">
        <f t="shared" si="692"/>
        <v>1407.6466322968101</v>
      </c>
      <c r="D736" s="110"/>
      <c r="E736" s="205">
        <f t="shared" si="660"/>
        <v>1371.3194853679429</v>
      </c>
      <c r="F736" s="205">
        <f t="shared" si="661"/>
        <v>1483.6646812236377</v>
      </c>
      <c r="G736" s="205">
        <f t="shared" si="662"/>
        <v>-0.16696218952513328</v>
      </c>
      <c r="H736" s="205">
        <f t="shared" si="663"/>
        <v>1352.5620854852461</v>
      </c>
      <c r="I736" s="205">
        <f t="shared" si="664"/>
        <v>0</v>
      </c>
      <c r="J736" s="110"/>
      <c r="K736" s="115">
        <f t="shared" si="665"/>
        <v>1340.0673600000164</v>
      </c>
      <c r="L736" s="115">
        <f t="shared" si="666"/>
        <v>1627.5555200000099</v>
      </c>
      <c r="M736" s="115">
        <f t="shared" si="667"/>
        <v>0.22509003601440175</v>
      </c>
      <c r="N736" s="115">
        <f t="shared" si="668"/>
        <v>1446.446745440513</v>
      </c>
      <c r="O736" s="115">
        <f t="shared" si="669"/>
        <v>1864.9472000000055</v>
      </c>
      <c r="P736" s="110"/>
      <c r="Q736" s="205">
        <f t="shared" si="670"/>
        <v>0.94438735525432183</v>
      </c>
      <c r="R736" s="204">
        <f t="shared" si="671"/>
        <v>64.537582150539222</v>
      </c>
      <c r="S736" s="204">
        <f t="shared" si="672"/>
        <v>64.537582150539222</v>
      </c>
      <c r="T736" s="115">
        <f t="shared" si="673"/>
        <v>0.47775709357080304</v>
      </c>
      <c r="U736" s="115">
        <f t="shared" si="674"/>
        <v>33.022558335027377</v>
      </c>
      <c r="V736" s="115">
        <f t="shared" si="675"/>
        <v>15.0099300872646</v>
      </c>
      <c r="W736" s="202">
        <f t="shared" si="693"/>
        <v>15.0099300872646</v>
      </c>
      <c r="X736" s="110"/>
      <c r="Y736" s="205">
        <f t="shared" si="711"/>
        <v>115.3746722048506</v>
      </c>
      <c r="Z736" s="205">
        <f t="shared" si="712"/>
        <v>0.32335291822828599</v>
      </c>
      <c r="AA736" s="205">
        <f t="shared" si="676"/>
        <v>19.404984175239367</v>
      </c>
      <c r="AB736" s="205">
        <f t="shared" si="694"/>
        <v>19.397320084854979</v>
      </c>
      <c r="AC736" s="205">
        <f t="shared" si="713"/>
        <v>0.33225405540983916</v>
      </c>
      <c r="AD736" s="205">
        <f t="shared" si="677"/>
        <v>19.889593578634987</v>
      </c>
      <c r="AE736" s="205">
        <f t="shared" si="695"/>
        <v>0.49227349378000795</v>
      </c>
      <c r="AF736" s="205">
        <f t="shared" si="678"/>
        <v>0.49227349378000795</v>
      </c>
      <c r="AG736" s="205">
        <f t="shared" si="696"/>
        <v>0.49227349378000795</v>
      </c>
      <c r="AH736" s="205">
        <f t="shared" si="697"/>
        <v>0.49227349378000795</v>
      </c>
      <c r="AI736" s="205">
        <f t="shared" si="679"/>
        <v>0.32759370350364836</v>
      </c>
      <c r="AJ736" s="205">
        <f t="shared" si="714"/>
        <v>1408.1230641491527</v>
      </c>
      <c r="AK736" s="205">
        <f t="shared" si="698"/>
        <v>115.2991809652146</v>
      </c>
      <c r="AL736" s="205">
        <f t="shared" si="680"/>
        <v>115.2991809652146</v>
      </c>
      <c r="AM736" s="205">
        <f t="shared" si="681"/>
        <v>-22.958420717582431</v>
      </c>
      <c r="AN736" s="205">
        <f t="shared" si="699"/>
        <v>-22.958420717582431</v>
      </c>
      <c r="AO736" s="205">
        <f t="shared" si="682"/>
        <v>-22.958420717582431</v>
      </c>
      <c r="AP736" s="205">
        <f t="shared" si="700"/>
        <v>-22.958420717582431</v>
      </c>
      <c r="AQ736" s="205">
        <f t="shared" si="701"/>
        <v>22.958420717582431</v>
      </c>
      <c r="AR736" s="215">
        <f t="shared" si="683"/>
        <v>68.661649171064582</v>
      </c>
      <c r="AS736" s="215">
        <f t="shared" si="684"/>
        <v>68.661649171064582</v>
      </c>
      <c r="AT736" s="215">
        <f t="shared" si="685"/>
        <v>77.73378725070917</v>
      </c>
      <c r="AU736" s="215">
        <f t="shared" si="715"/>
        <v>3919.668780969992</v>
      </c>
      <c r="AV736" s="201"/>
      <c r="AW736" s="115">
        <f t="shared" si="716"/>
        <v>111.63300000000855</v>
      </c>
      <c r="AX736" s="115">
        <f t="shared" si="717"/>
        <v>0.2350680191378848</v>
      </c>
      <c r="AY736" s="115">
        <f t="shared" si="702"/>
        <v>11.39699404787901</v>
      </c>
      <c r="AZ736" s="115">
        <f t="shared" si="718"/>
        <v>0.23854642325720582</v>
      </c>
      <c r="BA736" s="115">
        <f t="shared" si="703"/>
        <v>11.650897023428774</v>
      </c>
      <c r="BB736" s="115">
        <f t="shared" si="719"/>
        <v>11.39699404787901</v>
      </c>
      <c r="BC736" s="115">
        <f t="shared" si="720"/>
        <v>11.397306666357776</v>
      </c>
      <c r="BD736" s="115">
        <f t="shared" si="721"/>
        <v>11.650897023428774</v>
      </c>
      <c r="BE736" s="115">
        <f t="shared" si="704"/>
        <v>0.25359035707099764</v>
      </c>
      <c r="BF736" s="115">
        <f t="shared" si="705"/>
        <v>0.23619644709689586</v>
      </c>
      <c r="BG736" s="115">
        <f t="shared" si="722"/>
        <v>1407.9710419744388</v>
      </c>
      <c r="BH736" s="115">
        <f t="shared" si="723"/>
        <v>101.06034570324243</v>
      </c>
      <c r="BI736" s="115">
        <f t="shared" si="706"/>
        <v>101.06034570324243</v>
      </c>
      <c r="BJ736" s="115">
        <f t="shared" si="707"/>
        <v>-8.2159970222298728</v>
      </c>
      <c r="BK736" s="115">
        <f t="shared" si="686"/>
        <v>-8.2159970222298728</v>
      </c>
      <c r="BL736" s="115">
        <f t="shared" si="687"/>
        <v>-8.2159970222298728</v>
      </c>
      <c r="BM736" s="115">
        <f t="shared" si="708"/>
        <v>8.2159970222298728</v>
      </c>
      <c r="BN736" s="201">
        <f t="shared" si="688"/>
        <v>45.674134764909113</v>
      </c>
      <c r="BO736" s="216">
        <f t="shared" si="724"/>
        <v>3122.7575310286206</v>
      </c>
      <c r="BP736" s="201"/>
      <c r="BQ736" s="110">
        <f t="shared" si="689"/>
        <v>3202.4486560227579</v>
      </c>
      <c r="BR736" s="110">
        <f t="shared" si="690"/>
        <v>0.12239599137985797</v>
      </c>
      <c r="BS736" s="110">
        <f t="shared" si="709"/>
        <v>0.8776040086201421</v>
      </c>
      <c r="BT736" s="110">
        <f t="shared" si="710"/>
        <v>9.1013590804166794E-2</v>
      </c>
    </row>
    <row r="737" spans="1:72" s="217" customFormat="1">
      <c r="A737" s="110">
        <f t="shared" si="725"/>
        <v>2.0700000000001477</v>
      </c>
      <c r="B737" s="110">
        <f t="shared" si="691"/>
        <v>1477.2850558934119</v>
      </c>
      <c r="C737" s="116">
        <f t="shared" si="692"/>
        <v>1406.9600158050996</v>
      </c>
      <c r="D737" s="110"/>
      <c r="E737" s="205">
        <f t="shared" si="660"/>
        <v>1370.155680943529</v>
      </c>
      <c r="F737" s="205">
        <f t="shared" si="661"/>
        <v>1482.4756812236376</v>
      </c>
      <c r="G737" s="205">
        <f t="shared" si="662"/>
        <v>-0.16691682394625537</v>
      </c>
      <c r="H737" s="205">
        <f t="shared" si="663"/>
        <v>1351.4075832311307</v>
      </c>
      <c r="I737" s="205">
        <f t="shared" si="664"/>
        <v>0</v>
      </c>
      <c r="J737" s="110"/>
      <c r="K737" s="115">
        <f t="shared" si="665"/>
        <v>1338.9500100000166</v>
      </c>
      <c r="L737" s="115">
        <f t="shared" si="666"/>
        <v>1626.8883200000098</v>
      </c>
      <c r="M737" s="115">
        <f t="shared" si="667"/>
        <v>0.2253605769230729</v>
      </c>
      <c r="N737" s="115">
        <f t="shared" si="668"/>
        <v>1445.5813209349292</v>
      </c>
      <c r="O737" s="115">
        <f t="shared" si="669"/>
        <v>1864.5802000000056</v>
      </c>
      <c r="P737" s="110"/>
      <c r="Q737" s="205">
        <f t="shared" si="670"/>
        <v>0.95378716775924999</v>
      </c>
      <c r="R737" s="204">
        <f t="shared" si="671"/>
        <v>65.3601804060674</v>
      </c>
      <c r="S737" s="204">
        <f t="shared" si="672"/>
        <v>65.3601804060674</v>
      </c>
      <c r="T737" s="115">
        <f t="shared" si="673"/>
        <v>0.48043292986403441</v>
      </c>
      <c r="U737" s="115">
        <f t="shared" si="674"/>
        <v>33.300377039887792</v>
      </c>
      <c r="V737" s="115">
        <f t="shared" si="675"/>
        <v>15.132751218064728</v>
      </c>
      <c r="W737" s="202">
        <f t="shared" si="693"/>
        <v>15.132751218064728</v>
      </c>
      <c r="X737" s="110"/>
      <c r="Y737" s="205">
        <f t="shared" si="711"/>
        <v>115.45022541154385</v>
      </c>
      <c r="Z737" s="205">
        <f t="shared" si="712"/>
        <v>0.32767392067117462</v>
      </c>
      <c r="AA737" s="205">
        <f t="shared" si="676"/>
        <v>19.635278959689927</v>
      </c>
      <c r="AB737" s="205">
        <f t="shared" si="694"/>
        <v>19.626904292030797</v>
      </c>
      <c r="AC737" s="205">
        <f t="shared" si="713"/>
        <v>0.33657705455210551</v>
      </c>
      <c r="AD737" s="205">
        <f t="shared" si="677"/>
        <v>20.122048444951954</v>
      </c>
      <c r="AE737" s="205">
        <f t="shared" si="695"/>
        <v>0.49514415292115643</v>
      </c>
      <c r="AF737" s="205">
        <f t="shared" si="678"/>
        <v>0.49514415292115643</v>
      </c>
      <c r="AG737" s="205">
        <f t="shared" si="696"/>
        <v>0.49514415292115643</v>
      </c>
      <c r="AH737" s="205">
        <f t="shared" si="697"/>
        <v>0.49514415292115643</v>
      </c>
      <c r="AI737" s="205">
        <f t="shared" si="679"/>
        <v>0.33192175796056733</v>
      </c>
      <c r="AJ737" s="205">
        <f t="shared" si="714"/>
        <v>1407.4371328906341</v>
      </c>
      <c r="AK737" s="205">
        <f t="shared" si="698"/>
        <v>115.3746722048506</v>
      </c>
      <c r="AL737" s="205">
        <f t="shared" si="680"/>
        <v>115.3746722048506</v>
      </c>
      <c r="AM737" s="205">
        <f t="shared" si="681"/>
        <v>-23.093662855287526</v>
      </c>
      <c r="AN737" s="205">
        <f t="shared" si="699"/>
        <v>-23.093662855287526</v>
      </c>
      <c r="AO737" s="205">
        <f t="shared" si="682"/>
        <v>-23.093662855287526</v>
      </c>
      <c r="AP737" s="205">
        <f t="shared" si="700"/>
        <v>-23.093662855287526</v>
      </c>
      <c r="AQ737" s="205">
        <f t="shared" si="701"/>
        <v>23.093662855287526</v>
      </c>
      <c r="AR737" s="215">
        <f t="shared" si="683"/>
        <v>68.734390341389286</v>
      </c>
      <c r="AS737" s="215">
        <f t="shared" si="684"/>
        <v>68.734390341389286</v>
      </c>
      <c r="AT737" s="215">
        <f t="shared" si="685"/>
        <v>78.740735718734499</v>
      </c>
      <c r="AU737" s="215">
        <f t="shared" si="715"/>
        <v>3998.4095166887264</v>
      </c>
      <c r="AV737" s="201"/>
      <c r="AW737" s="115">
        <f t="shared" si="716"/>
        <v>111.73499999997841</v>
      </c>
      <c r="AX737" s="115">
        <f t="shared" si="717"/>
        <v>0.23619644709689583</v>
      </c>
      <c r="AY737" s="115">
        <f t="shared" si="702"/>
        <v>11.479158193379131</v>
      </c>
      <c r="AZ737" s="115">
        <f t="shared" si="718"/>
        <v>0.23966941323328811</v>
      </c>
      <c r="BA737" s="115">
        <f t="shared" si="703"/>
        <v>11.733266066045969</v>
      </c>
      <c r="BB737" s="115">
        <f t="shared" si="719"/>
        <v>11.479158193379131</v>
      </c>
      <c r="BC737" s="115">
        <f t="shared" si="720"/>
        <v>11.479466636580073</v>
      </c>
      <c r="BD737" s="115">
        <f t="shared" si="721"/>
        <v>11.733266066045969</v>
      </c>
      <c r="BE737" s="115">
        <f t="shared" si="704"/>
        <v>0.25379942946589651</v>
      </c>
      <c r="BF737" s="115">
        <f t="shared" si="705"/>
        <v>0.23732205414630703</v>
      </c>
      <c r="BG737" s="115">
        <f t="shared" si="722"/>
        <v>1407.2841211966311</v>
      </c>
      <c r="BH737" s="115">
        <f t="shared" si="723"/>
        <v>101.10261693391965</v>
      </c>
      <c r="BI737" s="115">
        <f t="shared" si="706"/>
        <v>101.10261693391965</v>
      </c>
      <c r="BJ737" s="115">
        <f t="shared" si="707"/>
        <v>-8.2150374420070662</v>
      </c>
      <c r="BK737" s="115">
        <f t="shared" si="686"/>
        <v>-8.2150374420070662</v>
      </c>
      <c r="BL737" s="115">
        <f t="shared" si="687"/>
        <v>-8.2150374420070662</v>
      </c>
      <c r="BM737" s="115">
        <f t="shared" si="708"/>
        <v>8.2150374420070662</v>
      </c>
      <c r="BN737" s="201">
        <f t="shared" si="688"/>
        <v>46.054213908303254</v>
      </c>
      <c r="BO737" s="216">
        <f t="shared" si="724"/>
        <v>3168.8117449369238</v>
      </c>
      <c r="BP737" s="201"/>
      <c r="BQ737" s="110">
        <f t="shared" si="689"/>
        <v>3251.7715221121039</v>
      </c>
      <c r="BR737" s="110">
        <f t="shared" si="690"/>
        <v>0.12296096110995103</v>
      </c>
      <c r="BS737" s="110">
        <f t="shared" si="709"/>
        <v>0.87703903889004897</v>
      </c>
      <c r="BT737" s="110">
        <f t="shared" si="710"/>
        <v>9.2415346658426004E-2</v>
      </c>
    </row>
    <row r="738" spans="1:72" s="217" customFormat="1">
      <c r="A738" s="110">
        <f t="shared" si="725"/>
        <v>2.0600000000001479</v>
      </c>
      <c r="B738" s="110">
        <f t="shared" si="691"/>
        <v>1477.1532440291926</v>
      </c>
      <c r="C738" s="116">
        <f t="shared" si="692"/>
        <v>1406.2726719016857</v>
      </c>
      <c r="D738" s="110"/>
      <c r="E738" s="205">
        <f t="shared" si="660"/>
        <v>1368.9907501643634</v>
      </c>
      <c r="F738" s="205">
        <f t="shared" si="661"/>
        <v>1481.2838812236378</v>
      </c>
      <c r="G738" s="205">
        <f t="shared" si="662"/>
        <v>-0.16687062846840955</v>
      </c>
      <c r="H738" s="205">
        <f t="shared" si="663"/>
        <v>1350.2523248118168</v>
      </c>
      <c r="I738" s="205">
        <f t="shared" si="664"/>
        <v>0</v>
      </c>
      <c r="J738" s="110"/>
      <c r="K738" s="115">
        <f t="shared" si="665"/>
        <v>1337.8316400000167</v>
      </c>
      <c r="L738" s="115">
        <f t="shared" si="666"/>
        <v>1626.2204800000097</v>
      </c>
      <c r="M738" s="115">
        <f t="shared" si="667"/>
        <v>0.22563176895306458</v>
      </c>
      <c r="N738" s="115">
        <f t="shared" si="668"/>
        <v>1444.7154555760146</v>
      </c>
      <c r="O738" s="115">
        <f t="shared" si="669"/>
        <v>1864.2128000000055</v>
      </c>
      <c r="P738" s="110"/>
      <c r="Q738" s="205">
        <f t="shared" si="670"/>
        <v>0.96321558446647282</v>
      </c>
      <c r="R738" s="204">
        <f t="shared" si="671"/>
        <v>66.188474452996445</v>
      </c>
      <c r="S738" s="204">
        <f t="shared" si="672"/>
        <v>66.188474452996445</v>
      </c>
      <c r="T738" s="115">
        <f t="shared" si="673"/>
        <v>0.48310331297556192</v>
      </c>
      <c r="U738" s="115">
        <f t="shared" si="674"/>
        <v>33.578401958606449</v>
      </c>
      <c r="V738" s="115">
        <f t="shared" si="675"/>
        <v>15.255701085100426</v>
      </c>
      <c r="W738" s="202">
        <f t="shared" si="693"/>
        <v>15.255701085100426</v>
      </c>
      <c r="X738" s="110"/>
      <c r="Y738" s="205">
        <f t="shared" si="711"/>
        <v>115.52584193139201</v>
      </c>
      <c r="Z738" s="205">
        <f t="shared" si="712"/>
        <v>0.33200536297846167</v>
      </c>
      <c r="AA738" s="205">
        <f t="shared" si="676"/>
        <v>19.866936891531502</v>
      </c>
      <c r="AB738" s="205">
        <f t="shared" si="694"/>
        <v>19.857840920583669</v>
      </c>
      <c r="AC738" s="205">
        <f t="shared" si="713"/>
        <v>0.34091062717910225</v>
      </c>
      <c r="AD738" s="205">
        <f t="shared" si="677"/>
        <v>20.355869254140401</v>
      </c>
      <c r="AE738" s="205">
        <f t="shared" si="695"/>
        <v>0.49802833355673215</v>
      </c>
      <c r="AF738" s="205">
        <f t="shared" si="678"/>
        <v>0.49802833355673215</v>
      </c>
      <c r="AG738" s="205">
        <f t="shared" si="696"/>
        <v>0.49802833355673215</v>
      </c>
      <c r="AH738" s="205">
        <f t="shared" si="697"/>
        <v>0.49802833355673215</v>
      </c>
      <c r="AI738" s="205">
        <f t="shared" si="679"/>
        <v>0.33626037346221227</v>
      </c>
      <c r="AJ738" s="205">
        <f t="shared" si="714"/>
        <v>1406.750480351596</v>
      </c>
      <c r="AK738" s="205">
        <f t="shared" si="698"/>
        <v>115.45022541154385</v>
      </c>
      <c r="AL738" s="205">
        <f t="shared" si="680"/>
        <v>115.45022541154385</v>
      </c>
      <c r="AM738" s="205">
        <f t="shared" si="681"/>
        <v>-23.229635328175831</v>
      </c>
      <c r="AN738" s="205">
        <f t="shared" si="699"/>
        <v>-23.229635328175831</v>
      </c>
      <c r="AO738" s="205">
        <f t="shared" si="682"/>
        <v>-23.229635328175831</v>
      </c>
      <c r="AP738" s="205">
        <f t="shared" si="700"/>
        <v>-23.229635328175831</v>
      </c>
      <c r="AQ738" s="205">
        <f t="shared" si="701"/>
        <v>23.229635328175831</v>
      </c>
      <c r="AR738" s="215">
        <f t="shared" si="683"/>
        <v>68.80702508942872</v>
      </c>
      <c r="AS738" s="215">
        <f t="shared" si="684"/>
        <v>68.80702508942872</v>
      </c>
      <c r="AT738" s="215">
        <f t="shared" si="685"/>
        <v>79.755458723791733</v>
      </c>
      <c r="AU738" s="215">
        <f t="shared" si="715"/>
        <v>4078.1649754125183</v>
      </c>
      <c r="AV738" s="201"/>
      <c r="AW738" s="115">
        <f t="shared" si="716"/>
        <v>111.83699999999374</v>
      </c>
      <c r="AX738" s="115">
        <f t="shared" si="717"/>
        <v>0.23732205414630703</v>
      </c>
      <c r="AY738" s="115">
        <f t="shared" si="702"/>
        <v>11.561312709010883</v>
      </c>
      <c r="AZ738" s="115">
        <f t="shared" si="718"/>
        <v>0.24078959470716932</v>
      </c>
      <c r="BA738" s="115">
        <f t="shared" si="703"/>
        <v>11.81562158700784</v>
      </c>
      <c r="BB738" s="115">
        <f t="shared" si="719"/>
        <v>11.561312709010883</v>
      </c>
      <c r="BC738" s="115">
        <f t="shared" si="720"/>
        <v>11.561617011000141</v>
      </c>
      <c r="BD738" s="115">
        <f t="shared" si="721"/>
        <v>11.81562158700784</v>
      </c>
      <c r="BE738" s="115">
        <f t="shared" si="704"/>
        <v>0.25400457600769855</v>
      </c>
      <c r="BF738" s="115">
        <f t="shared" si="705"/>
        <v>0.238444852728118</v>
      </c>
      <c r="BG738" s="115">
        <f t="shared" si="722"/>
        <v>1406.5964744822479</v>
      </c>
      <c r="BH738" s="115">
        <f t="shared" si="723"/>
        <v>101.14492949453722</v>
      </c>
      <c r="BI738" s="115">
        <f t="shared" si="706"/>
        <v>101.14492949453722</v>
      </c>
      <c r="BJ738" s="115">
        <f t="shared" si="707"/>
        <v>-8.2139756973970712</v>
      </c>
      <c r="BK738" s="115">
        <f t="shared" si="686"/>
        <v>-8.2139756973970712</v>
      </c>
      <c r="BL738" s="115">
        <f t="shared" si="687"/>
        <v>-8.2139756973970712</v>
      </c>
      <c r="BM738" s="115">
        <f t="shared" si="708"/>
        <v>8.2139756973970712</v>
      </c>
      <c r="BN738" s="201">
        <f t="shared" si="688"/>
        <v>46.435162412108163</v>
      </c>
      <c r="BO738" s="216">
        <f t="shared" si="724"/>
        <v>3215.246907349032</v>
      </c>
      <c r="BP738" s="201"/>
      <c r="BQ738" s="110">
        <f t="shared" si="689"/>
        <v>3301.5387141553806</v>
      </c>
      <c r="BR738" s="110">
        <f t="shared" si="690"/>
        <v>0.12352316081975187</v>
      </c>
      <c r="BS738" s="110">
        <f t="shared" si="709"/>
        <v>0.8764768391802481</v>
      </c>
      <c r="BT738" s="110">
        <f t="shared" si="710"/>
        <v>9.3829730256295915E-2</v>
      </c>
    </row>
    <row r="739" spans="1:72" s="217" customFormat="1">
      <c r="A739" s="110">
        <f t="shared" si="725"/>
        <v>2.0500000000001481</v>
      </c>
      <c r="B739" s="110">
        <f t="shared" si="691"/>
        <v>1477.0214321649732</v>
      </c>
      <c r="C739" s="116">
        <f t="shared" si="692"/>
        <v>1405.5846016507915</v>
      </c>
      <c r="D739" s="110"/>
      <c r="E739" s="205">
        <f t="shared" si="660"/>
        <v>1367.8246930304465</v>
      </c>
      <c r="F739" s="205">
        <f t="shared" si="661"/>
        <v>1480.0892812236377</v>
      </c>
      <c r="G739" s="205">
        <f t="shared" si="662"/>
        <v>-0.16682360618804737</v>
      </c>
      <c r="H739" s="205">
        <f t="shared" si="663"/>
        <v>1349.0963095808422</v>
      </c>
      <c r="I739" s="205">
        <f t="shared" si="664"/>
        <v>0</v>
      </c>
      <c r="J739" s="110"/>
      <c r="K739" s="115">
        <f t="shared" si="665"/>
        <v>1336.7122500000166</v>
      </c>
      <c r="L739" s="115">
        <f t="shared" si="666"/>
        <v>1625.5520000000099</v>
      </c>
      <c r="M739" s="115">
        <f t="shared" si="667"/>
        <v>0.22590361445782725</v>
      </c>
      <c r="N739" s="115">
        <f t="shared" si="668"/>
        <v>1443.849151057321</v>
      </c>
      <c r="O739" s="115">
        <f t="shared" si="669"/>
        <v>1863.8450000000055</v>
      </c>
      <c r="P739" s="110"/>
      <c r="Q739" s="205">
        <f t="shared" si="670"/>
        <v>0.97267304759195172</v>
      </c>
      <c r="R739" s="204">
        <f t="shared" si="671"/>
        <v>67.02248134999644</v>
      </c>
      <c r="S739" s="204">
        <f t="shared" si="672"/>
        <v>67.02248134999644</v>
      </c>
      <c r="T739" s="115">
        <f t="shared" si="673"/>
        <v>0.48576825788334144</v>
      </c>
      <c r="U739" s="115">
        <f t="shared" si="674"/>
        <v>33.856627801011626</v>
      </c>
      <c r="V739" s="115">
        <f t="shared" si="675"/>
        <v>15.378777628376957</v>
      </c>
      <c r="W739" s="202">
        <f t="shared" si="693"/>
        <v>15.378777628376957</v>
      </c>
      <c r="X739" s="110"/>
      <c r="Y739" s="205">
        <f t="shared" si="711"/>
        <v>115.60152309746418</v>
      </c>
      <c r="Z739" s="205">
        <f t="shared" si="712"/>
        <v>0.33634745584569892</v>
      </c>
      <c r="AA739" s="205">
        <f t="shared" si="676"/>
        <v>20.099965264950349</v>
      </c>
      <c r="AB739" s="205">
        <f t="shared" si="694"/>
        <v>20.090137273865423</v>
      </c>
      <c r="AC739" s="205">
        <f t="shared" si="713"/>
        <v>0.34525498417759948</v>
      </c>
      <c r="AD739" s="205">
        <f t="shared" si="677"/>
        <v>20.591063303375268</v>
      </c>
      <c r="AE739" s="205">
        <f t="shared" si="695"/>
        <v>0.50092602950984499</v>
      </c>
      <c r="AF739" s="205">
        <f t="shared" si="678"/>
        <v>0.50092602950984499</v>
      </c>
      <c r="AG739" s="205">
        <f t="shared" si="696"/>
        <v>0.50092602950984499</v>
      </c>
      <c r="AH739" s="205">
        <f t="shared" si="697"/>
        <v>0.50092602950984499</v>
      </c>
      <c r="AI739" s="205">
        <f t="shared" si="679"/>
        <v>0.34060976023030187</v>
      </c>
      <c r="AJ739" s="205">
        <f t="shared" si="714"/>
        <v>1406.063107497283</v>
      </c>
      <c r="AK739" s="205">
        <f t="shared" si="698"/>
        <v>115.52584193139201</v>
      </c>
      <c r="AL739" s="205">
        <f t="shared" si="680"/>
        <v>115.52584193139201</v>
      </c>
      <c r="AM739" s="205">
        <f t="shared" si="681"/>
        <v>-23.366338053251585</v>
      </c>
      <c r="AN739" s="205">
        <f t="shared" si="699"/>
        <v>-23.366338053251585</v>
      </c>
      <c r="AO739" s="205">
        <f t="shared" si="682"/>
        <v>-23.366338053251585</v>
      </c>
      <c r="AP739" s="205">
        <f t="shared" si="700"/>
        <v>-23.366338053251585</v>
      </c>
      <c r="AQ739" s="205">
        <f t="shared" si="701"/>
        <v>23.366338053251585</v>
      </c>
      <c r="AR739" s="215">
        <f t="shared" si="683"/>
        <v>68.879557496711115</v>
      </c>
      <c r="AS739" s="215">
        <f t="shared" si="684"/>
        <v>68.879557496711115</v>
      </c>
      <c r="AT739" s="215">
        <f t="shared" si="685"/>
        <v>80.77801572074749</v>
      </c>
      <c r="AU739" s="215">
        <f t="shared" si="715"/>
        <v>4158.9429911332654</v>
      </c>
      <c r="AV739" s="201"/>
      <c r="AW739" s="115">
        <f t="shared" si="716"/>
        <v>111.93900000000906</v>
      </c>
      <c r="AX739" s="115">
        <f t="shared" si="717"/>
        <v>0.238444852728118</v>
      </c>
      <c r="AY739" s="115">
        <f t="shared" si="702"/>
        <v>11.643456573590294</v>
      </c>
      <c r="AZ739" s="115">
        <f t="shared" si="718"/>
        <v>0.24190698008420394</v>
      </c>
      <c r="BA739" s="115">
        <f t="shared" si="703"/>
        <v>11.897962609628895</v>
      </c>
      <c r="BB739" s="115">
        <f t="shared" si="719"/>
        <v>11.643456573590294</v>
      </c>
      <c r="BC739" s="115">
        <f t="shared" si="720"/>
        <v>11.643756767974111</v>
      </c>
      <c r="BD739" s="115">
        <f t="shared" si="721"/>
        <v>11.897962609628895</v>
      </c>
      <c r="BE739" s="115">
        <f t="shared" si="704"/>
        <v>0.25420584165478388</v>
      </c>
      <c r="BF739" s="115">
        <f t="shared" si="705"/>
        <v>0.23956485508783587</v>
      </c>
      <c r="BG739" s="115">
        <f t="shared" si="722"/>
        <v>1405.9081028523717</v>
      </c>
      <c r="BH739" s="115">
        <f t="shared" si="723"/>
        <v>101.18728314564794</v>
      </c>
      <c r="BI739" s="115">
        <f t="shared" si="706"/>
        <v>101.18728314564794</v>
      </c>
      <c r="BJ739" s="115">
        <f t="shared" si="707"/>
        <v>-8.2128125905398317</v>
      </c>
      <c r="BK739" s="115">
        <f t="shared" si="686"/>
        <v>-8.2128125905398317</v>
      </c>
      <c r="BL739" s="115">
        <f t="shared" si="687"/>
        <v>-8.2128125905398317</v>
      </c>
      <c r="BM739" s="115">
        <f t="shared" si="708"/>
        <v>8.2128125905398317</v>
      </c>
      <c r="BN739" s="201">
        <f t="shared" si="688"/>
        <v>46.816980612447807</v>
      </c>
      <c r="BO739" s="216">
        <f t="shared" si="724"/>
        <v>3262.0638879614798</v>
      </c>
      <c r="BP739" s="201"/>
      <c r="BQ739" s="110">
        <f t="shared" si="689"/>
        <v>3351.7517982786585</v>
      </c>
      <c r="BR739" s="110">
        <f t="shared" si="690"/>
        <v>0.1240826660634344</v>
      </c>
      <c r="BS739" s="110">
        <f t="shared" si="709"/>
        <v>0.87591733393656557</v>
      </c>
      <c r="BT739" s="110">
        <f t="shared" si="710"/>
        <v>9.525678610707948E-2</v>
      </c>
    </row>
    <row r="740" spans="1:72" s="217" customFormat="1">
      <c r="A740" s="110">
        <f t="shared" si="725"/>
        <v>2.0400000000001484</v>
      </c>
      <c r="B740" s="110">
        <f t="shared" si="691"/>
        <v>1476.8896203007539</v>
      </c>
      <c r="C740" s="116">
        <f t="shared" si="692"/>
        <v>1404.8958060758243</v>
      </c>
      <c r="D740" s="110"/>
      <c r="E740" s="205">
        <f t="shared" si="660"/>
        <v>1366.6575095417782</v>
      </c>
      <c r="F740" s="205">
        <f t="shared" si="661"/>
        <v>1478.8918812236377</v>
      </c>
      <c r="G740" s="205">
        <f t="shared" si="662"/>
        <v>-0.16677576024832408</v>
      </c>
      <c r="H740" s="205">
        <f t="shared" si="663"/>
        <v>1347.9395368785431</v>
      </c>
      <c r="I740" s="205">
        <f t="shared" si="664"/>
        <v>0</v>
      </c>
      <c r="J740" s="110"/>
      <c r="K740" s="115">
        <f t="shared" si="665"/>
        <v>1335.5918400000166</v>
      </c>
      <c r="L740" s="115">
        <f t="shared" si="666"/>
        <v>1624.8828800000099</v>
      </c>
      <c r="M740" s="115">
        <f t="shared" si="667"/>
        <v>0.22617611580216723</v>
      </c>
      <c r="N740" s="115">
        <f t="shared" si="668"/>
        <v>1442.9824090796446</v>
      </c>
      <c r="O740" s="115">
        <f t="shared" si="669"/>
        <v>1863.4768000000056</v>
      </c>
      <c r="P740" s="110"/>
      <c r="Q740" s="205">
        <f t="shared" si="670"/>
        <v>0.98216000238715251</v>
      </c>
      <c r="R740" s="204">
        <f t="shared" si="671"/>
        <v>67.862218046447438</v>
      </c>
      <c r="S740" s="204">
        <f t="shared" si="672"/>
        <v>67.862218046447438</v>
      </c>
      <c r="T740" s="115">
        <f t="shared" si="673"/>
        <v>0.48842777951484623</v>
      </c>
      <c r="U740" s="115">
        <f t="shared" si="674"/>
        <v>34.13504934195511</v>
      </c>
      <c r="V740" s="115">
        <f t="shared" si="675"/>
        <v>15.501978810773778</v>
      </c>
      <c r="W740" s="202">
        <f t="shared" si="693"/>
        <v>15.501978810773778</v>
      </c>
      <c r="X740" s="110"/>
      <c r="Y740" s="205">
        <f t="shared" si="711"/>
        <v>115.67727022991468</v>
      </c>
      <c r="Z740" s="205">
        <f t="shared" si="712"/>
        <v>0.34070041076575691</v>
      </c>
      <c r="AA740" s="205">
        <f t="shared" si="676"/>
        <v>20.334371372659454</v>
      </c>
      <c r="AB740" s="205">
        <f t="shared" si="694"/>
        <v>20.323800654397935</v>
      </c>
      <c r="AC740" s="205">
        <f t="shared" si="713"/>
        <v>0.34961033724384694</v>
      </c>
      <c r="AD740" s="205">
        <f t="shared" si="677"/>
        <v>20.827637887496781</v>
      </c>
      <c r="AE740" s="205">
        <f t="shared" si="695"/>
        <v>0.50383723309884587</v>
      </c>
      <c r="AF740" s="205">
        <f t="shared" si="678"/>
        <v>0.50383723309884587</v>
      </c>
      <c r="AG740" s="205">
        <f t="shared" si="696"/>
        <v>0.50383723309884587</v>
      </c>
      <c r="AH740" s="205">
        <f t="shared" si="697"/>
        <v>0.50383723309884587</v>
      </c>
      <c r="AI740" s="205">
        <f t="shared" si="679"/>
        <v>0.3449701293052384</v>
      </c>
      <c r="AJ740" s="205">
        <f t="shared" si="714"/>
        <v>1405.3750152533614</v>
      </c>
      <c r="AK740" s="205">
        <f t="shared" si="698"/>
        <v>115.60152309746418</v>
      </c>
      <c r="AL740" s="205">
        <f t="shared" si="680"/>
        <v>115.60152309746418</v>
      </c>
      <c r="AM740" s="205">
        <f t="shared" si="681"/>
        <v>-23.503770896406095</v>
      </c>
      <c r="AN740" s="205">
        <f t="shared" si="699"/>
        <v>-23.503770896406095</v>
      </c>
      <c r="AO740" s="205">
        <f t="shared" si="682"/>
        <v>-23.503770896406095</v>
      </c>
      <c r="AP740" s="205">
        <f t="shared" si="700"/>
        <v>-23.503770896406095</v>
      </c>
      <c r="AQ740" s="205">
        <f t="shared" si="701"/>
        <v>23.503770896406095</v>
      </c>
      <c r="AR740" s="215">
        <f t="shared" si="683"/>
        <v>68.951991557592891</v>
      </c>
      <c r="AS740" s="215">
        <f t="shared" si="684"/>
        <v>68.951991557592891</v>
      </c>
      <c r="AT740" s="215">
        <f t="shared" si="685"/>
        <v>81.808466491114871</v>
      </c>
      <c r="AU740" s="215">
        <f t="shared" si="715"/>
        <v>4240.7514576243802</v>
      </c>
      <c r="AV740" s="201"/>
      <c r="AW740" s="115">
        <f t="shared" si="716"/>
        <v>112.04100000000165</v>
      </c>
      <c r="AX740" s="115">
        <f t="shared" si="717"/>
        <v>0.23956485508783582</v>
      </c>
      <c r="AY740" s="115">
        <f t="shared" si="702"/>
        <v>11.725588773946905</v>
      </c>
      <c r="AZ740" s="115">
        <f t="shared" si="718"/>
        <v>0.24302158157338483</v>
      </c>
      <c r="BA740" s="115">
        <f t="shared" si="703"/>
        <v>11.98028816453621</v>
      </c>
      <c r="BB740" s="115">
        <f t="shared" si="719"/>
        <v>11.725588773946905</v>
      </c>
      <c r="BC740" s="115">
        <f t="shared" si="720"/>
        <v>11.725884893879508</v>
      </c>
      <c r="BD740" s="115">
        <f t="shared" si="721"/>
        <v>11.98028816453621</v>
      </c>
      <c r="BE740" s="115">
        <f t="shared" si="704"/>
        <v>0.25440327065670232</v>
      </c>
      <c r="BF740" s="115">
        <f t="shared" si="705"/>
        <v>0.24068207327885294</v>
      </c>
      <c r="BG740" s="115">
        <f t="shared" si="722"/>
        <v>1405.2190072882106</v>
      </c>
      <c r="BH740" s="115">
        <f t="shared" si="723"/>
        <v>101.22967765473948</v>
      </c>
      <c r="BI740" s="115">
        <f t="shared" si="706"/>
        <v>101.22967765473948</v>
      </c>
      <c r="BJ740" s="115">
        <f t="shared" si="707"/>
        <v>-8.2115489123444618</v>
      </c>
      <c r="BK740" s="115">
        <f t="shared" si="686"/>
        <v>-8.2115489123444618</v>
      </c>
      <c r="BL740" s="115">
        <f t="shared" si="687"/>
        <v>-8.2115489123444618</v>
      </c>
      <c r="BM740" s="115">
        <f t="shared" si="708"/>
        <v>8.2115489123444618</v>
      </c>
      <c r="BN740" s="201">
        <f t="shared" si="688"/>
        <v>47.199668887326496</v>
      </c>
      <c r="BO740" s="216">
        <f t="shared" si="724"/>
        <v>3309.2635568488063</v>
      </c>
      <c r="BP740" s="201"/>
      <c r="BQ740" s="110">
        <f t="shared" si="689"/>
        <v>3402.4123469263641</v>
      </c>
      <c r="BR740" s="110">
        <f t="shared" si="690"/>
        <v>0.12463955056638995</v>
      </c>
      <c r="BS740" s="110">
        <f t="shared" si="709"/>
        <v>0.87536044943361002</v>
      </c>
      <c r="BT740" s="110">
        <f t="shared" si="710"/>
        <v>9.6696558899647275E-2</v>
      </c>
    </row>
    <row r="741" spans="1:72" s="217" customFormat="1">
      <c r="A741" s="110">
        <f t="shared" si="725"/>
        <v>2.0300000000001486</v>
      </c>
      <c r="B741" s="110">
        <f t="shared" si="691"/>
        <v>1476.7578084365346</v>
      </c>
      <c r="C741" s="116">
        <f t="shared" si="692"/>
        <v>1404.2062861602485</v>
      </c>
      <c r="D741" s="110"/>
      <c r="E741" s="205">
        <f t="shared" si="660"/>
        <v>1365.4891996983581</v>
      </c>
      <c r="F741" s="205">
        <f t="shared" si="661"/>
        <v>1477.6916812236379</v>
      </c>
      <c r="G741" s="205">
        <f t="shared" si="662"/>
        <v>-0.16672709383844928</v>
      </c>
      <c r="H741" s="205">
        <f t="shared" si="663"/>
        <v>1346.782006032186</v>
      </c>
      <c r="I741" s="205">
        <f t="shared" si="664"/>
        <v>0</v>
      </c>
      <c r="J741" s="110"/>
      <c r="K741" s="115">
        <f t="shared" si="665"/>
        <v>1334.4704100000167</v>
      </c>
      <c r="L741" s="115">
        <f t="shared" si="666"/>
        <v>1624.2131200000099</v>
      </c>
      <c r="M741" s="115">
        <f t="shared" si="667"/>
        <v>0.22644927536231477</v>
      </c>
      <c r="N741" s="115">
        <f t="shared" si="668"/>
        <v>1442.1152313510661</v>
      </c>
      <c r="O741" s="115">
        <f t="shared" si="669"/>
        <v>1863.1082000000056</v>
      </c>
      <c r="P741" s="110"/>
      <c r="Q741" s="205">
        <f t="shared" si="670"/>
        <v>0.99167689720932795</v>
      </c>
      <c r="R741" s="204">
        <f t="shared" si="671"/>
        <v>68.707701375794642</v>
      </c>
      <c r="S741" s="204">
        <f t="shared" si="672"/>
        <v>68.707701375794642</v>
      </c>
      <c r="T741" s="115">
        <f t="shared" si="673"/>
        <v>0.49108189274726255</v>
      </c>
      <c r="U741" s="115">
        <f t="shared" si="674"/>
        <v>34.413661420330918</v>
      </c>
      <c r="V741" s="115">
        <f t="shared" si="675"/>
        <v>15.625302617728407</v>
      </c>
      <c r="W741" s="202">
        <f t="shared" si="693"/>
        <v>15.625302617728407</v>
      </c>
      <c r="X741" s="110"/>
      <c r="Y741" s="205">
        <f t="shared" si="711"/>
        <v>115.75308463571011</v>
      </c>
      <c r="Z741" s="205">
        <f t="shared" si="712"/>
        <v>0.3450644400691551</v>
      </c>
      <c r="AA741" s="205">
        <f t="shared" si="676"/>
        <v>20.570162505348748</v>
      </c>
      <c r="AB741" s="205">
        <f t="shared" si="694"/>
        <v>20.558838363361993</v>
      </c>
      <c r="AC741" s="205">
        <f t="shared" si="713"/>
        <v>0.35397689892395051</v>
      </c>
      <c r="AD741" s="205">
        <f t="shared" si="677"/>
        <v>21.06560029844826</v>
      </c>
      <c r="AE741" s="205">
        <f t="shared" si="695"/>
        <v>0.5067619350862671</v>
      </c>
      <c r="AF741" s="205">
        <f t="shared" si="678"/>
        <v>0.5067619350862671</v>
      </c>
      <c r="AG741" s="205">
        <f t="shared" si="696"/>
        <v>0.5067619350862671</v>
      </c>
      <c r="AH741" s="205">
        <f t="shared" si="697"/>
        <v>0.5067619350862671</v>
      </c>
      <c r="AI741" s="205">
        <f t="shared" si="679"/>
        <v>0.34934169258587033</v>
      </c>
      <c r="AJ741" s="205">
        <f t="shared" si="714"/>
        <v>1404.6862045067342</v>
      </c>
      <c r="AK741" s="205">
        <f t="shared" si="698"/>
        <v>115.67727022991468</v>
      </c>
      <c r="AL741" s="205">
        <f t="shared" si="680"/>
        <v>115.67727022991468</v>
      </c>
      <c r="AM741" s="205">
        <f t="shared" si="681"/>
        <v>-23.641933670024176</v>
      </c>
      <c r="AN741" s="205">
        <f t="shared" si="699"/>
        <v>-23.641933670024176</v>
      </c>
      <c r="AO741" s="205">
        <f t="shared" si="682"/>
        <v>-23.641933670024176</v>
      </c>
      <c r="AP741" s="205">
        <f t="shared" si="700"/>
        <v>-23.641933670024176</v>
      </c>
      <c r="AQ741" s="205">
        <f t="shared" si="701"/>
        <v>23.641933670024176</v>
      </c>
      <c r="AR741" s="215">
        <f t="shared" si="683"/>
        <v>69.024331180734592</v>
      </c>
      <c r="AS741" s="215">
        <f t="shared" si="684"/>
        <v>69.024331180734592</v>
      </c>
      <c r="AT741" s="215">
        <f t="shared" si="685"/>
        <v>82.846871143785393</v>
      </c>
      <c r="AU741" s="215">
        <f t="shared" si="715"/>
        <v>4323.5983287681656</v>
      </c>
      <c r="AV741" s="201"/>
      <c r="AW741" s="115">
        <f t="shared" si="716"/>
        <v>112.14299999999423</v>
      </c>
      <c r="AX741" s="115">
        <f t="shared" si="717"/>
        <v>0.24068207327885291</v>
      </c>
      <c r="AY741" s="115">
        <f t="shared" si="702"/>
        <v>11.807708304811811</v>
      </c>
      <c r="AZ741" s="115">
        <f t="shared" si="718"/>
        <v>0.24413341119172058</v>
      </c>
      <c r="BA741" s="115">
        <f t="shared" si="703"/>
        <v>12.062597289572876</v>
      </c>
      <c r="BB741" s="115">
        <f t="shared" si="719"/>
        <v>11.807708304811811</v>
      </c>
      <c r="BC741" s="115">
        <f t="shared" si="720"/>
        <v>11.80800038300295</v>
      </c>
      <c r="BD741" s="115">
        <f t="shared" si="721"/>
        <v>12.062597289572876</v>
      </c>
      <c r="BE741" s="115">
        <f t="shared" si="704"/>
        <v>0.25459690656992606</v>
      </c>
      <c r="BF741" s="115">
        <f t="shared" si="705"/>
        <v>0.24179651916673475</v>
      </c>
      <c r="BG741" s="115">
        <f t="shared" si="722"/>
        <v>1404.5291887319518</v>
      </c>
      <c r="BH741" s="115">
        <f t="shared" si="723"/>
        <v>101.27211279621167</v>
      </c>
      <c r="BI741" s="115">
        <f t="shared" si="706"/>
        <v>101.27211279621167</v>
      </c>
      <c r="BJ741" s="115">
        <f t="shared" si="707"/>
        <v>-8.2101854430429988</v>
      </c>
      <c r="BK741" s="115">
        <f t="shared" si="686"/>
        <v>-8.2101854430429988</v>
      </c>
      <c r="BL741" s="115">
        <f t="shared" si="687"/>
        <v>-8.2101854430429988</v>
      </c>
      <c r="BM741" s="115">
        <f t="shared" si="708"/>
        <v>8.2101854430429988</v>
      </c>
      <c r="BN741" s="201">
        <f t="shared" si="688"/>
        <v>47.583227656469582</v>
      </c>
      <c r="BO741" s="216">
        <f t="shared" si="724"/>
        <v>3356.846784505276</v>
      </c>
      <c r="BP741" s="201"/>
      <c r="BQ741" s="110">
        <f t="shared" si="689"/>
        <v>3453.5219389315653</v>
      </c>
      <c r="BR741" s="110">
        <f t="shared" si="690"/>
        <v>0.12519388627673755</v>
      </c>
      <c r="BS741" s="110">
        <f t="shared" si="709"/>
        <v>0.87480611372326245</v>
      </c>
      <c r="BT741" s="110">
        <f t="shared" si="710"/>
        <v>9.8149093504435084E-2</v>
      </c>
    </row>
    <row r="742" spans="1:72" s="217" customFormat="1">
      <c r="A742" s="110">
        <f t="shared" si="725"/>
        <v>2.0200000000001488</v>
      </c>
      <c r="B742" s="110">
        <f t="shared" si="691"/>
        <v>1476.6259965723152</v>
      </c>
      <c r="C742" s="116">
        <f t="shared" si="692"/>
        <v>1403.5160428484412</v>
      </c>
      <c r="D742" s="110"/>
      <c r="E742" s="205">
        <f t="shared" si="660"/>
        <v>1364.3197635001868</v>
      </c>
      <c r="F742" s="205">
        <f t="shared" si="661"/>
        <v>1476.488681223638</v>
      </c>
      <c r="G742" s="205">
        <f t="shared" si="662"/>
        <v>-0.16667761019303109</v>
      </c>
      <c r="H742" s="205">
        <f t="shared" si="663"/>
        <v>1345.6237163561032</v>
      </c>
      <c r="I742" s="205">
        <f t="shared" si="664"/>
        <v>0</v>
      </c>
      <c r="J742" s="110"/>
      <c r="K742" s="115">
        <f t="shared" si="665"/>
        <v>1333.3479600000169</v>
      </c>
      <c r="L742" s="115">
        <f t="shared" si="666"/>
        <v>1623.5427200000099</v>
      </c>
      <c r="M742" s="115">
        <f t="shared" si="667"/>
        <v>0.22672309552599348</v>
      </c>
      <c r="N742" s="115">
        <f t="shared" si="668"/>
        <v>1441.2476195869922</v>
      </c>
      <c r="O742" s="115">
        <f t="shared" si="669"/>
        <v>1862.7392000000054</v>
      </c>
      <c r="P742" s="110"/>
      <c r="Q742" s="205">
        <f t="shared" si="670"/>
        <v>1.0012241835926046</v>
      </c>
      <c r="R742" s="204">
        <f t="shared" si="671"/>
        <v>69.558948048700813</v>
      </c>
      <c r="S742" s="204">
        <f t="shared" si="672"/>
        <v>69.558948048700813</v>
      </c>
      <c r="T742" s="115">
        <f t="shared" si="673"/>
        <v>0.49373061240768706</v>
      </c>
      <c r="U742" s="115">
        <f t="shared" si="674"/>
        <v>34.692458938114463</v>
      </c>
      <c r="V742" s="115">
        <f t="shared" si="675"/>
        <v>15.748747056926266</v>
      </c>
      <c r="W742" s="202">
        <f t="shared" si="693"/>
        <v>15.748747056926266</v>
      </c>
      <c r="X742" s="110"/>
      <c r="Y742" s="205">
        <f t="shared" si="711"/>
        <v>115.82896760828837</v>
      </c>
      <c r="Z742" s="205">
        <f t="shared" si="712"/>
        <v>0.34943975696450558</v>
      </c>
      <c r="AA742" s="205">
        <f t="shared" si="676"/>
        <v>20.807345951107898</v>
      </c>
      <c r="AB742" s="205">
        <f t="shared" si="694"/>
        <v>20.79525770006223</v>
      </c>
      <c r="AC742" s="205">
        <f t="shared" si="713"/>
        <v>0.35835488265436438</v>
      </c>
      <c r="AD742" s="205">
        <f t="shared" si="677"/>
        <v>21.304957824685857</v>
      </c>
      <c r="AE742" s="205">
        <f t="shared" si="695"/>
        <v>0.50970012462362746</v>
      </c>
      <c r="AF742" s="205">
        <f t="shared" si="678"/>
        <v>0.50970012462362746</v>
      </c>
      <c r="AG742" s="205">
        <f t="shared" si="696"/>
        <v>0.50970012462362746</v>
      </c>
      <c r="AH742" s="205">
        <f t="shared" si="697"/>
        <v>0.50970012462362746</v>
      </c>
      <c r="AI742" s="205">
        <f t="shared" si="679"/>
        <v>0.35372466286942245</v>
      </c>
      <c r="AJ742" s="205">
        <f t="shared" si="714"/>
        <v>1403.9966761063426</v>
      </c>
      <c r="AK742" s="205">
        <f t="shared" si="698"/>
        <v>115.75308463571011</v>
      </c>
      <c r="AL742" s="205">
        <f t="shared" si="680"/>
        <v>115.75308463571011</v>
      </c>
      <c r="AM742" s="205">
        <f t="shared" si="681"/>
        <v>-23.780826130355742</v>
      </c>
      <c r="AN742" s="205">
        <f t="shared" si="699"/>
        <v>-23.780826130355742</v>
      </c>
      <c r="AO742" s="205">
        <f t="shared" si="682"/>
        <v>-23.780826130355742</v>
      </c>
      <c r="AP742" s="205">
        <f t="shared" si="700"/>
        <v>-23.780826130355742</v>
      </c>
      <c r="AQ742" s="205">
        <f t="shared" si="701"/>
        <v>23.780826130355742</v>
      </c>
      <c r="AR742" s="215">
        <f t="shared" si="683"/>
        <v>69.096580190246286</v>
      </c>
      <c r="AS742" s="215">
        <f t="shared" si="684"/>
        <v>69.096580190246286</v>
      </c>
      <c r="AT742" s="215">
        <f t="shared" si="685"/>
        <v>83.893290115675185</v>
      </c>
      <c r="AU742" s="215">
        <f t="shared" si="715"/>
        <v>4407.4916188838406</v>
      </c>
      <c r="AV742" s="201"/>
      <c r="AW742" s="115">
        <f t="shared" si="716"/>
        <v>112.24499999998682</v>
      </c>
      <c r="AX742" s="115">
        <f t="shared" si="717"/>
        <v>0.24179651916673478</v>
      </c>
      <c r="AY742" s="115">
        <f t="shared" si="702"/>
        <v>11.889814168710664</v>
      </c>
      <c r="AZ742" s="115">
        <f t="shared" si="718"/>
        <v>0.24524248076852259</v>
      </c>
      <c r="BA742" s="115">
        <f t="shared" si="703"/>
        <v>12.144889029705993</v>
      </c>
      <c r="BB742" s="115">
        <f t="shared" si="719"/>
        <v>11.889814168710664</v>
      </c>
      <c r="BC742" s="115">
        <f t="shared" si="720"/>
        <v>11.890102237433378</v>
      </c>
      <c r="BD742" s="115">
        <f t="shared" si="721"/>
        <v>12.144889029705993</v>
      </c>
      <c r="BE742" s="115">
        <f t="shared" si="704"/>
        <v>0.2547867922726148</v>
      </c>
      <c r="BF742" s="115">
        <f t="shared" si="705"/>
        <v>0.24290820443343608</v>
      </c>
      <c r="BG742" s="115">
        <f t="shared" si="722"/>
        <v>1403.838648087607</v>
      </c>
      <c r="BH742" s="115">
        <f t="shared" si="723"/>
        <v>101.31458835105821</v>
      </c>
      <c r="BI742" s="115">
        <f t="shared" si="706"/>
        <v>101.31458835105821</v>
      </c>
      <c r="BJ742" s="115">
        <f t="shared" si="707"/>
        <v>-8.2087229527061947</v>
      </c>
      <c r="BK742" s="115">
        <f t="shared" si="686"/>
        <v>-8.2087229527061947</v>
      </c>
      <c r="BL742" s="115">
        <f t="shared" si="687"/>
        <v>-8.2087229527061947</v>
      </c>
      <c r="BM742" s="115">
        <f t="shared" si="708"/>
        <v>8.2087229527061947</v>
      </c>
      <c r="BN742" s="201">
        <f t="shared" si="688"/>
        <v>47.967657381185134</v>
      </c>
      <c r="BO742" s="216">
        <f t="shared" si="724"/>
        <v>3404.8144418864613</v>
      </c>
      <c r="BP742" s="201"/>
      <c r="BQ742" s="110">
        <f t="shared" si="689"/>
        <v>3505.0821595861994</v>
      </c>
      <c r="BR742" s="110">
        <f t="shared" si="690"/>
        <v>0.12574574341516084</v>
      </c>
      <c r="BS742" s="110">
        <f t="shared" si="709"/>
        <v>0.87425425658483913</v>
      </c>
      <c r="BT742" s="110">
        <f t="shared" si="710"/>
        <v>9.9614434975439786E-2</v>
      </c>
    </row>
    <row r="743" spans="1:72" s="217" customFormat="1">
      <c r="A743" s="110">
        <f t="shared" si="725"/>
        <v>2.010000000000149</v>
      </c>
      <c r="B743" s="110">
        <f t="shared" si="691"/>
        <v>1476.4941847080956</v>
      </c>
      <c r="C743" s="116">
        <f t="shared" si="692"/>
        <v>1402.8250770465388</v>
      </c>
      <c r="D743" s="110"/>
      <c r="E743" s="205">
        <f t="shared" si="660"/>
        <v>1363.1492009472638</v>
      </c>
      <c r="F743" s="205">
        <f t="shared" si="661"/>
        <v>1475.282881223638</v>
      </c>
      <c r="G743" s="205">
        <f t="shared" si="662"/>
        <v>-0.16662731259141447</v>
      </c>
      <c r="H743" s="205">
        <f t="shared" si="663"/>
        <v>1344.4646671518267</v>
      </c>
      <c r="I743" s="205">
        <f t="shared" si="664"/>
        <v>0</v>
      </c>
      <c r="J743" s="110"/>
      <c r="K743" s="115">
        <f t="shared" si="665"/>
        <v>1332.2244900000167</v>
      </c>
      <c r="L743" s="115">
        <f t="shared" si="666"/>
        <v>1622.8716800000102</v>
      </c>
      <c r="M743" s="115">
        <f t="shared" si="667"/>
        <v>0.22699757869248985</v>
      </c>
      <c r="N743" s="115">
        <f t="shared" si="668"/>
        <v>1440.3795755101946</v>
      </c>
      <c r="O743" s="115">
        <f t="shared" si="669"/>
        <v>1862.3698000000054</v>
      </c>
      <c r="P743" s="110"/>
      <c r="Q743" s="205">
        <f t="shared" si="670"/>
        <v>1.0108023163198796</v>
      </c>
      <c r="R743" s="204">
        <f t="shared" si="671"/>
        <v>70.415974645988712</v>
      </c>
      <c r="S743" s="204">
        <f t="shared" si="672"/>
        <v>70.415974645988712</v>
      </c>
      <c r="T743" s="115">
        <f t="shared" si="673"/>
        <v>0.49637395327332151</v>
      </c>
      <c r="U743" s="115">
        <f t="shared" si="674"/>
        <v>34.971436859420827</v>
      </c>
      <c r="V743" s="115">
        <f t="shared" si="675"/>
        <v>15.872310157996958</v>
      </c>
      <c r="W743" s="202">
        <f t="shared" si="693"/>
        <v>15.872310157996958</v>
      </c>
      <c r="X743" s="110"/>
      <c r="Y743" s="205">
        <f t="shared" si="711"/>
        <v>115.90492042764956</v>
      </c>
      <c r="Z743" s="205">
        <f t="shared" si="712"/>
        <v>0.35382657557913433</v>
      </c>
      <c r="AA743" s="205">
        <f t="shared" si="676"/>
        <v>21.045928994823278</v>
      </c>
      <c r="AB743" s="205">
        <f t="shared" si="694"/>
        <v>21.033065961365782</v>
      </c>
      <c r="AC743" s="205">
        <f t="shared" si="713"/>
        <v>0.36274450280256365</v>
      </c>
      <c r="AD743" s="205">
        <f t="shared" si="677"/>
        <v>21.54571775056208</v>
      </c>
      <c r="AE743" s="205">
        <f t="shared" si="695"/>
        <v>0.51265178919629761</v>
      </c>
      <c r="AF743" s="205">
        <f t="shared" si="678"/>
        <v>0.51265178919629761</v>
      </c>
      <c r="AG743" s="205">
        <f t="shared" si="696"/>
        <v>0.51265178919629761</v>
      </c>
      <c r="AH743" s="205">
        <f t="shared" si="697"/>
        <v>0.51265178919629761</v>
      </c>
      <c r="AI743" s="205">
        <f t="shared" si="679"/>
        <v>0.35811925389156318</v>
      </c>
      <c r="AJ743" s="205">
        <f t="shared" si="714"/>
        <v>1403.3064308639541</v>
      </c>
      <c r="AK743" s="205">
        <f t="shared" si="698"/>
        <v>115.82896760828837</v>
      </c>
      <c r="AL743" s="205">
        <f t="shared" si="680"/>
        <v>115.82896760828837</v>
      </c>
      <c r="AM743" s="205">
        <f t="shared" si="681"/>
        <v>-23.920447974774504</v>
      </c>
      <c r="AN743" s="205">
        <f t="shared" si="699"/>
        <v>-23.920447974774504</v>
      </c>
      <c r="AO743" s="205">
        <f t="shared" si="682"/>
        <v>-23.920447974774504</v>
      </c>
      <c r="AP743" s="205">
        <f t="shared" si="700"/>
        <v>-23.920447974774504</v>
      </c>
      <c r="AQ743" s="205">
        <f t="shared" si="701"/>
        <v>23.920447974774504</v>
      </c>
      <c r="AR743" s="215">
        <f t="shared" si="683"/>
        <v>69.168742326961564</v>
      </c>
      <c r="AS743" s="215">
        <f t="shared" si="684"/>
        <v>69.168742326961564</v>
      </c>
      <c r="AT743" s="215">
        <f t="shared" si="685"/>
        <v>84.947784172274723</v>
      </c>
      <c r="AU743" s="215">
        <f t="shared" si="715"/>
        <v>4492.4394030561152</v>
      </c>
      <c r="AV743" s="201"/>
      <c r="AW743" s="115">
        <f t="shared" si="716"/>
        <v>112.34700000002489</v>
      </c>
      <c r="AX743" s="115">
        <f t="shared" si="717"/>
        <v>0.24290820443343603</v>
      </c>
      <c r="AY743" s="115">
        <f t="shared" si="702"/>
        <v>11.971905375862679</v>
      </c>
      <c r="AZ743" s="115">
        <f t="shared" si="718"/>
        <v>0.24634880194962058</v>
      </c>
      <c r="BA743" s="115">
        <f t="shared" si="703"/>
        <v>12.227162436940295</v>
      </c>
      <c r="BB743" s="115">
        <f t="shared" si="719"/>
        <v>11.971905375862679</v>
      </c>
      <c r="BC743" s="115">
        <f t="shared" si="720"/>
        <v>11.972189466960439</v>
      </c>
      <c r="BD743" s="115">
        <f t="shared" si="721"/>
        <v>12.227162436940295</v>
      </c>
      <c r="BE743" s="115">
        <f t="shared" si="704"/>
        <v>0.25497296997985686</v>
      </c>
      <c r="BF743" s="115">
        <f t="shared" si="705"/>
        <v>0.24401714058142929</v>
      </c>
      <c r="BG743" s="115">
        <f t="shared" si="722"/>
        <v>1403.1473862218425</v>
      </c>
      <c r="BH743" s="115">
        <f t="shared" si="723"/>
        <v>101.35710410682111</v>
      </c>
      <c r="BI743" s="115">
        <f t="shared" si="706"/>
        <v>101.35710410682111</v>
      </c>
      <c r="BJ743" s="115">
        <f t="shared" si="707"/>
        <v>-8.2071622017968995</v>
      </c>
      <c r="BK743" s="115">
        <f t="shared" si="686"/>
        <v>-8.2071622017968995</v>
      </c>
      <c r="BL743" s="115">
        <f t="shared" si="687"/>
        <v>-8.2071622017968995</v>
      </c>
      <c r="BM743" s="115">
        <f t="shared" si="708"/>
        <v>8.2071622017968995</v>
      </c>
      <c r="BN743" s="201">
        <f t="shared" si="688"/>
        <v>48.352958564244275</v>
      </c>
      <c r="BO743" s="216">
        <f t="shared" si="724"/>
        <v>3453.1674004507054</v>
      </c>
      <c r="BP743" s="201"/>
      <c r="BQ743" s="110">
        <f t="shared" si="689"/>
        <v>3557.0946007112461</v>
      </c>
      <c r="BR743" s="110">
        <f t="shared" si="690"/>
        <v>0.12629519052312654</v>
      </c>
      <c r="BS743" s="110">
        <f t="shared" si="709"/>
        <v>0.87370480947687346</v>
      </c>
      <c r="BT743" s="110">
        <f t="shared" si="710"/>
        <v>0.10109262855221361</v>
      </c>
    </row>
    <row r="744" spans="1:72" s="217" customFormat="1">
      <c r="A744" s="110">
        <f t="shared" si="725"/>
        <v>2.0000000000001492</v>
      </c>
      <c r="B744" s="110">
        <f t="shared" si="691"/>
        <v>1476.3623728438763</v>
      </c>
      <c r="C744" s="116">
        <f t="shared" si="692"/>
        <v>1402.1333896232693</v>
      </c>
      <c r="D744" s="110"/>
      <c r="E744" s="205">
        <f t="shared" si="660"/>
        <v>1361.9775120395896</v>
      </c>
      <c r="F744" s="205">
        <f t="shared" si="661"/>
        <v>1474.0742812236381</v>
      </c>
      <c r="G744" s="205">
        <f t="shared" si="662"/>
        <v>-0.16657620435701331</v>
      </c>
      <c r="H744" s="205">
        <f t="shared" si="663"/>
        <v>1343.3048577082266</v>
      </c>
      <c r="I744" s="205">
        <f t="shared" si="664"/>
        <v>0</v>
      </c>
      <c r="J744" s="110"/>
      <c r="K744" s="115">
        <f t="shared" si="665"/>
        <v>1331.100000000017</v>
      </c>
      <c r="L744" s="115">
        <f t="shared" si="666"/>
        <v>1622.2000000000098</v>
      </c>
      <c r="M744" s="115">
        <f t="shared" si="667"/>
        <v>0.22727272727272316</v>
      </c>
      <c r="N744" s="115">
        <f t="shared" si="668"/>
        <v>1439.5111008508529</v>
      </c>
      <c r="O744" s="115">
        <f t="shared" si="669"/>
        <v>1862.0000000000057</v>
      </c>
      <c r="P744" s="110"/>
      <c r="Q744" s="205">
        <f t="shared" si="670"/>
        <v>1.0204117534956023</v>
      </c>
      <c r="R744" s="204">
        <f t="shared" si="671"/>
        <v>71.278797611372227</v>
      </c>
      <c r="S744" s="204">
        <f t="shared" si="672"/>
        <v>71.278797611372227</v>
      </c>
      <c r="T744" s="115">
        <f t="shared" si="673"/>
        <v>0.49901193007166922</v>
      </c>
      <c r="U744" s="115">
        <f t="shared" si="674"/>
        <v>35.250590209582562</v>
      </c>
      <c r="V744" s="115">
        <f t="shared" si="675"/>
        <v>15.995989972216121</v>
      </c>
      <c r="W744" s="202">
        <f t="shared" si="693"/>
        <v>15.995989972216121</v>
      </c>
      <c r="X744" s="110"/>
      <c r="Y744" s="205">
        <f t="shared" si="711"/>
        <v>115.98094436001495</v>
      </c>
      <c r="Z744" s="205">
        <f t="shared" si="712"/>
        <v>0.35822511099984455</v>
      </c>
      <c r="AA744" s="205">
        <f t="shared" si="676"/>
        <v>21.285918917545668</v>
      </c>
      <c r="AB744" s="205">
        <f t="shared" si="694"/>
        <v>21.272270441113523</v>
      </c>
      <c r="AC744" s="205">
        <f t="shared" si="713"/>
        <v>0.36714597470786214</v>
      </c>
      <c r="AD744" s="205">
        <f t="shared" si="677"/>
        <v>21.787887355679402</v>
      </c>
      <c r="AE744" s="205">
        <f t="shared" si="695"/>
        <v>0.51561691456587866</v>
      </c>
      <c r="AF744" s="205">
        <f t="shared" si="678"/>
        <v>0.51561691456587866</v>
      </c>
      <c r="AG744" s="205">
        <f t="shared" si="696"/>
        <v>0.51561691456587866</v>
      </c>
      <c r="AH744" s="205">
        <f t="shared" si="697"/>
        <v>0.51561691456587866</v>
      </c>
      <c r="AI744" s="205">
        <f t="shared" si="679"/>
        <v>0.36252568036667676</v>
      </c>
      <c r="AJ744" s="205">
        <f t="shared" si="714"/>
        <v>1402.615469554943</v>
      </c>
      <c r="AK744" s="205">
        <f t="shared" si="698"/>
        <v>115.90492042764956</v>
      </c>
      <c r="AL744" s="205">
        <f t="shared" si="680"/>
        <v>115.90492042764956</v>
      </c>
      <c r="AM744" s="205">
        <f t="shared" si="681"/>
        <v>-24.060798839236281</v>
      </c>
      <c r="AN744" s="205">
        <f t="shared" si="699"/>
        <v>-24.060798839236281</v>
      </c>
      <c r="AO744" s="205">
        <f t="shared" si="682"/>
        <v>-24.060798839236281</v>
      </c>
      <c r="AP744" s="205">
        <f t="shared" si="700"/>
        <v>-24.060798839236281</v>
      </c>
      <c r="AQ744" s="205">
        <f t="shared" si="701"/>
        <v>24.060798839236281</v>
      </c>
      <c r="AR744" s="215">
        <f t="shared" si="683"/>
        <v>69.240821249494857</v>
      </c>
      <c r="AS744" s="215">
        <f t="shared" si="684"/>
        <v>69.240821249494857</v>
      </c>
      <c r="AT744" s="215">
        <f t="shared" si="685"/>
        <v>86.010414408099194</v>
      </c>
      <c r="AU744" s="215">
        <f t="shared" si="715"/>
        <v>4578.449817464214</v>
      </c>
      <c r="AV744" s="201"/>
      <c r="AW744" s="115">
        <f t="shared" si="716"/>
        <v>112.448999999972</v>
      </c>
      <c r="AX744" s="115">
        <f t="shared" si="717"/>
        <v>0.24401714058142931</v>
      </c>
      <c r="AY744" s="115">
        <f t="shared" si="702"/>
        <v>12.053980944084079</v>
      </c>
      <c r="AZ744" s="115">
        <f t="shared" si="718"/>
        <v>0.24745238620149124</v>
      </c>
      <c r="BA744" s="115">
        <f t="shared" si="703"/>
        <v>12.309416570235832</v>
      </c>
      <c r="BB744" s="115">
        <f t="shared" si="719"/>
        <v>12.053980944084079</v>
      </c>
      <c r="BC744" s="115">
        <f t="shared" si="720"/>
        <v>12.054261088978405</v>
      </c>
      <c r="BD744" s="115">
        <f t="shared" si="721"/>
        <v>12.309416570235832</v>
      </c>
      <c r="BE744" s="115">
        <f t="shared" si="704"/>
        <v>0.25515548125742704</v>
      </c>
      <c r="BF744" s="115">
        <f t="shared" si="705"/>
        <v>0.24512333893777391</v>
      </c>
      <c r="BG744" s="115">
        <f t="shared" si="722"/>
        <v>1402.4554039648012</v>
      </c>
      <c r="BH744" s="115">
        <f t="shared" si="723"/>
        <v>101.39965985731794</v>
      </c>
      <c r="BI744" s="115">
        <f t="shared" si="706"/>
        <v>101.39965985731794</v>
      </c>
      <c r="BJ744" s="115">
        <f t="shared" si="707"/>
        <v>-8.205503941659023</v>
      </c>
      <c r="BK744" s="115">
        <f t="shared" si="686"/>
        <v>-8.205503941659023</v>
      </c>
      <c r="BL744" s="115">
        <f t="shared" si="687"/>
        <v>-8.205503941659023</v>
      </c>
      <c r="BM744" s="115">
        <f t="shared" si="708"/>
        <v>8.205503941659023</v>
      </c>
      <c r="BN744" s="201">
        <f t="shared" si="688"/>
        <v>48.739131749783539</v>
      </c>
      <c r="BO744" s="216">
        <f t="shared" si="724"/>
        <v>3501.906532200489</v>
      </c>
      <c r="BP744" s="201"/>
      <c r="BQ744" s="110">
        <f t="shared" si="689"/>
        <v>3609.5608607268618</v>
      </c>
      <c r="BR744" s="110">
        <f t="shared" si="690"/>
        <v>0.12684229450953893</v>
      </c>
      <c r="BS744" s="110">
        <f t="shared" si="709"/>
        <v>0.87315770549046101</v>
      </c>
      <c r="BT744" s="110">
        <f t="shared" si="710"/>
        <v>0.10258371966185741</v>
      </c>
    </row>
    <row r="745" spans="1:72" s="217" customFormat="1">
      <c r="A745" s="110">
        <f t="shared" si="725"/>
        <v>1.9900000000001492</v>
      </c>
      <c r="B745" s="110">
        <f t="shared" si="691"/>
        <v>1476.230560979657</v>
      </c>
      <c r="C745" s="116">
        <f t="shared" si="692"/>
        <v>1401.4409814107744</v>
      </c>
      <c r="D745" s="110"/>
      <c r="E745" s="205">
        <f t="shared" si="660"/>
        <v>1360.8046967771636</v>
      </c>
      <c r="F745" s="205">
        <f t="shared" si="661"/>
        <v>1472.8628812236379</v>
      </c>
      <c r="G745" s="205">
        <f t="shared" si="662"/>
        <v>-0.1665242888566375</v>
      </c>
      <c r="H745" s="205">
        <f t="shared" si="663"/>
        <v>1342.1442873016485</v>
      </c>
      <c r="I745" s="205">
        <f t="shared" si="664"/>
        <v>0</v>
      </c>
      <c r="J745" s="110"/>
      <c r="K745" s="115">
        <f t="shared" si="665"/>
        <v>1329.9744900000169</v>
      </c>
      <c r="L745" s="115">
        <f t="shared" si="666"/>
        <v>1621.5276800000099</v>
      </c>
      <c r="M745" s="115">
        <f t="shared" si="667"/>
        <v>0.22754854368931623</v>
      </c>
      <c r="N745" s="115">
        <f t="shared" si="668"/>
        <v>1438.642197346594</v>
      </c>
      <c r="O745" s="115">
        <f t="shared" si="669"/>
        <v>1861.6298000000056</v>
      </c>
      <c r="P745" s="110"/>
      <c r="Q745" s="205">
        <f t="shared" si="670"/>
        <v>1.0300529566194037</v>
      </c>
      <c r="R745" s="204">
        <f t="shared" si="671"/>
        <v>72.147433243964485</v>
      </c>
      <c r="S745" s="204">
        <f t="shared" si="672"/>
        <v>72.147433243964485</v>
      </c>
      <c r="T745" s="115">
        <f t="shared" si="673"/>
        <v>0.50164455748072445</v>
      </c>
      <c r="U745" s="115">
        <f t="shared" si="674"/>
        <v>35.52991407424512</v>
      </c>
      <c r="V745" s="115">
        <f t="shared" si="675"/>
        <v>16.119784572213121</v>
      </c>
      <c r="W745" s="202">
        <f t="shared" si="693"/>
        <v>16.119784572213121</v>
      </c>
      <c r="X745" s="110"/>
      <c r="Y745" s="205">
        <f t="shared" si="711"/>
        <v>116.05704065780164</v>
      </c>
      <c r="Z745" s="205">
        <f t="shared" si="712"/>
        <v>0.36263557931389734</v>
      </c>
      <c r="AA745" s="205">
        <f t="shared" si="676"/>
        <v>21.527322995830907</v>
      </c>
      <c r="AB745" s="205">
        <f t="shared" si="694"/>
        <v>21.512878429505886</v>
      </c>
      <c r="AC745" s="205">
        <f t="shared" si="713"/>
        <v>0.37155951472244986</v>
      </c>
      <c r="AD745" s="205">
        <f t="shared" si="677"/>
        <v>22.031473914216392</v>
      </c>
      <c r="AE745" s="205">
        <f t="shared" si="695"/>
        <v>0.51859548471050587</v>
      </c>
      <c r="AF745" s="205">
        <f t="shared" si="678"/>
        <v>0.51859548471050587</v>
      </c>
      <c r="AG745" s="205">
        <f t="shared" si="696"/>
        <v>0.51859548471050587</v>
      </c>
      <c r="AH745" s="205">
        <f t="shared" si="697"/>
        <v>0.51859548471050587</v>
      </c>
      <c r="AI745" s="205">
        <f t="shared" si="679"/>
        <v>0.36694415802830443</v>
      </c>
      <c r="AJ745" s="205">
        <f t="shared" si="714"/>
        <v>1401.9237929190556</v>
      </c>
      <c r="AK745" s="205">
        <f t="shared" si="698"/>
        <v>115.98094436001495</v>
      </c>
      <c r="AL745" s="205">
        <f t="shared" si="680"/>
        <v>115.98094436001495</v>
      </c>
      <c r="AM745" s="205">
        <f t="shared" si="681"/>
        <v>-24.201878295345441</v>
      </c>
      <c r="AN745" s="205">
        <f t="shared" si="699"/>
        <v>-24.201878295345441</v>
      </c>
      <c r="AO745" s="205">
        <f t="shared" si="682"/>
        <v>-24.201878295345441</v>
      </c>
      <c r="AP745" s="205">
        <f t="shared" si="700"/>
        <v>-24.201878295345441</v>
      </c>
      <c r="AQ745" s="205">
        <f t="shared" si="701"/>
        <v>24.201878295345441</v>
      </c>
      <c r="AR745" s="215">
        <f t="shared" si="683"/>
        <v>69.312820535420542</v>
      </c>
      <c r="AS745" s="215">
        <f t="shared" si="684"/>
        <v>69.312820535420542</v>
      </c>
      <c r="AT745" s="215">
        <f t="shared" si="685"/>
        <v>87.081242247034638</v>
      </c>
      <c r="AU745" s="215">
        <f t="shared" si="715"/>
        <v>4665.5310597112484</v>
      </c>
      <c r="AV745" s="201"/>
      <c r="AW745" s="115">
        <f t="shared" si="716"/>
        <v>112.55100000000756</v>
      </c>
      <c r="AX745" s="115">
        <f t="shared" si="717"/>
        <v>0.24512333893777394</v>
      </c>
      <c r="AY745" s="115">
        <f t="shared" si="702"/>
        <v>12.136039898697886</v>
      </c>
      <c r="AZ745" s="115">
        <f t="shared" si="718"/>
        <v>0.2485532448153259</v>
      </c>
      <c r="BA745" s="115">
        <f t="shared" si="703"/>
        <v>12.391650495431511</v>
      </c>
      <c r="BB745" s="115">
        <f t="shared" si="719"/>
        <v>12.136039898697886</v>
      </c>
      <c r="BC745" s="115">
        <f t="shared" si="720"/>
        <v>12.136316128394995</v>
      </c>
      <c r="BD745" s="115">
        <f t="shared" si="721"/>
        <v>12.391650495431511</v>
      </c>
      <c r="BE745" s="115">
        <f t="shared" si="704"/>
        <v>0.25533436703651624</v>
      </c>
      <c r="BF745" s="115">
        <f t="shared" si="705"/>
        <v>0.24622681065809893</v>
      </c>
      <c r="BG745" s="115">
        <f t="shared" si="722"/>
        <v>1401.7627021109099</v>
      </c>
      <c r="BH745" s="115">
        <f t="shared" si="723"/>
        <v>101.44225540268499</v>
      </c>
      <c r="BI745" s="115">
        <f t="shared" si="706"/>
        <v>101.44225540268499</v>
      </c>
      <c r="BJ745" s="115">
        <f t="shared" si="707"/>
        <v>-8.2037489150739429</v>
      </c>
      <c r="BK745" s="115">
        <f t="shared" si="686"/>
        <v>-8.2037489150739429</v>
      </c>
      <c r="BL745" s="115">
        <f t="shared" si="687"/>
        <v>-8.2037489150739429</v>
      </c>
      <c r="BM745" s="115">
        <f t="shared" si="708"/>
        <v>8.2037489150739429</v>
      </c>
      <c r="BN745" s="201">
        <f t="shared" si="688"/>
        <v>49.126177523220065</v>
      </c>
      <c r="BO745" s="216">
        <f t="shared" si="724"/>
        <v>3551.0327097237091</v>
      </c>
      <c r="BP745" s="201"/>
      <c r="BQ745" s="110">
        <f t="shared" si="689"/>
        <v>3662.482544722463</v>
      </c>
      <c r="BR745" s="110">
        <f t="shared" si="690"/>
        <v>0.12738712069588293</v>
      </c>
      <c r="BS745" s="110">
        <f t="shared" si="709"/>
        <v>0.87261287930411713</v>
      </c>
      <c r="BT745" s="110">
        <f t="shared" si="710"/>
        <v>0.10408775392101241</v>
      </c>
    </row>
    <row r="746" spans="1:72" s="217" customFormat="1">
      <c r="A746" s="110">
        <f t="shared" si="725"/>
        <v>1.9800000000001492</v>
      </c>
      <c r="B746" s="110">
        <f t="shared" si="691"/>
        <v>1476.0987491154376</v>
      </c>
      <c r="C746" s="116">
        <f t="shared" si="692"/>
        <v>1400.7478532054201</v>
      </c>
      <c r="D746" s="110"/>
      <c r="E746" s="205">
        <f t="shared" si="660"/>
        <v>1359.6307551599864</v>
      </c>
      <c r="F746" s="205">
        <f t="shared" si="661"/>
        <v>1471.6486812236381</v>
      </c>
      <c r="G746" s="205">
        <f t="shared" si="662"/>
        <v>-0.16647156949981423</v>
      </c>
      <c r="H746" s="205">
        <f t="shared" si="663"/>
        <v>1340.9829551960561</v>
      </c>
      <c r="I746" s="205">
        <f t="shared" si="664"/>
        <v>0</v>
      </c>
      <c r="J746" s="110"/>
      <c r="K746" s="115">
        <f t="shared" si="665"/>
        <v>1328.8479600000169</v>
      </c>
      <c r="L746" s="115">
        <f t="shared" si="666"/>
        <v>1620.85472000001</v>
      </c>
      <c r="M746" s="115">
        <f t="shared" si="667"/>
        <v>0.22782503037666657</v>
      </c>
      <c r="N746" s="115">
        <f t="shared" si="668"/>
        <v>1437.7728667425342</v>
      </c>
      <c r="O746" s="115">
        <f t="shared" si="669"/>
        <v>1861.2592000000056</v>
      </c>
      <c r="P746" s="110"/>
      <c r="Q746" s="205">
        <f t="shared" si="670"/>
        <v>1.0397263906606422</v>
      </c>
      <c r="R746" s="204">
        <f t="shared" si="671"/>
        <v>73.021897690560593</v>
      </c>
      <c r="S746" s="204">
        <f t="shared" si="672"/>
        <v>73.021897690560593</v>
      </c>
      <c r="T746" s="115">
        <f t="shared" si="673"/>
        <v>0.50427185012916886</v>
      </c>
      <c r="U746" s="115">
        <f t="shared" si="674"/>
        <v>35.809403598481268</v>
      </c>
      <c r="V746" s="115">
        <f t="shared" si="675"/>
        <v>16.243692051684416</v>
      </c>
      <c r="W746" s="202">
        <f t="shared" si="693"/>
        <v>16.243692051684416</v>
      </c>
      <c r="X746" s="110"/>
      <c r="Y746" s="205">
        <f t="shared" si="711"/>
        <v>116.13321055924634</v>
      </c>
      <c r="Z746" s="205">
        <f t="shared" si="712"/>
        <v>0.36705819765016795</v>
      </c>
      <c r="AA746" s="205">
        <f t="shared" si="676"/>
        <v>21.770148501049562</v>
      </c>
      <c r="AB746" s="205">
        <f t="shared" si="694"/>
        <v>21.75489721245934</v>
      </c>
      <c r="AC746" s="205">
        <f t="shared" si="713"/>
        <v>0.37598534025260977</v>
      </c>
      <c r="AD746" s="205">
        <f t="shared" si="677"/>
        <v>22.276484694222241</v>
      </c>
      <c r="AE746" s="205">
        <f t="shared" si="695"/>
        <v>0.52158748176290004</v>
      </c>
      <c r="AF746" s="205">
        <f t="shared" si="678"/>
        <v>0.52158748176290004</v>
      </c>
      <c r="AG746" s="205">
        <f t="shared" si="696"/>
        <v>0.52158748176290004</v>
      </c>
      <c r="AH746" s="205">
        <f t="shared" si="697"/>
        <v>0.52158748176290004</v>
      </c>
      <c r="AI746" s="205">
        <f t="shared" si="679"/>
        <v>0.37137490366984371</v>
      </c>
      <c r="AJ746" s="205">
        <f t="shared" si="714"/>
        <v>1401.2314016611706</v>
      </c>
      <c r="AK746" s="205">
        <f t="shared" si="698"/>
        <v>116.05704065780164</v>
      </c>
      <c r="AL746" s="205">
        <f t="shared" si="680"/>
        <v>116.05704065780164</v>
      </c>
      <c r="AM746" s="205">
        <f t="shared" si="681"/>
        <v>-24.343685847650157</v>
      </c>
      <c r="AN746" s="205">
        <f t="shared" si="699"/>
        <v>-24.343685847650157</v>
      </c>
      <c r="AO746" s="205">
        <f t="shared" si="682"/>
        <v>-24.343685847650157</v>
      </c>
      <c r="AP746" s="205">
        <f t="shared" si="700"/>
        <v>-24.343685847650157</v>
      </c>
      <c r="AQ746" s="205">
        <f t="shared" si="701"/>
        <v>24.343685847650157</v>
      </c>
      <c r="AR746" s="215">
        <f t="shared" si="683"/>
        <v>69.384743682092846</v>
      </c>
      <c r="AS746" s="215">
        <f t="shared" si="684"/>
        <v>69.384743682092846</v>
      </c>
      <c r="AT746" s="215">
        <f t="shared" si="685"/>
        <v>88.160329442592058</v>
      </c>
      <c r="AU746" s="215">
        <f t="shared" si="715"/>
        <v>4753.6913891538406</v>
      </c>
      <c r="AV746" s="201"/>
      <c r="AW746" s="115">
        <f t="shared" si="716"/>
        <v>112.65300000000015</v>
      </c>
      <c r="AX746" s="115">
        <f t="shared" si="717"/>
        <v>0.24622681065809895</v>
      </c>
      <c r="AY746" s="115">
        <f t="shared" si="702"/>
        <v>12.218081272447593</v>
      </c>
      <c r="AZ746" s="115">
        <f t="shared" si="718"/>
        <v>0.24965138891101346</v>
      </c>
      <c r="BA746" s="115">
        <f t="shared" si="703"/>
        <v>12.473863285172301</v>
      </c>
      <c r="BB746" s="115">
        <f t="shared" si="719"/>
        <v>12.218081272447593</v>
      </c>
      <c r="BC746" s="115">
        <f t="shared" si="720"/>
        <v>12.218353617545734</v>
      </c>
      <c r="BD746" s="115">
        <f t="shared" si="721"/>
        <v>12.473863285172301</v>
      </c>
      <c r="BE746" s="115">
        <f t="shared" si="704"/>
        <v>0.25550966762656735</v>
      </c>
      <c r="BF746" s="115">
        <f t="shared" si="705"/>
        <v>0.24732756673053261</v>
      </c>
      <c r="BG746" s="115">
        <f t="shared" si="722"/>
        <v>1401.0692814196818</v>
      </c>
      <c r="BH746" s="115">
        <f t="shared" si="723"/>
        <v>101.48489054897701</v>
      </c>
      <c r="BI746" s="115">
        <f t="shared" si="706"/>
        <v>101.48489054897701</v>
      </c>
      <c r="BJ746" s="115">
        <f t="shared" si="707"/>
        <v>-8.2018978567215655</v>
      </c>
      <c r="BK746" s="115">
        <f t="shared" si="686"/>
        <v>-8.2018978567215655</v>
      </c>
      <c r="BL746" s="115">
        <f t="shared" si="687"/>
        <v>-8.2018978567215655</v>
      </c>
      <c r="BM746" s="115">
        <f t="shared" si="708"/>
        <v>8.2018978567215655</v>
      </c>
      <c r="BN746" s="201">
        <f t="shared" si="688"/>
        <v>49.514096511198659</v>
      </c>
      <c r="BO746" s="216">
        <f t="shared" si="724"/>
        <v>3600.5468062349078</v>
      </c>
      <c r="BP746" s="201"/>
      <c r="BQ746" s="110">
        <f t="shared" si="689"/>
        <v>3715.8612645268013</v>
      </c>
      <c r="BR746" s="110">
        <f t="shared" si="690"/>
        <v>0.12792973285990544</v>
      </c>
      <c r="BS746" s="110">
        <f t="shared" si="709"/>
        <v>0.8720702671400945</v>
      </c>
      <c r="BT746" s="110">
        <f t="shared" si="710"/>
        <v>0.10560477713785169</v>
      </c>
    </row>
    <row r="747" spans="1:72" s="217" customFormat="1">
      <c r="A747" s="110">
        <f t="shared" si="725"/>
        <v>1.9700000000001492</v>
      </c>
      <c r="B747" s="110">
        <f t="shared" si="691"/>
        <v>1475.9669372512183</v>
      </c>
      <c r="C747" s="116">
        <f t="shared" si="692"/>
        <v>1400.0540057685992</v>
      </c>
      <c r="D747" s="110"/>
      <c r="E747" s="205">
        <f t="shared" ref="E747:E810" si="726">(($P$19*($B$28+$B$27)+$P$20)*A747*A747+($P$21*($B$27+$B$28)+$P$22*($B$25/($B$25+$B$23))+$P$23)*A747+$P$24)</f>
        <v>1358.4556871880575</v>
      </c>
      <c r="F747" s="205">
        <f t="shared" ref="F747:F810" si="727">$P$25*A747^2+$P$26*A747+$P$27*($B$25/($B$25+$B$23))+$P$28*$B$21+$P$29*$B$26+$P$30</f>
        <v>1470.4316812236382</v>
      </c>
      <c r="G747" s="205">
        <f t="shared" ref="G747:G810" si="728">(-($P$36*$B$26+$P$37)+(($P$36*$B$26+$P$37)^2-4*5*(($P$31+$P$32*$B$25/($B$25+$B$23))*$A747^2+($P$33+$P$34*$B$25/($B$25+$B$23))*$A747+$P$35))^0.5)/(2*(($P$31+$P$32*$B$25/($B$23+$B$25))*$A747^2+($P$33+$P$34*$B$25/($B$25+$B$23))*$A747+$P$35))</f>
        <v>-0.16641804973810448</v>
      </c>
      <c r="H747" s="205">
        <f t="shared" ref="H747:H810" si="729">G747*(F747-E747)+E747</f>
        <v>1339.8208606431706</v>
      </c>
      <c r="I747" s="205">
        <f t="shared" ref="I747:I810" si="730">(($P$31+$P$32*$B$25/($B$25+$B$23))*$A747^2+($P$33+$P$34*$B$25/($B$25+$B$23))*$A747+$P$35)*G747^2+($P$36*$B$26+$P$37)*G747+5</f>
        <v>0</v>
      </c>
      <c r="J747" s="110"/>
      <c r="K747" s="115">
        <f t="shared" ref="K747:K810" si="731">1085.7+132.9*A747-5.1*A747*A747</f>
        <v>1327.720410000017</v>
      </c>
      <c r="L747" s="115">
        <f t="shared" ref="L747:L810" si="732">1475+80*A747-3.2*A747*A747</f>
        <v>1620.18112000001</v>
      </c>
      <c r="M747" s="115">
        <f t="shared" ref="M747:M810" si="733">$G$14/(0.5+0.08*A747)</f>
        <v>0.22810218978101773</v>
      </c>
      <c r="N747" s="115">
        <f t="shared" ref="N747:N810" si="734">M747^(1/1.5)*(L747-K747)+K747</f>
        <v>1436.903110791322</v>
      </c>
      <c r="O747" s="115">
        <f t="shared" ref="O747:O810" si="735">1780+45*A747-2*A747*A747</f>
        <v>1860.8882000000056</v>
      </c>
      <c r="P747" s="110"/>
      <c r="Q747" s="205">
        <f t="shared" ref="Q747:Q810" si="736">IF(F747&lt;E747,-1,(B747-E747)/(F747-E747))</f>
        <v>1.0494325241338893</v>
      </c>
      <c r="R747" s="204">
        <f t="shared" ref="R747:R810" si="737">IF(Q747&lt;G747,0,(($P$31+$P$32*($B$25/($B$25+$B$23)))*A747^2+($P$33+$P$34*($B$25/($B$25+$B$23)))*A747+$P$35)*Q747^2+($P$36*$B$26+$P$37)*Q747+5)</f>
        <v>73.902206937688405</v>
      </c>
      <c r="S747" s="204">
        <f t="shared" ref="S747:S810" si="738">IF(R747&lt;0,0,R747)</f>
        <v>73.902206937688405</v>
      </c>
      <c r="T747" s="115">
        <f t="shared" ref="T747:T810" si="739">(B747-K747)/(L747-K747)</f>
        <v>0.50689382259656302</v>
      </c>
      <c r="U747" s="115">
        <f t="shared" ref="U747:U765" si="740">IF(T747&lt;0,0,T747^1.5*100)</f>
        <v>36.089053985922483</v>
      </c>
      <c r="V747" s="115">
        <f t="shared" ref="V747:V810" si="741">IF(B747&lt;N747,0,(M747+(1-M747)*(B747-N747)/(O747-N747))^1.5*100)</f>
        <v>16.367710525112113</v>
      </c>
      <c r="W747" s="202">
        <f t="shared" si="693"/>
        <v>16.367710525112113</v>
      </c>
      <c r="X747" s="110"/>
      <c r="Y747" s="205">
        <f t="shared" si="711"/>
        <v>116.20945528854908</v>
      </c>
      <c r="Z747" s="205">
        <f t="shared" si="712"/>
        <v>0.3714931842205722</v>
      </c>
      <c r="AA747" s="205">
        <f t="shared" ref="AA747:AA810" si="742">IF(Z747&lt;$G747,0,IF(((($P$31+$P$32*($B$25/($B$25+$B$23)))*$A747^2+($P$33+$P$34*($B$25/($B$25+$B$23)))*$A747+$P$35)*Z747^2+($P$36*$B$26+$P$37)*Z747+5)&lt;0,0,((($P$31+$P$32*($B$25/($B$25+$B$23)))*$A747^2+($P$33+$P$34*($B$25/($B$25+$B$23)))*$A747+$P$35)*Z747^2+($P$36*$B$26+$P$37)*Z747+5)))</f>
        <v>22.014402698668945</v>
      </c>
      <c r="AB747" s="205">
        <f t="shared" si="694"/>
        <v>21.998334070935844</v>
      </c>
      <c r="AC747" s="205">
        <f t="shared" si="713"/>
        <v>0.38042366980020675</v>
      </c>
      <c r="AD747" s="205">
        <f t="shared" ref="AD747:AD810" si="743">IF(AC747&lt;$G747,0,IF(((($P$31+$P$32*($B$25/($B$25+$B$23)))*$A747^2+($P$33+$P$34*($B$25/($B$25+$B$23)))*$A747+$P$35)*AC747^2+($P$36*$B$26+$P$37)*AC747+5)&lt;0,0,((($P$31+$P$32*($B$25/($B$25+$B$23)))*$A747^2+($P$33+$P$34*($B$25/($B$25+$B$23)))*$A747+$P$35)*AC747^2+($P$36*$B$26+$P$37)*AC747+5)))</f>
        <v>22.522926956883175</v>
      </c>
      <c r="AE747" s="205">
        <f t="shared" si="695"/>
        <v>0.52459288594733167</v>
      </c>
      <c r="AF747" s="205">
        <f t="shared" ref="AF747:AF810" si="744">IF(C747&gt;$F747,0.3,AD747-AB747)</f>
        <v>0.52459288594733167</v>
      </c>
      <c r="AG747" s="205">
        <f t="shared" si="696"/>
        <v>0.52459288594733167</v>
      </c>
      <c r="AH747" s="205">
        <f t="shared" si="697"/>
        <v>0.52459288594733167</v>
      </c>
      <c r="AI747" s="205">
        <f t="shared" ref="AI747:AI810" si="745">(-($P$36*$B$26+$P$37)+(($P$36*$B$26+$P$37)^2-4*(5-AA748)*(($P$31+$P$32*$B$25/($B$25+$B$23))*$A747^2+($P$33+$P$34*$B$25/($B$25+$B$23))*$A747+$P$35))^0.5)/(2*(($P$31+$P$32*$B$25/($B$23+$B$25))*$A747^2+($P$33+$P$34*$B$25/($B$25+$B$23))*$A747+$P$35))</f>
        <v>0.37581813518544627</v>
      </c>
      <c r="AJ747" s="205">
        <f t="shared" si="714"/>
        <v>1400.5382964520461</v>
      </c>
      <c r="AK747" s="205">
        <f t="shared" si="698"/>
        <v>116.13321055924634</v>
      </c>
      <c r="AL747" s="205">
        <f t="shared" ref="AL747:AL810" si="746">IF(AB747=0,Y747,AK747)</f>
        <v>116.13321055924634</v>
      </c>
      <c r="AM747" s="205">
        <f t="shared" ref="AM747:AM810" si="747">IF(BM747&lt;=0,((AL747-($O$13*($G$11+273.15)/($G$12*$O$14*$O$12+(1-$G$12)*$R$14*$R$12)*10^9))/($G$12*($G$11+273.15)*$O$15/($G$12*$O$12+(1-$G$12)*$R$12)+100/AH747))*-100,(AL747-($G$12*$O$13+(1-$G$12)*$R$13)*($G$11+273.15)/($G$12*$O$14*$O$12+(1-$G$12)*$R$14*$R$12)*10^9+(1-$G$12)*($G$11+273.15)*$R$15/$R$12*(AL747-BI747)/(100/BE747))/($G$12*($G$11+273.15)*$O$15/$O$12+(1-$G$12)*($G$11+273.15)*$R$15/$R$12*(100/AH747)/(100/BE747)+100/AH747)*-100)</f>
        <v>-24.486220930568265</v>
      </c>
      <c r="AN747" s="205">
        <f t="shared" si="699"/>
        <v>-24.486220930568265</v>
      </c>
      <c r="AO747" s="205">
        <f t="shared" ref="AO747:AO810" si="748">IF(AN747&gt;=0,0,AN747)</f>
        <v>-24.486220930568265</v>
      </c>
      <c r="AP747" s="205">
        <f t="shared" si="700"/>
        <v>-24.486220930568265</v>
      </c>
      <c r="AQ747" s="205">
        <f t="shared" si="701"/>
        <v>24.486220930568265</v>
      </c>
      <c r="AR747" s="215">
        <f t="shared" ref="AR747:AR810" si="749">IF(AND(AB747=0,BC747=0),(B748-B747)/(A748-A747),IF(AB747=0,BI747+1/BE747*BL747,AL747+1/AH747*AP747))</f>
        <v>69.456594107709776</v>
      </c>
      <c r="AS747" s="215">
        <f t="shared" ref="AS747:AS810" si="750">IF(AA747&gt;=100,BI747+1/BE747*BL747,AR747)</f>
        <v>69.456594107709776</v>
      </c>
      <c r="AT747" s="215">
        <f t="shared" ref="AT747:AT810" si="751">IF(AB747=AB746,0,(AB747/100)/(1-($G$12*AB747/100+(1-$G$12)*BC747/100))*($A747-$A748)*10^9/($R$16*9.8))</f>
        <v>89.247738078040115</v>
      </c>
      <c r="AU747" s="215">
        <f t="shared" si="715"/>
        <v>4842.9391272318808</v>
      </c>
      <c r="AV747" s="201"/>
      <c r="AW747" s="115">
        <f t="shared" si="716"/>
        <v>112.75499999999273</v>
      </c>
      <c r="AX747" s="115">
        <f t="shared" si="717"/>
        <v>0.24732756673053255</v>
      </c>
      <c r="AY747" s="115">
        <f t="shared" si="702"/>
        <v>12.300104105417008</v>
      </c>
      <c r="AZ747" s="115">
        <f t="shared" si="718"/>
        <v>0.25074682944106902</v>
      </c>
      <c r="BA747" s="115">
        <f t="shared" si="703"/>
        <v>12.556054018842167</v>
      </c>
      <c r="BB747" s="115">
        <f t="shared" si="719"/>
        <v>12.300104105417008</v>
      </c>
      <c r="BC747" s="115">
        <f t="shared" si="720"/>
        <v>12.30037259611295</v>
      </c>
      <c r="BD747" s="115">
        <f t="shared" si="721"/>
        <v>12.556054018842167</v>
      </c>
      <c r="BE747" s="115">
        <f t="shared" si="704"/>
        <v>0.25568142272921612</v>
      </c>
      <c r="BF747" s="115">
        <f t="shared" si="705"/>
        <v>0.24842561797955751</v>
      </c>
      <c r="BG747" s="115">
        <f t="shared" si="722"/>
        <v>1400.3751426165054</v>
      </c>
      <c r="BH747" s="115">
        <f t="shared" si="723"/>
        <v>101.5275651082674</v>
      </c>
      <c r="BI747" s="115">
        <f t="shared" si="706"/>
        <v>101.5275651082674</v>
      </c>
      <c r="BJ747" s="115">
        <f t="shared" si="707"/>
        <v>-8.1999514937300031</v>
      </c>
      <c r="BK747" s="115">
        <f t="shared" ref="BK747:BK810" si="752">IF(BC747&lt;=0,0,BJ747)</f>
        <v>-8.1999514937300031</v>
      </c>
      <c r="BL747" s="115">
        <f t="shared" ref="BL747:BL810" si="753">IF(OR(BE747&lt;0,BK747&gt;=0),0,BK747)</f>
        <v>-8.1999514937300031</v>
      </c>
      <c r="BM747" s="115">
        <f t="shared" si="708"/>
        <v>8.1999514937300031</v>
      </c>
      <c r="BN747" s="201">
        <f t="shared" ref="BN747:BN810" si="754">IF(BC747=BC746,0,(BC747/100)/(1-($G$12*AB747/100+(1-$G$12)*BC747/100))*($A747-$A748)*10^9/($R$16*9.8))</f>
        <v>49.902889381545322</v>
      </c>
      <c r="BO747" s="216">
        <f t="shared" si="724"/>
        <v>3650.449695616453</v>
      </c>
      <c r="BP747" s="201"/>
      <c r="BQ747" s="110">
        <f t="shared" ref="BQ747:BQ810" si="755">$G$12*AU747+(1-$G$12)*BO747</f>
        <v>3769.6986387779957</v>
      </c>
      <c r="BR747" s="110">
        <f t="shared" ref="BR747:BR810" si="756">$G$12*AU747/BQ747</f>
        <v>0.12847019327788473</v>
      </c>
      <c r="BS747" s="110">
        <f t="shared" si="709"/>
        <v>0.87152980672211533</v>
      </c>
      <c r="BT747" s="110">
        <f t="shared" si="710"/>
        <v>0.10713483531407064</v>
      </c>
    </row>
    <row r="748" spans="1:72" s="217" customFormat="1">
      <c r="A748" s="110">
        <f t="shared" si="725"/>
        <v>1.9600000000001492</v>
      </c>
      <c r="B748" s="110">
        <f t="shared" ref="B748:B811" si="757">G$11+((1-G$12)*(($R$13*($G$11+273.15))/($R$12*$R$14)*10^9)*A748+G$12*(($O$13*($G$11+273.15))/($O$12*$O$14)*10^9)*A748)</f>
        <v>1475.8351253869989</v>
      </c>
      <c r="C748" s="116">
        <f t="shared" ref="C748:C811" si="758">IF(AND($H748&gt;$B748,$K748&gt;$B748),$B748,C747+AS747*($A748-$A747))</f>
        <v>1399.359439827522</v>
      </c>
      <c r="D748" s="110"/>
      <c r="E748" s="205">
        <f t="shared" si="726"/>
        <v>1357.2794928613771</v>
      </c>
      <c r="F748" s="205">
        <f t="shared" si="727"/>
        <v>1469.2118812236381</v>
      </c>
      <c r="G748" s="205">
        <f t="shared" si="728"/>
        <v>-0.16636373306441504</v>
      </c>
      <c r="H748" s="205">
        <f t="shared" si="729"/>
        <v>1338.6580028826154</v>
      </c>
      <c r="I748" s="205">
        <f t="shared" si="730"/>
        <v>0</v>
      </c>
      <c r="J748" s="110"/>
      <c r="K748" s="115">
        <f t="shared" si="731"/>
        <v>1326.5918400000169</v>
      </c>
      <c r="L748" s="115">
        <f t="shared" si="732"/>
        <v>1619.5068800000101</v>
      </c>
      <c r="M748" s="115">
        <f t="shared" si="733"/>
        <v>0.22838002436053179</v>
      </c>
      <c r="N748" s="115">
        <f t="shared" si="734"/>
        <v>1436.032931253178</v>
      </c>
      <c r="O748" s="115">
        <f t="shared" si="735"/>
        <v>1860.5168000000056</v>
      </c>
      <c r="P748" s="110"/>
      <c r="Q748" s="205">
        <f t="shared" si="736"/>
        <v>1.0591718291753516</v>
      </c>
      <c r="R748" s="204">
        <f t="shared" si="737"/>
        <v>74.788376803417961</v>
      </c>
      <c r="S748" s="204">
        <f t="shared" si="738"/>
        <v>74.788376803417961</v>
      </c>
      <c r="T748" s="115">
        <f t="shared" si="739"/>
        <v>0.50951048941353605</v>
      </c>
      <c r="U748" s="115">
        <f t="shared" si="740"/>
        <v>36.368860497907434</v>
      </c>
      <c r="V748" s="115">
        <f t="shared" si="741"/>
        <v>16.491838127488275</v>
      </c>
      <c r="W748" s="202">
        <f t="shared" ref="W748:W764" si="759">IF(V748&gt;0,V748,U748)</f>
        <v>16.491838127488275</v>
      </c>
      <c r="X748" s="110"/>
      <c r="Y748" s="205">
        <f t="shared" si="711"/>
        <v>116.28577605551972</v>
      </c>
      <c r="Z748" s="205">
        <f t="shared" si="712"/>
        <v>0.37594075836170171</v>
      </c>
      <c r="AA748" s="205">
        <f t="shared" si="742"/>
        <v>22.260092847502328</v>
      </c>
      <c r="AB748" s="205">
        <f t="shared" ref="AB748:AB811" si="760">IF(AA747&gt;0,AB747+AP747*($A748-$A747),AA748)</f>
        <v>22.243196280241527</v>
      </c>
      <c r="AC748" s="205">
        <f t="shared" si="713"/>
        <v>0.38487472300438919</v>
      </c>
      <c r="AD748" s="205">
        <f t="shared" si="743"/>
        <v>22.770807955755423</v>
      </c>
      <c r="AE748" s="205">
        <f t="shared" ref="AE748:AE811" si="761">AD748-AB748</f>
        <v>0.52761167551389576</v>
      </c>
      <c r="AF748" s="205">
        <f t="shared" si="744"/>
        <v>0.52761167551389576</v>
      </c>
      <c r="AG748" s="205">
        <f t="shared" ref="AG748:AG811" si="762">IF($G$15=0,AE748,AF748)</f>
        <v>0.52761167551389576</v>
      </c>
      <c r="AH748" s="205">
        <f t="shared" ref="AH748:AH811" si="763">IF(AG748&lt;0,0.0001,AG748)</f>
        <v>0.52761167551389576</v>
      </c>
      <c r="AI748" s="205">
        <f t="shared" si="745"/>
        <v>0.38027407161119442</v>
      </c>
      <c r="AJ748" s="205">
        <f t="shared" si="714"/>
        <v>1399.8444779290596</v>
      </c>
      <c r="AK748" s="205">
        <f t="shared" ref="AK748:AK811" si="764">IF((($P$36*$B$26+$P$37)^2-4*(5-AA748)*(($P$31+$P$32*$B$25/($B$25+$B$23))*$A747^2+($P$33+$P$34*$B$25/($B$25+$B$23))*$A747+$P$35)),Y747,IF(AI747&lt;Z747,AK747,(C748-AJ747)/(A748-A747)))</f>
        <v>116.20945528854908</v>
      </c>
      <c r="AL748" s="205">
        <f t="shared" si="746"/>
        <v>116.20945528854908</v>
      </c>
      <c r="AM748" s="205">
        <f t="shared" si="747"/>
        <v>-24.629482905600472</v>
      </c>
      <c r="AN748" s="205">
        <f t="shared" ref="AN748:AN811" si="765">IF(AH748=0,0,IF(S749=0,0,AM748))</f>
        <v>-24.629482905600472</v>
      </c>
      <c r="AO748" s="205">
        <f t="shared" si="748"/>
        <v>-24.629482905600472</v>
      </c>
      <c r="AP748" s="205">
        <f t="shared" ref="AP748:AP811" si="766">IF(AB748&gt;100,0,AO748)</f>
        <v>-24.629482905600472</v>
      </c>
      <c r="AQ748" s="205">
        <f t="shared" ref="AQ748:AQ765" si="767">-AP748</f>
        <v>24.629482905600472</v>
      </c>
      <c r="AR748" s="215">
        <f t="shared" si="749"/>
        <v>69.528375152080798</v>
      </c>
      <c r="AS748" s="215">
        <f t="shared" si="750"/>
        <v>69.528375152080798</v>
      </c>
      <c r="AT748" s="215">
        <f t="shared" si="751"/>
        <v>90.343530566428029</v>
      </c>
      <c r="AU748" s="215">
        <f t="shared" si="715"/>
        <v>4933.2826577983087</v>
      </c>
      <c r="AV748" s="201"/>
      <c r="AW748" s="115">
        <f t="shared" si="716"/>
        <v>112.85700000000806</v>
      </c>
      <c r="AX748" s="115">
        <f t="shared" si="717"/>
        <v>0.24842561797955751</v>
      </c>
      <c r="AY748" s="115">
        <f t="shared" ref="AY748:AY765" si="768">IF(AX748&lt;0,0,(AX748^1.5)*100)</f>
        <v>12.382107444954391</v>
      </c>
      <c r="AZ748" s="115">
        <f t="shared" si="718"/>
        <v>0.25183957719448902</v>
      </c>
      <c r="BA748" s="115">
        <f t="shared" ref="BA748:BA765" si="769">IF(AZ748&lt;0,0,(AZ748^1.5)*100)</f>
        <v>12.638221782500969</v>
      </c>
      <c r="BB748" s="115">
        <f t="shared" si="719"/>
        <v>12.382107444954391</v>
      </c>
      <c r="BC748" s="115">
        <f t="shared" si="720"/>
        <v>12.38237211105025</v>
      </c>
      <c r="BD748" s="115">
        <f t="shared" si="721"/>
        <v>12.638221782500969</v>
      </c>
      <c r="BE748" s="115">
        <f t="shared" ref="BE748:BE811" si="770">BD748-BC748</f>
        <v>0.25584967145071857</v>
      </c>
      <c r="BF748" s="115">
        <f t="shared" ref="BF748:BF764" si="771">(BB749/100)^(1/1.5)</f>
        <v>0.2495209750698093</v>
      </c>
      <c r="BG748" s="115">
        <f t="shared" si="722"/>
        <v>1399.6802863934274</v>
      </c>
      <c r="BH748" s="115">
        <f t="shared" si="723"/>
        <v>101.5702788983389</v>
      </c>
      <c r="BI748" s="115">
        <f t="shared" ref="BI748:BI764" si="772">IF(BC748&lt;=0,AW748,BH748)</f>
        <v>101.5702788983389</v>
      </c>
      <c r="BJ748" s="115">
        <f t="shared" ref="BJ748:BJ811" si="773">IF(OR(AA748&lt;=0, AB748&gt;=100),((BI748-($R$13*($G$11+273.15)/($G$12*$O$14*$O$12+(1-$G$12)*$R$14*$R$12)*10^9))/((1-$G$12)*($G$11+273.15)*$R$15/($G$12*$O$12+(1-$G$12)*$R$12)+100/BE748))*-100,(BI748-((1-$G$12)*$R$13+$G$12*$O$13)*($G$11+273.15)/($G$12*$O$14*$O$12+(1-$G$12)*$R$14*$R$12)*10^9+$G$12*($G$11+273.15)*$O$15/$O$12*(BI748-AL748)/(100/AH748))/((1-$G$12)*($G$11+273.15)*$R$15/$R$12+$G$12*($G$11+273.15)*$O$15/$O$12*(100/BE748)/(100/AH748)+100/BE748)*-100)</f>
        <v>-8.197910546135688</v>
      </c>
      <c r="BK748" s="115">
        <f t="shared" si="752"/>
        <v>-8.197910546135688</v>
      </c>
      <c r="BL748" s="115">
        <f t="shared" si="753"/>
        <v>-8.197910546135688</v>
      </c>
      <c r="BM748" s="115">
        <f t="shared" ref="BM748:BM765" si="774">-BL748</f>
        <v>8.197910546135688</v>
      </c>
      <c r="BN748" s="201">
        <f t="shared" si="754"/>
        <v>50.292556843247304</v>
      </c>
      <c r="BO748" s="216">
        <f t="shared" si="724"/>
        <v>3700.7422524597005</v>
      </c>
      <c r="BP748" s="201"/>
      <c r="BQ748" s="110">
        <f t="shared" si="755"/>
        <v>3823.9962929935614</v>
      </c>
      <c r="BR748" s="110">
        <f t="shared" si="756"/>
        <v>0.12900856276553443</v>
      </c>
      <c r="BS748" s="110">
        <f t="shared" ref="BS748:BS811" si="775">(1-$G$12)*BO748/BQ748</f>
        <v>0.87099143723446559</v>
      </c>
      <c r="BT748" s="110">
        <f t="shared" ref="BT748:BT811" si="776">BQ748*$R$16*9.8/10^9</f>
        <v>0.10867797464687702</v>
      </c>
    </row>
    <row r="749" spans="1:72" s="217" customFormat="1">
      <c r="A749" s="110">
        <f t="shared" si="725"/>
        <v>1.9500000000001492</v>
      </c>
      <c r="B749" s="110">
        <f t="shared" si="757"/>
        <v>1475.7033135227796</v>
      </c>
      <c r="C749" s="116">
        <f t="shared" si="758"/>
        <v>1398.6641560760013</v>
      </c>
      <c r="D749" s="110"/>
      <c r="E749" s="205">
        <f t="shared" si="726"/>
        <v>1356.1021721799455</v>
      </c>
      <c r="F749" s="205">
        <f t="shared" si="727"/>
        <v>1467.9892812236383</v>
      </c>
      <c r="G749" s="205">
        <f t="shared" si="728"/>
        <v>-0.16630862301230542</v>
      </c>
      <c r="H749" s="205">
        <f t="shared" si="729"/>
        <v>1337.4943811420612</v>
      </c>
      <c r="I749" s="205">
        <f t="shared" si="730"/>
        <v>0</v>
      </c>
      <c r="J749" s="110"/>
      <c r="K749" s="115">
        <f t="shared" si="731"/>
        <v>1325.4622500000169</v>
      </c>
      <c r="L749" s="115">
        <f t="shared" si="732"/>
        <v>1618.8320000000099</v>
      </c>
      <c r="M749" s="115">
        <f t="shared" si="733"/>
        <v>0.2286585365853617</v>
      </c>
      <c r="N749" s="115">
        <f t="shared" si="734"/>
        <v>1435.1623298959398</v>
      </c>
      <c r="O749" s="115">
        <f t="shared" si="735"/>
        <v>1860.1450000000057</v>
      </c>
      <c r="P749" s="110"/>
      <c r="Q749" s="205">
        <f t="shared" si="736"/>
        <v>1.0689447816202751</v>
      </c>
      <c r="R749" s="204">
        <f t="shared" si="737"/>
        <v>75.680422928924486</v>
      </c>
      <c r="S749" s="204">
        <f t="shared" si="738"/>
        <v>75.680422928924486</v>
      </c>
      <c r="T749" s="115">
        <f t="shared" si="739"/>
        <v>0.51212186506197821</v>
      </c>
      <c r="U749" s="115">
        <f t="shared" si="740"/>
        <v>36.648818452647397</v>
      </c>
      <c r="V749" s="115">
        <f t="shared" si="741"/>
        <v>16.616073014043927</v>
      </c>
      <c r="W749" s="202">
        <f t="shared" si="759"/>
        <v>16.616073014043927</v>
      </c>
      <c r="X749" s="110"/>
      <c r="Y749" s="205">
        <f t="shared" ref="Y749:Y812" si="777">(H749-H748)/(A749-A748)</f>
        <v>116.36217405541619</v>
      </c>
      <c r="Z749" s="205">
        <f t="shared" ref="Z749:Z812" si="778">IF(E749&gt;F749,-1,(C749-E749)/(F749-E749))</f>
        <v>0.38040114057674901</v>
      </c>
      <c r="AA749" s="205">
        <f t="shared" si="742"/>
        <v>22.507226198927956</v>
      </c>
      <c r="AB749" s="205">
        <f t="shared" si="760"/>
        <v>22.489491109297532</v>
      </c>
      <c r="AC749" s="205">
        <f t="shared" ref="AC749:AC812" si="779">IF(E749&gt;F749,-1,Z749+1/(F749-E749))</f>
        <v>0.38933872068358233</v>
      </c>
      <c r="AD749" s="205">
        <f t="shared" si="743"/>
        <v>23.020134935967413</v>
      </c>
      <c r="AE749" s="205">
        <f t="shared" si="761"/>
        <v>0.53064382666988053</v>
      </c>
      <c r="AF749" s="205">
        <f t="shared" si="744"/>
        <v>0.53064382666988053</v>
      </c>
      <c r="AG749" s="205">
        <f t="shared" si="762"/>
        <v>0.53064382666988053</v>
      </c>
      <c r="AH749" s="205">
        <f t="shared" si="763"/>
        <v>0.53064382666988053</v>
      </c>
      <c r="AI749" s="205">
        <f t="shared" si="745"/>
        <v>0.38474293316655539</v>
      </c>
      <c r="AJ749" s="205">
        <f t="shared" ref="AJ749:AJ812" si="780">AI749*(F749-E749)+E749</f>
        <v>1399.1499466969422</v>
      </c>
      <c r="AK749" s="205">
        <f t="shared" si="764"/>
        <v>116.28577605551972</v>
      </c>
      <c r="AL749" s="205">
        <f t="shared" si="746"/>
        <v>116.28577605551972</v>
      </c>
      <c r="AM749" s="205">
        <f t="shared" si="747"/>
        <v>-24.773471058125168</v>
      </c>
      <c r="AN749" s="205">
        <f t="shared" si="765"/>
        <v>-24.773471058125168</v>
      </c>
      <c r="AO749" s="205">
        <f t="shared" si="748"/>
        <v>-24.773471058125168</v>
      </c>
      <c r="AP749" s="205">
        <f t="shared" si="766"/>
        <v>-24.773471058125168</v>
      </c>
      <c r="AQ749" s="205">
        <f t="shared" si="767"/>
        <v>24.773471058125168</v>
      </c>
      <c r="AR749" s="215">
        <f t="shared" si="749"/>
        <v>69.600090077423857</v>
      </c>
      <c r="AS749" s="215">
        <f t="shared" si="750"/>
        <v>69.600090077423857</v>
      </c>
      <c r="AT749" s="215">
        <f t="shared" si="751"/>
        <v>91.447769650498842</v>
      </c>
      <c r="AU749" s="215">
        <f t="shared" ref="AU749:AU765" si="781">AU748+AT749</f>
        <v>5024.7304274488079</v>
      </c>
      <c r="AV749" s="201"/>
      <c r="AW749" s="115">
        <f t="shared" ref="AW749:AW812" si="782">(K749-K748)/(A749-A748)</f>
        <v>112.95900000000064</v>
      </c>
      <c r="AX749" s="115">
        <f t="shared" ref="AX749:AX812" si="783">(C749-K749)/(L749-K749)</f>
        <v>0.24952097506980922</v>
      </c>
      <c r="AY749" s="115">
        <f t="shared" si="768"/>
        <v>12.464090345601896</v>
      </c>
      <c r="AZ749" s="115">
        <f t="shared" ref="AZ749:AZ812" si="784">(C749+1-K749)/(L749-K749)</f>
        <v>0.25292964280054842</v>
      </c>
      <c r="BA749" s="115">
        <f t="shared" si="769"/>
        <v>12.720365668826306</v>
      </c>
      <c r="BB749" s="115">
        <f t="shared" ref="BB749:BB812" si="785">IF(AY749&lt;M749*100,AY749,(M749+(1-M749)*((C749-N749)/(O749-N749))^1.5)*100)</f>
        <v>12.464090345601896</v>
      </c>
      <c r="BC749" s="115">
        <f t="shared" ref="BC749:BC812" si="786">IF(BB748&lt;=0,BB749,BC748+BL748*(A749-A748))</f>
        <v>12.464351216511607</v>
      </c>
      <c r="BD749" s="115">
        <f t="shared" ref="BD749:BD812" si="787">IF(BA749&lt;M749*100,BA749,(M749+(1-M749)*((C749+1-N749)/(O749-N749))^1.5)*100)</f>
        <v>12.720365668826306</v>
      </c>
      <c r="BE749" s="115">
        <f t="shared" si="770"/>
        <v>0.2560144523146981</v>
      </c>
      <c r="BF749" s="115">
        <f t="shared" si="771"/>
        <v>0.2506136485098126</v>
      </c>
      <c r="BG749" s="115">
        <f t="shared" ref="BG749:BG812" si="788">IF(BC749&lt;M749*100,BF749*(L749-K749)+K749,BF749*(O749-N749)+N749)</f>
        <v>1398.9847134099268</v>
      </c>
      <c r="BH749" s="115">
        <f t="shared" ref="BH749:BH812" si="789">IF(BF748&lt;AX748,BH748,(C749-BG748)/(A749-A748))</f>
        <v>101.61303174261312</v>
      </c>
      <c r="BI749" s="115">
        <f t="shared" si="772"/>
        <v>101.61303174261312</v>
      </c>
      <c r="BJ749" s="115">
        <f t="shared" si="773"/>
        <v>-8.1957757273958052</v>
      </c>
      <c r="BK749" s="115">
        <f t="shared" si="752"/>
        <v>-8.1957757273958052</v>
      </c>
      <c r="BL749" s="115">
        <f t="shared" si="753"/>
        <v>-8.1957757273958052</v>
      </c>
      <c r="BM749" s="115">
        <f t="shared" si="774"/>
        <v>8.1957757273958052</v>
      </c>
      <c r="BN749" s="201">
        <f t="shared" si="754"/>
        <v>50.683099646449563</v>
      </c>
      <c r="BO749" s="216">
        <f t="shared" ref="BO749:BO765" si="790">BO748+BN749</f>
        <v>3751.4253521061501</v>
      </c>
      <c r="BP749" s="201"/>
      <c r="BQ749" s="110">
        <f t="shared" si="755"/>
        <v>3878.755859640416</v>
      </c>
      <c r="BR749" s="110">
        <f t="shared" si="756"/>
        <v>0.12954490071758809</v>
      </c>
      <c r="BS749" s="110">
        <f t="shared" si="775"/>
        <v>0.87045509928241194</v>
      </c>
      <c r="BT749" s="110">
        <f t="shared" si="776"/>
        <v>0.11023424153098063</v>
      </c>
    </row>
    <row r="750" spans="1:72" s="217" customFormat="1">
      <c r="A750" s="110">
        <f t="shared" ref="A750:A813" si="791">A749-0.01</f>
        <v>1.9400000000001492</v>
      </c>
      <c r="B750" s="110">
        <f t="shared" si="757"/>
        <v>1475.5715016585602</v>
      </c>
      <c r="C750" s="116">
        <f t="shared" si="758"/>
        <v>1397.9681551752271</v>
      </c>
      <c r="D750" s="110"/>
      <c r="E750" s="205">
        <f t="shared" si="726"/>
        <v>1354.9237251437621</v>
      </c>
      <c r="F750" s="205">
        <f t="shared" si="727"/>
        <v>1466.7638812236382</v>
      </c>
      <c r="G750" s="205">
        <f t="shared" si="728"/>
        <v>-0.16625272315529122</v>
      </c>
      <c r="H750" s="205">
        <f t="shared" si="729"/>
        <v>1336.32999463737</v>
      </c>
      <c r="I750" s="205">
        <f t="shared" si="730"/>
        <v>0</v>
      </c>
      <c r="J750" s="110"/>
      <c r="K750" s="115">
        <f t="shared" si="731"/>
        <v>1324.3316400000169</v>
      </c>
      <c r="L750" s="115">
        <f t="shared" si="732"/>
        <v>1618.1564800000101</v>
      </c>
      <c r="M750" s="115">
        <f t="shared" si="733"/>
        <v>0.22893772893772474</v>
      </c>
      <c r="N750" s="115">
        <f t="shared" si="734"/>
        <v>1434.2913084951026</v>
      </c>
      <c r="O750" s="115">
        <f t="shared" si="735"/>
        <v>1859.7728000000056</v>
      </c>
      <c r="P750" s="110"/>
      <c r="Q750" s="205">
        <f t="shared" si="736"/>
        <v>1.0787518610813778</v>
      </c>
      <c r="R750" s="204">
        <f t="shared" si="737"/>
        <v>76.578360769799588</v>
      </c>
      <c r="S750" s="204">
        <f t="shared" si="738"/>
        <v>76.578360769799588</v>
      </c>
      <c r="T750" s="115">
        <f t="shared" si="739"/>
        <v>0.51472796397522691</v>
      </c>
      <c r="U750" s="115">
        <f t="shared" si="740"/>
        <v>36.928923224407335</v>
      </c>
      <c r="V750" s="115">
        <f t="shared" si="741"/>
        <v>16.740413359983474</v>
      </c>
      <c r="W750" s="202">
        <f t="shared" si="759"/>
        <v>16.740413359983474</v>
      </c>
      <c r="X750" s="110"/>
      <c r="Y750" s="205">
        <f t="shared" si="777"/>
        <v>116.43865046912642</v>
      </c>
      <c r="Z750" s="205">
        <f t="shared" si="778"/>
        <v>0.38487455257772296</v>
      </c>
      <c r="AA750" s="205">
        <f t="shared" si="742"/>
        <v>22.755809996075982</v>
      </c>
      <c r="AB750" s="205">
        <f t="shared" si="760"/>
        <v>22.737225819878784</v>
      </c>
      <c r="AC750" s="205">
        <f t="shared" si="779"/>
        <v>0.39381588487777625</v>
      </c>
      <c r="AD750" s="205">
        <f t="shared" si="743"/>
        <v>23.270915133389412</v>
      </c>
      <c r="AE750" s="205">
        <f t="shared" si="761"/>
        <v>0.53368931351062798</v>
      </c>
      <c r="AF750" s="205">
        <f t="shared" si="744"/>
        <v>0.53368931351062798</v>
      </c>
      <c r="AG750" s="205">
        <f t="shared" si="762"/>
        <v>0.53368931351062798</v>
      </c>
      <c r="AH750" s="205">
        <f t="shared" si="763"/>
        <v>0.53368931351062798</v>
      </c>
      <c r="AI750" s="205">
        <f t="shared" si="745"/>
        <v>0.38922494129611457</v>
      </c>
      <c r="AJ750" s="205">
        <f t="shared" si="780"/>
        <v>1398.4547033285003</v>
      </c>
      <c r="AK750" s="205">
        <f t="shared" si="764"/>
        <v>116.36217405541619</v>
      </c>
      <c r="AL750" s="205">
        <f t="shared" si="746"/>
        <v>116.36217405541619</v>
      </c>
      <c r="AM750" s="205">
        <f t="shared" si="747"/>
        <v>-24.918184594314415</v>
      </c>
      <c r="AN750" s="205">
        <f t="shared" si="765"/>
        <v>-24.918184594314415</v>
      </c>
      <c r="AO750" s="205">
        <f t="shared" si="748"/>
        <v>-24.918184594314415</v>
      </c>
      <c r="AP750" s="205">
        <f t="shared" si="766"/>
        <v>-24.918184594314415</v>
      </c>
      <c r="AQ750" s="205">
        <f t="shared" si="767"/>
        <v>24.918184594314415</v>
      </c>
      <c r="AR750" s="215">
        <f t="shared" si="749"/>
        <v>69.67174206905753</v>
      </c>
      <c r="AS750" s="215">
        <f t="shared" si="750"/>
        <v>69.67174206905753</v>
      </c>
      <c r="AT750" s="215">
        <f t="shared" si="751"/>
        <v>92.560518402476433</v>
      </c>
      <c r="AU750" s="215">
        <f t="shared" si="781"/>
        <v>5117.2909458512841</v>
      </c>
      <c r="AV750" s="201"/>
      <c r="AW750" s="115">
        <f t="shared" si="782"/>
        <v>113.06099999999323</v>
      </c>
      <c r="AX750" s="115">
        <f t="shared" si="783"/>
        <v>0.25061364850981255</v>
      </c>
      <c r="AY750" s="115">
        <f t="shared" si="768"/>
        <v>12.546051869029673</v>
      </c>
      <c r="AZ750" s="115">
        <f t="shared" si="784"/>
        <v>0.25401703673253745</v>
      </c>
      <c r="BA750" s="115">
        <f t="shared" si="769"/>
        <v>12.802484777059799</v>
      </c>
      <c r="BB750" s="115">
        <f t="shared" si="785"/>
        <v>12.546051869029673</v>
      </c>
      <c r="BC750" s="115">
        <f t="shared" si="786"/>
        <v>12.546308973785566</v>
      </c>
      <c r="BD750" s="115">
        <f t="shared" si="787"/>
        <v>12.802484777059799</v>
      </c>
      <c r="BE750" s="115">
        <f t="shared" si="770"/>
        <v>0.25617580327423362</v>
      </c>
      <c r="BF750" s="115">
        <f t="shared" si="771"/>
        <v>0.25170364865566824</v>
      </c>
      <c r="BG750" s="115">
        <f t="shared" si="788"/>
        <v>1398.2884242936832</v>
      </c>
      <c r="BH750" s="115">
        <f t="shared" si="789"/>
        <v>101.65582346996862</v>
      </c>
      <c r="BI750" s="115">
        <f t="shared" si="772"/>
        <v>101.65582346996862</v>
      </c>
      <c r="BJ750" s="115">
        <f t="shared" si="773"/>
        <v>-8.1935477448668728</v>
      </c>
      <c r="BK750" s="115">
        <f t="shared" si="752"/>
        <v>-8.1935477448668728</v>
      </c>
      <c r="BL750" s="115">
        <f t="shared" si="753"/>
        <v>-8.1935477448668728</v>
      </c>
      <c r="BM750" s="115">
        <f t="shared" si="774"/>
        <v>8.1935477448668728</v>
      </c>
      <c r="BN750" s="201">
        <f t="shared" si="754"/>
        <v>51.074518582470816</v>
      </c>
      <c r="BO750" s="216">
        <f t="shared" si="790"/>
        <v>3802.4998706886208</v>
      </c>
      <c r="BP750" s="201"/>
      <c r="BQ750" s="110">
        <f t="shared" si="755"/>
        <v>3933.9789782048874</v>
      </c>
      <c r="BR750" s="110">
        <f t="shared" si="756"/>
        <v>0.13007926514610796</v>
      </c>
      <c r="BS750" s="110">
        <f t="shared" si="775"/>
        <v>0.86992073485389199</v>
      </c>
      <c r="BT750" s="110">
        <f t="shared" si="776"/>
        <v>0.11180368256058291</v>
      </c>
    </row>
    <row r="751" spans="1:72" s="217" customFormat="1">
      <c r="A751" s="110">
        <f t="shared" si="791"/>
        <v>1.9300000000001492</v>
      </c>
      <c r="B751" s="110">
        <f t="shared" si="757"/>
        <v>1475.4396897943407</v>
      </c>
      <c r="C751" s="116">
        <f t="shared" si="758"/>
        <v>1397.2714377545365</v>
      </c>
      <c r="D751" s="110"/>
      <c r="E751" s="205">
        <f t="shared" si="726"/>
        <v>1353.7441517528275</v>
      </c>
      <c r="F751" s="205">
        <f t="shared" si="727"/>
        <v>1465.5356812236382</v>
      </c>
      <c r="G751" s="205">
        <f t="shared" si="728"/>
        <v>-0.16619603710614328</v>
      </c>
      <c r="H751" s="205">
        <f t="shared" si="729"/>
        <v>1335.1648425727442</v>
      </c>
      <c r="I751" s="205">
        <f t="shared" si="730"/>
        <v>0</v>
      </c>
      <c r="J751" s="110"/>
      <c r="K751" s="115">
        <f t="shared" si="731"/>
        <v>1323.2000100000171</v>
      </c>
      <c r="L751" s="115">
        <f t="shared" si="732"/>
        <v>1617.4803200000101</v>
      </c>
      <c r="M751" s="115">
        <f t="shared" si="733"/>
        <v>0.22921760391197624</v>
      </c>
      <c r="N751" s="115">
        <f t="shared" si="734"/>
        <v>1433.4198688338631</v>
      </c>
      <c r="O751" s="115">
        <f t="shared" si="735"/>
        <v>1859.4002000000055</v>
      </c>
      <c r="P751" s="110"/>
      <c r="Q751" s="205">
        <f t="shared" si="736"/>
        <v>1.0885935510282863</v>
      </c>
      <c r="R751" s="204">
        <f t="shared" si="737"/>
        <v>77.482205587098491</v>
      </c>
      <c r="S751" s="204">
        <f t="shared" si="738"/>
        <v>77.482205587098491</v>
      </c>
      <c r="T751" s="115">
        <f t="shared" si="739"/>
        <v>0.51732880053825958</v>
      </c>
      <c r="U751" s="115">
        <f t="shared" si="740"/>
        <v>37.209170242703557</v>
      </c>
      <c r="V751" s="115">
        <f t="shared" si="741"/>
        <v>16.864857360223841</v>
      </c>
      <c r="W751" s="202">
        <f t="shared" si="759"/>
        <v>16.864857360223841</v>
      </c>
      <c r="X751" s="110"/>
      <c r="Y751" s="205">
        <f t="shared" si="777"/>
        <v>116.51520646257713</v>
      </c>
      <c r="Z751" s="205">
        <f t="shared" si="778"/>
        <v>0.3893612173279562</v>
      </c>
      <c r="AA751" s="205">
        <f t="shared" si="742"/>
        <v>23.005851472981522</v>
      </c>
      <c r="AB751" s="205">
        <f t="shared" si="760"/>
        <v>22.986407665821929</v>
      </c>
      <c r="AC751" s="205">
        <f t="shared" si="779"/>
        <v>0.39830643889110784</v>
      </c>
      <c r="AD751" s="205">
        <f t="shared" si="743"/>
        <v>23.523155773768561</v>
      </c>
      <c r="AE751" s="205">
        <f t="shared" si="761"/>
        <v>0.5367481079466323</v>
      </c>
      <c r="AF751" s="205">
        <f t="shared" si="744"/>
        <v>0.5367481079466323</v>
      </c>
      <c r="AG751" s="205">
        <f t="shared" si="762"/>
        <v>0.5367481079466323</v>
      </c>
      <c r="AH751" s="205">
        <f t="shared" si="763"/>
        <v>0.5367481079466323</v>
      </c>
      <c r="AI751" s="205">
        <f t="shared" si="745"/>
        <v>0.39372031871164503</v>
      </c>
      <c r="AJ751" s="205">
        <f t="shared" si="780"/>
        <v>1397.7587483653374</v>
      </c>
      <c r="AK751" s="205">
        <f t="shared" si="764"/>
        <v>116.43865046912642</v>
      </c>
      <c r="AL751" s="205">
        <f t="shared" si="746"/>
        <v>116.43865046912642</v>
      </c>
      <c r="AM751" s="205">
        <f t="shared" si="747"/>
        <v>-25.06362263802599</v>
      </c>
      <c r="AN751" s="205">
        <f t="shared" si="765"/>
        <v>-25.06362263802599</v>
      </c>
      <c r="AO751" s="205">
        <f t="shared" si="748"/>
        <v>-25.06362263802599</v>
      </c>
      <c r="AP751" s="205">
        <f t="shared" si="766"/>
        <v>-25.06362263802599</v>
      </c>
      <c r="AQ751" s="205">
        <f t="shared" si="767"/>
        <v>25.06362263802599</v>
      </c>
      <c r="AR751" s="215">
        <f t="shared" si="749"/>
        <v>69.743334236138395</v>
      </c>
      <c r="AS751" s="215">
        <f t="shared" si="750"/>
        <v>69.743334236138395</v>
      </c>
      <c r="AT751" s="215">
        <f t="shared" si="751"/>
        <v>93.681840223730148</v>
      </c>
      <c r="AU751" s="215">
        <f t="shared" si="781"/>
        <v>5210.9727860750145</v>
      </c>
      <c r="AV751" s="201"/>
      <c r="AW751" s="115">
        <f t="shared" si="782"/>
        <v>113.16299999998581</v>
      </c>
      <c r="AX751" s="115">
        <f t="shared" si="783"/>
        <v>0.25170364865566824</v>
      </c>
      <c r="AY751" s="115">
        <f t="shared" si="768"/>
        <v>12.627991083975335</v>
      </c>
      <c r="AZ751" s="115">
        <f t="shared" si="784"/>
        <v>0.25510176931144718</v>
      </c>
      <c r="BA751" s="115">
        <f t="shared" si="769"/>
        <v>12.884578212958331</v>
      </c>
      <c r="BB751" s="115">
        <f t="shared" si="785"/>
        <v>12.627991083975335</v>
      </c>
      <c r="BC751" s="115">
        <f t="shared" si="786"/>
        <v>12.628244451234234</v>
      </c>
      <c r="BD751" s="115">
        <f t="shared" si="787"/>
        <v>12.884578212958331</v>
      </c>
      <c r="BE751" s="115">
        <f t="shared" si="770"/>
        <v>0.25633376172409683</v>
      </c>
      <c r="BF751" s="115">
        <f t="shared" si="771"/>
        <v>0.25279098571468051</v>
      </c>
      <c r="BG751" s="115">
        <f t="shared" si="788"/>
        <v>1397.5914196413371</v>
      </c>
      <c r="BH751" s="115">
        <f t="shared" si="789"/>
        <v>101.69865391467275</v>
      </c>
      <c r="BI751" s="115">
        <f t="shared" si="772"/>
        <v>101.69865391467275</v>
      </c>
      <c r="BJ751" s="115">
        <f t="shared" si="773"/>
        <v>-8.1912273002947664</v>
      </c>
      <c r="BK751" s="115">
        <f t="shared" si="752"/>
        <v>-8.1912273002947664</v>
      </c>
      <c r="BL751" s="115">
        <f t="shared" si="753"/>
        <v>-8.1912273002947664</v>
      </c>
      <c r="BM751" s="115">
        <f t="shared" si="774"/>
        <v>8.1912273002947664</v>
      </c>
      <c r="BN751" s="201">
        <f t="shared" si="754"/>
        <v>51.466814483838156</v>
      </c>
      <c r="BO751" s="216">
        <f t="shared" si="790"/>
        <v>3853.9666851724592</v>
      </c>
      <c r="BP751" s="201"/>
      <c r="BQ751" s="110">
        <f t="shared" si="755"/>
        <v>3989.667295262715</v>
      </c>
      <c r="BR751" s="110">
        <f t="shared" si="756"/>
        <v>0.13061171271756078</v>
      </c>
      <c r="BS751" s="110">
        <f t="shared" si="775"/>
        <v>0.86938828728243911</v>
      </c>
      <c r="BT751" s="110">
        <f t="shared" si="776"/>
        <v>0.11338634453136638</v>
      </c>
    </row>
    <row r="752" spans="1:72" s="217" customFormat="1">
      <c r="A752" s="110">
        <f t="shared" si="791"/>
        <v>1.9200000000001491</v>
      </c>
      <c r="B752" s="110">
        <f t="shared" si="757"/>
        <v>1475.3078779301213</v>
      </c>
      <c r="C752" s="116">
        <f t="shared" si="758"/>
        <v>1396.5740044121751</v>
      </c>
      <c r="D752" s="110"/>
      <c r="E752" s="205">
        <f t="shared" si="726"/>
        <v>1352.5634520071412</v>
      </c>
      <c r="F752" s="205">
        <f t="shared" si="727"/>
        <v>1464.3046812236385</v>
      </c>
      <c r="G752" s="205">
        <f t="shared" si="728"/>
        <v>-0.16613856851618308</v>
      </c>
      <c r="H752" s="205">
        <f t="shared" si="729"/>
        <v>1333.9989241408737</v>
      </c>
      <c r="I752" s="205">
        <f t="shared" si="730"/>
        <v>0</v>
      </c>
      <c r="J752" s="110"/>
      <c r="K752" s="115">
        <f t="shared" si="731"/>
        <v>1322.0673600000171</v>
      </c>
      <c r="L752" s="115">
        <f t="shared" si="732"/>
        <v>1616.8035200000102</v>
      </c>
      <c r="M752" s="115">
        <f t="shared" si="733"/>
        <v>0.22949816401468368</v>
      </c>
      <c r="N752" s="115">
        <f t="shared" si="734"/>
        <v>1432.5480127031624</v>
      </c>
      <c r="O752" s="115">
        <f t="shared" si="735"/>
        <v>1859.0272000000055</v>
      </c>
      <c r="P752" s="110"/>
      <c r="Q752" s="205">
        <f t="shared" si="736"/>
        <v>1.0984703388680672</v>
      </c>
      <c r="R752" s="204">
        <f t="shared" si="737"/>
        <v>78.391972438121911</v>
      </c>
      <c r="S752" s="204">
        <f t="shared" si="738"/>
        <v>78.391972438121911</v>
      </c>
      <c r="T752" s="115">
        <f t="shared" si="739"/>
        <v>0.51992438908788063</v>
      </c>
      <c r="U752" s="115">
        <f t="shared" si="740"/>
        <v>37.489554991516258</v>
      </c>
      <c r="V752" s="115">
        <f t="shared" si="741"/>
        <v>16.989403229138698</v>
      </c>
      <c r="W752" s="202">
        <f t="shared" si="759"/>
        <v>16.989403229138698</v>
      </c>
      <c r="X752" s="110"/>
      <c r="Y752" s="205">
        <f t="shared" si="777"/>
        <v>116.59184318705219</v>
      </c>
      <c r="Z752" s="205">
        <f t="shared" si="778"/>
        <v>0.39386135908496211</v>
      </c>
      <c r="AA752" s="205">
        <f t="shared" si="742"/>
        <v>23.257357853705052</v>
      </c>
      <c r="AB752" s="205">
        <f t="shared" si="760"/>
        <v>23.237043892202188</v>
      </c>
      <c r="AC752" s="205">
        <f t="shared" si="779"/>
        <v>0.40281060733479579</v>
      </c>
      <c r="AD752" s="205">
        <f t="shared" si="743"/>
        <v>23.776864071830737</v>
      </c>
      <c r="AE752" s="205">
        <f t="shared" si="761"/>
        <v>0.53982017962854911</v>
      </c>
      <c r="AF752" s="205">
        <f t="shared" si="744"/>
        <v>0.53982017962854911</v>
      </c>
      <c r="AG752" s="205">
        <f t="shared" si="762"/>
        <v>0.53982017962854911</v>
      </c>
      <c r="AH752" s="205">
        <f t="shared" si="763"/>
        <v>0.53982017962854911</v>
      </c>
      <c r="AI752" s="205">
        <f t="shared" si="745"/>
        <v>0.39822928943448715</v>
      </c>
      <c r="AJ752" s="205">
        <f t="shared" si="780"/>
        <v>1397.0620823185632</v>
      </c>
      <c r="AK752" s="205">
        <f t="shared" si="764"/>
        <v>116.51520646257713</v>
      </c>
      <c r="AL752" s="205">
        <f t="shared" si="746"/>
        <v>116.51520646257713</v>
      </c>
      <c r="AM752" s="205">
        <f t="shared" si="747"/>
        <v>-25.209784227307168</v>
      </c>
      <c r="AN752" s="205">
        <f t="shared" si="765"/>
        <v>-25.209784227307168</v>
      </c>
      <c r="AO752" s="205">
        <f t="shared" si="748"/>
        <v>-25.209784227307168</v>
      </c>
      <c r="AP752" s="205">
        <f t="shared" si="766"/>
        <v>-25.209784227307168</v>
      </c>
      <c r="AQ752" s="205">
        <f t="shared" si="767"/>
        <v>25.209784227307168</v>
      </c>
      <c r="AR752" s="215">
        <f t="shared" si="749"/>
        <v>69.814869612157693</v>
      </c>
      <c r="AS752" s="215">
        <f t="shared" si="750"/>
        <v>69.814869612157693</v>
      </c>
      <c r="AT752" s="215">
        <f t="shared" si="751"/>
        <v>94.81179884431495</v>
      </c>
      <c r="AU752" s="215">
        <f t="shared" si="781"/>
        <v>5305.7845849193291</v>
      </c>
      <c r="AV752" s="201"/>
      <c r="AW752" s="115">
        <f t="shared" si="782"/>
        <v>113.26500000000114</v>
      </c>
      <c r="AX752" s="115">
        <f t="shared" si="783"/>
        <v>0.25279098571468051</v>
      </c>
      <c r="AY752" s="115">
        <f t="shared" si="768"/>
        <v>12.709907066187817</v>
      </c>
      <c r="AZ752" s="115">
        <f t="shared" si="784"/>
        <v>0.25618385070959671</v>
      </c>
      <c r="BA752" s="115">
        <f t="shared" si="769"/>
        <v>12.966645088749368</v>
      </c>
      <c r="BB752" s="115">
        <f t="shared" si="785"/>
        <v>12.709907066187817</v>
      </c>
      <c r="BC752" s="115">
        <f t="shared" si="786"/>
        <v>12.710156724237182</v>
      </c>
      <c r="BD752" s="115">
        <f t="shared" si="787"/>
        <v>12.966645088749368</v>
      </c>
      <c r="BE752" s="115">
        <f t="shared" si="770"/>
        <v>0.25648836451218671</v>
      </c>
      <c r="BF752" s="115">
        <f t="shared" si="771"/>
        <v>0.25387566974893355</v>
      </c>
      <c r="BG752" s="115">
        <f t="shared" si="788"/>
        <v>1396.8937000192441</v>
      </c>
      <c r="BH752" s="115">
        <f t="shared" si="789"/>
        <v>101.74152291619967</v>
      </c>
      <c r="BI752" s="115">
        <f t="shared" si="772"/>
        <v>101.74152291619967</v>
      </c>
      <c r="BJ752" s="115">
        <f t="shared" si="773"/>
        <v>-8.1888150903013308</v>
      </c>
      <c r="BK752" s="115">
        <f t="shared" si="752"/>
        <v>-8.1888150903013308</v>
      </c>
      <c r="BL752" s="115">
        <f t="shared" si="753"/>
        <v>-8.1888150903013308</v>
      </c>
      <c r="BM752" s="115">
        <f t="shared" si="774"/>
        <v>8.1888150903013308</v>
      </c>
      <c r="BN752" s="201">
        <f t="shared" si="754"/>
        <v>51.859988224340661</v>
      </c>
      <c r="BO752" s="216">
        <f t="shared" si="790"/>
        <v>3905.8266733967998</v>
      </c>
      <c r="BP752" s="201"/>
      <c r="BQ752" s="110">
        <f t="shared" si="755"/>
        <v>4045.8224645490527</v>
      </c>
      <c r="BR752" s="110">
        <f t="shared" si="756"/>
        <v>0.13114229878870159</v>
      </c>
      <c r="BS752" s="110">
        <f t="shared" si="775"/>
        <v>0.86885770121129846</v>
      </c>
      <c r="BT752" s="110">
        <f t="shared" si="776"/>
        <v>0.11498227444248409</v>
      </c>
    </row>
    <row r="753" spans="1:102" s="217" customFormat="1">
      <c r="A753" s="110">
        <f t="shared" si="791"/>
        <v>1.9100000000001491</v>
      </c>
      <c r="B753" s="110">
        <f t="shared" si="757"/>
        <v>1475.176066065902</v>
      </c>
      <c r="C753" s="116">
        <f t="shared" si="758"/>
        <v>1395.8758557160536</v>
      </c>
      <c r="D753" s="110"/>
      <c r="E753" s="205">
        <f t="shared" si="726"/>
        <v>1351.3816259067037</v>
      </c>
      <c r="F753" s="205">
        <f t="shared" si="727"/>
        <v>1463.0708812236385</v>
      </c>
      <c r="G753" s="205">
        <f t="shared" si="728"/>
        <v>-0.16608032107457493</v>
      </c>
      <c r="H753" s="205">
        <f t="shared" si="729"/>
        <v>1332.832238523087</v>
      </c>
      <c r="I753" s="205">
        <f t="shared" si="730"/>
        <v>0</v>
      </c>
      <c r="J753" s="110"/>
      <c r="K753" s="115">
        <f t="shared" si="731"/>
        <v>1320.9336900000169</v>
      </c>
      <c r="L753" s="115">
        <f t="shared" si="732"/>
        <v>1616.1260800000102</v>
      </c>
      <c r="M753" s="115">
        <f t="shared" si="733"/>
        <v>0.22977941176470168</v>
      </c>
      <c r="N753" s="115">
        <f t="shared" si="734"/>
        <v>1431.6757419017295</v>
      </c>
      <c r="O753" s="115">
        <f t="shared" si="735"/>
        <v>1858.6538000000055</v>
      </c>
      <c r="P753" s="110"/>
      <c r="Q753" s="205">
        <f t="shared" si="736"/>
        <v>1.1083827160268303</v>
      </c>
      <c r="R753" s="204">
        <f t="shared" si="737"/>
        <v>79.307676166919521</v>
      </c>
      <c r="S753" s="204">
        <f t="shared" si="738"/>
        <v>79.307676166919521</v>
      </c>
      <c r="T753" s="115">
        <f t="shared" si="739"/>
        <v>0.52251474391290564</v>
      </c>
      <c r="U753" s="115">
        <f t="shared" si="740"/>
        <v>37.770073008516825</v>
      </c>
      <c r="V753" s="115">
        <f t="shared" si="741"/>
        <v>17.114049200306912</v>
      </c>
      <c r="W753" s="202">
        <f t="shared" si="759"/>
        <v>17.114049200306912</v>
      </c>
      <c r="X753" s="110"/>
      <c r="Y753" s="205">
        <f t="shared" si="777"/>
        <v>116.66856177866966</v>
      </c>
      <c r="Z753" s="205">
        <f t="shared" si="778"/>
        <v>0.39837520344361638</v>
      </c>
      <c r="AA753" s="205">
        <f t="shared" si="742"/>
        <v>23.510336351416733</v>
      </c>
      <c r="AB753" s="205">
        <f t="shared" si="760"/>
        <v>23.489141734475261</v>
      </c>
      <c r="AC753" s="205">
        <f t="shared" si="779"/>
        <v>0.40732861617040333</v>
      </c>
      <c r="AD753" s="205">
        <f t="shared" si="743"/>
        <v>24.032047230345697</v>
      </c>
      <c r="AE753" s="205">
        <f t="shared" si="761"/>
        <v>0.54290549587043557</v>
      </c>
      <c r="AF753" s="205">
        <f t="shared" si="744"/>
        <v>0.54290549587043557</v>
      </c>
      <c r="AG753" s="205">
        <f t="shared" si="762"/>
        <v>0.54290549587043557</v>
      </c>
      <c r="AH753" s="205">
        <f t="shared" si="763"/>
        <v>0.54290549587043557</v>
      </c>
      <c r="AI753" s="205">
        <f t="shared" si="745"/>
        <v>0.40275207883830261</v>
      </c>
      <c r="AJ753" s="205">
        <f t="shared" si="780"/>
        <v>1396.3647056695011</v>
      </c>
      <c r="AK753" s="205">
        <f t="shared" si="764"/>
        <v>116.59184318705219</v>
      </c>
      <c r="AL753" s="205">
        <f t="shared" si="746"/>
        <v>116.59184318705219</v>
      </c>
      <c r="AM753" s="205">
        <f t="shared" si="747"/>
        <v>-25.356668311268798</v>
      </c>
      <c r="AN753" s="205">
        <f t="shared" si="765"/>
        <v>-25.356668311268798</v>
      </c>
      <c r="AO753" s="205">
        <f t="shared" si="748"/>
        <v>-25.356668311268798</v>
      </c>
      <c r="AP753" s="205">
        <f t="shared" si="766"/>
        <v>-25.356668311268798</v>
      </c>
      <c r="AQ753" s="205">
        <f t="shared" si="767"/>
        <v>25.356668311268798</v>
      </c>
      <c r="AR753" s="215">
        <f t="shared" si="749"/>
        <v>69.886351155488427</v>
      </c>
      <c r="AS753" s="215">
        <f t="shared" si="750"/>
        <v>69.886351155488427</v>
      </c>
      <c r="AT753" s="215">
        <f t="shared" si="751"/>
        <v>95.950458322370082</v>
      </c>
      <c r="AU753" s="215">
        <f t="shared" si="781"/>
        <v>5401.7350432416988</v>
      </c>
      <c r="AV753" s="201"/>
      <c r="AW753" s="115">
        <f t="shared" si="782"/>
        <v>113.36700000001646</v>
      </c>
      <c r="AX753" s="115">
        <f t="shared" si="783"/>
        <v>0.25387566974893355</v>
      </c>
      <c r="AY753" s="115">
        <f t="shared" si="768"/>
        <v>12.791798898375989</v>
      </c>
      <c r="AZ753" s="115">
        <f t="shared" si="784"/>
        <v>0.25726329095420924</v>
      </c>
      <c r="BA753" s="115">
        <f t="shared" si="769"/>
        <v>13.048684523090889</v>
      </c>
      <c r="BB753" s="115">
        <f t="shared" si="785"/>
        <v>12.791798898375989</v>
      </c>
      <c r="BC753" s="115">
        <f t="shared" si="786"/>
        <v>12.792044875140196</v>
      </c>
      <c r="BD753" s="115">
        <f t="shared" si="787"/>
        <v>13.048684523090889</v>
      </c>
      <c r="BE753" s="115">
        <f t="shared" si="770"/>
        <v>0.25663964795069383</v>
      </c>
      <c r="BF753" s="115">
        <f t="shared" si="771"/>
        <v>0.25495771067882328</v>
      </c>
      <c r="BG753" s="115">
        <f t="shared" si="788"/>
        <v>1396.1952659642257</v>
      </c>
      <c r="BH753" s="115">
        <f t="shared" si="789"/>
        <v>101.78443031904854</v>
      </c>
      <c r="BI753" s="115">
        <f t="shared" si="772"/>
        <v>101.78443031904854</v>
      </c>
      <c r="BJ753" s="115">
        <f t="shared" si="773"/>
        <v>-8.1863118068394254</v>
      </c>
      <c r="BK753" s="115">
        <f t="shared" si="752"/>
        <v>-8.1863118068394254</v>
      </c>
      <c r="BL753" s="115">
        <f t="shared" si="753"/>
        <v>-8.1863118068394254</v>
      </c>
      <c r="BM753" s="115">
        <f t="shared" si="774"/>
        <v>8.1863118068394254</v>
      </c>
      <c r="BN753" s="201">
        <f t="shared" si="754"/>
        <v>52.254040719101937</v>
      </c>
      <c r="BO753" s="216">
        <f t="shared" si="790"/>
        <v>3958.0807141159016</v>
      </c>
      <c r="BP753" s="201"/>
      <c r="BQ753" s="110">
        <f t="shared" si="755"/>
        <v>4102.4461470284814</v>
      </c>
      <c r="BR753" s="110">
        <f t="shared" si="756"/>
        <v>0.13167107744130485</v>
      </c>
      <c r="BS753" s="110">
        <f t="shared" si="775"/>
        <v>0.8683289225586952</v>
      </c>
      <c r="BT753" s="110">
        <f t="shared" si="776"/>
        <v>0.11659151949854944</v>
      </c>
    </row>
    <row r="754" spans="1:102" s="217" customFormat="1">
      <c r="A754" s="110">
        <f t="shared" si="791"/>
        <v>1.9000000000001491</v>
      </c>
      <c r="B754" s="110">
        <f t="shared" si="757"/>
        <v>1475.0442542016826</v>
      </c>
      <c r="C754" s="116">
        <f t="shared" si="758"/>
        <v>1395.1769922044987</v>
      </c>
      <c r="D754" s="110"/>
      <c r="E754" s="205">
        <f t="shared" si="726"/>
        <v>1350.1986734515144</v>
      </c>
      <c r="F754" s="205">
        <f t="shared" si="727"/>
        <v>1461.8342812236385</v>
      </c>
      <c r="G754" s="205">
        <f t="shared" si="728"/>
        <v>-0.16602129850761485</v>
      </c>
      <c r="H754" s="205">
        <f t="shared" si="729"/>
        <v>1331.6647848894995</v>
      </c>
      <c r="I754" s="205">
        <f t="shared" si="730"/>
        <v>0</v>
      </c>
      <c r="J754" s="110"/>
      <c r="K754" s="115">
        <f t="shared" si="731"/>
        <v>1319.799000000017</v>
      </c>
      <c r="L754" s="115">
        <f t="shared" si="732"/>
        <v>1615.4480000000101</v>
      </c>
      <c r="M754" s="115">
        <f t="shared" si="733"/>
        <v>0.23006134969324732</v>
      </c>
      <c r="N754" s="115">
        <f t="shared" si="734"/>
        <v>1430.8030582361257</v>
      </c>
      <c r="O754" s="115">
        <f t="shared" si="735"/>
        <v>1858.2800000000057</v>
      </c>
      <c r="P754" s="110"/>
      <c r="Q754" s="205">
        <f t="shared" si="736"/>
        <v>1.1183311780324512</v>
      </c>
      <c r="R754" s="204">
        <f t="shared" si="737"/>
        <v>80.229331394509117</v>
      </c>
      <c r="S754" s="204">
        <f t="shared" si="738"/>
        <v>80.229331394509117</v>
      </c>
      <c r="T754" s="115">
        <f t="shared" si="739"/>
        <v>0.52509987925434976</v>
      </c>
      <c r="U754" s="115">
        <f t="shared" si="740"/>
        <v>38.050719884310325</v>
      </c>
      <c r="V754" s="115">
        <f t="shared" si="741"/>
        <v>17.23879352626599</v>
      </c>
      <c r="W754" s="202">
        <f t="shared" si="759"/>
        <v>17.23879352626599</v>
      </c>
      <c r="X754" s="110"/>
      <c r="Y754" s="205">
        <f t="shared" si="777"/>
        <v>116.74536335874554</v>
      </c>
      <c r="Z754" s="205">
        <f t="shared" si="778"/>
        <v>0.40290297737972752</v>
      </c>
      <c r="AA754" s="205">
        <f t="shared" si="742"/>
        <v>23.764794167446265</v>
      </c>
      <c r="AB754" s="205">
        <f t="shared" si="760"/>
        <v>23.742708417587949</v>
      </c>
      <c r="AC754" s="205">
        <f t="shared" si="779"/>
        <v>0.41186069275349291</v>
      </c>
      <c r="AD754" s="205">
        <f t="shared" si="743"/>
        <v>24.288712439157116</v>
      </c>
      <c r="AE754" s="205">
        <f t="shared" si="761"/>
        <v>0.54600402156916772</v>
      </c>
      <c r="AF754" s="205">
        <f t="shared" si="744"/>
        <v>0.54600402156916772</v>
      </c>
      <c r="AG754" s="205">
        <f t="shared" si="762"/>
        <v>0.54600402156916772</v>
      </c>
      <c r="AH754" s="205">
        <f t="shared" si="763"/>
        <v>0.54600402156916772</v>
      </c>
      <c r="AI754" s="205">
        <f t="shared" si="745"/>
        <v>0.40728891369219083</v>
      </c>
      <c r="AJ754" s="205">
        <f t="shared" si="780"/>
        <v>1395.6666188703903</v>
      </c>
      <c r="AK754" s="205">
        <f t="shared" si="764"/>
        <v>116.66856177866966</v>
      </c>
      <c r="AL754" s="205">
        <f t="shared" si="746"/>
        <v>116.66856177866966</v>
      </c>
      <c r="AM754" s="205">
        <f t="shared" si="747"/>
        <v>-25.504273746369744</v>
      </c>
      <c r="AN754" s="205">
        <f t="shared" si="765"/>
        <v>-25.504273746369744</v>
      </c>
      <c r="AO754" s="205">
        <f t="shared" si="748"/>
        <v>-25.504273746369744</v>
      </c>
      <c r="AP754" s="205">
        <f t="shared" si="766"/>
        <v>-25.504273746369744</v>
      </c>
      <c r="AQ754" s="205">
        <f t="shared" si="767"/>
        <v>25.504273746369744</v>
      </c>
      <c r="AR754" s="215">
        <f t="shared" si="749"/>
        <v>69.957781749847356</v>
      </c>
      <c r="AS754" s="215">
        <f t="shared" si="750"/>
        <v>69.957781749847356</v>
      </c>
      <c r="AT754" s="215">
        <f t="shared" si="751"/>
        <v>97.097883043389913</v>
      </c>
      <c r="AU754" s="215">
        <f t="shared" si="781"/>
        <v>5498.8329262850884</v>
      </c>
      <c r="AV754" s="201"/>
      <c r="AW754" s="115">
        <f t="shared" si="782"/>
        <v>113.46899999998631</v>
      </c>
      <c r="AX754" s="115">
        <f t="shared" si="783"/>
        <v>0.25495771067882322</v>
      </c>
      <c r="AY754" s="115">
        <f t="shared" si="768"/>
        <v>12.873665670162337</v>
      </c>
      <c r="AZ754" s="115">
        <f t="shared" si="784"/>
        <v>0.2583400999309432</v>
      </c>
      <c r="BA754" s="115">
        <f t="shared" si="769"/>
        <v>13.130695641035919</v>
      </c>
      <c r="BB754" s="115">
        <f t="shared" si="785"/>
        <v>12.873665670162337</v>
      </c>
      <c r="BC754" s="115">
        <f t="shared" si="786"/>
        <v>12.87390799320859</v>
      </c>
      <c r="BD754" s="115">
        <f t="shared" si="787"/>
        <v>13.130695641035919</v>
      </c>
      <c r="BE754" s="115">
        <f t="shared" si="770"/>
        <v>0.25678764782732877</v>
      </c>
      <c r="BF754" s="115">
        <f t="shared" si="771"/>
        <v>0.25603711828654652</v>
      </c>
      <c r="BG754" s="115">
        <f t="shared" si="788"/>
        <v>1395.4961179843144</v>
      </c>
      <c r="BH754" s="115">
        <f t="shared" si="789"/>
        <v>101.82737597269798</v>
      </c>
      <c r="BI754" s="115">
        <f t="shared" si="772"/>
        <v>101.82737597269798</v>
      </c>
      <c r="BJ754" s="115">
        <f t="shared" si="773"/>
        <v>-8.1837181376972392</v>
      </c>
      <c r="BK754" s="115">
        <f t="shared" si="752"/>
        <v>-8.1837181376972392</v>
      </c>
      <c r="BL754" s="115">
        <f t="shared" si="753"/>
        <v>-8.1837181376972392</v>
      </c>
      <c r="BM754" s="115">
        <f t="shared" si="774"/>
        <v>8.1837181376972392</v>
      </c>
      <c r="BN754" s="201">
        <f t="shared" si="754"/>
        <v>52.648972924670325</v>
      </c>
      <c r="BO754" s="216">
        <f t="shared" si="790"/>
        <v>4010.7296870405721</v>
      </c>
      <c r="BP754" s="201"/>
      <c r="BQ754" s="110">
        <f t="shared" si="755"/>
        <v>4159.5400109650236</v>
      </c>
      <c r="BR754" s="110">
        <f t="shared" si="756"/>
        <v>0.13219810151578146</v>
      </c>
      <c r="BS754" s="110">
        <f t="shared" si="775"/>
        <v>0.86780189848421863</v>
      </c>
      <c r="BT754" s="110">
        <f t="shared" si="776"/>
        <v>0.11821412711162597</v>
      </c>
    </row>
    <row r="755" spans="1:102" s="217" customFormat="1">
      <c r="A755" s="110">
        <f t="shared" si="791"/>
        <v>1.8900000000001491</v>
      </c>
      <c r="B755" s="110">
        <f t="shared" si="757"/>
        <v>1474.9124423374633</v>
      </c>
      <c r="C755" s="116">
        <f t="shared" si="758"/>
        <v>1394.4774143870002</v>
      </c>
      <c r="D755" s="110"/>
      <c r="E755" s="205">
        <f t="shared" si="726"/>
        <v>1349.0145946415737</v>
      </c>
      <c r="F755" s="205">
        <f t="shared" si="727"/>
        <v>1460.5948812236386</v>
      </c>
      <c r="G755" s="205">
        <f t="shared" si="728"/>
        <v>-0.16596150457801703</v>
      </c>
      <c r="H755" s="205">
        <f t="shared" si="729"/>
        <v>1330.4965623991679</v>
      </c>
      <c r="I755" s="205">
        <f t="shared" si="730"/>
        <v>0</v>
      </c>
      <c r="J755" s="110"/>
      <c r="K755" s="115">
        <f t="shared" si="731"/>
        <v>1318.663290000017</v>
      </c>
      <c r="L755" s="115">
        <f t="shared" si="732"/>
        <v>1614.76928000001</v>
      </c>
      <c r="M755" s="115">
        <f t="shared" si="733"/>
        <v>0.2303439803439761</v>
      </c>
      <c r="N755" s="115">
        <f t="shared" si="734"/>
        <v>1429.9299635207881</v>
      </c>
      <c r="O755" s="115">
        <f t="shared" si="735"/>
        <v>1857.9058000000057</v>
      </c>
      <c r="P755" s="110"/>
      <c r="Q755" s="205">
        <f t="shared" si="736"/>
        <v>1.1283162245984593</v>
      </c>
      <c r="R755" s="204">
        <f t="shared" si="737"/>
        <v>81.156952508804551</v>
      </c>
      <c r="S755" s="204">
        <f t="shared" si="738"/>
        <v>81.156952508804551</v>
      </c>
      <c r="T755" s="115">
        <f t="shared" si="739"/>
        <v>0.52767980930561376</v>
      </c>
      <c r="U755" s="115">
        <f t="shared" si="740"/>
        <v>38.331491261692136</v>
      </c>
      <c r="V755" s="115">
        <f t="shared" si="741"/>
        <v>17.363634478269894</v>
      </c>
      <c r="W755" s="202">
        <f t="shared" si="759"/>
        <v>17.363634478269894</v>
      </c>
      <c r="X755" s="110"/>
      <c r="Y755" s="205">
        <f t="shared" si="777"/>
        <v>116.82224903315718</v>
      </c>
      <c r="Z755" s="205">
        <f t="shared" si="778"/>
        <v>0.4074449092939868</v>
      </c>
      <c r="AA755" s="205">
        <f t="shared" si="742"/>
        <v>24.020738490295578</v>
      </c>
      <c r="AB755" s="205">
        <f t="shared" si="760"/>
        <v>23.997751155051645</v>
      </c>
      <c r="AC755" s="205">
        <f t="shared" si="779"/>
        <v>0.41640706587766363</v>
      </c>
      <c r="AD755" s="205">
        <f t="shared" si="743"/>
        <v>24.546866874174857</v>
      </c>
      <c r="AE755" s="205">
        <f t="shared" si="761"/>
        <v>0.54911571912321122</v>
      </c>
      <c r="AF755" s="205">
        <f t="shared" si="744"/>
        <v>0.54911571912321122</v>
      </c>
      <c r="AG755" s="205">
        <f t="shared" si="762"/>
        <v>0.54911571912321122</v>
      </c>
      <c r="AH755" s="205">
        <f t="shared" si="763"/>
        <v>0.54911571912321122</v>
      </c>
      <c r="AI755" s="205">
        <f t="shared" si="745"/>
        <v>0.41184002220419813</v>
      </c>
      <c r="AJ755" s="205">
        <f t="shared" si="780"/>
        <v>1394.9678223450821</v>
      </c>
      <c r="AK755" s="205">
        <f t="shared" si="764"/>
        <v>116.74536335874554</v>
      </c>
      <c r="AL755" s="205">
        <f t="shared" si="746"/>
        <v>116.74536335874554</v>
      </c>
      <c r="AM755" s="205">
        <f t="shared" si="747"/>
        <v>-25.652599293149343</v>
      </c>
      <c r="AN755" s="205">
        <f t="shared" si="765"/>
        <v>-25.652599293149343</v>
      </c>
      <c r="AO755" s="205">
        <f t="shared" si="748"/>
        <v>-25.652599293149343</v>
      </c>
      <c r="AP755" s="205">
        <f t="shared" si="766"/>
        <v>-25.652599293149343</v>
      </c>
      <c r="AQ755" s="205">
        <f t="shared" si="767"/>
        <v>25.652599293149343</v>
      </c>
      <c r="AR755" s="215">
        <f t="shared" si="749"/>
        <v>70.029164204750117</v>
      </c>
      <c r="AS755" s="215">
        <f t="shared" si="750"/>
        <v>70.029164204750117</v>
      </c>
      <c r="AT755" s="215">
        <f t="shared" si="751"/>
        <v>98.254137719341756</v>
      </c>
      <c r="AU755" s="215">
        <f t="shared" si="781"/>
        <v>5597.0870640044304</v>
      </c>
      <c r="AV755" s="201"/>
      <c r="AW755" s="115">
        <f t="shared" si="782"/>
        <v>113.57100000000163</v>
      </c>
      <c r="AX755" s="115">
        <f t="shared" si="783"/>
        <v>0.25603711828654652</v>
      </c>
      <c r="AY755" s="115">
        <f t="shared" si="768"/>
        <v>12.95550647804156</v>
      </c>
      <c r="AZ755" s="115">
        <f t="shared" si="784"/>
        <v>0.25941428738738109</v>
      </c>
      <c r="BA755" s="115">
        <f t="shared" si="769"/>
        <v>13.212677574001845</v>
      </c>
      <c r="BB755" s="115">
        <f t="shared" si="785"/>
        <v>12.95550647804156</v>
      </c>
      <c r="BC755" s="115">
        <f t="shared" si="786"/>
        <v>12.955745174585562</v>
      </c>
      <c r="BD755" s="115">
        <f t="shared" si="787"/>
        <v>13.212677574001845</v>
      </c>
      <c r="BE755" s="115">
        <f t="shared" si="770"/>
        <v>0.25693239941628221</v>
      </c>
      <c r="BF755" s="115">
        <f t="shared" si="771"/>
        <v>0.25711390221953745</v>
      </c>
      <c r="BG755" s="115">
        <f t="shared" si="788"/>
        <v>1394.7962565594946</v>
      </c>
      <c r="BH755" s="115">
        <f t="shared" si="789"/>
        <v>101.8703597314242</v>
      </c>
      <c r="BI755" s="115">
        <f t="shared" si="772"/>
        <v>101.8703597314242</v>
      </c>
      <c r="BJ755" s="115">
        <f t="shared" si="773"/>
        <v>-8.1810347669513614</v>
      </c>
      <c r="BK755" s="115">
        <f t="shared" si="752"/>
        <v>-8.1810347669513614</v>
      </c>
      <c r="BL755" s="115">
        <f t="shared" si="753"/>
        <v>-8.1810347669513614</v>
      </c>
      <c r="BM755" s="115">
        <f t="shared" si="774"/>
        <v>8.1810347669513614</v>
      </c>
      <c r="BN755" s="201">
        <f t="shared" si="754"/>
        <v>53.044785839129084</v>
      </c>
      <c r="BO755" s="216">
        <f t="shared" si="790"/>
        <v>4063.7744728797011</v>
      </c>
      <c r="BP755" s="201"/>
      <c r="BQ755" s="110">
        <f t="shared" si="755"/>
        <v>4217.1057319921738</v>
      </c>
      <c r="BR755" s="110">
        <f t="shared" si="756"/>
        <v>0.132723422643718</v>
      </c>
      <c r="BS755" s="110">
        <f t="shared" si="775"/>
        <v>0.86727657735628205</v>
      </c>
      <c r="BT755" s="110">
        <f t="shared" si="776"/>
        <v>0.11985014490321759</v>
      </c>
    </row>
    <row r="756" spans="1:102" s="217" customFormat="1">
      <c r="A756" s="110">
        <f t="shared" si="791"/>
        <v>1.8800000000001491</v>
      </c>
      <c r="B756" s="110">
        <f t="shared" si="757"/>
        <v>1474.7806304732439</v>
      </c>
      <c r="C756" s="116">
        <f t="shared" si="758"/>
        <v>1393.7771227449527</v>
      </c>
      <c r="D756" s="110"/>
      <c r="E756" s="205">
        <f t="shared" si="726"/>
        <v>1347.8293894768817</v>
      </c>
      <c r="F756" s="205">
        <f t="shared" si="727"/>
        <v>1459.3526812236385</v>
      </c>
      <c r="G756" s="205">
        <f t="shared" si="728"/>
        <v>-0.16590094308419695</v>
      </c>
      <c r="H756" s="205">
        <f t="shared" si="729"/>
        <v>1329.3275702002406</v>
      </c>
      <c r="I756" s="205">
        <f t="shared" si="730"/>
        <v>0</v>
      </c>
      <c r="J756" s="110"/>
      <c r="K756" s="115">
        <f t="shared" si="731"/>
        <v>1317.5265600000171</v>
      </c>
      <c r="L756" s="115">
        <f t="shared" si="732"/>
        <v>1614.0899200000101</v>
      </c>
      <c r="M756" s="115">
        <f t="shared" si="733"/>
        <v>0.23062730627305847</v>
      </c>
      <c r="N756" s="115">
        <f t="shared" si="734"/>
        <v>1429.0564595780738</v>
      </c>
      <c r="O756" s="115">
        <f t="shared" si="735"/>
        <v>1857.5312000000056</v>
      </c>
      <c r="P756" s="110"/>
      <c r="Q756" s="205">
        <f t="shared" si="736"/>
        <v>1.1383383597090977</v>
      </c>
      <c r="R756" s="204">
        <f t="shared" si="737"/>
        <v>82.090553654241646</v>
      </c>
      <c r="S756" s="204">
        <f t="shared" si="738"/>
        <v>82.090553654241646</v>
      </c>
      <c r="T756" s="115">
        <f t="shared" si="739"/>
        <v>0.53025454821266715</v>
      </c>
      <c r="U756" s="115">
        <f t="shared" si="740"/>
        <v>38.612382834918151</v>
      </c>
      <c r="V756" s="115">
        <f t="shared" si="741"/>
        <v>17.488570346051198</v>
      </c>
      <c r="W756" s="202">
        <f t="shared" si="759"/>
        <v>17.488570346051198</v>
      </c>
      <c r="X756" s="110"/>
      <c r="Y756" s="205">
        <f t="shared" si="777"/>
        <v>116.89921989272979</v>
      </c>
      <c r="Z756" s="205">
        <f t="shared" si="778"/>
        <v>0.41200122905632636</v>
      </c>
      <c r="AA756" s="205">
        <f t="shared" si="742"/>
        <v>24.278176494613898</v>
      </c>
      <c r="AB756" s="205">
        <f t="shared" si="760"/>
        <v>24.254277147983139</v>
      </c>
      <c r="AC756" s="205">
        <f t="shared" si="779"/>
        <v>0.42096796581899981</v>
      </c>
      <c r="AD756" s="205">
        <f t="shared" si="743"/>
        <v>24.8065176963289</v>
      </c>
      <c r="AE756" s="205">
        <f t="shared" si="761"/>
        <v>0.55224054834576108</v>
      </c>
      <c r="AF756" s="205">
        <f t="shared" si="744"/>
        <v>0.55224054834576108</v>
      </c>
      <c r="AG756" s="205">
        <f t="shared" si="762"/>
        <v>0.55224054834576108</v>
      </c>
      <c r="AH756" s="205">
        <f t="shared" si="763"/>
        <v>0.55224054834576108</v>
      </c>
      <c r="AI756" s="205">
        <f t="shared" si="745"/>
        <v>0.41640563406524644</v>
      </c>
      <c r="AJ756" s="205">
        <f t="shared" si="780"/>
        <v>1394.2683164897335</v>
      </c>
      <c r="AK756" s="205">
        <f t="shared" si="764"/>
        <v>116.82224903315718</v>
      </c>
      <c r="AL756" s="205">
        <f t="shared" si="746"/>
        <v>116.82224903315718</v>
      </c>
      <c r="AM756" s="205">
        <f t="shared" si="747"/>
        <v>-25.80164361226463</v>
      </c>
      <c r="AN756" s="205">
        <f t="shared" si="765"/>
        <v>-25.80164361226463</v>
      </c>
      <c r="AO756" s="205">
        <f t="shared" si="748"/>
        <v>-25.80164361226463</v>
      </c>
      <c r="AP756" s="205">
        <f t="shared" si="766"/>
        <v>-25.80164361226463</v>
      </c>
      <c r="AQ756" s="205">
        <f t="shared" si="767"/>
        <v>25.80164361226463</v>
      </c>
      <c r="AR756" s="215">
        <f t="shared" si="749"/>
        <v>70.100501255755518</v>
      </c>
      <c r="AS756" s="215">
        <f t="shared" si="750"/>
        <v>70.100501255755518</v>
      </c>
      <c r="AT756" s="215">
        <f t="shared" si="751"/>
        <v>99.419287387647572</v>
      </c>
      <c r="AU756" s="215">
        <f t="shared" si="781"/>
        <v>5696.5063513920777</v>
      </c>
      <c r="AV756" s="201"/>
      <c r="AW756" s="115">
        <f t="shared" si="782"/>
        <v>113.67299999999422</v>
      </c>
      <c r="AX756" s="115">
        <f t="shared" si="783"/>
        <v>0.25711390221953739</v>
      </c>
      <c r="AY756" s="115">
        <f t="shared" si="768"/>
        <v>13.037320425343221</v>
      </c>
      <c r="AZ756" s="115">
        <f t="shared" si="784"/>
        <v>0.26048586293646486</v>
      </c>
      <c r="BA756" s="115">
        <f t="shared" si="769"/>
        <v>13.294629459743435</v>
      </c>
      <c r="BB756" s="115">
        <f t="shared" si="785"/>
        <v>13.037320425343221</v>
      </c>
      <c r="BC756" s="115">
        <f t="shared" si="786"/>
        <v>13.037555522255076</v>
      </c>
      <c r="BD756" s="115">
        <f t="shared" si="787"/>
        <v>13.294629459743435</v>
      </c>
      <c r="BE756" s="115">
        <f t="shared" si="770"/>
        <v>0.25707393748835905</v>
      </c>
      <c r="BF756" s="115">
        <f t="shared" si="771"/>
        <v>0.25818807199387234</v>
      </c>
      <c r="BG756" s="115">
        <f t="shared" si="788"/>
        <v>1394.09568214244</v>
      </c>
      <c r="BH756" s="115">
        <f t="shared" si="789"/>
        <v>101.91338145418732</v>
      </c>
      <c r="BI756" s="115">
        <f t="shared" si="772"/>
        <v>101.91338145418732</v>
      </c>
      <c r="BJ756" s="115">
        <f t="shared" si="773"/>
        <v>-8.1782623754563097</v>
      </c>
      <c r="BK756" s="115">
        <f t="shared" si="752"/>
        <v>-8.1782623754563097</v>
      </c>
      <c r="BL756" s="115">
        <f t="shared" si="753"/>
        <v>-8.1782623754563097</v>
      </c>
      <c r="BM756" s="115">
        <f t="shared" si="774"/>
        <v>8.1782623754563097</v>
      </c>
      <c r="BN756" s="201">
        <f t="shared" si="754"/>
        <v>53.441480502224451</v>
      </c>
      <c r="BO756" s="216">
        <f t="shared" si="790"/>
        <v>4117.2159533819258</v>
      </c>
      <c r="BP756" s="201"/>
      <c r="BQ756" s="110">
        <f t="shared" si="755"/>
        <v>4275.1449931829411</v>
      </c>
      <c r="BR756" s="110">
        <f t="shared" si="756"/>
        <v>0.1332470912793744</v>
      </c>
      <c r="BS756" s="110">
        <f t="shared" si="775"/>
        <v>0.8667529087206256</v>
      </c>
      <c r="BT756" s="110">
        <f t="shared" si="776"/>
        <v>0.12149962070625919</v>
      </c>
    </row>
    <row r="757" spans="1:102" s="217" customFormat="1">
      <c r="A757" s="110">
        <f t="shared" si="791"/>
        <v>1.8700000000001491</v>
      </c>
      <c r="B757" s="110">
        <f t="shared" si="757"/>
        <v>1474.6488186090246</v>
      </c>
      <c r="C757" s="116">
        <f t="shared" si="758"/>
        <v>1393.0761177323952</v>
      </c>
      <c r="D757" s="110"/>
      <c r="E757" s="205">
        <f t="shared" si="726"/>
        <v>1346.643057957438</v>
      </c>
      <c r="F757" s="205">
        <f t="shared" si="727"/>
        <v>1458.1076812236386</v>
      </c>
      <c r="G757" s="205">
        <f t="shared" si="728"/>
        <v>-0.16583961785955292</v>
      </c>
      <c r="H757" s="205">
        <f t="shared" si="729"/>
        <v>1328.1578074301124</v>
      </c>
      <c r="I757" s="205">
        <f t="shared" si="730"/>
        <v>0</v>
      </c>
      <c r="J757" s="110"/>
      <c r="K757" s="115">
        <f t="shared" si="731"/>
        <v>1316.3888100000172</v>
      </c>
      <c r="L757" s="115">
        <f t="shared" si="732"/>
        <v>1613.4099200000101</v>
      </c>
      <c r="M757" s="115">
        <f t="shared" si="733"/>
        <v>0.23091133004925682</v>
      </c>
      <c r="N757" s="115">
        <f t="shared" si="734"/>
        <v>1428.1825482383053</v>
      </c>
      <c r="O757" s="115">
        <f t="shared" si="735"/>
        <v>1857.1562000000056</v>
      </c>
      <c r="P757" s="110"/>
      <c r="Q757" s="205">
        <f t="shared" si="736"/>
        <v>1.1483980917055843</v>
      </c>
      <c r="R757" s="204">
        <f t="shared" si="737"/>
        <v>83.030148721093283</v>
      </c>
      <c r="S757" s="204">
        <f t="shared" si="738"/>
        <v>83.030148721093283</v>
      </c>
      <c r="T757" s="115">
        <f t="shared" si="739"/>
        <v>0.53282411007423414</v>
      </c>
      <c r="U757" s="115">
        <f t="shared" si="740"/>
        <v>38.893390348989129</v>
      </c>
      <c r="V757" s="115">
        <f t="shared" si="741"/>
        <v>17.613599437587411</v>
      </c>
      <c r="W757" s="202">
        <f t="shared" si="759"/>
        <v>17.613599437587411</v>
      </c>
      <c r="X757" s="110"/>
      <c r="Y757" s="205">
        <f t="shared" si="777"/>
        <v>116.97627701282717</v>
      </c>
      <c r="Z757" s="205">
        <f t="shared" si="778"/>
        <v>0.4165721680507139</v>
      </c>
      <c r="AA757" s="205">
        <f t="shared" si="742"/>
        <v>24.537115340134552</v>
      </c>
      <c r="AB757" s="205">
        <f t="shared" si="760"/>
        <v>24.512293584105784</v>
      </c>
      <c r="AC757" s="205">
        <f t="shared" si="779"/>
        <v>0.42554362438095955</v>
      </c>
      <c r="AD757" s="205">
        <f t="shared" si="743"/>
        <v>25.067672050484404</v>
      </c>
      <c r="AE757" s="205">
        <f t="shared" si="761"/>
        <v>0.55537846637862032</v>
      </c>
      <c r="AF757" s="205">
        <f t="shared" si="744"/>
        <v>0.55537846637862032</v>
      </c>
      <c r="AG757" s="205">
        <f t="shared" si="762"/>
        <v>0.55537846637862032</v>
      </c>
      <c r="AH757" s="205">
        <f t="shared" si="763"/>
        <v>0.55537846637862032</v>
      </c>
      <c r="AI757" s="205">
        <f t="shared" si="745"/>
        <v>0.42098598049348718</v>
      </c>
      <c r="AJ757" s="205">
        <f t="shared" si="780"/>
        <v>1393.5681016734966</v>
      </c>
      <c r="AK757" s="205">
        <f t="shared" si="764"/>
        <v>116.89921989272979</v>
      </c>
      <c r="AL757" s="205">
        <f t="shared" si="746"/>
        <v>116.89921989272979</v>
      </c>
      <c r="AM757" s="205">
        <f t="shared" si="747"/>
        <v>-25.951405261057879</v>
      </c>
      <c r="AN757" s="205">
        <f t="shared" si="765"/>
        <v>-25.951405261057879</v>
      </c>
      <c r="AO757" s="205">
        <f t="shared" si="748"/>
        <v>-25.951405261057879</v>
      </c>
      <c r="AP757" s="205">
        <f t="shared" si="766"/>
        <v>-25.951405261057879</v>
      </c>
      <c r="AQ757" s="205">
        <f t="shared" si="767"/>
        <v>25.951405261057879</v>
      </c>
      <c r="AR757" s="215">
        <f t="shared" si="749"/>
        <v>70.171795564819448</v>
      </c>
      <c r="AS757" s="215">
        <f t="shared" si="750"/>
        <v>70.171795564819448</v>
      </c>
      <c r="AT757" s="215">
        <f t="shared" si="751"/>
        <v>100.5933974099992</v>
      </c>
      <c r="AU757" s="215">
        <f t="shared" si="781"/>
        <v>5797.0997488020766</v>
      </c>
      <c r="AV757" s="201"/>
      <c r="AW757" s="115">
        <f t="shared" si="782"/>
        <v>113.7749999999868</v>
      </c>
      <c r="AX757" s="115">
        <f t="shared" si="783"/>
        <v>0.25818807199387234</v>
      </c>
      <c r="AY757" s="115">
        <f t="shared" si="768"/>
        <v>13.119106622199784</v>
      </c>
      <c r="AZ757" s="115">
        <f t="shared" si="784"/>
        <v>0.26155483605990126</v>
      </c>
      <c r="BA757" s="115">
        <f t="shared" si="769"/>
        <v>13.376550442331094</v>
      </c>
      <c r="BB757" s="115">
        <f t="shared" si="785"/>
        <v>13.119106622199784</v>
      </c>
      <c r="BC757" s="115">
        <f t="shared" si="786"/>
        <v>13.119338146009639</v>
      </c>
      <c r="BD757" s="115">
        <f t="shared" si="787"/>
        <v>13.376550442331094</v>
      </c>
      <c r="BE757" s="115">
        <f t="shared" si="770"/>
        <v>0.25721229632145537</v>
      </c>
      <c r="BF757" s="115">
        <f t="shared" si="771"/>
        <v>0.25925963699763294</v>
      </c>
      <c r="BG757" s="115">
        <f t="shared" si="788"/>
        <v>1393.3943951592494</v>
      </c>
      <c r="BH757" s="115">
        <f t="shared" si="789"/>
        <v>101.95644100447217</v>
      </c>
      <c r="BI757" s="115">
        <f t="shared" si="772"/>
        <v>101.95644100447217</v>
      </c>
      <c r="BJ757" s="115">
        <f t="shared" si="773"/>
        <v>-8.1754016412963502</v>
      </c>
      <c r="BK757" s="115">
        <f t="shared" si="752"/>
        <v>-8.1754016412963502</v>
      </c>
      <c r="BL757" s="115">
        <f t="shared" si="753"/>
        <v>-8.1754016412963502</v>
      </c>
      <c r="BM757" s="115">
        <f t="shared" si="774"/>
        <v>8.1754016412963502</v>
      </c>
      <c r="BN757" s="201">
        <f t="shared" si="754"/>
        <v>53.839057995512881</v>
      </c>
      <c r="BO757" s="216">
        <f t="shared" si="790"/>
        <v>4171.0550113774389</v>
      </c>
      <c r="BP757" s="201"/>
      <c r="BQ757" s="110">
        <f t="shared" si="755"/>
        <v>4333.6594851199025</v>
      </c>
      <c r="BR757" s="110">
        <f t="shared" si="756"/>
        <v>0.13376915673017362</v>
      </c>
      <c r="BS757" s="110">
        <f t="shared" si="775"/>
        <v>0.86623084326982647</v>
      </c>
      <c r="BT757" s="110">
        <f t="shared" si="776"/>
        <v>0.12316260256710763</v>
      </c>
    </row>
    <row r="758" spans="1:102" s="217" customFormat="1">
      <c r="A758" s="110">
        <f t="shared" si="791"/>
        <v>1.8600000000001491</v>
      </c>
      <c r="B758" s="110">
        <f t="shared" si="757"/>
        <v>1474.5170067448053</v>
      </c>
      <c r="C758" s="116">
        <f t="shared" si="758"/>
        <v>1392.3743997767469</v>
      </c>
      <c r="D758" s="110"/>
      <c r="E758" s="205">
        <f t="shared" si="726"/>
        <v>1345.4556000832431</v>
      </c>
      <c r="F758" s="205">
        <f t="shared" si="727"/>
        <v>1456.8598812236387</v>
      </c>
      <c r="G758" s="205">
        <f t="shared" si="728"/>
        <v>-0.16577753277174495</v>
      </c>
      <c r="H758" s="205">
        <f t="shared" si="729"/>
        <v>1326.9872732155784</v>
      </c>
      <c r="I758" s="205">
        <f t="shared" si="730"/>
        <v>0</v>
      </c>
      <c r="J758" s="110"/>
      <c r="K758" s="115">
        <f t="shared" si="731"/>
        <v>1315.250040000017</v>
      </c>
      <c r="L758" s="115">
        <f t="shared" si="732"/>
        <v>1612.7292800000102</v>
      </c>
      <c r="M758" s="115">
        <f t="shared" si="733"/>
        <v>0.23119605425400314</v>
      </c>
      <c r="N758" s="115">
        <f t="shared" si="734"/>
        <v>1427.3082313398154</v>
      </c>
      <c r="O758" s="115">
        <f t="shared" si="735"/>
        <v>1856.7808000000055</v>
      </c>
      <c r="P758" s="110"/>
      <c r="Q758" s="205">
        <f t="shared" si="736"/>
        <v>1.1584959333736415</v>
      </c>
      <c r="R758" s="204">
        <f t="shared" si="737"/>
        <v>83.975751334467958</v>
      </c>
      <c r="S758" s="204">
        <f t="shared" si="738"/>
        <v>83.975751334467958</v>
      </c>
      <c r="T758" s="115">
        <f t="shared" si="739"/>
        <v>0.53538850894197487</v>
      </c>
      <c r="U758" s="115">
        <f t="shared" si="740"/>
        <v>39.174509598947665</v>
      </c>
      <c r="V758" s="115">
        <f t="shared" si="741"/>
        <v>17.738720078871616</v>
      </c>
      <c r="W758" s="202">
        <f t="shared" si="759"/>
        <v>17.738720078871616</v>
      </c>
      <c r="X758" s="110"/>
      <c r="Y758" s="205">
        <f t="shared" si="777"/>
        <v>117.05342145339718</v>
      </c>
      <c r="Z758" s="205">
        <f t="shared" si="778"/>
        <v>0.42115795922039223</v>
      </c>
      <c r="AA758" s="205">
        <f t="shared" si="742"/>
        <v>24.797562170571787</v>
      </c>
      <c r="AB758" s="205">
        <f t="shared" si="760"/>
        <v>24.771807636716364</v>
      </c>
      <c r="AC758" s="205">
        <f t="shared" si="779"/>
        <v>0.43013427493971151</v>
      </c>
      <c r="AD758" s="205">
        <f t="shared" si="743"/>
        <v>25.330337064316058</v>
      </c>
      <c r="AE758" s="205">
        <f t="shared" si="761"/>
        <v>0.55852942759969437</v>
      </c>
      <c r="AF758" s="205">
        <f t="shared" si="744"/>
        <v>0.55852942759969437</v>
      </c>
      <c r="AG758" s="205">
        <f t="shared" si="762"/>
        <v>0.55852942759969437</v>
      </c>
      <c r="AH758" s="205">
        <f t="shared" si="763"/>
        <v>0.55852942759969437</v>
      </c>
      <c r="AI758" s="205">
        <f t="shared" si="745"/>
        <v>0.42558129427912283</v>
      </c>
      <c r="AJ758" s="205">
        <f t="shared" si="780"/>
        <v>1392.867178239208</v>
      </c>
      <c r="AK758" s="205">
        <f t="shared" si="764"/>
        <v>116.97627701282717</v>
      </c>
      <c r="AL758" s="205">
        <f t="shared" si="746"/>
        <v>116.97627701282717</v>
      </c>
      <c r="AM758" s="205">
        <f t="shared" si="747"/>
        <v>-26.101882689469718</v>
      </c>
      <c r="AN758" s="205">
        <f t="shared" si="765"/>
        <v>-26.101882689469718</v>
      </c>
      <c r="AO758" s="205">
        <f t="shared" si="748"/>
        <v>-26.101882689469718</v>
      </c>
      <c r="AP758" s="205">
        <f t="shared" si="766"/>
        <v>-26.101882689469718</v>
      </c>
      <c r="AQ758" s="205">
        <f t="shared" si="767"/>
        <v>26.101882689469718</v>
      </c>
      <c r="AR758" s="215">
        <f t="shared" si="749"/>
        <v>70.243049720500338</v>
      </c>
      <c r="AS758" s="215">
        <f t="shared" si="750"/>
        <v>70.243049720500338</v>
      </c>
      <c r="AT758" s="215">
        <f t="shared" si="751"/>
        <v>101.77653347102819</v>
      </c>
      <c r="AU758" s="215">
        <f t="shared" si="781"/>
        <v>5898.8762822731051</v>
      </c>
      <c r="AV758" s="201"/>
      <c r="AW758" s="115">
        <f t="shared" si="782"/>
        <v>113.87700000002486</v>
      </c>
      <c r="AX758" s="115">
        <f t="shared" si="783"/>
        <v>0.25925963699763294</v>
      </c>
      <c r="AY758" s="115">
        <f t="shared" si="768"/>
        <v>13.200864185519078</v>
      </c>
      <c r="AZ758" s="115">
        <f t="shared" si="784"/>
        <v>0.26262121611152345</v>
      </c>
      <c r="BA758" s="115">
        <f t="shared" si="769"/>
        <v>13.458439672133169</v>
      </c>
      <c r="BB758" s="115">
        <f t="shared" si="785"/>
        <v>13.200864185519078</v>
      </c>
      <c r="BC758" s="115">
        <f t="shared" si="786"/>
        <v>13.201092162422603</v>
      </c>
      <c r="BD758" s="115">
        <f t="shared" si="787"/>
        <v>13.458439672133169</v>
      </c>
      <c r="BE758" s="115">
        <f t="shared" si="770"/>
        <v>0.25734750971056641</v>
      </c>
      <c r="BF758" s="115">
        <f t="shared" si="771"/>
        <v>0.26032860649423123</v>
      </c>
      <c r="BG758" s="115">
        <f t="shared" si="788"/>
        <v>1392.6923960101781</v>
      </c>
      <c r="BH758" s="115">
        <f t="shared" si="789"/>
        <v>101.99953825024286</v>
      </c>
      <c r="BI758" s="115">
        <f t="shared" si="772"/>
        <v>101.99953825024286</v>
      </c>
      <c r="BJ758" s="115">
        <f t="shared" si="773"/>
        <v>-8.1724532402814063</v>
      </c>
      <c r="BK758" s="115">
        <f t="shared" si="752"/>
        <v>-8.1724532402814063</v>
      </c>
      <c r="BL758" s="115">
        <f t="shared" si="753"/>
        <v>-8.1724532402814063</v>
      </c>
      <c r="BM758" s="115">
        <f t="shared" si="774"/>
        <v>8.1724532402814063</v>
      </c>
      <c r="BN758" s="201">
        <f t="shared" si="754"/>
        <v>54.237519442526576</v>
      </c>
      <c r="BO758" s="216">
        <f t="shared" si="790"/>
        <v>4225.2925308199656</v>
      </c>
      <c r="BP758" s="201"/>
      <c r="BQ758" s="110">
        <f t="shared" si="755"/>
        <v>4392.6509059652799</v>
      </c>
      <c r="BR758" s="110">
        <f t="shared" si="756"/>
        <v>0.13428966718621665</v>
      </c>
      <c r="BS758" s="110">
        <f t="shared" si="775"/>
        <v>0.86571033281378329</v>
      </c>
      <c r="BT758" s="110">
        <f t="shared" si="776"/>
        <v>0.12483913874753327</v>
      </c>
    </row>
    <row r="759" spans="1:102" s="217" customFormat="1">
      <c r="A759" s="110">
        <f t="shared" si="791"/>
        <v>1.8500000000001491</v>
      </c>
      <c r="B759" s="110">
        <f t="shared" si="757"/>
        <v>1474.3851948805857</v>
      </c>
      <c r="C759" s="116">
        <f t="shared" si="758"/>
        <v>1391.6719692795418</v>
      </c>
      <c r="D759" s="110"/>
      <c r="E759" s="205">
        <f t="shared" si="726"/>
        <v>1344.2670158542965</v>
      </c>
      <c r="F759" s="205">
        <f t="shared" si="727"/>
        <v>1455.6092812236386</v>
      </c>
      <c r="G759" s="205">
        <f t="shared" si="728"/>
        <v>-0.16571469172197234</v>
      </c>
      <c r="H759" s="205">
        <f t="shared" si="729"/>
        <v>1325.8159666729898</v>
      </c>
      <c r="I759" s="205">
        <f t="shared" si="730"/>
        <v>0</v>
      </c>
      <c r="J759" s="110"/>
      <c r="K759" s="115">
        <f t="shared" si="731"/>
        <v>1314.110250000017</v>
      </c>
      <c r="L759" s="115">
        <f t="shared" si="732"/>
        <v>1612.04800000001</v>
      </c>
      <c r="M759" s="115">
        <f t="shared" si="733"/>
        <v>0.23148148148147721</v>
      </c>
      <c r="N759" s="115">
        <f t="shared" si="734"/>
        <v>1426.4335107289921</v>
      </c>
      <c r="O759" s="115">
        <f t="shared" si="735"/>
        <v>1856.4050000000057</v>
      </c>
      <c r="P759" s="110"/>
      <c r="Q759" s="205">
        <f t="shared" si="736"/>
        <v>1.1686324020322743</v>
      </c>
      <c r="R759" s="204">
        <f t="shared" si="737"/>
        <v>84.927374842977244</v>
      </c>
      <c r="S759" s="204">
        <f t="shared" si="738"/>
        <v>84.927374842977244</v>
      </c>
      <c r="T759" s="115">
        <f t="shared" si="739"/>
        <v>0.53794775882066792</v>
      </c>
      <c r="U759" s="115">
        <f t="shared" si="740"/>
        <v>39.455736429188462</v>
      </c>
      <c r="V759" s="115">
        <f t="shared" si="741"/>
        <v>17.863930613687035</v>
      </c>
      <c r="W759" s="202">
        <f t="shared" si="759"/>
        <v>17.863930613687035</v>
      </c>
      <c r="X759" s="110"/>
      <c r="Y759" s="205">
        <f t="shared" si="777"/>
        <v>117.13065425885806</v>
      </c>
      <c r="Z759" s="205">
        <f t="shared" si="778"/>
        <v>0.42575883711360352</v>
      </c>
      <c r="AA759" s="205">
        <f t="shared" si="742"/>
        <v>25.05952411247754</v>
      </c>
      <c r="AB759" s="205">
        <f t="shared" si="760"/>
        <v>25.032826463611062</v>
      </c>
      <c r="AC759" s="205">
        <f t="shared" si="779"/>
        <v>0.43474015248995967</v>
      </c>
      <c r="AD759" s="205">
        <f t="shared" si="743"/>
        <v>25.594519847141711</v>
      </c>
      <c r="AE759" s="205">
        <f t="shared" si="761"/>
        <v>0.56169338353064902</v>
      </c>
      <c r="AF759" s="205">
        <f t="shared" si="744"/>
        <v>0.56169338353064902</v>
      </c>
      <c r="AG759" s="205">
        <f t="shared" si="762"/>
        <v>0.56169338353064902</v>
      </c>
      <c r="AH759" s="205">
        <f t="shared" si="763"/>
        <v>0.56169338353064902</v>
      </c>
      <c r="AI759" s="205">
        <f t="shared" si="745"/>
        <v>0.43019180982968597</v>
      </c>
      <c r="AJ759" s="205">
        <f t="shared" si="780"/>
        <v>1392.165546504071</v>
      </c>
      <c r="AK759" s="205">
        <f t="shared" si="764"/>
        <v>117.05342145339718</v>
      </c>
      <c r="AL759" s="205">
        <f t="shared" si="746"/>
        <v>117.05342145339718</v>
      </c>
      <c r="AM759" s="205">
        <f t="shared" si="747"/>
        <v>-26.253074236280384</v>
      </c>
      <c r="AN759" s="205">
        <f t="shared" si="765"/>
        <v>-26.253074236280384</v>
      </c>
      <c r="AO759" s="205">
        <f t="shared" si="748"/>
        <v>-26.253074236280384</v>
      </c>
      <c r="AP759" s="205">
        <f t="shared" si="766"/>
        <v>-26.253074236280384</v>
      </c>
      <c r="AQ759" s="205">
        <f t="shared" si="767"/>
        <v>26.253074236280384</v>
      </c>
      <c r="AR759" s="215">
        <f t="shared" si="749"/>
        <v>70.314266238036026</v>
      </c>
      <c r="AS759" s="215">
        <f t="shared" si="750"/>
        <v>70.314266238036026</v>
      </c>
      <c r="AT759" s="215">
        <f t="shared" si="751"/>
        <v>102.96876157680113</v>
      </c>
      <c r="AU759" s="215">
        <f t="shared" si="781"/>
        <v>6001.8450438499058</v>
      </c>
      <c r="AV759" s="201"/>
      <c r="AW759" s="115">
        <f t="shared" si="782"/>
        <v>113.97899999999471</v>
      </c>
      <c r="AX759" s="115">
        <f t="shared" si="783"/>
        <v>0.26032860649423123</v>
      </c>
      <c r="AY759" s="115">
        <f t="shared" si="768"/>
        <v>13.282592238961351</v>
      </c>
      <c r="AZ759" s="115">
        <f t="shared" si="784"/>
        <v>0.2636850123206162</v>
      </c>
      <c r="BA759" s="115">
        <f t="shared" si="769"/>
        <v>13.540296305802697</v>
      </c>
      <c r="BB759" s="115">
        <f t="shared" si="785"/>
        <v>13.282592238961351</v>
      </c>
      <c r="BC759" s="115">
        <f t="shared" si="786"/>
        <v>13.282816694825417</v>
      </c>
      <c r="BD759" s="115">
        <f t="shared" si="787"/>
        <v>13.540296305802697</v>
      </c>
      <c r="BE759" s="115">
        <f t="shared" si="770"/>
        <v>0.25747961097727945</v>
      </c>
      <c r="BF759" s="115">
        <f t="shared" si="771"/>
        <v>0.26139498962570851</v>
      </c>
      <c r="BG759" s="115">
        <f t="shared" si="788"/>
        <v>1391.9896850703722</v>
      </c>
      <c r="BH759" s="115">
        <f t="shared" si="789"/>
        <v>102.04267306362445</v>
      </c>
      <c r="BI759" s="115">
        <f t="shared" si="772"/>
        <v>102.04267306362445</v>
      </c>
      <c r="BJ759" s="115">
        <f t="shared" si="773"/>
        <v>-8.1694178463813625</v>
      </c>
      <c r="BK759" s="115">
        <f t="shared" si="752"/>
        <v>-8.1694178463813625</v>
      </c>
      <c r="BL759" s="115">
        <f t="shared" si="753"/>
        <v>-8.1694178463813625</v>
      </c>
      <c r="BM759" s="115">
        <f t="shared" si="774"/>
        <v>8.1694178463813625</v>
      </c>
      <c r="BN759" s="201">
        <f t="shared" si="754"/>
        <v>54.636866008958648</v>
      </c>
      <c r="BO759" s="216">
        <f t="shared" si="790"/>
        <v>4279.9293968289239</v>
      </c>
      <c r="BP759" s="201"/>
      <c r="BQ759" s="110">
        <f t="shared" si="755"/>
        <v>4452.1209615310217</v>
      </c>
      <c r="BR759" s="110">
        <f t="shared" si="756"/>
        <v>0.13480866974885508</v>
      </c>
      <c r="BS759" s="110">
        <f t="shared" si="775"/>
        <v>0.86519133025114503</v>
      </c>
      <c r="BT759" s="110">
        <f t="shared" si="776"/>
        <v>0.12652927772671166</v>
      </c>
    </row>
    <row r="760" spans="1:102" s="217" customFormat="1">
      <c r="A760" s="110">
        <f t="shared" si="791"/>
        <v>1.8400000000001491</v>
      </c>
      <c r="B760" s="110">
        <f t="shared" si="757"/>
        <v>1474.2533830163663</v>
      </c>
      <c r="C760" s="116">
        <f t="shared" si="758"/>
        <v>1390.9688266171615</v>
      </c>
      <c r="D760" s="110"/>
      <c r="E760" s="205">
        <f t="shared" si="726"/>
        <v>1343.0773052705986</v>
      </c>
      <c r="F760" s="205">
        <f t="shared" si="727"/>
        <v>1454.3558812236388</v>
      </c>
      <c r="G760" s="205">
        <f t="shared" si="728"/>
        <v>-0.16565109864424915</v>
      </c>
      <c r="H760" s="205">
        <f t="shared" si="729"/>
        <v>1324.64388690841</v>
      </c>
      <c r="I760" s="205">
        <f t="shared" si="730"/>
        <v>0</v>
      </c>
      <c r="J760" s="110"/>
      <c r="K760" s="115">
        <f t="shared" si="731"/>
        <v>1312.9694400000171</v>
      </c>
      <c r="L760" s="115">
        <f t="shared" si="732"/>
        <v>1611.36608000001</v>
      </c>
      <c r="M760" s="115">
        <f t="shared" si="733"/>
        <v>0.23176761433868545</v>
      </c>
      <c r="N760" s="115">
        <f t="shared" si="734"/>
        <v>1425.558388260325</v>
      </c>
      <c r="O760" s="115">
        <f t="shared" si="735"/>
        <v>1856.0288000000057</v>
      </c>
      <c r="P760" s="110"/>
      <c r="Q760" s="205">
        <f t="shared" si="736"/>
        <v>1.1788080196238702</v>
      </c>
      <c r="R760" s="204">
        <f t="shared" si="737"/>
        <v>85.885032307066837</v>
      </c>
      <c r="S760" s="204">
        <f t="shared" si="738"/>
        <v>85.885032307066837</v>
      </c>
      <c r="T760" s="115">
        <f t="shared" si="739"/>
        <v>0.54050187366839342</v>
      </c>
      <c r="U760" s="115">
        <f t="shared" si="740"/>
        <v>39.737066732781265</v>
      </c>
      <c r="V760" s="115">
        <f t="shared" si="741"/>
        <v>17.989229403385846</v>
      </c>
      <c r="W760" s="202">
        <f t="shared" si="759"/>
        <v>17.989229403385846</v>
      </c>
      <c r="X760" s="110"/>
      <c r="Y760" s="205">
        <f t="shared" si="777"/>
        <v>117.20797645798474</v>
      </c>
      <c r="Z760" s="205">
        <f t="shared" si="778"/>
        <v>0.43037503792979237</v>
      </c>
      <c r="AA760" s="205">
        <f t="shared" si="742"/>
        <v>25.32300827405545</v>
      </c>
      <c r="AB760" s="205">
        <f t="shared" si="760"/>
        <v>25.295357205973865</v>
      </c>
      <c r="AC760" s="205">
        <f t="shared" si="779"/>
        <v>0.43936149369124999</v>
      </c>
      <c r="AD760" s="205">
        <f t="shared" si="743"/>
        <v>25.860227488712493</v>
      </c>
      <c r="AE760" s="205">
        <f t="shared" si="761"/>
        <v>0.56487028273862805</v>
      </c>
      <c r="AF760" s="205">
        <f t="shared" si="744"/>
        <v>0.56487028273862805</v>
      </c>
      <c r="AG760" s="205">
        <f t="shared" si="762"/>
        <v>0.56487028273862805</v>
      </c>
      <c r="AH760" s="205">
        <f t="shared" si="763"/>
        <v>0.56487028273862805</v>
      </c>
      <c r="AI760" s="205">
        <f t="shared" si="745"/>
        <v>0.43481776321582605</v>
      </c>
      <c r="AJ760" s="205">
        <f t="shared" si="780"/>
        <v>1391.463206760342</v>
      </c>
      <c r="AK760" s="205">
        <f t="shared" si="764"/>
        <v>117.13065425885806</v>
      </c>
      <c r="AL760" s="205">
        <f t="shared" si="746"/>
        <v>117.13065425885806</v>
      </c>
      <c r="AM760" s="205">
        <f t="shared" si="747"/>
        <v>-26.404978124883467</v>
      </c>
      <c r="AN760" s="205">
        <f t="shared" si="765"/>
        <v>-26.404978124883467</v>
      </c>
      <c r="AO760" s="205">
        <f t="shared" si="748"/>
        <v>-26.404978124883467</v>
      </c>
      <c r="AP760" s="205">
        <f t="shared" si="766"/>
        <v>-26.404978124883467</v>
      </c>
      <c r="AQ760" s="205">
        <f t="shared" si="767"/>
        <v>26.404978124883467</v>
      </c>
      <c r="AR760" s="215">
        <f t="shared" si="749"/>
        <v>70.38544755960362</v>
      </c>
      <c r="AS760" s="215">
        <f t="shared" si="750"/>
        <v>70.38544755960362</v>
      </c>
      <c r="AT760" s="215">
        <f t="shared" si="751"/>
        <v>104.170148053152</v>
      </c>
      <c r="AU760" s="215">
        <f t="shared" si="781"/>
        <v>6106.0151919030577</v>
      </c>
      <c r="AV760" s="201"/>
      <c r="AW760" s="115">
        <f t="shared" si="782"/>
        <v>114.0809999999873</v>
      </c>
      <c r="AX760" s="115">
        <f t="shared" si="783"/>
        <v>0.26139498962570851</v>
      </c>
      <c r="AY760" s="115">
        <f t="shared" si="768"/>
        <v>13.364289912921503</v>
      </c>
      <c r="AZ760" s="115">
        <f t="shared" si="784"/>
        <v>0.26474623379521395</v>
      </c>
      <c r="BA760" s="115">
        <f t="shared" si="769"/>
        <v>13.622119506269122</v>
      </c>
      <c r="BB760" s="115">
        <f t="shared" si="785"/>
        <v>13.364289912921503</v>
      </c>
      <c r="BC760" s="115">
        <f t="shared" si="786"/>
        <v>13.36451087328923</v>
      </c>
      <c r="BD760" s="115">
        <f t="shared" si="787"/>
        <v>13.622119506269122</v>
      </c>
      <c r="BE760" s="115">
        <f t="shared" si="770"/>
        <v>0.25760863297989189</v>
      </c>
      <c r="BF760" s="115">
        <f t="shared" si="771"/>
        <v>0.26245879541599232</v>
      </c>
      <c r="BG760" s="115">
        <f t="shared" si="788"/>
        <v>1391.2862626905949</v>
      </c>
      <c r="BH760" s="115">
        <f t="shared" si="789"/>
        <v>102.08584532106207</v>
      </c>
      <c r="BI760" s="115">
        <f t="shared" si="772"/>
        <v>102.08584532106207</v>
      </c>
      <c r="BJ760" s="115">
        <f t="shared" si="773"/>
        <v>-8.1662961322481369</v>
      </c>
      <c r="BK760" s="115">
        <f t="shared" si="752"/>
        <v>-8.1662961322481369</v>
      </c>
      <c r="BL760" s="115">
        <f t="shared" si="753"/>
        <v>-8.1662961322481369</v>
      </c>
      <c r="BM760" s="115">
        <f t="shared" si="774"/>
        <v>8.1662961322481369</v>
      </c>
      <c r="BN760" s="201">
        <f t="shared" si="754"/>
        <v>55.037098902865658</v>
      </c>
      <c r="BO760" s="216">
        <f t="shared" si="790"/>
        <v>4334.96649573179</v>
      </c>
      <c r="BP760" s="201"/>
      <c r="BQ760" s="110">
        <f t="shared" si="755"/>
        <v>4512.0713653489174</v>
      </c>
      <c r="BR760" s="110">
        <f t="shared" si="756"/>
        <v>0.13532621045835078</v>
      </c>
      <c r="BS760" s="110">
        <f t="shared" si="775"/>
        <v>0.86467378954164908</v>
      </c>
      <c r="BT760" s="110">
        <f t="shared" si="776"/>
        <v>0.12823306820321625</v>
      </c>
    </row>
    <row r="761" spans="1:102" s="217" customFormat="1">
      <c r="A761" s="110">
        <f t="shared" si="791"/>
        <v>1.8300000000001491</v>
      </c>
      <c r="B761" s="110">
        <f t="shared" si="757"/>
        <v>1474.121571152147</v>
      </c>
      <c r="C761" s="116">
        <f t="shared" si="758"/>
        <v>1390.2649721415655</v>
      </c>
      <c r="D761" s="110"/>
      <c r="E761" s="205">
        <f t="shared" si="726"/>
        <v>1341.886468332149</v>
      </c>
      <c r="F761" s="205">
        <f t="shared" si="727"/>
        <v>1453.0996812236388</v>
      </c>
      <c r="G761" s="205">
        <f t="shared" si="728"/>
        <v>-0.16558675750467908</v>
      </c>
      <c r="H761" s="205">
        <f t="shared" si="729"/>
        <v>1323.4710330177695</v>
      </c>
      <c r="I761" s="205">
        <f t="shared" si="730"/>
        <v>0</v>
      </c>
      <c r="J761" s="110"/>
      <c r="K761" s="115">
        <f t="shared" si="731"/>
        <v>1311.8276100000171</v>
      </c>
      <c r="L761" s="115">
        <f t="shared" si="732"/>
        <v>1610.6835200000103</v>
      </c>
      <c r="M761" s="115">
        <f t="shared" si="733"/>
        <v>0.23205445544554026</v>
      </c>
      <c r="N761" s="115">
        <f t="shared" si="734"/>
        <v>1424.6828657964506</v>
      </c>
      <c r="O761" s="115">
        <f t="shared" si="735"/>
        <v>1855.6522000000057</v>
      </c>
      <c r="P761" s="110"/>
      <c r="Q761" s="205">
        <f t="shared" si="736"/>
        <v>1.1890233128056393</v>
      </c>
      <c r="R761" s="204">
        <f t="shared" si="737"/>
        <v>86.848736486999172</v>
      </c>
      <c r="S761" s="204">
        <f t="shared" si="738"/>
        <v>86.848736486999172</v>
      </c>
      <c r="T761" s="115">
        <f t="shared" si="739"/>
        <v>0.54305086739671171</v>
      </c>
      <c r="U761" s="115">
        <f t="shared" si="740"/>
        <v>40.018496450805763</v>
      </c>
      <c r="V761" s="115">
        <f t="shared" si="741"/>
        <v>18.114614826671406</v>
      </c>
      <c r="W761" s="202">
        <f t="shared" si="759"/>
        <v>18.114614826671406</v>
      </c>
      <c r="X761" s="110"/>
      <c r="Y761" s="205">
        <f t="shared" si="777"/>
        <v>117.28538906404528</v>
      </c>
      <c r="Z761" s="205">
        <f t="shared" si="778"/>
        <v>0.43500679956633598</v>
      </c>
      <c r="AA761" s="205">
        <f t="shared" si="742"/>
        <v>25.588021743932515</v>
      </c>
      <c r="AB761" s="205">
        <f t="shared" si="760"/>
        <v>25.559406987222701</v>
      </c>
      <c r="AC761" s="205">
        <f t="shared" si="779"/>
        <v>0.44399853691480817</v>
      </c>
      <c r="AD761" s="205">
        <f t="shared" si="743"/>
        <v>26.127467057959905</v>
      </c>
      <c r="AE761" s="205">
        <f t="shared" si="761"/>
        <v>0.56806007073720366</v>
      </c>
      <c r="AF761" s="205">
        <f t="shared" si="744"/>
        <v>0.56806007073720366</v>
      </c>
      <c r="AG761" s="205">
        <f t="shared" si="762"/>
        <v>0.56806007073720366</v>
      </c>
      <c r="AH761" s="205">
        <f t="shared" si="763"/>
        <v>0.56806007073720366</v>
      </c>
      <c r="AI761" s="205">
        <f t="shared" si="745"/>
        <v>0.43945939221760738</v>
      </c>
      <c r="AJ761" s="205">
        <f t="shared" si="780"/>
        <v>1390.7601592760104</v>
      </c>
      <c r="AK761" s="205">
        <f t="shared" si="764"/>
        <v>117.20797645798474</v>
      </c>
      <c r="AL761" s="205">
        <f t="shared" si="746"/>
        <v>117.20797645798474</v>
      </c>
      <c r="AM761" s="205">
        <f t="shared" si="747"/>
        <v>-26.557592459242457</v>
      </c>
      <c r="AN761" s="205">
        <f t="shared" si="765"/>
        <v>-26.557592459242457</v>
      </c>
      <c r="AO761" s="205">
        <f t="shared" si="748"/>
        <v>-26.557592459242457</v>
      </c>
      <c r="AP761" s="205">
        <f t="shared" si="766"/>
        <v>-26.557592459242457</v>
      </c>
      <c r="AQ761" s="205">
        <f t="shared" si="767"/>
        <v>26.557592459242457</v>
      </c>
      <c r="AR761" s="215">
        <f t="shared" si="749"/>
        <v>70.456596054188424</v>
      </c>
      <c r="AS761" s="215">
        <f t="shared" si="750"/>
        <v>70.456596054188424</v>
      </c>
      <c r="AT761" s="215">
        <f t="shared" si="751"/>
        <v>105.38075954383208</v>
      </c>
      <c r="AU761" s="215">
        <f t="shared" si="781"/>
        <v>6211.3959514468897</v>
      </c>
      <c r="AV761" s="201"/>
      <c r="AW761" s="115">
        <f t="shared" si="782"/>
        <v>114.18300000000262</v>
      </c>
      <c r="AX761" s="115">
        <f t="shared" si="783"/>
        <v>0.26245879541599232</v>
      </c>
      <c r="AY761" s="115">
        <f t="shared" si="768"/>
        <v>13.445956344515317</v>
      </c>
      <c r="AZ761" s="115">
        <f t="shared" si="784"/>
        <v>0.26580488952535769</v>
      </c>
      <c r="BA761" s="115">
        <f t="shared" si="769"/>
        <v>13.703908442733701</v>
      </c>
      <c r="BB761" s="115">
        <f t="shared" si="785"/>
        <v>13.445956344515317</v>
      </c>
      <c r="BC761" s="115">
        <f t="shared" si="786"/>
        <v>13.446173834611711</v>
      </c>
      <c r="BD761" s="115">
        <f t="shared" si="787"/>
        <v>13.703908442733701</v>
      </c>
      <c r="BE761" s="115">
        <f t="shared" si="770"/>
        <v>0.25773460812198934</v>
      </c>
      <c r="BF761" s="115">
        <f t="shared" si="771"/>
        <v>0.26352003277413394</v>
      </c>
      <c r="BG761" s="115">
        <f t="shared" si="788"/>
        <v>1390.5821291979589</v>
      </c>
      <c r="BH761" s="115">
        <f t="shared" si="789"/>
        <v>102.12905490293443</v>
      </c>
      <c r="BI761" s="115">
        <f t="shared" si="772"/>
        <v>102.12905490293443</v>
      </c>
      <c r="BJ761" s="115">
        <f t="shared" si="773"/>
        <v>-8.1630887696413872</v>
      </c>
      <c r="BK761" s="115">
        <f t="shared" si="752"/>
        <v>-8.1630887696413872</v>
      </c>
      <c r="BL761" s="115">
        <f t="shared" si="753"/>
        <v>-8.1630887696413872</v>
      </c>
      <c r="BM761" s="115">
        <f t="shared" si="774"/>
        <v>8.1630887696413872</v>
      </c>
      <c r="BN761" s="201">
        <f t="shared" si="754"/>
        <v>55.438219374891368</v>
      </c>
      <c r="BO761" s="216">
        <f t="shared" si="790"/>
        <v>4390.4047151066816</v>
      </c>
      <c r="BP761" s="201"/>
      <c r="BQ761" s="110">
        <f t="shared" si="755"/>
        <v>4572.503838740703</v>
      </c>
      <c r="BR761" s="110">
        <f t="shared" si="756"/>
        <v>0.13584233432065415</v>
      </c>
      <c r="BS761" s="110">
        <f t="shared" si="775"/>
        <v>0.86415766567934582</v>
      </c>
      <c r="BT761" s="110">
        <f t="shared" si="776"/>
        <v>0.12995055909701078</v>
      </c>
    </row>
    <row r="762" spans="1:102" s="217" customFormat="1">
      <c r="A762" s="110">
        <f t="shared" si="791"/>
        <v>1.8200000000001491</v>
      </c>
      <c r="B762" s="110">
        <f t="shared" si="757"/>
        <v>1473.9897592879277</v>
      </c>
      <c r="C762" s="116">
        <f t="shared" si="758"/>
        <v>1389.5604061810236</v>
      </c>
      <c r="D762" s="110"/>
      <c r="E762" s="205">
        <f t="shared" si="726"/>
        <v>1340.6945050389479</v>
      </c>
      <c r="F762" s="205">
        <f t="shared" si="727"/>
        <v>1451.8406812236387</v>
      </c>
      <c r="G762" s="205">
        <f t="shared" si="728"/>
        <v>-0.16552167230072817</v>
      </c>
      <c r="H762" s="205">
        <f t="shared" si="729"/>
        <v>1322.2974040870265</v>
      </c>
      <c r="I762" s="205">
        <f t="shared" si="730"/>
        <v>0</v>
      </c>
      <c r="J762" s="110"/>
      <c r="K762" s="115">
        <f t="shared" si="731"/>
        <v>1310.6847600000171</v>
      </c>
      <c r="L762" s="115">
        <f t="shared" si="732"/>
        <v>1610.0003200000103</v>
      </c>
      <c r="M762" s="115">
        <f t="shared" si="733"/>
        <v>0.23234200743493993</v>
      </c>
      <c r="N762" s="115">
        <f t="shared" si="734"/>
        <v>1423.8069452081986</v>
      </c>
      <c r="O762" s="115">
        <f t="shared" si="735"/>
        <v>1855.2752000000055</v>
      </c>
      <c r="P762" s="110"/>
      <c r="Q762" s="205">
        <f t="shared" si="736"/>
        <v>1.1992788130424203</v>
      </c>
      <c r="R762" s="204">
        <f t="shared" si="737"/>
        <v>87.818499830477066</v>
      </c>
      <c r="S762" s="204">
        <f t="shared" si="738"/>
        <v>87.818499830477066</v>
      </c>
      <c r="T762" s="115">
        <f t="shared" si="739"/>
        <v>0.54559475387084533</v>
      </c>
      <c r="U762" s="115">
        <f t="shared" si="740"/>
        <v>40.300021571698927</v>
      </c>
      <c r="V762" s="115">
        <f t="shared" si="741"/>
        <v>18.240085279384751</v>
      </c>
      <c r="W762" s="202">
        <f t="shared" si="759"/>
        <v>18.240085279384751</v>
      </c>
      <c r="X762" s="110"/>
      <c r="Y762" s="205">
        <f t="shared" si="777"/>
        <v>117.3628930743006</v>
      </c>
      <c r="Z762" s="205">
        <f t="shared" si="778"/>
        <v>0.43965436166580818</v>
      </c>
      <c r="AA762" s="205">
        <f t="shared" si="742"/>
        <v>25.85457158988627</v>
      </c>
      <c r="AB762" s="205">
        <f t="shared" si="760"/>
        <v>25.824982911815127</v>
      </c>
      <c r="AC762" s="205">
        <f t="shared" si="779"/>
        <v>0.44865152229091421</v>
      </c>
      <c r="AD762" s="205">
        <f t="shared" si="743"/>
        <v>26.396245601697608</v>
      </c>
      <c r="AE762" s="205">
        <f t="shared" si="761"/>
        <v>0.57126268988248086</v>
      </c>
      <c r="AF762" s="205">
        <f t="shared" si="744"/>
        <v>0.57126268988248086</v>
      </c>
      <c r="AG762" s="205">
        <f t="shared" si="762"/>
        <v>0.57126268988248086</v>
      </c>
      <c r="AH762" s="205">
        <f t="shared" si="763"/>
        <v>0.57126268988248086</v>
      </c>
      <c r="AI762" s="205">
        <f t="shared" si="745"/>
        <v>0.44411693637135313</v>
      </c>
      <c r="AJ762" s="205">
        <f t="shared" si="780"/>
        <v>1390.0564042954834</v>
      </c>
      <c r="AK762" s="205">
        <f t="shared" si="764"/>
        <v>117.28538906404528</v>
      </c>
      <c r="AL762" s="205">
        <f t="shared" si="746"/>
        <v>117.28538906404528</v>
      </c>
      <c r="AM762" s="205">
        <f t="shared" si="747"/>
        <v>-26.710915219646786</v>
      </c>
      <c r="AN762" s="205">
        <f t="shared" si="765"/>
        <v>-26.710915219646786</v>
      </c>
      <c r="AO762" s="205">
        <f t="shared" si="748"/>
        <v>-26.710915219646786</v>
      </c>
      <c r="AP762" s="205">
        <f t="shared" si="766"/>
        <v>-26.710915219646786</v>
      </c>
      <c r="AQ762" s="205">
        <f t="shared" si="767"/>
        <v>26.710915219646786</v>
      </c>
      <c r="AR762" s="215">
        <f t="shared" si="749"/>
        <v>70.527714017663882</v>
      </c>
      <c r="AS762" s="215">
        <f t="shared" si="750"/>
        <v>70.527714017663882</v>
      </c>
      <c r="AT762" s="215">
        <f t="shared" si="751"/>
        <v>106.60066300848109</v>
      </c>
      <c r="AU762" s="215">
        <f t="shared" si="781"/>
        <v>6317.9966144553709</v>
      </c>
      <c r="AV762" s="201"/>
      <c r="AW762" s="115">
        <f t="shared" si="782"/>
        <v>114.28499999999521</v>
      </c>
      <c r="AX762" s="115">
        <f t="shared" si="783"/>
        <v>0.26352003277413394</v>
      </c>
      <c r="AY762" s="115">
        <f t="shared" si="768"/>
        <v>13.527590677571075</v>
      </c>
      <c r="AZ762" s="115">
        <f t="shared" si="784"/>
        <v>0.26686098838633138</v>
      </c>
      <c r="BA762" s="115">
        <f t="shared" si="769"/>
        <v>13.785662290670137</v>
      </c>
      <c r="BB762" s="115">
        <f t="shared" si="785"/>
        <v>13.527590677571075</v>
      </c>
      <c r="BC762" s="115">
        <f t="shared" si="786"/>
        <v>13.527804722308126</v>
      </c>
      <c r="BD762" s="115">
        <f t="shared" si="787"/>
        <v>13.785662290670137</v>
      </c>
      <c r="BE762" s="115">
        <f t="shared" si="770"/>
        <v>0.25785756836201124</v>
      </c>
      <c r="BF762" s="115">
        <f t="shared" si="771"/>
        <v>0.26457871049751519</v>
      </c>
      <c r="BG762" s="115">
        <f t="shared" si="788"/>
        <v>1389.8772848966569</v>
      </c>
      <c r="BH762" s="115">
        <f t="shared" si="789"/>
        <v>102.17230169353107</v>
      </c>
      <c r="BI762" s="115">
        <f t="shared" si="772"/>
        <v>102.17230169353107</v>
      </c>
      <c r="BJ762" s="115">
        <f t="shared" si="773"/>
        <v>-8.1597964299175807</v>
      </c>
      <c r="BK762" s="115">
        <f t="shared" si="752"/>
        <v>-8.1597964299175807</v>
      </c>
      <c r="BL762" s="115">
        <f t="shared" si="753"/>
        <v>-8.1597964299175807</v>
      </c>
      <c r="BM762" s="115">
        <f t="shared" si="774"/>
        <v>8.1597964299175807</v>
      </c>
      <c r="BN762" s="201">
        <f t="shared" si="754"/>
        <v>55.840228718507625</v>
      </c>
      <c r="BO762" s="216">
        <f t="shared" si="790"/>
        <v>4446.2449438251888</v>
      </c>
      <c r="BP762" s="201"/>
      <c r="BQ762" s="110">
        <f t="shared" si="755"/>
        <v>4633.4201108882071</v>
      </c>
      <c r="BR762" s="110">
        <f t="shared" si="756"/>
        <v>0.1363570853333271</v>
      </c>
      <c r="BS762" s="110">
        <f t="shared" si="775"/>
        <v>0.86364291466667298</v>
      </c>
      <c r="BT762" s="110">
        <f t="shared" si="776"/>
        <v>0.13168179955144285</v>
      </c>
    </row>
    <row r="763" spans="1:102">
      <c r="A763" s="110">
        <f t="shared" si="791"/>
        <v>1.810000000000149</v>
      </c>
      <c r="B763" s="110">
        <f t="shared" si="757"/>
        <v>1473.8579474237083</v>
      </c>
      <c r="C763" s="116">
        <f t="shared" si="758"/>
        <v>1388.855129040847</v>
      </c>
      <c r="E763" s="205">
        <f t="shared" si="726"/>
        <v>1339.5014153909956</v>
      </c>
      <c r="F763" s="205">
        <f t="shared" si="727"/>
        <v>1450.5788812236387</v>
      </c>
      <c r="G763" s="205">
        <f t="shared" si="728"/>
        <v>-0.16545584706049818</v>
      </c>
      <c r="H763" s="205">
        <f t="shared" si="729"/>
        <v>1321.1229991923221</v>
      </c>
      <c r="I763" s="205">
        <f t="shared" si="730"/>
        <v>0</v>
      </c>
      <c r="K763" s="115">
        <f t="shared" si="731"/>
        <v>1309.540890000017</v>
      </c>
      <c r="L763" s="115">
        <f t="shared" si="732"/>
        <v>1609.3164800000102</v>
      </c>
      <c r="M763" s="115">
        <f t="shared" si="733"/>
        <v>0.2326302729528493</v>
      </c>
      <c r="N763" s="115">
        <f t="shared" si="734"/>
        <v>1422.9306283746394</v>
      </c>
      <c r="O763" s="115">
        <f t="shared" si="735"/>
        <v>1854.8978000000056</v>
      </c>
      <c r="Q763" s="205">
        <f t="shared" si="736"/>
        <v>1.2095750567009098</v>
      </c>
      <c r="R763" s="204">
        <f t="shared" si="737"/>
        <v>88.794334459899574</v>
      </c>
      <c r="S763" s="204">
        <f t="shared" si="738"/>
        <v>88.794334459899574</v>
      </c>
      <c r="T763" s="115">
        <f t="shared" si="739"/>
        <v>0.54813354690985694</v>
      </c>
      <c r="U763" s="115">
        <f t="shared" si="740"/>
        <v>40.581638130613754</v>
      </c>
      <c r="V763" s="115">
        <f t="shared" si="741"/>
        <v>18.365639174294429</v>
      </c>
      <c r="W763" s="202">
        <f t="shared" si="759"/>
        <v>18.365639174294429</v>
      </c>
      <c r="Y763" s="205">
        <f t="shared" si="777"/>
        <v>117.44048947043656</v>
      </c>
      <c r="Z763" s="205">
        <f t="shared" si="778"/>
        <v>0.44431796566381065</v>
      </c>
      <c r="AA763" s="205">
        <f t="shared" si="742"/>
        <v>26.122664857526843</v>
      </c>
      <c r="AB763" s="205">
        <f t="shared" si="760"/>
        <v>26.092092064011595</v>
      </c>
      <c r="AC763" s="205">
        <f t="shared" si="779"/>
        <v>0.45332069175684797</v>
      </c>
      <c r="AD763" s="205">
        <f t="shared" si="743"/>
        <v>26.666570143277426</v>
      </c>
      <c r="AE763" s="205">
        <f t="shared" si="761"/>
        <v>0.57447807926583039</v>
      </c>
      <c r="AF763" s="205">
        <f t="shared" si="744"/>
        <v>0.57447807926583039</v>
      </c>
      <c r="AG763" s="205">
        <f t="shared" si="762"/>
        <v>0.57447807926583039</v>
      </c>
      <c r="AH763" s="205">
        <f t="shared" si="763"/>
        <v>0.57447807926583039</v>
      </c>
      <c r="AI763" s="205">
        <f t="shared" si="745"/>
        <v>0.4487906370170423</v>
      </c>
      <c r="AJ763" s="205">
        <f t="shared" si="780"/>
        <v>1389.3519420402663</v>
      </c>
      <c r="AK763" s="205">
        <f t="shared" si="764"/>
        <v>117.3628930743006</v>
      </c>
      <c r="AL763" s="205">
        <f t="shared" si="746"/>
        <v>117.3628930743006</v>
      </c>
      <c r="AM763" s="205">
        <f t="shared" si="747"/>
        <v>-26.864944258057328</v>
      </c>
      <c r="AN763" s="205">
        <f t="shared" si="765"/>
        <v>-26.864944258057328</v>
      </c>
      <c r="AO763" s="205">
        <f t="shared" si="748"/>
        <v>-26.864944258057328</v>
      </c>
      <c r="AP763" s="205">
        <f t="shared" si="766"/>
        <v>-26.864944258057328</v>
      </c>
      <c r="AQ763" s="205">
        <f t="shared" si="767"/>
        <v>26.864944258057328</v>
      </c>
      <c r="AR763" s="215">
        <f t="shared" si="749"/>
        <v>70.59880367268218</v>
      </c>
      <c r="AS763" s="215">
        <f t="shared" si="750"/>
        <v>70.59880367268218</v>
      </c>
      <c r="AT763" s="215">
        <f t="shared" si="751"/>
        <v>107.82992572041111</v>
      </c>
      <c r="AU763" s="215">
        <f t="shared" si="781"/>
        <v>6425.8265401757817</v>
      </c>
      <c r="AV763" s="201"/>
      <c r="AW763" s="115">
        <f t="shared" si="782"/>
        <v>114.38700000001053</v>
      </c>
      <c r="AX763" s="115">
        <f t="shared" si="783"/>
        <v>0.26457871049751519</v>
      </c>
      <c r="AY763" s="115">
        <f t="shared" si="768"/>
        <v>13.609192062625619</v>
      </c>
      <c r="AZ763" s="115">
        <f t="shared" si="784"/>
        <v>0.26791453914186886</v>
      </c>
      <c r="BA763" s="115">
        <f t="shared" si="769"/>
        <v>13.867380231829459</v>
      </c>
      <c r="BB763" s="115">
        <f t="shared" si="785"/>
        <v>13.609192062625619</v>
      </c>
      <c r="BC763" s="115">
        <f t="shared" si="786"/>
        <v>13.609402686607302</v>
      </c>
      <c r="BD763" s="115">
        <f t="shared" si="787"/>
        <v>13.867380231829459</v>
      </c>
      <c r="BE763" s="115">
        <f t="shared" si="770"/>
        <v>0.25797754522215754</v>
      </c>
      <c r="BF763" s="115">
        <f t="shared" si="771"/>
        <v>0.26563483727502679</v>
      </c>
      <c r="BG763" s="115">
        <f t="shared" si="788"/>
        <v>1389.1717300686903</v>
      </c>
      <c r="BH763" s="115">
        <f t="shared" si="789"/>
        <v>102.21558558098414</v>
      </c>
      <c r="BI763" s="115">
        <f t="shared" si="772"/>
        <v>102.21558558098414</v>
      </c>
      <c r="BJ763" s="115">
        <f t="shared" si="773"/>
        <v>-8.1564197845280635</v>
      </c>
      <c r="BK763" s="115">
        <f t="shared" si="752"/>
        <v>-8.1564197845280635</v>
      </c>
      <c r="BL763" s="115">
        <f t="shared" si="753"/>
        <v>-8.1564197845280635</v>
      </c>
      <c r="BM763" s="115">
        <f t="shared" si="774"/>
        <v>8.1564197845280635</v>
      </c>
      <c r="BN763" s="201">
        <f t="shared" si="754"/>
        <v>56.243128270275008</v>
      </c>
      <c r="BO763" s="216">
        <f t="shared" si="790"/>
        <v>4502.4880720954634</v>
      </c>
      <c r="BP763" s="201"/>
      <c r="BQ763" s="110">
        <f t="shared" si="755"/>
        <v>4694.8219189034953</v>
      </c>
      <c r="BR763" s="110">
        <f t="shared" si="756"/>
        <v>0.13687050651064042</v>
      </c>
      <c r="BS763" s="110">
        <f t="shared" si="775"/>
        <v>0.86312949348935963</v>
      </c>
      <c r="BT763" s="110">
        <f t="shared" si="776"/>
        <v>0.13342683893523735</v>
      </c>
      <c r="CC763" s="110"/>
      <c r="CD763" s="110"/>
      <c r="CE763" s="110"/>
      <c r="CW763" s="110"/>
      <c r="CX763" s="110"/>
    </row>
    <row r="764" spans="1:102">
      <c r="A764" s="110">
        <f t="shared" si="791"/>
        <v>1.800000000000149</v>
      </c>
      <c r="B764" s="110">
        <f t="shared" si="757"/>
        <v>1473.726135559489</v>
      </c>
      <c r="C764" s="116">
        <f t="shared" si="758"/>
        <v>1388.1491410041201</v>
      </c>
      <c r="E764" s="205">
        <f t="shared" si="726"/>
        <v>1338.3071993882916</v>
      </c>
      <c r="F764" s="205">
        <f t="shared" si="727"/>
        <v>1449.3142812236388</v>
      </c>
      <c r="G764" s="205">
        <f t="shared" si="728"/>
        <v>-0.16538928584199808</v>
      </c>
      <c r="H764" s="205">
        <f t="shared" si="729"/>
        <v>1319.9478174001392</v>
      </c>
      <c r="I764" s="205">
        <f t="shared" si="730"/>
        <v>0</v>
      </c>
      <c r="K764" s="115">
        <f t="shared" si="731"/>
        <v>1308.396000000017</v>
      </c>
      <c r="L764" s="115">
        <f t="shared" si="732"/>
        <v>1608.6320000000101</v>
      </c>
      <c r="M764" s="115">
        <f t="shared" si="733"/>
        <v>0.23291925465838079</v>
      </c>
      <c r="N764" s="115">
        <f t="shared" si="734"/>
        <v>1422.0539171831297</v>
      </c>
      <c r="O764" s="115">
        <f t="shared" si="735"/>
        <v>1854.5200000000057</v>
      </c>
      <c r="Q764" s="205">
        <f t="shared" si="736"/>
        <v>1.2199125851453281</v>
      </c>
      <c r="R764" s="204">
        <f t="shared" si="737"/>
        <v>89.776252159237245</v>
      </c>
      <c r="S764" s="204">
        <f t="shared" si="738"/>
        <v>89.776252159237245</v>
      </c>
      <c r="T764" s="115">
        <f t="shared" si="739"/>
        <v>0.550667260286827</v>
      </c>
      <c r="U764" s="115">
        <f t="shared" si="740"/>
        <v>40.863342208789419</v>
      </c>
      <c r="V764" s="115">
        <f t="shared" si="741"/>
        <v>18.491274940890257</v>
      </c>
      <c r="W764" s="202">
        <f t="shared" si="759"/>
        <v>18.491274940890257</v>
      </c>
      <c r="Y764" s="205">
        <f t="shared" si="777"/>
        <v>117.51817921829105</v>
      </c>
      <c r="Z764" s="205">
        <f t="shared" si="778"/>
        <v>0.44899785483738142</v>
      </c>
      <c r="AA764" s="205">
        <f t="shared" si="742"/>
        <v>26.392308568931973</v>
      </c>
      <c r="AB764" s="205">
        <f t="shared" si="760"/>
        <v>26.36074150659217</v>
      </c>
      <c r="AC764" s="205">
        <f t="shared" si="779"/>
        <v>0.45800628910541547</v>
      </c>
      <c r="AD764" s="205">
        <f t="shared" si="743"/>
        <v>26.938447681197381</v>
      </c>
      <c r="AE764" s="205">
        <f t="shared" si="761"/>
        <v>0.57770617460521123</v>
      </c>
      <c r="AF764" s="205">
        <f t="shared" si="744"/>
        <v>0.57770617460521123</v>
      </c>
      <c r="AG764" s="205">
        <f t="shared" si="762"/>
        <v>0.57770617460521123</v>
      </c>
      <c r="AH764" s="205">
        <f t="shared" si="763"/>
        <v>0.57770617460521123</v>
      </c>
      <c r="AI764" s="205">
        <f t="shared" si="745"/>
        <v>0.45348073734629485</v>
      </c>
      <c r="AJ764" s="205">
        <f t="shared" si="780"/>
        <v>1388.6467727096453</v>
      </c>
      <c r="AK764" s="205">
        <f t="shared" si="764"/>
        <v>117.44048947043656</v>
      </c>
      <c r="AL764" s="205">
        <f t="shared" si="746"/>
        <v>117.44048947043656</v>
      </c>
      <c r="AM764" s="205">
        <f t="shared" si="747"/>
        <v>-27.019677293947698</v>
      </c>
      <c r="AN764" s="205">
        <f t="shared" si="765"/>
        <v>-27.019677293947698</v>
      </c>
      <c r="AO764" s="205">
        <f t="shared" si="748"/>
        <v>-27.019677293947698</v>
      </c>
      <c r="AP764" s="205">
        <f t="shared" si="766"/>
        <v>-27.019677293947698</v>
      </c>
      <c r="AQ764" s="205">
        <f t="shared" si="767"/>
        <v>27.019677293947698</v>
      </c>
      <c r="AR764" s="215">
        <f t="shared" si="749"/>
        <v>70.669867168516021</v>
      </c>
      <c r="AS764" s="215">
        <f t="shared" si="750"/>
        <v>70.669867168516021</v>
      </c>
      <c r="AT764" s="215">
        <f t="shared" si="751"/>
        <v>109.06861526418352</v>
      </c>
      <c r="AU764" s="215">
        <f t="shared" si="781"/>
        <v>6534.8951554399655</v>
      </c>
      <c r="AV764" s="201"/>
      <c r="AW764" s="115">
        <f t="shared" si="782"/>
        <v>114.48900000000312</v>
      </c>
      <c r="AX764" s="115">
        <f t="shared" si="783"/>
        <v>0.26563483727502679</v>
      </c>
      <c r="AY764" s="115">
        <f t="shared" si="768"/>
        <v>13.690759656924861</v>
      </c>
      <c r="AZ764" s="115">
        <f t="shared" si="784"/>
        <v>0.26896555044733134</v>
      </c>
      <c r="BA764" s="115">
        <f t="shared" si="769"/>
        <v>13.949061454249135</v>
      </c>
      <c r="BB764" s="115">
        <f t="shared" si="785"/>
        <v>13.690759656924861</v>
      </c>
      <c r="BC764" s="115">
        <f t="shared" si="786"/>
        <v>13.690966884452582</v>
      </c>
      <c r="BD764" s="115">
        <f t="shared" si="787"/>
        <v>13.949061454249135</v>
      </c>
      <c r="BE764" s="115">
        <f t="shared" si="770"/>
        <v>0.25809456979655288</v>
      </c>
      <c r="BF764" s="115">
        <f t="shared" si="771"/>
        <v>0.26668842169023327</v>
      </c>
      <c r="BG764" s="115">
        <f t="shared" si="788"/>
        <v>1388.4654649746039</v>
      </c>
      <c r="BH764" s="115">
        <f t="shared" si="789"/>
        <v>102.2589064570183</v>
      </c>
      <c r="BI764" s="115">
        <f t="shared" si="772"/>
        <v>102.2589064570183</v>
      </c>
      <c r="BJ764" s="115">
        <f t="shared" si="773"/>
        <v>-8.1529595054524027</v>
      </c>
      <c r="BK764" s="115">
        <f t="shared" si="752"/>
        <v>-8.1529595054524027</v>
      </c>
      <c r="BL764" s="115">
        <f t="shared" si="753"/>
        <v>-8.1529595054524027</v>
      </c>
      <c r="BM764" s="115">
        <f t="shared" si="774"/>
        <v>8.1529595054524027</v>
      </c>
      <c r="BN764" s="201">
        <f t="shared" si="754"/>
        <v>56.646919410123942</v>
      </c>
      <c r="BO764" s="216">
        <f t="shared" si="790"/>
        <v>4559.1349915055871</v>
      </c>
      <c r="BP764" s="201"/>
      <c r="BQ764" s="110">
        <f t="shared" si="755"/>
        <v>4756.7110078990245</v>
      </c>
      <c r="BR764" s="110">
        <f t="shared" si="756"/>
        <v>0.13738263990787075</v>
      </c>
      <c r="BS764" s="110">
        <f t="shared" si="775"/>
        <v>0.8626173600921293</v>
      </c>
      <c r="BT764" s="110">
        <f t="shared" si="776"/>
        <v>0.13518572684449029</v>
      </c>
      <c r="CC764" s="110"/>
      <c r="CD764" s="110"/>
      <c r="CE764" s="110"/>
      <c r="CW764" s="110"/>
      <c r="CX764" s="110"/>
    </row>
    <row r="765" spans="1:102">
      <c r="A765" s="110">
        <f t="shared" si="791"/>
        <v>1.790000000000149</v>
      </c>
      <c r="B765" s="110">
        <f t="shared" si="757"/>
        <v>1473.5943236952696</v>
      </c>
      <c r="C765" s="116">
        <f t="shared" si="758"/>
        <v>1387.4424423324349</v>
      </c>
      <c r="E765" s="205">
        <f t="shared" si="726"/>
        <v>1337.1118570308363</v>
      </c>
      <c r="F765" s="205">
        <f t="shared" si="727"/>
        <v>1448.0468812236388</v>
      </c>
      <c r="G765" s="205">
        <f t="shared" si="728"/>
        <v>-0.16532199273241602</v>
      </c>
      <c r="H765" s="205">
        <f t="shared" si="729"/>
        <v>1318.7718577674634</v>
      </c>
      <c r="I765" s="205">
        <f t="shared" si="730"/>
        <v>0</v>
      </c>
      <c r="K765" s="115">
        <f t="shared" si="731"/>
        <v>1307.2500900000173</v>
      </c>
      <c r="L765" s="115">
        <f t="shared" si="732"/>
        <v>1607.9468800000102</v>
      </c>
      <c r="M765" s="115">
        <f t="shared" si="733"/>
        <v>0.23320895522387625</v>
      </c>
      <c r="N765" s="115">
        <f t="shared" si="734"/>
        <v>1421.1768135293614</v>
      </c>
      <c r="O765" s="115">
        <f t="shared" si="735"/>
        <v>1854.1418000000058</v>
      </c>
      <c r="Q765" s="205">
        <f t="shared" si="736"/>
        <v>1.2302919448345722</v>
      </c>
      <c r="R765" s="204">
        <f t="shared" si="737"/>
        <v>90.764264360516577</v>
      </c>
      <c r="S765" s="204">
        <f t="shared" si="738"/>
        <v>90.764264360516577</v>
      </c>
      <c r="T765" s="115">
        <f t="shared" si="739"/>
        <v>0.55319590772903249</v>
      </c>
      <c r="U765" s="115">
        <f t="shared" si="740"/>
        <v>41.145129932932974</v>
      </c>
      <c r="V765" s="115">
        <f t="shared" si="741"/>
        <v>18.616991025180322</v>
      </c>
      <c r="W765" s="202">
        <f t="shared" ref="W765:W767" si="792">IF(V765&gt;0,V765,U765)</f>
        <v>18.616991025180322</v>
      </c>
      <c r="Y765" s="205">
        <f t="shared" si="777"/>
        <v>117.59596326758118</v>
      </c>
      <c r="Z765" s="205">
        <f t="shared" si="778"/>
        <v>0.45369427435401466</v>
      </c>
      <c r="AA765" s="205">
        <f t="shared" si="742"/>
        <v>26.663509721234114</v>
      </c>
      <c r="AB765" s="205">
        <f t="shared" si="760"/>
        <v>26.630938279531648</v>
      </c>
      <c r="AC765" s="205">
        <f t="shared" si="779"/>
        <v>0.46270856003409006</v>
      </c>
      <c r="AD765" s="205">
        <f t="shared" si="743"/>
        <v>27.211885187661171</v>
      </c>
      <c r="AE765" s="205">
        <f t="shared" si="761"/>
        <v>0.58094690812952265</v>
      </c>
      <c r="AF765" s="205">
        <f t="shared" si="744"/>
        <v>0.58094690812952265</v>
      </c>
      <c r="AG765" s="205">
        <f t="shared" si="762"/>
        <v>0.58094690812952265</v>
      </c>
      <c r="AH765" s="205">
        <f t="shared" si="763"/>
        <v>0.58094690812952265</v>
      </c>
      <c r="AI765" s="205">
        <f t="shared" si="745"/>
        <v>0.45818748245096091</v>
      </c>
      <c r="AJ765" s="205">
        <f t="shared" si="780"/>
        <v>1387.9408964813729</v>
      </c>
      <c r="AK765" s="205">
        <f t="shared" si="764"/>
        <v>117.51817921829105</v>
      </c>
      <c r="AL765" s="205">
        <f t="shared" si="746"/>
        <v>117.51817921829105</v>
      </c>
      <c r="AM765" s="205">
        <f t="shared" si="747"/>
        <v>-27.17511190943037</v>
      </c>
      <c r="AN765" s="205">
        <f t="shared" si="765"/>
        <v>-27.17511190943037</v>
      </c>
      <c r="AO765" s="205">
        <f t="shared" si="748"/>
        <v>-27.17511190943037</v>
      </c>
      <c r="AP765" s="205">
        <f t="shared" si="766"/>
        <v>-27.17511190943037</v>
      </c>
      <c r="AQ765" s="205">
        <f t="shared" si="767"/>
        <v>27.17511190943037</v>
      </c>
      <c r="AR765" s="215">
        <f t="shared" si="749"/>
        <v>70.740906580889131</v>
      </c>
      <c r="AS765" s="215">
        <f t="shared" si="750"/>
        <v>70.740906580889131</v>
      </c>
      <c r="AT765" s="215">
        <f t="shared" si="751"/>
        <v>110.31679953299749</v>
      </c>
      <c r="AU765" s="215">
        <f t="shared" si="781"/>
        <v>6645.2119549729632</v>
      </c>
      <c r="AV765" s="201"/>
      <c r="AW765" s="115">
        <f t="shared" si="782"/>
        <v>114.59099999997296</v>
      </c>
      <c r="AX765" s="115">
        <f t="shared" si="783"/>
        <v>0.26668842169023321</v>
      </c>
      <c r="AY765" s="115">
        <f t="shared" si="768"/>
        <v>13.772292624429783</v>
      </c>
      <c r="AZ765" s="115">
        <f t="shared" si="784"/>
        <v>0.27001403085287184</v>
      </c>
      <c r="BA765" s="115">
        <f t="shared" si="769"/>
        <v>14.030705152267418</v>
      </c>
      <c r="BB765" s="115">
        <f t="shared" si="785"/>
        <v>13.772292624429783</v>
      </c>
      <c r="BC765" s="115">
        <f t="shared" si="786"/>
        <v>13.772496479507106</v>
      </c>
      <c r="BD765" s="115">
        <f t="shared" si="787"/>
        <v>14.030705152267418</v>
      </c>
      <c r="BE765" s="115">
        <f t="shared" si="770"/>
        <v>0.25820867276031123</v>
      </c>
      <c r="BF765" s="115">
        <f t="shared" ref="BF765:BF767" si="793">(BB766/100)^(1/1.5)</f>
        <v>0.26773947222451216</v>
      </c>
      <c r="BG765" s="115">
        <f t="shared" si="788"/>
        <v>1387.7584898542204</v>
      </c>
      <c r="BH765" s="115">
        <f t="shared" si="789"/>
        <v>102.30226421690523</v>
      </c>
      <c r="BI765" s="115">
        <f t="shared" ref="BI765:BI767" si="794">IF(BC765&lt;=0,AW765,BH765)</f>
        <v>102.30226421690523</v>
      </c>
      <c r="BJ765" s="115">
        <f t="shared" si="773"/>
        <v>-8.1494162657092328</v>
      </c>
      <c r="BK765" s="115">
        <f t="shared" si="752"/>
        <v>-8.1494162657092328</v>
      </c>
      <c r="BL765" s="115">
        <f t="shared" si="753"/>
        <v>-8.1494162657092328</v>
      </c>
      <c r="BM765" s="115">
        <f t="shared" si="774"/>
        <v>8.1494162657092328</v>
      </c>
      <c r="BN765" s="201">
        <f t="shared" si="754"/>
        <v>57.051603561653387</v>
      </c>
      <c r="BO765" s="216">
        <f t="shared" si="790"/>
        <v>4616.1865950672409</v>
      </c>
      <c r="BP765" s="201"/>
      <c r="BQ765" s="110">
        <f t="shared" si="755"/>
        <v>4819.0891310578136</v>
      </c>
      <c r="BR765" s="110">
        <f t="shared" si="756"/>
        <v>0.13789352664482277</v>
      </c>
      <c r="BS765" s="110">
        <f t="shared" si="775"/>
        <v>0.86210647335517721</v>
      </c>
      <c r="BT765" s="110">
        <f t="shared" si="776"/>
        <v>0.13695851310466309</v>
      </c>
      <c r="CC765" s="110"/>
      <c r="CD765" s="110"/>
      <c r="CE765" s="110"/>
      <c r="CW765" s="110"/>
      <c r="CX765" s="110"/>
    </row>
    <row r="766" spans="1:102">
      <c r="A766" s="110">
        <f t="shared" si="791"/>
        <v>1.780000000000149</v>
      </c>
      <c r="B766" s="110">
        <f t="shared" si="757"/>
        <v>1473.4625118310503</v>
      </c>
      <c r="C766" s="116">
        <f t="shared" si="758"/>
        <v>1386.735033266626</v>
      </c>
      <c r="E766" s="205">
        <f t="shared" si="726"/>
        <v>1335.9153883186293</v>
      </c>
      <c r="F766" s="205">
        <f t="shared" si="727"/>
        <v>1446.7766812236389</v>
      </c>
      <c r="G766" s="205">
        <f t="shared" si="728"/>
        <v>-0.16525397184739088</v>
      </c>
      <c r="H766" s="205">
        <f t="shared" si="729"/>
        <v>1317.5951193419396</v>
      </c>
      <c r="I766" s="205">
        <f t="shared" si="730"/>
        <v>0</v>
      </c>
      <c r="K766" s="115">
        <f t="shared" si="731"/>
        <v>1306.1031600000172</v>
      </c>
      <c r="L766" s="115">
        <f t="shared" si="732"/>
        <v>1607.2611200000101</v>
      </c>
      <c r="M766" s="115">
        <f t="shared" si="733"/>
        <v>0.23349937733498941</v>
      </c>
      <c r="N766" s="115">
        <f t="shared" si="734"/>
        <v>1420.2993193174075</v>
      </c>
      <c r="O766" s="115">
        <f t="shared" si="735"/>
        <v>1853.7632000000058</v>
      </c>
      <c r="Q766" s="205">
        <f t="shared" si="736"/>
        <v>1.2407136874208826</v>
      </c>
      <c r="R766" s="204">
        <f t="shared" si="737"/>
        <v>91.758382129901065</v>
      </c>
      <c r="S766" s="204">
        <f t="shared" si="738"/>
        <v>91.758382129901065</v>
      </c>
      <c r="T766" s="115">
        <f t="shared" si="739"/>
        <v>0.55571950291812655</v>
      </c>
      <c r="U766" s="115">
        <f t="shared" ref="U766:U829" si="795">IF(T766&lt;0,0,T766^1.5*100)</f>
        <v>41.42699747461203</v>
      </c>
      <c r="V766" s="115">
        <f t="shared" si="741"/>
        <v>18.742785889491788</v>
      </c>
      <c r="W766" s="202">
        <f t="shared" si="792"/>
        <v>18.742785889491788</v>
      </c>
      <c r="Y766" s="205">
        <f t="shared" si="777"/>
        <v>117.67384255238075</v>
      </c>
      <c r="Z766" s="205">
        <f t="shared" si="778"/>
        <v>0.45840747132131177</v>
      </c>
      <c r="AA766" s="205">
        <f t="shared" si="742"/>
        <v>26.936275285158196</v>
      </c>
      <c r="AB766" s="205">
        <f t="shared" si="760"/>
        <v>26.902689398625952</v>
      </c>
      <c r="AC766" s="205">
        <f t="shared" si="779"/>
        <v>0.46742775219478888</v>
      </c>
      <c r="AD766" s="205">
        <f t="shared" si="743"/>
        <v>27.486889607087384</v>
      </c>
      <c r="AE766" s="205">
        <f t="shared" si="761"/>
        <v>0.58420020846143217</v>
      </c>
      <c r="AF766" s="205">
        <f t="shared" si="744"/>
        <v>0.58420020846143217</v>
      </c>
      <c r="AG766" s="205">
        <f t="shared" si="762"/>
        <v>0.58420020846143217</v>
      </c>
      <c r="AH766" s="205">
        <f t="shared" si="763"/>
        <v>0.58420020846143217</v>
      </c>
      <c r="AI766" s="205">
        <f t="shared" si="745"/>
        <v>0.46291111937232637</v>
      </c>
      <c r="AJ766" s="205">
        <f t="shared" si="780"/>
        <v>1387.2343135123506</v>
      </c>
      <c r="AK766" s="205">
        <f t="shared" si="764"/>
        <v>117.59596326758118</v>
      </c>
      <c r="AL766" s="205">
        <f t="shared" si="746"/>
        <v>117.59596326758118</v>
      </c>
      <c r="AM766" s="205">
        <f t="shared" si="747"/>
        <v>-27.331245544349347</v>
      </c>
      <c r="AN766" s="205">
        <f t="shared" si="765"/>
        <v>-27.331245544349347</v>
      </c>
      <c r="AO766" s="205">
        <f t="shared" si="748"/>
        <v>-27.331245544349347</v>
      </c>
      <c r="AP766" s="205">
        <f t="shared" si="766"/>
        <v>-27.331245544349347</v>
      </c>
      <c r="AQ766" s="205">
        <f t="shared" ref="AQ766:AQ829" si="796">-AP766</f>
        <v>27.331245544349347</v>
      </c>
      <c r="AR766" s="215">
        <f t="shared" si="749"/>
        <v>70.811923911741573</v>
      </c>
      <c r="AS766" s="215">
        <f t="shared" si="750"/>
        <v>70.811923911741573</v>
      </c>
      <c r="AT766" s="215">
        <f t="shared" si="751"/>
        <v>111.57454672585882</v>
      </c>
      <c r="AU766" s="215">
        <f t="shared" ref="AU766:AU829" si="797">AU765+AT766</f>
        <v>6756.7865016988217</v>
      </c>
      <c r="AV766" s="201"/>
      <c r="AW766" s="115">
        <f t="shared" si="782"/>
        <v>114.69300000001103</v>
      </c>
      <c r="AX766" s="115">
        <f t="shared" si="783"/>
        <v>0.26773947222451216</v>
      </c>
      <c r="AY766" s="115">
        <f t="shared" ref="AY766:AY829" si="798">IF(AX766&lt;0,0,(AX766^1.5)*100)</f>
        <v>13.853790135826788</v>
      </c>
      <c r="AZ766" s="115">
        <f t="shared" si="784"/>
        <v>0.27105998880657439</v>
      </c>
      <c r="BA766" s="115">
        <f t="shared" ref="BA766:BA829" si="799">IF(AZ766&lt;0,0,(AZ766^1.5)*100)</f>
        <v>14.112310526542011</v>
      </c>
      <c r="BB766" s="115">
        <f t="shared" si="785"/>
        <v>13.853790135826788</v>
      </c>
      <c r="BC766" s="115">
        <f t="shared" si="786"/>
        <v>13.853990642164199</v>
      </c>
      <c r="BD766" s="115">
        <f t="shared" si="787"/>
        <v>14.112310526542011</v>
      </c>
      <c r="BE766" s="115">
        <f t="shared" si="770"/>
        <v>0.25831988437781206</v>
      </c>
      <c r="BF766" s="115">
        <f t="shared" si="793"/>
        <v>0.26878799726016833</v>
      </c>
      <c r="BG766" s="115">
        <f t="shared" si="788"/>
        <v>1387.0508049273731</v>
      </c>
      <c r="BH766" s="115">
        <f t="shared" si="789"/>
        <v>102.34565875944091</v>
      </c>
      <c r="BI766" s="115">
        <f t="shared" si="794"/>
        <v>102.34565875944091</v>
      </c>
      <c r="BJ766" s="115">
        <f t="shared" si="773"/>
        <v>-8.1457907398582741</v>
      </c>
      <c r="BK766" s="115">
        <f t="shared" si="752"/>
        <v>-8.1457907398582741</v>
      </c>
      <c r="BL766" s="115">
        <f t="shared" si="753"/>
        <v>-8.1457907398582741</v>
      </c>
      <c r="BM766" s="115">
        <f t="shared" ref="BM766:BM829" si="800">-BL766</f>
        <v>8.1457907398582741</v>
      </c>
      <c r="BN766" s="201">
        <f t="shared" si="754"/>
        <v>57.457182192450588</v>
      </c>
      <c r="BO766" s="216">
        <f t="shared" ref="BO766:BO829" si="801">BO765+BN766</f>
        <v>4673.6437772596919</v>
      </c>
      <c r="BP766" s="201"/>
      <c r="BQ766" s="110">
        <f t="shared" si="755"/>
        <v>4881.958049703605</v>
      </c>
      <c r="BR766" s="110">
        <f t="shared" si="756"/>
        <v>0.13840320692860197</v>
      </c>
      <c r="BS766" s="110">
        <f t="shared" si="775"/>
        <v>0.86159679307139792</v>
      </c>
      <c r="BT766" s="110">
        <f t="shared" si="776"/>
        <v>0.13874524777257649</v>
      </c>
      <c r="CC766" s="110"/>
      <c r="CD766" s="110"/>
      <c r="CE766" s="110"/>
      <c r="CW766" s="110"/>
      <c r="CX766" s="110"/>
    </row>
    <row r="767" spans="1:102">
      <c r="A767" s="110">
        <f t="shared" si="791"/>
        <v>1.770000000000149</v>
      </c>
      <c r="B767" s="110">
        <f t="shared" si="757"/>
        <v>1473.3306999668307</v>
      </c>
      <c r="C767" s="116">
        <f t="shared" si="758"/>
        <v>1386.0269140275086</v>
      </c>
      <c r="E767" s="205">
        <f t="shared" si="726"/>
        <v>1334.7177932516711</v>
      </c>
      <c r="F767" s="205">
        <f t="shared" si="727"/>
        <v>1445.503681223639</v>
      </c>
      <c r="G767" s="205">
        <f t="shared" si="728"/>
        <v>-0.16518522733028415</v>
      </c>
      <c r="H767" s="205">
        <f t="shared" si="729"/>
        <v>1316.4176011620341</v>
      </c>
      <c r="I767" s="205">
        <f t="shared" si="730"/>
        <v>0</v>
      </c>
      <c r="K767" s="115">
        <f t="shared" si="731"/>
        <v>1304.9552100000171</v>
      </c>
      <c r="L767" s="115">
        <f t="shared" si="732"/>
        <v>1606.5747200000103</v>
      </c>
      <c r="M767" s="115">
        <f t="shared" si="733"/>
        <v>0.23379052369076872</v>
      </c>
      <c r="N767" s="115">
        <f t="shared" si="734"/>
        <v>1419.4214364597715</v>
      </c>
      <c r="O767" s="115">
        <f t="shared" si="735"/>
        <v>1853.3842000000056</v>
      </c>
      <c r="Q767" s="205">
        <f t="shared" si="736"/>
        <v>1.2511783698500731</v>
      </c>
      <c r="R767" s="204">
        <f t="shared" si="737"/>
        <v>92.758616153358034</v>
      </c>
      <c r="S767" s="204">
        <f t="shared" si="738"/>
        <v>92.758616153358034</v>
      </c>
      <c r="T767" s="115">
        <f t="shared" si="739"/>
        <v>0.55823805949030747</v>
      </c>
      <c r="U767" s="115">
        <f t="shared" si="795"/>
        <v>41.708941049657078</v>
      </c>
      <c r="V767" s="115">
        <f t="shared" si="741"/>
        <v>18.868658012274643</v>
      </c>
      <c r="W767" s="202">
        <f t="shared" si="792"/>
        <v>18.868658012274643</v>
      </c>
      <c r="Y767" s="205">
        <f t="shared" si="777"/>
        <v>117.7518179905518</v>
      </c>
      <c r="Z767" s="205">
        <f t="shared" si="778"/>
        <v>0.46313769483727252</v>
      </c>
      <c r="AA767" s="205">
        <f t="shared" si="742"/>
        <v>27.210612203507615</v>
      </c>
      <c r="AB767" s="205">
        <f t="shared" si="760"/>
        <v>27.176001854069447</v>
      </c>
      <c r="AC767" s="205">
        <f t="shared" si="779"/>
        <v>0.47216411524429247</v>
      </c>
      <c r="AD767" s="205">
        <f t="shared" si="743"/>
        <v>27.763467854566091</v>
      </c>
      <c r="AE767" s="205">
        <f t="shared" si="761"/>
        <v>0.58746600049664366</v>
      </c>
      <c r="AF767" s="205">
        <f t="shared" si="744"/>
        <v>0.58746600049664366</v>
      </c>
      <c r="AG767" s="205">
        <f t="shared" si="762"/>
        <v>0.58746600049664366</v>
      </c>
      <c r="AH767" s="205">
        <f t="shared" si="763"/>
        <v>0.58746600049664366</v>
      </c>
      <c r="AI767" s="205">
        <f t="shared" si="745"/>
        <v>0.4676518971510038</v>
      </c>
      <c r="AJ767" s="205">
        <f t="shared" si="780"/>
        <v>1386.5270239393205</v>
      </c>
      <c r="AK767" s="205">
        <f t="shared" si="764"/>
        <v>117.67384255238075</v>
      </c>
      <c r="AL767" s="205">
        <f t="shared" si="746"/>
        <v>117.67384255238075</v>
      </c>
      <c r="AM767" s="205">
        <f t="shared" si="747"/>
        <v>-27.488075491799979</v>
      </c>
      <c r="AN767" s="205">
        <f t="shared" si="765"/>
        <v>-27.488075491799979</v>
      </c>
      <c r="AO767" s="205">
        <f t="shared" si="748"/>
        <v>-27.488075491799979</v>
      </c>
      <c r="AP767" s="205">
        <f t="shared" si="766"/>
        <v>-27.488075491799979</v>
      </c>
      <c r="AQ767" s="205">
        <f t="shared" si="796"/>
        <v>27.488075491799979</v>
      </c>
      <c r="AR767" s="215">
        <f t="shared" si="749"/>
        <v>70.882921088735941</v>
      </c>
      <c r="AS767" s="215">
        <f t="shared" si="750"/>
        <v>70.882921088735941</v>
      </c>
      <c r="AT767" s="215">
        <f t="shared" si="751"/>
        <v>112.84192534452473</v>
      </c>
      <c r="AU767" s="215">
        <f t="shared" si="797"/>
        <v>6869.6284270433462</v>
      </c>
      <c r="AV767" s="201"/>
      <c r="AW767" s="115">
        <f t="shared" si="782"/>
        <v>114.79500000000361</v>
      </c>
      <c r="AX767" s="115">
        <f t="shared" si="783"/>
        <v>0.26878799726016833</v>
      </c>
      <c r="AY767" s="115">
        <f t="shared" si="798"/>
        <v>13.935251368542339</v>
      </c>
      <c r="AZ767" s="115">
        <f t="shared" si="784"/>
        <v>0.27210343265756692</v>
      </c>
      <c r="BA767" s="115">
        <f t="shared" si="799"/>
        <v>14.193876784072634</v>
      </c>
      <c r="BB767" s="115">
        <f t="shared" si="785"/>
        <v>13.935251368542339</v>
      </c>
      <c r="BC767" s="115">
        <f t="shared" si="786"/>
        <v>13.935448549562782</v>
      </c>
      <c r="BD767" s="115">
        <f t="shared" si="787"/>
        <v>14.193876784072634</v>
      </c>
      <c r="BE767" s="115">
        <f t="shared" si="770"/>
        <v>0.25842823450985186</v>
      </c>
      <c r="BF767" s="115">
        <f t="shared" si="793"/>
        <v>0.26983400508354932</v>
      </c>
      <c r="BG767" s="115">
        <f t="shared" si="788"/>
        <v>1386.3424103946529</v>
      </c>
      <c r="BH767" s="115">
        <f t="shared" si="789"/>
        <v>102.38908998644538</v>
      </c>
      <c r="BI767" s="115">
        <f t="shared" si="794"/>
        <v>102.38908998644538</v>
      </c>
      <c r="BJ767" s="115">
        <f t="shared" si="773"/>
        <v>-8.1420836044042613</v>
      </c>
      <c r="BK767" s="115">
        <f t="shared" si="752"/>
        <v>-8.1420836044042613</v>
      </c>
      <c r="BL767" s="115">
        <f t="shared" si="753"/>
        <v>-8.1420836044042613</v>
      </c>
      <c r="BM767" s="115">
        <f t="shared" si="800"/>
        <v>8.1420836044042613</v>
      </c>
      <c r="BN767" s="201">
        <f t="shared" si="754"/>
        <v>57.863656814431515</v>
      </c>
      <c r="BO767" s="216">
        <f t="shared" si="801"/>
        <v>4731.507434074123</v>
      </c>
      <c r="BP767" s="201"/>
      <c r="BQ767" s="110">
        <f t="shared" si="755"/>
        <v>4945.3195333710455</v>
      </c>
      <c r="BR767" s="110">
        <f t="shared" si="756"/>
        <v>0.13891172007566049</v>
      </c>
      <c r="BS767" s="110">
        <f t="shared" si="775"/>
        <v>0.86108827992433956</v>
      </c>
      <c r="BT767" s="110">
        <f t="shared" si="776"/>
        <v>0.14054598113840511</v>
      </c>
      <c r="CC767" s="110"/>
      <c r="CD767" s="110"/>
      <c r="CE767" s="110"/>
      <c r="CW767" s="110"/>
      <c r="CX767" s="110"/>
    </row>
    <row r="768" spans="1:102">
      <c r="A768" s="110">
        <f t="shared" si="791"/>
        <v>1.760000000000149</v>
      </c>
      <c r="B768" s="110">
        <f t="shared" si="757"/>
        <v>1473.1988881026114</v>
      </c>
      <c r="C768" s="116">
        <f t="shared" si="758"/>
        <v>1385.3180848166212</v>
      </c>
      <c r="E768" s="205">
        <f t="shared" si="726"/>
        <v>1333.5190718299611</v>
      </c>
      <c r="F768" s="205">
        <f t="shared" si="727"/>
        <v>1444.2278812236391</v>
      </c>
      <c r="G768" s="205">
        <f t="shared" si="728"/>
        <v>-0.16511576335145209</v>
      </c>
      <c r="H768" s="205">
        <f t="shared" si="729"/>
        <v>1315.2393022571937</v>
      </c>
      <c r="I768" s="205">
        <f t="shared" si="730"/>
        <v>0</v>
      </c>
      <c r="K768" s="115">
        <f t="shared" si="731"/>
        <v>1303.8062400000172</v>
      </c>
      <c r="L768" s="115">
        <f t="shared" si="732"/>
        <v>1605.8876800000103</v>
      </c>
      <c r="M768" s="115">
        <f t="shared" si="733"/>
        <v>0.23408239700374095</v>
      </c>
      <c r="N768" s="115">
        <f t="shared" si="734"/>
        <v>1418.5431668774343</v>
      </c>
      <c r="O768" s="115">
        <f t="shared" si="735"/>
        <v>1853.0048000000056</v>
      </c>
      <c r="Q768" s="205">
        <f t="shared" si="736"/>
        <v>1.2616865544633584</v>
      </c>
      <c r="R768" s="204">
        <f t="shared" si="737"/>
        <v>93.764976721898307</v>
      </c>
      <c r="S768" s="204">
        <f t="shared" si="738"/>
        <v>93.764976721898307</v>
      </c>
      <c r="T768" s="115">
        <f t="shared" si="739"/>
        <v>0.56075159103650352</v>
      </c>
      <c r="U768" s="115">
        <f t="shared" si="795"/>
        <v>41.990956917576057</v>
      </c>
      <c r="V768" s="115">
        <f t="shared" si="741"/>
        <v>18.994605887909337</v>
      </c>
      <c r="W768" s="202">
        <f t="shared" ref="W768:W831" si="802">IF(V768&gt;0,V768,U768)</f>
        <v>18.994605887909337</v>
      </c>
      <c r="Y768" s="205">
        <f t="shared" si="777"/>
        <v>117.82989048404023</v>
      </c>
      <c r="Z768" s="205">
        <f t="shared" si="778"/>
        <v>0.46788519604130113</v>
      </c>
      <c r="AA768" s="205">
        <f t="shared" si="742"/>
        <v>27.486527389600035</v>
      </c>
      <c r="AB768" s="205">
        <f t="shared" si="760"/>
        <v>27.450882608987449</v>
      </c>
      <c r="AC768" s="205">
        <f t="shared" si="779"/>
        <v>0.47691790089538388</v>
      </c>
      <c r="AD768" s="205">
        <f t="shared" si="743"/>
        <v>28.041626814264458</v>
      </c>
      <c r="AE768" s="205">
        <f t="shared" si="761"/>
        <v>0.59074420527700866</v>
      </c>
      <c r="AF768" s="205">
        <f t="shared" si="744"/>
        <v>0.59074420527700866</v>
      </c>
      <c r="AG768" s="205">
        <f t="shared" si="762"/>
        <v>0.59074420527700866</v>
      </c>
      <c r="AH768" s="205">
        <f t="shared" si="763"/>
        <v>0.59074420527700866</v>
      </c>
      <c r="AI768" s="205">
        <f t="shared" si="745"/>
        <v>0.47241006687745779</v>
      </c>
      <c r="AJ768" s="205">
        <f t="shared" si="780"/>
        <v>1385.8190278795523</v>
      </c>
      <c r="AK768" s="205">
        <f t="shared" si="764"/>
        <v>117.7518179905518</v>
      </c>
      <c r="AL768" s="205">
        <f t="shared" si="746"/>
        <v>117.7518179905518</v>
      </c>
      <c r="AM768" s="205">
        <f t="shared" si="747"/>
        <v>-27.645598892535311</v>
      </c>
      <c r="AN768" s="205">
        <f t="shared" si="765"/>
        <v>-27.645598892535311</v>
      </c>
      <c r="AO768" s="205">
        <f t="shared" si="748"/>
        <v>-27.645598892535311</v>
      </c>
      <c r="AP768" s="205">
        <f t="shared" si="766"/>
        <v>-27.645598892535311</v>
      </c>
      <c r="AQ768" s="205">
        <f t="shared" si="796"/>
        <v>27.645598892535311</v>
      </c>
      <c r="AR768" s="215">
        <f t="shared" si="749"/>
        <v>70.953899965148764</v>
      </c>
      <c r="AS768" s="215">
        <f t="shared" si="750"/>
        <v>70.953899965148764</v>
      </c>
      <c r="AT768" s="215">
        <f t="shared" si="751"/>
        <v>114.11900419024026</v>
      </c>
      <c r="AU768" s="215">
        <f t="shared" si="797"/>
        <v>6983.7474312335862</v>
      </c>
      <c r="AV768" s="201"/>
      <c r="AW768" s="115">
        <f t="shared" si="782"/>
        <v>114.8969999999962</v>
      </c>
      <c r="AX768" s="115">
        <f t="shared" si="783"/>
        <v>0.26983400508354927</v>
      </c>
      <c r="AY768" s="115">
        <f t="shared" si="798"/>
        <v>14.016675506763828</v>
      </c>
      <c r="AZ768" s="115">
        <f t="shared" si="784"/>
        <v>0.27314437065913716</v>
      </c>
      <c r="BA768" s="115">
        <f t="shared" si="799"/>
        <v>14.275403138229839</v>
      </c>
      <c r="BB768" s="115">
        <f t="shared" si="785"/>
        <v>14.016675506763828</v>
      </c>
      <c r="BC768" s="115">
        <f t="shared" si="786"/>
        <v>14.016869385606824</v>
      </c>
      <c r="BD768" s="115">
        <f t="shared" si="787"/>
        <v>14.275403138229839</v>
      </c>
      <c r="BE768" s="115">
        <f t="shared" si="770"/>
        <v>0.25853375262301448</v>
      </c>
      <c r="BF768" s="115">
        <f t="shared" ref="BF768:BF831" si="803">(BB769/100)^(1/1.5)</f>
        <v>0.2708775038881302</v>
      </c>
      <c r="BG768" s="115">
        <f t="shared" si="788"/>
        <v>1385.6333064381472</v>
      </c>
      <c r="BH768" s="115">
        <f t="shared" si="789"/>
        <v>102.43255780317205</v>
      </c>
      <c r="BI768" s="115">
        <f t="shared" ref="BI768:BI831" si="804">IF(BC768&lt;=0,AW768,BH768)</f>
        <v>102.43255780317205</v>
      </c>
      <c r="BJ768" s="115">
        <f t="shared" si="773"/>
        <v>-8.1382955384000244</v>
      </c>
      <c r="BK768" s="115">
        <f t="shared" si="752"/>
        <v>-8.1382955384000244</v>
      </c>
      <c r="BL768" s="115">
        <f t="shared" si="753"/>
        <v>-8.1382955384000244</v>
      </c>
      <c r="BM768" s="115">
        <f t="shared" si="800"/>
        <v>8.1382955384000244</v>
      </c>
      <c r="BN768" s="201">
        <f t="shared" si="754"/>
        <v>58.271028984197692</v>
      </c>
      <c r="BO768" s="216">
        <f t="shared" si="801"/>
        <v>4789.778463058321</v>
      </c>
      <c r="BP768" s="201"/>
      <c r="BQ768" s="110">
        <f t="shared" si="755"/>
        <v>5009.1753598758478</v>
      </c>
      <c r="BR768" s="110">
        <f t="shared" si="756"/>
        <v>0.13941910453313974</v>
      </c>
      <c r="BS768" s="110">
        <f t="shared" si="775"/>
        <v>0.86058089546686023</v>
      </c>
      <c r="BT768" s="110">
        <f t="shared" si="776"/>
        <v>0.14236076372767159</v>
      </c>
      <c r="CC768" s="110"/>
      <c r="CD768" s="110"/>
      <c r="CE768" s="110"/>
      <c r="CW768" s="110"/>
      <c r="CX768" s="110"/>
    </row>
    <row r="769" spans="1:102">
      <c r="A769" s="110">
        <f t="shared" si="791"/>
        <v>1.750000000000149</v>
      </c>
      <c r="B769" s="110">
        <f t="shared" si="757"/>
        <v>1473.067076238392</v>
      </c>
      <c r="C769" s="116">
        <f t="shared" si="758"/>
        <v>1384.6085458169698</v>
      </c>
      <c r="E769" s="205">
        <f t="shared" si="726"/>
        <v>1332.3192240535</v>
      </c>
      <c r="F769" s="205">
        <f t="shared" si="727"/>
        <v>1442.949281223639</v>
      </c>
      <c r="G769" s="205">
        <f t="shared" si="728"/>
        <v>-0.16504558410751852</v>
      </c>
      <c r="H769" s="205">
        <f t="shared" si="729"/>
        <v>1314.0602216480063</v>
      </c>
      <c r="I769" s="205">
        <f t="shared" si="730"/>
        <v>0</v>
      </c>
      <c r="K769" s="115">
        <f t="shared" si="731"/>
        <v>1302.6562500000173</v>
      </c>
      <c r="L769" s="115">
        <f t="shared" si="732"/>
        <v>1605.20000000001</v>
      </c>
      <c r="M769" s="115">
        <f t="shared" si="733"/>
        <v>0.23437499999999564</v>
      </c>
      <c r="N769" s="115">
        <f t="shared" si="734"/>
        <v>1417.6645124999043</v>
      </c>
      <c r="O769" s="115">
        <f t="shared" si="735"/>
        <v>1852.6250000000057</v>
      </c>
      <c r="Q769" s="205">
        <f t="shared" si="736"/>
        <v>1.2722388091008088</v>
      </c>
      <c r="R769" s="204">
        <f t="shared" si="737"/>
        <v>94.777473716374914</v>
      </c>
      <c r="S769" s="204">
        <f t="shared" si="738"/>
        <v>94.777473716374914</v>
      </c>
      <c r="T769" s="115">
        <f t="shared" si="739"/>
        <v>0.56326011110253904</v>
      </c>
      <c r="U769" s="115">
        <f t="shared" si="795"/>
        <v>42.273041380977148</v>
      </c>
      <c r="V769" s="115">
        <f t="shared" si="741"/>
        <v>19.120628026516922</v>
      </c>
      <c r="W769" s="202">
        <f t="shared" si="802"/>
        <v>19.120628026516922</v>
      </c>
      <c r="Y769" s="205">
        <f t="shared" si="777"/>
        <v>117.90806091873937</v>
      </c>
      <c r="Z769" s="205">
        <f t="shared" si="778"/>
        <v>0.47265022816587354</v>
      </c>
      <c r="AA769" s="205">
        <f t="shared" si="742"/>
        <v>27.764027725646741</v>
      </c>
      <c r="AB769" s="205">
        <f t="shared" si="760"/>
        <v>27.727338597912802</v>
      </c>
      <c r="AC769" s="205">
        <f t="shared" si="779"/>
        <v>0.48168936296865222</v>
      </c>
      <c r="AD769" s="205">
        <f t="shared" si="743"/>
        <v>28.321373337774951</v>
      </c>
      <c r="AE769" s="205">
        <f t="shared" si="761"/>
        <v>0.59403473986214905</v>
      </c>
      <c r="AF769" s="205">
        <f t="shared" si="744"/>
        <v>0.59403473986214905</v>
      </c>
      <c r="AG769" s="205">
        <f t="shared" si="762"/>
        <v>0.59403473986214905</v>
      </c>
      <c r="AH769" s="205">
        <f t="shared" si="763"/>
        <v>0.59403473986214905</v>
      </c>
      <c r="AI769" s="205">
        <f t="shared" si="745"/>
        <v>0.47718588174325532</v>
      </c>
      <c r="AJ769" s="205">
        <f t="shared" si="780"/>
        <v>1385.1103254315394</v>
      </c>
      <c r="AK769" s="205">
        <f t="shared" si="764"/>
        <v>117.82989048404023</v>
      </c>
      <c r="AL769" s="205">
        <f t="shared" si="746"/>
        <v>117.82989048404023</v>
      </c>
      <c r="AM769" s="205">
        <f t="shared" si="747"/>
        <v>-27.803812730147126</v>
      </c>
      <c r="AN769" s="205">
        <f t="shared" si="765"/>
        <v>-27.803812730147126</v>
      </c>
      <c r="AO769" s="205">
        <f t="shared" si="748"/>
        <v>-27.803812730147126</v>
      </c>
      <c r="AP769" s="205">
        <f t="shared" si="766"/>
        <v>-27.803812730147126</v>
      </c>
      <c r="AQ769" s="205">
        <f t="shared" si="796"/>
        <v>27.803812730147126</v>
      </c>
      <c r="AR769" s="215">
        <f t="shared" si="749"/>
        <v>71.024862319190419</v>
      </c>
      <c r="AS769" s="215">
        <f t="shared" si="750"/>
        <v>71.024862319190419</v>
      </c>
      <c r="AT769" s="215">
        <f t="shared" si="751"/>
        <v>115.40585236021853</v>
      </c>
      <c r="AU769" s="215">
        <f t="shared" si="797"/>
        <v>7099.1532835938051</v>
      </c>
      <c r="AV769" s="201"/>
      <c r="AW769" s="115">
        <f t="shared" si="782"/>
        <v>114.99899999998878</v>
      </c>
      <c r="AX769" s="115">
        <f t="shared" si="783"/>
        <v>0.2708775038881302</v>
      </c>
      <c r="AY769" s="115">
        <f t="shared" si="798"/>
        <v>14.098061741464043</v>
      </c>
      <c r="AZ769" s="115">
        <f t="shared" si="784"/>
        <v>0.27418281097181652</v>
      </c>
      <c r="BA769" s="115">
        <f t="shared" si="799"/>
        <v>14.356888808787115</v>
      </c>
      <c r="BB769" s="115">
        <f t="shared" si="785"/>
        <v>14.098061741464043</v>
      </c>
      <c r="BC769" s="115">
        <f t="shared" si="786"/>
        <v>14.098252340990825</v>
      </c>
      <c r="BD769" s="115">
        <f t="shared" si="787"/>
        <v>14.356888808787115</v>
      </c>
      <c r="BE769" s="115">
        <f t="shared" si="770"/>
        <v>0.25863646779628979</v>
      </c>
      <c r="BF769" s="115">
        <f t="shared" si="803"/>
        <v>0.27191850177759408</v>
      </c>
      <c r="BG769" s="115">
        <f t="shared" si="788"/>
        <v>1384.9234932221902</v>
      </c>
      <c r="BH769" s="115">
        <f t="shared" si="789"/>
        <v>102.47606211773919</v>
      </c>
      <c r="BI769" s="115">
        <f t="shared" si="804"/>
        <v>102.47606211773919</v>
      </c>
      <c r="BJ769" s="115">
        <f t="shared" si="773"/>
        <v>-8.1344272238520414</v>
      </c>
      <c r="BK769" s="115">
        <f t="shared" si="752"/>
        <v>-8.1344272238520414</v>
      </c>
      <c r="BL769" s="115">
        <f t="shared" si="753"/>
        <v>-8.1344272238520414</v>
      </c>
      <c r="BM769" s="115">
        <f t="shared" si="800"/>
        <v>8.1344272238520414</v>
      </c>
      <c r="BN769" s="201">
        <f t="shared" si="754"/>
        <v>58.679300303418515</v>
      </c>
      <c r="BO769" s="216">
        <f t="shared" si="801"/>
        <v>4848.4577633617391</v>
      </c>
      <c r="BP769" s="201"/>
      <c r="BQ769" s="110">
        <f t="shared" si="755"/>
        <v>5073.5273153849457</v>
      </c>
      <c r="BR769" s="110">
        <f t="shared" si="756"/>
        <v>0.13992539789953154</v>
      </c>
      <c r="BS769" s="110">
        <f t="shared" si="775"/>
        <v>0.86007460210046849</v>
      </c>
      <c r="BT769" s="110">
        <f t="shared" si="776"/>
        <v>0.14418964630324019</v>
      </c>
      <c r="CC769" s="110"/>
      <c r="CD769" s="110"/>
      <c r="CE769" s="110"/>
      <c r="CW769" s="110"/>
      <c r="CX769" s="110"/>
    </row>
    <row r="770" spans="1:102">
      <c r="A770" s="110">
        <f t="shared" si="791"/>
        <v>1.740000000000149</v>
      </c>
      <c r="B770" s="110">
        <f t="shared" si="757"/>
        <v>1472.9352643741727</v>
      </c>
      <c r="C770" s="116">
        <f t="shared" si="758"/>
        <v>1383.8982971937778</v>
      </c>
      <c r="E770" s="205">
        <f t="shared" si="726"/>
        <v>1331.1182499222871</v>
      </c>
      <c r="F770" s="205">
        <f t="shared" si="727"/>
        <v>1441.6678812236391</v>
      </c>
      <c r="G770" s="205">
        <f t="shared" si="728"/>
        <v>-0.16497469382064864</v>
      </c>
      <c r="H770" s="205">
        <f t="shared" si="729"/>
        <v>1312.8803583463609</v>
      </c>
      <c r="I770" s="205">
        <f t="shared" si="730"/>
        <v>0</v>
      </c>
      <c r="K770" s="115">
        <f t="shared" si="731"/>
        <v>1301.5052400000172</v>
      </c>
      <c r="L770" s="115">
        <f t="shared" si="732"/>
        <v>1604.5116800000103</v>
      </c>
      <c r="M770" s="115">
        <f t="shared" si="733"/>
        <v>0.23466833541926968</v>
      </c>
      <c r="N770" s="115">
        <f t="shared" si="734"/>
        <v>1416.7854752652654</v>
      </c>
      <c r="O770" s="115">
        <f t="shared" si="735"/>
        <v>1852.2448000000059</v>
      </c>
      <c r="Q770" s="205">
        <f t="shared" si="736"/>
        <v>1.28283570720648</v>
      </c>
      <c r="R770" s="204">
        <f t="shared" si="737"/>
        <v>95.796116591828252</v>
      </c>
      <c r="S770" s="204">
        <f t="shared" si="738"/>
        <v>95.796116591828252</v>
      </c>
      <c r="T770" s="115">
        <f t="shared" si="739"/>
        <v>0.56576363318931233</v>
      </c>
      <c r="U770" s="115">
        <f t="shared" si="795"/>
        <v>42.555190785002893</v>
      </c>
      <c r="V770" s="115">
        <f t="shared" si="741"/>
        <v>19.24672295377307</v>
      </c>
      <c r="W770" s="202">
        <f t="shared" si="802"/>
        <v>19.24672295377307</v>
      </c>
      <c r="Y770" s="205">
        <f t="shared" si="777"/>
        <v>117.9863301645354</v>
      </c>
      <c r="Z770" s="205">
        <f t="shared" si="778"/>
        <v>0.47743304658895963</v>
      </c>
      <c r="AA770" s="205">
        <f t="shared" si="742"/>
        <v>28.04312006107811</v>
      </c>
      <c r="AB770" s="205">
        <f t="shared" si="760"/>
        <v>28.005376725214273</v>
      </c>
      <c r="AC770" s="205">
        <f t="shared" si="779"/>
        <v>0.4864787574450552</v>
      </c>
      <c r="AD770" s="205">
        <f t="shared" si="743"/>
        <v>28.602714242408776</v>
      </c>
      <c r="AE770" s="205">
        <f t="shared" si="761"/>
        <v>0.59733751719450368</v>
      </c>
      <c r="AF770" s="205">
        <f t="shared" si="744"/>
        <v>0.59733751719450368</v>
      </c>
      <c r="AG770" s="205">
        <f t="shared" si="762"/>
        <v>0.59733751719450368</v>
      </c>
      <c r="AH770" s="205">
        <f t="shared" si="763"/>
        <v>0.59733751719450368</v>
      </c>
      <c r="AI770" s="205">
        <f t="shared" si="745"/>
        <v>0.48197959709304222</v>
      </c>
      <c r="AJ770" s="205">
        <f t="shared" si="780"/>
        <v>1384.4009166756971</v>
      </c>
      <c r="AK770" s="205">
        <f t="shared" si="764"/>
        <v>117.90806091873937</v>
      </c>
      <c r="AL770" s="205">
        <f t="shared" si="746"/>
        <v>117.90806091873937</v>
      </c>
      <c r="AM770" s="205">
        <f t="shared" si="747"/>
        <v>-27.96271382552677</v>
      </c>
      <c r="AN770" s="205">
        <f t="shared" si="765"/>
        <v>-27.96271382552677</v>
      </c>
      <c r="AO770" s="205">
        <f t="shared" si="748"/>
        <v>-27.96271382552677</v>
      </c>
      <c r="AP770" s="205">
        <f t="shared" si="766"/>
        <v>-27.96271382552677</v>
      </c>
      <c r="AQ770" s="205">
        <f t="shared" si="796"/>
        <v>27.96271382552677</v>
      </c>
      <c r="AR770" s="215">
        <f t="shared" si="749"/>
        <v>71.095809853615634</v>
      </c>
      <c r="AS770" s="215">
        <f t="shared" si="750"/>
        <v>71.095809853615634</v>
      </c>
      <c r="AT770" s="215">
        <f t="shared" si="751"/>
        <v>116.70253924389282</v>
      </c>
      <c r="AU770" s="215">
        <f t="shared" si="797"/>
        <v>7215.8558228376978</v>
      </c>
      <c r="AV770" s="201"/>
      <c r="AW770" s="115">
        <f t="shared" si="782"/>
        <v>115.10100000000411</v>
      </c>
      <c r="AX770" s="115">
        <f t="shared" si="783"/>
        <v>0.27191850177759408</v>
      </c>
      <c r="AY770" s="115">
        <f t="shared" si="798"/>
        <v>14.179409270431128</v>
      </c>
      <c r="AZ770" s="115">
        <f t="shared" si="784"/>
        <v>0.27521876166645987</v>
      </c>
      <c r="BA770" s="115">
        <f t="shared" si="799"/>
        <v>14.438333021958361</v>
      </c>
      <c r="BB770" s="115">
        <f t="shared" si="785"/>
        <v>14.179409270431128</v>
      </c>
      <c r="BC770" s="115">
        <f t="shared" si="786"/>
        <v>14.179596613229347</v>
      </c>
      <c r="BD770" s="115">
        <f t="shared" si="787"/>
        <v>14.438333021958361</v>
      </c>
      <c r="BE770" s="115">
        <f t="shared" si="770"/>
        <v>0.25873640872901404</v>
      </c>
      <c r="BF770" s="115">
        <f t="shared" si="803"/>
        <v>0.27295700676890555</v>
      </c>
      <c r="BG770" s="115">
        <f t="shared" si="788"/>
        <v>1384.2129708941172</v>
      </c>
      <c r="BH770" s="115">
        <f t="shared" si="789"/>
        <v>102.51960284124371</v>
      </c>
      <c r="BI770" s="115">
        <f t="shared" si="804"/>
        <v>102.51960284124371</v>
      </c>
      <c r="BJ770" s="115">
        <f t="shared" si="773"/>
        <v>-8.1304793462628613</v>
      </c>
      <c r="BK770" s="115">
        <f t="shared" si="752"/>
        <v>-8.1304793462628613</v>
      </c>
      <c r="BL770" s="115">
        <f t="shared" si="753"/>
        <v>-8.1304793462628613</v>
      </c>
      <c r="BM770" s="115">
        <f t="shared" si="800"/>
        <v>8.1304793462628613</v>
      </c>
      <c r="BN770" s="201">
        <f t="shared" si="754"/>
        <v>59.088472419229944</v>
      </c>
      <c r="BO770" s="216">
        <f t="shared" si="801"/>
        <v>4907.5462357809693</v>
      </c>
      <c r="BP770" s="201"/>
      <c r="BQ770" s="110">
        <f t="shared" si="755"/>
        <v>5138.3771944866421</v>
      </c>
      <c r="BR770" s="110">
        <f t="shared" si="756"/>
        <v>0.14043063694467858</v>
      </c>
      <c r="BS770" s="110">
        <f t="shared" si="775"/>
        <v>0.8595693630553215</v>
      </c>
      <c r="BT770" s="110">
        <f t="shared" si="776"/>
        <v>0.14603267986731039</v>
      </c>
      <c r="CC770" s="110"/>
      <c r="CD770" s="110"/>
      <c r="CE770" s="110"/>
      <c r="CW770" s="110"/>
      <c r="CX770" s="110"/>
    </row>
    <row r="771" spans="1:102">
      <c r="A771" s="110">
        <f t="shared" si="791"/>
        <v>1.730000000000149</v>
      </c>
      <c r="B771" s="110">
        <f t="shared" si="757"/>
        <v>1472.8034525099533</v>
      </c>
      <c r="C771" s="116">
        <f t="shared" si="758"/>
        <v>1383.1873390952417</v>
      </c>
      <c r="E771" s="205">
        <f t="shared" si="726"/>
        <v>1329.9161494363227</v>
      </c>
      <c r="F771" s="205">
        <f t="shared" si="727"/>
        <v>1440.3836812236391</v>
      </c>
      <c r="G771" s="205">
        <f t="shared" si="728"/>
        <v>-0.16490309673782377</v>
      </c>
      <c r="H771" s="205">
        <f t="shared" si="729"/>
        <v>1311.6997113556104</v>
      </c>
      <c r="I771" s="205">
        <f t="shared" si="730"/>
        <v>0</v>
      </c>
      <c r="K771" s="115">
        <f t="shared" si="731"/>
        <v>1300.353210000017</v>
      </c>
      <c r="L771" s="115">
        <f t="shared" si="732"/>
        <v>1603.8227200000103</v>
      </c>
      <c r="M771" s="115">
        <f t="shared" si="733"/>
        <v>0.23496240601503318</v>
      </c>
      <c r="N771" s="115">
        <f t="shared" si="734"/>
        <v>1415.906057120226</v>
      </c>
      <c r="O771" s="115">
        <f t="shared" si="735"/>
        <v>1851.8642000000057</v>
      </c>
      <c r="Q771" s="205">
        <f t="shared" si="736"/>
        <v>1.2934778279352903</v>
      </c>
      <c r="R771" s="204">
        <f t="shared" si="737"/>
        <v>96.82091436136723</v>
      </c>
      <c r="S771" s="204">
        <f t="shared" si="738"/>
        <v>96.82091436136723</v>
      </c>
      <c r="T771" s="115">
        <f t="shared" si="739"/>
        <v>0.56826217075296981</v>
      </c>
      <c r="U771" s="115">
        <f t="shared" si="795"/>
        <v>42.83740151677371</v>
      </c>
      <c r="V771" s="115">
        <f t="shared" si="741"/>
        <v>19.372889210724832</v>
      </c>
      <c r="W771" s="202">
        <f t="shared" si="802"/>
        <v>19.372889210724832</v>
      </c>
      <c r="Y771" s="205">
        <f t="shared" si="777"/>
        <v>118.06469907505733</v>
      </c>
      <c r="Z771" s="205">
        <f t="shared" si="778"/>
        <v>0.4822339088872033</v>
      </c>
      <c r="AA771" s="205">
        <f t="shared" si="742"/>
        <v>28.323811210812124</v>
      </c>
      <c r="AB771" s="205">
        <f t="shared" si="760"/>
        <v>28.285003863469541</v>
      </c>
      <c r="AC771" s="205">
        <f t="shared" si="779"/>
        <v>0.49128634251924375</v>
      </c>
      <c r="AD771" s="205">
        <f t="shared" si="743"/>
        <v>28.885656309431432</v>
      </c>
      <c r="AE771" s="205">
        <f t="shared" si="761"/>
        <v>0.6006524459618916</v>
      </c>
      <c r="AF771" s="205">
        <f t="shared" si="744"/>
        <v>0.6006524459618916</v>
      </c>
      <c r="AG771" s="205">
        <f t="shared" si="762"/>
        <v>0.6006524459618916</v>
      </c>
      <c r="AH771" s="205">
        <f t="shared" si="763"/>
        <v>0.6006524459618916</v>
      </c>
      <c r="AI771" s="205">
        <f t="shared" si="745"/>
        <v>0.48679147047724675</v>
      </c>
      <c r="AJ771" s="205">
        <f t="shared" si="780"/>
        <v>1383.6908016750624</v>
      </c>
      <c r="AK771" s="205">
        <f t="shared" si="764"/>
        <v>117.9863301645354</v>
      </c>
      <c r="AL771" s="205">
        <f t="shared" si="746"/>
        <v>117.9863301645354</v>
      </c>
      <c r="AM771" s="205">
        <f t="shared" si="747"/>
        <v>-28.122298831435888</v>
      </c>
      <c r="AN771" s="205">
        <f t="shared" si="765"/>
        <v>-28.122298831435888</v>
      </c>
      <c r="AO771" s="205">
        <f t="shared" si="748"/>
        <v>-28.122298831435888</v>
      </c>
      <c r="AP771" s="205">
        <f t="shared" si="766"/>
        <v>-28.122298831435888</v>
      </c>
      <c r="AQ771" s="205">
        <f t="shared" si="796"/>
        <v>28.122298831435888</v>
      </c>
      <c r="AR771" s="215">
        <f t="shared" si="749"/>
        <v>71.16674419514753</v>
      </c>
      <c r="AS771" s="215">
        <f t="shared" si="750"/>
        <v>71.16674419514753</v>
      </c>
      <c r="AT771" s="215">
        <f t="shared" si="751"/>
        <v>118.00913451890953</v>
      </c>
      <c r="AU771" s="215">
        <f t="shared" si="797"/>
        <v>7333.8649573566072</v>
      </c>
      <c r="AV771" s="201"/>
      <c r="AW771" s="115">
        <f t="shared" si="782"/>
        <v>115.20300000001943</v>
      </c>
      <c r="AX771" s="115">
        <f t="shared" si="783"/>
        <v>0.27295700676890555</v>
      </c>
      <c r="AY771" s="115">
        <f t="shared" si="798"/>
        <v>14.260717298303788</v>
      </c>
      <c r="AZ771" s="115">
        <f t="shared" si="784"/>
        <v>0.27625223072731914</v>
      </c>
      <c r="BA771" s="115">
        <f t="shared" si="799"/>
        <v>14.519735010440499</v>
      </c>
      <c r="BB771" s="115">
        <f t="shared" si="785"/>
        <v>14.260717298303788</v>
      </c>
      <c r="BC771" s="115">
        <f t="shared" si="786"/>
        <v>14.260901406691975</v>
      </c>
      <c r="BD771" s="115">
        <f t="shared" si="787"/>
        <v>14.519735010440499</v>
      </c>
      <c r="BE771" s="115">
        <f t="shared" si="770"/>
        <v>0.25883360374852415</v>
      </c>
      <c r="BF771" s="115">
        <f t="shared" si="803"/>
        <v>0.27399302679536597</v>
      </c>
      <c r="BG771" s="115">
        <f t="shared" si="788"/>
        <v>1383.5017395850218</v>
      </c>
      <c r="BH771" s="115">
        <f t="shared" si="789"/>
        <v>102.56317988755646</v>
      </c>
      <c r="BI771" s="115">
        <f t="shared" si="804"/>
        <v>102.56317988755646</v>
      </c>
      <c r="BJ771" s="115">
        <f t="shared" si="773"/>
        <v>-8.1264525951249933</v>
      </c>
      <c r="BK771" s="115">
        <f t="shared" si="752"/>
        <v>-8.1264525951249933</v>
      </c>
      <c r="BL771" s="115">
        <f t="shared" si="753"/>
        <v>-8.1264525951249933</v>
      </c>
      <c r="BM771" s="115">
        <f t="shared" si="800"/>
        <v>8.1264525951249933</v>
      </c>
      <c r="BN771" s="201">
        <f t="shared" si="754"/>
        <v>59.498547024656006</v>
      </c>
      <c r="BO771" s="216">
        <f t="shared" si="801"/>
        <v>4967.0447828056249</v>
      </c>
      <c r="BP771" s="201"/>
      <c r="BQ771" s="110">
        <f t="shared" si="755"/>
        <v>5203.7268002607234</v>
      </c>
      <c r="BR771" s="110">
        <f t="shared" si="756"/>
        <v>0.1409348576291353</v>
      </c>
      <c r="BS771" s="110">
        <f t="shared" si="775"/>
        <v>0.85906514237086473</v>
      </c>
      <c r="BT771" s="110">
        <f t="shared" si="776"/>
        <v>0.14788991566340978</v>
      </c>
      <c r="CC771" s="110"/>
      <c r="CD771" s="110"/>
      <c r="CE771" s="110"/>
      <c r="CW771" s="110"/>
      <c r="CX771" s="110"/>
    </row>
    <row r="772" spans="1:102">
      <c r="A772" s="110">
        <f t="shared" si="791"/>
        <v>1.720000000000149</v>
      </c>
      <c r="B772" s="110">
        <f t="shared" si="757"/>
        <v>1472.671640645734</v>
      </c>
      <c r="C772" s="116">
        <f t="shared" si="758"/>
        <v>1382.4756716532902</v>
      </c>
      <c r="E772" s="205">
        <f t="shared" si="726"/>
        <v>1328.7129225956071</v>
      </c>
      <c r="F772" s="205">
        <f t="shared" si="727"/>
        <v>1439.0966812236393</v>
      </c>
      <c r="G772" s="205">
        <f t="shared" si="728"/>
        <v>-0.16483079713011745</v>
      </c>
      <c r="H772" s="205">
        <f t="shared" si="729"/>
        <v>1310.5182796707302</v>
      </c>
      <c r="I772" s="205">
        <f t="shared" si="730"/>
        <v>0</v>
      </c>
      <c r="K772" s="115">
        <f t="shared" si="731"/>
        <v>1299.2001600000171</v>
      </c>
      <c r="L772" s="115">
        <f t="shared" si="732"/>
        <v>1603.1331200000104</v>
      </c>
      <c r="M772" s="115">
        <f t="shared" si="733"/>
        <v>0.23525721455457527</v>
      </c>
      <c r="N772" s="115">
        <f t="shared" si="734"/>
        <v>1415.02626002017</v>
      </c>
      <c r="O772" s="115">
        <f t="shared" si="735"/>
        <v>1851.4832000000056</v>
      </c>
      <c r="Q772" s="205">
        <f t="shared" si="736"/>
        <v>1.3041657562616125</v>
      </c>
      <c r="R772" s="204">
        <f t="shared" si="737"/>
        <v>97.851875579564563</v>
      </c>
      <c r="S772" s="204">
        <f t="shared" si="738"/>
        <v>97.851875579564563</v>
      </c>
      <c r="T772" s="115">
        <f t="shared" si="739"/>
        <v>0.57075573720507533</v>
      </c>
      <c r="U772" s="115">
        <f t="shared" si="795"/>
        <v>43.119670004840515</v>
      </c>
      <c r="V772" s="115">
        <f t="shared" si="741"/>
        <v>19.4991253536103</v>
      </c>
      <c r="W772" s="202">
        <f t="shared" si="802"/>
        <v>19.4991253536103</v>
      </c>
      <c r="Y772" s="205">
        <f t="shared" si="777"/>
        <v>118.14316848801799</v>
      </c>
      <c r="Z772" s="205">
        <f t="shared" si="778"/>
        <v>0.48705307488985916</v>
      </c>
      <c r="AA772" s="205">
        <f t="shared" si="742"/>
        <v>28.606107953462605</v>
      </c>
      <c r="AB772" s="205">
        <f t="shared" si="760"/>
        <v>28.566226851783899</v>
      </c>
      <c r="AC772" s="205">
        <f t="shared" si="779"/>
        <v>0.49611237865364716</v>
      </c>
      <c r="AD772" s="205">
        <f t="shared" si="743"/>
        <v>29.170206282237054</v>
      </c>
      <c r="AE772" s="205">
        <f t="shared" si="761"/>
        <v>0.60397943045315472</v>
      </c>
      <c r="AF772" s="205">
        <f t="shared" si="744"/>
        <v>0.60397943045315472</v>
      </c>
      <c r="AG772" s="205">
        <f t="shared" si="762"/>
        <v>0.60397943045315472</v>
      </c>
      <c r="AH772" s="205">
        <f t="shared" si="763"/>
        <v>0.60397943045315472</v>
      </c>
      <c r="AI772" s="205">
        <f t="shared" si="745"/>
        <v>0.49162176170559763</v>
      </c>
      <c r="AJ772" s="205">
        <f t="shared" si="780"/>
        <v>1382.9799804760057</v>
      </c>
      <c r="AK772" s="205">
        <f t="shared" si="764"/>
        <v>118.06469907505733</v>
      </c>
      <c r="AL772" s="205">
        <f t="shared" si="746"/>
        <v>118.06469907505733</v>
      </c>
      <c r="AM772" s="205">
        <f t="shared" si="747"/>
        <v>-28.282564226679082</v>
      </c>
      <c r="AN772" s="205">
        <f t="shared" si="765"/>
        <v>-28.282564226679082</v>
      </c>
      <c r="AO772" s="205">
        <f t="shared" si="748"/>
        <v>-28.282564226679082</v>
      </c>
      <c r="AP772" s="205">
        <f t="shared" si="766"/>
        <v>-28.282564226679082</v>
      </c>
      <c r="AQ772" s="205">
        <f t="shared" si="796"/>
        <v>28.282564226679082</v>
      </c>
      <c r="AR772" s="215">
        <f t="shared" si="749"/>
        <v>71.237666893747473</v>
      </c>
      <c r="AS772" s="215">
        <f t="shared" si="750"/>
        <v>71.237666893747473</v>
      </c>
      <c r="AT772" s="215">
        <f t="shared" si="751"/>
        <v>119.32570814686278</v>
      </c>
      <c r="AU772" s="215">
        <f t="shared" si="797"/>
        <v>7453.19066550347</v>
      </c>
      <c r="AV772" s="201"/>
      <c r="AW772" s="115">
        <f t="shared" si="782"/>
        <v>115.30499999998928</v>
      </c>
      <c r="AX772" s="115">
        <f t="shared" si="783"/>
        <v>0.27399302679536597</v>
      </c>
      <c r="AY772" s="115">
        <f t="shared" si="798"/>
        <v>14.341985036610719</v>
      </c>
      <c r="AZ772" s="115">
        <f t="shared" si="784"/>
        <v>0.27728322605509753</v>
      </c>
      <c r="BA772" s="115">
        <f t="shared" si="799"/>
        <v>14.601094013460036</v>
      </c>
      <c r="BB772" s="115">
        <f t="shared" si="785"/>
        <v>14.341985036610719</v>
      </c>
      <c r="BC772" s="115">
        <f t="shared" si="786"/>
        <v>14.342165932643224</v>
      </c>
      <c r="BD772" s="115">
        <f t="shared" si="787"/>
        <v>14.601094013460036</v>
      </c>
      <c r="BE772" s="115">
        <f t="shared" si="770"/>
        <v>0.25892808081681196</v>
      </c>
      <c r="BF772" s="115">
        <f t="shared" si="803"/>
        <v>0.27502656970967859</v>
      </c>
      <c r="BG772" s="115">
        <f t="shared" si="788"/>
        <v>1382.7897994105242</v>
      </c>
      <c r="BH772" s="115">
        <f t="shared" si="789"/>
        <v>102.60679317316308</v>
      </c>
      <c r="BI772" s="115">
        <f t="shared" si="804"/>
        <v>102.60679317316308</v>
      </c>
      <c r="BJ772" s="115">
        <f t="shared" si="773"/>
        <v>-8.1223476644293076</v>
      </c>
      <c r="BK772" s="115">
        <f t="shared" si="752"/>
        <v>-8.1223476644293076</v>
      </c>
      <c r="BL772" s="115">
        <f t="shared" si="753"/>
        <v>-8.1223476644293076</v>
      </c>
      <c r="BM772" s="115">
        <f t="shared" si="800"/>
        <v>8.1223476644293076</v>
      </c>
      <c r="BN772" s="201">
        <f t="shared" si="754"/>
        <v>59.909525859050973</v>
      </c>
      <c r="BO772" s="216">
        <f t="shared" si="801"/>
        <v>5026.9543086646754</v>
      </c>
      <c r="BP772" s="201"/>
      <c r="BQ772" s="110">
        <f t="shared" si="755"/>
        <v>5269.5779443485553</v>
      </c>
      <c r="BR772" s="110">
        <f t="shared" si="756"/>
        <v>0.14143809512290764</v>
      </c>
      <c r="BS772" s="110">
        <f t="shared" si="775"/>
        <v>0.85856190487709239</v>
      </c>
      <c r="BT772" s="110">
        <f t="shared" si="776"/>
        <v>0.14976140517838593</v>
      </c>
      <c r="CC772" s="110"/>
      <c r="CD772" s="110"/>
      <c r="CE772" s="110"/>
      <c r="CW772" s="110"/>
      <c r="CX772" s="110"/>
    </row>
    <row r="773" spans="1:102">
      <c r="A773" s="110">
        <f t="shared" si="791"/>
        <v>1.710000000000149</v>
      </c>
      <c r="B773" s="110">
        <f t="shared" si="757"/>
        <v>1472.5398287815146</v>
      </c>
      <c r="C773" s="116">
        <f t="shared" si="758"/>
        <v>1381.7632949843528</v>
      </c>
      <c r="E773" s="205">
        <f t="shared" si="726"/>
        <v>1327.5085694001398</v>
      </c>
      <c r="F773" s="205">
        <f t="shared" si="727"/>
        <v>1437.8068812236393</v>
      </c>
      <c r="G773" s="205">
        <f t="shared" si="728"/>
        <v>-0.16475779929197307</v>
      </c>
      <c r="H773" s="205">
        <f t="shared" si="729"/>
        <v>1309.3360622784801</v>
      </c>
      <c r="I773" s="205">
        <f t="shared" si="730"/>
        <v>0</v>
      </c>
      <c r="K773" s="115">
        <f t="shared" si="731"/>
        <v>1298.0460900000173</v>
      </c>
      <c r="L773" s="115">
        <f t="shared" si="732"/>
        <v>1602.4428800000103</v>
      </c>
      <c r="M773" s="115">
        <f t="shared" si="733"/>
        <v>0.23555276381909107</v>
      </c>
      <c r="N773" s="115">
        <f t="shared" si="734"/>
        <v>1414.1460859292051</v>
      </c>
      <c r="O773" s="115">
        <f t="shared" si="735"/>
        <v>1851.1018000000056</v>
      </c>
      <c r="Q773" s="205">
        <f t="shared" si="736"/>
        <v>1.314900083089716</v>
      </c>
      <c r="R773" s="204">
        <f t="shared" si="737"/>
        <v>98.889008325361345</v>
      </c>
      <c r="S773" s="204">
        <f t="shared" si="738"/>
        <v>98.889008325361345</v>
      </c>
      <c r="T773" s="115">
        <f t="shared" si="739"/>
        <v>0.57324434591278495</v>
      </c>
      <c r="U773" s="115">
        <f t="shared" si="795"/>
        <v>43.401992718647278</v>
      </c>
      <c r="V773" s="115">
        <f t="shared" si="741"/>
        <v>19.625429953681603</v>
      </c>
      <c r="W773" s="202">
        <f t="shared" si="802"/>
        <v>19.625429953681603</v>
      </c>
      <c r="Y773" s="205">
        <f t="shared" si="777"/>
        <v>118.22173922500942</v>
      </c>
      <c r="Z773" s="205">
        <f t="shared" si="778"/>
        <v>0.49189080673357899</v>
      </c>
      <c r="AA773" s="205">
        <f t="shared" si="742"/>
        <v>28.890017029489492</v>
      </c>
      <c r="AB773" s="205">
        <f t="shared" si="760"/>
        <v>28.849052494050689</v>
      </c>
      <c r="AC773" s="205">
        <f t="shared" si="779"/>
        <v>0.50095712863341202</v>
      </c>
      <c r="AD773" s="205">
        <f t="shared" si="743"/>
        <v>29.45637086446375</v>
      </c>
      <c r="AE773" s="205">
        <f t="shared" si="761"/>
        <v>0.60731837041306136</v>
      </c>
      <c r="AF773" s="205">
        <f t="shared" si="744"/>
        <v>0.60731837041306136</v>
      </c>
      <c r="AG773" s="205">
        <f t="shared" si="762"/>
        <v>0.60731837041306136</v>
      </c>
      <c r="AH773" s="205">
        <f t="shared" si="763"/>
        <v>0.60731837041306136</v>
      </c>
      <c r="AI773" s="205">
        <f t="shared" si="745"/>
        <v>0.49647073290139326</v>
      </c>
      <c r="AJ773" s="205">
        <f t="shared" si="780"/>
        <v>1382.268453108939</v>
      </c>
      <c r="AK773" s="205">
        <f t="shared" si="764"/>
        <v>118.14316848801799</v>
      </c>
      <c r="AL773" s="205">
        <f t="shared" si="746"/>
        <v>118.14316848801799</v>
      </c>
      <c r="AM773" s="205">
        <f t="shared" si="747"/>
        <v>-28.443506310486015</v>
      </c>
      <c r="AN773" s="205">
        <f t="shared" si="765"/>
        <v>-28.443506310486015</v>
      </c>
      <c r="AO773" s="205">
        <f t="shared" si="748"/>
        <v>-28.443506310486015</v>
      </c>
      <c r="AP773" s="205">
        <f t="shared" si="766"/>
        <v>-28.443506310486015</v>
      </c>
      <c r="AQ773" s="205">
        <f t="shared" si="796"/>
        <v>28.443506310486015</v>
      </c>
      <c r="AR773" s="215">
        <f t="shared" si="749"/>
        <v>71.308579422087945</v>
      </c>
      <c r="AS773" s="215">
        <f t="shared" si="750"/>
        <v>71.308579422087945</v>
      </c>
      <c r="AT773" s="215">
        <f t="shared" si="751"/>
        <v>120.65233036875173</v>
      </c>
      <c r="AU773" s="215">
        <f t="shared" si="797"/>
        <v>7573.8429958722218</v>
      </c>
      <c r="AV773" s="201"/>
      <c r="AW773" s="115">
        <f t="shared" si="782"/>
        <v>115.40699999998186</v>
      </c>
      <c r="AX773" s="115">
        <f t="shared" si="783"/>
        <v>0.27502656970967859</v>
      </c>
      <c r="AY773" s="115">
        <f t="shared" si="798"/>
        <v>14.423211703816319</v>
      </c>
      <c r="AZ773" s="115">
        <f t="shared" si="784"/>
        <v>0.27831175547001474</v>
      </c>
      <c r="BA773" s="115">
        <f t="shared" si="799"/>
        <v>14.68240927682592</v>
      </c>
      <c r="BB773" s="115">
        <f t="shared" si="785"/>
        <v>14.423211703816319</v>
      </c>
      <c r="BC773" s="115">
        <f t="shared" si="786"/>
        <v>14.423389409287518</v>
      </c>
      <c r="BD773" s="115">
        <f t="shared" si="787"/>
        <v>14.68240927682592</v>
      </c>
      <c r="BE773" s="115">
        <f t="shared" si="770"/>
        <v>0.25901986753840234</v>
      </c>
      <c r="BF773" s="115">
        <f t="shared" si="803"/>
        <v>0.27605764328699484</v>
      </c>
      <c r="BG773" s="115">
        <f t="shared" si="788"/>
        <v>1382.0771504715417</v>
      </c>
      <c r="BH773" s="115">
        <f t="shared" si="789"/>
        <v>102.65044261714129</v>
      </c>
      <c r="BI773" s="115">
        <f t="shared" si="804"/>
        <v>102.65044261714129</v>
      </c>
      <c r="BJ773" s="115">
        <f t="shared" si="773"/>
        <v>-8.1181652531894493</v>
      </c>
      <c r="BK773" s="115">
        <f t="shared" si="752"/>
        <v>-8.1181652531894493</v>
      </c>
      <c r="BL773" s="115">
        <f t="shared" si="753"/>
        <v>-8.1181652531894493</v>
      </c>
      <c r="BM773" s="115">
        <f t="shared" si="800"/>
        <v>8.1181652531894493</v>
      </c>
      <c r="BN773" s="201">
        <f t="shared" si="754"/>
        <v>60.32141070856256</v>
      </c>
      <c r="BO773" s="216">
        <f t="shared" si="801"/>
        <v>5087.2757193732377</v>
      </c>
      <c r="BP773" s="201"/>
      <c r="BQ773" s="110">
        <f t="shared" si="755"/>
        <v>5335.9324470231359</v>
      </c>
      <c r="BR773" s="110">
        <f t="shared" si="756"/>
        <v>0.14194038382359198</v>
      </c>
      <c r="BS773" s="110">
        <f t="shared" si="775"/>
        <v>0.85805961617640814</v>
      </c>
      <c r="BT773" s="110">
        <f t="shared" si="776"/>
        <v>0.15164720014439753</v>
      </c>
      <c r="CC773" s="110"/>
      <c r="CD773" s="110"/>
      <c r="CE773" s="110"/>
      <c r="CW773" s="110"/>
      <c r="CX773" s="110"/>
    </row>
    <row r="774" spans="1:102">
      <c r="A774" s="110">
        <f t="shared" si="791"/>
        <v>1.7000000000001489</v>
      </c>
      <c r="B774" s="110">
        <f t="shared" si="757"/>
        <v>1472.4080169172953</v>
      </c>
      <c r="C774" s="116">
        <f t="shared" si="758"/>
        <v>1381.0502091901319</v>
      </c>
      <c r="E774" s="205">
        <f t="shared" si="726"/>
        <v>1326.3030898499212</v>
      </c>
      <c r="F774" s="205">
        <f t="shared" si="727"/>
        <v>1436.5142812236393</v>
      </c>
      <c r="G774" s="205">
        <f t="shared" si="728"/>
        <v>-0.16468410754048302</v>
      </c>
      <c r="H774" s="205">
        <f t="shared" si="729"/>
        <v>1308.1530581575671</v>
      </c>
      <c r="I774" s="205">
        <f t="shared" si="730"/>
        <v>0</v>
      </c>
      <c r="K774" s="115">
        <f t="shared" si="731"/>
        <v>1296.8910000000174</v>
      </c>
      <c r="L774" s="115">
        <f t="shared" si="732"/>
        <v>1601.7520000000102</v>
      </c>
      <c r="M774" s="115">
        <f t="shared" si="733"/>
        <v>0.23584905660376917</v>
      </c>
      <c r="N774" s="115">
        <f t="shared" si="734"/>
        <v>1413.2655368202143</v>
      </c>
      <c r="O774" s="115">
        <f t="shared" si="735"/>
        <v>1850.7200000000057</v>
      </c>
      <c r="Q774" s="205">
        <f t="shared" si="736"/>
        <v>1.3256814053660213</v>
      </c>
      <c r="R774" s="204">
        <f t="shared" si="737"/>
        <v>99.932320184456898</v>
      </c>
      <c r="S774" s="204">
        <f t="shared" si="738"/>
        <v>99.932320184456898</v>
      </c>
      <c r="T774" s="115">
        <f t="shared" si="739"/>
        <v>0.57572801019901554</v>
      </c>
      <c r="U774" s="115">
        <f t="shared" si="795"/>
        <v>43.684366168002157</v>
      </c>
      <c r="V774" s="115">
        <f t="shared" si="741"/>
        <v>19.751801597030575</v>
      </c>
      <c r="W774" s="202">
        <f t="shared" si="802"/>
        <v>19.751801597030575</v>
      </c>
      <c r="Y774" s="205">
        <f t="shared" si="777"/>
        <v>118.30041209129821</v>
      </c>
      <c r="Z774" s="205">
        <f t="shared" si="778"/>
        <v>0.49674736891798255</v>
      </c>
      <c r="AA774" s="205">
        <f t="shared" si="742"/>
        <v>29.175545139283539</v>
      </c>
      <c r="AB774" s="205">
        <f t="shared" si="760"/>
        <v>29.133487557155551</v>
      </c>
      <c r="AC774" s="205">
        <f t="shared" si="779"/>
        <v>0.50582085762212947</v>
      </c>
      <c r="AD774" s="205">
        <f t="shared" si="743"/>
        <v>29.744156718042415</v>
      </c>
      <c r="AE774" s="205">
        <f t="shared" si="761"/>
        <v>0.6106691608868644</v>
      </c>
      <c r="AF774" s="205">
        <f t="shared" si="744"/>
        <v>0.6106691608868644</v>
      </c>
      <c r="AG774" s="205">
        <f t="shared" si="762"/>
        <v>0.6106691608868644</v>
      </c>
      <c r="AH774" s="205">
        <f t="shared" si="763"/>
        <v>0.6106691608868644</v>
      </c>
      <c r="AI774" s="205">
        <f t="shared" si="745"/>
        <v>0.501338648556646</v>
      </c>
      <c r="AJ774" s="205">
        <f t="shared" si="780"/>
        <v>1381.5562195890388</v>
      </c>
      <c r="AK774" s="205">
        <f t="shared" si="764"/>
        <v>118.22173922500942</v>
      </c>
      <c r="AL774" s="205">
        <f t="shared" si="746"/>
        <v>118.22173922500942</v>
      </c>
      <c r="AM774" s="205">
        <f t="shared" si="747"/>
        <v>-28.605121196308769</v>
      </c>
      <c r="AN774" s="205">
        <f t="shared" si="765"/>
        <v>-28.605121196308769</v>
      </c>
      <c r="AO774" s="205">
        <f t="shared" si="748"/>
        <v>-28.605121196308769</v>
      </c>
      <c r="AP774" s="205">
        <f t="shared" si="766"/>
        <v>-28.605121196308769</v>
      </c>
      <c r="AQ774" s="205">
        <f t="shared" si="796"/>
        <v>28.605121196308769</v>
      </c>
      <c r="AR774" s="215">
        <f t="shared" si="749"/>
        <v>71.379483174669417</v>
      </c>
      <c r="AS774" s="215">
        <f t="shared" si="750"/>
        <v>71.379483174669417</v>
      </c>
      <c r="AT774" s="215">
        <f t="shared" si="751"/>
        <v>121.98907170016618</v>
      </c>
      <c r="AU774" s="215">
        <f t="shared" si="797"/>
        <v>7695.832067572388</v>
      </c>
      <c r="AV774" s="201"/>
      <c r="AW774" s="115">
        <f t="shared" si="782"/>
        <v>115.50899999999719</v>
      </c>
      <c r="AX774" s="115">
        <f t="shared" si="783"/>
        <v>0.27605764328699484</v>
      </c>
      <c r="AY774" s="115">
        <f t="shared" si="798"/>
        <v>14.504396525370394</v>
      </c>
      <c r="AZ774" s="115">
        <f t="shared" si="784"/>
        <v>0.27933782671485219</v>
      </c>
      <c r="BA774" s="115">
        <f t="shared" si="799"/>
        <v>14.763680052986066</v>
      </c>
      <c r="BB774" s="115">
        <f t="shared" si="785"/>
        <v>14.504396525370394</v>
      </c>
      <c r="BC774" s="115">
        <f t="shared" si="786"/>
        <v>14.504571061819412</v>
      </c>
      <c r="BD774" s="115">
        <f t="shared" si="787"/>
        <v>14.763680052986066</v>
      </c>
      <c r="BE774" s="115">
        <f t="shared" si="770"/>
        <v>0.25910899116665398</v>
      </c>
      <c r="BF774" s="115">
        <f t="shared" si="803"/>
        <v>0.27708625522796709</v>
      </c>
      <c r="BG774" s="115">
        <f t="shared" si="788"/>
        <v>1381.3637928550686</v>
      </c>
      <c r="BH774" s="115">
        <f t="shared" si="789"/>
        <v>102.69412814097896</v>
      </c>
      <c r="BI774" s="115">
        <f t="shared" si="804"/>
        <v>102.69412814097896</v>
      </c>
      <c r="BJ774" s="115">
        <f t="shared" si="773"/>
        <v>-8.1139060659624018</v>
      </c>
      <c r="BK774" s="115">
        <f t="shared" si="752"/>
        <v>-8.1139060659624018</v>
      </c>
      <c r="BL774" s="115">
        <f t="shared" si="753"/>
        <v>-8.1139060659624018</v>
      </c>
      <c r="BM774" s="115">
        <f t="shared" si="800"/>
        <v>8.1139060659624018</v>
      </c>
      <c r="BN774" s="201">
        <f t="shared" si="754"/>
        <v>60.734203406617461</v>
      </c>
      <c r="BO774" s="216">
        <f t="shared" si="801"/>
        <v>5148.0099227798555</v>
      </c>
      <c r="BP774" s="201"/>
      <c r="BQ774" s="110">
        <f t="shared" si="755"/>
        <v>5402.792137259109</v>
      </c>
      <c r="BR774" s="110">
        <f t="shared" si="756"/>
        <v>0.14244175737393003</v>
      </c>
      <c r="BS774" s="110">
        <f t="shared" si="775"/>
        <v>0.85755824262606994</v>
      </c>
      <c r="BT774" s="110">
        <f t="shared" si="776"/>
        <v>0.1535473525409039</v>
      </c>
      <c r="CC774" s="110"/>
      <c r="CD774" s="110"/>
      <c r="CE774" s="110"/>
      <c r="CW774" s="110"/>
      <c r="CX774" s="110"/>
    </row>
    <row r="775" spans="1:102">
      <c r="A775" s="110">
        <f t="shared" si="791"/>
        <v>1.6900000000001489</v>
      </c>
      <c r="B775" s="110">
        <f t="shared" si="757"/>
        <v>1472.2762050530757</v>
      </c>
      <c r="C775" s="116">
        <f t="shared" si="758"/>
        <v>1380.3364143583851</v>
      </c>
      <c r="E775" s="205">
        <f t="shared" si="726"/>
        <v>1325.0964839449509</v>
      </c>
      <c r="F775" s="205">
        <f t="shared" si="727"/>
        <v>1435.2188812236393</v>
      </c>
      <c r="G775" s="205">
        <f t="shared" si="728"/>
        <v>-0.16460972621467043</v>
      </c>
      <c r="H775" s="205">
        <f t="shared" si="729"/>
        <v>1306.9692662788029</v>
      </c>
      <c r="I775" s="205">
        <f t="shared" si="730"/>
        <v>0</v>
      </c>
      <c r="K775" s="115">
        <f t="shared" si="731"/>
        <v>1295.7348900000175</v>
      </c>
      <c r="L775" s="115">
        <f t="shared" si="732"/>
        <v>1601.0604800000103</v>
      </c>
      <c r="M775" s="115">
        <f t="shared" si="733"/>
        <v>0.23614609571787967</v>
      </c>
      <c r="N775" s="115">
        <f t="shared" si="734"/>
        <v>1412.3846146749067</v>
      </c>
      <c r="O775" s="115">
        <f t="shared" si="735"/>
        <v>1850.3378000000057</v>
      </c>
      <c r="Q775" s="205">
        <f t="shared" si="736"/>
        <v>1.3365103261932711</v>
      </c>
      <c r="R775" s="204">
        <f t="shared" si="737"/>
        <v>100.98181823117484</v>
      </c>
      <c r="S775" s="204">
        <f t="shared" si="738"/>
        <v>100.98181823117484</v>
      </c>
      <c r="T775" s="115">
        <f t="shared" si="739"/>
        <v>0.57820674334261468</v>
      </c>
      <c r="U775" s="115">
        <f t="shared" si="795"/>
        <v>43.966786902557601</v>
      </c>
      <c r="V775" s="115">
        <f t="shared" si="741"/>
        <v>19.878238884417076</v>
      </c>
      <c r="W775" s="202">
        <f t="shared" si="802"/>
        <v>19.878238884417076</v>
      </c>
      <c r="Y775" s="205">
        <f t="shared" si="777"/>
        <v>118.37918787641674</v>
      </c>
      <c r="Z775" s="205">
        <f t="shared" si="778"/>
        <v>0.50162302836213868</v>
      </c>
      <c r="AA775" s="205">
        <f t="shared" si="742"/>
        <v>29.462698941189771</v>
      </c>
      <c r="AB775" s="205">
        <f t="shared" si="760"/>
        <v>29.419538769118638</v>
      </c>
      <c r="AC775" s="205">
        <f t="shared" si="779"/>
        <v>0.51070383321847768</v>
      </c>
      <c r="AD775" s="205">
        <f t="shared" si="743"/>
        <v>30.033570461183206</v>
      </c>
      <c r="AE775" s="205">
        <f t="shared" si="761"/>
        <v>0.61403169206456809</v>
      </c>
      <c r="AF775" s="205">
        <f t="shared" si="744"/>
        <v>0.61403169206456809</v>
      </c>
      <c r="AG775" s="205">
        <f t="shared" si="762"/>
        <v>0.61403169206456809</v>
      </c>
      <c r="AH775" s="205">
        <f t="shared" si="763"/>
        <v>0.61403169206456809</v>
      </c>
      <c r="AI775" s="205">
        <f t="shared" si="745"/>
        <v>0.50622577558806225</v>
      </c>
      <c r="AJ775" s="205">
        <f t="shared" si="780"/>
        <v>1380.8432799169716</v>
      </c>
      <c r="AK775" s="205">
        <f t="shared" si="764"/>
        <v>118.30041209129821</v>
      </c>
      <c r="AL775" s="205">
        <f t="shared" si="746"/>
        <v>118.30041209129821</v>
      </c>
      <c r="AM775" s="205">
        <f t="shared" si="747"/>
        <v>-28.767404805612735</v>
      </c>
      <c r="AN775" s="205">
        <f t="shared" si="765"/>
        <v>-28.767404805612735</v>
      </c>
      <c r="AO775" s="205">
        <f t="shared" si="748"/>
        <v>-28.767404805612735</v>
      </c>
      <c r="AP775" s="205">
        <f t="shared" si="766"/>
        <v>-28.767404805612735</v>
      </c>
      <c r="AQ775" s="205">
        <f t="shared" si="796"/>
        <v>28.767404805612735</v>
      </c>
      <c r="AR775" s="215">
        <f t="shared" si="749"/>
        <v>71.450379466943502</v>
      </c>
      <c r="AS775" s="215">
        <f t="shared" si="750"/>
        <v>71.450379466943502</v>
      </c>
      <c r="AT775" s="215">
        <f t="shared" si="751"/>
        <v>123.33600292617295</v>
      </c>
      <c r="AU775" s="215">
        <f t="shared" si="797"/>
        <v>7819.1680704985611</v>
      </c>
      <c r="AV775" s="201"/>
      <c r="AW775" s="115">
        <f t="shared" si="782"/>
        <v>115.61099999998977</v>
      </c>
      <c r="AX775" s="115">
        <f t="shared" si="783"/>
        <v>0.27708625522796709</v>
      </c>
      <c r="AY775" s="115">
        <f t="shared" si="798"/>
        <v>14.585538733763718</v>
      </c>
      <c r="AZ775" s="115">
        <f t="shared" si="784"/>
        <v>0.28036144745800595</v>
      </c>
      <c r="BA775" s="115">
        <f t="shared" si="799"/>
        <v>14.844905601089742</v>
      </c>
      <c r="BB775" s="115">
        <f t="shared" si="785"/>
        <v>14.585538733763718</v>
      </c>
      <c r="BC775" s="115">
        <f t="shared" si="786"/>
        <v>14.585710122479036</v>
      </c>
      <c r="BD775" s="115">
        <f t="shared" si="787"/>
        <v>14.844905601089742</v>
      </c>
      <c r="BE775" s="115">
        <f t="shared" si="770"/>
        <v>0.25919547861070669</v>
      </c>
      <c r="BF775" s="115">
        <f t="shared" si="803"/>
        <v>0.27811241316180768</v>
      </c>
      <c r="BG775" s="115">
        <f t="shared" si="788"/>
        <v>1380.6497266349681</v>
      </c>
      <c r="BH775" s="115">
        <f t="shared" si="789"/>
        <v>102.73784966834674</v>
      </c>
      <c r="BI775" s="115">
        <f t="shared" si="804"/>
        <v>102.73784966834674</v>
      </c>
      <c r="BJ775" s="115">
        <f t="shared" si="773"/>
        <v>-8.109570813370933</v>
      </c>
      <c r="BK775" s="115">
        <f t="shared" si="752"/>
        <v>-8.109570813370933</v>
      </c>
      <c r="BL775" s="115">
        <f t="shared" si="753"/>
        <v>-8.109570813370933</v>
      </c>
      <c r="BM775" s="115">
        <f t="shared" si="800"/>
        <v>8.109570813370933</v>
      </c>
      <c r="BN775" s="201">
        <f t="shared" si="754"/>
        <v>61.147905834428492</v>
      </c>
      <c r="BO775" s="216">
        <f t="shared" si="801"/>
        <v>5209.157828614284</v>
      </c>
      <c r="BP775" s="201"/>
      <c r="BQ775" s="110">
        <f t="shared" si="755"/>
        <v>5470.1588528027123</v>
      </c>
      <c r="BR775" s="110">
        <f t="shared" si="756"/>
        <v>0.14294224867879846</v>
      </c>
      <c r="BS775" s="110">
        <f t="shared" si="775"/>
        <v>0.85705775132120154</v>
      </c>
      <c r="BT775" s="110">
        <f t="shared" si="776"/>
        <v>0.15546191459665309</v>
      </c>
      <c r="CC775" s="110"/>
      <c r="CD775" s="110"/>
      <c r="CE775" s="110"/>
      <c r="CW775" s="110"/>
      <c r="CX775" s="110"/>
    </row>
    <row r="776" spans="1:102">
      <c r="A776" s="110">
        <f t="shared" si="791"/>
        <v>1.6800000000001489</v>
      </c>
      <c r="B776" s="110">
        <f t="shared" si="757"/>
        <v>1472.1443931888564</v>
      </c>
      <c r="C776" s="116">
        <f t="shared" si="758"/>
        <v>1379.6219105637158</v>
      </c>
      <c r="E776" s="205">
        <f t="shared" si="726"/>
        <v>1323.8887516852292</v>
      </c>
      <c r="F776" s="205">
        <f t="shared" si="727"/>
        <v>1433.9206812236393</v>
      </c>
      <c r="G776" s="205">
        <f t="shared" si="728"/>
        <v>-0.16453465967477232</v>
      </c>
      <c r="H776" s="205">
        <f t="shared" si="729"/>
        <v>1305.7846856052684</v>
      </c>
      <c r="I776" s="205">
        <f t="shared" si="730"/>
        <v>0</v>
      </c>
      <c r="K776" s="115">
        <f t="shared" si="731"/>
        <v>1294.5777600000172</v>
      </c>
      <c r="L776" s="115">
        <f t="shared" si="732"/>
        <v>1600.3683200000103</v>
      </c>
      <c r="M776" s="115">
        <f t="shared" si="733"/>
        <v>0.23644388398486313</v>
      </c>
      <c r="N776" s="115">
        <f t="shared" si="734"/>
        <v>1411.5033214838675</v>
      </c>
      <c r="O776" s="115">
        <f t="shared" si="735"/>
        <v>1849.9552000000058</v>
      </c>
      <c r="Q776" s="205">
        <f t="shared" si="736"/>
        <v>1.3473874549466465</v>
      </c>
      <c r="R776" s="204">
        <f t="shared" si="737"/>
        <v>102.03750900978739</v>
      </c>
      <c r="S776" s="204">
        <f t="shared" si="738"/>
        <v>102.03750900978739</v>
      </c>
      <c r="T776" s="115">
        <f t="shared" si="739"/>
        <v>0.58068055857853562</v>
      </c>
      <c r="U776" s="115">
        <f t="shared" si="795"/>
        <v>44.249251511300031</v>
      </c>
      <c r="V776" s="115">
        <f t="shared" si="741"/>
        <v>20.004740431100785</v>
      </c>
      <c r="W776" s="202">
        <f t="shared" si="802"/>
        <v>20.004740431100785</v>
      </c>
      <c r="Y776" s="205">
        <f t="shared" si="777"/>
        <v>118.45806735345822</v>
      </c>
      <c r="Z776" s="205">
        <f t="shared" si="778"/>
        <v>0.50651805446192033</v>
      </c>
      <c r="AA776" s="205">
        <f t="shared" si="742"/>
        <v>29.751485049463511</v>
      </c>
      <c r="AB776" s="205">
        <f t="shared" si="760"/>
        <v>29.707212817174767</v>
      </c>
      <c r="AC776" s="205">
        <f t="shared" si="779"/>
        <v>0.51560632551374186</v>
      </c>
      <c r="AD776" s="205">
        <f t="shared" si="743"/>
        <v>30.324618666293624</v>
      </c>
      <c r="AE776" s="205">
        <f t="shared" si="761"/>
        <v>0.61740584911885676</v>
      </c>
      <c r="AF776" s="205">
        <f t="shared" si="744"/>
        <v>0.61740584911885676</v>
      </c>
      <c r="AG776" s="205">
        <f t="shared" si="762"/>
        <v>0.61740584911885676</v>
      </c>
      <c r="AH776" s="205">
        <f t="shared" si="763"/>
        <v>0.61740584911885676</v>
      </c>
      <c r="AI776" s="205">
        <f t="shared" si="745"/>
        <v>0.51113238339388656</v>
      </c>
      <c r="AJ776" s="205">
        <f t="shared" si="780"/>
        <v>1380.129634079625</v>
      </c>
      <c r="AK776" s="205">
        <f t="shared" si="764"/>
        <v>118.37918787641674</v>
      </c>
      <c r="AL776" s="205">
        <f t="shared" si="746"/>
        <v>118.37918787641674</v>
      </c>
      <c r="AM776" s="205">
        <f t="shared" si="747"/>
        <v>-28.93035286172961</v>
      </c>
      <c r="AN776" s="205">
        <f t="shared" si="765"/>
        <v>-28.93035286172961</v>
      </c>
      <c r="AO776" s="205">
        <f t="shared" si="748"/>
        <v>-28.93035286172961</v>
      </c>
      <c r="AP776" s="205">
        <f t="shared" si="766"/>
        <v>-28.93035286172961</v>
      </c>
      <c r="AQ776" s="205">
        <f t="shared" si="796"/>
        <v>28.93035286172961</v>
      </c>
      <c r="AR776" s="215">
        <f t="shared" si="749"/>
        <v>71.521269534667709</v>
      </c>
      <c r="AS776" s="215">
        <f t="shared" si="750"/>
        <v>71.521269534667709</v>
      </c>
      <c r="AT776" s="215">
        <f t="shared" si="751"/>
        <v>124.69319509589943</v>
      </c>
      <c r="AU776" s="215">
        <f t="shared" si="797"/>
        <v>7943.8612655944607</v>
      </c>
      <c r="AV776" s="201"/>
      <c r="AW776" s="115">
        <f t="shared" si="782"/>
        <v>115.71300000002783</v>
      </c>
      <c r="AX776" s="115">
        <f t="shared" si="783"/>
        <v>0.27811241316180768</v>
      </c>
      <c r="AY776" s="115">
        <f t="shared" si="798"/>
        <v>14.666637568589325</v>
      </c>
      <c r="AZ776" s="115">
        <f t="shared" si="784"/>
        <v>0.28138262529654468</v>
      </c>
      <c r="BA776" s="115">
        <f t="shared" si="799"/>
        <v>14.92608518705546</v>
      </c>
      <c r="BB776" s="115">
        <f t="shared" si="785"/>
        <v>14.666637568589325</v>
      </c>
      <c r="BC776" s="115">
        <f t="shared" si="786"/>
        <v>14.666805830612745</v>
      </c>
      <c r="BD776" s="115">
        <f t="shared" si="787"/>
        <v>14.92608518705546</v>
      </c>
      <c r="BE776" s="115">
        <f t="shared" si="770"/>
        <v>0.25927935644271471</v>
      </c>
      <c r="BF776" s="115">
        <f t="shared" si="803"/>
        <v>0.27913612464932919</v>
      </c>
      <c r="BG776" s="115">
        <f t="shared" si="788"/>
        <v>1379.9349518727633</v>
      </c>
      <c r="BH776" s="115">
        <f t="shared" si="789"/>
        <v>102.7816071252345</v>
      </c>
      <c r="BI776" s="115">
        <f t="shared" si="804"/>
        <v>102.7816071252345</v>
      </c>
      <c r="BJ776" s="115">
        <f t="shared" si="773"/>
        <v>-8.1051602126641615</v>
      </c>
      <c r="BK776" s="115">
        <f t="shared" si="752"/>
        <v>-8.1051602126641615</v>
      </c>
      <c r="BL776" s="115">
        <f t="shared" si="753"/>
        <v>-8.1051602126641615</v>
      </c>
      <c r="BM776" s="115">
        <f t="shared" si="800"/>
        <v>8.1051602126641615</v>
      </c>
      <c r="BN776" s="201">
        <f t="shared" si="754"/>
        <v>61.562519921523837</v>
      </c>
      <c r="BO776" s="216">
        <f t="shared" si="801"/>
        <v>5270.7203485358077</v>
      </c>
      <c r="BP776" s="201"/>
      <c r="BQ776" s="110">
        <f t="shared" si="755"/>
        <v>5538.0344402416731</v>
      </c>
      <c r="BR776" s="110">
        <f t="shared" si="756"/>
        <v>0.14344188992164883</v>
      </c>
      <c r="BS776" s="110">
        <f t="shared" si="775"/>
        <v>0.85655811007835125</v>
      </c>
      <c r="BT776" s="110">
        <f t="shared" si="776"/>
        <v>0.15739093879166835</v>
      </c>
      <c r="CC776" s="110"/>
      <c r="CD776" s="110"/>
      <c r="CE776" s="110"/>
      <c r="CW776" s="110"/>
      <c r="CX776" s="110"/>
    </row>
    <row r="777" spans="1:102">
      <c r="A777" s="110">
        <f t="shared" si="791"/>
        <v>1.6700000000001489</v>
      </c>
      <c r="B777" s="110">
        <f t="shared" si="757"/>
        <v>1472.012581324637</v>
      </c>
      <c r="C777" s="116">
        <f t="shared" si="758"/>
        <v>1378.9066978683691</v>
      </c>
      <c r="E777" s="205">
        <f t="shared" si="726"/>
        <v>1322.6798930707562</v>
      </c>
      <c r="F777" s="205">
        <f t="shared" si="727"/>
        <v>1432.6196812236394</v>
      </c>
      <c r="G777" s="205">
        <f t="shared" si="728"/>
        <v>-0.1644589123015254</v>
      </c>
      <c r="H777" s="205">
        <f t="shared" si="729"/>
        <v>1304.5993150924728</v>
      </c>
      <c r="I777" s="205">
        <f t="shared" si="730"/>
        <v>0</v>
      </c>
      <c r="K777" s="115">
        <f t="shared" si="731"/>
        <v>1293.4196100000172</v>
      </c>
      <c r="L777" s="115">
        <f t="shared" si="732"/>
        <v>1599.6755200000105</v>
      </c>
      <c r="M777" s="115">
        <f t="shared" si="733"/>
        <v>0.23674242424241979</v>
      </c>
      <c r="N777" s="115">
        <f t="shared" si="734"/>
        <v>1410.6216592466105</v>
      </c>
      <c r="O777" s="115">
        <f t="shared" si="735"/>
        <v>1849.5722000000058</v>
      </c>
      <c r="Q777" s="205">
        <f t="shared" si="736"/>
        <v>1.358313407391849</v>
      </c>
      <c r="R777" s="204">
        <f t="shared" si="737"/>
        <v>103.09939851527841</v>
      </c>
      <c r="S777" s="204">
        <f t="shared" si="738"/>
        <v>103.09939851527841</v>
      </c>
      <c r="T777" s="115">
        <f t="shared" si="739"/>
        <v>0.58314946909799636</v>
      </c>
      <c r="U777" s="115">
        <f t="shared" si="795"/>
        <v>44.531756622046096</v>
      </c>
      <c r="V777" s="115">
        <f t="shared" si="741"/>
        <v>20.131304866674711</v>
      </c>
      <c r="W777" s="202">
        <f t="shared" si="802"/>
        <v>20.131304866674711</v>
      </c>
      <c r="Y777" s="205">
        <f t="shared" si="777"/>
        <v>118.53705127955426</v>
      </c>
      <c r="Z777" s="205">
        <f t="shared" si="778"/>
        <v>0.51143271914826138</v>
      </c>
      <c r="AA777" s="205">
        <f t="shared" si="742"/>
        <v>30.041910032157105</v>
      </c>
      <c r="AB777" s="205">
        <f t="shared" si="760"/>
        <v>29.996516345792063</v>
      </c>
      <c r="AC777" s="205">
        <f t="shared" si="779"/>
        <v>0.52052860715024107</v>
      </c>
      <c r="AD777" s="205">
        <f t="shared" si="743"/>
        <v>30.61730785782607</v>
      </c>
      <c r="AE777" s="205">
        <f t="shared" si="761"/>
        <v>0.62079151203400684</v>
      </c>
      <c r="AF777" s="205">
        <f t="shared" si="744"/>
        <v>0.62079151203400684</v>
      </c>
      <c r="AG777" s="205">
        <f t="shared" si="762"/>
        <v>0.62079151203400684</v>
      </c>
      <c r="AH777" s="205">
        <f t="shared" si="763"/>
        <v>0.62079151203400684</v>
      </c>
      <c r="AI777" s="205">
        <f t="shared" si="745"/>
        <v>0.51605874391171391</v>
      </c>
      <c r="AJ777" s="205">
        <f t="shared" si="780"/>
        <v>1379.415282050853</v>
      </c>
      <c r="AK777" s="205">
        <f t="shared" si="764"/>
        <v>118.45806735345822</v>
      </c>
      <c r="AL777" s="205">
        <f t="shared" si="746"/>
        <v>118.45806735345822</v>
      </c>
      <c r="AM777" s="205">
        <f t="shared" si="747"/>
        <v>-29.093960882945584</v>
      </c>
      <c r="AN777" s="205">
        <f t="shared" si="765"/>
        <v>-29.093960882945584</v>
      </c>
      <c r="AO777" s="205">
        <f t="shared" si="748"/>
        <v>-29.093960882945584</v>
      </c>
      <c r="AP777" s="205">
        <f t="shared" si="766"/>
        <v>-29.093960882945584</v>
      </c>
      <c r="AQ777" s="205">
        <f t="shared" si="796"/>
        <v>29.093960882945584</v>
      </c>
      <c r="AR777" s="215">
        <f t="shared" si="749"/>
        <v>71.592154532549955</v>
      </c>
      <c r="AS777" s="215">
        <f t="shared" si="750"/>
        <v>71.592154532549955</v>
      </c>
      <c r="AT777" s="215">
        <f t="shared" si="751"/>
        <v>126.06071951681398</v>
      </c>
      <c r="AU777" s="215">
        <f t="shared" si="797"/>
        <v>8069.9219851112748</v>
      </c>
      <c r="AV777" s="201"/>
      <c r="AW777" s="115">
        <f t="shared" si="782"/>
        <v>115.81499999999768</v>
      </c>
      <c r="AX777" s="115">
        <f t="shared" si="783"/>
        <v>0.27913612464932919</v>
      </c>
      <c r="AY777" s="115">
        <f t="shared" si="798"/>
        <v>14.747692276607502</v>
      </c>
      <c r="AZ777" s="115">
        <f t="shared" si="784"/>
        <v>0.28240136775925001</v>
      </c>
      <c r="BA777" s="115">
        <f t="shared" si="799"/>
        <v>15.007218083642515</v>
      </c>
      <c r="BB777" s="115">
        <f t="shared" si="785"/>
        <v>14.747692276607502</v>
      </c>
      <c r="BC777" s="115">
        <f t="shared" si="786"/>
        <v>14.747857432739387</v>
      </c>
      <c r="BD777" s="115">
        <f t="shared" si="787"/>
        <v>15.007218083642515</v>
      </c>
      <c r="BE777" s="115">
        <f t="shared" si="770"/>
        <v>0.25936065090312788</v>
      </c>
      <c r="BF777" s="115">
        <f t="shared" si="803"/>
        <v>0.28015739718602245</v>
      </c>
      <c r="BG777" s="115">
        <f t="shared" si="788"/>
        <v>1379.2194686184521</v>
      </c>
      <c r="BH777" s="115">
        <f t="shared" si="789"/>
        <v>102.82540043942836</v>
      </c>
      <c r="BI777" s="115">
        <f t="shared" si="804"/>
        <v>102.82540043942836</v>
      </c>
      <c r="BJ777" s="115">
        <f t="shared" si="773"/>
        <v>-8.100674988225439</v>
      </c>
      <c r="BK777" s="115">
        <f t="shared" si="752"/>
        <v>-8.100674988225439</v>
      </c>
      <c r="BL777" s="115">
        <f t="shared" si="753"/>
        <v>-8.100674988225439</v>
      </c>
      <c r="BM777" s="115">
        <f t="shared" si="800"/>
        <v>8.100674988225439</v>
      </c>
      <c r="BN777" s="201">
        <f t="shared" si="754"/>
        <v>61.978047646300098</v>
      </c>
      <c r="BO777" s="216">
        <f t="shared" si="801"/>
        <v>5332.6983961821079</v>
      </c>
      <c r="BP777" s="201"/>
      <c r="BQ777" s="110">
        <f t="shared" si="755"/>
        <v>5606.4207550750252</v>
      </c>
      <c r="BR777" s="110">
        <f t="shared" si="756"/>
        <v>0.14394071258041502</v>
      </c>
      <c r="BS777" s="110">
        <f t="shared" si="775"/>
        <v>0.85605928741958492</v>
      </c>
      <c r="BT777" s="110">
        <f t="shared" si="776"/>
        <v>0.15933447785923224</v>
      </c>
      <c r="CC777" s="110"/>
      <c r="CD777" s="110"/>
      <c r="CE777" s="110"/>
      <c r="CW777" s="110"/>
      <c r="CX777" s="110"/>
    </row>
    <row r="778" spans="1:102">
      <c r="A778" s="110">
        <f t="shared" si="791"/>
        <v>1.6600000000001489</v>
      </c>
      <c r="B778" s="110">
        <f t="shared" si="757"/>
        <v>1471.8807694604177</v>
      </c>
      <c r="C778" s="116">
        <f t="shared" si="758"/>
        <v>1378.1907763230436</v>
      </c>
      <c r="E778" s="205">
        <f t="shared" si="726"/>
        <v>1321.4699081015315</v>
      </c>
      <c r="F778" s="205">
        <f t="shared" si="727"/>
        <v>1431.3158812236395</v>
      </c>
      <c r="G778" s="205">
        <f t="shared" si="728"/>
        <v>-0.16438248849545489</v>
      </c>
      <c r="H778" s="205">
        <f t="shared" si="729"/>
        <v>1303.4131536885145</v>
      </c>
      <c r="I778" s="205">
        <f t="shared" si="730"/>
        <v>0</v>
      </c>
      <c r="K778" s="115">
        <f t="shared" si="731"/>
        <v>1292.2604400000173</v>
      </c>
      <c r="L778" s="115">
        <f t="shared" si="732"/>
        <v>1598.9820800000105</v>
      </c>
      <c r="M778" s="115">
        <f t="shared" si="733"/>
        <v>0.23704171934259982</v>
      </c>
      <c r="N778" s="115">
        <f t="shared" si="734"/>
        <v>1409.7396299716293</v>
      </c>
      <c r="O778" s="115">
        <f t="shared" si="735"/>
        <v>1849.1888000000056</v>
      </c>
      <c r="Q778" s="205">
        <f t="shared" si="736"/>
        <v>1.3692888058052439</v>
      </c>
      <c r="R778" s="204">
        <f t="shared" si="737"/>
        <v>104.16749217353311</v>
      </c>
      <c r="S778" s="204">
        <f t="shared" si="738"/>
        <v>104.16749217353311</v>
      </c>
      <c r="T778" s="115">
        <f t="shared" si="739"/>
        <v>0.58561348804865676</v>
      </c>
      <c r="U778" s="115">
        <f t="shared" si="795"/>
        <v>44.814298900949552</v>
      </c>
      <c r="V778" s="115">
        <f t="shared" si="741"/>
        <v>20.257930834902275</v>
      </c>
      <c r="W778" s="202">
        <f t="shared" si="802"/>
        <v>20.257930834902275</v>
      </c>
      <c r="Y778" s="205">
        <f t="shared" si="777"/>
        <v>118.61614039582936</v>
      </c>
      <c r="Z778" s="205">
        <f t="shared" si="778"/>
        <v>0.51636729694642058</v>
      </c>
      <c r="AA778" s="205">
        <f t="shared" si="742"/>
        <v>30.333980408939812</v>
      </c>
      <c r="AB778" s="205">
        <f t="shared" si="760"/>
        <v>30.287455954621521</v>
      </c>
      <c r="AC778" s="205">
        <f t="shared" si="779"/>
        <v>0.52547095338076588</v>
      </c>
      <c r="AD778" s="205">
        <f t="shared" si="743"/>
        <v>30.911644510057563</v>
      </c>
      <c r="AE778" s="205">
        <f t="shared" si="761"/>
        <v>0.62418855543604224</v>
      </c>
      <c r="AF778" s="205">
        <f t="shared" si="744"/>
        <v>0.62418855543604224</v>
      </c>
      <c r="AG778" s="205">
        <f t="shared" si="762"/>
        <v>0.62418855543604224</v>
      </c>
      <c r="AH778" s="205">
        <f t="shared" si="763"/>
        <v>0.62418855543604224</v>
      </c>
      <c r="AI778" s="205">
        <f t="shared" si="745"/>
        <v>0.52100513167717422</v>
      </c>
      <c r="AJ778" s="205">
        <f t="shared" si="780"/>
        <v>1378.7002237922227</v>
      </c>
      <c r="AK778" s="205">
        <f t="shared" si="764"/>
        <v>118.53705127955426</v>
      </c>
      <c r="AL778" s="205">
        <f t="shared" si="746"/>
        <v>118.53705127955426</v>
      </c>
      <c r="AM778" s="205">
        <f t="shared" si="747"/>
        <v>-29.258224175923353</v>
      </c>
      <c r="AN778" s="205">
        <f t="shared" si="765"/>
        <v>-29.258224175923353</v>
      </c>
      <c r="AO778" s="205">
        <f t="shared" si="748"/>
        <v>-29.258224175923353</v>
      </c>
      <c r="AP778" s="205">
        <f t="shared" si="766"/>
        <v>-29.258224175923353</v>
      </c>
      <c r="AQ778" s="205">
        <f t="shared" si="796"/>
        <v>29.258224175923353</v>
      </c>
      <c r="AR778" s="215">
        <f t="shared" si="749"/>
        <v>71.663035533648269</v>
      </c>
      <c r="AS778" s="215">
        <f t="shared" si="750"/>
        <v>71.663035533648269</v>
      </c>
      <c r="AT778" s="215">
        <f t="shared" si="751"/>
        <v>127.43864774866665</v>
      </c>
      <c r="AU778" s="215">
        <f t="shared" si="797"/>
        <v>8197.3606328599417</v>
      </c>
      <c r="AV778" s="201"/>
      <c r="AW778" s="115">
        <f t="shared" si="782"/>
        <v>115.91699999999027</v>
      </c>
      <c r="AX778" s="115">
        <f t="shared" si="783"/>
        <v>0.28015739718602245</v>
      </c>
      <c r="AY778" s="115">
        <f t="shared" si="798"/>
        <v>14.828702111818862</v>
      </c>
      <c r="AZ778" s="115">
        <f t="shared" si="784"/>
        <v>0.28341768230969361</v>
      </c>
      <c r="BA778" s="115">
        <f t="shared" si="799"/>
        <v>15.088303570530364</v>
      </c>
      <c r="BB778" s="115">
        <f t="shared" si="785"/>
        <v>14.828702111818862</v>
      </c>
      <c r="BC778" s="115">
        <f t="shared" si="786"/>
        <v>14.828864182621642</v>
      </c>
      <c r="BD778" s="115">
        <f t="shared" si="787"/>
        <v>15.088303570530364</v>
      </c>
      <c r="BE778" s="115">
        <f t="shared" si="770"/>
        <v>0.25943938790872245</v>
      </c>
      <c r="BF778" s="115">
        <f t="shared" si="803"/>
        <v>0.28117623820510956</v>
      </c>
      <c r="BG778" s="115">
        <f t="shared" si="788"/>
        <v>1378.5032769113172</v>
      </c>
      <c r="BH778" s="115">
        <f t="shared" si="789"/>
        <v>102.86922954085176</v>
      </c>
      <c r="BI778" s="115">
        <f t="shared" si="804"/>
        <v>102.86922954085176</v>
      </c>
      <c r="BJ778" s="115">
        <f t="shared" si="773"/>
        <v>-8.0961158721897117</v>
      </c>
      <c r="BK778" s="115">
        <f t="shared" si="752"/>
        <v>-8.0961158721897117</v>
      </c>
      <c r="BL778" s="115">
        <f t="shared" si="753"/>
        <v>-8.0961158721897117</v>
      </c>
      <c r="BM778" s="115">
        <f t="shared" si="800"/>
        <v>8.0961158721897117</v>
      </c>
      <c r="BN778" s="201">
        <f t="shared" si="754"/>
        <v>62.394491036596335</v>
      </c>
      <c r="BO778" s="216">
        <f t="shared" si="801"/>
        <v>5395.0928872187042</v>
      </c>
      <c r="BP778" s="201"/>
      <c r="BQ778" s="110">
        <f t="shared" si="755"/>
        <v>5675.319661782828</v>
      </c>
      <c r="BR778" s="110">
        <f t="shared" si="756"/>
        <v>0.14443874744290347</v>
      </c>
      <c r="BS778" s="110">
        <f t="shared" si="775"/>
        <v>0.85556125255709647</v>
      </c>
      <c r="BT778" s="110">
        <f t="shared" si="776"/>
        <v>0.16129258478786795</v>
      </c>
      <c r="CC778" s="110"/>
      <c r="CD778" s="110"/>
      <c r="CE778" s="110"/>
      <c r="CW778" s="110"/>
      <c r="CX778" s="110"/>
    </row>
    <row r="779" spans="1:102">
      <c r="A779" s="110">
        <f t="shared" si="791"/>
        <v>1.6500000000001489</v>
      </c>
      <c r="B779" s="110">
        <f t="shared" si="757"/>
        <v>1471.7489575961984</v>
      </c>
      <c r="C779" s="116">
        <f t="shared" si="758"/>
        <v>1377.474145967707</v>
      </c>
      <c r="E779" s="205">
        <f t="shared" si="726"/>
        <v>1320.2587967775555</v>
      </c>
      <c r="F779" s="205">
        <f t="shared" si="727"/>
        <v>1430.0092812236394</v>
      </c>
      <c r="G779" s="205">
        <f t="shared" si="728"/>
        <v>-0.16430539267616498</v>
      </c>
      <c r="H779" s="205">
        <f t="shared" si="729"/>
        <v>1302.2262003342423</v>
      </c>
      <c r="I779" s="205">
        <f t="shared" si="730"/>
        <v>0</v>
      </c>
      <c r="K779" s="115">
        <f t="shared" si="731"/>
        <v>1291.1002500000175</v>
      </c>
      <c r="L779" s="115">
        <f t="shared" si="732"/>
        <v>1598.2880000000102</v>
      </c>
      <c r="M779" s="115">
        <f t="shared" si="733"/>
        <v>0.23734177215189425</v>
      </c>
      <c r="N779" s="115">
        <f t="shared" si="734"/>
        <v>1408.8572356764496</v>
      </c>
      <c r="O779" s="115">
        <f t="shared" si="735"/>
        <v>1848.8050000000057</v>
      </c>
      <c r="Q779" s="205">
        <f t="shared" si="736"/>
        <v>1.3803142790960894</v>
      </c>
      <c r="R779" s="204">
        <f t="shared" si="737"/>
        <v>105.24179482093382</v>
      </c>
      <c r="S779" s="204">
        <f t="shared" si="738"/>
        <v>105.24179482093382</v>
      </c>
      <c r="T779" s="115">
        <f t="shared" si="739"/>
        <v>0.58807262853478093</v>
      </c>
      <c r="U779" s="115">
        <f t="shared" si="795"/>
        <v>45.09687505201461</v>
      </c>
      <c r="V779" s="115">
        <f t="shared" si="741"/>
        <v>20.384616993556424</v>
      </c>
      <c r="W779" s="202">
        <f t="shared" si="802"/>
        <v>20.384616993556424</v>
      </c>
      <c r="Y779" s="205">
        <f t="shared" si="777"/>
        <v>118.69533542721901</v>
      </c>
      <c r="Z779" s="205">
        <f t="shared" si="778"/>
        <v>0.52132206503616119</v>
      </c>
      <c r="AA779" s="205">
        <f t="shared" si="742"/>
        <v>30.627702648841133</v>
      </c>
      <c r="AB779" s="205">
        <f t="shared" si="760"/>
        <v>30.580038196380755</v>
      </c>
      <c r="AC779" s="205">
        <f t="shared" si="779"/>
        <v>0.53043364212893718</v>
      </c>
      <c r="AD779" s="205">
        <f t="shared" si="743"/>
        <v>31.207635044791672</v>
      </c>
      <c r="AE779" s="205">
        <f t="shared" si="761"/>
        <v>0.62759684841091712</v>
      </c>
      <c r="AF779" s="205">
        <f t="shared" si="744"/>
        <v>0.62759684841091712</v>
      </c>
      <c r="AG779" s="205">
        <f t="shared" si="762"/>
        <v>0.62759684841091712</v>
      </c>
      <c r="AH779" s="205">
        <f t="shared" si="763"/>
        <v>0.62759684841091712</v>
      </c>
      <c r="AI779" s="205">
        <f t="shared" si="745"/>
        <v>0.52597182388364294</v>
      </c>
      <c r="AJ779" s="205">
        <f t="shared" si="780"/>
        <v>1377.9844592537756</v>
      </c>
      <c r="AK779" s="205">
        <f t="shared" si="764"/>
        <v>118.61614039582936</v>
      </c>
      <c r="AL779" s="205">
        <f t="shared" si="746"/>
        <v>118.61614039582936</v>
      </c>
      <c r="AM779" s="205">
        <f t="shared" si="747"/>
        <v>-29.423137828768368</v>
      </c>
      <c r="AN779" s="205">
        <f t="shared" si="765"/>
        <v>-29.423137828768368</v>
      </c>
      <c r="AO779" s="205">
        <f t="shared" si="748"/>
        <v>-29.423137828768368</v>
      </c>
      <c r="AP779" s="205">
        <f t="shared" si="766"/>
        <v>-29.423137828768368</v>
      </c>
      <c r="AQ779" s="205">
        <f t="shared" si="796"/>
        <v>29.423137828768368</v>
      </c>
      <c r="AR779" s="215">
        <f t="shared" si="749"/>
        <v>71.733913527947351</v>
      </c>
      <c r="AS779" s="215">
        <f t="shared" si="750"/>
        <v>71.733913527947351</v>
      </c>
      <c r="AT779" s="215">
        <f t="shared" si="751"/>
        <v>128.82705159710184</v>
      </c>
      <c r="AU779" s="215">
        <f t="shared" si="797"/>
        <v>8326.1876844570434</v>
      </c>
      <c r="AV779" s="201"/>
      <c r="AW779" s="115">
        <f t="shared" si="782"/>
        <v>116.01899999998285</v>
      </c>
      <c r="AX779" s="115">
        <f t="shared" si="783"/>
        <v>0.28117623820510945</v>
      </c>
      <c r="AY779" s="115">
        <f t="shared" si="798"/>
        <v>14.909666335540431</v>
      </c>
      <c r="AZ779" s="115">
        <f t="shared" si="784"/>
        <v>0.28443157634929006</v>
      </c>
      <c r="BA779" s="115">
        <f t="shared" si="799"/>
        <v>15.169340934401001</v>
      </c>
      <c r="BB779" s="115">
        <f t="shared" si="785"/>
        <v>14.909666335540431</v>
      </c>
      <c r="BC779" s="115">
        <f t="shared" si="786"/>
        <v>14.909825341343538</v>
      </c>
      <c r="BD779" s="115">
        <f t="shared" si="787"/>
        <v>15.169340934401001</v>
      </c>
      <c r="BE779" s="115">
        <f t="shared" si="770"/>
        <v>0.25951559305746308</v>
      </c>
      <c r="BF779" s="115">
        <f t="shared" si="803"/>
        <v>0.28219265508062613</v>
      </c>
      <c r="BG779" s="115">
        <f t="shared" si="788"/>
        <v>1377.7863767807589</v>
      </c>
      <c r="BH779" s="115">
        <f t="shared" si="789"/>
        <v>102.91309436101974</v>
      </c>
      <c r="BI779" s="115">
        <f t="shared" si="804"/>
        <v>102.91309436101974</v>
      </c>
      <c r="BJ779" s="115">
        <f t="shared" si="773"/>
        <v>-8.0914836049406684</v>
      </c>
      <c r="BK779" s="115">
        <f t="shared" si="752"/>
        <v>-8.0914836049406684</v>
      </c>
      <c r="BL779" s="115">
        <f t="shared" si="753"/>
        <v>-8.0914836049406684</v>
      </c>
      <c r="BM779" s="115">
        <f t="shared" si="800"/>
        <v>8.0914836049406684</v>
      </c>
      <c r="BN779" s="201">
        <f t="shared" si="754"/>
        <v>62.811852170294941</v>
      </c>
      <c r="BO779" s="216">
        <f t="shared" si="801"/>
        <v>5457.9047393889987</v>
      </c>
      <c r="BP779" s="201"/>
      <c r="BQ779" s="110">
        <f t="shared" si="755"/>
        <v>5744.7330338958036</v>
      </c>
      <c r="BR779" s="110">
        <f t="shared" si="756"/>
        <v>0.14493602462168065</v>
      </c>
      <c r="BS779" s="110">
        <f t="shared" si="775"/>
        <v>0.85506397537831935</v>
      </c>
      <c r="BT779" s="110">
        <f t="shared" si="776"/>
        <v>0.16326531282331874</v>
      </c>
      <c r="CC779" s="110"/>
      <c r="CD779" s="110"/>
      <c r="CE779" s="110"/>
      <c r="CW779" s="110"/>
      <c r="CX779" s="110"/>
    </row>
    <row r="780" spans="1:102">
      <c r="A780" s="110">
        <f t="shared" si="791"/>
        <v>1.6400000000001489</v>
      </c>
      <c r="B780" s="110">
        <f t="shared" si="757"/>
        <v>1471.617145731979</v>
      </c>
      <c r="C780" s="116">
        <f t="shared" si="758"/>
        <v>1376.7568068324276</v>
      </c>
      <c r="E780" s="205">
        <f t="shared" si="726"/>
        <v>1319.0465590988279</v>
      </c>
      <c r="F780" s="205">
        <f t="shared" si="727"/>
        <v>1428.6998812236395</v>
      </c>
      <c r="G780" s="205">
        <f t="shared" si="728"/>
        <v>-0.16422762928163356</v>
      </c>
      <c r="H780" s="205">
        <f t="shared" si="729"/>
        <v>1301.0384539634147</v>
      </c>
      <c r="I780" s="205">
        <f t="shared" si="730"/>
        <v>0</v>
      </c>
      <c r="K780" s="115">
        <f t="shared" si="731"/>
        <v>1289.9390400000175</v>
      </c>
      <c r="L780" s="115">
        <f t="shared" si="732"/>
        <v>1597.5932800000103</v>
      </c>
      <c r="M780" s="115">
        <f t="shared" si="733"/>
        <v>0.23764258555132628</v>
      </c>
      <c r="N780" s="115">
        <f t="shared" si="734"/>
        <v>1407.9744783876818</v>
      </c>
      <c r="O780" s="115">
        <f t="shared" si="735"/>
        <v>1848.4208000000058</v>
      </c>
      <c r="Q780" s="205">
        <f t="shared" si="736"/>
        <v>1.3913904629308849</v>
      </c>
      <c r="R780" s="204">
        <f t="shared" si="737"/>
        <v>106.32231068334218</v>
      </c>
      <c r="S780" s="204">
        <f t="shared" si="738"/>
        <v>106.32231068334218</v>
      </c>
      <c r="T780" s="115">
        <f t="shared" si="739"/>
        <v>0.59052690361740434</v>
      </c>
      <c r="U780" s="115">
        <f t="shared" si="795"/>
        <v>45.379481816617876</v>
      </c>
      <c r="V780" s="115">
        <f t="shared" si="741"/>
        <v>20.511362014261664</v>
      </c>
      <c r="W780" s="202">
        <f t="shared" si="802"/>
        <v>20.511362014261664</v>
      </c>
      <c r="Y780" s="205">
        <f t="shared" si="777"/>
        <v>118.77463708276527</v>
      </c>
      <c r="Z780" s="205">
        <f t="shared" si="778"/>
        <v>0.52629730331299707</v>
      </c>
      <c r="AA780" s="205">
        <f t="shared" si="742"/>
        <v>30.923083167922822</v>
      </c>
      <c r="AB780" s="205">
        <f t="shared" si="760"/>
        <v>30.874269574668439</v>
      </c>
      <c r="AC780" s="205">
        <f t="shared" si="779"/>
        <v>0.53541695405063505</v>
      </c>
      <c r="AD780" s="205">
        <f t="shared" si="743"/>
        <v>31.505285828987962</v>
      </c>
      <c r="AE780" s="205">
        <f t="shared" si="761"/>
        <v>0.63101625431952257</v>
      </c>
      <c r="AF780" s="205">
        <f t="shared" si="744"/>
        <v>0.63101625431952257</v>
      </c>
      <c r="AG780" s="205">
        <f t="shared" si="762"/>
        <v>0.63101625431952257</v>
      </c>
      <c r="AH780" s="205">
        <f t="shared" si="763"/>
        <v>0.63101625431952257</v>
      </c>
      <c r="AI780" s="205">
        <f t="shared" si="745"/>
        <v>0.53095910044292605</v>
      </c>
      <c r="AJ780" s="205">
        <f t="shared" si="780"/>
        <v>1377.2679883747962</v>
      </c>
      <c r="AK780" s="205">
        <f t="shared" si="764"/>
        <v>118.69533542721901</v>
      </c>
      <c r="AL780" s="205">
        <f t="shared" si="746"/>
        <v>118.69533542721901</v>
      </c>
      <c r="AM780" s="205">
        <f t="shared" si="747"/>
        <v>-29.588696703636831</v>
      </c>
      <c r="AN780" s="205">
        <f t="shared" si="765"/>
        <v>-29.588696703636831</v>
      </c>
      <c r="AO780" s="205">
        <f t="shared" si="748"/>
        <v>-29.588696703636831</v>
      </c>
      <c r="AP780" s="205">
        <f t="shared" si="766"/>
        <v>-29.588696703636831</v>
      </c>
      <c r="AQ780" s="205">
        <f t="shared" si="796"/>
        <v>29.588696703636831</v>
      </c>
      <c r="AR780" s="215">
        <f t="shared" si="749"/>
        <v>71.804789421324443</v>
      </c>
      <c r="AS780" s="215">
        <f t="shared" si="750"/>
        <v>71.804789421324443</v>
      </c>
      <c r="AT780" s="215">
        <f t="shared" si="751"/>
        <v>130.22600310692295</v>
      </c>
      <c r="AU780" s="215">
        <f t="shared" si="797"/>
        <v>8456.413687563967</v>
      </c>
      <c r="AV780" s="201"/>
      <c r="AW780" s="115">
        <f t="shared" si="782"/>
        <v>116.12099999999818</v>
      </c>
      <c r="AX780" s="115">
        <f t="shared" si="783"/>
        <v>0.28219265508062613</v>
      </c>
      <c r="AY780" s="115">
        <f t="shared" si="798"/>
        <v>14.990584216488989</v>
      </c>
      <c r="AZ780" s="115">
        <f t="shared" si="784"/>
        <v>0.28544305722037894</v>
      </c>
      <c r="BA780" s="115">
        <f t="shared" si="799"/>
        <v>15.250329469028461</v>
      </c>
      <c r="BB780" s="115">
        <f t="shared" si="785"/>
        <v>14.990584216488989</v>
      </c>
      <c r="BC780" s="115">
        <f t="shared" si="786"/>
        <v>14.990740177392945</v>
      </c>
      <c r="BD780" s="115">
        <f t="shared" si="787"/>
        <v>15.250329469028461</v>
      </c>
      <c r="BE780" s="115">
        <f t="shared" si="770"/>
        <v>0.25958929163551581</v>
      </c>
      <c r="BF780" s="115">
        <f t="shared" si="803"/>
        <v>0.28320665513050713</v>
      </c>
      <c r="BG780" s="115">
        <f t="shared" si="788"/>
        <v>1377.0687682471337</v>
      </c>
      <c r="BH780" s="115">
        <f t="shared" si="789"/>
        <v>102.95699483312993</v>
      </c>
      <c r="BI780" s="115">
        <f t="shared" si="804"/>
        <v>102.95699483312993</v>
      </c>
      <c r="BJ780" s="115">
        <f t="shared" si="773"/>
        <v>-8.0867789357346638</v>
      </c>
      <c r="BK780" s="115">
        <f t="shared" si="752"/>
        <v>-8.0867789357346638</v>
      </c>
      <c r="BL780" s="115">
        <f t="shared" si="753"/>
        <v>-8.0867789357346638</v>
      </c>
      <c r="BM780" s="115">
        <f t="shared" si="800"/>
        <v>8.0867789357346638</v>
      </c>
      <c r="BN780" s="201">
        <f t="shared" si="754"/>
        <v>63.230133175942932</v>
      </c>
      <c r="BO780" s="216">
        <f t="shared" si="801"/>
        <v>5521.1348725649414</v>
      </c>
      <c r="BP780" s="201"/>
      <c r="BQ780" s="110">
        <f t="shared" si="755"/>
        <v>5814.6627540648442</v>
      </c>
      <c r="BR780" s="110">
        <f t="shared" si="756"/>
        <v>0.14543257356847325</v>
      </c>
      <c r="BS780" s="110">
        <f t="shared" si="775"/>
        <v>0.85456742643152661</v>
      </c>
      <c r="BT780" s="110">
        <f t="shared" si="776"/>
        <v>0.16525271547052292</v>
      </c>
      <c r="CC780" s="110"/>
      <c r="CD780" s="110"/>
      <c r="CE780" s="110"/>
      <c r="CW780" s="110"/>
      <c r="CX780" s="110"/>
    </row>
    <row r="781" spans="1:102">
      <c r="A781" s="110">
        <f t="shared" si="791"/>
        <v>1.6300000000001489</v>
      </c>
      <c r="B781" s="110">
        <f t="shared" si="757"/>
        <v>1471.4853338677597</v>
      </c>
      <c r="C781" s="116">
        <f t="shared" si="758"/>
        <v>1376.0387589382144</v>
      </c>
      <c r="E781" s="205">
        <f t="shared" si="726"/>
        <v>1317.8331950653489</v>
      </c>
      <c r="F781" s="205">
        <f t="shared" si="727"/>
        <v>1427.3876812236394</v>
      </c>
      <c r="G781" s="205">
        <f t="shared" si="728"/>
        <v>-0.16414920276750913</v>
      </c>
      <c r="H781" s="205">
        <f t="shared" si="729"/>
        <v>1299.8499135028615</v>
      </c>
      <c r="I781" s="205">
        <f t="shared" si="730"/>
        <v>0</v>
      </c>
      <c r="K781" s="115">
        <f t="shared" si="731"/>
        <v>1288.7768100000173</v>
      </c>
      <c r="L781" s="115">
        <f t="shared" si="732"/>
        <v>1596.8979200000103</v>
      </c>
      <c r="M781" s="115">
        <f t="shared" si="733"/>
        <v>0.2379441624365437</v>
      </c>
      <c r="N781" s="115">
        <f t="shared" si="734"/>
        <v>1407.0913601410734</v>
      </c>
      <c r="O781" s="115">
        <f t="shared" si="735"/>
        <v>1848.0362000000057</v>
      </c>
      <c r="Q781" s="205">
        <f t="shared" si="736"/>
        <v>1.4025179998599551</v>
      </c>
      <c r="R781" s="204">
        <f t="shared" si="737"/>
        <v>107.40904335445515</v>
      </c>
      <c r="S781" s="204">
        <f t="shared" si="738"/>
        <v>107.40904335445515</v>
      </c>
      <c r="T781" s="115">
        <f t="shared" si="739"/>
        <v>0.5929763263145017</v>
      </c>
      <c r="U781" s="115">
        <f t="shared" si="795"/>
        <v>45.662115973038318</v>
      </c>
      <c r="V781" s="115">
        <f t="shared" si="741"/>
        <v>20.638164582338362</v>
      </c>
      <c r="W781" s="202">
        <f t="shared" si="802"/>
        <v>20.638164582338362</v>
      </c>
      <c r="Y781" s="205">
        <f t="shared" si="777"/>
        <v>118.85404605532121</v>
      </c>
      <c r="Z781" s="205">
        <f t="shared" si="778"/>
        <v>0.53129329445045992</v>
      </c>
      <c r="AA781" s="205">
        <f t="shared" si="742"/>
        <v>31.220128326872413</v>
      </c>
      <c r="AB781" s="205">
        <f t="shared" si="760"/>
        <v>31.170156541704806</v>
      </c>
      <c r="AC781" s="205">
        <f t="shared" si="779"/>
        <v>0.54042117259645517</v>
      </c>
      <c r="AD781" s="205">
        <f t="shared" si="743"/>
        <v>31.804603172311783</v>
      </c>
      <c r="AE781" s="205">
        <f t="shared" si="761"/>
        <v>0.63444663060697692</v>
      </c>
      <c r="AF781" s="205">
        <f t="shared" si="744"/>
        <v>0.63444663060697692</v>
      </c>
      <c r="AG781" s="205">
        <f t="shared" si="762"/>
        <v>0.63444663060697692</v>
      </c>
      <c r="AH781" s="205">
        <f t="shared" si="763"/>
        <v>0.63444663060697692</v>
      </c>
      <c r="AI781" s="205">
        <f t="shared" si="745"/>
        <v>0.53596724404698615</v>
      </c>
      <c r="AJ781" s="205">
        <f t="shared" si="780"/>
        <v>1376.5508110845915</v>
      </c>
      <c r="AK781" s="205">
        <f t="shared" si="764"/>
        <v>118.77463708276527</v>
      </c>
      <c r="AL781" s="205">
        <f t="shared" si="746"/>
        <v>118.77463708276527</v>
      </c>
      <c r="AM781" s="205">
        <f t="shared" si="747"/>
        <v>-29.754895429511642</v>
      </c>
      <c r="AN781" s="205">
        <f t="shared" si="765"/>
        <v>-29.754895429511642</v>
      </c>
      <c r="AO781" s="205">
        <f t="shared" si="748"/>
        <v>-29.754895429511642</v>
      </c>
      <c r="AP781" s="205">
        <f t="shared" si="766"/>
        <v>-29.754895429511642</v>
      </c>
      <c r="AQ781" s="205">
        <f t="shared" si="796"/>
        <v>29.754895429511642</v>
      </c>
      <c r="AR781" s="215">
        <f t="shared" si="749"/>
        <v>71.875664034322966</v>
      </c>
      <c r="AS781" s="215">
        <f t="shared" si="750"/>
        <v>71.875664034322966</v>
      </c>
      <c r="AT781" s="215">
        <f t="shared" si="751"/>
        <v>131.63557455498648</v>
      </c>
      <c r="AU781" s="215">
        <f t="shared" si="797"/>
        <v>8588.0492621189533</v>
      </c>
      <c r="AV781" s="201"/>
      <c r="AW781" s="115">
        <f t="shared" si="782"/>
        <v>116.2230000000135</v>
      </c>
      <c r="AX781" s="115">
        <f t="shared" si="783"/>
        <v>0.28320665513050713</v>
      </c>
      <c r="AY781" s="115">
        <f t="shared" si="798"/>
        <v>15.071455030869521</v>
      </c>
      <c r="AZ781" s="115">
        <f t="shared" si="784"/>
        <v>0.2864521322093091</v>
      </c>
      <c r="BA781" s="115">
        <f t="shared" si="799"/>
        <v>15.331268475373186</v>
      </c>
      <c r="BB781" s="115">
        <f t="shared" si="785"/>
        <v>15.071455030869521</v>
      </c>
      <c r="BC781" s="115">
        <f t="shared" si="786"/>
        <v>15.071607966750292</v>
      </c>
      <c r="BD781" s="115">
        <f t="shared" si="787"/>
        <v>15.331268475373186</v>
      </c>
      <c r="BE781" s="115">
        <f t="shared" si="770"/>
        <v>0.25966050862289336</v>
      </c>
      <c r="BF781" s="115">
        <f t="shared" si="803"/>
        <v>0.28421824561968551</v>
      </c>
      <c r="BG781" s="115">
        <f t="shared" si="788"/>
        <v>1376.3504513226055</v>
      </c>
      <c r="BH781" s="115">
        <f t="shared" si="789"/>
        <v>103.00093089192606</v>
      </c>
      <c r="BI781" s="115">
        <f t="shared" si="804"/>
        <v>103.00093089192606</v>
      </c>
      <c r="BJ781" s="115">
        <f t="shared" si="773"/>
        <v>-8.0820026232685063</v>
      </c>
      <c r="BK781" s="115">
        <f t="shared" si="752"/>
        <v>-8.0820026232685063</v>
      </c>
      <c r="BL781" s="115">
        <f t="shared" si="753"/>
        <v>-8.0820026232685063</v>
      </c>
      <c r="BM781" s="115">
        <f t="shared" si="800"/>
        <v>8.0820026232685063</v>
      </c>
      <c r="BN781" s="201">
        <f t="shared" si="754"/>
        <v>63.649336233400135</v>
      </c>
      <c r="BO781" s="216">
        <f t="shared" si="801"/>
        <v>5584.7842087983418</v>
      </c>
      <c r="BP781" s="201"/>
      <c r="BQ781" s="110">
        <f t="shared" si="755"/>
        <v>5885.1107141304037</v>
      </c>
      <c r="BR781" s="110">
        <f t="shared" si="756"/>
        <v>0.14592842308809378</v>
      </c>
      <c r="BS781" s="110">
        <f t="shared" si="775"/>
        <v>0.85407157691190616</v>
      </c>
      <c r="BT781" s="110">
        <f t="shared" si="776"/>
        <v>0.16725484649558608</v>
      </c>
      <c r="CC781" s="110"/>
      <c r="CD781" s="110"/>
      <c r="CE781" s="110"/>
      <c r="CW781" s="110"/>
      <c r="CX781" s="110"/>
    </row>
    <row r="782" spans="1:102">
      <c r="A782" s="110">
        <f t="shared" si="791"/>
        <v>1.6200000000001489</v>
      </c>
      <c r="B782" s="110">
        <f t="shared" si="757"/>
        <v>1471.3535220035403</v>
      </c>
      <c r="C782" s="116">
        <f t="shared" si="758"/>
        <v>1375.3200022978713</v>
      </c>
      <c r="E782" s="205">
        <f t="shared" si="726"/>
        <v>1316.6187046771183</v>
      </c>
      <c r="F782" s="205">
        <f t="shared" si="727"/>
        <v>1426.0726812236396</v>
      </c>
      <c r="G782" s="205">
        <f t="shared" si="728"/>
        <v>-0.16407011760641163</v>
      </c>
      <c r="H782" s="205">
        <f t="shared" si="729"/>
        <v>1298.6605778726412</v>
      </c>
      <c r="I782" s="205">
        <f t="shared" si="730"/>
        <v>0</v>
      </c>
      <c r="K782" s="115">
        <f t="shared" si="731"/>
        <v>1287.6135600000173</v>
      </c>
      <c r="L782" s="115">
        <f t="shared" si="732"/>
        <v>1596.2019200000104</v>
      </c>
      <c r="M782" s="115">
        <f t="shared" si="733"/>
        <v>0.23824650571791162</v>
      </c>
      <c r="N782" s="115">
        <f t="shared" si="734"/>
        <v>1406.2078829815639</v>
      </c>
      <c r="O782" s="115">
        <f t="shared" si="735"/>
        <v>1847.6512000000057</v>
      </c>
      <c r="Q782" s="205">
        <f t="shared" si="736"/>
        <v>1.4136975394462252</v>
      </c>
      <c r="R782" s="204">
        <f t="shared" si="737"/>
        <v>108.5019957735052</v>
      </c>
      <c r="S782" s="204">
        <f t="shared" si="738"/>
        <v>108.5019957735052</v>
      </c>
      <c r="T782" s="115">
        <f t="shared" si="739"/>
        <v>0.59542090960114991</v>
      </c>
      <c r="U782" s="115">
        <f t="shared" si="795"/>
        <v>45.944774335994346</v>
      </c>
      <c r="V782" s="115">
        <f t="shared" si="741"/>
        <v>20.765023396649475</v>
      </c>
      <c r="W782" s="202">
        <f t="shared" si="802"/>
        <v>20.765023396649475</v>
      </c>
      <c r="Y782" s="205">
        <f t="shared" si="777"/>
        <v>118.93356302202837</v>
      </c>
      <c r="Z782" s="205">
        <f t="shared" si="778"/>
        <v>0.53631032396345224</v>
      </c>
      <c r="AA782" s="205">
        <f t="shared" si="742"/>
        <v>31.51884442851788</v>
      </c>
      <c r="AB782" s="205">
        <f t="shared" si="760"/>
        <v>31.467705495999923</v>
      </c>
      <c r="AC782" s="205">
        <f t="shared" si="779"/>
        <v>0.54544658407525337</v>
      </c>
      <c r="AD782" s="205">
        <f t="shared" si="743"/>
        <v>32.105593324603859</v>
      </c>
      <c r="AE782" s="205">
        <f t="shared" si="761"/>
        <v>0.63788782860393667</v>
      </c>
      <c r="AF782" s="205">
        <f t="shared" si="744"/>
        <v>0.63788782860393667</v>
      </c>
      <c r="AG782" s="205">
        <f t="shared" si="762"/>
        <v>0.63788782860393667</v>
      </c>
      <c r="AH782" s="205">
        <f t="shared" si="763"/>
        <v>0.63788782860393667</v>
      </c>
      <c r="AI782" s="205">
        <f t="shared" si="745"/>
        <v>0.54099654023074062</v>
      </c>
      <c r="AJ782" s="205">
        <f t="shared" si="780"/>
        <v>1375.832927303283</v>
      </c>
      <c r="AK782" s="205">
        <f t="shared" si="764"/>
        <v>118.85404605532121</v>
      </c>
      <c r="AL782" s="205">
        <f t="shared" si="746"/>
        <v>118.85404605532121</v>
      </c>
      <c r="AM782" s="205">
        <f t="shared" si="747"/>
        <v>-29.921728394387259</v>
      </c>
      <c r="AN782" s="205">
        <f t="shared" si="765"/>
        <v>-29.921728394387259</v>
      </c>
      <c r="AO782" s="205">
        <f t="shared" si="748"/>
        <v>-29.921728394387259</v>
      </c>
      <c r="AP782" s="205">
        <f t="shared" si="766"/>
        <v>-29.921728394387259</v>
      </c>
      <c r="AQ782" s="205">
        <f t="shared" si="796"/>
        <v>29.921728394387259</v>
      </c>
      <c r="AR782" s="215">
        <f t="shared" si="749"/>
        <v>71.946538100712459</v>
      </c>
      <c r="AS782" s="215">
        <f t="shared" si="750"/>
        <v>71.946538100712459</v>
      </c>
      <c r="AT782" s="215">
        <f t="shared" si="751"/>
        <v>133.05583844272829</v>
      </c>
      <c r="AU782" s="215">
        <f t="shared" si="797"/>
        <v>8721.105100561681</v>
      </c>
      <c r="AV782" s="201"/>
      <c r="AW782" s="115">
        <f t="shared" si="782"/>
        <v>116.32500000000609</v>
      </c>
      <c r="AX782" s="115">
        <f t="shared" si="783"/>
        <v>0.28421824561968551</v>
      </c>
      <c r="AY782" s="115">
        <f>IF(AX782&lt;0,0,(AX782^1.5)*100)</f>
        <v>15.152278062469543</v>
      </c>
      <c r="AZ782" s="115">
        <f t="shared" si="784"/>
        <v>0.28745880854953815</v>
      </c>
      <c r="BA782" s="115">
        <f t="shared" si="799"/>
        <v>15.412157261682365</v>
      </c>
      <c r="BB782" s="219">
        <f t="shared" si="785"/>
        <v>15.152278062469543</v>
      </c>
      <c r="BC782" s="220">
        <f t="shared" si="786"/>
        <v>15.152427992982977</v>
      </c>
      <c r="BD782" s="115">
        <f t="shared" si="787"/>
        <v>15.412157261682365</v>
      </c>
      <c r="BE782" s="115">
        <f t="shared" si="770"/>
        <v>0.25972926869938817</v>
      </c>
      <c r="BF782" s="115">
        <f t="shared" si="803"/>
        <v>0.28522743376321141</v>
      </c>
      <c r="BG782" s="115">
        <f t="shared" si="788"/>
        <v>1375.6314260120134</v>
      </c>
      <c r="BH782" s="115">
        <f t="shared" si="789"/>
        <v>103.0449024734252</v>
      </c>
      <c r="BI782" s="115">
        <f t="shared" si="804"/>
        <v>103.0449024734252</v>
      </c>
      <c r="BJ782" s="115">
        <f t="shared" si="773"/>
        <v>-8.0771554362717861</v>
      </c>
      <c r="BK782" s="115">
        <f t="shared" si="752"/>
        <v>-8.0771554362717861</v>
      </c>
      <c r="BL782" s="115">
        <f t="shared" si="753"/>
        <v>-8.0771554362717861</v>
      </c>
      <c r="BM782" s="115">
        <f>-BL782</f>
        <v>8.0771554362717861</v>
      </c>
      <c r="BN782" s="201">
        <f t="shared" si="754"/>
        <v>64.069463574511332</v>
      </c>
      <c r="BO782" s="216">
        <f t="shared" si="801"/>
        <v>5648.853672372853</v>
      </c>
      <c r="BP782" s="201"/>
      <c r="BQ782" s="110">
        <f t="shared" si="755"/>
        <v>5956.0788151917359</v>
      </c>
      <c r="BR782" s="110">
        <f t="shared" si="756"/>
        <v>0.14642360135190613</v>
      </c>
      <c r="BS782" s="110">
        <f t="shared" si="775"/>
        <v>0.85357639864809387</v>
      </c>
      <c r="BT782" s="110">
        <f t="shared" si="776"/>
        <v>0.16927175992774915</v>
      </c>
      <c r="CC782" s="110"/>
      <c r="CD782" s="110"/>
      <c r="CE782" s="110"/>
      <c r="CW782" s="110"/>
      <c r="CX782" s="110"/>
    </row>
    <row r="783" spans="1:102">
      <c r="A783" s="110">
        <f t="shared" si="791"/>
        <v>1.6100000000001489</v>
      </c>
      <c r="B783" s="110">
        <f t="shared" si="757"/>
        <v>1471.2217101393207</v>
      </c>
      <c r="C783" s="116">
        <f t="shared" si="758"/>
        <v>1374.6005369168643</v>
      </c>
      <c r="E783" s="205">
        <f t="shared" si="726"/>
        <v>1315.4030879341362</v>
      </c>
      <c r="F783" s="205">
        <f t="shared" si="727"/>
        <v>1424.7548812236396</v>
      </c>
      <c r="G783" s="205">
        <f t="shared" si="728"/>
        <v>-0.16399037828723617</v>
      </c>
      <c r="H783" s="205">
        <f t="shared" si="729"/>
        <v>1297.470445986203</v>
      </c>
      <c r="I783" s="205">
        <f t="shared" si="730"/>
        <v>0</v>
      </c>
      <c r="K783" s="115">
        <f t="shared" si="731"/>
        <v>1286.4492900000175</v>
      </c>
      <c r="L783" s="115">
        <f t="shared" si="732"/>
        <v>1595.5052800000105</v>
      </c>
      <c r="M783" s="115">
        <f t="shared" si="733"/>
        <v>0.23854961832060617</v>
      </c>
      <c r="N783" s="115">
        <f t="shared" si="734"/>
        <v>1405.3240489633361</v>
      </c>
      <c r="O783" s="115">
        <f t="shared" si="735"/>
        <v>1847.2658000000056</v>
      </c>
      <c r="Q783" s="205">
        <f t="shared" si="736"/>
        <v>1.4249297383963571</v>
      </c>
      <c r="R783" s="204">
        <f t="shared" si="737"/>
        <v>109.60117020229683</v>
      </c>
      <c r="S783" s="204">
        <f t="shared" si="738"/>
        <v>109.60117020229683</v>
      </c>
      <c r="T783" s="115">
        <f t="shared" si="739"/>
        <v>0.59786066640969293</v>
      </c>
      <c r="U783" s="115">
        <f t="shared" si="795"/>
        <v>46.22745375618868</v>
      </c>
      <c r="V783" s="115">
        <f t="shared" si="741"/>
        <v>20.891937169449957</v>
      </c>
      <c r="W783" s="202">
        <f t="shared" si="802"/>
        <v>20.891937169449957</v>
      </c>
      <c r="Y783" s="205">
        <f t="shared" si="777"/>
        <v>119.01318864381655</v>
      </c>
      <c r="Z783" s="205">
        <f t="shared" si="778"/>
        <v>0.54134868027272098</v>
      </c>
      <c r="AA783" s="205">
        <f t="shared" si="742"/>
        <v>31.819237715261018</v>
      </c>
      <c r="AB783" s="205">
        <f t="shared" si="760"/>
        <v>31.766922779943794</v>
      </c>
      <c r="AC783" s="205">
        <f t="shared" si="779"/>
        <v>0.55049347771881818</v>
      </c>
      <c r="AD783" s="205">
        <f t="shared" si="743"/>
        <v>32.408262473267392</v>
      </c>
      <c r="AE783" s="205">
        <f t="shared" si="761"/>
        <v>0.64133969332359797</v>
      </c>
      <c r="AF783" s="205">
        <f t="shared" si="744"/>
        <v>0.64133969332359797</v>
      </c>
      <c r="AG783" s="205">
        <f t="shared" si="762"/>
        <v>0.64133969332359797</v>
      </c>
      <c r="AH783" s="205">
        <f t="shared" si="763"/>
        <v>0.64133969332359797</v>
      </c>
      <c r="AI783" s="205">
        <f t="shared" si="745"/>
        <v>0.54604727743594006</v>
      </c>
      <c r="AJ783" s="205">
        <f t="shared" si="780"/>
        <v>1375.1143369426072</v>
      </c>
      <c r="AK783" s="205">
        <f t="shared" si="764"/>
        <v>118.93356302202837</v>
      </c>
      <c r="AL783" s="205">
        <f t="shared" si="746"/>
        <v>118.93356302202837</v>
      </c>
      <c r="AM783" s="205">
        <f t="shared" si="747"/>
        <v>-30.089189737637483</v>
      </c>
      <c r="AN783" s="205">
        <f t="shared" si="765"/>
        <v>-30.089189737637483</v>
      </c>
      <c r="AO783" s="205">
        <f t="shared" si="748"/>
        <v>-30.089189737637483</v>
      </c>
      <c r="AP783" s="205">
        <f t="shared" si="766"/>
        <v>-30.089189737637483</v>
      </c>
      <c r="AQ783" s="205">
        <f t="shared" si="796"/>
        <v>30.089189737637483</v>
      </c>
      <c r="AR783" s="215">
        <f t="shared" si="749"/>
        <v>72.017412266245486</v>
      </c>
      <c r="AS783" s="215">
        <f t="shared" si="750"/>
        <v>72.017412266245486</v>
      </c>
      <c r="AT783" s="215">
        <f t="shared" si="751"/>
        <v>134.48686748829269</v>
      </c>
      <c r="AU783" s="215">
        <f t="shared" si="797"/>
        <v>8855.5919680499737</v>
      </c>
      <c r="AV783" s="201"/>
      <c r="AW783" s="115">
        <f t="shared" si="782"/>
        <v>116.42699999997593</v>
      </c>
      <c r="AX783" s="115">
        <f t="shared" si="783"/>
        <v>0.28522743376321141</v>
      </c>
      <c r="AY783" s="115">
        <f t="shared" si="798"/>
        <v>15.233052602759745</v>
      </c>
      <c r="AZ783" s="115">
        <f t="shared" si="784"/>
        <v>0.28846309342475046</v>
      </c>
      <c r="BA783" s="115">
        <f t="shared" si="799"/>
        <v>15.492995143596271</v>
      </c>
      <c r="BB783" s="115">
        <f t="shared" si="785"/>
        <v>15.233052602759745</v>
      </c>
      <c r="BC783" s="115">
        <f t="shared" si="786"/>
        <v>15.233199547345695</v>
      </c>
      <c r="BD783" s="115">
        <f t="shared" si="787"/>
        <v>15.492995143596271</v>
      </c>
      <c r="BE783" s="115">
        <f t="shared" si="770"/>
        <v>0.25979559625057647</v>
      </c>
      <c r="BF783" s="115">
        <f t="shared" si="803"/>
        <v>0.28623422672938598</v>
      </c>
      <c r="BG783" s="115">
        <f t="shared" si="788"/>
        <v>1374.9116923137503</v>
      </c>
      <c r="BH783" s="115">
        <f t="shared" si="789"/>
        <v>103.08890951491767</v>
      </c>
      <c r="BI783" s="115">
        <f t="shared" si="804"/>
        <v>103.08890951491767</v>
      </c>
      <c r="BJ783" s="115">
        <f t="shared" si="773"/>
        <v>-8.0722381541169401</v>
      </c>
      <c r="BK783" s="115">
        <f t="shared" si="752"/>
        <v>-8.0722381541169401</v>
      </c>
      <c r="BL783" s="115">
        <f t="shared" si="753"/>
        <v>-8.0722381541169401</v>
      </c>
      <c r="BM783" s="115">
        <f t="shared" si="800"/>
        <v>8.0722381541169401</v>
      </c>
      <c r="BN783" s="201">
        <f t="shared" si="754"/>
        <v>64.490517483803472</v>
      </c>
      <c r="BO783" s="216">
        <f t="shared" si="801"/>
        <v>5713.3441898566562</v>
      </c>
      <c r="BP783" s="201"/>
      <c r="BQ783" s="110">
        <f t="shared" si="755"/>
        <v>6027.5689676759885</v>
      </c>
      <c r="BR783" s="110">
        <f t="shared" si="756"/>
        <v>0.14691813591084249</v>
      </c>
      <c r="BS783" s="110">
        <f t="shared" si="775"/>
        <v>0.85308186408915754</v>
      </c>
      <c r="BT783" s="110">
        <f t="shared" si="776"/>
        <v>0.17130351006135161</v>
      </c>
      <c r="CC783" s="110"/>
      <c r="CD783" s="110"/>
      <c r="CE783" s="110"/>
      <c r="CW783" s="110"/>
      <c r="CX783" s="110"/>
    </row>
    <row r="784" spans="1:102">
      <c r="A784" s="110">
        <f t="shared" si="791"/>
        <v>1.6000000000001489</v>
      </c>
      <c r="B784" s="110">
        <f t="shared" si="757"/>
        <v>1471.0898982751014</v>
      </c>
      <c r="C784" s="116">
        <f t="shared" si="758"/>
        <v>1373.8803627942018</v>
      </c>
      <c r="E784" s="205">
        <f t="shared" si="726"/>
        <v>1314.1863448364029</v>
      </c>
      <c r="F784" s="205">
        <f t="shared" si="727"/>
        <v>1423.4342812236396</v>
      </c>
      <c r="G784" s="205">
        <f t="shared" si="728"/>
        <v>-0.16390998931446094</v>
      </c>
      <c r="H784" s="205">
        <f t="shared" si="729"/>
        <v>1296.279516750544</v>
      </c>
      <c r="I784" s="205">
        <f t="shared" si="730"/>
        <v>0</v>
      </c>
      <c r="K784" s="115">
        <f t="shared" si="731"/>
        <v>1285.2840000000174</v>
      </c>
      <c r="L784" s="115">
        <f t="shared" si="732"/>
        <v>1594.8080000000102</v>
      </c>
      <c r="M784" s="115">
        <f t="shared" si="733"/>
        <v>0.23885350318470885</v>
      </c>
      <c r="N784" s="115">
        <f t="shared" si="734"/>
        <v>1404.4398601498713</v>
      </c>
      <c r="O784" s="115">
        <f t="shared" si="735"/>
        <v>1846.8800000000056</v>
      </c>
      <c r="Q784" s="205">
        <f t="shared" si="736"/>
        <v>1.4362152606942</v>
      </c>
      <c r="R784" s="204">
        <f t="shared" si="737"/>
        <v>110.70656820154746</v>
      </c>
      <c r="S784" s="204">
        <f t="shared" si="738"/>
        <v>110.70656820154746</v>
      </c>
      <c r="T784" s="115">
        <f t="shared" si="739"/>
        <v>0.60029560962991013</v>
      </c>
      <c r="U784" s="115">
        <f t="shared" si="795"/>
        <v>46.510151119861007</v>
      </c>
      <c r="V784" s="115">
        <f t="shared" si="741"/>
        <v>21.01890462623842</v>
      </c>
      <c r="W784" s="202">
        <f t="shared" si="802"/>
        <v>21.01890462623842</v>
      </c>
      <c r="Y784" s="205">
        <f t="shared" si="777"/>
        <v>119.09292356590403</v>
      </c>
      <c r="Z784" s="205">
        <f t="shared" si="778"/>
        <v>0.54640865477046119</v>
      </c>
      <c r="AA784" s="205">
        <f t="shared" si="742"/>
        <v>32.121314366425366</v>
      </c>
      <c r="AB784" s="205">
        <f t="shared" si="760"/>
        <v>32.067814677320172</v>
      </c>
      <c r="AC784" s="205">
        <f t="shared" si="779"/>
        <v>0.55556214574767682</v>
      </c>
      <c r="AD784" s="205">
        <f t="shared" si="743"/>
        <v>32.712616740568315</v>
      </c>
      <c r="AE784" s="205">
        <f t="shared" si="761"/>
        <v>0.64480206324814304</v>
      </c>
      <c r="AF784" s="205">
        <f t="shared" si="744"/>
        <v>0.64480206324814304</v>
      </c>
      <c r="AG784" s="205">
        <f t="shared" si="762"/>
        <v>0.64480206324814304</v>
      </c>
      <c r="AH784" s="205">
        <f t="shared" si="763"/>
        <v>0.64480206324814304</v>
      </c>
      <c r="AI784" s="205">
        <f t="shared" si="745"/>
        <v>0.55111974707620159</v>
      </c>
      <c r="AJ784" s="205">
        <f t="shared" si="780"/>
        <v>1374.3950399067337</v>
      </c>
      <c r="AK784" s="205">
        <f t="shared" si="764"/>
        <v>119.01318864381655</v>
      </c>
      <c r="AL784" s="205">
        <f t="shared" si="746"/>
        <v>119.01318864381655</v>
      </c>
      <c r="AM784" s="205">
        <f t="shared" si="747"/>
        <v>-30.257273341483355</v>
      </c>
      <c r="AN784" s="205">
        <f t="shared" si="765"/>
        <v>-30.257273341483355</v>
      </c>
      <c r="AO784" s="205">
        <f t="shared" si="748"/>
        <v>-30.257273341483355</v>
      </c>
      <c r="AP784" s="205">
        <f t="shared" si="766"/>
        <v>-30.257273341483355</v>
      </c>
      <c r="AQ784" s="205">
        <f t="shared" si="796"/>
        <v>30.257273341483355</v>
      </c>
      <c r="AR784" s="215">
        <f t="shared" si="749"/>
        <v>72.088287087105385</v>
      </c>
      <c r="AS784" s="215">
        <f t="shared" si="750"/>
        <v>72.088287087105385</v>
      </c>
      <c r="AT784" s="215">
        <f t="shared" si="751"/>
        <v>135.92873461826773</v>
      </c>
      <c r="AU784" s="215">
        <f t="shared" si="797"/>
        <v>8991.5207026682419</v>
      </c>
      <c r="AV784" s="201"/>
      <c r="AW784" s="115">
        <f t="shared" si="782"/>
        <v>116.52900000001399</v>
      </c>
      <c r="AX784" s="115">
        <f t="shared" si="783"/>
        <v>0.28623422672938598</v>
      </c>
      <c r="AY784" s="115">
        <f t="shared" si="798"/>
        <v>15.313777951000423</v>
      </c>
      <c r="AZ784" s="115">
        <f t="shared" si="784"/>
        <v>0.28946499397199082</v>
      </c>
      <c r="BA784" s="115">
        <f t="shared" si="799"/>
        <v>15.573781444260494</v>
      </c>
      <c r="BB784" s="115">
        <f t="shared" si="785"/>
        <v>15.313777951000423</v>
      </c>
      <c r="BC784" s="115">
        <f t="shared" si="786"/>
        <v>15.313921928886865</v>
      </c>
      <c r="BD784" s="115">
        <f t="shared" si="787"/>
        <v>15.573781444260494</v>
      </c>
      <c r="BE784" s="115">
        <f t="shared" si="770"/>
        <v>0.25985951537362872</v>
      </c>
      <c r="BF784" s="115">
        <f t="shared" si="803"/>
        <v>0.28723863164291052</v>
      </c>
      <c r="BG784" s="115">
        <f t="shared" si="788"/>
        <v>1374.1912502206555</v>
      </c>
      <c r="BH784" s="115">
        <f t="shared" si="789"/>
        <v>103.13295195485344</v>
      </c>
      <c r="BI784" s="115">
        <f t="shared" si="804"/>
        <v>103.13295195485344</v>
      </c>
      <c r="BJ784" s="115">
        <f t="shared" si="773"/>
        <v>-8.0672515674697269</v>
      </c>
      <c r="BK784" s="115">
        <f t="shared" si="752"/>
        <v>-8.0672515674697269</v>
      </c>
      <c r="BL784" s="115">
        <f t="shared" si="753"/>
        <v>-8.0672515674697269</v>
      </c>
      <c r="BM784" s="115">
        <f t="shared" si="800"/>
        <v>8.0672515674697269</v>
      </c>
      <c r="BN784" s="201">
        <f t="shared" si="754"/>
        <v>64.91250029920927</v>
      </c>
      <c r="BO784" s="216">
        <f t="shared" si="801"/>
        <v>5778.2566901558657</v>
      </c>
      <c r="BP784" s="201"/>
      <c r="BQ784" s="110">
        <f t="shared" si="755"/>
        <v>6099.583091407103</v>
      </c>
      <c r="BR784" s="110">
        <f t="shared" si="756"/>
        <v>0.14741205370798552</v>
      </c>
      <c r="BS784" s="110">
        <f t="shared" si="775"/>
        <v>0.85258794629201451</v>
      </c>
      <c r="BT784" s="110">
        <f t="shared" si="776"/>
        <v>0.1733501514577899</v>
      </c>
      <c r="CC784" s="110"/>
      <c r="CD784" s="110"/>
      <c r="CE784" s="110"/>
      <c r="CW784" s="110"/>
      <c r="CX784" s="110"/>
    </row>
    <row r="785" spans="1:102">
      <c r="A785" s="110">
        <f t="shared" si="791"/>
        <v>1.5900000000001488</v>
      </c>
      <c r="B785" s="110">
        <f t="shared" si="757"/>
        <v>1470.9580864108821</v>
      </c>
      <c r="C785" s="116">
        <f t="shared" si="758"/>
        <v>1373.1594799233308</v>
      </c>
      <c r="E785" s="205">
        <f t="shared" si="726"/>
        <v>1312.9684753839178</v>
      </c>
      <c r="F785" s="205">
        <f t="shared" si="727"/>
        <v>1422.1108812236398</v>
      </c>
      <c r="G785" s="205">
        <f t="shared" si="728"/>
        <v>-0.16382895520745902</v>
      </c>
      <c r="H785" s="205">
        <f t="shared" si="729"/>
        <v>1295.0877890663678</v>
      </c>
      <c r="I785" s="205">
        <f t="shared" si="730"/>
        <v>0</v>
      </c>
      <c r="K785" s="115">
        <f t="shared" si="731"/>
        <v>1284.1176900000173</v>
      </c>
      <c r="L785" s="115">
        <f t="shared" si="732"/>
        <v>1594.1100800000104</v>
      </c>
      <c r="M785" s="115">
        <f t="shared" si="733"/>
        <v>0.23915816326530154</v>
      </c>
      <c r="N785" s="115">
        <f t="shared" si="734"/>
        <v>1403.5553186140044</v>
      </c>
      <c r="O785" s="115">
        <f t="shared" si="735"/>
        <v>1846.4938000000059</v>
      </c>
      <c r="Q785" s="205">
        <f t="shared" si="736"/>
        <v>1.4475547777366706</v>
      </c>
      <c r="R785" s="204">
        <f t="shared" si="737"/>
        <v>111.81819060651745</v>
      </c>
      <c r="S785" s="204">
        <f t="shared" si="738"/>
        <v>111.81819060651745</v>
      </c>
      <c r="T785" s="115">
        <f t="shared" si="739"/>
        <v>0.60272575210916923</v>
      </c>
      <c r="U785" s="115">
        <f t="shared" si="795"/>
        <v>46.792863348346117</v>
      </c>
      <c r="V785" s="115">
        <f t="shared" si="741"/>
        <v>21.14592450561069</v>
      </c>
      <c r="W785" s="202">
        <f t="shared" si="802"/>
        <v>21.14592450561069</v>
      </c>
      <c r="Y785" s="205">
        <f t="shared" si="777"/>
        <v>119.17276841761567</v>
      </c>
      <c r="Z785" s="205">
        <f t="shared" si="778"/>
        <v>0.55149054188712621</v>
      </c>
      <c r="AA785" s="205">
        <f t="shared" si="742"/>
        <v>32.425080495518671</v>
      </c>
      <c r="AB785" s="205">
        <f t="shared" si="760"/>
        <v>32.370387410735006</v>
      </c>
      <c r="AC785" s="205">
        <f t="shared" si="779"/>
        <v>0.56065288343811348</v>
      </c>
      <c r="AD785" s="205">
        <f t="shared" si="743"/>
        <v>33.018662180848821</v>
      </c>
      <c r="AE785" s="205">
        <f t="shared" si="761"/>
        <v>0.64827477011381518</v>
      </c>
      <c r="AF785" s="205">
        <f t="shared" si="744"/>
        <v>0.64827477011381518</v>
      </c>
      <c r="AG785" s="205">
        <f t="shared" si="762"/>
        <v>0.64827477011381518</v>
      </c>
      <c r="AH785" s="205">
        <f t="shared" si="763"/>
        <v>0.64827477011381518</v>
      </c>
      <c r="AI785" s="205">
        <f t="shared" si="745"/>
        <v>0.55621424360319716</v>
      </c>
      <c r="AJ785" s="205">
        <f t="shared" si="780"/>
        <v>1373.6750360930919</v>
      </c>
      <c r="AK785" s="205">
        <f t="shared" si="764"/>
        <v>119.09292356590403</v>
      </c>
      <c r="AL785" s="205">
        <f t="shared" si="746"/>
        <v>119.09292356590403</v>
      </c>
      <c r="AM785" s="205">
        <f t="shared" si="747"/>
        <v>-30.425972823095464</v>
      </c>
      <c r="AN785" s="205">
        <f t="shared" si="765"/>
        <v>-30.425972823095464</v>
      </c>
      <c r="AO785" s="205">
        <f t="shared" si="748"/>
        <v>-30.425972823095464</v>
      </c>
      <c r="AP785" s="205">
        <f t="shared" si="766"/>
        <v>-30.425972823095464</v>
      </c>
      <c r="AQ785" s="205">
        <f t="shared" si="796"/>
        <v>30.425972823095464</v>
      </c>
      <c r="AR785" s="215">
        <f t="shared" si="749"/>
        <v>72.159163028294813</v>
      </c>
      <c r="AS785" s="215">
        <f t="shared" si="750"/>
        <v>72.159163028294813</v>
      </c>
      <c r="AT785" s="215">
        <f t="shared" si="751"/>
        <v>137.38151295898396</v>
      </c>
      <c r="AU785" s="215">
        <f t="shared" si="797"/>
        <v>9128.9022156272258</v>
      </c>
      <c r="AV785" s="201"/>
      <c r="AW785" s="115">
        <f t="shared" si="782"/>
        <v>116.63100000000658</v>
      </c>
      <c r="AX785" s="115">
        <f t="shared" si="783"/>
        <v>0.28723863164291047</v>
      </c>
      <c r="AY785" s="115">
        <f t="shared" si="798"/>
        <v>15.394453414353851</v>
      </c>
      <c r="AZ785" s="115">
        <f t="shared" si="784"/>
        <v>0.29046451728481287</v>
      </c>
      <c r="BA785" s="115">
        <f t="shared" si="799"/>
        <v>15.654515494443761</v>
      </c>
      <c r="BB785" s="115">
        <f t="shared" si="785"/>
        <v>15.394453414353851</v>
      </c>
      <c r="BC785" s="115">
        <f t="shared" si="786"/>
        <v>15.394594444561562</v>
      </c>
      <c r="BD785" s="115">
        <f t="shared" si="787"/>
        <v>15.654515494443761</v>
      </c>
      <c r="BE785" s="115">
        <f t="shared" si="770"/>
        <v>0.25992104988219822</v>
      </c>
      <c r="BF785" s="115">
        <f t="shared" si="803"/>
        <v>0.28824065558806922</v>
      </c>
      <c r="BG785" s="115">
        <f t="shared" si="788"/>
        <v>1373.4700997209277</v>
      </c>
      <c r="BH785" s="115">
        <f t="shared" si="789"/>
        <v>103.17702973247825</v>
      </c>
      <c r="BI785" s="115">
        <f t="shared" si="804"/>
        <v>103.17702973247825</v>
      </c>
      <c r="BJ785" s="115">
        <f t="shared" si="773"/>
        <v>-8.0621964788574374</v>
      </c>
      <c r="BK785" s="115">
        <f t="shared" si="752"/>
        <v>-8.0621964788574374</v>
      </c>
      <c r="BL785" s="115">
        <f t="shared" si="753"/>
        <v>-8.0621964788574374</v>
      </c>
      <c r="BM785" s="115">
        <f t="shared" si="800"/>
        <v>8.0621964788574374</v>
      </c>
      <c r="BN785" s="201">
        <f t="shared" si="754"/>
        <v>65.335414412817954</v>
      </c>
      <c r="BO785" s="216">
        <f t="shared" si="801"/>
        <v>5843.5921045686837</v>
      </c>
      <c r="BP785" s="201"/>
      <c r="BQ785" s="110">
        <f t="shared" si="755"/>
        <v>6172.123115674538</v>
      </c>
      <c r="BR785" s="110">
        <f t="shared" si="756"/>
        <v>0.14790538109072615</v>
      </c>
      <c r="BS785" s="110">
        <f t="shared" si="775"/>
        <v>0.85209461890927396</v>
      </c>
      <c r="BT785" s="110">
        <f t="shared" si="776"/>
        <v>0.17541173894747039</v>
      </c>
      <c r="CC785" s="110"/>
      <c r="CD785" s="110"/>
      <c r="CE785" s="110"/>
      <c r="CW785" s="110"/>
      <c r="CX785" s="110"/>
    </row>
    <row r="786" spans="1:102">
      <c r="A786" s="110">
        <f t="shared" si="791"/>
        <v>1.5800000000001488</v>
      </c>
      <c r="B786" s="110">
        <f t="shared" si="757"/>
        <v>1470.8262745466627</v>
      </c>
      <c r="C786" s="116">
        <f t="shared" si="758"/>
        <v>1372.4378882930478</v>
      </c>
      <c r="E786" s="205">
        <f t="shared" si="726"/>
        <v>1311.7494795766816</v>
      </c>
      <c r="F786" s="205">
        <f t="shared" si="727"/>
        <v>1420.7846812236398</v>
      </c>
      <c r="G786" s="205">
        <f t="shared" si="728"/>
        <v>-0.16374728049981369</v>
      </c>
      <c r="H786" s="205">
        <f t="shared" si="729"/>
        <v>1293.8952618282433</v>
      </c>
      <c r="I786" s="205">
        <f t="shared" si="730"/>
        <v>0</v>
      </c>
      <c r="K786" s="115">
        <f t="shared" si="731"/>
        <v>1282.9503600000173</v>
      </c>
      <c r="L786" s="115">
        <f t="shared" si="732"/>
        <v>1593.4115200000103</v>
      </c>
      <c r="M786" s="115">
        <f t="shared" si="733"/>
        <v>0.23946360153256246</v>
      </c>
      <c r="N786" s="115">
        <f t="shared" si="734"/>
        <v>1402.6704264379778</v>
      </c>
      <c r="O786" s="115">
        <f t="shared" si="735"/>
        <v>1846.1072000000058</v>
      </c>
      <c r="Q786" s="205">
        <f t="shared" si="736"/>
        <v>1.4589489684721362</v>
      </c>
      <c r="R786" s="204">
        <f t="shared" si="737"/>
        <v>112.93603750190854</v>
      </c>
      <c r="S786" s="204">
        <f t="shared" si="738"/>
        <v>112.93603750190854</v>
      </c>
      <c r="T786" s="115">
        <f t="shared" si="739"/>
        <v>0.60515110665259908</v>
      </c>
      <c r="U786" s="115">
        <f t="shared" si="795"/>
        <v>47.075587397641478</v>
      </c>
      <c r="V786" s="115">
        <f t="shared" si="741"/>
        <v>21.272995559116229</v>
      </c>
      <c r="W786" s="202">
        <f t="shared" si="802"/>
        <v>21.272995559116229</v>
      </c>
      <c r="Y786" s="205">
        <f t="shared" si="777"/>
        <v>119.25272381245112</v>
      </c>
      <c r="Z786" s="205">
        <f t="shared" si="778"/>
        <v>0.55659463915944629</v>
      </c>
      <c r="AA786" s="205">
        <f t="shared" si="742"/>
        <v>32.730542147404982</v>
      </c>
      <c r="AB786" s="205">
        <f t="shared" si="760"/>
        <v>32.674647138965959</v>
      </c>
      <c r="AC786" s="205">
        <f t="shared" si="779"/>
        <v>0.56576598919040111</v>
      </c>
      <c r="AD786" s="205">
        <f t="shared" si="743"/>
        <v>33.326404777648989</v>
      </c>
      <c r="AE786" s="205">
        <f t="shared" si="761"/>
        <v>0.65175763868302994</v>
      </c>
      <c r="AF786" s="205">
        <f t="shared" si="744"/>
        <v>0.65175763868302994</v>
      </c>
      <c r="AG786" s="205">
        <f t="shared" si="762"/>
        <v>0.65175763868302994</v>
      </c>
      <c r="AH786" s="205">
        <f t="shared" si="763"/>
        <v>0.65175763868302994</v>
      </c>
      <c r="AI786" s="205">
        <f t="shared" si="745"/>
        <v>0.56133106457404136</v>
      </c>
      <c r="AJ786" s="205">
        <f t="shared" si="780"/>
        <v>1372.9543253932138</v>
      </c>
      <c r="AK786" s="205">
        <f t="shared" si="764"/>
        <v>119.17276841761567</v>
      </c>
      <c r="AL786" s="205">
        <f t="shared" si="746"/>
        <v>119.17276841761567</v>
      </c>
      <c r="AM786" s="205">
        <f t="shared" si="747"/>
        <v>-30.595281525591744</v>
      </c>
      <c r="AN786" s="205">
        <f t="shared" si="765"/>
        <v>-30.595281525591744</v>
      </c>
      <c r="AO786" s="205">
        <f t="shared" si="748"/>
        <v>-30.595281525591744</v>
      </c>
      <c r="AP786" s="205">
        <f t="shared" si="766"/>
        <v>-30.595281525591744</v>
      </c>
      <c r="AQ786" s="205">
        <f t="shared" si="796"/>
        <v>30.595281525591744</v>
      </c>
      <c r="AR786" s="215">
        <f t="shared" si="749"/>
        <v>72.23004046215371</v>
      </c>
      <c r="AS786" s="215">
        <f t="shared" si="750"/>
        <v>72.23004046215371</v>
      </c>
      <c r="AT786" s="215">
        <f t="shared" si="751"/>
        <v>138.84527582739835</v>
      </c>
      <c r="AU786" s="215">
        <f t="shared" si="797"/>
        <v>9267.7474914546237</v>
      </c>
      <c r="AV786" s="201"/>
      <c r="AW786" s="115">
        <f t="shared" si="782"/>
        <v>116.73299999999917</v>
      </c>
      <c r="AX786" s="115">
        <f t="shared" si="783"/>
        <v>0.28824065558806922</v>
      </c>
      <c r="AY786" s="115">
        <f t="shared" si="798"/>
        <v>15.475078308003765</v>
      </c>
      <c r="AZ786" s="115">
        <f t="shared" si="784"/>
        <v>0.29146167041646198</v>
      </c>
      <c r="BA786" s="115">
        <f t="shared" si="799"/>
        <v>15.735196632663065</v>
      </c>
      <c r="BB786" s="115">
        <f t="shared" si="785"/>
        <v>15.475078308003765</v>
      </c>
      <c r="BC786" s="115">
        <f t="shared" si="786"/>
        <v>15.475216409350137</v>
      </c>
      <c r="BD786" s="115">
        <f t="shared" si="787"/>
        <v>15.735196632663065</v>
      </c>
      <c r="BE786" s="115">
        <f t="shared" si="770"/>
        <v>0.25998022331292781</v>
      </c>
      <c r="BF786" s="115">
        <f t="shared" si="803"/>
        <v>0.28924030561192554</v>
      </c>
      <c r="BG786" s="115">
        <f t="shared" si="788"/>
        <v>1372.7482407990483</v>
      </c>
      <c r="BH786" s="115">
        <f t="shared" si="789"/>
        <v>103.22114278799282</v>
      </c>
      <c r="BI786" s="115">
        <f t="shared" si="804"/>
        <v>103.22114278799282</v>
      </c>
      <c r="BJ786" s="115">
        <f t="shared" si="773"/>
        <v>-8.0570737033854467</v>
      </c>
      <c r="BK786" s="115">
        <f t="shared" si="752"/>
        <v>-8.0570737033854467</v>
      </c>
      <c r="BL786" s="115">
        <f t="shared" si="753"/>
        <v>-8.0570737033854467</v>
      </c>
      <c r="BM786" s="115">
        <f t="shared" si="800"/>
        <v>8.0570737033854467</v>
      </c>
      <c r="BN786" s="201">
        <f t="shared" si="754"/>
        <v>65.759262271650627</v>
      </c>
      <c r="BO786" s="216">
        <f t="shared" si="801"/>
        <v>5909.3513668403339</v>
      </c>
      <c r="BP786" s="201"/>
      <c r="BQ786" s="110">
        <f t="shared" si="755"/>
        <v>6245.1909793017639</v>
      </c>
      <c r="BR786" s="110">
        <f t="shared" si="756"/>
        <v>0.14839814382250954</v>
      </c>
      <c r="BS786" s="110">
        <f t="shared" si="775"/>
        <v>0.8516018561774904</v>
      </c>
      <c r="BT786" s="110">
        <f t="shared" si="776"/>
        <v>0.17748832763175612</v>
      </c>
      <c r="CC786" s="110"/>
      <c r="CD786" s="110"/>
      <c r="CE786" s="110"/>
      <c r="CW786" s="110"/>
      <c r="CX786" s="110"/>
    </row>
    <row r="787" spans="1:102">
      <c r="A787" s="110">
        <f t="shared" si="791"/>
        <v>1.5700000000001488</v>
      </c>
      <c r="B787" s="110">
        <f t="shared" si="757"/>
        <v>1470.6944626824434</v>
      </c>
      <c r="C787" s="116">
        <f t="shared" si="758"/>
        <v>1371.7155878884262</v>
      </c>
      <c r="E787" s="205">
        <f t="shared" si="726"/>
        <v>1310.5293574146935</v>
      </c>
      <c r="F787" s="205">
        <f t="shared" si="727"/>
        <v>1419.4556812236399</v>
      </c>
      <c r="G787" s="205">
        <f t="shared" si="728"/>
        <v>-0.16366496973863828</v>
      </c>
      <c r="H787" s="205">
        <f t="shared" si="729"/>
        <v>1292.7019339247613</v>
      </c>
      <c r="I787" s="205">
        <f t="shared" si="730"/>
        <v>0</v>
      </c>
      <c r="K787" s="115">
        <f t="shared" si="731"/>
        <v>1281.7820100000174</v>
      </c>
      <c r="L787" s="115">
        <f t="shared" si="732"/>
        <v>1592.7123200000105</v>
      </c>
      <c r="M787" s="115">
        <f t="shared" si="733"/>
        <v>0.23976982097186242</v>
      </c>
      <c r="N787" s="115">
        <f t="shared" si="734"/>
        <v>1401.7851857134967</v>
      </c>
      <c r="O787" s="115">
        <f t="shared" si="735"/>
        <v>1845.7202000000057</v>
      </c>
      <c r="Q787" s="205">
        <f t="shared" si="736"/>
        <v>1.4703985195412896</v>
      </c>
      <c r="R787" s="204">
        <f t="shared" si="737"/>
        <v>114.06010819600007</v>
      </c>
      <c r="S787" s="204">
        <f t="shared" si="738"/>
        <v>114.06010819600007</v>
      </c>
      <c r="T787" s="115">
        <f t="shared" si="739"/>
        <v>0.60757168602324463</v>
      </c>
      <c r="U787" s="115">
        <f t="shared" si="795"/>
        <v>47.358320257979614</v>
      </c>
      <c r="V787" s="115">
        <f t="shared" si="741"/>
        <v>21.400116551116476</v>
      </c>
      <c r="W787" s="202">
        <f t="shared" si="802"/>
        <v>21.400116551116476</v>
      </c>
      <c r="Y787" s="205">
        <f t="shared" si="777"/>
        <v>119.33279034819851</v>
      </c>
      <c r="Z787" s="205">
        <f t="shared" si="778"/>
        <v>0.56172124729970252</v>
      </c>
      <c r="AA787" s="205">
        <f t="shared" si="742"/>
        <v>33.037705295383986</v>
      </c>
      <c r="AB787" s="205">
        <f t="shared" si="760"/>
        <v>32.98059995422188</v>
      </c>
      <c r="AC787" s="205">
        <f t="shared" si="779"/>
        <v>0.57090176459829389</v>
      </c>
      <c r="AD787" s="205">
        <f t="shared" si="743"/>
        <v>33.635850440734337</v>
      </c>
      <c r="AE787" s="205">
        <f t="shared" si="761"/>
        <v>0.65525048651245754</v>
      </c>
      <c r="AF787" s="205">
        <f t="shared" si="744"/>
        <v>0.65525048651245754</v>
      </c>
      <c r="AG787" s="205">
        <f t="shared" si="762"/>
        <v>0.65525048651245754</v>
      </c>
      <c r="AH787" s="205">
        <f t="shared" si="763"/>
        <v>0.65525048651245754</v>
      </c>
      <c r="AI787" s="205">
        <f t="shared" si="745"/>
        <v>0.56647051071992527</v>
      </c>
      <c r="AJ787" s="205">
        <f t="shared" si="780"/>
        <v>1372.2329076935914</v>
      </c>
      <c r="AK787" s="205">
        <f t="shared" si="764"/>
        <v>119.25272381245112</v>
      </c>
      <c r="AL787" s="205">
        <f t="shared" si="746"/>
        <v>119.25272381245112</v>
      </c>
      <c r="AM787" s="205">
        <f t="shared" si="747"/>
        <v>-30.765192509265177</v>
      </c>
      <c r="AN787" s="205">
        <f t="shared" si="765"/>
        <v>-30.765192509265177</v>
      </c>
      <c r="AO787" s="205">
        <f t="shared" si="748"/>
        <v>-30.765192509265177</v>
      </c>
      <c r="AP787" s="205">
        <f t="shared" si="766"/>
        <v>-30.765192509265177</v>
      </c>
      <c r="AQ787" s="205">
        <f t="shared" si="796"/>
        <v>30.765192509265177</v>
      </c>
      <c r="AR787" s="215">
        <f t="shared" si="749"/>
        <v>72.300919666510552</v>
      </c>
      <c r="AS787" s="215">
        <f t="shared" si="750"/>
        <v>72.300919666510552</v>
      </c>
      <c r="AT787" s="215">
        <f t="shared" si="751"/>
        <v>140.3200967215121</v>
      </c>
      <c r="AU787" s="215">
        <f t="shared" si="797"/>
        <v>9408.0675881761363</v>
      </c>
      <c r="AV787" s="201"/>
      <c r="AW787" s="115">
        <f t="shared" si="782"/>
        <v>116.83499999999175</v>
      </c>
      <c r="AX787" s="115">
        <f t="shared" si="783"/>
        <v>0.28924030561192554</v>
      </c>
      <c r="AY787" s="115">
        <f t="shared" si="798"/>
        <v>15.555651955280503</v>
      </c>
      <c r="AZ787" s="115">
        <f t="shared" si="784"/>
        <v>0.29245646038307033</v>
      </c>
      <c r="BA787" s="115">
        <f t="shared" si="799"/>
        <v>15.815824205314073</v>
      </c>
      <c r="BB787" s="115">
        <f t="shared" si="785"/>
        <v>15.555651955280503</v>
      </c>
      <c r="BC787" s="115">
        <f t="shared" si="786"/>
        <v>15.555787146383992</v>
      </c>
      <c r="BD787" s="115">
        <f t="shared" si="787"/>
        <v>15.815824205314073</v>
      </c>
      <c r="BE787" s="115">
        <f t="shared" si="770"/>
        <v>0.26003705893008089</v>
      </c>
      <c r="BF787" s="115">
        <f t="shared" si="803"/>
        <v>0.29023758872755218</v>
      </c>
      <c r="BG787" s="115">
        <f t="shared" si="788"/>
        <v>1372.0256734367258</v>
      </c>
      <c r="BH787" s="115">
        <f t="shared" si="789"/>
        <v>103.26529106221179</v>
      </c>
      <c r="BI787" s="115">
        <f t="shared" si="804"/>
        <v>103.26529106221179</v>
      </c>
      <c r="BJ787" s="115">
        <f t="shared" si="773"/>
        <v>-8.0518840693568716</v>
      </c>
      <c r="BK787" s="115">
        <f t="shared" si="752"/>
        <v>-8.0518840693568716</v>
      </c>
      <c r="BL787" s="115">
        <f t="shared" si="753"/>
        <v>-8.0518840693568716</v>
      </c>
      <c r="BM787" s="115">
        <f t="shared" si="800"/>
        <v>8.0518840693568716</v>
      </c>
      <c r="BN787" s="201">
        <f t="shared" si="754"/>
        <v>66.184046378466064</v>
      </c>
      <c r="BO787" s="216">
        <f t="shared" si="801"/>
        <v>5975.5354132188004</v>
      </c>
      <c r="BP787" s="201"/>
      <c r="BQ787" s="110">
        <f t="shared" si="755"/>
        <v>6318.7886307145345</v>
      </c>
      <c r="BR787" s="110">
        <f t="shared" si="756"/>
        <v>0.1488903670941793</v>
      </c>
      <c r="BS787" s="110">
        <f t="shared" si="775"/>
        <v>0.85110963290582065</v>
      </c>
      <c r="BT787" s="110">
        <f t="shared" si="776"/>
        <v>0.1795799728849071</v>
      </c>
      <c r="CC787" s="110"/>
      <c r="CD787" s="110"/>
      <c r="CE787" s="110"/>
      <c r="CW787" s="110"/>
      <c r="CX787" s="110"/>
    </row>
    <row r="788" spans="1:102">
      <c r="A788" s="110">
        <f t="shared" si="791"/>
        <v>1.5600000000001488</v>
      </c>
      <c r="B788" s="110">
        <f t="shared" si="757"/>
        <v>1470.562650818224</v>
      </c>
      <c r="C788" s="116">
        <f t="shared" si="758"/>
        <v>1370.9925786917611</v>
      </c>
      <c r="E788" s="205">
        <f t="shared" si="726"/>
        <v>1309.3081088979543</v>
      </c>
      <c r="F788" s="205">
        <f t="shared" si="727"/>
        <v>1418.1238812236397</v>
      </c>
      <c r="G788" s="205">
        <f t="shared" si="728"/>
        <v>-0.16358202748390033</v>
      </c>
      <c r="H788" s="205">
        <f t="shared" si="729"/>
        <v>1291.5078042386922</v>
      </c>
      <c r="I788" s="205">
        <f t="shared" si="730"/>
        <v>0</v>
      </c>
      <c r="K788" s="115">
        <f t="shared" si="731"/>
        <v>1280.6126400000176</v>
      </c>
      <c r="L788" s="115">
        <f t="shared" si="732"/>
        <v>1592.0124800000106</v>
      </c>
      <c r="M788" s="115">
        <f t="shared" si="733"/>
        <v>0.24007682458386226</v>
      </c>
      <c r="N788" s="115">
        <f t="shared" si="734"/>
        <v>1400.8995985417853</v>
      </c>
      <c r="O788" s="115">
        <f t="shared" si="735"/>
        <v>1845.3328000000058</v>
      </c>
      <c r="Q788" s="205">
        <f t="shared" si="736"/>
        <v>1.4819041254206711</v>
      </c>
      <c r="R788" s="204">
        <f t="shared" si="737"/>
        <v>115.1904011940091</v>
      </c>
      <c r="S788" s="204">
        <f t="shared" si="738"/>
        <v>115.1904011940091</v>
      </c>
      <c r="T788" s="115">
        <f t="shared" si="739"/>
        <v>0.60998750294223258</v>
      </c>
      <c r="U788" s="115">
        <f t="shared" si="795"/>
        <v>47.641058953408582</v>
      </c>
      <c r="V788" s="115">
        <f t="shared" si="741"/>
        <v>21.527286258645322</v>
      </c>
      <c r="W788" s="202">
        <f t="shared" si="802"/>
        <v>21.527286258645322</v>
      </c>
      <c r="Y788" s="205">
        <f t="shared" si="777"/>
        <v>119.41296860691172</v>
      </c>
      <c r="Z788" s="205">
        <f t="shared" si="778"/>
        <v>0.56687067026630356</v>
      </c>
      <c r="AA788" s="205">
        <f t="shared" si="742"/>
        <v>33.346575838175426</v>
      </c>
      <c r="AB788" s="205">
        <f t="shared" si="760"/>
        <v>33.288251879314529</v>
      </c>
      <c r="AC788" s="205">
        <f t="shared" si="779"/>
        <v>0.57606051451982776</v>
      </c>
      <c r="AD788" s="205">
        <f t="shared" si="743"/>
        <v>33.947005003026923</v>
      </c>
      <c r="AE788" s="205">
        <f t="shared" si="761"/>
        <v>0.65875312371239403</v>
      </c>
      <c r="AF788" s="205">
        <f t="shared" si="744"/>
        <v>0.65875312371239403</v>
      </c>
      <c r="AG788" s="205">
        <f t="shared" si="762"/>
        <v>0.65875312371239403</v>
      </c>
      <c r="AH788" s="205">
        <f t="shared" si="763"/>
        <v>0.65875312371239403</v>
      </c>
      <c r="AI788" s="205">
        <f t="shared" si="745"/>
        <v>0.57163288601602169</v>
      </c>
      <c r="AJ788" s="205">
        <f t="shared" si="780"/>
        <v>1371.5107828765481</v>
      </c>
      <c r="AK788" s="205">
        <f t="shared" si="764"/>
        <v>119.33279034819851</v>
      </c>
      <c r="AL788" s="205">
        <f t="shared" si="746"/>
        <v>119.33279034819851</v>
      </c>
      <c r="AM788" s="205">
        <f t="shared" si="747"/>
        <v>-30.935698542391155</v>
      </c>
      <c r="AN788" s="205">
        <f t="shared" si="765"/>
        <v>-30.935698542391155</v>
      </c>
      <c r="AO788" s="205">
        <f t="shared" si="748"/>
        <v>-30.935698542391155</v>
      </c>
      <c r="AP788" s="205">
        <f t="shared" si="766"/>
        <v>-30.935698542391155</v>
      </c>
      <c r="AQ788" s="205">
        <f t="shared" si="796"/>
        <v>30.935698542391155</v>
      </c>
      <c r="AR788" s="215">
        <f t="shared" si="749"/>
        <v>72.371800822936819</v>
      </c>
      <c r="AS788" s="215">
        <f t="shared" si="750"/>
        <v>72.371800822936819</v>
      </c>
      <c r="AT788" s="215">
        <f t="shared" si="751"/>
        <v>141.80604931032582</v>
      </c>
      <c r="AU788" s="215">
        <f t="shared" si="797"/>
        <v>9549.873637486462</v>
      </c>
      <c r="AV788" s="201"/>
      <c r="AW788" s="115">
        <f t="shared" si="782"/>
        <v>116.93699999998434</v>
      </c>
      <c r="AX788" s="115">
        <f t="shared" si="783"/>
        <v>0.29023758872755218</v>
      </c>
      <c r="AY788" s="115">
        <f t="shared" si="798"/>
        <v>15.63617368779329</v>
      </c>
      <c r="AZ788" s="115">
        <f t="shared" si="784"/>
        <v>0.29344889416688708</v>
      </c>
      <c r="BA788" s="115">
        <f t="shared" si="799"/>
        <v>15.89639756680879</v>
      </c>
      <c r="BB788" s="115">
        <f t="shared" si="785"/>
        <v>15.63617368779329</v>
      </c>
      <c r="BC788" s="115">
        <f t="shared" si="786"/>
        <v>15.636305987077561</v>
      </c>
      <c r="BD788" s="115">
        <f t="shared" si="787"/>
        <v>15.89639756680879</v>
      </c>
      <c r="BE788" s="115">
        <f t="shared" si="770"/>
        <v>0.26009157973122932</v>
      </c>
      <c r="BF788" s="115">
        <f t="shared" si="803"/>
        <v>0.29123251191728755</v>
      </c>
      <c r="BG788" s="115">
        <f t="shared" si="788"/>
        <v>1371.302397613857</v>
      </c>
      <c r="BH788" s="115">
        <f t="shared" si="789"/>
        <v>103.30947449647275</v>
      </c>
      <c r="BI788" s="115">
        <f t="shared" si="804"/>
        <v>103.30947449647275</v>
      </c>
      <c r="BJ788" s="115">
        <f t="shared" si="773"/>
        <v>-8.0466284189592212</v>
      </c>
      <c r="BK788" s="115">
        <f t="shared" si="752"/>
        <v>-8.0466284189592212</v>
      </c>
      <c r="BL788" s="115">
        <f t="shared" si="753"/>
        <v>-8.0466284189592212</v>
      </c>
      <c r="BM788" s="115">
        <f t="shared" si="800"/>
        <v>8.0466284189592212</v>
      </c>
      <c r="BN788" s="201">
        <f t="shared" si="754"/>
        <v>66.609769292592929</v>
      </c>
      <c r="BO788" s="216">
        <f t="shared" si="801"/>
        <v>6042.1451825113936</v>
      </c>
      <c r="BP788" s="201"/>
      <c r="BQ788" s="110">
        <f t="shared" si="755"/>
        <v>6392.9180280089004</v>
      </c>
      <c r="BR788" s="110">
        <f t="shared" si="756"/>
        <v>0.14938207553493077</v>
      </c>
      <c r="BS788" s="110">
        <f t="shared" si="775"/>
        <v>0.85061792446506923</v>
      </c>
      <c r="BT788" s="110">
        <f t="shared" si="776"/>
        <v>0.18168673035601296</v>
      </c>
      <c r="CC788" s="110"/>
      <c r="CD788" s="110"/>
      <c r="CE788" s="110"/>
      <c r="CW788" s="110"/>
      <c r="CX788" s="110"/>
    </row>
    <row r="789" spans="1:102">
      <c r="A789" s="110">
        <f t="shared" si="791"/>
        <v>1.5500000000001488</v>
      </c>
      <c r="B789" s="110">
        <f t="shared" si="757"/>
        <v>1470.4308389540047</v>
      </c>
      <c r="C789" s="116">
        <f t="shared" si="758"/>
        <v>1370.2688606835318</v>
      </c>
      <c r="E789" s="205">
        <f t="shared" si="726"/>
        <v>1308.0857340264633</v>
      </c>
      <c r="F789" s="205">
        <f t="shared" si="727"/>
        <v>1416.7892812236398</v>
      </c>
      <c r="G789" s="205">
        <f t="shared" si="728"/>
        <v>-0.16349845830775045</v>
      </c>
      <c r="H789" s="205">
        <f t="shared" si="729"/>
        <v>1290.3128716471413</v>
      </c>
      <c r="I789" s="205">
        <f t="shared" si="730"/>
        <v>0</v>
      </c>
      <c r="K789" s="115">
        <f t="shared" si="731"/>
        <v>1279.4422500000173</v>
      </c>
      <c r="L789" s="115">
        <f t="shared" si="732"/>
        <v>1591.3120000000104</v>
      </c>
      <c r="M789" s="115">
        <f t="shared" si="733"/>
        <v>0.24038461538461081</v>
      </c>
      <c r="N789" s="115">
        <f t="shared" si="734"/>
        <v>1400.013667033641</v>
      </c>
      <c r="O789" s="115">
        <f t="shared" si="735"/>
        <v>1844.9450000000056</v>
      </c>
      <c r="Q789" s="205">
        <f t="shared" si="736"/>
        <v>1.4934664885688127</v>
      </c>
      <c r="R789" s="204">
        <f t="shared" si="737"/>
        <v>116.32691417064058</v>
      </c>
      <c r="S789" s="204">
        <f t="shared" si="738"/>
        <v>116.32691417064058</v>
      </c>
      <c r="T789" s="115">
        <f t="shared" si="739"/>
        <v>0.61239857008892851</v>
      </c>
      <c r="U789" s="115">
        <f t="shared" si="795"/>
        <v>47.923800541378142</v>
      </c>
      <c r="V789" s="115">
        <f t="shared" si="741"/>
        <v>21.65450347127198</v>
      </c>
      <c r="W789" s="202">
        <f t="shared" si="802"/>
        <v>21.65450347127198</v>
      </c>
      <c r="Y789" s="205">
        <f t="shared" si="777"/>
        <v>119.49325915509225</v>
      </c>
      <c r="Z789" s="205">
        <f t="shared" si="778"/>
        <v>0.57204321533569624</v>
      </c>
      <c r="AA789" s="205">
        <f t="shared" si="742"/>
        <v>33.657159596804888</v>
      </c>
      <c r="AB789" s="205">
        <f t="shared" si="760"/>
        <v>33.59760886473844</v>
      </c>
      <c r="AC789" s="205">
        <f t="shared" si="779"/>
        <v>0.58124254714946044</v>
      </c>
      <c r="AD789" s="205">
        <f t="shared" si="743"/>
        <v>34.259874217436249</v>
      </c>
      <c r="AE789" s="205">
        <f t="shared" si="761"/>
        <v>0.6622653526978084</v>
      </c>
      <c r="AF789" s="205">
        <f t="shared" si="744"/>
        <v>0.6622653526978084</v>
      </c>
      <c r="AG789" s="205">
        <f t="shared" si="762"/>
        <v>0.6622653526978084</v>
      </c>
      <c r="AH789" s="205">
        <f t="shared" si="763"/>
        <v>0.6622653526978084</v>
      </c>
      <c r="AI789" s="205">
        <f t="shared" si="745"/>
        <v>0.57681849775270977</v>
      </c>
      <c r="AJ789" s="205">
        <f t="shared" si="780"/>
        <v>1370.7879508211295</v>
      </c>
      <c r="AK789" s="205">
        <f t="shared" si="764"/>
        <v>119.41296860691172</v>
      </c>
      <c r="AL789" s="205">
        <f t="shared" si="746"/>
        <v>119.41296860691172</v>
      </c>
      <c r="AM789" s="205">
        <f t="shared" si="747"/>
        <v>-31.106792091675079</v>
      </c>
      <c r="AN789" s="205">
        <f t="shared" si="765"/>
        <v>-31.106792091675079</v>
      </c>
      <c r="AO789" s="205">
        <f t="shared" si="748"/>
        <v>-31.106792091675079</v>
      </c>
      <c r="AP789" s="205">
        <f t="shared" si="766"/>
        <v>-31.106792091675079</v>
      </c>
      <c r="AQ789" s="205">
        <f t="shared" si="796"/>
        <v>31.106792091675079</v>
      </c>
      <c r="AR789" s="215">
        <f t="shared" si="749"/>
        <v>72.442684014854706</v>
      </c>
      <c r="AS789" s="215">
        <f t="shared" si="750"/>
        <v>72.442684014854706</v>
      </c>
      <c r="AT789" s="215">
        <f t="shared" si="751"/>
        <v>143.30320742330989</v>
      </c>
      <c r="AU789" s="215">
        <f t="shared" si="797"/>
        <v>9693.1768449097726</v>
      </c>
      <c r="AV789" s="201"/>
      <c r="AW789" s="115">
        <f t="shared" si="782"/>
        <v>117.0390000000224</v>
      </c>
      <c r="AX789" s="115">
        <f t="shared" si="783"/>
        <v>0.2912325119172875</v>
      </c>
      <c r="AY789" s="115">
        <f t="shared" si="798"/>
        <v>15.716642845569032</v>
      </c>
      <c r="AZ789" s="115">
        <f t="shared" si="784"/>
        <v>0.29443897871953434</v>
      </c>
      <c r="BA789" s="115">
        <f t="shared" si="799"/>
        <v>15.976916079719555</v>
      </c>
      <c r="BB789" s="115">
        <f t="shared" si="785"/>
        <v>15.716642845569032</v>
      </c>
      <c r="BC789" s="115">
        <f t="shared" si="786"/>
        <v>15.716772271267153</v>
      </c>
      <c r="BD789" s="115">
        <f t="shared" si="787"/>
        <v>15.976916079719555</v>
      </c>
      <c r="BE789" s="115">
        <f t="shared" si="770"/>
        <v>0.26014380845240126</v>
      </c>
      <c r="BF789" s="115">
        <f t="shared" si="803"/>
        <v>0.29222508213602066</v>
      </c>
      <c r="BG789" s="115">
        <f t="shared" si="788"/>
        <v>1370.5784133095055</v>
      </c>
      <c r="BH789" s="115">
        <f t="shared" si="789"/>
        <v>103.35369303252256</v>
      </c>
      <c r="BI789" s="115">
        <f t="shared" si="804"/>
        <v>103.35369303252256</v>
      </c>
      <c r="BJ789" s="115">
        <f t="shared" si="773"/>
        <v>-8.0413076089626347</v>
      </c>
      <c r="BK789" s="115">
        <f t="shared" si="752"/>
        <v>-8.0413076089626347</v>
      </c>
      <c r="BL789" s="115">
        <f t="shared" si="753"/>
        <v>-8.0413076089626347</v>
      </c>
      <c r="BM789" s="115">
        <f t="shared" si="800"/>
        <v>8.0413076089626347</v>
      </c>
      <c r="BN789" s="201">
        <f t="shared" si="754"/>
        <v>67.036433630791251</v>
      </c>
      <c r="BO789" s="216">
        <f t="shared" si="801"/>
        <v>6109.1816161421848</v>
      </c>
      <c r="BP789" s="201"/>
      <c r="BQ789" s="110">
        <f t="shared" si="755"/>
        <v>6467.5811390189438</v>
      </c>
      <c r="BR789" s="110">
        <f t="shared" si="756"/>
        <v>0.14987329322288354</v>
      </c>
      <c r="BS789" s="110">
        <f t="shared" si="775"/>
        <v>0.85012670677711644</v>
      </c>
      <c r="BT789" s="110">
        <f t="shared" si="776"/>
        <v>0.18380865597091842</v>
      </c>
      <c r="CC789" s="110"/>
      <c r="CD789" s="110"/>
      <c r="CE789" s="110"/>
      <c r="CW789" s="110"/>
      <c r="CX789" s="110"/>
    </row>
    <row r="790" spans="1:102">
      <c r="A790" s="110">
        <f t="shared" si="791"/>
        <v>1.5400000000001488</v>
      </c>
      <c r="B790" s="110">
        <f t="shared" si="757"/>
        <v>1470.2990270897853</v>
      </c>
      <c r="C790" s="116">
        <f t="shared" si="758"/>
        <v>1369.5444338433833</v>
      </c>
      <c r="E790" s="205">
        <f t="shared" si="726"/>
        <v>1306.8622328002209</v>
      </c>
      <c r="F790" s="205">
        <f t="shared" si="727"/>
        <v>1415.4518812236399</v>
      </c>
      <c r="G790" s="205">
        <f t="shared" si="728"/>
        <v>-0.16341426679385529</v>
      </c>
      <c r="H790" s="205">
        <f t="shared" si="729"/>
        <v>1289.1171350217053</v>
      </c>
      <c r="I790" s="205">
        <f t="shared" si="730"/>
        <v>0</v>
      </c>
      <c r="K790" s="115">
        <f t="shared" si="731"/>
        <v>1278.2708400000174</v>
      </c>
      <c r="L790" s="115">
        <f t="shared" si="732"/>
        <v>1590.6108800000104</v>
      </c>
      <c r="M790" s="115">
        <f t="shared" si="733"/>
        <v>0.24069319640564363</v>
      </c>
      <c r="N790" s="115">
        <f t="shared" si="734"/>
        <v>1399.1273933094942</v>
      </c>
      <c r="O790" s="115">
        <f t="shared" si="735"/>
        <v>1844.5568000000058</v>
      </c>
      <c r="Q790" s="205">
        <f t="shared" si="736"/>
        <v>1.5050863195751611</v>
      </c>
      <c r="R790" s="204">
        <f t="shared" si="737"/>
        <v>117.46964394181205</v>
      </c>
      <c r="S790" s="204">
        <f t="shared" si="738"/>
        <v>117.46964394181205</v>
      </c>
      <c r="T790" s="115">
        <f t="shared" si="739"/>
        <v>0.61480490010109567</v>
      </c>
      <c r="U790" s="115">
        <f t="shared" si="795"/>
        <v>48.206542112332649</v>
      </c>
      <c r="V790" s="115">
        <f t="shared" si="741"/>
        <v>21.78176699096533</v>
      </c>
      <c r="W790" s="202">
        <f t="shared" si="802"/>
        <v>21.78176699096533</v>
      </c>
      <c r="Y790" s="205">
        <f t="shared" si="777"/>
        <v>119.5736625435983</v>
      </c>
      <c r="Z790" s="205">
        <f t="shared" si="778"/>
        <v>0.57723919317565486</v>
      </c>
      <c r="AA790" s="205">
        <f t="shared" si="742"/>
        <v>33.969462311388099</v>
      </c>
      <c r="AB790" s="205">
        <f t="shared" si="760"/>
        <v>33.908676785655189</v>
      </c>
      <c r="AC790" s="205">
        <f t="shared" si="779"/>
        <v>0.58644817409159578</v>
      </c>
      <c r="AD790" s="205">
        <f t="shared" si="743"/>
        <v>34.574463753587196</v>
      </c>
      <c r="AE790" s="205">
        <f t="shared" si="761"/>
        <v>0.6657869679320072</v>
      </c>
      <c r="AF790" s="205">
        <f t="shared" si="744"/>
        <v>0.6657869679320072</v>
      </c>
      <c r="AG790" s="205">
        <f t="shared" si="762"/>
        <v>0.6657869679320072</v>
      </c>
      <c r="AH790" s="205">
        <f t="shared" si="763"/>
        <v>0.6657869679320072</v>
      </c>
      <c r="AI790" s="205">
        <f t="shared" si="745"/>
        <v>0.58202765660815492</v>
      </c>
      <c r="AJ790" s="205">
        <f t="shared" si="780"/>
        <v>1370.0644114040069</v>
      </c>
      <c r="AK790" s="205">
        <f t="shared" si="764"/>
        <v>119.49325915509225</v>
      </c>
      <c r="AL790" s="205">
        <f t="shared" si="746"/>
        <v>119.49325915509225</v>
      </c>
      <c r="AM790" s="205">
        <f t="shared" si="747"/>
        <v>-31.278465312619897</v>
      </c>
      <c r="AN790" s="205">
        <f t="shared" si="765"/>
        <v>-31.278465312619897</v>
      </c>
      <c r="AO790" s="205">
        <f t="shared" si="748"/>
        <v>-31.278465312619897</v>
      </c>
      <c r="AP790" s="205">
        <f t="shared" si="766"/>
        <v>-31.278465312619897</v>
      </c>
      <c r="AQ790" s="205">
        <f t="shared" si="796"/>
        <v>31.278465312619897</v>
      </c>
      <c r="AR790" s="215">
        <f t="shared" si="749"/>
        <v>72.513569225483749</v>
      </c>
      <c r="AS790" s="215">
        <f t="shared" si="750"/>
        <v>72.513569225483749</v>
      </c>
      <c r="AT790" s="215">
        <f t="shared" si="751"/>
        <v>144.81164503936782</v>
      </c>
      <c r="AU790" s="215">
        <f t="shared" si="797"/>
        <v>9837.9884899491408</v>
      </c>
      <c r="AV790" s="201"/>
      <c r="AW790" s="115">
        <f t="shared" si="782"/>
        <v>117.14099999999225</v>
      </c>
      <c r="AX790" s="115">
        <f t="shared" si="783"/>
        <v>0.29222508213602061</v>
      </c>
      <c r="AY790" s="115">
        <f t="shared" si="798"/>
        <v>15.797058777197742</v>
      </c>
      <c r="AZ790" s="115">
        <f t="shared" si="784"/>
        <v>0.29542672096529149</v>
      </c>
      <c r="BA790" s="115">
        <f t="shared" si="799"/>
        <v>16.057379114929589</v>
      </c>
      <c r="BB790" s="115">
        <f t="shared" si="785"/>
        <v>15.797058777197742</v>
      </c>
      <c r="BC790" s="115">
        <f t="shared" si="786"/>
        <v>15.79718534735678</v>
      </c>
      <c r="BD790" s="115">
        <f t="shared" si="787"/>
        <v>16.057379114929589</v>
      </c>
      <c r="BE790" s="115">
        <f t="shared" si="770"/>
        <v>0.2601937675728081</v>
      </c>
      <c r="BF790" s="115">
        <f t="shared" si="803"/>
        <v>0.29321530631452192</v>
      </c>
      <c r="BG790" s="115">
        <f t="shared" si="788"/>
        <v>1369.8537205029054</v>
      </c>
      <c r="BH790" s="115">
        <f t="shared" si="789"/>
        <v>103.39794661222177</v>
      </c>
      <c r="BI790" s="115">
        <f t="shared" si="804"/>
        <v>103.39794661222177</v>
      </c>
      <c r="BJ790" s="115">
        <f t="shared" si="773"/>
        <v>-8.035922511395805</v>
      </c>
      <c r="BK790" s="115">
        <f t="shared" si="752"/>
        <v>-8.035922511395805</v>
      </c>
      <c r="BL790" s="115">
        <f t="shared" si="753"/>
        <v>-8.035922511395805</v>
      </c>
      <c r="BM790" s="115">
        <f t="shared" si="800"/>
        <v>8.035922511395805</v>
      </c>
      <c r="BN790" s="201">
        <f t="shared" si="754"/>
        <v>67.464042068143783</v>
      </c>
      <c r="BO790" s="216">
        <f t="shared" si="801"/>
        <v>6176.6456582103283</v>
      </c>
      <c r="BP790" s="201"/>
      <c r="BQ790" s="110">
        <f t="shared" si="755"/>
        <v>6542.7799413842095</v>
      </c>
      <c r="BR790" s="110">
        <f t="shared" si="756"/>
        <v>0.15036404369528264</v>
      </c>
      <c r="BS790" s="110">
        <f t="shared" si="775"/>
        <v>0.84963595630471733</v>
      </c>
      <c r="BT790" s="110">
        <f t="shared" si="776"/>
        <v>0.18594580593413926</v>
      </c>
      <c r="CC790" s="110"/>
      <c r="CD790" s="110"/>
      <c r="CE790" s="110"/>
      <c r="CW790" s="110"/>
      <c r="CX790" s="110"/>
    </row>
    <row r="791" spans="1:102">
      <c r="A791" s="110">
        <f t="shared" si="791"/>
        <v>1.5300000000001488</v>
      </c>
      <c r="B791" s="110">
        <f t="shared" si="757"/>
        <v>1470.1672152255658</v>
      </c>
      <c r="C791" s="116">
        <f t="shared" si="758"/>
        <v>1368.8192981511286</v>
      </c>
      <c r="E791" s="205">
        <f t="shared" si="726"/>
        <v>1305.6376052192272</v>
      </c>
      <c r="F791" s="205">
        <f t="shared" si="727"/>
        <v>1414.1116812236401</v>
      </c>
      <c r="G791" s="205">
        <f t="shared" si="728"/>
        <v>-0.16332945753673556</v>
      </c>
      <c r="H791" s="205">
        <f t="shared" si="729"/>
        <v>1287.9205932286279</v>
      </c>
      <c r="I791" s="205">
        <f t="shared" si="730"/>
        <v>0</v>
      </c>
      <c r="K791" s="115">
        <f t="shared" si="731"/>
        <v>1277.0984100000176</v>
      </c>
      <c r="L791" s="115">
        <f t="shared" si="732"/>
        <v>1589.9091200000105</v>
      </c>
      <c r="M791" s="115">
        <f t="shared" si="733"/>
        <v>0.24100257069408276</v>
      </c>
      <c r="N791" s="115">
        <f t="shared" si="734"/>
        <v>1398.2407794994617</v>
      </c>
      <c r="O791" s="115">
        <f t="shared" si="735"/>
        <v>1844.1682000000058</v>
      </c>
      <c r="Q791" s="205">
        <f t="shared" si="736"/>
        <v>1.5167643373117583</v>
      </c>
      <c r="R791" s="204">
        <f t="shared" si="737"/>
        <v>118.61858643551675</v>
      </c>
      <c r="S791" s="204">
        <f t="shared" si="738"/>
        <v>118.61858643551675</v>
      </c>
      <c r="T791" s="115">
        <f t="shared" si="739"/>
        <v>0.61720650557505707</v>
      </c>
      <c r="U791" s="115">
        <f t="shared" si="795"/>
        <v>48.489280789310719</v>
      </c>
      <c r="V791" s="115">
        <f t="shared" si="741"/>
        <v>21.909075631961162</v>
      </c>
      <c r="W791" s="202">
        <f t="shared" si="802"/>
        <v>21.909075631961162</v>
      </c>
      <c r="Y791" s="205">
        <f t="shared" si="777"/>
        <v>119.65417930773573</v>
      </c>
      <c r="Z791" s="205">
        <f t="shared" si="778"/>
        <v>0.58245891791999271</v>
      </c>
      <c r="AA791" s="205">
        <f t="shared" si="742"/>
        <v>34.283489637810625</v>
      </c>
      <c r="AB791" s="205">
        <f t="shared" si="760"/>
        <v>34.22146143878139</v>
      </c>
      <c r="AC791" s="205">
        <f t="shared" si="779"/>
        <v>0.59167771043553641</v>
      </c>
      <c r="AD791" s="205">
        <f t="shared" si="743"/>
        <v>34.89077919444172</v>
      </c>
      <c r="AE791" s="205">
        <f t="shared" si="761"/>
        <v>0.66931775566033025</v>
      </c>
      <c r="AF791" s="205">
        <f t="shared" si="744"/>
        <v>0.66931775566033025</v>
      </c>
      <c r="AG791" s="205">
        <f t="shared" si="762"/>
        <v>0.66931775566033025</v>
      </c>
      <c r="AH791" s="205">
        <f t="shared" si="763"/>
        <v>0.66931775566033025</v>
      </c>
      <c r="AI791" s="205">
        <f t="shared" si="745"/>
        <v>0.58726067672227811</v>
      </c>
      <c r="AJ791" s="205">
        <f t="shared" si="780"/>
        <v>1369.3401645004026</v>
      </c>
      <c r="AK791" s="205">
        <f t="shared" si="764"/>
        <v>119.5736625435983</v>
      </c>
      <c r="AL791" s="205">
        <f t="shared" si="746"/>
        <v>119.5736625435983</v>
      </c>
      <c r="AM791" s="205">
        <f t="shared" si="747"/>
        <v>-31.450710039173586</v>
      </c>
      <c r="AN791" s="205">
        <f t="shared" si="765"/>
        <v>-31.450710039173586</v>
      </c>
      <c r="AO791" s="205">
        <f t="shared" si="748"/>
        <v>-31.450710039173586</v>
      </c>
      <c r="AP791" s="205">
        <f t="shared" si="766"/>
        <v>-31.450710039173586</v>
      </c>
      <c r="AQ791" s="205">
        <f t="shared" si="796"/>
        <v>31.450710039173586</v>
      </c>
      <c r="AR791" s="215">
        <f t="shared" si="749"/>
        <v>72.584456335935101</v>
      </c>
      <c r="AS791" s="215">
        <f t="shared" si="750"/>
        <v>72.584456335935101</v>
      </c>
      <c r="AT791" s="215">
        <f t="shared" si="751"/>
        <v>146.33143627528383</v>
      </c>
      <c r="AU791" s="215">
        <f t="shared" si="797"/>
        <v>9984.3199262244252</v>
      </c>
      <c r="AV791" s="201"/>
      <c r="AW791" s="115">
        <f t="shared" si="782"/>
        <v>117.24299999998483</v>
      </c>
      <c r="AX791" s="115">
        <f t="shared" si="783"/>
        <v>0.29321530631452192</v>
      </c>
      <c r="AY791" s="115">
        <f t="shared" si="798"/>
        <v>15.877420839986028</v>
      </c>
      <c r="AZ791" s="115">
        <f t="shared" si="784"/>
        <v>0.29641212780442561</v>
      </c>
      <c r="BA791" s="115">
        <f t="shared" si="799"/>
        <v>16.137786051791565</v>
      </c>
      <c r="BB791" s="115">
        <f t="shared" si="785"/>
        <v>15.877420839986028</v>
      </c>
      <c r="BC791" s="115">
        <f t="shared" si="786"/>
        <v>15.877544572470738</v>
      </c>
      <c r="BD791" s="115">
        <f t="shared" si="787"/>
        <v>16.137786051791565</v>
      </c>
      <c r="BE791" s="115">
        <f t="shared" si="770"/>
        <v>0.2602414793208272</v>
      </c>
      <c r="BF791" s="115">
        <f t="shared" si="803"/>
        <v>0.29420319136279688</v>
      </c>
      <c r="BG791" s="115">
        <f t="shared" si="788"/>
        <v>1369.1283191744778</v>
      </c>
      <c r="BH791" s="115">
        <f t="shared" si="789"/>
        <v>103.44223517768106</v>
      </c>
      <c r="BI791" s="115">
        <f t="shared" si="804"/>
        <v>103.44223517768106</v>
      </c>
      <c r="BJ791" s="115">
        <f t="shared" si="773"/>
        <v>-8.0304740143308866</v>
      </c>
      <c r="BK791" s="115">
        <f t="shared" si="752"/>
        <v>-8.0304740143308866</v>
      </c>
      <c r="BL791" s="115">
        <f t="shared" si="753"/>
        <v>-8.0304740143308866</v>
      </c>
      <c r="BM791" s="115">
        <f t="shared" si="800"/>
        <v>8.0304740143308866</v>
      </c>
      <c r="BN791" s="201">
        <f t="shared" si="754"/>
        <v>67.892597338976032</v>
      </c>
      <c r="BO791" s="216">
        <f t="shared" si="801"/>
        <v>6244.5382555493043</v>
      </c>
      <c r="BP791" s="201"/>
      <c r="BQ791" s="110">
        <f t="shared" si="755"/>
        <v>6618.5164226168163</v>
      </c>
      <c r="BR791" s="110">
        <f t="shared" si="756"/>
        <v>0.15085434995833771</v>
      </c>
      <c r="BS791" s="110">
        <f t="shared" si="775"/>
        <v>0.84914565004166231</v>
      </c>
      <c r="BT791" s="110">
        <f t="shared" si="776"/>
        <v>0.18809823673076992</v>
      </c>
      <c r="CC791" s="110"/>
      <c r="CD791" s="110"/>
      <c r="CE791" s="110"/>
      <c r="CW791" s="110"/>
      <c r="CX791" s="110"/>
    </row>
    <row r="792" spans="1:102">
      <c r="A792" s="110">
        <f t="shared" si="791"/>
        <v>1.5200000000001488</v>
      </c>
      <c r="B792" s="110">
        <f t="shared" si="757"/>
        <v>1470.0354033613464</v>
      </c>
      <c r="C792" s="116">
        <f t="shared" si="758"/>
        <v>1368.0934535877693</v>
      </c>
      <c r="E792" s="205">
        <f t="shared" si="726"/>
        <v>1304.4118512834818</v>
      </c>
      <c r="F792" s="205">
        <f t="shared" si="727"/>
        <v>1412.76868122364</v>
      </c>
      <c r="G792" s="205">
        <f t="shared" si="728"/>
        <v>-0.16324403514110924</v>
      </c>
      <c r="H792" s="205">
        <f t="shared" si="729"/>
        <v>1286.7232451289515</v>
      </c>
      <c r="I792" s="205">
        <f t="shared" si="730"/>
        <v>0</v>
      </c>
      <c r="K792" s="115">
        <f t="shared" si="731"/>
        <v>1275.9249600000176</v>
      </c>
      <c r="L792" s="115">
        <f t="shared" si="732"/>
        <v>1589.2067200000106</v>
      </c>
      <c r="M792" s="115">
        <f t="shared" si="733"/>
        <v>0.24131274131273667</v>
      </c>
      <c r="N792" s="115">
        <f t="shared" si="734"/>
        <v>1397.3538277434054</v>
      </c>
      <c r="O792" s="115">
        <f t="shared" si="735"/>
        <v>1843.7792000000059</v>
      </c>
      <c r="Q792" s="205">
        <f t="shared" si="736"/>
        <v>1.5285012690878179</v>
      </c>
      <c r="R792" s="204">
        <f t="shared" si="737"/>
        <v>119.7737366618061</v>
      </c>
      <c r="S792" s="204">
        <f t="shared" si="738"/>
        <v>119.7737366618061</v>
      </c>
      <c r="T792" s="115">
        <f t="shared" si="739"/>
        <v>0.61960339906585427</v>
      </c>
      <c r="U792" s="115">
        <f t="shared" si="795"/>
        <v>48.772013727550828</v>
      </c>
      <c r="V792" s="115">
        <f t="shared" si="741"/>
        <v>22.036428220630931</v>
      </c>
      <c r="W792" s="202">
        <f t="shared" si="802"/>
        <v>22.036428220630931</v>
      </c>
      <c r="Y792" s="205">
        <f t="shared" si="777"/>
        <v>119.73480996764455</v>
      </c>
      <c r="Z792" s="205">
        <f t="shared" si="778"/>
        <v>0.5877027072447274</v>
      </c>
      <c r="AA792" s="205">
        <f t="shared" si="742"/>
        <v>34.599247144298857</v>
      </c>
      <c r="AB792" s="205">
        <f t="shared" si="760"/>
        <v>34.535968539173126</v>
      </c>
      <c r="AC792" s="205">
        <f t="shared" si="779"/>
        <v>0.59693147483189535</v>
      </c>
      <c r="AD792" s="205">
        <f t="shared" si="743"/>
        <v>35.208826032810066</v>
      </c>
      <c r="AE792" s="205">
        <f t="shared" si="761"/>
        <v>0.67285749363693981</v>
      </c>
      <c r="AF792" s="205">
        <f t="shared" si="744"/>
        <v>0.67285749363693981</v>
      </c>
      <c r="AG792" s="205">
        <f t="shared" si="762"/>
        <v>0.67285749363693981</v>
      </c>
      <c r="AH792" s="205">
        <f t="shared" si="763"/>
        <v>0.67285749363693981</v>
      </c>
      <c r="AI792" s="205">
        <f t="shared" si="745"/>
        <v>0.59251787577215642</v>
      </c>
      <c r="AJ792" s="205">
        <f t="shared" si="780"/>
        <v>1368.6152099850292</v>
      </c>
      <c r="AK792" s="205">
        <f t="shared" si="764"/>
        <v>119.65417930773573</v>
      </c>
      <c r="AL792" s="205">
        <f t="shared" si="746"/>
        <v>119.65417930773573</v>
      </c>
      <c r="AM792" s="205">
        <f t="shared" si="747"/>
        <v>-31.623517773480437</v>
      </c>
      <c r="AN792" s="205">
        <f t="shared" si="765"/>
        <v>-31.623517773480437</v>
      </c>
      <c r="AO792" s="205">
        <f t="shared" si="748"/>
        <v>-31.623517773480437</v>
      </c>
      <c r="AP792" s="205">
        <f t="shared" si="766"/>
        <v>-31.623517773480437</v>
      </c>
      <c r="AQ792" s="205">
        <f t="shared" si="796"/>
        <v>31.623517773480437</v>
      </c>
      <c r="AR792" s="215">
        <f t="shared" si="749"/>
        <v>72.655345122879581</v>
      </c>
      <c r="AS792" s="215">
        <f t="shared" si="750"/>
        <v>72.655345122879581</v>
      </c>
      <c r="AT792" s="215">
        <f t="shared" si="751"/>
        <v>147.86265537361805</v>
      </c>
      <c r="AU792" s="215">
        <f t="shared" si="797"/>
        <v>10132.182581598043</v>
      </c>
      <c r="AV792" s="201"/>
      <c r="AW792" s="115">
        <f t="shared" si="782"/>
        <v>117.34500000000016</v>
      </c>
      <c r="AX792" s="115">
        <f t="shared" si="783"/>
        <v>0.29420319136279688</v>
      </c>
      <c r="AY792" s="115">
        <f t="shared" si="798"/>
        <v>15.957728400116675</v>
      </c>
      <c r="AZ792" s="115">
        <f t="shared" si="784"/>
        <v>0.29739520611654452</v>
      </c>
      <c r="BA792" s="115">
        <f t="shared" si="799"/>
        <v>16.218136278292107</v>
      </c>
      <c r="BB792" s="115">
        <f t="shared" si="785"/>
        <v>15.957728400116675</v>
      </c>
      <c r="BC792" s="115">
        <f t="shared" si="786"/>
        <v>15.957849312614046</v>
      </c>
      <c r="BD792" s="115">
        <f t="shared" si="787"/>
        <v>16.218136278292107</v>
      </c>
      <c r="BE792" s="115">
        <f t="shared" si="770"/>
        <v>0.26028696567806087</v>
      </c>
      <c r="BF792" s="115">
        <f t="shared" si="803"/>
        <v>0.29518874417348578</v>
      </c>
      <c r="BG792" s="115">
        <f t="shared" si="788"/>
        <v>1368.402209306875</v>
      </c>
      <c r="BH792" s="115">
        <f t="shared" si="789"/>
        <v>103.48655867085191</v>
      </c>
      <c r="BI792" s="115">
        <f t="shared" si="804"/>
        <v>103.48655867085191</v>
      </c>
      <c r="BJ792" s="115">
        <f t="shared" si="773"/>
        <v>-8.02496302257404</v>
      </c>
      <c r="BK792" s="115">
        <f t="shared" si="752"/>
        <v>-8.02496302257404</v>
      </c>
      <c r="BL792" s="115">
        <f t="shared" si="753"/>
        <v>-8.02496302257404</v>
      </c>
      <c r="BM792" s="115">
        <f t="shared" si="800"/>
        <v>8.02496302257404</v>
      </c>
      <c r="BN792" s="201">
        <f t="shared" si="754"/>
        <v>68.322102237810057</v>
      </c>
      <c r="BO792" s="216">
        <f t="shared" si="801"/>
        <v>6312.8603577871145</v>
      </c>
      <c r="BP792" s="201"/>
      <c r="BQ792" s="110">
        <f t="shared" si="755"/>
        <v>6694.7925801682077</v>
      </c>
      <c r="BR792" s="110">
        <f t="shared" si="756"/>
        <v>0.15134423449670895</v>
      </c>
      <c r="BS792" s="110">
        <f t="shared" si="775"/>
        <v>0.84865576550329103</v>
      </c>
      <c r="BT792" s="110">
        <f t="shared" si="776"/>
        <v>0.19026600512838049</v>
      </c>
      <c r="CC792" s="110"/>
      <c r="CD792" s="110"/>
      <c r="CE792" s="110"/>
      <c r="CW792" s="110"/>
      <c r="CX792" s="110"/>
    </row>
    <row r="793" spans="1:102">
      <c r="A793" s="110">
        <f t="shared" si="791"/>
        <v>1.5100000000001488</v>
      </c>
      <c r="B793" s="110">
        <f t="shared" si="757"/>
        <v>1469.9035914971271</v>
      </c>
      <c r="C793" s="116">
        <f t="shared" si="758"/>
        <v>1367.3669001365406</v>
      </c>
      <c r="E793" s="205">
        <f t="shared" si="726"/>
        <v>1303.1849709929852</v>
      </c>
      <c r="F793" s="205">
        <f t="shared" si="727"/>
        <v>1411.4228812236402</v>
      </c>
      <c r="G793" s="205">
        <f t="shared" si="728"/>
        <v>-0.16315800422123963</v>
      </c>
      <c r="H793" s="205">
        <f t="shared" si="729"/>
        <v>1285.5250895786739</v>
      </c>
      <c r="I793" s="205">
        <f t="shared" si="730"/>
        <v>0</v>
      </c>
      <c r="K793" s="115">
        <f t="shared" si="731"/>
        <v>1274.7504900000176</v>
      </c>
      <c r="L793" s="115">
        <f t="shared" si="732"/>
        <v>1588.5036800000105</v>
      </c>
      <c r="M793" s="115">
        <f t="shared" si="733"/>
        <v>0.24162371134020155</v>
      </c>
      <c r="N793" s="115">
        <f t="shared" si="734"/>
        <v>1396.4665401909904</v>
      </c>
      <c r="O793" s="115">
        <f t="shared" si="735"/>
        <v>1843.3898000000058</v>
      </c>
      <c r="Q793" s="205">
        <f t="shared" si="736"/>
        <v>1.5402978508072129</v>
      </c>
      <c r="R793" s="204">
        <f t="shared" si="737"/>
        <v>120.935088681857</v>
      </c>
      <c r="S793" s="204">
        <f t="shared" si="738"/>
        <v>120.935088681857</v>
      </c>
      <c r="T793" s="115">
        <f t="shared" si="739"/>
        <v>0.6219955930874006</v>
      </c>
      <c r="U793" s="115">
        <f t="shared" si="795"/>
        <v>49.054738114102392</v>
      </c>
      <c r="V793" s="115">
        <f t="shared" si="741"/>
        <v>22.163823595352273</v>
      </c>
      <c r="W793" s="202">
        <f t="shared" si="802"/>
        <v>22.163823595352273</v>
      </c>
      <c r="Y793" s="205">
        <f t="shared" si="777"/>
        <v>119.81555502775326</v>
      </c>
      <c r="Z793" s="205">
        <f t="shared" si="778"/>
        <v>0.59297088244575058</v>
      </c>
      <c r="AA793" s="205">
        <f t="shared" si="742"/>
        <v>34.916740307879124</v>
      </c>
      <c r="AB793" s="205">
        <f t="shared" si="760"/>
        <v>34.85220371690793</v>
      </c>
      <c r="AC793" s="205">
        <f t="shared" si="779"/>
        <v>0.60220978957051863</v>
      </c>
      <c r="AD793" s="205">
        <f t="shared" si="743"/>
        <v>35.528609667748569</v>
      </c>
      <c r="AE793" s="205">
        <f t="shared" si="761"/>
        <v>0.67640595084063904</v>
      </c>
      <c r="AF793" s="205">
        <f t="shared" si="744"/>
        <v>0.67640595084063904</v>
      </c>
      <c r="AG793" s="205">
        <f t="shared" si="762"/>
        <v>0.67640595084063904</v>
      </c>
      <c r="AH793" s="205">
        <f t="shared" si="763"/>
        <v>0.67640595084063904</v>
      </c>
      <c r="AI793" s="205">
        <f t="shared" si="745"/>
        <v>0.59779957504892478</v>
      </c>
      <c r="AJ793" s="205">
        <f t="shared" si="780"/>
        <v>1367.8895477330543</v>
      </c>
      <c r="AK793" s="205">
        <f t="shared" si="764"/>
        <v>119.73480996764455</v>
      </c>
      <c r="AL793" s="205">
        <f t="shared" si="746"/>
        <v>119.73480996764455</v>
      </c>
      <c r="AM793" s="205">
        <f t="shared" si="747"/>
        <v>-31.796879675241811</v>
      </c>
      <c r="AN793" s="205">
        <f t="shared" si="765"/>
        <v>-31.796879675241811</v>
      </c>
      <c r="AO793" s="205">
        <f t="shared" si="748"/>
        <v>-31.796879675241811</v>
      </c>
      <c r="AP793" s="205">
        <f t="shared" si="766"/>
        <v>-31.796879675241811</v>
      </c>
      <c r="AQ793" s="205">
        <f t="shared" si="796"/>
        <v>31.796879675241811</v>
      </c>
      <c r="AR793" s="215">
        <f t="shared" si="749"/>
        <v>72.726235256371581</v>
      </c>
      <c r="AS793" s="215">
        <f t="shared" si="750"/>
        <v>72.726235256371581</v>
      </c>
      <c r="AT793" s="215">
        <f t="shared" si="751"/>
        <v>149.4053766900461</v>
      </c>
      <c r="AU793" s="215">
        <f t="shared" si="797"/>
        <v>10281.58795828809</v>
      </c>
      <c r="AV793" s="201"/>
      <c r="AW793" s="115">
        <f t="shared" si="782"/>
        <v>117.44699999999274</v>
      </c>
      <c r="AX793" s="115">
        <f t="shared" si="783"/>
        <v>0.29518874417348578</v>
      </c>
      <c r="AY793" s="115">
        <f t="shared" si="798"/>
        <v>16.037980832816196</v>
      </c>
      <c r="AZ793" s="115">
        <f t="shared" si="784"/>
        <v>0.29837596276399647</v>
      </c>
      <c r="BA793" s="115">
        <f t="shared" si="799"/>
        <v>16.298429191224329</v>
      </c>
      <c r="BB793" s="115">
        <f t="shared" si="785"/>
        <v>16.037980832816196</v>
      </c>
      <c r="BC793" s="115">
        <f t="shared" si="786"/>
        <v>16.038098942839788</v>
      </c>
      <c r="BD793" s="115">
        <f t="shared" si="787"/>
        <v>16.298429191224329</v>
      </c>
      <c r="BE793" s="115">
        <f t="shared" si="770"/>
        <v>0.26033024838454111</v>
      </c>
      <c r="BF793" s="115">
        <f t="shared" si="803"/>
        <v>0.29617197162530506</v>
      </c>
      <c r="BG793" s="115">
        <f t="shared" si="788"/>
        <v>1367.6753908860444</v>
      </c>
      <c r="BH793" s="115">
        <f t="shared" si="789"/>
        <v>103.53091703343571</v>
      </c>
      <c r="BI793" s="115">
        <f t="shared" si="804"/>
        <v>103.53091703343571</v>
      </c>
      <c r="BJ793" s="115">
        <f t="shared" si="773"/>
        <v>-8.0193904584298519</v>
      </c>
      <c r="BK793" s="115">
        <f t="shared" si="752"/>
        <v>-8.0193904584298519</v>
      </c>
      <c r="BL793" s="115">
        <f t="shared" si="753"/>
        <v>-8.0193904584298519</v>
      </c>
      <c r="BM793" s="115">
        <f t="shared" si="800"/>
        <v>8.0193904584298519</v>
      </c>
      <c r="BN793" s="201">
        <f t="shared" si="754"/>
        <v>68.752559620347469</v>
      </c>
      <c r="BO793" s="216">
        <f t="shared" si="801"/>
        <v>6381.6129174074622</v>
      </c>
      <c r="BP793" s="201"/>
      <c r="BQ793" s="110">
        <f t="shared" si="755"/>
        <v>6771.6104214955249</v>
      </c>
      <c r="BR793" s="110">
        <f t="shared" si="756"/>
        <v>0.15183371928264855</v>
      </c>
      <c r="BS793" s="110">
        <f t="shared" si="775"/>
        <v>0.84816628071735145</v>
      </c>
      <c r="BT793" s="110">
        <f t="shared" si="776"/>
        <v>0.19244916817890284</v>
      </c>
      <c r="CC793" s="110"/>
      <c r="CD793" s="110"/>
      <c r="CE793" s="110"/>
      <c r="CW793" s="110"/>
      <c r="CX793" s="110"/>
    </row>
    <row r="794" spans="1:102">
      <c r="A794" s="110">
        <f t="shared" si="791"/>
        <v>1.5000000000001488</v>
      </c>
      <c r="B794" s="110">
        <f t="shared" si="757"/>
        <v>1469.7717796329077</v>
      </c>
      <c r="C794" s="116">
        <f t="shared" si="758"/>
        <v>1366.6396377839769</v>
      </c>
      <c r="E794" s="205">
        <f t="shared" si="726"/>
        <v>1301.9569643477369</v>
      </c>
      <c r="F794" s="205">
        <f t="shared" si="727"/>
        <v>1410.0742812236401</v>
      </c>
      <c r="G794" s="205">
        <f t="shared" si="728"/>
        <v>-0.16307136940028841</v>
      </c>
      <c r="H794" s="205">
        <f t="shared" si="729"/>
        <v>1284.3261254288984</v>
      </c>
      <c r="I794" s="205">
        <f t="shared" si="730"/>
        <v>0</v>
      </c>
      <c r="K794" s="115">
        <f t="shared" si="731"/>
        <v>1273.5750000000176</v>
      </c>
      <c r="L794" s="115">
        <f t="shared" si="732"/>
        <v>1587.8000000000104</v>
      </c>
      <c r="M794" s="115">
        <f t="shared" si="733"/>
        <v>0.24193548387096309</v>
      </c>
      <c r="N794" s="115">
        <f t="shared" si="734"/>
        <v>1395.5789190017417</v>
      </c>
      <c r="O794" s="115">
        <f t="shared" si="735"/>
        <v>1843.0000000000057</v>
      </c>
      <c r="Q794" s="205">
        <f t="shared" si="736"/>
        <v>1.5521548271290178</v>
      </c>
      <c r="R794" s="204">
        <f t="shared" si="737"/>
        <v>122.10263557610307</v>
      </c>
      <c r="S794" s="204">
        <f t="shared" si="738"/>
        <v>122.10263557610307</v>
      </c>
      <c r="T794" s="115">
        <f t="shared" si="739"/>
        <v>0.62438310011264109</v>
      </c>
      <c r="U794" s="115">
        <f t="shared" si="795"/>
        <v>49.337451167443646</v>
      </c>
      <c r="V794" s="115">
        <f t="shared" si="741"/>
        <v>22.291260606382</v>
      </c>
      <c r="W794" s="202">
        <f t="shared" si="802"/>
        <v>22.291260606382</v>
      </c>
      <c r="Y794" s="205">
        <f t="shared" si="777"/>
        <v>119.89641497755191</v>
      </c>
      <c r="Z794" s="205">
        <f t="shared" si="778"/>
        <v>0.59826376851806862</v>
      </c>
      <c r="AA794" s="205">
        <f t="shared" si="742"/>
        <v>35.235974510722798</v>
      </c>
      <c r="AB794" s="205">
        <f t="shared" si="760"/>
        <v>35.170172513660347</v>
      </c>
      <c r="AC794" s="205">
        <f t="shared" si="779"/>
        <v>0.60751298065998471</v>
      </c>
      <c r="AD794" s="205">
        <f t="shared" si="743"/>
        <v>35.850135400841538</v>
      </c>
      <c r="AE794" s="205">
        <f t="shared" si="761"/>
        <v>0.67996288718119047</v>
      </c>
      <c r="AF794" s="205">
        <f t="shared" si="744"/>
        <v>0.67996288718119047</v>
      </c>
      <c r="AG794" s="205">
        <f t="shared" si="762"/>
        <v>0.67996288718119047</v>
      </c>
      <c r="AH794" s="205">
        <f t="shared" si="763"/>
        <v>0.67996288718119047</v>
      </c>
      <c r="AI794" s="205">
        <f t="shared" si="745"/>
        <v>0.60310609953617766</v>
      </c>
      <c r="AJ794" s="205">
        <f t="shared" si="780"/>
        <v>1367.1631776210797</v>
      </c>
      <c r="AK794" s="205">
        <f t="shared" si="764"/>
        <v>119.81555502775326</v>
      </c>
      <c r="AL794" s="205">
        <f t="shared" si="746"/>
        <v>119.81555502775326</v>
      </c>
      <c r="AM794" s="205">
        <f t="shared" si="747"/>
        <v>-31.970786550208913</v>
      </c>
      <c r="AN794" s="205">
        <f t="shared" si="765"/>
        <v>-31.970786550208913</v>
      </c>
      <c r="AO794" s="205">
        <f t="shared" si="748"/>
        <v>-31.970786550208913</v>
      </c>
      <c r="AP794" s="205">
        <f t="shared" si="766"/>
        <v>-31.970786550208913</v>
      </c>
      <c r="AQ794" s="205">
        <f t="shared" si="796"/>
        <v>31.970786550208913</v>
      </c>
      <c r="AR794" s="215">
        <f t="shared" si="749"/>
        <v>72.797126297407544</v>
      </c>
      <c r="AS794" s="215">
        <f t="shared" si="750"/>
        <v>72.797126297407544</v>
      </c>
      <c r="AT794" s="215">
        <f t="shared" si="751"/>
        <v>150.95967468012091</v>
      </c>
      <c r="AU794" s="215">
        <f t="shared" si="797"/>
        <v>10432.547632968211</v>
      </c>
      <c r="AV794" s="201"/>
      <c r="AW794" s="115">
        <f t="shared" si="782"/>
        <v>117.54900000000806</v>
      </c>
      <c r="AX794" s="115">
        <f t="shared" si="783"/>
        <v>0.29617197162530506</v>
      </c>
      <c r="AY794" s="115">
        <f t="shared" si="798"/>
        <v>16.118177522530004</v>
      </c>
      <c r="AZ794" s="115">
        <f t="shared" si="784"/>
        <v>0.29935440459531071</v>
      </c>
      <c r="BA794" s="115">
        <f t="shared" si="799"/>
        <v>16.378664196367751</v>
      </c>
      <c r="BB794" s="115">
        <f t="shared" si="785"/>
        <v>16.118177522530004</v>
      </c>
      <c r="BC794" s="115">
        <f t="shared" si="786"/>
        <v>16.118292847424087</v>
      </c>
      <c r="BD794" s="115">
        <f t="shared" si="787"/>
        <v>16.378664196367751</v>
      </c>
      <c r="BE794" s="115">
        <f t="shared" si="770"/>
        <v>0.26037134894366432</v>
      </c>
      <c r="BF794" s="115">
        <f t="shared" si="803"/>
        <v>0.29715288058653294</v>
      </c>
      <c r="BG794" s="115">
        <f t="shared" si="788"/>
        <v>1366.9478639023187</v>
      </c>
      <c r="BH794" s="115">
        <f t="shared" si="789"/>
        <v>103.57531020674733</v>
      </c>
      <c r="BI794" s="115">
        <f t="shared" si="804"/>
        <v>103.57531020674733</v>
      </c>
      <c r="BJ794" s="115">
        <f t="shared" si="773"/>
        <v>-8.0137572625109836</v>
      </c>
      <c r="BK794" s="115">
        <f t="shared" si="752"/>
        <v>-8.0137572625109836</v>
      </c>
      <c r="BL794" s="115">
        <f t="shared" si="753"/>
        <v>-8.0137572625109836</v>
      </c>
      <c r="BM794" s="115">
        <f t="shared" si="800"/>
        <v>8.0137572625109836</v>
      </c>
      <c r="BN794" s="201">
        <f t="shared" si="754"/>
        <v>69.183972404485175</v>
      </c>
      <c r="BO794" s="216">
        <f t="shared" si="801"/>
        <v>6450.796889811947</v>
      </c>
      <c r="BP794" s="201"/>
      <c r="BQ794" s="110">
        <f t="shared" si="755"/>
        <v>6848.9719641275733</v>
      </c>
      <c r="BR794" s="110">
        <f t="shared" si="756"/>
        <v>0.15232282578480547</v>
      </c>
      <c r="BS794" s="110">
        <f t="shared" si="775"/>
        <v>0.84767717421519462</v>
      </c>
      <c r="BT794" s="110">
        <f t="shared" si="776"/>
        <v>0.19464778322050563</v>
      </c>
      <c r="CC794" s="110"/>
      <c r="CD794" s="110"/>
      <c r="CE794" s="110"/>
      <c r="CW794" s="110"/>
      <c r="CX794" s="110"/>
    </row>
    <row r="795" spans="1:102">
      <c r="A795" s="110">
        <f t="shared" si="791"/>
        <v>1.4900000000001488</v>
      </c>
      <c r="B795" s="110">
        <f t="shared" si="757"/>
        <v>1469.6399677686884</v>
      </c>
      <c r="C795" s="116">
        <f t="shared" si="758"/>
        <v>1365.9116665210029</v>
      </c>
      <c r="E795" s="205">
        <f t="shared" si="726"/>
        <v>1300.7278313477373</v>
      </c>
      <c r="F795" s="205">
        <f t="shared" si="727"/>
        <v>1408.7228812236401</v>
      </c>
      <c r="G795" s="205">
        <f t="shared" si="728"/>
        <v>-0.16298413530967445</v>
      </c>
      <c r="H795" s="205">
        <f t="shared" si="729"/>
        <v>1283.1263515259882</v>
      </c>
      <c r="I795" s="205">
        <f t="shared" si="730"/>
        <v>0</v>
      </c>
      <c r="K795" s="115">
        <f t="shared" si="731"/>
        <v>1272.3984900000175</v>
      </c>
      <c r="L795" s="115">
        <f t="shared" si="732"/>
        <v>1587.0956800000104</v>
      </c>
      <c r="M795" s="115">
        <f t="shared" si="733"/>
        <v>0.2422480620154992</v>
      </c>
      <c r="N795" s="115">
        <f t="shared" si="734"/>
        <v>1394.6909663451045</v>
      </c>
      <c r="O795" s="115">
        <f t="shared" si="735"/>
        <v>1842.6098000000059</v>
      </c>
      <c r="Q795" s="205">
        <f t="shared" si="736"/>
        <v>1.5640729516310989</v>
      </c>
      <c r="R795" s="204">
        <f t="shared" si="737"/>
        <v>123.27636941139093</v>
      </c>
      <c r="S795" s="204">
        <f t="shared" si="738"/>
        <v>123.27636941139093</v>
      </c>
      <c r="T795" s="115">
        <f t="shared" si="739"/>
        <v>0.62676593257370794</v>
      </c>
      <c r="U795" s="115">
        <f t="shared" si="795"/>
        <v>49.620150137105</v>
      </c>
      <c r="V795" s="115">
        <f t="shared" si="741"/>
        <v>22.418738115730545</v>
      </c>
      <c r="W795" s="202">
        <f t="shared" si="802"/>
        <v>22.418738115730545</v>
      </c>
      <c r="Y795" s="205">
        <f t="shared" si="777"/>
        <v>119.97739029102367</v>
      </c>
      <c r="Z795" s="205">
        <f t="shared" si="778"/>
        <v>0.60358169423661889</v>
      </c>
      <c r="AA795" s="205">
        <f t="shared" si="742"/>
        <v>35.556955036370752</v>
      </c>
      <c r="AB795" s="205">
        <f t="shared" si="760"/>
        <v>35.489880379162436</v>
      </c>
      <c r="AC795" s="205">
        <f t="shared" si="779"/>
        <v>0.61284137790868631</v>
      </c>
      <c r="AD795" s="205">
        <f t="shared" si="743"/>
        <v>36.173408432360816</v>
      </c>
      <c r="AE795" s="205">
        <f t="shared" si="761"/>
        <v>0.68352805319837984</v>
      </c>
      <c r="AF795" s="205">
        <f t="shared" si="744"/>
        <v>0.68352805319837984</v>
      </c>
      <c r="AG795" s="205">
        <f t="shared" si="762"/>
        <v>0.68352805319837984</v>
      </c>
      <c r="AH795" s="205">
        <f t="shared" si="763"/>
        <v>0.68352805319837984</v>
      </c>
      <c r="AI795" s="205">
        <f t="shared" si="745"/>
        <v>0.60843777798995247</v>
      </c>
      <c r="AJ795" s="205">
        <f t="shared" si="780"/>
        <v>1366.4360995281456</v>
      </c>
      <c r="AK795" s="205">
        <f t="shared" si="764"/>
        <v>119.89641497755191</v>
      </c>
      <c r="AL795" s="205">
        <f t="shared" si="746"/>
        <v>119.89641497755191</v>
      </c>
      <c r="AM795" s="205">
        <f t="shared" si="747"/>
        <v>-32.145228839186444</v>
      </c>
      <c r="AN795" s="205">
        <f t="shared" si="765"/>
        <v>-32.145228839186444</v>
      </c>
      <c r="AO795" s="205">
        <f t="shared" si="748"/>
        <v>-32.145228839186444</v>
      </c>
      <c r="AP795" s="205">
        <f t="shared" si="766"/>
        <v>-32.145228839186444</v>
      </c>
      <c r="AQ795" s="205">
        <f t="shared" si="796"/>
        <v>32.145228839186444</v>
      </c>
      <c r="AR795" s="215">
        <f t="shared" si="749"/>
        <v>72.868017695579709</v>
      </c>
      <c r="AS795" s="215">
        <f t="shared" si="750"/>
        <v>72.868017695579709</v>
      </c>
      <c r="AT795" s="215">
        <f t="shared" si="751"/>
        <v>152.52562388541153</v>
      </c>
      <c r="AU795" s="215">
        <f t="shared" si="797"/>
        <v>10585.073256853622</v>
      </c>
      <c r="AV795" s="201"/>
      <c r="AW795" s="115">
        <f t="shared" si="782"/>
        <v>117.65100000000065</v>
      </c>
      <c r="AX795" s="115">
        <f t="shared" si="783"/>
        <v>0.29715288058653294</v>
      </c>
      <c r="AY795" s="115">
        <f t="shared" si="798"/>
        <v>16.198317863105334</v>
      </c>
      <c r="AZ795" s="115">
        <f t="shared" si="784"/>
        <v>0.30033053844868296</v>
      </c>
      <c r="BA795" s="115">
        <f t="shared" si="799"/>
        <v>16.458840708676004</v>
      </c>
      <c r="BB795" s="115">
        <f t="shared" si="785"/>
        <v>16.198317863105334</v>
      </c>
      <c r="BC795" s="115">
        <f t="shared" si="786"/>
        <v>16.198430420049196</v>
      </c>
      <c r="BD795" s="115">
        <f t="shared" si="787"/>
        <v>16.458840708676004</v>
      </c>
      <c r="BE795" s="115">
        <f t="shared" si="770"/>
        <v>0.26041028862680804</v>
      </c>
      <c r="BF795" s="115">
        <f t="shared" si="803"/>
        <v>0.29813147791854011</v>
      </c>
      <c r="BG795" s="115">
        <f t="shared" si="788"/>
        <v>1366.219628351527</v>
      </c>
      <c r="BH795" s="115">
        <f t="shared" si="789"/>
        <v>103.61973813157866</v>
      </c>
      <c r="BI795" s="115">
        <f t="shared" si="804"/>
        <v>103.61973813157866</v>
      </c>
      <c r="BJ795" s="115">
        <f t="shared" si="773"/>
        <v>-8.0080643945093986</v>
      </c>
      <c r="BK795" s="115">
        <f t="shared" si="752"/>
        <v>-8.0080643945093986</v>
      </c>
      <c r="BL795" s="115">
        <f t="shared" si="753"/>
        <v>-8.0080643945093986</v>
      </c>
      <c r="BM795" s="115">
        <f t="shared" si="800"/>
        <v>8.0080643945093986</v>
      </c>
      <c r="BN795" s="201">
        <f t="shared" si="754"/>
        <v>69.616343571365434</v>
      </c>
      <c r="BO795" s="216">
        <f t="shared" si="801"/>
        <v>6520.4132333833122</v>
      </c>
      <c r="BP795" s="201"/>
      <c r="BQ795" s="110">
        <f t="shared" si="755"/>
        <v>6926.8792357303428</v>
      </c>
      <c r="BR795" s="110">
        <f t="shared" si="756"/>
        <v>0.15281157497670125</v>
      </c>
      <c r="BS795" s="110">
        <f t="shared" si="775"/>
        <v>0.84718842502329883</v>
      </c>
      <c r="BT795" s="110">
        <f t="shared" si="776"/>
        <v>0.19686190787945637</v>
      </c>
      <c r="CC795" s="110"/>
      <c r="CD795" s="110"/>
      <c r="CE795" s="110"/>
      <c r="CW795" s="110"/>
      <c r="CX795" s="110"/>
    </row>
    <row r="796" spans="1:102">
      <c r="A796" s="110">
        <f t="shared" si="791"/>
        <v>1.4800000000001488</v>
      </c>
      <c r="B796" s="110">
        <f t="shared" si="757"/>
        <v>1469.508155904469</v>
      </c>
      <c r="C796" s="116">
        <f t="shared" si="758"/>
        <v>1365.1829863440471</v>
      </c>
      <c r="E796" s="205">
        <f t="shared" si="726"/>
        <v>1299.497571992986</v>
      </c>
      <c r="F796" s="205">
        <f t="shared" si="727"/>
        <v>1407.3686812236401</v>
      </c>
      <c r="G796" s="205">
        <f t="shared" si="728"/>
        <v>-0.16289630658843768</v>
      </c>
      <c r="H796" s="205">
        <f t="shared" si="729"/>
        <v>1281.9257667117145</v>
      </c>
      <c r="I796" s="205">
        <f t="shared" si="730"/>
        <v>0</v>
      </c>
      <c r="K796" s="115">
        <f t="shared" si="731"/>
        <v>1271.2209600000176</v>
      </c>
      <c r="L796" s="115">
        <f t="shared" si="732"/>
        <v>1586.3907200000106</v>
      </c>
      <c r="M796" s="115">
        <f t="shared" si="733"/>
        <v>0.24256144890038342</v>
      </c>
      <c r="N796" s="115">
        <f t="shared" si="734"/>
        <v>1393.8026844005012</v>
      </c>
      <c r="O796" s="115">
        <f t="shared" si="735"/>
        <v>1842.2192000000059</v>
      </c>
      <c r="Q796" s="205">
        <f t="shared" si="736"/>
        <v>1.5760529869768922</v>
      </c>
      <c r="R796" s="204">
        <f t="shared" si="737"/>
        <v>124.45628120713712</v>
      </c>
      <c r="S796" s="204">
        <f t="shared" si="738"/>
        <v>124.45628120713712</v>
      </c>
      <c r="T796" s="115">
        <f t="shared" si="739"/>
        <v>0.62914410286207623</v>
      </c>
      <c r="U796" s="115">
        <f t="shared" si="795"/>
        <v>49.902832303298119</v>
      </c>
      <c r="V796" s="115">
        <f t="shared" si="741"/>
        <v>22.546254997038588</v>
      </c>
      <c r="W796" s="202">
        <f t="shared" si="802"/>
        <v>22.546254997038588</v>
      </c>
      <c r="Y796" s="205">
        <f t="shared" si="777"/>
        <v>120.05848142737239</v>
      </c>
      <c r="Z796" s="205">
        <f t="shared" si="778"/>
        <v>0.60892499223874719</v>
      </c>
      <c r="AA796" s="205">
        <f t="shared" si="742"/>
        <v>35.879687065835896</v>
      </c>
      <c r="AB796" s="205">
        <f t="shared" si="760"/>
        <v>35.811332667554304</v>
      </c>
      <c r="AC796" s="205">
        <f t="shared" si="779"/>
        <v>0.61819531500757829</v>
      </c>
      <c r="AD796" s="205">
        <f t="shared" si="743"/>
        <v>36.498433857301372</v>
      </c>
      <c r="AE796" s="205">
        <f t="shared" si="761"/>
        <v>0.68710118974706802</v>
      </c>
      <c r="AF796" s="205">
        <f t="shared" si="744"/>
        <v>0.68710118974706802</v>
      </c>
      <c r="AG796" s="205">
        <f t="shared" si="762"/>
        <v>0.68710118974706802</v>
      </c>
      <c r="AH796" s="205">
        <f t="shared" si="763"/>
        <v>0.68710118974706802</v>
      </c>
      <c r="AI796" s="205">
        <f t="shared" si="745"/>
        <v>0.61379494302032378</v>
      </c>
      <c r="AJ796" s="205">
        <f t="shared" si="780"/>
        <v>1365.7083133367544</v>
      </c>
      <c r="AK796" s="205">
        <f t="shared" si="764"/>
        <v>119.97739029102367</v>
      </c>
      <c r="AL796" s="205">
        <f t="shared" si="746"/>
        <v>119.97739029102367</v>
      </c>
      <c r="AM796" s="205">
        <f t="shared" si="747"/>
        <v>-32.320196605742609</v>
      </c>
      <c r="AN796" s="205">
        <f t="shared" si="765"/>
        <v>-32.320196605742609</v>
      </c>
      <c r="AO796" s="205">
        <f t="shared" si="748"/>
        <v>-32.320196605742609</v>
      </c>
      <c r="AP796" s="205">
        <f t="shared" si="766"/>
        <v>-32.320196605742609</v>
      </c>
      <c r="AQ796" s="205">
        <f t="shared" si="796"/>
        <v>32.320196605742609</v>
      </c>
      <c r="AR796" s="215">
        <f t="shared" si="749"/>
        <v>72.938908786370547</v>
      </c>
      <c r="AS796" s="215">
        <f t="shared" si="750"/>
        <v>72.938908786370547</v>
      </c>
      <c r="AT796" s="215">
        <f t="shared" si="751"/>
        <v>154.1032989190345</v>
      </c>
      <c r="AU796" s="215">
        <f t="shared" si="797"/>
        <v>10739.176555772658</v>
      </c>
      <c r="AV796" s="201"/>
      <c r="AW796" s="115">
        <f t="shared" si="782"/>
        <v>117.75299999999324</v>
      </c>
      <c r="AX796" s="115">
        <f t="shared" si="783"/>
        <v>0.29813147791854011</v>
      </c>
      <c r="AY796" s="115">
        <f t="shared" si="798"/>
        <v>16.278401257982001</v>
      </c>
      <c r="AZ796" s="115">
        <f t="shared" si="784"/>
        <v>0.30130437115550557</v>
      </c>
      <c r="BA796" s="115">
        <f t="shared" si="799"/>
        <v>16.538958152472315</v>
      </c>
      <c r="BB796" s="115">
        <f t="shared" si="785"/>
        <v>16.278401257982001</v>
      </c>
      <c r="BC796" s="115">
        <f t="shared" si="786"/>
        <v>16.278511063994291</v>
      </c>
      <c r="BD796" s="115">
        <f t="shared" si="787"/>
        <v>16.538958152472315</v>
      </c>
      <c r="BE796" s="115">
        <f t="shared" si="770"/>
        <v>0.26044708847802411</v>
      </c>
      <c r="BF796" s="115">
        <f t="shared" si="803"/>
        <v>0.29910777047937481</v>
      </c>
      <c r="BG796" s="115">
        <f t="shared" si="788"/>
        <v>1365.4906842361352</v>
      </c>
      <c r="BH796" s="115">
        <f t="shared" si="789"/>
        <v>103.66420074799399</v>
      </c>
      <c r="BI796" s="115">
        <f t="shared" si="804"/>
        <v>103.66420074799399</v>
      </c>
      <c r="BJ796" s="115">
        <f t="shared" si="773"/>
        <v>-8.0023128340420602</v>
      </c>
      <c r="BK796" s="115">
        <f t="shared" si="752"/>
        <v>-8.0023128340420602</v>
      </c>
      <c r="BL796" s="115">
        <f t="shared" si="753"/>
        <v>-8.0023128340420602</v>
      </c>
      <c r="BM796" s="115">
        <f t="shared" si="800"/>
        <v>8.0023128340420602</v>
      </c>
      <c r="BN796" s="201">
        <f t="shared" si="754"/>
        <v>70.049676166459264</v>
      </c>
      <c r="BO796" s="216">
        <f t="shared" si="801"/>
        <v>6590.4629095497712</v>
      </c>
      <c r="BP796" s="201"/>
      <c r="BQ796" s="110">
        <f t="shared" si="755"/>
        <v>7005.3342741720598</v>
      </c>
      <c r="BR796" s="110">
        <f t="shared" si="756"/>
        <v>0.15329998734488498</v>
      </c>
      <c r="BS796" s="110">
        <f t="shared" si="775"/>
        <v>0.84670001265511508</v>
      </c>
      <c r="BT796" s="110">
        <f t="shared" si="776"/>
        <v>0.19909160007196997</v>
      </c>
      <c r="CC796" s="110"/>
      <c r="CD796" s="110"/>
      <c r="CE796" s="110"/>
      <c r="CW796" s="110"/>
      <c r="CX796" s="110"/>
    </row>
    <row r="797" spans="1:102">
      <c r="A797" s="110">
        <f t="shared" si="791"/>
        <v>1.4700000000001487</v>
      </c>
      <c r="B797" s="110">
        <f t="shared" si="757"/>
        <v>1469.3763440402497</v>
      </c>
      <c r="C797" s="116">
        <f t="shared" si="758"/>
        <v>1364.4535972561835</v>
      </c>
      <c r="E797" s="205">
        <f t="shared" si="726"/>
        <v>1298.2661862834834</v>
      </c>
      <c r="F797" s="205">
        <f t="shared" si="727"/>
        <v>1406.0116812236402</v>
      </c>
      <c r="G797" s="205">
        <f t="shared" si="728"/>
        <v>-0.1628078878826088</v>
      </c>
      <c r="H797" s="205">
        <f t="shared" si="729"/>
        <v>1280.7243698234101</v>
      </c>
      <c r="I797" s="205">
        <f t="shared" si="730"/>
        <v>0</v>
      </c>
      <c r="K797" s="115">
        <f t="shared" si="731"/>
        <v>1270.0424100000178</v>
      </c>
      <c r="L797" s="115">
        <f t="shared" si="732"/>
        <v>1585.6851200000106</v>
      </c>
      <c r="M797" s="115">
        <f t="shared" si="733"/>
        <v>0.24287564766838909</v>
      </c>
      <c r="N797" s="115">
        <f t="shared" si="734"/>
        <v>1392.914075357392</v>
      </c>
      <c r="O797" s="115">
        <f t="shared" si="735"/>
        <v>1841.8282000000058</v>
      </c>
      <c r="Q797" s="205">
        <f t="shared" si="736"/>
        <v>1.588095705085425</v>
      </c>
      <c r="R797" s="204">
        <f t="shared" si="737"/>
        <v>125.64236090045182</v>
      </c>
      <c r="S797" s="204">
        <f t="shared" si="738"/>
        <v>125.64236090045182</v>
      </c>
      <c r="T797" s="115">
        <f t="shared" si="739"/>
        <v>0.6315176233287203</v>
      </c>
      <c r="U797" s="115">
        <f t="shared" si="795"/>
        <v>50.185494976550849</v>
      </c>
      <c r="V797" s="115">
        <f t="shared" si="741"/>
        <v>22.67381013545528</v>
      </c>
      <c r="W797" s="202">
        <f t="shared" si="802"/>
        <v>22.67381013545528</v>
      </c>
      <c r="Y797" s="205">
        <f t="shared" si="777"/>
        <v>120.13968883043151</v>
      </c>
      <c r="Z797" s="205">
        <f t="shared" si="778"/>
        <v>0.61429399910837479</v>
      </c>
      <c r="AA797" s="205">
        <f t="shared" si="742"/>
        <v>36.204175673578192</v>
      </c>
      <c r="AB797" s="205">
        <f t="shared" si="760"/>
        <v>36.134534633611729</v>
      </c>
      <c r="AC797" s="205">
        <f t="shared" si="779"/>
        <v>0.62357512961462391</v>
      </c>
      <c r="AD797" s="205">
        <f t="shared" si="743"/>
        <v>36.825216661287612</v>
      </c>
      <c r="AE797" s="205">
        <f t="shared" si="761"/>
        <v>0.6906820276758836</v>
      </c>
      <c r="AF797" s="205">
        <f t="shared" si="744"/>
        <v>0.6906820276758836</v>
      </c>
      <c r="AG797" s="205">
        <f t="shared" si="762"/>
        <v>0.6906820276758836</v>
      </c>
      <c r="AH797" s="205">
        <f t="shared" si="763"/>
        <v>0.6906820276758836</v>
      </c>
      <c r="AI797" s="205">
        <f t="shared" si="745"/>
        <v>0.61917793117466058</v>
      </c>
      <c r="AJ797" s="205">
        <f t="shared" si="780"/>
        <v>1364.9798189339194</v>
      </c>
      <c r="AK797" s="205">
        <f t="shared" si="764"/>
        <v>120.05848142737239</v>
      </c>
      <c r="AL797" s="205">
        <f t="shared" si="746"/>
        <v>120.05848142737239</v>
      </c>
      <c r="AM797" s="205">
        <f t="shared" si="747"/>
        <v>-32.495679524435261</v>
      </c>
      <c r="AN797" s="205">
        <f t="shared" si="765"/>
        <v>-32.495679524435261</v>
      </c>
      <c r="AO797" s="205">
        <f t="shared" si="748"/>
        <v>-32.495679524435261</v>
      </c>
      <c r="AP797" s="205">
        <f t="shared" si="766"/>
        <v>-32.495679524435261</v>
      </c>
      <c r="AQ797" s="205">
        <f t="shared" si="796"/>
        <v>32.495679524435261</v>
      </c>
      <c r="AR797" s="215">
        <f t="shared" si="749"/>
        <v>73.009798788587247</v>
      </c>
      <c r="AS797" s="215">
        <f t="shared" si="750"/>
        <v>73.009798788587247</v>
      </c>
      <c r="AT797" s="215">
        <f t="shared" si="751"/>
        <v>155.6927744505131</v>
      </c>
      <c r="AU797" s="215">
        <f t="shared" si="797"/>
        <v>10894.869330223171</v>
      </c>
      <c r="AV797" s="201"/>
      <c r="AW797" s="115">
        <f t="shared" si="782"/>
        <v>117.85499999998582</v>
      </c>
      <c r="AX797" s="115">
        <f t="shared" si="783"/>
        <v>0.29910777047937481</v>
      </c>
      <c r="AY797" s="115">
        <f t="shared" si="798"/>
        <v>16.358427120391692</v>
      </c>
      <c r="AZ797" s="115">
        <f t="shared" si="784"/>
        <v>0.302275909543952</v>
      </c>
      <c r="BA797" s="115">
        <f t="shared" si="799"/>
        <v>16.619015961653378</v>
      </c>
      <c r="BB797" s="115">
        <f t="shared" si="785"/>
        <v>16.358427120391692</v>
      </c>
      <c r="BC797" s="115">
        <f t="shared" si="786"/>
        <v>16.358534192334712</v>
      </c>
      <c r="BD797" s="115">
        <f t="shared" si="787"/>
        <v>16.619015961653378</v>
      </c>
      <c r="BE797" s="115">
        <f t="shared" si="770"/>
        <v>0.26048176931866607</v>
      </c>
      <c r="BF797" s="115">
        <f t="shared" si="803"/>
        <v>0.30008176512739398</v>
      </c>
      <c r="BG797" s="115">
        <f t="shared" si="788"/>
        <v>1364.7610315664097</v>
      </c>
      <c r="BH797" s="115">
        <f t="shared" si="789"/>
        <v>103.70869799517087</v>
      </c>
      <c r="BI797" s="115">
        <f t="shared" si="804"/>
        <v>103.70869799517087</v>
      </c>
      <c r="BJ797" s="115">
        <f t="shared" si="773"/>
        <v>-7.9965035814662961</v>
      </c>
      <c r="BK797" s="115">
        <f t="shared" si="752"/>
        <v>-7.9965035814662961</v>
      </c>
      <c r="BL797" s="115">
        <f t="shared" si="753"/>
        <v>-7.9965035814662961</v>
      </c>
      <c r="BM797" s="115">
        <f t="shared" si="800"/>
        <v>7.9965035814662961</v>
      </c>
      <c r="BN797" s="201">
        <f t="shared" si="754"/>
        <v>70.483973300685236</v>
      </c>
      <c r="BO797" s="216">
        <f t="shared" si="801"/>
        <v>6660.9468828504569</v>
      </c>
      <c r="BP797" s="201"/>
      <c r="BQ797" s="110">
        <f t="shared" si="755"/>
        <v>7084.3391275877284</v>
      </c>
      <c r="BR797" s="110">
        <f t="shared" si="756"/>
        <v>0.15378808289677343</v>
      </c>
      <c r="BS797" s="110">
        <f t="shared" si="775"/>
        <v>0.84621191710322652</v>
      </c>
      <c r="BT797" s="110">
        <f t="shared" si="776"/>
        <v>0.20133691800604325</v>
      </c>
      <c r="CC797" s="110"/>
      <c r="CD797" s="110"/>
      <c r="CE797" s="110"/>
      <c r="CW797" s="110"/>
      <c r="CX797" s="110"/>
    </row>
    <row r="798" spans="1:102">
      <c r="A798" s="110">
        <f t="shared" si="791"/>
        <v>1.4600000000001487</v>
      </c>
      <c r="B798" s="110">
        <f t="shared" si="757"/>
        <v>1469.2445321760304</v>
      </c>
      <c r="C798" s="116">
        <f t="shared" si="758"/>
        <v>1363.7234992682975</v>
      </c>
      <c r="E798" s="205">
        <f t="shared" si="726"/>
        <v>1297.0336742192292</v>
      </c>
      <c r="F798" s="205">
        <f t="shared" si="727"/>
        <v>1404.6518812236402</v>
      </c>
      <c r="G798" s="205">
        <f t="shared" si="728"/>
        <v>-0.16271888384458458</v>
      </c>
      <c r="H798" s="205">
        <f t="shared" si="729"/>
        <v>1279.522159694116</v>
      </c>
      <c r="I798" s="205">
        <f t="shared" si="730"/>
        <v>0</v>
      </c>
      <c r="K798" s="115">
        <f t="shared" si="731"/>
        <v>1268.8628400000177</v>
      </c>
      <c r="L798" s="115">
        <f t="shared" si="732"/>
        <v>1584.9788800000106</v>
      </c>
      <c r="M798" s="115">
        <f t="shared" si="733"/>
        <v>0.24319066147859453</v>
      </c>
      <c r="N798" s="115">
        <f t="shared" si="734"/>
        <v>1392.0251414153338</v>
      </c>
      <c r="O798" s="115">
        <f t="shared" si="735"/>
        <v>1841.4368000000059</v>
      </c>
      <c r="Q798" s="205">
        <f t="shared" si="736"/>
        <v>1.6002018873046515</v>
      </c>
      <c r="R798" s="204">
        <f t="shared" si="737"/>
        <v>126.83459731019431</v>
      </c>
      <c r="S798" s="204">
        <f t="shared" si="738"/>
        <v>126.83459731019431</v>
      </c>
      <c r="T798" s="115">
        <f t="shared" si="739"/>
        <v>0.63388650628426557</v>
      </c>
      <c r="U798" s="115">
        <f t="shared" si="795"/>
        <v>50.468135497347156</v>
      </c>
      <c r="V798" s="115">
        <f t="shared" si="741"/>
        <v>22.801402427518337</v>
      </c>
      <c r="W798" s="202">
        <f t="shared" si="802"/>
        <v>22.801402427518337</v>
      </c>
      <c r="Y798" s="205">
        <f t="shared" si="777"/>
        <v>120.22101292941431</v>
      </c>
      <c r="Z798" s="205">
        <f t="shared" si="778"/>
        <v>0.61968905546191488</v>
      </c>
      <c r="AA798" s="205">
        <f t="shared" si="742"/>
        <v>36.530425823348665</v>
      </c>
      <c r="AB798" s="205">
        <f t="shared" si="760"/>
        <v>36.459491428856083</v>
      </c>
      <c r="AC798" s="205">
        <f t="shared" si="779"/>
        <v>0.62898116344099519</v>
      </c>
      <c r="AD798" s="205">
        <f t="shared" si="743"/>
        <v>37.15376171634658</v>
      </c>
      <c r="AE798" s="205">
        <f t="shared" si="761"/>
        <v>0.69427028749049668</v>
      </c>
      <c r="AF798" s="205">
        <f t="shared" si="744"/>
        <v>0.69427028749049668</v>
      </c>
      <c r="AG798" s="205">
        <f t="shared" si="762"/>
        <v>0.69427028749049668</v>
      </c>
      <c r="AH798" s="205">
        <f t="shared" si="763"/>
        <v>0.69427028749049668</v>
      </c>
      <c r="AI798" s="205">
        <f t="shared" si="745"/>
        <v>0.62458708302260602</v>
      </c>
      <c r="AJ798" s="205">
        <f t="shared" si="780"/>
        <v>1364.2506162122372</v>
      </c>
      <c r="AK798" s="205">
        <f t="shared" si="764"/>
        <v>120.13968883043151</v>
      </c>
      <c r="AL798" s="205">
        <f t="shared" si="746"/>
        <v>120.13968883043151</v>
      </c>
      <c r="AM798" s="205">
        <f t="shared" si="747"/>
        <v>-32.671666867690909</v>
      </c>
      <c r="AN798" s="205">
        <f t="shared" si="765"/>
        <v>-32.671666867690909</v>
      </c>
      <c r="AO798" s="205">
        <f t="shared" si="748"/>
        <v>-32.671666867690909</v>
      </c>
      <c r="AP798" s="205">
        <f t="shared" si="766"/>
        <v>-32.671666867690909</v>
      </c>
      <c r="AQ798" s="205">
        <f t="shared" si="796"/>
        <v>32.671666867690909</v>
      </c>
      <c r="AR798" s="215">
        <f t="shared" si="749"/>
        <v>73.080686801429763</v>
      </c>
      <c r="AS798" s="215">
        <f t="shared" si="750"/>
        <v>73.080686801429763</v>
      </c>
      <c r="AT798" s="215">
        <f t="shared" si="751"/>
        <v>157.29412518998089</v>
      </c>
      <c r="AU798" s="215">
        <f t="shared" si="797"/>
        <v>11052.163455413152</v>
      </c>
      <c r="AV798" s="201"/>
      <c r="AW798" s="115">
        <f t="shared" si="782"/>
        <v>117.95700000000114</v>
      </c>
      <c r="AX798" s="115">
        <f t="shared" si="783"/>
        <v>0.30008176512739398</v>
      </c>
      <c r="AY798" s="115">
        <f t="shared" si="798"/>
        <v>16.438394873565201</v>
      </c>
      <c r="AZ798" s="115">
        <f t="shared" si="784"/>
        <v>0.30324516044260807</v>
      </c>
      <c r="BA798" s="115">
        <f t="shared" si="799"/>
        <v>16.699013579901177</v>
      </c>
      <c r="BB798" s="115">
        <f t="shared" si="785"/>
        <v>16.438394873565201</v>
      </c>
      <c r="BC798" s="115">
        <f t="shared" si="786"/>
        <v>16.438499228149375</v>
      </c>
      <c r="BD798" s="115">
        <f t="shared" si="787"/>
        <v>16.699013579901177</v>
      </c>
      <c r="BE798" s="115">
        <f t="shared" si="770"/>
        <v>0.2605143517518016</v>
      </c>
      <c r="BF798" s="115">
        <f t="shared" si="803"/>
        <v>0.30105346872495969</v>
      </c>
      <c r="BG798" s="115">
        <f t="shared" si="788"/>
        <v>1364.0306703616136</v>
      </c>
      <c r="BH798" s="115">
        <f t="shared" si="789"/>
        <v>103.75322981121818</v>
      </c>
      <c r="BI798" s="115">
        <f t="shared" si="804"/>
        <v>103.75322981121818</v>
      </c>
      <c r="BJ798" s="115">
        <f t="shared" si="773"/>
        <v>-7.9906376587742827</v>
      </c>
      <c r="BK798" s="115">
        <f t="shared" si="752"/>
        <v>-7.9906376587742827</v>
      </c>
      <c r="BL798" s="115">
        <f t="shared" si="753"/>
        <v>-7.9906376587742827</v>
      </c>
      <c r="BM798" s="115">
        <f t="shared" si="800"/>
        <v>7.9906376587742827</v>
      </c>
      <c r="BN798" s="201">
        <f t="shared" si="754"/>
        <v>70.919238151563491</v>
      </c>
      <c r="BO798" s="216">
        <f t="shared" si="801"/>
        <v>6731.86612100202</v>
      </c>
      <c r="BP798" s="201"/>
      <c r="BQ798" s="110">
        <f t="shared" si="755"/>
        <v>7163.8958544431334</v>
      </c>
      <c r="BR798" s="110">
        <f t="shared" si="756"/>
        <v>0.15427588116818408</v>
      </c>
      <c r="BS798" s="110">
        <f t="shared" si="775"/>
        <v>0.84572411883181586</v>
      </c>
      <c r="BT798" s="110">
        <f t="shared" si="776"/>
        <v>0.20359792018327386</v>
      </c>
      <c r="CC798" s="110"/>
      <c r="CD798" s="110"/>
      <c r="CE798" s="110"/>
      <c r="CW798" s="110"/>
      <c r="CX798" s="110"/>
    </row>
    <row r="799" spans="1:102">
      <c r="A799" s="110">
        <f t="shared" si="791"/>
        <v>1.4500000000001487</v>
      </c>
      <c r="B799" s="110">
        <f t="shared" si="757"/>
        <v>1469.1127203118108</v>
      </c>
      <c r="C799" s="116">
        <f t="shared" si="758"/>
        <v>1362.9926924002832</v>
      </c>
      <c r="E799" s="205">
        <f t="shared" si="726"/>
        <v>1295.8000358002234</v>
      </c>
      <c r="F799" s="205">
        <f t="shared" si="727"/>
        <v>1403.2892812236403</v>
      </c>
      <c r="G799" s="205">
        <f t="shared" si="728"/>
        <v>-0.16262929913250876</v>
      </c>
      <c r="H799" s="205">
        <f t="shared" si="729"/>
        <v>1278.319135152731</v>
      </c>
      <c r="I799" s="205">
        <f t="shared" si="730"/>
        <v>0</v>
      </c>
      <c r="K799" s="115">
        <f t="shared" si="731"/>
        <v>1267.6822500000176</v>
      </c>
      <c r="L799" s="115">
        <f t="shared" si="732"/>
        <v>1584.2720000000104</v>
      </c>
      <c r="M799" s="115">
        <f t="shared" si="733"/>
        <v>0.24350649350648881</v>
      </c>
      <c r="N799" s="115">
        <f t="shared" si="734"/>
        <v>1391.1358847840413</v>
      </c>
      <c r="O799" s="115">
        <f t="shared" si="735"/>
        <v>1841.0450000000058</v>
      </c>
      <c r="Q799" s="205">
        <f t="shared" si="736"/>
        <v>1.6123723245882113</v>
      </c>
      <c r="R799" s="204">
        <f t="shared" si="737"/>
        <v>128.03297809992927</v>
      </c>
      <c r="S799" s="204">
        <f t="shared" si="738"/>
        <v>128.03297809992927</v>
      </c>
      <c r="T799" s="115">
        <f t="shared" si="739"/>
        <v>0.63625076399914338</v>
      </c>
      <c r="U799" s="115">
        <f t="shared" si="795"/>
        <v>50.75075123577286</v>
      </c>
      <c r="V799" s="115">
        <f t="shared" si="741"/>
        <v>22.929030781035845</v>
      </c>
      <c r="W799" s="202">
        <f t="shared" si="802"/>
        <v>22.929030781035845</v>
      </c>
      <c r="Y799" s="205">
        <f t="shared" si="777"/>
        <v>120.30245413850469</v>
      </c>
      <c r="Z799" s="205">
        <f t="shared" si="778"/>
        <v>0.62511050603599883</v>
      </c>
      <c r="AA799" s="205">
        <f t="shared" si="742"/>
        <v>36.858442363898519</v>
      </c>
      <c r="AB799" s="205">
        <f t="shared" si="760"/>
        <v>36.786208097532992</v>
      </c>
      <c r="AC799" s="205">
        <f t="shared" si="779"/>
        <v>0.63441376233909075</v>
      </c>
      <c r="AD799" s="205">
        <f t="shared" si="743"/>
        <v>37.484073776544307</v>
      </c>
      <c r="AE799" s="205">
        <f t="shared" si="761"/>
        <v>0.69786567901131491</v>
      </c>
      <c r="AF799" s="205">
        <f t="shared" si="744"/>
        <v>0.69786567901131491</v>
      </c>
      <c r="AG799" s="205">
        <f t="shared" si="762"/>
        <v>0.69786567901131491</v>
      </c>
      <c r="AH799" s="205">
        <f t="shared" si="763"/>
        <v>0.69786567901131491</v>
      </c>
      <c r="AI799" s="205">
        <f t="shared" si="745"/>
        <v>0.63002274324279872</v>
      </c>
      <c r="AJ799" s="205">
        <f t="shared" si="780"/>
        <v>1363.520705070983</v>
      </c>
      <c r="AK799" s="205">
        <f t="shared" si="764"/>
        <v>120.22101292941431</v>
      </c>
      <c r="AL799" s="205">
        <f t="shared" si="746"/>
        <v>120.22101292941431</v>
      </c>
      <c r="AM799" s="205">
        <f t="shared" si="747"/>
        <v>-32.848147493248788</v>
      </c>
      <c r="AN799" s="205">
        <f t="shared" si="765"/>
        <v>-32.848147493248788</v>
      </c>
      <c r="AO799" s="205">
        <f t="shared" si="748"/>
        <v>-32.848147493248788</v>
      </c>
      <c r="AP799" s="205">
        <f t="shared" si="766"/>
        <v>-32.848147493248788</v>
      </c>
      <c r="AQ799" s="205">
        <f t="shared" si="796"/>
        <v>32.848147493248788</v>
      </c>
      <c r="AR799" s="215">
        <f t="shared" si="749"/>
        <v>73.151571801738214</v>
      </c>
      <c r="AS799" s="215">
        <f t="shared" si="750"/>
        <v>73.151571801738214</v>
      </c>
      <c r="AT799" s="215">
        <f t="shared" si="751"/>
        <v>158.90742587166096</v>
      </c>
      <c r="AU799" s="215">
        <f t="shared" si="797"/>
        <v>11211.070881284813</v>
      </c>
      <c r="AV799" s="201"/>
      <c r="AW799" s="115">
        <f t="shared" si="782"/>
        <v>118.05900000001647</v>
      </c>
      <c r="AX799" s="115">
        <f t="shared" si="783"/>
        <v>0.30105346872495964</v>
      </c>
      <c r="AY799" s="115">
        <f t="shared" si="798"/>
        <v>16.518303950949043</v>
      </c>
      <c r="AZ799" s="115">
        <f t="shared" si="784"/>
        <v>0.30421213068416719</v>
      </c>
      <c r="BA799" s="115">
        <f t="shared" si="799"/>
        <v>16.778950460904078</v>
      </c>
      <c r="BB799" s="115">
        <f t="shared" si="785"/>
        <v>16.518303950949043</v>
      </c>
      <c r="BC799" s="115">
        <f t="shared" si="786"/>
        <v>16.518405604737119</v>
      </c>
      <c r="BD799" s="115">
        <f t="shared" si="787"/>
        <v>16.778950460904078</v>
      </c>
      <c r="BE799" s="115">
        <f t="shared" si="770"/>
        <v>0.26054485616695899</v>
      </c>
      <c r="BF799" s="115">
        <f t="shared" si="803"/>
        <v>0.30202288814218092</v>
      </c>
      <c r="BG799" s="115">
        <f t="shared" si="788"/>
        <v>1363.2996006512265</v>
      </c>
      <c r="BH799" s="115">
        <f t="shared" si="789"/>
        <v>103.79779613303972</v>
      </c>
      <c r="BI799" s="115">
        <f t="shared" si="804"/>
        <v>103.79779613303972</v>
      </c>
      <c r="BJ799" s="115">
        <f t="shared" si="773"/>
        <v>-7.9847161104593072</v>
      </c>
      <c r="BK799" s="115">
        <f t="shared" si="752"/>
        <v>-7.9847161104593072</v>
      </c>
      <c r="BL799" s="115">
        <f t="shared" si="753"/>
        <v>-7.9847161104593072</v>
      </c>
      <c r="BM799" s="115">
        <f t="shared" si="800"/>
        <v>7.9847161104593072</v>
      </c>
      <c r="BN799" s="201">
        <f t="shared" si="754"/>
        <v>71.355473964407508</v>
      </c>
      <c r="BO799" s="216">
        <f t="shared" si="801"/>
        <v>6803.2215949664278</v>
      </c>
      <c r="BP799" s="201"/>
      <c r="BQ799" s="110">
        <f t="shared" si="755"/>
        <v>7244.0065235982665</v>
      </c>
      <c r="BR799" s="110">
        <f t="shared" si="756"/>
        <v>0.15476340123056673</v>
      </c>
      <c r="BS799" s="110">
        <f t="shared" si="775"/>
        <v>0.84523659876943324</v>
      </c>
      <c r="BT799" s="110">
        <f t="shared" si="776"/>
        <v>0.20587466540066274</v>
      </c>
      <c r="CC799" s="110"/>
      <c r="CD799" s="110"/>
      <c r="CE799" s="110"/>
      <c r="CW799" s="110"/>
      <c r="CX799" s="110"/>
    </row>
    <row r="800" spans="1:102">
      <c r="A800" s="110">
        <f t="shared" si="791"/>
        <v>1.4400000000001487</v>
      </c>
      <c r="B800" s="110">
        <f t="shared" si="757"/>
        <v>1468.9809084475914</v>
      </c>
      <c r="C800" s="116">
        <f t="shared" si="758"/>
        <v>1362.2611766822658</v>
      </c>
      <c r="E800" s="205">
        <f t="shared" si="726"/>
        <v>1294.5652710264665</v>
      </c>
      <c r="F800" s="205">
        <f t="shared" si="727"/>
        <v>1401.9238812236404</v>
      </c>
      <c r="G800" s="205">
        <f t="shared" si="728"/>
        <v>-0.16253913840965953</v>
      </c>
      <c r="H800" s="205">
        <f t="shared" si="729"/>
        <v>1277.1152950241594</v>
      </c>
      <c r="I800" s="205">
        <f t="shared" si="730"/>
        <v>0</v>
      </c>
      <c r="K800" s="115">
        <f t="shared" si="731"/>
        <v>1266.5006400000177</v>
      </c>
      <c r="L800" s="115">
        <f t="shared" si="732"/>
        <v>1583.5644800000105</v>
      </c>
      <c r="M800" s="115">
        <f t="shared" si="733"/>
        <v>0.24382314694407847</v>
      </c>
      <c r="N800" s="115">
        <f t="shared" si="734"/>
        <v>1390.2463076834474</v>
      </c>
      <c r="O800" s="115">
        <f t="shared" si="735"/>
        <v>1840.652800000006</v>
      </c>
      <c r="Q800" s="205">
        <f t="shared" si="736"/>
        <v>1.6246078176756826</v>
      </c>
      <c r="R800" s="204">
        <f t="shared" si="737"/>
        <v>129.23748973974693</v>
      </c>
      <c r="S800" s="204">
        <f t="shared" si="738"/>
        <v>129.23748973974693</v>
      </c>
      <c r="T800" s="115">
        <f t="shared" si="739"/>
        <v>0.63861040870374364</v>
      </c>
      <c r="U800" s="115">
        <f t="shared" si="795"/>
        <v>51.03333959116658</v>
      </c>
      <c r="V800" s="115">
        <f t="shared" si="741"/>
        <v>23.056694114969918</v>
      </c>
      <c r="W800" s="202">
        <f t="shared" si="802"/>
        <v>23.056694114969918</v>
      </c>
      <c r="Y800" s="205">
        <f t="shared" si="777"/>
        <v>120.3840128571527</v>
      </c>
      <c r="Z800" s="205">
        <f t="shared" si="778"/>
        <v>0.63055869977703383</v>
      </c>
      <c r="AA800" s="205">
        <f t="shared" si="742"/>
        <v>37.188230024546741</v>
      </c>
      <c r="AB800" s="205">
        <f t="shared" si="760"/>
        <v>37.11468957246548</v>
      </c>
      <c r="AC800" s="205">
        <f t="shared" si="779"/>
        <v>0.63987327639239244</v>
      </c>
      <c r="AD800" s="205">
        <f t="shared" si="743"/>
        <v>37.816157473478519</v>
      </c>
      <c r="AE800" s="205">
        <f t="shared" si="761"/>
        <v>0.70146790101303935</v>
      </c>
      <c r="AF800" s="205">
        <f t="shared" si="744"/>
        <v>0.70146790101303935</v>
      </c>
      <c r="AG800" s="205">
        <f t="shared" si="762"/>
        <v>0.70146790101303935</v>
      </c>
      <c r="AH800" s="205">
        <f t="shared" si="763"/>
        <v>0.70146790101303935</v>
      </c>
      <c r="AI800" s="205">
        <f t="shared" si="745"/>
        <v>0.6354852607114424</v>
      </c>
      <c r="AJ800" s="205">
        <f t="shared" si="780"/>
        <v>1362.7900854172356</v>
      </c>
      <c r="AK800" s="205">
        <f t="shared" si="764"/>
        <v>120.30245413850469</v>
      </c>
      <c r="AL800" s="205">
        <f t="shared" si="746"/>
        <v>120.30245413850469</v>
      </c>
      <c r="AM800" s="205">
        <f t="shared" si="747"/>
        <v>-33.025109830301567</v>
      </c>
      <c r="AN800" s="205">
        <f t="shared" si="765"/>
        <v>-33.025109830301567</v>
      </c>
      <c r="AO800" s="205">
        <f t="shared" si="748"/>
        <v>-33.025109830301567</v>
      </c>
      <c r="AP800" s="205">
        <f t="shared" si="766"/>
        <v>-33.025109830301567</v>
      </c>
      <c r="AQ800" s="205">
        <f t="shared" si="796"/>
        <v>33.025109830301567</v>
      </c>
      <c r="AR800" s="215">
        <f t="shared" si="749"/>
        <v>73.222452640777306</v>
      </c>
      <c r="AS800" s="215">
        <f t="shared" si="750"/>
        <v>73.222452640777306</v>
      </c>
      <c r="AT800" s="215">
        <f t="shared" si="751"/>
        <v>160.53275123663823</v>
      </c>
      <c r="AU800" s="215">
        <f t="shared" si="797"/>
        <v>11371.603632521452</v>
      </c>
      <c r="AV800" s="201"/>
      <c r="AW800" s="115">
        <f t="shared" si="782"/>
        <v>118.16099999998632</v>
      </c>
      <c r="AX800" s="115">
        <f t="shared" si="783"/>
        <v>0.30202288814218081</v>
      </c>
      <c r="AY800" s="115">
        <f t="shared" si="798"/>
        <v>16.59815379642987</v>
      </c>
      <c r="AZ800" s="115">
        <f t="shared" si="784"/>
        <v>0.30517682710917254</v>
      </c>
      <c r="BA800" s="115">
        <f t="shared" si="799"/>
        <v>16.858826068585742</v>
      </c>
      <c r="BB800" s="115">
        <f t="shared" si="785"/>
        <v>16.59815379642987</v>
      </c>
      <c r="BC800" s="115">
        <f t="shared" si="786"/>
        <v>16.59825276584171</v>
      </c>
      <c r="BD800" s="115">
        <f t="shared" si="787"/>
        <v>16.858826068585742</v>
      </c>
      <c r="BE800" s="115">
        <f t="shared" si="770"/>
        <v>0.26057330274403157</v>
      </c>
      <c r="BF800" s="115">
        <f t="shared" si="803"/>
        <v>0.30299003026073512</v>
      </c>
      <c r="BG800" s="115">
        <f t="shared" si="788"/>
        <v>1362.5678224762005</v>
      </c>
      <c r="BH800" s="115">
        <f t="shared" si="789"/>
        <v>103.84239689606139</v>
      </c>
      <c r="BI800" s="115">
        <f t="shared" si="804"/>
        <v>103.84239689606139</v>
      </c>
      <c r="BJ800" s="115">
        <f t="shared" si="773"/>
        <v>-7.9787400044375056</v>
      </c>
      <c r="BK800" s="115">
        <f t="shared" si="752"/>
        <v>-7.9787400044375056</v>
      </c>
      <c r="BL800" s="115">
        <f t="shared" si="753"/>
        <v>-7.9787400044375056</v>
      </c>
      <c r="BM800" s="115">
        <f t="shared" si="800"/>
        <v>7.9787400044375056</v>
      </c>
      <c r="BN800" s="201">
        <f t="shared" si="754"/>
        <v>71.792684053552932</v>
      </c>
      <c r="BO800" s="216">
        <f t="shared" si="801"/>
        <v>6875.0142790199807</v>
      </c>
      <c r="BP800" s="201"/>
      <c r="BQ800" s="110">
        <f t="shared" si="755"/>
        <v>7324.6732143701283</v>
      </c>
      <c r="BR800" s="110">
        <f t="shared" si="756"/>
        <v>0.1552506616979408</v>
      </c>
      <c r="BS800" s="110">
        <f t="shared" si="775"/>
        <v>0.84474933830205923</v>
      </c>
      <c r="BT800" s="110">
        <f t="shared" si="776"/>
        <v>0.20816721275239905</v>
      </c>
      <c r="CC800" s="110"/>
      <c r="CD800" s="110"/>
      <c r="CE800" s="110"/>
      <c r="CW800" s="110"/>
      <c r="CX800" s="110"/>
    </row>
    <row r="801" spans="1:102">
      <c r="A801" s="110">
        <f t="shared" si="791"/>
        <v>1.4300000000001487</v>
      </c>
      <c r="B801" s="110">
        <f t="shared" si="757"/>
        <v>1468.8490965833721</v>
      </c>
      <c r="C801" s="116">
        <f t="shared" si="758"/>
        <v>1361.5289521558582</v>
      </c>
      <c r="E801" s="205">
        <f t="shared" si="726"/>
        <v>1293.3293798979578</v>
      </c>
      <c r="F801" s="205">
        <f t="shared" si="727"/>
        <v>1400.5556812236405</v>
      </c>
      <c r="G801" s="205">
        <f t="shared" si="728"/>
        <v>-0.16244840634384208</v>
      </c>
      <c r="H801" s="205">
        <f t="shared" si="729"/>
        <v>1275.9106381294559</v>
      </c>
      <c r="I801" s="205">
        <f t="shared" si="730"/>
        <v>0</v>
      </c>
      <c r="K801" s="115">
        <f t="shared" si="731"/>
        <v>1265.3180100000177</v>
      </c>
      <c r="L801" s="115">
        <f t="shared" si="732"/>
        <v>1582.8563200000106</v>
      </c>
      <c r="M801" s="115">
        <f t="shared" si="733"/>
        <v>0.24414062499999525</v>
      </c>
      <c r="N801" s="115">
        <f t="shared" si="734"/>
        <v>1389.3564123437634</v>
      </c>
      <c r="O801" s="115">
        <f t="shared" si="735"/>
        <v>1840.2602000000059</v>
      </c>
      <c r="Q801" s="205">
        <f t="shared" si="736"/>
        <v>1.6369091772763973</v>
      </c>
      <c r="R801" s="204">
        <f t="shared" si="737"/>
        <v>130.44811746690783</v>
      </c>
      <c r="S801" s="204">
        <f t="shared" si="738"/>
        <v>130.44811746690783</v>
      </c>
      <c r="T801" s="115">
        <f t="shared" si="739"/>
        <v>0.64096545258856796</v>
      </c>
      <c r="U801" s="115">
        <f t="shared" si="795"/>
        <v>51.315897991775891</v>
      </c>
      <c r="V801" s="115">
        <f t="shared" si="741"/>
        <v>23.184391359321978</v>
      </c>
      <c r="W801" s="202">
        <f t="shared" si="802"/>
        <v>23.184391359321978</v>
      </c>
      <c r="Y801" s="205">
        <f t="shared" si="777"/>
        <v>120.46568947034746</v>
      </c>
      <c r="Z801" s="205">
        <f t="shared" si="778"/>
        <v>0.63603398993270444</v>
      </c>
      <c r="AA801" s="205">
        <f t="shared" si="742"/>
        <v>37.519793410605345</v>
      </c>
      <c r="AB801" s="205">
        <f t="shared" si="760"/>
        <v>37.444940670768496</v>
      </c>
      <c r="AC801" s="205">
        <f t="shared" si="779"/>
        <v>0.64536006000727186</v>
      </c>
      <c r="AD801" s="205">
        <f t="shared" si="743"/>
        <v>38.150017311626719</v>
      </c>
      <c r="AE801" s="205">
        <f t="shared" si="761"/>
        <v>0.70507664085822341</v>
      </c>
      <c r="AF801" s="205">
        <f t="shared" si="744"/>
        <v>0.70507664085822341</v>
      </c>
      <c r="AG801" s="205">
        <f t="shared" si="762"/>
        <v>0.70507664085822341</v>
      </c>
      <c r="AH801" s="205">
        <f t="shared" si="763"/>
        <v>0.70507664085822341</v>
      </c>
      <c r="AI801" s="205">
        <f t="shared" si="745"/>
        <v>0.64097498859270885</v>
      </c>
      <c r="AJ801" s="205">
        <f t="shared" si="780"/>
        <v>1362.0587571670255</v>
      </c>
      <c r="AK801" s="205">
        <f t="shared" si="764"/>
        <v>120.3840128571527</v>
      </c>
      <c r="AL801" s="205">
        <f t="shared" si="746"/>
        <v>120.3840128571527</v>
      </c>
      <c r="AM801" s="205">
        <f t="shared" si="747"/>
        <v>-33.202541865697704</v>
      </c>
      <c r="AN801" s="205">
        <f t="shared" si="765"/>
        <v>-33.202541865697704</v>
      </c>
      <c r="AO801" s="205">
        <f t="shared" si="748"/>
        <v>-33.202541865697704</v>
      </c>
      <c r="AP801" s="205">
        <f t="shared" si="766"/>
        <v>-33.202541865697704</v>
      </c>
      <c r="AQ801" s="205">
        <f t="shared" si="796"/>
        <v>33.202541865697704</v>
      </c>
      <c r="AR801" s="215">
        <f t="shared" si="749"/>
        <v>73.293328041267472</v>
      </c>
      <c r="AS801" s="215">
        <f t="shared" si="750"/>
        <v>73.293328041267472</v>
      </c>
      <c r="AT801" s="215">
        <f t="shared" si="751"/>
        <v>162.17017601485884</v>
      </c>
      <c r="AU801" s="215">
        <f t="shared" si="797"/>
        <v>11533.773808536311</v>
      </c>
      <c r="AV801" s="201"/>
      <c r="AW801" s="115">
        <f t="shared" si="782"/>
        <v>118.26300000000164</v>
      </c>
      <c r="AX801" s="115">
        <f t="shared" si="783"/>
        <v>0.30299003026073501</v>
      </c>
      <c r="AY801" s="115">
        <f t="shared" si="798"/>
        <v>16.67794386456951</v>
      </c>
      <c r="AZ801" s="115">
        <f t="shared" si="784"/>
        <v>0.3061392565698377</v>
      </c>
      <c r="BA801" s="115">
        <f t="shared" si="799"/>
        <v>16.938639877344507</v>
      </c>
      <c r="BB801" s="115">
        <f t="shared" si="785"/>
        <v>16.67794386456951</v>
      </c>
      <c r="BC801" s="115">
        <f t="shared" si="786"/>
        <v>16.678040165886085</v>
      </c>
      <c r="BD801" s="115">
        <f t="shared" si="787"/>
        <v>16.938639877344507</v>
      </c>
      <c r="BE801" s="115">
        <f t="shared" si="770"/>
        <v>0.26059971145842198</v>
      </c>
      <c r="BF801" s="115">
        <f t="shared" si="803"/>
        <v>0.30395490197773545</v>
      </c>
      <c r="BG801" s="115">
        <f t="shared" si="788"/>
        <v>1361.8353358902414</v>
      </c>
      <c r="BH801" s="115">
        <f t="shared" si="789"/>
        <v>103.88703203423111</v>
      </c>
      <c r="BI801" s="115">
        <f t="shared" si="804"/>
        <v>103.88703203423111</v>
      </c>
      <c r="BJ801" s="115">
        <f t="shared" si="773"/>
        <v>-7.9727104330107021</v>
      </c>
      <c r="BK801" s="115">
        <f t="shared" si="752"/>
        <v>-7.9727104330107021</v>
      </c>
      <c r="BL801" s="115">
        <f t="shared" si="753"/>
        <v>-7.9727104330107021</v>
      </c>
      <c r="BM801" s="115">
        <f t="shared" si="800"/>
        <v>7.9727104330107021</v>
      </c>
      <c r="BN801" s="201">
        <f t="shared" si="754"/>
        <v>72.23087180362522</v>
      </c>
      <c r="BO801" s="216">
        <f t="shared" si="801"/>
        <v>6947.2451508236063</v>
      </c>
      <c r="BP801" s="201"/>
      <c r="BQ801" s="110">
        <f t="shared" si="755"/>
        <v>7405.8980165948778</v>
      </c>
      <c r="BR801" s="110">
        <f t="shared" si="756"/>
        <v>0.15573768073354283</v>
      </c>
      <c r="BS801" s="110">
        <f t="shared" si="775"/>
        <v>0.84426231926645712</v>
      </c>
      <c r="BT801" s="110">
        <f t="shared" si="776"/>
        <v>0.21047562163162645</v>
      </c>
      <c r="CC801" s="110"/>
      <c r="CD801" s="110"/>
      <c r="CE801" s="110"/>
      <c r="CW801" s="110"/>
      <c r="CX801" s="110"/>
    </row>
    <row r="802" spans="1:102">
      <c r="A802" s="110">
        <f t="shared" si="791"/>
        <v>1.4200000000001487</v>
      </c>
      <c r="B802" s="110">
        <f t="shared" si="757"/>
        <v>1468.7172847191528</v>
      </c>
      <c r="C802" s="116">
        <f t="shared" si="758"/>
        <v>1360.7960188754455</v>
      </c>
      <c r="E802" s="205">
        <f t="shared" si="726"/>
        <v>1292.0923624146978</v>
      </c>
      <c r="F802" s="205">
        <f t="shared" si="727"/>
        <v>1399.1846812236404</v>
      </c>
      <c r="G802" s="205">
        <f t="shared" si="728"/>
        <v>-0.16235710760678793</v>
      </c>
      <c r="H802" s="205">
        <f t="shared" si="729"/>
        <v>1274.7051632859739</v>
      </c>
      <c r="I802" s="205">
        <f t="shared" si="730"/>
        <v>0</v>
      </c>
      <c r="K802" s="115">
        <f t="shared" si="731"/>
        <v>1264.1343600000178</v>
      </c>
      <c r="L802" s="115">
        <f t="shared" si="732"/>
        <v>1582.1475200000107</v>
      </c>
      <c r="M802" s="115">
        <f t="shared" si="733"/>
        <v>0.2444589308996041</v>
      </c>
      <c r="N802" s="115">
        <f t="shared" si="734"/>
        <v>1388.4662010055413</v>
      </c>
      <c r="O802" s="115">
        <f t="shared" si="735"/>
        <v>1839.8672000000058</v>
      </c>
      <c r="Q802" s="205">
        <f t="shared" si="736"/>
        <v>1.6492772242569669</v>
      </c>
      <c r="R802" s="204">
        <f t="shared" si="737"/>
        <v>131.66484524528087</v>
      </c>
      <c r="S802" s="204">
        <f t="shared" si="738"/>
        <v>131.66484524528087</v>
      </c>
      <c r="T802" s="115">
        <f t="shared" si="739"/>
        <v>0.64331590780438008</v>
      </c>
      <c r="U802" s="115">
        <f t="shared" si="795"/>
        <v>51.598423894418367</v>
      </c>
      <c r="V802" s="115">
        <f t="shared" si="741"/>
        <v>23.312121455019575</v>
      </c>
      <c r="W802" s="202">
        <f t="shared" si="802"/>
        <v>23.312121455019575</v>
      </c>
      <c r="Y802" s="205">
        <f t="shared" si="777"/>
        <v>120.54748434820783</v>
      </c>
      <c r="Z802" s="205">
        <f t="shared" si="778"/>
        <v>0.64153673414540624</v>
      </c>
      <c r="AA802" s="205">
        <f t="shared" si="742"/>
        <v>37.853136998652616</v>
      </c>
      <c r="AB802" s="205">
        <f t="shared" si="760"/>
        <v>37.776966089425471</v>
      </c>
      <c r="AC802" s="205">
        <f t="shared" si="779"/>
        <v>0.65087447200673731</v>
      </c>
      <c r="AD802" s="205">
        <f t="shared" si="743"/>
        <v>38.485657663540152</v>
      </c>
      <c r="AE802" s="205">
        <f t="shared" si="761"/>
        <v>0.70869157411468109</v>
      </c>
      <c r="AF802" s="205">
        <f t="shared" si="744"/>
        <v>0.70869157411468109</v>
      </c>
      <c r="AG802" s="205">
        <f t="shared" si="762"/>
        <v>0.70869157411468109</v>
      </c>
      <c r="AH802" s="205">
        <f t="shared" si="763"/>
        <v>0.70869157411468109</v>
      </c>
      <c r="AI802" s="205">
        <f t="shared" si="745"/>
        <v>0.6464922844310983</v>
      </c>
      <c r="AJ802" s="205">
        <f t="shared" si="780"/>
        <v>1361.3267202465145</v>
      </c>
      <c r="AK802" s="205">
        <f t="shared" si="764"/>
        <v>120.46568947034746</v>
      </c>
      <c r="AL802" s="205">
        <f t="shared" si="746"/>
        <v>120.46568947034746</v>
      </c>
      <c r="AM802" s="205">
        <f t="shared" si="747"/>
        <v>-33.380431129730141</v>
      </c>
      <c r="AN802" s="205">
        <f t="shared" si="765"/>
        <v>-33.380431129730141</v>
      </c>
      <c r="AO802" s="205">
        <f t="shared" si="748"/>
        <v>-33.380431129730141</v>
      </c>
      <c r="AP802" s="205">
        <f t="shared" si="766"/>
        <v>-33.380431129730141</v>
      </c>
      <c r="AQ802" s="205">
        <f t="shared" si="796"/>
        <v>33.380431129730141</v>
      </c>
      <c r="AR802" s="215">
        <f t="shared" si="749"/>
        <v>73.364196593943518</v>
      </c>
      <c r="AS802" s="215">
        <f t="shared" si="750"/>
        <v>73.364196593943518</v>
      </c>
      <c r="AT802" s="215">
        <f t="shared" si="751"/>
        <v>163.8197749063502</v>
      </c>
      <c r="AU802" s="215">
        <f t="shared" si="797"/>
        <v>11697.593583442662</v>
      </c>
      <c r="AV802" s="201"/>
      <c r="AW802" s="115">
        <f t="shared" si="782"/>
        <v>118.36499999999423</v>
      </c>
      <c r="AX802" s="115">
        <f t="shared" si="783"/>
        <v>0.30395490197773545</v>
      </c>
      <c r="AY802" s="115">
        <f t="shared" si="798"/>
        <v>16.757673620847825</v>
      </c>
      <c r="AZ802" s="115">
        <f t="shared" si="784"/>
        <v>0.30709942593391393</v>
      </c>
      <c r="BA802" s="115">
        <f t="shared" si="799"/>
        <v>17.018391372300666</v>
      </c>
      <c r="BB802" s="115">
        <f t="shared" si="785"/>
        <v>16.757673620847825</v>
      </c>
      <c r="BC802" s="115">
        <f t="shared" si="786"/>
        <v>16.757767270216192</v>
      </c>
      <c r="BD802" s="115">
        <f t="shared" si="787"/>
        <v>17.018391372300666</v>
      </c>
      <c r="BE802" s="115">
        <f t="shared" si="770"/>
        <v>0.26062410208447417</v>
      </c>
      <c r="BF802" s="115">
        <f t="shared" si="803"/>
        <v>0.3049175102096835</v>
      </c>
      <c r="BG802" s="115">
        <f t="shared" si="788"/>
        <v>1361.1021409611294</v>
      </c>
      <c r="BH802" s="115">
        <f t="shared" si="789"/>
        <v>103.93170147958691</v>
      </c>
      <c r="BI802" s="115">
        <f t="shared" si="804"/>
        <v>103.93170147958691</v>
      </c>
      <c r="BJ802" s="115">
        <f t="shared" si="773"/>
        <v>-7.9666285137835855</v>
      </c>
      <c r="BK802" s="115">
        <f t="shared" si="752"/>
        <v>-7.9666285137835855</v>
      </c>
      <c r="BL802" s="115">
        <f t="shared" si="753"/>
        <v>-7.9666285137835855</v>
      </c>
      <c r="BM802" s="115">
        <f t="shared" si="800"/>
        <v>7.9666285137835855</v>
      </c>
      <c r="BN802" s="201">
        <f t="shared" si="754"/>
        <v>72.67004067084865</v>
      </c>
      <c r="BO802" s="216">
        <f t="shared" si="801"/>
        <v>7019.915191494455</v>
      </c>
      <c r="BP802" s="201"/>
      <c r="BQ802" s="110">
        <f t="shared" si="755"/>
        <v>7487.6830306892753</v>
      </c>
      <c r="BR802" s="110">
        <f t="shared" si="756"/>
        <v>0.15622447605619125</v>
      </c>
      <c r="BS802" s="110">
        <f t="shared" si="775"/>
        <v>0.84377552394380884</v>
      </c>
      <c r="BT802" s="110">
        <f t="shared" si="776"/>
        <v>0.21279995173218921</v>
      </c>
      <c r="CC802" s="110"/>
      <c r="CD802" s="110"/>
      <c r="CE802" s="110"/>
      <c r="CW802" s="110"/>
      <c r="CX802" s="110"/>
    </row>
    <row r="803" spans="1:102">
      <c r="A803" s="110">
        <f t="shared" si="791"/>
        <v>1.4100000000001487</v>
      </c>
      <c r="B803" s="110">
        <f t="shared" si="757"/>
        <v>1468.5854728549334</v>
      </c>
      <c r="C803" s="116">
        <f t="shared" si="758"/>
        <v>1360.0623769095062</v>
      </c>
      <c r="E803" s="205">
        <f t="shared" si="726"/>
        <v>1290.8542185766862</v>
      </c>
      <c r="F803" s="205">
        <f t="shared" si="727"/>
        <v>1397.8108812236405</v>
      </c>
      <c r="G803" s="205">
        <f t="shared" si="728"/>
        <v>-0.16226524687356028</v>
      </c>
      <c r="H803" s="205">
        <f t="shared" si="729"/>
        <v>1273.4988693075061</v>
      </c>
      <c r="I803" s="205">
        <f t="shared" si="730"/>
        <v>0</v>
      </c>
      <c r="K803" s="115">
        <f t="shared" si="731"/>
        <v>1262.9496900000177</v>
      </c>
      <c r="L803" s="115">
        <f t="shared" si="732"/>
        <v>1581.4380800000106</v>
      </c>
      <c r="M803" s="115">
        <f t="shared" si="733"/>
        <v>0.24477806788511272</v>
      </c>
      <c r="N803" s="115">
        <f t="shared" si="734"/>
        <v>1387.5756759197359</v>
      </c>
      <c r="O803" s="115">
        <f t="shared" si="735"/>
        <v>1839.4738000000059</v>
      </c>
      <c r="Q803" s="205">
        <f t="shared" si="736"/>
        <v>1.6617127898325297</v>
      </c>
      <c r="R803" s="204">
        <f t="shared" si="737"/>
        <v>132.88765572352645</v>
      </c>
      <c r="S803" s="204">
        <f t="shared" si="738"/>
        <v>132.88765572352645</v>
      </c>
      <c r="T803" s="115">
        <f t="shared" si="739"/>
        <v>0.64566178646235839</v>
      </c>
      <c r="U803" s="115">
        <f t="shared" si="795"/>
        <v>51.880914784147983</v>
      </c>
      <c r="V803" s="115">
        <f t="shared" si="741"/>
        <v>23.439883353805016</v>
      </c>
      <c r="W803" s="202">
        <f t="shared" si="802"/>
        <v>23.439883353805016</v>
      </c>
      <c r="Y803" s="205">
        <f t="shared" si="777"/>
        <v>120.62939784677826</v>
      </c>
      <c r="Z803" s="205">
        <f t="shared" si="778"/>
        <v>0.64706729454773904</v>
      </c>
      <c r="AA803" s="205">
        <f t="shared" si="742"/>
        <v>38.188265131654134</v>
      </c>
      <c r="AB803" s="205">
        <f t="shared" si="760"/>
        <v>38.110770400722771</v>
      </c>
      <c r="AC803" s="205">
        <f t="shared" si="779"/>
        <v>0.65641687572624707</v>
      </c>
      <c r="AD803" s="205">
        <f t="shared" si="743"/>
        <v>38.823082764883182</v>
      </c>
      <c r="AE803" s="205">
        <f t="shared" si="761"/>
        <v>0.71231236416041099</v>
      </c>
      <c r="AF803" s="205">
        <f t="shared" si="744"/>
        <v>0.71231236416041099</v>
      </c>
      <c r="AG803" s="205">
        <f t="shared" si="762"/>
        <v>0.71231236416041099</v>
      </c>
      <c r="AH803" s="205">
        <f t="shared" si="763"/>
        <v>0.71231236416041099</v>
      </c>
      <c r="AI803" s="205">
        <f t="shared" si="745"/>
        <v>0.65203751024576384</v>
      </c>
      <c r="AJ803" s="205">
        <f t="shared" si="780"/>
        <v>1360.5939745932023</v>
      </c>
      <c r="AK803" s="205">
        <f t="shared" si="764"/>
        <v>120.54748434820783</v>
      </c>
      <c r="AL803" s="205">
        <f t="shared" si="746"/>
        <v>120.54748434820783</v>
      </c>
      <c r="AM803" s="205">
        <f t="shared" si="747"/>
        <v>-33.558764680804494</v>
      </c>
      <c r="AN803" s="205">
        <f t="shared" si="765"/>
        <v>-33.558764680804494</v>
      </c>
      <c r="AO803" s="205">
        <f t="shared" si="748"/>
        <v>-33.558764680804494</v>
      </c>
      <c r="AP803" s="205">
        <f t="shared" si="766"/>
        <v>-33.558764680804494</v>
      </c>
      <c r="AQ803" s="205">
        <f t="shared" si="796"/>
        <v>33.558764680804494</v>
      </c>
      <c r="AR803" s="215">
        <f t="shared" si="749"/>
        <v>73.435056754227247</v>
      </c>
      <c r="AS803" s="215">
        <f t="shared" si="750"/>
        <v>73.435056754227247</v>
      </c>
      <c r="AT803" s="215">
        <f t="shared" si="751"/>
        <v>165.48162256163403</v>
      </c>
      <c r="AU803" s="215">
        <f t="shared" si="797"/>
        <v>11863.075206004296</v>
      </c>
      <c r="AV803" s="201"/>
      <c r="AW803" s="115">
        <f t="shared" si="782"/>
        <v>118.46700000000955</v>
      </c>
      <c r="AX803" s="115">
        <f t="shared" si="783"/>
        <v>0.3049175102096835</v>
      </c>
      <c r="AY803" s="115">
        <f t="shared" si="798"/>
        <v>16.83734254191663</v>
      </c>
      <c r="AZ803" s="115">
        <f t="shared" si="784"/>
        <v>0.30805734208864155</v>
      </c>
      <c r="BA803" s="115">
        <f t="shared" si="799"/>
        <v>17.098080049554572</v>
      </c>
      <c r="BB803" s="115">
        <f t="shared" si="785"/>
        <v>16.83734254191663</v>
      </c>
      <c r="BC803" s="115">
        <f t="shared" si="786"/>
        <v>16.837433555354028</v>
      </c>
      <c r="BD803" s="115">
        <f t="shared" si="787"/>
        <v>17.098080049554572</v>
      </c>
      <c r="BE803" s="115">
        <f t="shared" si="770"/>
        <v>0.26064649420054309</v>
      </c>
      <c r="BF803" s="115">
        <f t="shared" si="803"/>
        <v>0.30587786189647842</v>
      </c>
      <c r="BG803" s="115">
        <f t="shared" si="788"/>
        <v>1360.3682377720672</v>
      </c>
      <c r="BH803" s="115">
        <f t="shared" si="789"/>
        <v>103.97640516232505</v>
      </c>
      <c r="BI803" s="115">
        <f t="shared" si="804"/>
        <v>103.97640516232505</v>
      </c>
      <c r="BJ803" s="115">
        <f t="shared" si="773"/>
        <v>-7.9604953907280311</v>
      </c>
      <c r="BK803" s="115">
        <f t="shared" si="752"/>
        <v>-7.9604953907280311</v>
      </c>
      <c r="BL803" s="115">
        <f t="shared" si="753"/>
        <v>-7.9604953907280311</v>
      </c>
      <c r="BM803" s="115">
        <f t="shared" si="800"/>
        <v>7.9604953907280311</v>
      </c>
      <c r="BN803" s="201">
        <f t="shared" si="754"/>
        <v>73.110194184393734</v>
      </c>
      <c r="BO803" s="216">
        <f t="shared" si="801"/>
        <v>7093.0253856788486</v>
      </c>
      <c r="BP803" s="201"/>
      <c r="BQ803" s="110">
        <f t="shared" si="755"/>
        <v>7570.0303677113934</v>
      </c>
      <c r="BR803" s="110">
        <f t="shared" si="756"/>
        <v>0.15671106494637216</v>
      </c>
      <c r="BS803" s="110">
        <f t="shared" si="775"/>
        <v>0.8432889350536279</v>
      </c>
      <c r="BT803" s="110">
        <f t="shared" si="776"/>
        <v>0.21514026305035783</v>
      </c>
      <c r="CC803" s="110"/>
      <c r="CD803" s="110"/>
      <c r="CE803" s="110"/>
      <c r="CW803" s="110"/>
      <c r="CX803" s="110"/>
    </row>
    <row r="804" spans="1:102">
      <c r="A804" s="110">
        <f t="shared" si="791"/>
        <v>1.4000000000001487</v>
      </c>
      <c r="B804" s="110">
        <f t="shared" si="757"/>
        <v>1468.4536609907141</v>
      </c>
      <c r="C804" s="116">
        <f t="shared" si="758"/>
        <v>1359.3280263419638</v>
      </c>
      <c r="E804" s="205">
        <f t="shared" si="726"/>
        <v>1289.6149483839231</v>
      </c>
      <c r="F804" s="205">
        <f t="shared" si="727"/>
        <v>1396.4342812236405</v>
      </c>
      <c r="G804" s="205">
        <f t="shared" si="728"/>
        <v>-0.1621728288219656</v>
      </c>
      <c r="H804" s="205">
        <f t="shared" si="729"/>
        <v>1272.291755004431</v>
      </c>
      <c r="I804" s="205">
        <f t="shared" si="730"/>
        <v>0</v>
      </c>
      <c r="K804" s="115">
        <f t="shared" si="731"/>
        <v>1261.7640000000176</v>
      </c>
      <c r="L804" s="115">
        <f t="shared" si="732"/>
        <v>1580.7280000000105</v>
      </c>
      <c r="M804" s="115">
        <f t="shared" si="733"/>
        <v>0.24509803921568152</v>
      </c>
      <c r="N804" s="115">
        <f t="shared" si="734"/>
        <v>1386.6848393477669</v>
      </c>
      <c r="O804" s="115">
        <f t="shared" si="735"/>
        <v>1839.0800000000058</v>
      </c>
      <c r="Q804" s="205">
        <f t="shared" si="736"/>
        <v>1.6742167157619192</v>
      </c>
      <c r="R804" s="204">
        <f t="shared" si="737"/>
        <v>134.11653019199565</v>
      </c>
      <c r="S804" s="204">
        <f t="shared" si="738"/>
        <v>134.11653019199565</v>
      </c>
      <c r="T804" s="115">
        <f t="shared" si="739"/>
        <v>0.64800310063424416</v>
      </c>
      <c r="U804" s="115">
        <f t="shared" si="795"/>
        <v>52.163368173925896</v>
      </c>
      <c r="V804" s="115">
        <f t="shared" si="741"/>
        <v>23.567676018125535</v>
      </c>
      <c r="W804" s="202">
        <f t="shared" si="802"/>
        <v>23.567676018125535</v>
      </c>
      <c r="Y804" s="205">
        <f t="shared" si="777"/>
        <v>120.71143030750579</v>
      </c>
      <c r="Z804" s="205">
        <f t="shared" si="778"/>
        <v>0.65262603786006879</v>
      </c>
      <c r="AA804" s="205">
        <f t="shared" si="742"/>
        <v>38.525182013922716</v>
      </c>
      <c r="AB804" s="205">
        <f t="shared" si="760"/>
        <v>38.446358047530815</v>
      </c>
      <c r="AC804" s="205">
        <f t="shared" si="779"/>
        <v>0.66198763911159975</v>
      </c>
      <c r="AD804" s="205">
        <f t="shared" si="743"/>
        <v>39.162296709309196</v>
      </c>
      <c r="AE804" s="205">
        <f t="shared" si="761"/>
        <v>0.71593866177838095</v>
      </c>
      <c r="AF804" s="205">
        <f t="shared" si="744"/>
        <v>0.71593866177838095</v>
      </c>
      <c r="AG804" s="205">
        <f t="shared" si="762"/>
        <v>0.71593866177838095</v>
      </c>
      <c r="AH804" s="205">
        <f t="shared" si="763"/>
        <v>0.71593866177838095</v>
      </c>
      <c r="AI804" s="205">
        <f t="shared" si="745"/>
        <v>0.65761103262688558</v>
      </c>
      <c r="AJ804" s="205">
        <f t="shared" si="780"/>
        <v>1359.8605201571647</v>
      </c>
      <c r="AK804" s="205">
        <f t="shared" si="764"/>
        <v>120.62939784677826</v>
      </c>
      <c r="AL804" s="205">
        <f t="shared" si="746"/>
        <v>120.62939784677826</v>
      </c>
      <c r="AM804" s="205">
        <f t="shared" si="747"/>
        <v>-33.737529090705507</v>
      </c>
      <c r="AN804" s="205">
        <f t="shared" si="765"/>
        <v>-33.737529090705507</v>
      </c>
      <c r="AO804" s="205">
        <f t="shared" si="748"/>
        <v>-33.737529090705507</v>
      </c>
      <c r="AP804" s="205">
        <f t="shared" si="766"/>
        <v>-33.737529090705507</v>
      </c>
      <c r="AQ804" s="205">
        <f t="shared" si="796"/>
        <v>33.737529090705507</v>
      </c>
      <c r="AR804" s="215">
        <f t="shared" si="749"/>
        <v>73.505906838621243</v>
      </c>
      <c r="AS804" s="215">
        <f t="shared" si="750"/>
        <v>73.505906838621243</v>
      </c>
      <c r="AT804" s="215">
        <f t="shared" si="751"/>
        <v>167.15579356127301</v>
      </c>
      <c r="AU804" s="215">
        <f t="shared" si="797"/>
        <v>12030.230999565569</v>
      </c>
      <c r="AV804" s="201"/>
      <c r="AW804" s="115">
        <f t="shared" si="782"/>
        <v>118.56900000000213</v>
      </c>
      <c r="AX804" s="115">
        <f t="shared" si="783"/>
        <v>0.30587786189647836</v>
      </c>
      <c r="AY804" s="115">
        <f t="shared" si="798"/>
        <v>16.916950115862349</v>
      </c>
      <c r="AZ804" s="115">
        <f t="shared" si="784"/>
        <v>0.30901301194475972</v>
      </c>
      <c r="BA804" s="115">
        <f t="shared" si="799"/>
        <v>17.17770541645363</v>
      </c>
      <c r="BB804" s="115">
        <f t="shared" si="785"/>
        <v>16.916950115862349</v>
      </c>
      <c r="BC804" s="115">
        <f t="shared" si="786"/>
        <v>16.91703850926131</v>
      </c>
      <c r="BD804" s="115">
        <f t="shared" si="787"/>
        <v>17.17770541645363</v>
      </c>
      <c r="BE804" s="115">
        <f t="shared" si="770"/>
        <v>0.26066690719232</v>
      </c>
      <c r="BF804" s="115">
        <f t="shared" si="803"/>
        <v>0.30683596400551533</v>
      </c>
      <c r="BG804" s="115">
        <f t="shared" si="788"/>
        <v>1359.6336264230706</v>
      </c>
      <c r="BH804" s="115">
        <f t="shared" si="789"/>
        <v>104.02114301034534</v>
      </c>
      <c r="BI804" s="115">
        <f t="shared" si="804"/>
        <v>104.02114301034534</v>
      </c>
      <c r="BJ804" s="115">
        <f t="shared" si="773"/>
        <v>-7.9543122351265341</v>
      </c>
      <c r="BK804" s="115">
        <f t="shared" si="752"/>
        <v>-7.9543122351265341</v>
      </c>
      <c r="BL804" s="115">
        <f t="shared" si="753"/>
        <v>-7.9543122351265341</v>
      </c>
      <c r="BM804" s="115">
        <f t="shared" si="800"/>
        <v>7.9543122351265341</v>
      </c>
      <c r="BN804" s="201">
        <f t="shared" si="754"/>
        <v>73.551335947770013</v>
      </c>
      <c r="BO804" s="216">
        <f t="shared" si="801"/>
        <v>7166.5767216266186</v>
      </c>
      <c r="BP804" s="201"/>
      <c r="BQ804" s="110">
        <f t="shared" si="755"/>
        <v>7652.9421494205144</v>
      </c>
      <c r="BR804" s="110">
        <f t="shared" si="756"/>
        <v>0.15719746425205247</v>
      </c>
      <c r="BS804" s="110">
        <f t="shared" si="775"/>
        <v>0.8428025357479475</v>
      </c>
      <c r="BT804" s="110">
        <f t="shared" si="776"/>
        <v>0.21749661588653102</v>
      </c>
      <c r="CC804" s="110"/>
      <c r="CD804" s="110"/>
      <c r="CE804" s="110"/>
      <c r="CW804" s="110"/>
      <c r="CX804" s="110"/>
    </row>
    <row r="805" spans="1:102">
      <c r="A805" s="110">
        <f t="shared" si="791"/>
        <v>1.3900000000001487</v>
      </c>
      <c r="B805" s="110">
        <f t="shared" si="757"/>
        <v>1468.3218491264947</v>
      </c>
      <c r="C805" s="116">
        <f t="shared" si="758"/>
        <v>1358.5929672735776</v>
      </c>
      <c r="E805" s="205">
        <f t="shared" si="726"/>
        <v>1288.3745518364087</v>
      </c>
      <c r="F805" s="205">
        <f t="shared" si="727"/>
        <v>1395.0548812236407</v>
      </c>
      <c r="G805" s="205">
        <f t="shared" si="728"/>
        <v>-0.16207985813197162</v>
      </c>
      <c r="H805" s="205">
        <f t="shared" si="729"/>
        <v>1271.0838191838541</v>
      </c>
      <c r="I805" s="205">
        <f t="shared" si="730"/>
        <v>0</v>
      </c>
      <c r="K805" s="115">
        <f t="shared" si="731"/>
        <v>1260.5772900000177</v>
      </c>
      <c r="L805" s="115">
        <f t="shared" si="732"/>
        <v>1580.0172800000105</v>
      </c>
      <c r="M805" s="115">
        <f t="shared" si="733"/>
        <v>0.24541884816753445</v>
      </c>
      <c r="N805" s="115">
        <f t="shared" si="734"/>
        <v>1385.7936935615819</v>
      </c>
      <c r="O805" s="115">
        <f t="shared" si="735"/>
        <v>1838.6858000000059</v>
      </c>
      <c r="Q805" s="205">
        <f t="shared" si="736"/>
        <v>1.6867898545467279</v>
      </c>
      <c r="R805" s="204">
        <f t="shared" si="737"/>
        <v>135.35144853828908</v>
      </c>
      <c r="S805" s="204">
        <f t="shared" si="738"/>
        <v>135.35144853828908</v>
      </c>
      <c r="T805" s="115">
        <f t="shared" si="739"/>
        <v>0.65033986235249297</v>
      </c>
      <c r="U805" s="115">
        <f t="shared" si="795"/>
        <v>52.445781604296592</v>
      </c>
      <c r="V805" s="115">
        <f t="shared" si="741"/>
        <v>23.695498421024975</v>
      </c>
      <c r="W805" s="202">
        <f t="shared" si="802"/>
        <v>23.695498421024975</v>
      </c>
      <c r="Y805" s="205">
        <f t="shared" si="777"/>
        <v>120.79358205769483</v>
      </c>
      <c r="Z805" s="205">
        <f t="shared" si="778"/>
        <v>0.65821333549025407</v>
      </c>
      <c r="AA805" s="205">
        <f t="shared" si="742"/>
        <v>38.863891705914099</v>
      </c>
      <c r="AB805" s="205">
        <f t="shared" si="760"/>
        <v>38.78373333843787</v>
      </c>
      <c r="AC805" s="205">
        <f t="shared" si="779"/>
        <v>0.66758713481899601</v>
      </c>
      <c r="AD805" s="205">
        <f t="shared" si="743"/>
        <v>39.503303443169827</v>
      </c>
      <c r="AE805" s="205">
        <f t="shared" si="761"/>
        <v>0.71957010473195737</v>
      </c>
      <c r="AF805" s="205">
        <f t="shared" si="744"/>
        <v>0.71957010473195737</v>
      </c>
      <c r="AG805" s="205">
        <f t="shared" si="762"/>
        <v>0.71957010473195737</v>
      </c>
      <c r="AH805" s="205">
        <f t="shared" si="763"/>
        <v>0.71957010473195737</v>
      </c>
      <c r="AI805" s="205">
        <f t="shared" si="745"/>
        <v>0.66321322283414574</v>
      </c>
      <c r="AJ805" s="205">
        <f t="shared" si="780"/>
        <v>1359.1263569023231</v>
      </c>
      <c r="AK805" s="205">
        <f t="shared" si="764"/>
        <v>120.71143030750579</v>
      </c>
      <c r="AL805" s="205">
        <f t="shared" si="746"/>
        <v>120.71143030750579</v>
      </c>
      <c r="AM805" s="205">
        <f t="shared" si="747"/>
        <v>-33.916710428072435</v>
      </c>
      <c r="AN805" s="205">
        <f t="shared" si="765"/>
        <v>-33.916710428072435</v>
      </c>
      <c r="AO805" s="205">
        <f t="shared" si="748"/>
        <v>-33.916710428072435</v>
      </c>
      <c r="AP805" s="205">
        <f t="shared" si="766"/>
        <v>-33.916710428072435</v>
      </c>
      <c r="AQ805" s="205">
        <f t="shared" si="796"/>
        <v>33.916710428072435</v>
      </c>
      <c r="AR805" s="215">
        <f t="shared" si="749"/>
        <v>73.576745021064468</v>
      </c>
      <c r="AS805" s="215">
        <f t="shared" si="750"/>
        <v>73.576745021064468</v>
      </c>
      <c r="AT805" s="215">
        <f t="shared" si="751"/>
        <v>168.84236239456803</v>
      </c>
      <c r="AU805" s="215">
        <f t="shared" si="797"/>
        <v>12199.073361960136</v>
      </c>
      <c r="AV805" s="201"/>
      <c r="AW805" s="115">
        <f t="shared" si="782"/>
        <v>118.67099999999472</v>
      </c>
      <c r="AX805" s="115">
        <f t="shared" si="783"/>
        <v>0.30683596400551527</v>
      </c>
      <c r="AY805" s="115">
        <f t="shared" si="798"/>
        <v>16.996495842480083</v>
      </c>
      <c r="AZ805" s="115">
        <f t="shared" si="784"/>
        <v>0.30996644244060423</v>
      </c>
      <c r="BA805" s="115">
        <f t="shared" si="799"/>
        <v>17.257266991870559</v>
      </c>
      <c r="BB805" s="115">
        <f t="shared" si="785"/>
        <v>16.996495842480083</v>
      </c>
      <c r="BC805" s="115">
        <f t="shared" si="786"/>
        <v>16.996581631612575</v>
      </c>
      <c r="BD805" s="115">
        <f t="shared" si="787"/>
        <v>17.257266991870559</v>
      </c>
      <c r="BE805" s="115">
        <f t="shared" si="770"/>
        <v>0.26068536025798394</v>
      </c>
      <c r="BF805" s="115">
        <f t="shared" si="803"/>
        <v>0.30779182353584955</v>
      </c>
      <c r="BG805" s="115">
        <f t="shared" si="788"/>
        <v>1358.8983070323891</v>
      </c>
      <c r="BH805" s="115">
        <f t="shared" si="789"/>
        <v>104.06591494929661</v>
      </c>
      <c r="BI805" s="115">
        <f t="shared" si="804"/>
        <v>104.06591494929661</v>
      </c>
      <c r="BJ805" s="115">
        <f t="shared" si="773"/>
        <v>-7.9480802467080824</v>
      </c>
      <c r="BK805" s="115">
        <f t="shared" si="752"/>
        <v>-7.9480802467080824</v>
      </c>
      <c r="BL805" s="115">
        <f t="shared" si="753"/>
        <v>-7.9480802467080824</v>
      </c>
      <c r="BM805" s="115">
        <f t="shared" si="800"/>
        <v>7.9480802467080824</v>
      </c>
      <c r="BN805" s="201">
        <f t="shared" si="754"/>
        <v>73.99346964025861</v>
      </c>
      <c r="BO805" s="216">
        <f t="shared" si="801"/>
        <v>7240.5701912668774</v>
      </c>
      <c r="BP805" s="201"/>
      <c r="BQ805" s="110">
        <f t="shared" si="755"/>
        <v>7736.4205083362031</v>
      </c>
      <c r="BR805" s="110">
        <f t="shared" si="756"/>
        <v>0.15768369039422436</v>
      </c>
      <c r="BS805" s="110">
        <f t="shared" si="775"/>
        <v>0.84231630960577564</v>
      </c>
      <c r="BT805" s="110">
        <f t="shared" si="776"/>
        <v>0.2198690708469149</v>
      </c>
      <c r="CC805" s="110"/>
      <c r="CD805" s="110"/>
      <c r="CE805" s="110"/>
      <c r="CW805" s="110"/>
      <c r="CX805" s="110"/>
    </row>
    <row r="806" spans="1:102">
      <c r="A806" s="110">
        <f t="shared" si="791"/>
        <v>1.3800000000001487</v>
      </c>
      <c r="B806" s="110">
        <f t="shared" si="757"/>
        <v>1468.1900372622754</v>
      </c>
      <c r="C806" s="116">
        <f t="shared" si="758"/>
        <v>1357.857199823367</v>
      </c>
      <c r="E806" s="205">
        <f t="shared" si="726"/>
        <v>1287.1330289341427</v>
      </c>
      <c r="F806" s="205">
        <f t="shared" si="727"/>
        <v>1393.6726812236407</v>
      </c>
      <c r="G806" s="205">
        <f t="shared" si="728"/>
        <v>-0.1619863394851318</v>
      </c>
      <c r="H806" s="205">
        <f t="shared" si="729"/>
        <v>1269.8750606497481</v>
      </c>
      <c r="I806" s="205">
        <f t="shared" si="730"/>
        <v>0</v>
      </c>
      <c r="K806" s="115">
        <f t="shared" si="731"/>
        <v>1259.3895600000178</v>
      </c>
      <c r="L806" s="115">
        <f t="shared" si="732"/>
        <v>1579.3059200000107</v>
      </c>
      <c r="M806" s="115">
        <f t="shared" si="733"/>
        <v>0.24574049803407119</v>
      </c>
      <c r="N806" s="115">
        <f t="shared" si="734"/>
        <v>1384.9022408437195</v>
      </c>
      <c r="O806" s="115">
        <f t="shared" si="735"/>
        <v>1838.2912000000058</v>
      </c>
      <c r="Q806" s="205">
        <f t="shared" si="736"/>
        <v>1.699433069634489</v>
      </c>
      <c r="R806" s="204">
        <f t="shared" si="737"/>
        <v>136.59238920144637</v>
      </c>
      <c r="S806" s="204">
        <f t="shared" si="738"/>
        <v>136.59238920144637</v>
      </c>
      <c r="T806" s="115">
        <f t="shared" si="739"/>
        <v>0.65267208361042306</v>
      </c>
      <c r="U806" s="115">
        <f t="shared" si="795"/>
        <v>52.728152643068363</v>
      </c>
      <c r="V806" s="115">
        <f t="shared" si="741"/>
        <v>23.823349546037171</v>
      </c>
      <c r="W806" s="202">
        <f t="shared" si="802"/>
        <v>23.823349546037171</v>
      </c>
      <c r="Y806" s="205">
        <f t="shared" si="777"/>
        <v>120.8758534105981</v>
      </c>
      <c r="Z806" s="205">
        <f t="shared" si="778"/>
        <v>0.66382956363558387</v>
      </c>
      <c r="AA806" s="205">
        <f t="shared" si="742"/>
        <v>39.204398118851636</v>
      </c>
      <c r="AB806" s="205">
        <f t="shared" si="760"/>
        <v>39.122900442718596</v>
      </c>
      <c r="AC806" s="205">
        <f t="shared" si="779"/>
        <v>0.67321574031732034</v>
      </c>
      <c r="AD806" s="205">
        <f t="shared" si="743"/>
        <v>39.846106760050588</v>
      </c>
      <c r="AE806" s="205">
        <f t="shared" si="761"/>
        <v>0.72320631733199292</v>
      </c>
      <c r="AF806" s="205">
        <f t="shared" si="744"/>
        <v>0.72320631733199292</v>
      </c>
      <c r="AG806" s="205">
        <f t="shared" si="762"/>
        <v>0.72320631733199292</v>
      </c>
      <c r="AH806" s="205">
        <f t="shared" si="763"/>
        <v>0.72320631733199292</v>
      </c>
      <c r="AI806" s="205">
        <f t="shared" si="745"/>
        <v>0.66884445689736449</v>
      </c>
      <c r="AJ806" s="205">
        <f t="shared" si="780"/>
        <v>1358.3914848077461</v>
      </c>
      <c r="AK806" s="205">
        <f t="shared" si="764"/>
        <v>120.79358205769483</v>
      </c>
      <c r="AL806" s="205">
        <f t="shared" si="746"/>
        <v>120.79358205769483</v>
      </c>
      <c r="AM806" s="205">
        <f t="shared" si="747"/>
        <v>-34.096294242379813</v>
      </c>
      <c r="AN806" s="205">
        <f t="shared" si="765"/>
        <v>-34.096294242379813</v>
      </c>
      <c r="AO806" s="205">
        <f t="shared" si="748"/>
        <v>-34.096294242379813</v>
      </c>
      <c r="AP806" s="205">
        <f t="shared" si="766"/>
        <v>-34.096294242379813</v>
      </c>
      <c r="AQ806" s="205">
        <f t="shared" si="796"/>
        <v>34.096294242379813</v>
      </c>
      <c r="AR806" s="215">
        <f t="shared" si="749"/>
        <v>73.647569329037111</v>
      </c>
      <c r="AS806" s="215">
        <f t="shared" si="750"/>
        <v>73.647569329037111</v>
      </c>
      <c r="AT806" s="215">
        <f t="shared" si="751"/>
        <v>170.54140343731495</v>
      </c>
      <c r="AU806" s="215">
        <f t="shared" si="797"/>
        <v>12369.614765397451</v>
      </c>
      <c r="AV806" s="201"/>
      <c r="AW806" s="115">
        <f t="shared" si="782"/>
        <v>118.77299999998731</v>
      </c>
      <c r="AX806" s="115">
        <f t="shared" si="783"/>
        <v>0.30779182353584961</v>
      </c>
      <c r="AY806" s="115">
        <f t="shared" si="798"/>
        <v>17.075979233557128</v>
      </c>
      <c r="AZ806" s="115">
        <f t="shared" si="784"/>
        <v>0.31091764054627075</v>
      </c>
      <c r="BA806" s="115">
        <f t="shared" si="799"/>
        <v>17.336764306491045</v>
      </c>
      <c r="BB806" s="115">
        <f t="shared" si="785"/>
        <v>17.075979233557128</v>
      </c>
      <c r="BC806" s="115">
        <f t="shared" si="786"/>
        <v>17.076062434079656</v>
      </c>
      <c r="BD806" s="115">
        <f t="shared" si="787"/>
        <v>17.336764306491045</v>
      </c>
      <c r="BE806" s="115">
        <f t="shared" si="770"/>
        <v>0.26070187241138854</v>
      </c>
      <c r="BF806" s="115">
        <f t="shared" si="803"/>
        <v>0.30874544752245475</v>
      </c>
      <c r="BG806" s="115">
        <f t="shared" si="788"/>
        <v>1358.1622797379703</v>
      </c>
      <c r="BH806" s="115">
        <f t="shared" si="789"/>
        <v>104.11072090221286</v>
      </c>
      <c r="BI806" s="115">
        <f t="shared" si="804"/>
        <v>104.11072090221286</v>
      </c>
      <c r="BJ806" s="115">
        <f t="shared" si="773"/>
        <v>-7.9418006546788558</v>
      </c>
      <c r="BK806" s="115">
        <f t="shared" si="752"/>
        <v>-7.9418006546788558</v>
      </c>
      <c r="BL806" s="115">
        <f t="shared" si="753"/>
        <v>-7.9418006546788558</v>
      </c>
      <c r="BM806" s="115">
        <f t="shared" si="800"/>
        <v>7.9418006546788558</v>
      </c>
      <c r="BN806" s="201">
        <f t="shared" si="754"/>
        <v>74.436599018393082</v>
      </c>
      <c r="BO806" s="216">
        <f t="shared" si="801"/>
        <v>7315.0067902852707</v>
      </c>
      <c r="BP806" s="201"/>
      <c r="BQ806" s="110">
        <f t="shared" si="755"/>
        <v>7820.4675877964892</v>
      </c>
      <c r="BR806" s="110">
        <f t="shared" si="756"/>
        <v>0.15816975937218533</v>
      </c>
      <c r="BS806" s="110">
        <f t="shared" si="775"/>
        <v>0.84183024062781464</v>
      </c>
      <c r="BT806" s="110">
        <f t="shared" si="776"/>
        <v>0.22225768884517624</v>
      </c>
      <c r="CC806" s="110"/>
      <c r="CD806" s="110"/>
      <c r="CE806" s="110"/>
      <c r="CW806" s="110"/>
      <c r="CX806" s="110"/>
    </row>
    <row r="807" spans="1:102">
      <c r="A807" s="110">
        <f t="shared" si="791"/>
        <v>1.3700000000001487</v>
      </c>
      <c r="B807" s="110">
        <f t="shared" si="757"/>
        <v>1468.058225398056</v>
      </c>
      <c r="C807" s="116">
        <f t="shared" si="758"/>
        <v>1357.1207241300765</v>
      </c>
      <c r="E807" s="205">
        <f t="shared" si="726"/>
        <v>1285.8903796771253</v>
      </c>
      <c r="F807" s="205">
        <f t="shared" si="727"/>
        <v>1392.2876812236407</v>
      </c>
      <c r="G807" s="205">
        <f t="shared" si="728"/>
        <v>-0.16189227756401639</v>
      </c>
      <c r="H807" s="205">
        <f t="shared" si="729"/>
        <v>1268.6654782030946</v>
      </c>
      <c r="I807" s="205">
        <f t="shared" si="730"/>
        <v>0</v>
      </c>
      <c r="K807" s="115">
        <f t="shared" si="731"/>
        <v>1258.2008100000176</v>
      </c>
      <c r="L807" s="115">
        <f t="shared" si="732"/>
        <v>1578.5939200000107</v>
      </c>
      <c r="M807" s="115">
        <f t="shared" si="733"/>
        <v>0.24606299212597943</v>
      </c>
      <c r="N807" s="115">
        <f t="shared" si="734"/>
        <v>1384.0104834873732</v>
      </c>
      <c r="O807" s="115">
        <f t="shared" si="735"/>
        <v>1837.8962000000058</v>
      </c>
      <c r="Q807" s="205">
        <f t="shared" si="736"/>
        <v>1.7121472356259861</v>
      </c>
      <c r="R807" s="204">
        <f t="shared" si="737"/>
        <v>137.83932912470968</v>
      </c>
      <c r="S807" s="204">
        <f t="shared" si="738"/>
        <v>137.83932912470968</v>
      </c>
      <c r="T807" s="115">
        <f t="shared" si="739"/>
        <v>0.65499977636236606</v>
      </c>
      <c r="U807" s="115">
        <f t="shared" si="795"/>
        <v>53.010478884998825</v>
      </c>
      <c r="V807" s="115">
        <f t="shared" si="741"/>
        <v>23.951228387080683</v>
      </c>
      <c r="W807" s="202">
        <f t="shared" si="802"/>
        <v>23.951228387080683</v>
      </c>
      <c r="Y807" s="205">
        <f t="shared" si="777"/>
        <v>120.95824466534839</v>
      </c>
      <c r="Z807" s="205">
        <f t="shared" si="778"/>
        <v>0.66947510338699989</v>
      </c>
      <c r="AA807" s="205">
        <f t="shared" si="742"/>
        <v>39.546705009174403</v>
      </c>
      <c r="AB807" s="205">
        <f t="shared" si="760"/>
        <v>39.463863385142396</v>
      </c>
      <c r="AC807" s="205">
        <f t="shared" si="779"/>
        <v>0.67887383799271561</v>
      </c>
      <c r="AD807" s="205">
        <f t="shared" si="743"/>
        <v>40.190710295127431</v>
      </c>
      <c r="AE807" s="205">
        <f t="shared" si="761"/>
        <v>0.72684690998503498</v>
      </c>
      <c r="AF807" s="205">
        <f t="shared" si="744"/>
        <v>0.72684690998503498</v>
      </c>
      <c r="AG807" s="205">
        <f t="shared" si="762"/>
        <v>0.72684690998503498</v>
      </c>
      <c r="AH807" s="205">
        <f t="shared" si="763"/>
        <v>0.72684690998503498</v>
      </c>
      <c r="AI807" s="205">
        <f t="shared" si="745"/>
        <v>0.67450511571937677</v>
      </c>
      <c r="AJ807" s="205">
        <f t="shared" si="780"/>
        <v>1357.655903868987</v>
      </c>
      <c r="AK807" s="205">
        <f t="shared" si="764"/>
        <v>120.8758534105981</v>
      </c>
      <c r="AL807" s="205">
        <f t="shared" si="746"/>
        <v>120.8758534105981</v>
      </c>
      <c r="AM807" s="205">
        <f t="shared" si="747"/>
        <v>-34.276265546825691</v>
      </c>
      <c r="AN807" s="205">
        <f t="shared" si="765"/>
        <v>-34.276265546825691</v>
      </c>
      <c r="AO807" s="205">
        <f t="shared" si="748"/>
        <v>-34.276265546825691</v>
      </c>
      <c r="AP807" s="205">
        <f t="shared" si="766"/>
        <v>-34.276265546825691</v>
      </c>
      <c r="AQ807" s="205">
        <f t="shared" si="796"/>
        <v>34.276265546825691</v>
      </c>
      <c r="AR807" s="215">
        <f t="shared" si="749"/>
        <v>73.718377639625359</v>
      </c>
      <c r="AS807" s="215">
        <f t="shared" si="750"/>
        <v>73.718377639625359</v>
      </c>
      <c r="AT807" s="215">
        <f t="shared" si="751"/>
        <v>172.25299092863403</v>
      </c>
      <c r="AU807" s="215">
        <f t="shared" si="797"/>
        <v>12541.867756326084</v>
      </c>
      <c r="AV807" s="201"/>
      <c r="AW807" s="115">
        <f t="shared" si="782"/>
        <v>118.87500000002537</v>
      </c>
      <c r="AX807" s="115">
        <f t="shared" si="783"/>
        <v>0.3087454475224547</v>
      </c>
      <c r="AY807" s="115">
        <f t="shared" si="798"/>
        <v>17.155399813168369</v>
      </c>
      <c r="AZ807" s="115">
        <f t="shared" si="784"/>
        <v>0.31186661326787296</v>
      </c>
      <c r="BA807" s="115">
        <f t="shared" si="799"/>
        <v>17.416196903113281</v>
      </c>
      <c r="BB807" s="115">
        <f t="shared" si="785"/>
        <v>17.155399813168369</v>
      </c>
      <c r="BC807" s="115">
        <f t="shared" si="786"/>
        <v>17.155480440626445</v>
      </c>
      <c r="BD807" s="115">
        <f t="shared" si="787"/>
        <v>17.416196903113281</v>
      </c>
      <c r="BE807" s="115">
        <f t="shared" si="770"/>
        <v>0.26071646248683678</v>
      </c>
      <c r="BF807" s="115">
        <f t="shared" si="803"/>
        <v>0.30969684304055362</v>
      </c>
      <c r="BG807" s="115">
        <f t="shared" si="788"/>
        <v>1357.4255446989603</v>
      </c>
      <c r="BH807" s="115">
        <f t="shared" si="789"/>
        <v>104.15556078937688</v>
      </c>
      <c r="BI807" s="115">
        <f t="shared" si="804"/>
        <v>104.15556078937688</v>
      </c>
      <c r="BJ807" s="115">
        <f t="shared" si="773"/>
        <v>-7.935474718867173</v>
      </c>
      <c r="BK807" s="115">
        <f t="shared" si="752"/>
        <v>-7.935474718867173</v>
      </c>
      <c r="BL807" s="115">
        <f t="shared" si="753"/>
        <v>-7.935474718867173</v>
      </c>
      <c r="BM807" s="115">
        <f t="shared" si="800"/>
        <v>7.935474718867173</v>
      </c>
      <c r="BN807" s="201">
        <f t="shared" si="754"/>
        <v>74.880727917483455</v>
      </c>
      <c r="BO807" s="216">
        <f t="shared" si="801"/>
        <v>7389.8875182027541</v>
      </c>
      <c r="BP807" s="201"/>
      <c r="BQ807" s="110">
        <f t="shared" si="755"/>
        <v>7905.0855420150874</v>
      </c>
      <c r="BR807" s="110">
        <f t="shared" si="756"/>
        <v>0.15865568676855879</v>
      </c>
      <c r="BS807" s="110">
        <f t="shared" si="775"/>
        <v>0.84134431323144121</v>
      </c>
      <c r="BT807" s="110">
        <f t="shared" si="776"/>
        <v>0.22466253110406881</v>
      </c>
      <c r="CC807" s="110"/>
      <c r="CD807" s="110"/>
      <c r="CE807" s="110"/>
      <c r="CW807" s="110"/>
      <c r="CX807" s="110"/>
    </row>
    <row r="808" spans="1:102">
      <c r="A808" s="110">
        <f t="shared" si="791"/>
        <v>1.3600000000001486</v>
      </c>
      <c r="B808" s="110">
        <f t="shared" si="757"/>
        <v>1467.9264135338365</v>
      </c>
      <c r="C808" s="116">
        <f t="shared" si="758"/>
        <v>1356.3835403536802</v>
      </c>
      <c r="E808" s="205">
        <f t="shared" si="726"/>
        <v>1284.6466040653563</v>
      </c>
      <c r="F808" s="205">
        <f t="shared" si="727"/>
        <v>1390.8998812236407</v>
      </c>
      <c r="G808" s="205">
        <f t="shared" si="728"/>
        <v>-0.16179767705164999</v>
      </c>
      <c r="H808" s="205">
        <f t="shared" si="729"/>
        <v>1267.4550706420207</v>
      </c>
      <c r="I808" s="205">
        <f t="shared" si="730"/>
        <v>0</v>
      </c>
      <c r="K808" s="115">
        <f t="shared" si="731"/>
        <v>1257.0110400000176</v>
      </c>
      <c r="L808" s="115">
        <f t="shared" si="732"/>
        <v>1577.8812800000107</v>
      </c>
      <c r="M808" s="115">
        <f t="shared" si="733"/>
        <v>0.24638633377134866</v>
      </c>
      <c r="N808" s="115">
        <f t="shared" si="734"/>
        <v>1383.1184237964565</v>
      </c>
      <c r="O808" s="115">
        <f t="shared" si="735"/>
        <v>1837.5008000000059</v>
      </c>
      <c r="Q808" s="205">
        <f t="shared" si="736"/>
        <v>1.7249332384868483</v>
      </c>
      <c r="R808" s="204">
        <f t="shared" si="737"/>
        <v>139.09224370682142</v>
      </c>
      <c r="S808" s="204">
        <f t="shared" si="738"/>
        <v>139.09224370682142</v>
      </c>
      <c r="T808" s="115">
        <f t="shared" si="739"/>
        <v>0.65732295252380957</v>
      </c>
      <c r="U808" s="115">
        <f t="shared" si="795"/>
        <v>53.292757951484049</v>
      </c>
      <c r="V808" s="115">
        <f t="shared" si="741"/>
        <v>24.079133948354972</v>
      </c>
      <c r="W808" s="202">
        <f t="shared" si="802"/>
        <v>24.079133948354972</v>
      </c>
      <c r="Y808" s="205">
        <f t="shared" si="777"/>
        <v>121.04075610739062</v>
      </c>
      <c r="Z808" s="205">
        <f t="shared" si="778"/>
        <v>0.67515034083568237</v>
      </c>
      <c r="AA808" s="205">
        <f t="shared" si="742"/>
        <v>39.890815972803559</v>
      </c>
      <c r="AB808" s="205">
        <f t="shared" si="760"/>
        <v>39.806626040610652</v>
      </c>
      <c r="AC808" s="205">
        <f t="shared" si="779"/>
        <v>0.68456181525552839</v>
      </c>
      <c r="AD808" s="205">
        <f t="shared" si="743"/>
        <v>40.537117519338665</v>
      </c>
      <c r="AE808" s="205">
        <f t="shared" si="761"/>
        <v>0.73049147872801257</v>
      </c>
      <c r="AF808" s="205">
        <f t="shared" si="744"/>
        <v>0.73049147872801257</v>
      </c>
      <c r="AG808" s="205">
        <f t="shared" si="762"/>
        <v>0.73049147872801257</v>
      </c>
      <c r="AH808" s="205">
        <f t="shared" si="763"/>
        <v>0.73049147872801257</v>
      </c>
      <c r="AI808" s="205">
        <f t="shared" si="745"/>
        <v>0.68019558518119794</v>
      </c>
      <c r="AJ808" s="205">
        <f t="shared" si="780"/>
        <v>1356.9196140994557</v>
      </c>
      <c r="AK808" s="205">
        <f t="shared" si="764"/>
        <v>120.95824466534839</v>
      </c>
      <c r="AL808" s="205">
        <f t="shared" si="746"/>
        <v>120.95824466534839</v>
      </c>
      <c r="AM808" s="205">
        <f t="shared" si="747"/>
        <v>-34.456608800726478</v>
      </c>
      <c r="AN808" s="205">
        <f t="shared" si="765"/>
        <v>-34.456608800726478</v>
      </c>
      <c r="AO808" s="205">
        <f t="shared" si="748"/>
        <v>-34.456608800726478</v>
      </c>
      <c r="AP808" s="205">
        <f t="shared" si="766"/>
        <v>-34.456608800726478</v>
      </c>
      <c r="AQ808" s="205">
        <f t="shared" si="796"/>
        <v>34.456608800726478</v>
      </c>
      <c r="AR808" s="215">
        <f t="shared" si="749"/>
        <v>73.78916767525817</v>
      </c>
      <c r="AS808" s="215">
        <f t="shared" si="750"/>
        <v>73.78916767525817</v>
      </c>
      <c r="AT808" s="215">
        <f t="shared" si="751"/>
        <v>173.97719894680947</v>
      </c>
      <c r="AU808" s="215">
        <f t="shared" si="797"/>
        <v>12715.844955272894</v>
      </c>
      <c r="AV808" s="201"/>
      <c r="AW808" s="115">
        <f t="shared" si="782"/>
        <v>118.97699999999521</v>
      </c>
      <c r="AX808" s="115">
        <f t="shared" si="783"/>
        <v>0.30969684304055362</v>
      </c>
      <c r="AY808" s="115">
        <f t="shared" si="798"/>
        <v>17.234757117981776</v>
      </c>
      <c r="AZ808" s="115">
        <f t="shared" si="784"/>
        <v>0.31281336765187318</v>
      </c>
      <c r="BA808" s="115">
        <f t="shared" si="799"/>
        <v>17.495564336957557</v>
      </c>
      <c r="BB808" s="115">
        <f t="shared" si="785"/>
        <v>17.234757117981776</v>
      </c>
      <c r="BC808" s="115">
        <f t="shared" si="786"/>
        <v>17.234835187815115</v>
      </c>
      <c r="BD808" s="115">
        <f t="shared" si="787"/>
        <v>17.495564336957557</v>
      </c>
      <c r="BE808" s="115">
        <f t="shared" si="770"/>
        <v>0.26072914914244194</v>
      </c>
      <c r="BF808" s="115">
        <f t="shared" si="803"/>
        <v>0.31064601721005436</v>
      </c>
      <c r="BG808" s="115">
        <f t="shared" si="788"/>
        <v>1356.6881020972498</v>
      </c>
      <c r="BH808" s="115">
        <f t="shared" si="789"/>
        <v>104.20043452800191</v>
      </c>
      <c r="BI808" s="115">
        <f t="shared" si="804"/>
        <v>104.20043452800191</v>
      </c>
      <c r="BJ808" s="115">
        <f t="shared" si="773"/>
        <v>-7.9291037308596239</v>
      </c>
      <c r="BK808" s="115">
        <f t="shared" si="752"/>
        <v>-7.9291037308596239</v>
      </c>
      <c r="BL808" s="115">
        <f t="shared" si="753"/>
        <v>-7.9291037308596239</v>
      </c>
      <c r="BM808" s="115">
        <f t="shared" si="800"/>
        <v>7.9291037308596239</v>
      </c>
      <c r="BN808" s="201">
        <f t="shared" si="754"/>
        <v>75.32586025318875</v>
      </c>
      <c r="BO808" s="216">
        <f t="shared" si="801"/>
        <v>7465.2133784559428</v>
      </c>
      <c r="BP808" s="201"/>
      <c r="BQ808" s="110">
        <f t="shared" si="755"/>
        <v>7990.2765361376387</v>
      </c>
      <c r="BR808" s="110">
        <f t="shared" si="756"/>
        <v>0.15914148775405859</v>
      </c>
      <c r="BS808" s="110">
        <f t="shared" si="775"/>
        <v>0.84085851224594144</v>
      </c>
      <c r="BT808" s="110">
        <f t="shared" si="776"/>
        <v>0.22708365915703171</v>
      </c>
      <c r="CC808" s="110"/>
      <c r="CD808" s="110"/>
      <c r="CE808" s="110"/>
      <c r="CW808" s="110"/>
      <c r="CX808" s="110"/>
    </row>
    <row r="809" spans="1:102">
      <c r="A809" s="110">
        <f t="shared" si="791"/>
        <v>1.3500000000001486</v>
      </c>
      <c r="B809" s="110">
        <f t="shared" si="757"/>
        <v>1467.7946016696171</v>
      </c>
      <c r="C809" s="116">
        <f t="shared" si="758"/>
        <v>1355.6456486769277</v>
      </c>
      <c r="E809" s="205">
        <f t="shared" si="726"/>
        <v>1283.401702098836</v>
      </c>
      <c r="F809" s="205">
        <f t="shared" si="727"/>
        <v>1389.5092812236408</v>
      </c>
      <c r="G809" s="205">
        <f t="shared" si="728"/>
        <v>-0.16170254263095579</v>
      </c>
      <c r="H809" s="205">
        <f t="shared" si="729"/>
        <v>1266.2438367619397</v>
      </c>
      <c r="I809" s="205">
        <f t="shared" si="730"/>
        <v>0</v>
      </c>
      <c r="K809" s="115">
        <f t="shared" si="731"/>
        <v>1255.8202500000177</v>
      </c>
      <c r="L809" s="115">
        <f t="shared" si="732"/>
        <v>1577.1680000000106</v>
      </c>
      <c r="M809" s="115">
        <f t="shared" si="733"/>
        <v>0.24671052631578466</v>
      </c>
      <c r="N809" s="115">
        <f t="shared" si="734"/>
        <v>1382.2260640856659</v>
      </c>
      <c r="O809" s="115">
        <f t="shared" si="735"/>
        <v>1837.1050000000057</v>
      </c>
      <c r="Q809" s="205">
        <f t="shared" si="736"/>
        <v>1.7377919757635452</v>
      </c>
      <c r="R809" s="204">
        <f t="shared" si="737"/>
        <v>140.35110675180738</v>
      </c>
      <c r="S809" s="204">
        <f t="shared" si="738"/>
        <v>140.35110675180738</v>
      </c>
      <c r="T809" s="115">
        <f t="shared" si="739"/>
        <v>0.65964162397155146</v>
      </c>
      <c r="U809" s="115">
        <f t="shared" si="795"/>
        <v>53.57498749025369</v>
      </c>
      <c r="V809" s="115">
        <f t="shared" si="741"/>
        <v>24.207065244238493</v>
      </c>
      <c r="W809" s="202">
        <f t="shared" si="802"/>
        <v>24.207065244238493</v>
      </c>
      <c r="Y809" s="205">
        <f t="shared" si="777"/>
        <v>121.12338800809528</v>
      </c>
      <c r="Z809" s="205">
        <f t="shared" si="778"/>
        <v>0.68085566718205592</v>
      </c>
      <c r="AA809" s="205">
        <f t="shared" si="742"/>
        <v>40.236734439219475</v>
      </c>
      <c r="AB809" s="205">
        <f t="shared" si="760"/>
        <v>40.151192128617915</v>
      </c>
      <c r="AC809" s="205">
        <f t="shared" si="779"/>
        <v>0.69028006464968439</v>
      </c>
      <c r="AD809" s="205">
        <f t="shared" si="743"/>
        <v>40.885331733365057</v>
      </c>
      <c r="AE809" s="205">
        <f t="shared" si="761"/>
        <v>0.73413960474714202</v>
      </c>
      <c r="AF809" s="205">
        <f t="shared" si="744"/>
        <v>0.73413960474714202</v>
      </c>
      <c r="AG809" s="205">
        <f t="shared" si="762"/>
        <v>0.73413960474714202</v>
      </c>
      <c r="AH809" s="205">
        <f t="shared" si="763"/>
        <v>0.73413960474714202</v>
      </c>
      <c r="AI809" s="205">
        <f t="shared" si="745"/>
        <v>0.68591625624955299</v>
      </c>
      <c r="AJ809" s="205">
        <f t="shared" si="780"/>
        <v>1356.1826155318254</v>
      </c>
      <c r="AK809" s="205">
        <f t="shared" si="764"/>
        <v>121.04075610739062</v>
      </c>
      <c r="AL809" s="205">
        <f t="shared" si="746"/>
        <v>121.04075610739062</v>
      </c>
      <c r="AM809" s="205">
        <f t="shared" si="747"/>
        <v>-34.637307891451179</v>
      </c>
      <c r="AN809" s="205">
        <f t="shared" si="765"/>
        <v>-34.637307891451179</v>
      </c>
      <c r="AO809" s="205">
        <f t="shared" si="748"/>
        <v>-34.637307891451179</v>
      </c>
      <c r="AP809" s="205">
        <f t="shared" si="766"/>
        <v>-34.637307891451179</v>
      </c>
      <c r="AQ809" s="205">
        <f t="shared" si="796"/>
        <v>34.637307891451179</v>
      </c>
      <c r="AR809" s="215">
        <f t="shared" si="749"/>
        <v>73.859936999584505</v>
      </c>
      <c r="AS809" s="215">
        <f t="shared" si="750"/>
        <v>73.859936999584505</v>
      </c>
      <c r="AT809" s="215">
        <f t="shared" si="751"/>
        <v>175.71410138410792</v>
      </c>
      <c r="AU809" s="215">
        <f t="shared" si="797"/>
        <v>12891.559056657003</v>
      </c>
      <c r="AV809" s="201"/>
      <c r="AW809" s="115">
        <f t="shared" si="782"/>
        <v>119.0789999999878</v>
      </c>
      <c r="AX809" s="115">
        <f t="shared" si="783"/>
        <v>0.31064601721005436</v>
      </c>
      <c r="AY809" s="115">
        <f t="shared" si="798"/>
        <v>17.314050697576675</v>
      </c>
      <c r="AZ809" s="115">
        <f t="shared" si="784"/>
        <v>0.31375791078951781</v>
      </c>
      <c r="BA809" s="115">
        <f t="shared" si="799"/>
        <v>17.574866175988593</v>
      </c>
      <c r="BB809" s="115">
        <f t="shared" si="785"/>
        <v>17.314050697576675</v>
      </c>
      <c r="BC809" s="115">
        <f t="shared" si="786"/>
        <v>17.314126225123712</v>
      </c>
      <c r="BD809" s="115">
        <f t="shared" si="787"/>
        <v>17.574866175988593</v>
      </c>
      <c r="BE809" s="115">
        <f t="shared" si="770"/>
        <v>0.26073995086488111</v>
      </c>
      <c r="BF809" s="115">
        <f t="shared" si="803"/>
        <v>0.31159297720006462</v>
      </c>
      <c r="BG809" s="115">
        <f t="shared" si="788"/>
        <v>1355.9499521390576</v>
      </c>
      <c r="BH809" s="115">
        <f t="shared" si="789"/>
        <v>104.24534203220891</v>
      </c>
      <c r="BI809" s="115">
        <f t="shared" si="804"/>
        <v>104.24534203220891</v>
      </c>
      <c r="BJ809" s="115">
        <f t="shared" si="773"/>
        <v>-7.9226890152159983</v>
      </c>
      <c r="BK809" s="115">
        <f t="shared" si="752"/>
        <v>-7.9226890152159983</v>
      </c>
      <c r="BL809" s="115">
        <f t="shared" si="753"/>
        <v>-7.9226890152159983</v>
      </c>
      <c r="BM809" s="115">
        <f t="shared" si="800"/>
        <v>7.9226890152159983</v>
      </c>
      <c r="BN809" s="201">
        <f t="shared" si="754"/>
        <v>75.77200002313738</v>
      </c>
      <c r="BO809" s="216">
        <f t="shared" si="801"/>
        <v>7540.9853784790803</v>
      </c>
      <c r="BP809" s="201"/>
      <c r="BQ809" s="110">
        <f t="shared" si="755"/>
        <v>8076.0427462968728</v>
      </c>
      <c r="BR809" s="110">
        <f t="shared" si="756"/>
        <v>0.15962717709200092</v>
      </c>
      <c r="BS809" s="110">
        <f t="shared" si="775"/>
        <v>0.84037282290799908</v>
      </c>
      <c r="BT809" s="110">
        <f t="shared" si="776"/>
        <v>0.22952113484975717</v>
      </c>
      <c r="CC809" s="110"/>
      <c r="CD809" s="110"/>
      <c r="CE809" s="110"/>
      <c r="CW809" s="110"/>
      <c r="CX809" s="110"/>
    </row>
    <row r="810" spans="1:102">
      <c r="A810" s="110">
        <f t="shared" si="791"/>
        <v>1.3400000000001486</v>
      </c>
      <c r="B810" s="110">
        <f t="shared" si="757"/>
        <v>1467.6627898053978</v>
      </c>
      <c r="C810" s="116">
        <f t="shared" si="758"/>
        <v>1354.9070493069319</v>
      </c>
      <c r="E810" s="205">
        <f t="shared" si="726"/>
        <v>1282.1556737775641</v>
      </c>
      <c r="F810" s="205">
        <f t="shared" si="727"/>
        <v>1388.1158812236408</v>
      </c>
      <c r="G810" s="205">
        <f t="shared" si="728"/>
        <v>-0.16160687898420681</v>
      </c>
      <c r="H810" s="205">
        <f t="shared" si="729"/>
        <v>1265.0317753556844</v>
      </c>
      <c r="I810" s="205">
        <f t="shared" si="730"/>
        <v>0</v>
      </c>
      <c r="K810" s="115">
        <f t="shared" si="731"/>
        <v>1254.6284400000179</v>
      </c>
      <c r="L810" s="115">
        <f t="shared" si="732"/>
        <v>1576.4540800000107</v>
      </c>
      <c r="M810" s="115">
        <f t="shared" si="733"/>
        <v>0.24703557312252478</v>
      </c>
      <c r="N810" s="115">
        <f t="shared" si="734"/>
        <v>1381.3334066805485</v>
      </c>
      <c r="O810" s="115">
        <f t="shared" si="735"/>
        <v>1836.708800000006</v>
      </c>
      <c r="Q810" s="205">
        <f t="shared" si="736"/>
        <v>1.7507243568038353</v>
      </c>
      <c r="R810" s="204">
        <f t="shared" si="737"/>
        <v>141.61589041718912</v>
      </c>
      <c r="S810" s="204">
        <f t="shared" si="738"/>
        <v>141.61589041718912</v>
      </c>
      <c r="T810" s="115">
        <f t="shared" si="739"/>
        <v>0.66195580254383912</v>
      </c>
      <c r="U810" s="115">
        <f t="shared" si="795"/>
        <v>53.857165175068658</v>
      </c>
      <c r="V810" s="115">
        <f t="shared" si="741"/>
        <v>24.335021299187439</v>
      </c>
      <c r="W810" s="202">
        <f t="shared" si="802"/>
        <v>24.335021299187439</v>
      </c>
      <c r="Y810" s="205">
        <f t="shared" si="777"/>
        <v>121.20614062553148</v>
      </c>
      <c r="Z810" s="205">
        <f t="shared" si="778"/>
        <v>0.6865914788472931</v>
      </c>
      <c r="AA810" s="205">
        <f t="shared" si="742"/>
        <v>40.584463665343463</v>
      </c>
      <c r="AB810" s="205">
        <f t="shared" si="760"/>
        <v>40.497565207532425</v>
      </c>
      <c r="AC810" s="205">
        <f t="shared" si="779"/>
        <v>0.69602898396456936</v>
      </c>
      <c r="AD810" s="205">
        <f t="shared" si="743"/>
        <v>41.235356061411551</v>
      </c>
      <c r="AE810" s="205">
        <f t="shared" si="761"/>
        <v>0.73779085387912602</v>
      </c>
      <c r="AF810" s="205">
        <f t="shared" si="744"/>
        <v>0.73779085387912602</v>
      </c>
      <c r="AG810" s="205">
        <f t="shared" si="762"/>
        <v>0.73779085387912602</v>
      </c>
      <c r="AH810" s="205">
        <f t="shared" si="763"/>
        <v>0.73779085387912602</v>
      </c>
      <c r="AI810" s="205">
        <f t="shared" si="745"/>
        <v>0.69166752508686091</v>
      </c>
      <c r="AJ810" s="205">
        <f t="shared" si="780"/>
        <v>1355.4449082194824</v>
      </c>
      <c r="AK810" s="205">
        <f t="shared" si="764"/>
        <v>121.12338800809528</v>
      </c>
      <c r="AL810" s="205">
        <f t="shared" si="746"/>
        <v>121.12338800809528</v>
      </c>
      <c r="AM810" s="205">
        <f t="shared" si="747"/>
        <v>-34.818346115381935</v>
      </c>
      <c r="AN810" s="205">
        <f t="shared" si="765"/>
        <v>-34.818346115381935</v>
      </c>
      <c r="AO810" s="205">
        <f t="shared" si="748"/>
        <v>-34.818346115381935</v>
      </c>
      <c r="AP810" s="205">
        <f t="shared" si="766"/>
        <v>-34.818346115381935</v>
      </c>
      <c r="AQ810" s="205">
        <f t="shared" si="796"/>
        <v>34.818346115381935</v>
      </c>
      <c r="AR810" s="215">
        <f t="shared" si="749"/>
        <v>73.930683012749398</v>
      </c>
      <c r="AS810" s="215">
        <f t="shared" si="750"/>
        <v>73.930683012749398</v>
      </c>
      <c r="AT810" s="215">
        <f t="shared" si="751"/>
        <v>177.46377192054103</v>
      </c>
      <c r="AU810" s="215">
        <f t="shared" si="797"/>
        <v>13069.022828577543</v>
      </c>
      <c r="AV810" s="201"/>
      <c r="AW810" s="115">
        <f t="shared" si="782"/>
        <v>119.18099999998039</v>
      </c>
      <c r="AX810" s="115">
        <f t="shared" si="783"/>
        <v>0.31159297720006462</v>
      </c>
      <c r="AY810" s="115">
        <f t="shared" si="798"/>
        <v>17.393280114772676</v>
      </c>
      <c r="AZ810" s="115">
        <f t="shared" si="784"/>
        <v>0.3147002498213512</v>
      </c>
      <c r="BA810" s="115">
        <f t="shared" si="799"/>
        <v>17.654102001248432</v>
      </c>
      <c r="BB810" s="115">
        <f t="shared" si="785"/>
        <v>17.393280114772676</v>
      </c>
      <c r="BC810" s="115">
        <f t="shared" si="786"/>
        <v>17.393353115275872</v>
      </c>
      <c r="BD810" s="115">
        <f t="shared" si="787"/>
        <v>17.654102001248432</v>
      </c>
      <c r="BE810" s="115">
        <f t="shared" si="770"/>
        <v>0.26074888597256063</v>
      </c>
      <c r="BF810" s="115">
        <f t="shared" si="803"/>
        <v>0.31253773023351977</v>
      </c>
      <c r="BG810" s="115">
        <f t="shared" si="788"/>
        <v>1355.2110950565655</v>
      </c>
      <c r="BH810" s="115">
        <f t="shared" si="789"/>
        <v>104.29028321257182</v>
      </c>
      <c r="BI810" s="115">
        <f t="shared" si="804"/>
        <v>104.29028321257182</v>
      </c>
      <c r="BJ810" s="115">
        <f t="shared" si="773"/>
        <v>-7.9162319306760276</v>
      </c>
      <c r="BK810" s="115">
        <f t="shared" si="752"/>
        <v>-7.9162319306760276</v>
      </c>
      <c r="BL810" s="115">
        <f t="shared" si="753"/>
        <v>-7.9162319306760276</v>
      </c>
      <c r="BM810" s="115">
        <f t="shared" si="800"/>
        <v>7.9162319306760276</v>
      </c>
      <c r="BN810" s="201">
        <f t="shared" si="754"/>
        <v>76.219151308598512</v>
      </c>
      <c r="BO810" s="216">
        <f t="shared" si="801"/>
        <v>7617.2045297876784</v>
      </c>
      <c r="BP810" s="201"/>
      <c r="BQ810" s="110">
        <f t="shared" si="755"/>
        <v>8162.3863596666652</v>
      </c>
      <c r="BR810" s="110">
        <f t="shared" si="756"/>
        <v>0.16011276914256797</v>
      </c>
      <c r="BS810" s="110">
        <f t="shared" si="775"/>
        <v>0.839887230857432</v>
      </c>
      <c r="BT810" s="110">
        <f t="shared" si="776"/>
        <v>0.23197502034172665</v>
      </c>
      <c r="CC810" s="110"/>
      <c r="CD810" s="110"/>
      <c r="CE810" s="110"/>
      <c r="CW810" s="110"/>
      <c r="CX810" s="110"/>
    </row>
    <row r="811" spans="1:102">
      <c r="A811" s="110">
        <f t="shared" si="791"/>
        <v>1.3300000000001486</v>
      </c>
      <c r="B811" s="110">
        <f t="shared" si="757"/>
        <v>1467.5309779411784</v>
      </c>
      <c r="C811" s="116">
        <f t="shared" si="758"/>
        <v>1354.1677424768043</v>
      </c>
      <c r="E811" s="205">
        <f t="shared" ref="E811:E874" si="805">(($P$19*($B$28+$B$27)+$P$20)*A811*A811+($P$21*($B$27+$B$28)+$P$22*($B$25/($B$25+$B$23))+$P$23)*A811+$P$24)</f>
        <v>1280.9085191015406</v>
      </c>
      <c r="F811" s="205">
        <f t="shared" ref="F811:F874" si="806">$P$25*A811^2+$P$26*A811+$P$27*($B$25/($B$25+$B$23))+$P$28*$B$21+$P$29*$B$26+$P$30</f>
        <v>1386.7196812236407</v>
      </c>
      <c r="G811" s="205">
        <f t="shared" ref="G811:G874" si="807">(-($P$36*$B$26+$P$37)+(($P$36*$B$26+$P$37)^2-4*5*(($P$31+$P$32*$B$25/($B$25+$B$23))*$A811^2+($P$33+$P$34*$B$25/($B$25+$B$23))*$A811+$P$35))^0.5)/(2*(($P$31+$P$32*$B$25/($B$23+$B$25))*$A811^2+($P$33+$P$34*$B$25/($B$25+$B$23))*$A811+$P$35))</f>
        <v>-0.16151069079248356</v>
      </c>
      <c r="H811" s="205">
        <f t="shared" ref="H811:H874" si="808">G811*(F811-E811)+E811</f>
        <v>1263.8188852136448</v>
      </c>
      <c r="I811" s="205">
        <f t="shared" ref="I811:I874" si="809">(($P$31+$P$32*$B$25/($B$25+$B$23))*$A811^2+($P$33+$P$34*$B$25/($B$25+$B$23))*$A811+$P$35)*G811^2+($P$36*$B$26+$P$37)*G811+5</f>
        <v>0</v>
      </c>
      <c r="K811" s="115">
        <f t="shared" ref="K811:K874" si="810">1085.7+132.9*A811-5.1*A811*A811</f>
        <v>1253.435610000018</v>
      </c>
      <c r="L811" s="115">
        <f t="shared" ref="L811:L874" si="811">1475+80*A811-3.2*A811*A811</f>
        <v>1575.7395200000105</v>
      </c>
      <c r="M811" s="115">
        <f t="shared" ref="M811:M874" si="812">$G$14/(0.5+0.08*A811)</f>
        <v>0.2473614775725545</v>
      </c>
      <c r="N811" s="115">
        <f t="shared" ref="N811:N874" si="813">M811^(1/1.5)*(L811-K811)+K811</f>
        <v>1380.4404539175648</v>
      </c>
      <c r="O811" s="115">
        <f t="shared" ref="O811:O874" si="814">1780+45*A811-2*A811*A811</f>
        <v>1836.312200000006</v>
      </c>
      <c r="Q811" s="205">
        <f t="shared" ref="Q811:Q874" si="815">IF(F811&lt;E811,-1,(B811-E811)/(F811-E811))</f>
        <v>1.7637313029818733</v>
      </c>
      <c r="R811" s="204">
        <f t="shared" ref="R811:R874" si="816">IF(Q811&lt;G811,0,(($P$31+$P$32*($B$25/($B$25+$B$23)))*A811^2+($P$33+$P$34*($B$25/($B$25+$B$23)))*A811+$P$35)*Q811^2+($P$36*$B$26+$P$37)*Q811+5)</f>
        <v>142.88656516058376</v>
      </c>
      <c r="S811" s="204">
        <f t="shared" ref="S811:S874" si="817">IF(R811&lt;0,0,R811)</f>
        <v>142.88656516058376</v>
      </c>
      <c r="T811" s="115">
        <f t="shared" ref="T811:T874" si="818">(B811-K811)/(L811-K811)</f>
        <v>0.66426550004052198</v>
      </c>
      <c r="U811" s="115">
        <f t="shared" si="795"/>
        <v>54.139288705424825</v>
      </c>
      <c r="V811" s="115">
        <f t="shared" ref="V811:V874" si="819">IF(B811&lt;N811,0,(M811+(1-M811)*(B811-N811)/(O811-N811))^1.5*100)</f>
        <v>24.463001147636792</v>
      </c>
      <c r="W811" s="202">
        <f t="shared" si="802"/>
        <v>24.463001147636792</v>
      </c>
      <c r="Y811" s="205">
        <f t="shared" si="777"/>
        <v>121.28901420396676</v>
      </c>
      <c r="Z811" s="205">
        <f t="shared" si="778"/>
        <v>0.69235817758741447</v>
      </c>
      <c r="AA811" s="205">
        <f t="shared" ref="AA811:AA874" si="820">IF(Z811&lt;$G811,0,IF(((($P$31+$P$32*($B$25/($B$25+$B$23)))*$A811^2+($P$33+$P$34*($B$25/($B$25+$B$23)))*$A811+$P$35)*Z811^2+($P$36*$B$26+$P$37)*Z811+5)&lt;0,0,((($P$31+$P$32*($B$25/($B$25+$B$23)))*$A811^2+($P$33+$P$34*($B$25/($B$25+$B$23)))*$A811+$P$35)*Z811^2+($P$36*$B$26+$P$37)*Z811+5)))</f>
        <v>40.934006729218943</v>
      </c>
      <c r="AB811" s="205">
        <f t="shared" si="760"/>
        <v>40.845748668686241</v>
      </c>
      <c r="AC811" s="205">
        <f t="shared" si="779"/>
        <v>0.70180897634951533</v>
      </c>
      <c r="AD811" s="205">
        <f t="shared" ref="AD811:AD874" si="821">IF(AC811&lt;$G811,0,IF(((($P$31+$P$32*($B$25/($B$25+$B$23)))*$A811^2+($P$33+$P$34*($B$25/($B$25+$B$23)))*$A811+$P$35)*AC811^2+($P$36*$B$26+$P$37)*AC811+5)&lt;0,0,((($P$31+$P$32*($B$25/($B$25+$B$23)))*$A811^2+($P$33+$P$34*($B$25/($B$25+$B$23)))*$A811+$P$35)*AC811^2+($P$36*$B$26+$P$37)*AC811+5)))</f>
        <v>41.587193444785456</v>
      </c>
      <c r="AE811" s="205">
        <f t="shared" si="761"/>
        <v>0.74144477609921466</v>
      </c>
      <c r="AF811" s="205">
        <f t="shared" ref="AF811:AF874" si="822">IF(C811&gt;$F811,0.3,AD811-AB811)</f>
        <v>0.74144477609921466</v>
      </c>
      <c r="AG811" s="205">
        <f t="shared" si="762"/>
        <v>0.74144477609921466</v>
      </c>
      <c r="AH811" s="205">
        <f t="shared" si="763"/>
        <v>0.74144477609921466</v>
      </c>
      <c r="AI811" s="205">
        <f t="shared" ref="AI811:AI874" si="823">(-($P$36*$B$26+$P$37)+(($P$36*$B$26+$P$37)^2-4*(5-AA812)*(($P$31+$P$32*$B$25/($B$25+$B$23))*$A811^2+($P$33+$P$34*$B$25/($B$25+$B$23))*$A811+$P$35))^0.5)/(2*(($P$31+$P$32*$B$25/($B$23+$B$25))*$A811^2+($P$33+$P$34*$B$25/($B$25+$B$23))*$A811+$P$35))</f>
        <v>0.69744979316369538</v>
      </c>
      <c r="AJ811" s="205">
        <f t="shared" si="780"/>
        <v>1354.7064922380096</v>
      </c>
      <c r="AK811" s="205">
        <f t="shared" si="764"/>
        <v>121.20614062553148</v>
      </c>
      <c r="AL811" s="205">
        <f t="shared" ref="AL811:AL874" si="824">IF(AB811=0,Y811,AK811)</f>
        <v>121.20614062553148</v>
      </c>
      <c r="AM811" s="205">
        <f t="shared" ref="AM811:AM874" si="825">IF(BM811&lt;=0,((AL811-($O$13*($G$11+273.15)/($G$12*$O$14*$O$12+(1-$G$12)*$R$14*$R$12)*10^9))/($G$12*($G$11+273.15)*$O$15/($G$12*$O$12+(1-$G$12)*$R$12)+100/AH811))*-100,(AL811-($G$12*$O$13+(1-$G$12)*$R$13)*($G$11+273.15)/($G$12*$O$14*$O$12+(1-$G$12)*$R$14*$R$12)*10^9+(1-$G$12)*($G$11+273.15)*$R$15/$R$12*(AL811-BI811)/(100/BE811))/($G$12*($G$11+273.15)*$O$15/$O$12+(1-$G$12)*($G$11+273.15)*$R$15/$R$12*(100/AH811)/(100/BE811)+100/AH811)*-100)</f>
        <v>-34.999706158864193</v>
      </c>
      <c r="AN811" s="205">
        <f t="shared" si="765"/>
        <v>-34.999706158864193</v>
      </c>
      <c r="AO811" s="205">
        <f t="shared" ref="AO811:AO874" si="826">IF(AN811&gt;=0,0,AN811)</f>
        <v>-34.999706158864193</v>
      </c>
      <c r="AP811" s="205">
        <f t="shared" si="766"/>
        <v>-34.999706158864193</v>
      </c>
      <c r="AQ811" s="205">
        <f t="shared" si="796"/>
        <v>34.999706158864193</v>
      </c>
      <c r="AR811" s="215">
        <f t="shared" ref="AR811:AR874" si="827">IF(AND(AB811=0,BC811=0),(B812-B811)/(A812-A811),IF(AB811=0,BI811+1/BE811*BL811,AL811+1/AH811*AP811))</f>
        <v>74.001402947022569</v>
      </c>
      <c r="AS811" s="215">
        <f t="shared" ref="AS811:AS874" si="828">IF(AA811&gt;=100,BI811+1/BE811*BL811,AR811)</f>
        <v>74.001402947022569</v>
      </c>
      <c r="AT811" s="215">
        <f t="shared" ref="AT811:AT874" si="829">IF(AB811=AB810,0,(AB811/100)/(1-($G$12*AB811/100+(1-$G$12)*BC811/100))*($A811-$A812)*10^9/($R$16*9.8))</f>
        <v>179.22628399651623</v>
      </c>
      <c r="AU811" s="215">
        <f t="shared" si="797"/>
        <v>13248.24911257406</v>
      </c>
      <c r="AV811" s="201"/>
      <c r="AW811" s="115">
        <f t="shared" si="782"/>
        <v>119.28299999999571</v>
      </c>
      <c r="AX811" s="115">
        <f t="shared" si="783"/>
        <v>0.31253773023351977</v>
      </c>
      <c r="AY811" s="115">
        <f t="shared" si="798"/>
        <v>17.472444945972089</v>
      </c>
      <c r="AZ811" s="115">
        <f t="shared" si="784"/>
        <v>0.31564039194184351</v>
      </c>
      <c r="BA811" s="115">
        <f t="shared" si="799"/>
        <v>17.733271407202963</v>
      </c>
      <c r="BB811" s="115">
        <f t="shared" si="785"/>
        <v>17.472444945972089</v>
      </c>
      <c r="BC811" s="115">
        <f t="shared" si="786"/>
        <v>17.472515434582633</v>
      </c>
      <c r="BD811" s="115">
        <f t="shared" si="787"/>
        <v>17.733271407202963</v>
      </c>
      <c r="BE811" s="115">
        <f t="shared" si="770"/>
        <v>0.26075597262033057</v>
      </c>
      <c r="BF811" s="115">
        <f t="shared" si="803"/>
        <v>0.31348028359189706</v>
      </c>
      <c r="BG811" s="115">
        <f t="shared" si="788"/>
        <v>1354.4715311095929</v>
      </c>
      <c r="BH811" s="115">
        <f t="shared" si="789"/>
        <v>104.33525797611755</v>
      </c>
      <c r="BI811" s="115">
        <f t="shared" si="804"/>
        <v>104.33525797611755</v>
      </c>
      <c r="BJ811" s="115">
        <f t="shared" si="773"/>
        <v>-7.9097338714357628</v>
      </c>
      <c r="BK811" s="115">
        <f t="shared" ref="BK811:BK874" si="830">IF(BC811&lt;=0,0,BJ811)</f>
        <v>-7.9097338714357628</v>
      </c>
      <c r="BL811" s="115">
        <f t="shared" ref="BL811:BL874" si="831">IF(OR(BE811&lt;0,BK811&gt;=0),0,BK811)</f>
        <v>-7.9097338714357628</v>
      </c>
      <c r="BM811" s="115">
        <f t="shared" si="800"/>
        <v>7.9097338714357628</v>
      </c>
      <c r="BN811" s="201">
        <f t="shared" ref="BN811:BN874" si="832">IF(BC811=BC810,0,(BC811/100)/(1-($G$12*AB811/100+(1-$G$12)*BC811/100))*($A811-$A812)*10^9/($R$16*9.8))</f>
        <v>76.667318276204384</v>
      </c>
      <c r="BO811" s="216">
        <f t="shared" si="801"/>
        <v>7693.8718480638827</v>
      </c>
      <c r="BP811" s="201"/>
      <c r="BQ811" s="110">
        <f t="shared" ref="BQ811:BQ874" si="833">$G$12*AU811+(1-$G$12)*BO811</f>
        <v>8249.3095745149003</v>
      </c>
      <c r="BR811" s="110">
        <f t="shared" ref="BR811:BR874" si="834">$G$12*AU811/BQ811</f>
        <v>0.16059827786682526</v>
      </c>
      <c r="BS811" s="110">
        <f t="shared" si="775"/>
        <v>0.83940172213317477</v>
      </c>
      <c r="BT811" s="110">
        <f t="shared" si="776"/>
        <v>0.23444537810771346</v>
      </c>
      <c r="CC811" s="110"/>
      <c r="CD811" s="110"/>
      <c r="CE811" s="110"/>
      <c r="CW811" s="110"/>
      <c r="CX811" s="110"/>
    </row>
    <row r="812" spans="1:102">
      <c r="A812" s="110">
        <f t="shared" si="791"/>
        <v>1.3200000000001486</v>
      </c>
      <c r="B812" s="110">
        <f t="shared" ref="B812:B875" si="835">G$11+((1-G$12)*(($R$13*($G$11+273.15))/($R$12*$R$14)*10^9)*A812+G$12*(($O$13*($G$11+273.15))/($O$12*$O$14)*10^9)*A812)</f>
        <v>1467.3991660769591</v>
      </c>
      <c r="C812" s="116">
        <f t="shared" ref="C812:C875" si="836">IF(AND($H812&gt;$B812,$K812&gt;$B812),$B812,C811+AS811*($A812-$A811))</f>
        <v>1353.4277284473339</v>
      </c>
      <c r="E812" s="205">
        <f t="shared" si="805"/>
        <v>1279.6602380707659</v>
      </c>
      <c r="F812" s="205">
        <f t="shared" si="806"/>
        <v>1385.3206812236408</v>
      </c>
      <c r="G812" s="205">
        <f t="shared" si="807"/>
        <v>-0.16141398273513885</v>
      </c>
      <c r="H812" s="205">
        <f t="shared" si="808"/>
        <v>1262.6051651239006</v>
      </c>
      <c r="I812" s="205">
        <f t="shared" si="809"/>
        <v>0</v>
      </c>
      <c r="K812" s="115">
        <f t="shared" si="810"/>
        <v>1252.2417600000176</v>
      </c>
      <c r="L812" s="115">
        <f t="shared" si="811"/>
        <v>1575.0243200000107</v>
      </c>
      <c r="M812" s="115">
        <f t="shared" si="812"/>
        <v>0.24768824306472431</v>
      </c>
      <c r="N812" s="115">
        <f t="shared" si="813"/>
        <v>1379.5472081441576</v>
      </c>
      <c r="O812" s="115">
        <f t="shared" si="814"/>
        <v>1835.9152000000058</v>
      </c>
      <c r="Q812" s="205">
        <f t="shared" si="815"/>
        <v>1.7768137479280013</v>
      </c>
      <c r="R812" s="204">
        <f t="shared" si="816"/>
        <v>144.1630996846269</v>
      </c>
      <c r="S812" s="204">
        <f t="shared" si="817"/>
        <v>144.1630996846269</v>
      </c>
      <c r="T812" s="115">
        <f t="shared" si="818"/>
        <v>0.66657072822319174</v>
      </c>
      <c r="U812" s="115">
        <f t="shared" si="795"/>
        <v>54.421355806259541</v>
      </c>
      <c r="V812" s="115">
        <f t="shared" si="819"/>
        <v>24.591003833901993</v>
      </c>
      <c r="W812" s="202">
        <f t="shared" si="802"/>
        <v>24.591003833901993</v>
      </c>
      <c r="Y812" s="205">
        <f t="shared" si="777"/>
        <v>121.37200897441278</v>
      </c>
      <c r="Z812" s="205">
        <f t="shared" si="778"/>
        <v>0.69815617061001245</v>
      </c>
      <c r="AA812" s="205">
        <f t="shared" si="820"/>
        <v>41.285366523481379</v>
      </c>
      <c r="AB812" s="205">
        <f t="shared" ref="AB812:AB875" si="837">IF(AA811&gt;0,AB811+AP811*($A812-$A811),AA812)</f>
        <v>41.195745730274886</v>
      </c>
      <c r="AC812" s="205">
        <f t="shared" si="779"/>
        <v>0.70762045043092092</v>
      </c>
      <c r="AD812" s="205">
        <f t="shared" si="821"/>
        <v>41.940846635260399</v>
      </c>
      <c r="AE812" s="205">
        <f t="shared" ref="AE812:AE875" si="838">AD812-AB812</f>
        <v>0.74510090498551307</v>
      </c>
      <c r="AF812" s="205">
        <f t="shared" si="822"/>
        <v>0.74510090498551307</v>
      </c>
      <c r="AG812" s="205">
        <f t="shared" ref="AG812:AG875" si="839">IF($G$15=0,AE812,AF812)</f>
        <v>0.74510090498551307</v>
      </c>
      <c r="AH812" s="205">
        <f t="shared" ref="AH812:AH875" si="840">IF(AG812&lt;0,0.0001,AG812)</f>
        <v>0.74510090498551307</v>
      </c>
      <c r="AI812" s="205">
        <f t="shared" si="823"/>
        <v>0.70326346737387713</v>
      </c>
      <c r="AJ812" s="205">
        <f t="shared" si="780"/>
        <v>1353.9673676867171</v>
      </c>
      <c r="AK812" s="205">
        <f t="shared" ref="AK812:AK875" si="841">IF((($P$36*$B$26+$P$37)^2-4*(5-AA812)*(($P$31+$P$32*$B$25/($B$25+$B$23))*$A811^2+($P$33+$P$34*$B$25/($B$25+$B$23))*$A811+$P$35)),Y811,IF(AI811&lt;Z811,AK811,(C812-AJ811)/(A812-A811)))</f>
        <v>121.28901420396676</v>
      </c>
      <c r="AL812" s="205">
        <f t="shared" si="824"/>
        <v>121.28901420396676</v>
      </c>
      <c r="AM812" s="205">
        <f t="shared" si="825"/>
        <v>-35.181370077653582</v>
      </c>
      <c r="AN812" s="205">
        <f t="shared" ref="AN812:AN875" si="842">IF(AH812=0,0,IF(S813=0,0,AM812))</f>
        <v>-35.181370077653582</v>
      </c>
      <c r="AO812" s="205">
        <f t="shared" si="826"/>
        <v>-35.181370077653582</v>
      </c>
      <c r="AP812" s="205">
        <f t="shared" ref="AP812:AP875" si="843">IF(AB812&gt;100,0,AO812)</f>
        <v>-35.181370077653582</v>
      </c>
      <c r="AQ812" s="205">
        <f t="shared" si="796"/>
        <v>35.181370077653582</v>
      </c>
      <c r="AR812" s="215">
        <f t="shared" si="827"/>
        <v>74.072093861697667</v>
      </c>
      <c r="AS812" s="215">
        <f t="shared" si="828"/>
        <v>74.072093861697667</v>
      </c>
      <c r="AT812" s="215">
        <f t="shared" si="829"/>
        <v>181.00171078436222</v>
      </c>
      <c r="AU812" s="215">
        <f t="shared" si="797"/>
        <v>13429.250823358421</v>
      </c>
      <c r="AV812" s="201"/>
      <c r="AW812" s="115">
        <f t="shared" si="782"/>
        <v>119.38500000003377</v>
      </c>
      <c r="AX812" s="115">
        <f t="shared" si="783"/>
        <v>0.313480283591897</v>
      </c>
      <c r="AY812" s="115">
        <f t="shared" si="798"/>
        <v>17.551544781513794</v>
      </c>
      <c r="AZ812" s="115">
        <f t="shared" si="784"/>
        <v>0.31657834440410448</v>
      </c>
      <c r="BA812" s="115">
        <f t="shared" si="799"/>
        <v>17.812374002099631</v>
      </c>
      <c r="BB812" s="115">
        <f t="shared" si="785"/>
        <v>17.551544781513794</v>
      </c>
      <c r="BC812" s="115">
        <f t="shared" si="786"/>
        <v>17.551612773296991</v>
      </c>
      <c r="BD812" s="115">
        <f t="shared" si="787"/>
        <v>17.812374002099631</v>
      </c>
      <c r="BE812" s="115">
        <f t="shared" ref="BE812:BE875" si="844">BD812-BC812</f>
        <v>0.26076122880263952</v>
      </c>
      <c r="BF812" s="115">
        <f t="shared" si="803"/>
        <v>0.3144206446200471</v>
      </c>
      <c r="BG812" s="115">
        <f t="shared" si="788"/>
        <v>1353.7312605873244</v>
      </c>
      <c r="BH812" s="115">
        <f t="shared" si="789"/>
        <v>104.38026622589395</v>
      </c>
      <c r="BI812" s="115">
        <f t="shared" si="804"/>
        <v>104.38026622589395</v>
      </c>
      <c r="BJ812" s="115">
        <f t="shared" ref="BJ812:BJ875" si="845">IF(OR(AA812&lt;=0, AB812&gt;=100),((BI812-($R$13*($G$11+273.15)/($G$12*$O$14*$O$12+(1-$G$12)*$R$14*$R$12)*10^9))/((1-$G$12)*($G$11+273.15)*$R$15/($G$12*$O$12+(1-$G$12)*$R$12)+100/BE812))*-100,(BI812-((1-$G$12)*$R$13+$G$12*$O$13)*($G$11+273.15)/($G$12*$O$14*$O$12+(1-$G$12)*$R$14*$R$12)*10^9+$G$12*($G$11+273.15)*$O$15/$O$12*(BI812-AL812)/(100/AH812))/((1-$G$12)*($G$11+273.15)*$R$15/$R$12+$G$12*($G$11+273.15)*$O$15/$O$12*(100/BE812)/(100/AH812)+100/BE812)*-100)</f>
        <v>-7.9031962684500243</v>
      </c>
      <c r="BK812" s="115">
        <f t="shared" si="830"/>
        <v>-7.9031962684500243</v>
      </c>
      <c r="BL812" s="115">
        <f t="shared" si="831"/>
        <v>-7.9031962684500243</v>
      </c>
      <c r="BM812" s="115">
        <f t="shared" si="800"/>
        <v>7.9031962684500243</v>
      </c>
      <c r="BN812" s="201">
        <f t="shared" si="832"/>
        <v>77.116505179726005</v>
      </c>
      <c r="BO812" s="216">
        <f t="shared" si="801"/>
        <v>7770.9883532436088</v>
      </c>
      <c r="BP812" s="201"/>
      <c r="BQ812" s="110">
        <f t="shared" si="833"/>
        <v>8336.8146002550893</v>
      </c>
      <c r="BR812" s="110">
        <f t="shared" si="834"/>
        <v>0.1610837168304968</v>
      </c>
      <c r="BS812" s="110">
        <f t="shared" ref="BS812:BS875" si="846">(1-$G$12)*BO812/BQ812</f>
        <v>0.83891628316950329</v>
      </c>
      <c r="BT812" s="110">
        <f t="shared" ref="BT812:BT875" si="847">BQ812*$R$16*9.8/10^9</f>
        <v>0.23693227093924968</v>
      </c>
      <c r="CC812" s="110"/>
      <c r="CD812" s="110"/>
      <c r="CE812" s="110"/>
      <c r="CW812" s="110"/>
      <c r="CX812" s="110"/>
    </row>
    <row r="813" spans="1:102">
      <c r="A813" s="110">
        <f t="shared" si="791"/>
        <v>1.3100000000001486</v>
      </c>
      <c r="B813" s="110">
        <f t="shared" si="835"/>
        <v>1467.2673542127397</v>
      </c>
      <c r="C813" s="116">
        <f t="shared" si="836"/>
        <v>1352.687007508717</v>
      </c>
      <c r="E813" s="205">
        <f t="shared" si="805"/>
        <v>1278.4108306852395</v>
      </c>
      <c r="F813" s="205">
        <f t="shared" si="806"/>
        <v>1383.9188812236407</v>
      </c>
      <c r="G813" s="205">
        <f t="shared" si="807"/>
        <v>-0.16131675948926943</v>
      </c>
      <c r="H813" s="205">
        <f t="shared" si="808"/>
        <v>1261.3906138723546</v>
      </c>
      <c r="I813" s="205">
        <f t="shared" si="809"/>
        <v>0</v>
      </c>
      <c r="K813" s="115">
        <f t="shared" si="810"/>
        <v>1251.0468900000178</v>
      </c>
      <c r="L813" s="115">
        <f t="shared" si="811"/>
        <v>1574.3084800000108</v>
      </c>
      <c r="M813" s="115">
        <f t="shared" si="812"/>
        <v>0.24801587301586814</v>
      </c>
      <c r="N813" s="115">
        <f t="shared" si="813"/>
        <v>1378.6536717188178</v>
      </c>
      <c r="O813" s="115">
        <f t="shared" si="814"/>
        <v>1835.5178000000058</v>
      </c>
      <c r="Q813" s="205">
        <f t="shared" si="815"/>
        <v>1.7899726377634388</v>
      </c>
      <c r="R813" s="204">
        <f t="shared" si="816"/>
        <v>145.44546088017324</v>
      </c>
      <c r="S813" s="204">
        <f t="shared" si="817"/>
        <v>145.44546088017324</v>
      </c>
      <c r="T813" s="115">
        <f t="shared" si="818"/>
        <v>0.6688714988153297</v>
      </c>
      <c r="U813" s="115">
        <f t="shared" si="795"/>
        <v>54.703364227663208</v>
      </c>
      <c r="V813" s="115">
        <f t="shared" si="819"/>
        <v>24.719028412082334</v>
      </c>
      <c r="W813" s="202">
        <f t="shared" si="802"/>
        <v>24.719028412082334</v>
      </c>
      <c r="Y813" s="205">
        <f t="shared" ref="Y813:Y876" si="848">(H813-H812)/(A813-A812)</f>
        <v>121.45512515460257</v>
      </c>
      <c r="Z813" s="205">
        <f t="shared" ref="Z813:Z876" si="849">IF(E813&gt;F813,-1,(C813-E813)/(F813-E813))</f>
        <v>0.70398587069375884</v>
      </c>
      <c r="AA813" s="205">
        <f t="shared" si="820"/>
        <v>41.63854574861513</v>
      </c>
      <c r="AB813" s="205">
        <f t="shared" si="837"/>
        <v>41.547559431051425</v>
      </c>
      <c r="AC813" s="205">
        <f t="shared" ref="AC813:AC876" si="850">IF(E813&gt;F813,-1,Z813+1/(F813-E813))</f>
        <v>0.71346382043216328</v>
      </c>
      <c r="AD813" s="205">
        <f t="shared" si="821"/>
        <v>42.296318188223978</v>
      </c>
      <c r="AE813" s="205">
        <f t="shared" si="838"/>
        <v>0.74875875717255269</v>
      </c>
      <c r="AF813" s="205">
        <f t="shared" si="822"/>
        <v>0.74875875717255269</v>
      </c>
      <c r="AG813" s="205">
        <f t="shared" si="839"/>
        <v>0.74875875717255269</v>
      </c>
      <c r="AH813" s="205">
        <f t="shared" si="840"/>
        <v>0.74875875717255269</v>
      </c>
      <c r="AI813" s="205">
        <f t="shared" si="823"/>
        <v>0.7091089601521875</v>
      </c>
      <c r="AJ813" s="205">
        <f t="shared" ref="AJ813:AJ876" si="851">AI813*(F813-E813)+E813</f>
        <v>1353.2275346902097</v>
      </c>
      <c r="AK813" s="205">
        <f t="shared" si="841"/>
        <v>121.37200897441278</v>
      </c>
      <c r="AL813" s="205">
        <f t="shared" si="824"/>
        <v>121.37200897441278</v>
      </c>
      <c r="AM813" s="205">
        <f t="shared" si="825"/>
        <v>-35.363319276488767</v>
      </c>
      <c r="AN813" s="205">
        <f t="shared" si="842"/>
        <v>-35.363319276488767</v>
      </c>
      <c r="AO813" s="205">
        <f t="shared" si="826"/>
        <v>-35.363319276488767</v>
      </c>
      <c r="AP813" s="205">
        <f t="shared" si="843"/>
        <v>-35.363319276488767</v>
      </c>
      <c r="AQ813" s="205">
        <f t="shared" si="796"/>
        <v>35.363319276488767</v>
      </c>
      <c r="AR813" s="215">
        <f t="shared" si="827"/>
        <v>74.142752638197095</v>
      </c>
      <c r="AS813" s="215">
        <f t="shared" si="828"/>
        <v>74.142752638197095</v>
      </c>
      <c r="AT813" s="215">
        <f t="shared" si="829"/>
        <v>182.79012515864702</v>
      </c>
      <c r="AU813" s="215">
        <f t="shared" si="797"/>
        <v>13612.040948517068</v>
      </c>
      <c r="AV813" s="201"/>
      <c r="AW813" s="115">
        <f t="shared" ref="AW813:AW876" si="852">(K813-K812)/(A813-A812)</f>
        <v>119.48699999998088</v>
      </c>
      <c r="AX813" s="115">
        <f t="shared" ref="AX813:AX876" si="853">(C813-K813)/(L813-K813)</f>
        <v>0.3144206446200471</v>
      </c>
      <c r="AY813" s="115">
        <f t="shared" si="798"/>
        <v>17.630579226040911</v>
      </c>
      <c r="AZ813" s="115">
        <f t="shared" ref="AZ813:AZ876" si="854">(C813+1-K813)/(L813-K813)</f>
        <v>0.31751411452471479</v>
      </c>
      <c r="BA813" s="115">
        <f t="shared" si="799"/>
        <v>17.891409408339182</v>
      </c>
      <c r="BB813" s="115">
        <f t="shared" ref="BB813:BB876" si="855">IF(AY813&lt;M813*100,AY813,(M813+(1-M813)*((C813-N813)/(O813-N813))^1.5)*100)</f>
        <v>17.630579226040911</v>
      </c>
      <c r="BC813" s="115">
        <f t="shared" ref="BC813:BC876" si="856">IF(BB812&lt;=0,BB813,BC812+BL812*(A813-A812))</f>
        <v>17.630644735981491</v>
      </c>
      <c r="BD813" s="115">
        <f t="shared" ref="BD813:BD876" si="857">IF(BA813&lt;M813*100,BA813,(M813+(1-M813)*((C813+1-N813)/(O813-N813))^1.5)*100)</f>
        <v>17.891409408339182</v>
      </c>
      <c r="BE813" s="115">
        <f t="shared" si="844"/>
        <v>0.2607646723576913</v>
      </c>
      <c r="BF813" s="115">
        <f t="shared" si="803"/>
        <v>0.31535882073113813</v>
      </c>
      <c r="BG813" s="115">
        <f t="shared" ref="BG813:BG876" si="858">IF(BC813&lt;M813*100,BF813*(L813-K813)+K813,BF813*(O813-N813)+N813)</f>
        <v>1352.9902838100884</v>
      </c>
      <c r="BH813" s="115">
        <f t="shared" ref="BH813:BH876" si="859">IF(BF812&lt;AX812,BH812,(C813-BG812)/(A813-A812))</f>
        <v>104.42530786074248</v>
      </c>
      <c r="BI813" s="115">
        <f t="shared" si="804"/>
        <v>104.42530786074248</v>
      </c>
      <c r="BJ813" s="115">
        <f t="shared" si="845"/>
        <v>-7.8966205907607421</v>
      </c>
      <c r="BK813" s="115">
        <f t="shared" si="830"/>
        <v>-7.8966205907607421</v>
      </c>
      <c r="BL813" s="115">
        <f t="shared" si="831"/>
        <v>-7.8966205907607421</v>
      </c>
      <c r="BM813" s="115">
        <f t="shared" si="800"/>
        <v>7.8966205907607421</v>
      </c>
      <c r="BN813" s="201">
        <f t="shared" si="832"/>
        <v>77.566716361903559</v>
      </c>
      <c r="BO813" s="216">
        <f t="shared" si="801"/>
        <v>7848.5550696055125</v>
      </c>
      <c r="BP813" s="201"/>
      <c r="BQ813" s="110">
        <f t="shared" si="833"/>
        <v>8424.9036574966685</v>
      </c>
      <c r="BR813" s="110">
        <f t="shared" si="834"/>
        <v>0.16156909920749976</v>
      </c>
      <c r="BS813" s="110">
        <f t="shared" si="846"/>
        <v>0.83843090079250027</v>
      </c>
      <c r="BT813" s="110">
        <f t="shared" si="847"/>
        <v>0.23943576194605534</v>
      </c>
      <c r="CC813" s="110"/>
      <c r="CD813" s="110"/>
      <c r="CE813" s="110"/>
      <c r="CW813" s="110"/>
      <c r="CX813" s="110"/>
    </row>
    <row r="814" spans="1:102">
      <c r="A814" s="110">
        <f t="shared" ref="A814:A877" si="860">A813-0.01</f>
        <v>1.3000000000001486</v>
      </c>
      <c r="B814" s="110">
        <f t="shared" si="835"/>
        <v>1467.1355423485204</v>
      </c>
      <c r="C814" s="116">
        <f t="shared" si="836"/>
        <v>1351.9455799823349</v>
      </c>
      <c r="E814" s="205">
        <f t="shared" si="805"/>
        <v>1277.1602969449618</v>
      </c>
      <c r="F814" s="205">
        <f t="shared" si="806"/>
        <v>1382.5142812236409</v>
      </c>
      <c r="G814" s="205">
        <f t="shared" si="807"/>
        <v>-0.16121902572919453</v>
      </c>
      <c r="H814" s="205">
        <f t="shared" si="808"/>
        <v>1260.1752302428642</v>
      </c>
      <c r="I814" s="205">
        <f t="shared" si="809"/>
        <v>0</v>
      </c>
      <c r="K814" s="115">
        <f t="shared" si="810"/>
        <v>1249.8510000000178</v>
      </c>
      <c r="L814" s="115">
        <f t="shared" si="811"/>
        <v>1573.5920000000106</v>
      </c>
      <c r="M814" s="115">
        <f t="shared" si="812"/>
        <v>0.24834437086092226</v>
      </c>
      <c r="N814" s="115">
        <f t="shared" si="813"/>
        <v>1377.7598470111504</v>
      </c>
      <c r="O814" s="115">
        <f t="shared" si="814"/>
        <v>1835.1200000000058</v>
      </c>
      <c r="Q814" s="205">
        <f t="shared" si="815"/>
        <v>1.8032089313399107</v>
      </c>
      <c r="R814" s="204">
        <f t="shared" si="816"/>
        <v>146.73361376770757</v>
      </c>
      <c r="S814" s="204">
        <f t="shared" si="817"/>
        <v>146.73361376770757</v>
      </c>
      <c r="T814" s="115">
        <f t="shared" si="818"/>
        <v>0.67116782350245241</v>
      </c>
      <c r="U814" s="115">
        <f t="shared" si="795"/>
        <v>54.985311744594767</v>
      </c>
      <c r="V814" s="115">
        <f t="shared" si="819"/>
        <v>24.847073945965924</v>
      </c>
      <c r="W814" s="202">
        <f t="shared" si="802"/>
        <v>24.847073945965924</v>
      </c>
      <c r="Y814" s="205">
        <f t="shared" si="848"/>
        <v>121.53836294903601</v>
      </c>
      <c r="Z814" s="205">
        <f t="shared" si="849"/>
        <v>0.70984769631069145</v>
      </c>
      <c r="AA814" s="205">
        <f t="shared" si="820"/>
        <v>41.993546905983592</v>
      </c>
      <c r="AB814" s="205">
        <f t="shared" si="837"/>
        <v>41.901192623816314</v>
      </c>
      <c r="AC814" s="205">
        <f t="shared" si="850"/>
        <v>0.71933950629629984</v>
      </c>
      <c r="AD814" s="205">
        <f t="shared" si="821"/>
        <v>42.653610455595469</v>
      </c>
      <c r="AE814" s="205">
        <f t="shared" si="838"/>
        <v>0.75241783177915522</v>
      </c>
      <c r="AF814" s="205">
        <f t="shared" si="822"/>
        <v>0.75241783177915522</v>
      </c>
      <c r="AG814" s="205">
        <f t="shared" si="839"/>
        <v>0.75241783177915522</v>
      </c>
      <c r="AH814" s="205">
        <f t="shared" si="840"/>
        <v>0.75241783177915522</v>
      </c>
      <c r="AI814" s="205">
        <f t="shared" si="823"/>
        <v>0.71498668959485545</v>
      </c>
      <c r="AJ814" s="205">
        <f t="shared" si="851"/>
        <v>1352.486993400003</v>
      </c>
      <c r="AK814" s="205">
        <f t="shared" si="841"/>
        <v>121.45512515460257</v>
      </c>
      <c r="AL814" s="205">
        <f t="shared" si="824"/>
        <v>121.45512515460257</v>
      </c>
      <c r="AM814" s="205">
        <f t="shared" si="825"/>
        <v>-35.545534487192405</v>
      </c>
      <c r="AN814" s="205">
        <f t="shared" si="842"/>
        <v>-35.545534487192405</v>
      </c>
      <c r="AO814" s="205">
        <f t="shared" si="826"/>
        <v>-35.545534487192405</v>
      </c>
      <c r="AP814" s="205">
        <f t="shared" si="843"/>
        <v>-35.545534487192405</v>
      </c>
      <c r="AQ814" s="205">
        <f t="shared" si="796"/>
        <v>35.545534487192405</v>
      </c>
      <c r="AR814" s="215">
        <f t="shared" si="827"/>
        <v>74.213375974971882</v>
      </c>
      <c r="AS814" s="215">
        <f t="shared" si="828"/>
        <v>74.213375974971882</v>
      </c>
      <c r="AT814" s="215">
        <f t="shared" si="829"/>
        <v>184.5915996652798</v>
      </c>
      <c r="AU814" s="215">
        <f t="shared" si="797"/>
        <v>13796.632548182348</v>
      </c>
      <c r="AV814" s="201"/>
      <c r="AW814" s="115">
        <f t="shared" si="852"/>
        <v>119.5889999999962</v>
      </c>
      <c r="AX814" s="115">
        <f t="shared" si="853"/>
        <v>0.31535882073113813</v>
      </c>
      <c r="AY814" s="115">
        <f t="shared" si="798"/>
        <v>17.709547898882175</v>
      </c>
      <c r="AZ814" s="115">
        <f t="shared" si="854"/>
        <v>0.31844770968866909</v>
      </c>
      <c r="BA814" s="115">
        <f t="shared" si="799"/>
        <v>17.970377262860833</v>
      </c>
      <c r="BB814" s="115">
        <f t="shared" si="855"/>
        <v>17.709547898882175</v>
      </c>
      <c r="BC814" s="115">
        <f t="shared" si="856"/>
        <v>17.7096109418891</v>
      </c>
      <c r="BD814" s="115">
        <f t="shared" si="857"/>
        <v>17.970377262860833</v>
      </c>
      <c r="BE814" s="115">
        <f t="shared" si="844"/>
        <v>0.26076632097173302</v>
      </c>
      <c r="BF814" s="115">
        <f t="shared" si="803"/>
        <v>0.31629481941170262</v>
      </c>
      <c r="BG814" s="115">
        <f t="shared" si="858"/>
        <v>1352.2486011311796</v>
      </c>
      <c r="BH814" s="115">
        <f t="shared" si="859"/>
        <v>104.47038277534365</v>
      </c>
      <c r="BI814" s="115">
        <f t="shared" si="804"/>
        <v>104.47038277534365</v>
      </c>
      <c r="BJ814" s="115">
        <f t="shared" si="845"/>
        <v>-7.8900083469496565</v>
      </c>
      <c r="BK814" s="115">
        <f t="shared" si="830"/>
        <v>-7.8900083469496565</v>
      </c>
      <c r="BL814" s="115">
        <f t="shared" si="831"/>
        <v>-7.8900083469496565</v>
      </c>
      <c r="BM814" s="115">
        <f t="shared" si="800"/>
        <v>7.8900083469496565</v>
      </c>
      <c r="BN814" s="201">
        <f t="shared" si="832"/>
        <v>78.017956256332226</v>
      </c>
      <c r="BO814" s="216">
        <f t="shared" si="801"/>
        <v>7926.5730258618451</v>
      </c>
      <c r="BP814" s="201"/>
      <c r="BQ814" s="110">
        <f t="shared" si="833"/>
        <v>8513.5789780938958</v>
      </c>
      <c r="BR814" s="110">
        <f t="shared" si="834"/>
        <v>0.16205443778324208</v>
      </c>
      <c r="BS814" s="110">
        <f t="shared" si="846"/>
        <v>0.83794556221675787</v>
      </c>
      <c r="BT814" s="110">
        <f t="shared" si="847"/>
        <v>0.24195591455742854</v>
      </c>
      <c r="CC814" s="110"/>
      <c r="CD814" s="110"/>
      <c r="CE814" s="110"/>
      <c r="CW814" s="110"/>
      <c r="CX814" s="110"/>
    </row>
    <row r="815" spans="1:102">
      <c r="A815" s="110">
        <f t="shared" si="860"/>
        <v>1.2900000000001486</v>
      </c>
      <c r="B815" s="110">
        <f t="shared" si="835"/>
        <v>1467.0037304843008</v>
      </c>
      <c r="C815" s="116">
        <f t="shared" si="836"/>
        <v>1351.2034462225852</v>
      </c>
      <c r="E815" s="205">
        <f t="shared" si="805"/>
        <v>1275.9086368499325</v>
      </c>
      <c r="F815" s="205">
        <f t="shared" si="806"/>
        <v>1381.1068812236408</v>
      </c>
      <c r="G815" s="205">
        <f t="shared" si="807"/>
        <v>-0.16112078612594175</v>
      </c>
      <c r="H815" s="205">
        <f t="shared" si="808"/>
        <v>1258.9590130173717</v>
      </c>
      <c r="I815" s="205">
        <f t="shared" si="809"/>
        <v>0</v>
      </c>
      <c r="K815" s="115">
        <f t="shared" si="810"/>
        <v>1248.654090000018</v>
      </c>
      <c r="L815" s="115">
        <f t="shared" si="811"/>
        <v>1572.8748800000105</v>
      </c>
      <c r="M815" s="115">
        <f t="shared" si="812"/>
        <v>0.24867374005304546</v>
      </c>
      <c r="N815" s="115">
        <f t="shared" si="813"/>
        <v>1376.8657364019441</v>
      </c>
      <c r="O815" s="115">
        <f t="shared" si="814"/>
        <v>1834.7218000000059</v>
      </c>
      <c r="Q815" s="205">
        <f t="shared" si="815"/>
        <v>1.8165236004844181</v>
      </c>
      <c r="R815" s="204">
        <f t="shared" si="816"/>
        <v>148.02752143691524</v>
      </c>
      <c r="S815" s="204">
        <f t="shared" si="817"/>
        <v>148.02752143691524</v>
      </c>
      <c r="T815" s="115">
        <f t="shared" si="818"/>
        <v>0.67345971393224935</v>
      </c>
      <c r="U815" s="115">
        <f t="shared" si="795"/>
        <v>55.267196156600342</v>
      </c>
      <c r="V815" s="115">
        <f t="shared" si="819"/>
        <v>24.975139508935388</v>
      </c>
      <c r="W815" s="202">
        <f t="shared" si="802"/>
        <v>24.975139508935388</v>
      </c>
      <c r="Y815" s="205">
        <f t="shared" si="848"/>
        <v>121.62172254925269</v>
      </c>
      <c r="Z815" s="205">
        <f t="shared" si="849"/>
        <v>0.71574207175144411</v>
      </c>
      <c r="AA815" s="205">
        <f t="shared" si="820"/>
        <v>42.350372290629984</v>
      </c>
      <c r="AB815" s="205">
        <f t="shared" si="837"/>
        <v>42.256647968688242</v>
      </c>
      <c r="AC815" s="205">
        <f t="shared" si="850"/>
        <v>0.72524793381172314</v>
      </c>
      <c r="AD815" s="205">
        <f t="shared" si="821"/>
        <v>43.012725578510839</v>
      </c>
      <c r="AE815" s="205">
        <f t="shared" si="838"/>
        <v>0.7560776098225972</v>
      </c>
      <c r="AF815" s="205">
        <f t="shared" si="822"/>
        <v>0.7560776098225972</v>
      </c>
      <c r="AG815" s="205">
        <f t="shared" si="839"/>
        <v>0.7560776098225972</v>
      </c>
      <c r="AH815" s="205">
        <f t="shared" si="840"/>
        <v>0.7560776098225972</v>
      </c>
      <c r="AI815" s="205">
        <f t="shared" si="823"/>
        <v>0.72089707958286409</v>
      </c>
      <c r="AJ815" s="205">
        <f t="shared" si="851"/>
        <v>1351.7457439961834</v>
      </c>
      <c r="AK815" s="205">
        <f t="shared" si="841"/>
        <v>121.53836294903601</v>
      </c>
      <c r="AL815" s="205">
        <f t="shared" si="824"/>
        <v>121.53836294903601</v>
      </c>
      <c r="AM815" s="205">
        <f t="shared" si="825"/>
        <v>-35.727995746640048</v>
      </c>
      <c r="AN815" s="205">
        <f t="shared" si="842"/>
        <v>-35.727995746640048</v>
      </c>
      <c r="AO815" s="205">
        <f t="shared" si="826"/>
        <v>-35.727995746640048</v>
      </c>
      <c r="AP815" s="205">
        <f t="shared" si="843"/>
        <v>-35.727995746640048</v>
      </c>
      <c r="AQ815" s="205">
        <f t="shared" si="796"/>
        <v>35.727995746640048</v>
      </c>
      <c r="AR815" s="215">
        <f t="shared" si="827"/>
        <v>74.283960381787509</v>
      </c>
      <c r="AS815" s="215">
        <f t="shared" si="828"/>
        <v>74.283960381787509</v>
      </c>
      <c r="AT815" s="215">
        <f t="shared" si="829"/>
        <v>186.40620648931613</v>
      </c>
      <c r="AU815" s="215">
        <f t="shared" si="797"/>
        <v>13983.038754671665</v>
      </c>
      <c r="AV815" s="201"/>
      <c r="AW815" s="115">
        <f t="shared" si="852"/>
        <v>119.69099999998879</v>
      </c>
      <c r="AX815" s="115">
        <f t="shared" si="853"/>
        <v>0.31629481941170262</v>
      </c>
      <c r="AY815" s="115">
        <f t="shared" si="798"/>
        <v>17.788450434446069</v>
      </c>
      <c r="AZ815" s="115">
        <f t="shared" si="854"/>
        <v>0.31937913735442314</v>
      </c>
      <c r="BA815" s="115">
        <f t="shared" si="799"/>
        <v>18.049277217540396</v>
      </c>
      <c r="BB815" s="115">
        <f t="shared" si="855"/>
        <v>17.788450434446069</v>
      </c>
      <c r="BC815" s="115">
        <f t="shared" si="856"/>
        <v>17.788511025358595</v>
      </c>
      <c r="BD815" s="115">
        <f t="shared" si="857"/>
        <v>18.049277217540396</v>
      </c>
      <c r="BE815" s="115">
        <f t="shared" si="844"/>
        <v>0.26076619218180142</v>
      </c>
      <c r="BF815" s="115">
        <f t="shared" si="803"/>
        <v>0.31722864822682284</v>
      </c>
      <c r="BG815" s="115">
        <f t="shared" si="858"/>
        <v>1351.5062129387481</v>
      </c>
      <c r="BH815" s="115">
        <f t="shared" si="859"/>
        <v>104.51549085944397</v>
      </c>
      <c r="BI815" s="115">
        <f t="shared" si="804"/>
        <v>104.51549085944397</v>
      </c>
      <c r="BJ815" s="115">
        <f t="shared" si="845"/>
        <v>-7.8833610864865484</v>
      </c>
      <c r="BK815" s="115">
        <f t="shared" si="830"/>
        <v>-7.8833610864865484</v>
      </c>
      <c r="BL815" s="115">
        <f t="shared" si="831"/>
        <v>-7.8833610864865484</v>
      </c>
      <c r="BM815" s="115">
        <f t="shared" si="800"/>
        <v>7.8833610864865484</v>
      </c>
      <c r="BN815" s="201">
        <f t="shared" si="832"/>
        <v>78.470229389409027</v>
      </c>
      <c r="BO815" s="216">
        <f t="shared" si="801"/>
        <v>8005.0432552512539</v>
      </c>
      <c r="BP815" s="201"/>
      <c r="BQ815" s="110">
        <f t="shared" si="833"/>
        <v>8602.8428051932951</v>
      </c>
      <c r="BR815" s="110">
        <f t="shared" si="834"/>
        <v>0.1625397449576842</v>
      </c>
      <c r="BS815" s="110">
        <f t="shared" si="846"/>
        <v>0.83746025504231592</v>
      </c>
      <c r="BT815" s="110">
        <f t="shared" si="847"/>
        <v>0.24449279252359346</v>
      </c>
      <c r="CC815" s="110"/>
      <c r="CD815" s="110"/>
      <c r="CE815" s="110"/>
      <c r="CW815" s="110"/>
      <c r="CX815" s="110"/>
    </row>
    <row r="816" spans="1:102">
      <c r="A816" s="110">
        <f t="shared" si="860"/>
        <v>1.2800000000001486</v>
      </c>
      <c r="B816" s="110">
        <f t="shared" si="835"/>
        <v>1466.8719186200815</v>
      </c>
      <c r="C816" s="116">
        <f t="shared" si="836"/>
        <v>1350.4606066187673</v>
      </c>
      <c r="E816" s="205">
        <f t="shared" si="805"/>
        <v>1274.6558504001518</v>
      </c>
      <c r="F816" s="205">
        <f t="shared" si="806"/>
        <v>1379.696681223641</v>
      </c>
      <c r="G816" s="205">
        <f t="shared" si="807"/>
        <v>-0.16102204534673931</v>
      </c>
      <c r="H816" s="205">
        <f t="shared" si="808"/>
        <v>1257.7419609760327</v>
      </c>
      <c r="I816" s="205">
        <f t="shared" si="809"/>
        <v>0</v>
      </c>
      <c r="K816" s="115">
        <f t="shared" si="810"/>
        <v>1247.4561600000179</v>
      </c>
      <c r="L816" s="115">
        <f t="shared" si="811"/>
        <v>1572.1571200000108</v>
      </c>
      <c r="M816" s="115">
        <f t="shared" si="812"/>
        <v>0.24900398406374008</v>
      </c>
      <c r="N816" s="115">
        <f t="shared" si="813"/>
        <v>1375.9713422832381</v>
      </c>
      <c r="O816" s="115">
        <f t="shared" si="814"/>
        <v>1834.323200000006</v>
      </c>
      <c r="Q816" s="205">
        <f t="shared" si="815"/>
        <v>1.8299176302492308</v>
      </c>
      <c r="R816" s="204">
        <f t="shared" si="816"/>
        <v>149.32714498434314</v>
      </c>
      <c r="S816" s="204">
        <f t="shared" si="817"/>
        <v>149.32714498434314</v>
      </c>
      <c r="T816" s="115">
        <f t="shared" si="818"/>
        <v>0.67574718171473347</v>
      </c>
      <c r="U816" s="115">
        <f t="shared" si="795"/>
        <v>55.549015287537351</v>
      </c>
      <c r="V816" s="115">
        <f t="shared" si="819"/>
        <v>25.103224183875483</v>
      </c>
      <c r="W816" s="202">
        <f t="shared" si="802"/>
        <v>25.103224183875483</v>
      </c>
      <c r="Y816" s="205">
        <f t="shared" si="848"/>
        <v>121.70520413390011</v>
      </c>
      <c r="Z816" s="205">
        <f t="shared" si="849"/>
        <v>0.72166942725346439</v>
      </c>
      <c r="AA816" s="205">
        <f t="shared" si="820"/>
        <v>42.709023983837511</v>
      </c>
      <c r="AB816" s="205">
        <f t="shared" si="837"/>
        <v>42.613927926154645</v>
      </c>
      <c r="AC816" s="205">
        <f t="shared" si="850"/>
        <v>0.73118953474081283</v>
      </c>
      <c r="AD816" s="205">
        <f t="shared" si="821"/>
        <v>43.373665479763581</v>
      </c>
      <c r="AE816" s="205">
        <f t="shared" si="838"/>
        <v>0.75973755360893591</v>
      </c>
      <c r="AF816" s="205">
        <f t="shared" si="822"/>
        <v>0.75973755360893591</v>
      </c>
      <c r="AG816" s="205">
        <f t="shared" si="839"/>
        <v>0.75973755360893591</v>
      </c>
      <c r="AH816" s="205">
        <f t="shared" si="840"/>
        <v>0.75973755360893591</v>
      </c>
      <c r="AI816" s="205">
        <f t="shared" si="823"/>
        <v>0.72684055990817409</v>
      </c>
      <c r="AJ816" s="205">
        <f t="shared" si="851"/>
        <v>1351.0037866891164</v>
      </c>
      <c r="AK816" s="205">
        <f t="shared" si="841"/>
        <v>121.62172254925269</v>
      </c>
      <c r="AL816" s="205">
        <f t="shared" si="824"/>
        <v>121.62172254925269</v>
      </c>
      <c r="AM816" s="205">
        <f t="shared" si="825"/>
        <v>-35.91068237347276</v>
      </c>
      <c r="AN816" s="205">
        <f t="shared" si="842"/>
        <v>-35.91068237347276</v>
      </c>
      <c r="AO816" s="205">
        <f t="shared" si="826"/>
        <v>-35.91068237347276</v>
      </c>
      <c r="AP816" s="205">
        <f t="shared" si="843"/>
        <v>-35.91068237347276</v>
      </c>
      <c r="AQ816" s="205">
        <f t="shared" si="796"/>
        <v>35.91068237347276</v>
      </c>
      <c r="AR816" s="215">
        <f t="shared" si="827"/>
        <v>74.354502174416155</v>
      </c>
      <c r="AS816" s="215">
        <f t="shared" si="828"/>
        <v>74.354502174416155</v>
      </c>
      <c r="AT816" s="215">
        <f t="shared" si="829"/>
        <v>188.23401742144242</v>
      </c>
      <c r="AU816" s="215">
        <f t="shared" si="797"/>
        <v>14171.272772093107</v>
      </c>
      <c r="AV816" s="201"/>
      <c r="AW816" s="115">
        <f t="shared" si="852"/>
        <v>119.79300000000411</v>
      </c>
      <c r="AX816" s="115">
        <f t="shared" si="853"/>
        <v>0.31722864822682284</v>
      </c>
      <c r="AY816" s="115">
        <f t="shared" si="798"/>
        <v>17.86728648263087</v>
      </c>
      <c r="AZ816" s="115">
        <f t="shared" si="854"/>
        <v>0.32030840505907865</v>
      </c>
      <c r="BA816" s="115">
        <f t="shared" si="799"/>
        <v>18.128108939604193</v>
      </c>
      <c r="BB816" s="115">
        <f t="shared" si="855"/>
        <v>17.86728648263087</v>
      </c>
      <c r="BC816" s="115">
        <f t="shared" si="856"/>
        <v>17.867344636223461</v>
      </c>
      <c r="BD816" s="115">
        <f t="shared" si="857"/>
        <v>18.128108939604193</v>
      </c>
      <c r="BE816" s="115">
        <f t="shared" si="844"/>
        <v>0.26076430338073209</v>
      </c>
      <c r="BF816" s="115">
        <f t="shared" si="803"/>
        <v>0.31816031482542645</v>
      </c>
      <c r="BG816" s="115">
        <f t="shared" si="858"/>
        <v>1350.7631196577338</v>
      </c>
      <c r="BH816" s="115">
        <f t="shared" si="859"/>
        <v>104.56063199808331</v>
      </c>
      <c r="BI816" s="115">
        <f t="shared" si="804"/>
        <v>104.56063199808331</v>
      </c>
      <c r="BJ816" s="115">
        <f>IF(OR(AA816&lt;=0, AB816&gt;=100),((BI816-($R$13*($G$11+273.15)/($G$12*$O$14*$O$12+(1-$G$12)*$R$14*$R$12)*10^9))/((1-$G$12)*($G$11+273.15)*$R$15/($G$12*$O$12+(1-$G$12)*$R$12)+100/BE816))*-100,(BI816-((1-$G$12)*$R$13+$G$12*$O$13)*($G$11+273.15)/($G$12*$O$14*$O$12+(1-$G$12)*$R$14*$R$12)*10^9+$G$12*($G$11+273.15)*$O$15/$O$12*(BI816-AL816)/(100/AH816))/((1-$G$12)*($G$11+273.15)*$R$15/$R$12+$G$12*($G$11+273.15)*$O$15/$O$12*(100/BE816)/(100/AH816)+100/BE816)*-100)</f>
        <v>-7.876680401296519</v>
      </c>
      <c r="BK816" s="115">
        <f t="shared" si="830"/>
        <v>-7.876680401296519</v>
      </c>
      <c r="BL816" s="115">
        <f t="shared" si="831"/>
        <v>-7.876680401296519</v>
      </c>
      <c r="BM816" s="115">
        <f t="shared" si="800"/>
        <v>7.876680401296519</v>
      </c>
      <c r="BN816" s="201">
        <f t="shared" si="832"/>
        <v>78.923540382335545</v>
      </c>
      <c r="BO816" s="216">
        <f t="shared" si="801"/>
        <v>8083.9667956335898</v>
      </c>
      <c r="BP816" s="201"/>
      <c r="BQ816" s="110">
        <f t="shared" si="833"/>
        <v>8692.6973932795408</v>
      </c>
      <c r="BR816" s="110">
        <f t="shared" si="834"/>
        <v>0.16302503274816788</v>
      </c>
      <c r="BS816" s="110">
        <f t="shared" si="846"/>
        <v>0.83697496725183218</v>
      </c>
      <c r="BT816" s="110">
        <f t="shared" si="847"/>
        <v>0.24704645991700455</v>
      </c>
      <c r="CC816" s="110"/>
      <c r="CD816" s="110"/>
      <c r="CE816" s="110"/>
      <c r="CW816" s="110"/>
      <c r="CX816" s="110"/>
    </row>
    <row r="817" spans="1:102">
      <c r="A817" s="110">
        <f t="shared" si="860"/>
        <v>1.2700000000001486</v>
      </c>
      <c r="B817" s="110">
        <f t="shared" si="835"/>
        <v>1466.7401067558621</v>
      </c>
      <c r="C817" s="116">
        <f t="shared" si="836"/>
        <v>1349.7170615970231</v>
      </c>
      <c r="E817" s="205">
        <f t="shared" si="805"/>
        <v>1273.4019375956195</v>
      </c>
      <c r="F817" s="205">
        <f t="shared" si="806"/>
        <v>1378.283681223641</v>
      </c>
      <c r="G817" s="205">
        <f t="shared" si="807"/>
        <v>-0.16092280805451636</v>
      </c>
      <c r="H817" s="205">
        <f t="shared" si="808"/>
        <v>1256.5240728973445</v>
      </c>
      <c r="I817" s="205">
        <f t="shared" si="809"/>
        <v>0</v>
      </c>
      <c r="K817" s="115">
        <f t="shared" si="810"/>
        <v>1246.2572100000177</v>
      </c>
      <c r="L817" s="115">
        <f t="shared" si="811"/>
        <v>1571.4387200000108</v>
      </c>
      <c r="M817" s="115">
        <f t="shared" si="812"/>
        <v>0.24933510638297379</v>
      </c>
      <c r="N817" s="115">
        <f t="shared" si="813"/>
        <v>1375.0766670583914</v>
      </c>
      <c r="O817" s="115">
        <f t="shared" si="814"/>
        <v>1833.9242000000058</v>
      </c>
      <c r="Q817" s="205">
        <f t="shared" si="815"/>
        <v>1.8433920191672717</v>
      </c>
      <c r="R817" s="204">
        <f t="shared" si="816"/>
        <v>150.63244344909191</v>
      </c>
      <c r="S817" s="204">
        <f t="shared" si="817"/>
        <v>150.63244344909191</v>
      </c>
      <c r="T817" s="115">
        <f t="shared" si="818"/>
        <v>0.67803023842237875</v>
      </c>
      <c r="U817" s="115">
        <f t="shared" si="795"/>
        <v>55.830766985301082</v>
      </c>
      <c r="V817" s="115">
        <f t="shared" si="819"/>
        <v>25.231327063081416</v>
      </c>
      <c r="W817" s="202">
        <f t="shared" si="802"/>
        <v>25.231327063081416</v>
      </c>
      <c r="Y817" s="205">
        <f t="shared" si="848"/>
        <v>121.78880786882462</v>
      </c>
      <c r="Z817" s="205">
        <f t="shared" si="849"/>
        <v>0.72763019913233284</v>
      </c>
      <c r="AA817" s="205">
        <f t="shared" si="820"/>
        <v>43.069503845441872</v>
      </c>
      <c r="AB817" s="205">
        <f t="shared" si="837"/>
        <v>42.973034749889372</v>
      </c>
      <c r="AC817" s="205">
        <f t="shared" si="850"/>
        <v>0.7371647469517002</v>
      </c>
      <c r="AD817" s="205">
        <f t="shared" si="821"/>
        <v>43.736431855994311</v>
      </c>
      <c r="AE817" s="205">
        <f t="shared" si="838"/>
        <v>0.76339710610493938</v>
      </c>
      <c r="AF817" s="205">
        <f t="shared" si="822"/>
        <v>0.76339710610493938</v>
      </c>
      <c r="AG817" s="205">
        <f t="shared" si="839"/>
        <v>0.76339710610493938</v>
      </c>
      <c r="AH817" s="205">
        <f t="shared" si="840"/>
        <v>0.76339710610493938</v>
      </c>
      <c r="AI817" s="205">
        <f t="shared" si="823"/>
        <v>0.73281756640294549</v>
      </c>
      <c r="AJ817" s="205">
        <f t="shared" si="851"/>
        <v>1350.2611217212038</v>
      </c>
      <c r="AK817" s="205">
        <f t="shared" si="841"/>
        <v>121.70520413390011</v>
      </c>
      <c r="AL817" s="205">
        <f t="shared" si="824"/>
        <v>121.70520413390011</v>
      </c>
      <c r="AM817" s="205">
        <f t="shared" si="825"/>
        <v>-36.093572944315611</v>
      </c>
      <c r="AN817" s="205">
        <f t="shared" si="842"/>
        <v>-36.093572944315611</v>
      </c>
      <c r="AO817" s="205">
        <f t="shared" si="826"/>
        <v>-36.093572944315611</v>
      </c>
      <c r="AP817" s="205">
        <f t="shared" si="843"/>
        <v>-36.093572944315611</v>
      </c>
      <c r="AQ817" s="205">
        <f t="shared" si="796"/>
        <v>36.093572944315611</v>
      </c>
      <c r="AR817" s="215">
        <f t="shared" si="827"/>
        <v>74.42499746862353</v>
      </c>
      <c r="AS817" s="215">
        <f t="shared" si="828"/>
        <v>74.42499746862353</v>
      </c>
      <c r="AT817" s="215">
        <f t="shared" si="829"/>
        <v>190.07510382306958</v>
      </c>
      <c r="AU817" s="215">
        <f t="shared" si="797"/>
        <v>14361.347875916177</v>
      </c>
      <c r="AV817" s="201"/>
      <c r="AW817" s="115">
        <f t="shared" si="852"/>
        <v>119.89500000001944</v>
      </c>
      <c r="AX817" s="115">
        <f t="shared" si="853"/>
        <v>0.31816031482542645</v>
      </c>
      <c r="AY817" s="115">
        <f t="shared" si="798"/>
        <v>17.946055709248188</v>
      </c>
      <c r="AZ817" s="115">
        <f t="shared" si="854"/>
        <v>0.32123552042367842</v>
      </c>
      <c r="BA817" s="115">
        <f t="shared" si="799"/>
        <v>18.206872112056431</v>
      </c>
      <c r="BB817" s="115">
        <f t="shared" si="855"/>
        <v>17.946055709248188</v>
      </c>
      <c r="BC817" s="115">
        <f t="shared" si="856"/>
        <v>17.946111440236425</v>
      </c>
      <c r="BD817" s="115">
        <f t="shared" si="857"/>
        <v>18.206872112056431</v>
      </c>
      <c r="BE817" s="115">
        <f t="shared" si="844"/>
        <v>0.26076067182000529</v>
      </c>
      <c r="BF817" s="115">
        <f t="shared" si="803"/>
        <v>0.31908982694572108</v>
      </c>
      <c r="BG817" s="115">
        <f t="shared" si="858"/>
        <v>1350.0193217518638</v>
      </c>
      <c r="BH817" s="115">
        <f t="shared" si="859"/>
        <v>104.60580607107194</v>
      </c>
      <c r="BI817" s="115">
        <f t="shared" si="804"/>
        <v>104.60580607107194</v>
      </c>
      <c r="BJ817" s="115">
        <f t="shared" si="845"/>
        <v>-7.8699679272454457</v>
      </c>
      <c r="BK817" s="115">
        <f t="shared" si="830"/>
        <v>-7.8699679272454457</v>
      </c>
      <c r="BL817" s="115">
        <f t="shared" si="831"/>
        <v>-7.8699679272454457</v>
      </c>
      <c r="BM817" s="115">
        <f t="shared" si="800"/>
        <v>7.8699679272454457</v>
      </c>
      <c r="BN817" s="201">
        <f t="shared" si="832"/>
        <v>79.377893953186458</v>
      </c>
      <c r="BO817" s="216">
        <f t="shared" si="801"/>
        <v>8163.3446895867764</v>
      </c>
      <c r="BP817" s="201"/>
      <c r="BQ817" s="110">
        <f t="shared" si="833"/>
        <v>8783.1450082197171</v>
      </c>
      <c r="BR817" s="110">
        <f t="shared" si="834"/>
        <v>0.1635103127920135</v>
      </c>
      <c r="BS817" s="110">
        <f t="shared" si="846"/>
        <v>0.83648968720798644</v>
      </c>
      <c r="BT817" s="110">
        <f t="shared" si="847"/>
        <v>0.24961698113360437</v>
      </c>
      <c r="CC817" s="110"/>
      <c r="CD817" s="110"/>
      <c r="CE817" s="110"/>
      <c r="CW817" s="110"/>
      <c r="CX817" s="110"/>
    </row>
    <row r="818" spans="1:102">
      <c r="A818" s="110">
        <f t="shared" si="860"/>
        <v>1.2600000000001486</v>
      </c>
      <c r="B818" s="110">
        <f t="shared" si="835"/>
        <v>1466.6082948916428</v>
      </c>
      <c r="C818" s="116">
        <f t="shared" si="836"/>
        <v>1348.9728116223368</v>
      </c>
      <c r="E818" s="205">
        <f t="shared" si="805"/>
        <v>1272.146898436336</v>
      </c>
      <c r="F818" s="205">
        <f t="shared" si="806"/>
        <v>1376.867881223641</v>
      </c>
      <c r="G818" s="205">
        <f t="shared" si="807"/>
        <v>-0.16082307890740946</v>
      </c>
      <c r="H818" s="205">
        <f t="shared" si="808"/>
        <v>1255.3053475582717</v>
      </c>
      <c r="I818" s="205">
        <f t="shared" si="809"/>
        <v>0</v>
      </c>
      <c r="K818" s="115">
        <f t="shared" si="810"/>
        <v>1245.0572400000178</v>
      </c>
      <c r="L818" s="115">
        <f t="shared" si="811"/>
        <v>1570.7196800000108</v>
      </c>
      <c r="M818" s="115">
        <f t="shared" si="812"/>
        <v>0.24966711051930265</v>
      </c>
      <c r="N818" s="115">
        <f t="shared" si="813"/>
        <v>1374.1817131421521</v>
      </c>
      <c r="O818" s="115">
        <f t="shared" si="814"/>
        <v>1833.5248000000058</v>
      </c>
      <c r="Q818" s="205">
        <f t="shared" si="815"/>
        <v>1.8569477795130156</v>
      </c>
      <c r="R818" s="204">
        <f t="shared" si="816"/>
        <v>151.94337374646932</v>
      </c>
      <c r="S818" s="204">
        <f t="shared" si="817"/>
        <v>151.94337374646932</v>
      </c>
      <c r="T818" s="115">
        <f t="shared" si="818"/>
        <v>0.68030889559026131</v>
      </c>
      <c r="U818" s="115">
        <f t="shared" si="795"/>
        <v>56.112449121555464</v>
      </c>
      <c r="V818" s="115">
        <f t="shared" si="819"/>
        <v>25.359447248168831</v>
      </c>
      <c r="W818" s="202">
        <f t="shared" si="802"/>
        <v>25.359447248168831</v>
      </c>
      <c r="Y818" s="205">
        <f t="shared" si="848"/>
        <v>121.87253390727608</v>
      </c>
      <c r="Z818" s="205">
        <f t="shared" si="849"/>
        <v>0.7336248299162661</v>
      </c>
      <c r="AA818" s="205">
        <f t="shared" si="820"/>
        <v>43.431813505886204</v>
      </c>
      <c r="AB818" s="205">
        <f t="shared" si="837"/>
        <v>43.333970479332528</v>
      </c>
      <c r="AC818" s="205">
        <f t="shared" si="850"/>
        <v>0.74317401455322718</v>
      </c>
      <c r="AD818" s="205">
        <f t="shared" si="821"/>
        <v>44.10102616961921</v>
      </c>
      <c r="AE818" s="205">
        <f t="shared" si="838"/>
        <v>0.76705569028668208</v>
      </c>
      <c r="AF818" s="205">
        <f t="shared" si="822"/>
        <v>0.76705569028668208</v>
      </c>
      <c r="AG818" s="205">
        <f t="shared" si="839"/>
        <v>0.76705569028668208</v>
      </c>
      <c r="AH818" s="205">
        <f t="shared" si="840"/>
        <v>0.76705569028668208</v>
      </c>
      <c r="AI818" s="205">
        <f t="shared" si="823"/>
        <v>0.73882854107187212</v>
      </c>
      <c r="AJ818" s="205">
        <f t="shared" si="851"/>
        <v>1349.5177493686931</v>
      </c>
      <c r="AK818" s="205">
        <f t="shared" si="841"/>
        <v>121.78880786882462</v>
      </c>
      <c r="AL818" s="205">
        <f t="shared" si="824"/>
        <v>121.78880786882462</v>
      </c>
      <c r="AM818" s="205">
        <f t="shared" si="825"/>
        <v>-36.276645268949501</v>
      </c>
      <c r="AN818" s="205">
        <f t="shared" si="842"/>
        <v>-36.276645268949501</v>
      </c>
      <c r="AO818" s="205">
        <f t="shared" si="826"/>
        <v>-36.276645268949501</v>
      </c>
      <c r="AP818" s="205">
        <f t="shared" si="843"/>
        <v>-36.276645268949501</v>
      </c>
      <c r="AQ818" s="205">
        <f t="shared" si="796"/>
        <v>36.276645268949501</v>
      </c>
      <c r="AR818" s="215">
        <f t="shared" si="827"/>
        <v>74.495442174097377</v>
      </c>
      <c r="AS818" s="215">
        <f t="shared" si="828"/>
        <v>74.495442174097377</v>
      </c>
      <c r="AT818" s="215">
        <f t="shared" si="829"/>
        <v>191.92953658999357</v>
      </c>
      <c r="AU818" s="215">
        <f t="shared" si="797"/>
        <v>14553.277412506171</v>
      </c>
      <c r="AV818" s="201"/>
      <c r="AW818" s="115">
        <f t="shared" si="852"/>
        <v>119.99699999998928</v>
      </c>
      <c r="AX818" s="115">
        <f t="shared" si="853"/>
        <v>0.31908982694572102</v>
      </c>
      <c r="AY818" s="115">
        <f t="shared" si="798"/>
        <v>18.024757796462534</v>
      </c>
      <c r="AZ818" s="115">
        <f t="shared" si="854"/>
        <v>0.32216049115864043</v>
      </c>
      <c r="BA818" s="115">
        <f t="shared" si="799"/>
        <v>18.285566434122643</v>
      </c>
      <c r="BB818" s="115">
        <f t="shared" si="855"/>
        <v>18.024757796462534</v>
      </c>
      <c r="BC818" s="115">
        <f t="shared" si="856"/>
        <v>18.024811119508879</v>
      </c>
      <c r="BD818" s="115">
        <f t="shared" si="857"/>
        <v>18.285566434122643</v>
      </c>
      <c r="BE818" s="115">
        <f t="shared" si="844"/>
        <v>0.260755314613764</v>
      </c>
      <c r="BF818" s="115">
        <f t="shared" si="803"/>
        <v>0.32001719242076626</v>
      </c>
      <c r="BG818" s="115">
        <f t="shared" si="858"/>
        <v>1349.274819725712</v>
      </c>
      <c r="BH818" s="115">
        <f t="shared" si="859"/>
        <v>104.65101295269496</v>
      </c>
      <c r="BI818" s="115">
        <f t="shared" si="804"/>
        <v>104.65101295269496</v>
      </c>
      <c r="BJ818" s="115">
        <f t="shared" si="845"/>
        <v>-7.8632253457308439</v>
      </c>
      <c r="BK818" s="115">
        <f t="shared" si="830"/>
        <v>-7.8632253457308439</v>
      </c>
      <c r="BL818" s="115">
        <f t="shared" si="831"/>
        <v>-7.8632253457308439</v>
      </c>
      <c r="BM818" s="115">
        <f t="shared" si="800"/>
        <v>7.8632253457308439</v>
      </c>
      <c r="BN818" s="201">
        <f t="shared" si="832"/>
        <v>79.83329491903946</v>
      </c>
      <c r="BO818" s="216">
        <f t="shared" si="801"/>
        <v>8243.1779845058154</v>
      </c>
      <c r="BP818" s="201"/>
      <c r="BQ818" s="110">
        <f t="shared" si="833"/>
        <v>8874.1879273058512</v>
      </c>
      <c r="BR818" s="110">
        <f t="shared" si="834"/>
        <v>0.16399559634888708</v>
      </c>
      <c r="BS818" s="110">
        <f t="shared" si="846"/>
        <v>0.83600440365111295</v>
      </c>
      <c r="BT818" s="110">
        <f t="shared" si="847"/>
        <v>0.25220442089403228</v>
      </c>
      <c r="CC818" s="110"/>
      <c r="CD818" s="110"/>
      <c r="CE818" s="110"/>
      <c r="CW818" s="110"/>
      <c r="CX818" s="110"/>
    </row>
    <row r="819" spans="1:102">
      <c r="A819" s="110">
        <f t="shared" si="860"/>
        <v>1.2500000000001485</v>
      </c>
      <c r="B819" s="110">
        <f t="shared" si="835"/>
        <v>1466.4764830274235</v>
      </c>
      <c r="C819" s="116">
        <f t="shared" si="836"/>
        <v>1348.227857200596</v>
      </c>
      <c r="E819" s="205">
        <f t="shared" si="805"/>
        <v>1270.8907329223007</v>
      </c>
      <c r="F819" s="205">
        <f t="shared" si="806"/>
        <v>1375.449281223641</v>
      </c>
      <c r="G819" s="205">
        <f t="shared" si="807"/>
        <v>-0.16072286255827686</v>
      </c>
      <c r="H819" s="205">
        <f t="shared" si="808"/>
        <v>1254.0857837343715</v>
      </c>
      <c r="I819" s="205">
        <f t="shared" si="809"/>
        <v>0</v>
      </c>
      <c r="K819" s="115">
        <f t="shared" si="810"/>
        <v>1243.856250000018</v>
      </c>
      <c r="L819" s="115">
        <f t="shared" si="811"/>
        <v>1570.0000000000107</v>
      </c>
      <c r="M819" s="115">
        <f t="shared" si="812"/>
        <v>0.24999999999999506</v>
      </c>
      <c r="N819" s="115">
        <f t="shared" si="813"/>
        <v>1373.2864829607267</v>
      </c>
      <c r="O819" s="115">
        <f t="shared" si="814"/>
        <v>1833.1250000000059</v>
      </c>
      <c r="Q819" s="205">
        <f t="shared" si="815"/>
        <v>1.8705859375690617</v>
      </c>
      <c r="R819" s="204">
        <f t="shared" si="816"/>
        <v>153.2598905995392</v>
      </c>
      <c r="S819" s="204">
        <f t="shared" si="817"/>
        <v>153.2598905995392</v>
      </c>
      <c r="T819" s="115">
        <f t="shared" si="818"/>
        <v>0.68258316471620395</v>
      </c>
      <c r="U819" s="115">
        <f t="shared" si="795"/>
        <v>56.394059591468029</v>
      </c>
      <c r="V819" s="115">
        <f t="shared" si="819"/>
        <v>25.487583849984929</v>
      </c>
      <c r="W819" s="202">
        <f t="shared" si="802"/>
        <v>25.487583849984929</v>
      </c>
      <c r="Y819" s="205">
        <f t="shared" si="848"/>
        <v>121.95638239002153</v>
      </c>
      <c r="Z819" s="205">
        <f t="shared" si="849"/>
        <v>0.73965376848392872</v>
      </c>
      <c r="AA819" s="205">
        <f t="shared" si="820"/>
        <v>43.795954358011166</v>
      </c>
      <c r="AB819" s="205">
        <f t="shared" si="837"/>
        <v>43.69673693202202</v>
      </c>
      <c r="AC819" s="205">
        <f t="shared" si="850"/>
        <v>0.74921778803322447</v>
      </c>
      <c r="AD819" s="205">
        <f t="shared" si="821"/>
        <v>44.467449640489555</v>
      </c>
      <c r="AE819" s="205">
        <f t="shared" si="838"/>
        <v>0.77071270846753492</v>
      </c>
      <c r="AF819" s="205">
        <f t="shared" si="822"/>
        <v>0.77071270846753492</v>
      </c>
      <c r="AG819" s="205">
        <f t="shared" si="839"/>
        <v>0.77071270846753492</v>
      </c>
      <c r="AH819" s="205">
        <f t="shared" si="840"/>
        <v>0.77071270846753492</v>
      </c>
      <c r="AI819" s="205">
        <f t="shared" si="823"/>
        <v>0.7448739322276835</v>
      </c>
      <c r="AJ819" s="205">
        <f t="shared" si="851"/>
        <v>1348.7736699435382</v>
      </c>
      <c r="AK819" s="205">
        <f t="shared" si="841"/>
        <v>121.87253390727608</v>
      </c>
      <c r="AL819" s="205">
        <f t="shared" si="824"/>
        <v>121.87253390727608</v>
      </c>
      <c r="AM819" s="205">
        <f t="shared" si="825"/>
        <v>-36.459876364661106</v>
      </c>
      <c r="AN819" s="205">
        <f t="shared" si="842"/>
        <v>-36.459876364661106</v>
      </c>
      <c r="AO819" s="205">
        <f t="shared" si="826"/>
        <v>-36.459876364661106</v>
      </c>
      <c r="AP819" s="205">
        <f t="shared" si="843"/>
        <v>-36.459876364661106</v>
      </c>
      <c r="AQ819" s="205">
        <f t="shared" si="796"/>
        <v>36.459876364661106</v>
      </c>
      <c r="AR819" s="215">
        <f t="shared" si="827"/>
        <v>74.565831988273118</v>
      </c>
      <c r="AS819" s="215">
        <f t="shared" si="828"/>
        <v>74.565831988273118</v>
      </c>
      <c r="AT819" s="215">
        <f t="shared" si="829"/>
        <v>193.79738611455878</v>
      </c>
      <c r="AU819" s="215">
        <f t="shared" si="797"/>
        <v>14747.07479862073</v>
      </c>
      <c r="AV819" s="201"/>
      <c r="AW819" s="115">
        <f t="shared" si="852"/>
        <v>120.09899999998186</v>
      </c>
      <c r="AX819" s="115">
        <f t="shared" si="853"/>
        <v>0.32001719242076632</v>
      </c>
      <c r="AY819" s="115">
        <f t="shared" si="798"/>
        <v>18.103392443246829</v>
      </c>
      <c r="AZ819" s="115">
        <f t="shared" si="854"/>
        <v>0.32308332506933007</v>
      </c>
      <c r="BA819" s="115">
        <f t="shared" si="799"/>
        <v>18.364191621709093</v>
      </c>
      <c r="BB819" s="115">
        <f t="shared" si="855"/>
        <v>18.103392443246829</v>
      </c>
      <c r="BC819" s="115">
        <f t="shared" si="856"/>
        <v>18.103443372966186</v>
      </c>
      <c r="BD819" s="115">
        <f t="shared" si="857"/>
        <v>18.364191621709093</v>
      </c>
      <c r="BE819" s="115">
        <f t="shared" si="844"/>
        <v>0.2607482487429067</v>
      </c>
      <c r="BF819" s="115">
        <f t="shared" si="803"/>
        <v>0.32094241918418082</v>
      </c>
      <c r="BG819" s="115">
        <f t="shared" si="858"/>
        <v>1348.5296141268163</v>
      </c>
      <c r="BH819" s="115">
        <f t="shared" si="859"/>
        <v>104.69625251159859</v>
      </c>
      <c r="BI819" s="115">
        <f t="shared" si="804"/>
        <v>104.69625251159859</v>
      </c>
      <c r="BJ819" s="115">
        <f t="shared" si="845"/>
        <v>-7.8564543853444526</v>
      </c>
      <c r="BK819" s="115">
        <f t="shared" si="830"/>
        <v>-7.8564543853444526</v>
      </c>
      <c r="BL819" s="115">
        <f t="shared" si="831"/>
        <v>-7.8564543853444526</v>
      </c>
      <c r="BM819" s="115">
        <f t="shared" si="800"/>
        <v>7.8564543853444526</v>
      </c>
      <c r="BN819" s="201">
        <f t="shared" si="832"/>
        <v>80.289748198171267</v>
      </c>
      <c r="BO819" s="216">
        <f t="shared" si="801"/>
        <v>8323.4677327039863</v>
      </c>
      <c r="BP819" s="201"/>
      <c r="BQ819" s="110">
        <f t="shared" si="833"/>
        <v>8965.8284392956612</v>
      </c>
      <c r="BR819" s="110">
        <f t="shared" si="834"/>
        <v>0.16448089430293888</v>
      </c>
      <c r="BS819" s="110">
        <f t="shared" si="846"/>
        <v>0.83551910569706112</v>
      </c>
      <c r="BT819" s="110">
        <f t="shared" si="847"/>
        <v>0.25480884424478267</v>
      </c>
      <c r="CC819" s="110"/>
      <c r="CD819" s="110"/>
      <c r="CE819" s="110"/>
      <c r="CW819" s="110"/>
      <c r="CX819" s="110"/>
    </row>
    <row r="820" spans="1:102">
      <c r="A820" s="110">
        <f t="shared" si="860"/>
        <v>1.2400000000001485</v>
      </c>
      <c r="B820" s="110">
        <f t="shared" si="835"/>
        <v>1466.3446711632041</v>
      </c>
      <c r="C820" s="116">
        <f t="shared" si="836"/>
        <v>1347.4821988807132</v>
      </c>
      <c r="E820" s="205">
        <f t="shared" si="805"/>
        <v>1269.6334410535142</v>
      </c>
      <c r="F820" s="205">
        <f t="shared" si="806"/>
        <v>1374.0278812236411</v>
      </c>
      <c r="G820" s="205">
        <f t="shared" si="807"/>
        <v>-0.16062216365422</v>
      </c>
      <c r="H820" s="205">
        <f t="shared" si="808"/>
        <v>1252.8653801999174</v>
      </c>
      <c r="I820" s="205">
        <f t="shared" si="809"/>
        <v>0</v>
      </c>
      <c r="K820" s="115">
        <f t="shared" si="810"/>
        <v>1242.654240000018</v>
      </c>
      <c r="L820" s="115">
        <f t="shared" si="811"/>
        <v>1569.2796800000108</v>
      </c>
      <c r="M820" s="115">
        <f t="shared" si="812"/>
        <v>0.25033377837115656</v>
      </c>
      <c r="N820" s="115">
        <f t="shared" si="813"/>
        <v>1372.3909789518507</v>
      </c>
      <c r="O820" s="115">
        <f t="shared" si="814"/>
        <v>1832.7248000000061</v>
      </c>
      <c r="Q820" s="205">
        <f t="shared" si="815"/>
        <v>1.8843075338985342</v>
      </c>
      <c r="R820" s="204">
        <f t="shared" si="816"/>
        <v>154.58194646849324</v>
      </c>
      <c r="S820" s="204">
        <f t="shared" si="817"/>
        <v>154.58194646849324</v>
      </c>
      <c r="T820" s="115">
        <f t="shared" si="818"/>
        <v>0.68485305726091339</v>
      </c>
      <c r="U820" s="115">
        <f t="shared" si="795"/>
        <v>56.675596313447805</v>
      </c>
      <c r="V820" s="115">
        <f t="shared" si="819"/>
        <v>25.615735988520676</v>
      </c>
      <c r="W820" s="202">
        <f t="shared" si="802"/>
        <v>25.615735988520676</v>
      </c>
      <c r="Y820" s="205">
        <f t="shared" si="848"/>
        <v>122.04035344541342</v>
      </c>
      <c r="Z820" s="205">
        <f t="shared" si="849"/>
        <v>0.7457174702056204</v>
      </c>
      <c r="AA820" s="205">
        <f t="shared" si="820"/>
        <v>44.161927548567988</v>
      </c>
      <c r="AB820" s="205">
        <f t="shared" si="837"/>
        <v>44.061335695668632</v>
      </c>
      <c r="AC820" s="205">
        <f t="shared" si="850"/>
        <v>0.75529652440017658</v>
      </c>
      <c r="AD820" s="205">
        <f t="shared" si="821"/>
        <v>44.835703237270458</v>
      </c>
      <c r="AE820" s="205">
        <f t="shared" si="838"/>
        <v>0.7743675416018263</v>
      </c>
      <c r="AF820" s="205">
        <f t="shared" si="822"/>
        <v>0.7743675416018263</v>
      </c>
      <c r="AG820" s="205">
        <f t="shared" si="839"/>
        <v>0.7743675416018263</v>
      </c>
      <c r="AH820" s="205">
        <f t="shared" si="840"/>
        <v>0.7743675416018263</v>
      </c>
      <c r="AI820" s="205">
        <f t="shared" si="823"/>
        <v>0.75095419462996593</v>
      </c>
      <c r="AJ820" s="205">
        <f t="shared" si="851"/>
        <v>1348.0288837953181</v>
      </c>
      <c r="AK820" s="205">
        <f t="shared" si="841"/>
        <v>121.95638239002153</v>
      </c>
      <c r="AL820" s="205">
        <f t="shared" si="824"/>
        <v>121.95638239002153</v>
      </c>
      <c r="AM820" s="205">
        <f t="shared" si="825"/>
        <v>-36.643242429733043</v>
      </c>
      <c r="AN820" s="205">
        <f t="shared" si="842"/>
        <v>-36.643242429733043</v>
      </c>
      <c r="AO820" s="205">
        <f t="shared" si="826"/>
        <v>-36.643242429733043</v>
      </c>
      <c r="AP820" s="205">
        <f t="shared" si="843"/>
        <v>-36.643242429733043</v>
      </c>
      <c r="AQ820" s="205">
        <f t="shared" si="796"/>
        <v>36.643242429733043</v>
      </c>
      <c r="AR820" s="215">
        <f t="shared" si="827"/>
        <v>74.636162389665799</v>
      </c>
      <c r="AS820" s="215">
        <f t="shared" si="828"/>
        <v>74.636162389665799</v>
      </c>
      <c r="AT820" s="215">
        <f t="shared" si="829"/>
        <v>195.67872224626888</v>
      </c>
      <c r="AU820" s="215">
        <f t="shared" si="797"/>
        <v>14942.753520866998</v>
      </c>
      <c r="AV820" s="201"/>
      <c r="AW820" s="115">
        <f t="shared" si="852"/>
        <v>120.20099999999718</v>
      </c>
      <c r="AX820" s="115">
        <f t="shared" si="853"/>
        <v>0.32094241918418082</v>
      </c>
      <c r="AY820" s="115">
        <f t="shared" si="798"/>
        <v>18.181959365853722</v>
      </c>
      <c r="AZ820" s="115">
        <f t="shared" si="854"/>
        <v>0.32400403006176592</v>
      </c>
      <c r="BA820" s="115">
        <f t="shared" si="799"/>
        <v>18.442747407877853</v>
      </c>
      <c r="BB820" s="115">
        <f t="shared" si="855"/>
        <v>18.181959365853722</v>
      </c>
      <c r="BC820" s="115">
        <f t="shared" si="856"/>
        <v>18.182007916819632</v>
      </c>
      <c r="BD820" s="115">
        <f t="shared" si="857"/>
        <v>18.442747407877853</v>
      </c>
      <c r="BE820" s="115">
        <f t="shared" si="844"/>
        <v>0.26073949105822081</v>
      </c>
      <c r="BF820" s="115">
        <f t="shared" si="803"/>
        <v>0.32186551527600477</v>
      </c>
      <c r="BG820" s="115">
        <f t="shared" si="858"/>
        <v>1347.7837055478674</v>
      </c>
      <c r="BH820" s="115">
        <f t="shared" si="859"/>
        <v>104.74152461031271</v>
      </c>
      <c r="BI820" s="115">
        <f t="shared" si="804"/>
        <v>104.74152461031271</v>
      </c>
      <c r="BJ820" s="115">
        <f>IF(OR(AA820&lt;=0, AB820&gt;=100),((BI820-($R$13*($G$11+273.15)/($G$12*$O$14*$O$12+(1-$G$12)*$R$14*$R$12)*10^9))/((1-$G$12)*($G$11+273.15)*$R$15/($G$12*$O$12+(1-$G$12)*$R$12)+100/BE820))*-100,(BI820-((1-$G$12)*$R$13+$G$12*$O$13)*($G$11+273.15)/($G$12*$O$14*$O$12+(1-$G$12)*$R$14*$R$12)*10^9+$G$12*($G$11+273.15)*$O$15/$O$12*(BI820-AL820)/(100/AH820))/((1-$G$12)*($G$11+273.15)*$R$15/$R$12+$G$12*($G$11+273.15)*$O$15/$O$12*(100/BE820)/(100/AH820)+100/BE820)*-100)</f>
        <v>-7.8496568235348647</v>
      </c>
      <c r="BK820" s="115">
        <f t="shared" si="830"/>
        <v>-7.8496568235348647</v>
      </c>
      <c r="BL820" s="115">
        <f t="shared" si="831"/>
        <v>-7.8496568235348647</v>
      </c>
      <c r="BM820" s="115">
        <f>-BL820</f>
        <v>7.8496568235348647</v>
      </c>
      <c r="BN820" s="201">
        <f t="shared" si="832"/>
        <v>80.747258812323224</v>
      </c>
      <c r="BO820" s="216">
        <f t="shared" si="801"/>
        <v>8404.21499151631</v>
      </c>
      <c r="BP820" s="201"/>
      <c r="BQ820" s="110">
        <f t="shared" si="833"/>
        <v>9058.0688444513798</v>
      </c>
      <c r="BR820" s="110">
        <f t="shared" si="834"/>
        <v>0.16496621716471441</v>
      </c>
      <c r="BS820" s="110">
        <f t="shared" si="846"/>
        <v>0.83503378283528551</v>
      </c>
      <c r="BT820" s="110">
        <f t="shared" si="847"/>
        <v>0.2574303165593082</v>
      </c>
      <c r="CC820" s="110"/>
      <c r="CD820" s="110"/>
      <c r="CE820" s="110"/>
      <c r="CW820" s="110"/>
      <c r="CX820" s="110"/>
    </row>
    <row r="821" spans="1:102">
      <c r="A821" s="110">
        <f t="shared" si="860"/>
        <v>1.2300000000001485</v>
      </c>
      <c r="B821" s="110">
        <f t="shared" si="835"/>
        <v>1466.2128592989848</v>
      </c>
      <c r="C821" s="116">
        <f t="shared" si="836"/>
        <v>1346.7358372568165</v>
      </c>
      <c r="E821" s="205">
        <f t="shared" si="805"/>
        <v>1268.3750228299759</v>
      </c>
      <c r="F821" s="205">
        <f t="shared" si="806"/>
        <v>1372.6036812236412</v>
      </c>
      <c r="G821" s="205">
        <f t="shared" si="807"/>
        <v>-0.16052098683611166</v>
      </c>
      <c r="H821" s="205">
        <f t="shared" si="808"/>
        <v>1251.6441357280207</v>
      </c>
      <c r="I821" s="205">
        <f t="shared" si="809"/>
        <v>0</v>
      </c>
      <c r="K821" s="115">
        <f t="shared" si="810"/>
        <v>1241.4512100000179</v>
      </c>
      <c r="L821" s="115">
        <f t="shared" si="811"/>
        <v>1568.5587200000107</v>
      </c>
      <c r="M821" s="115">
        <f t="shared" si="812"/>
        <v>0.25066844919785597</v>
      </c>
      <c r="N821" s="115">
        <f t="shared" si="813"/>
        <v>1371.4952035648591</v>
      </c>
      <c r="O821" s="115">
        <f t="shared" si="814"/>
        <v>1832.3242000000059</v>
      </c>
      <c r="Q821" s="205">
        <f t="shared" si="815"/>
        <v>1.8981136236234328</v>
      </c>
      <c r="R821" s="204">
        <f t="shared" si="816"/>
        <v>155.90949147776885</v>
      </c>
      <c r="S821" s="204">
        <f t="shared" si="817"/>
        <v>155.90949147776885</v>
      </c>
      <c r="T821" s="115">
        <f t="shared" si="818"/>
        <v>0.68711858464812325</v>
      </c>
      <c r="U821" s="115">
        <f t="shared" si="795"/>
        <v>56.957057228887521</v>
      </c>
      <c r="V821" s="115">
        <f t="shared" si="819"/>
        <v>25.743902792824326</v>
      </c>
      <c r="W821" s="202">
        <f t="shared" si="802"/>
        <v>25.743902792824326</v>
      </c>
      <c r="Y821" s="205">
        <f t="shared" si="848"/>
        <v>122.12444718966242</v>
      </c>
      <c r="Z821" s="205">
        <f t="shared" si="849"/>
        <v>0.75181639708799242</v>
      </c>
      <c r="AA821" s="205">
        <f t="shared" si="820"/>
        <v>44.529733969447868</v>
      </c>
      <c r="AB821" s="205">
        <f t="shared" si="837"/>
        <v>44.427768119965961</v>
      </c>
      <c r="AC821" s="205">
        <f t="shared" si="850"/>
        <v>0.76141068732842765</v>
      </c>
      <c r="AD821" s="205">
        <f t="shared" si="821"/>
        <v>45.205787668531734</v>
      </c>
      <c r="AE821" s="205">
        <f t="shared" si="838"/>
        <v>0.77801954856577282</v>
      </c>
      <c r="AF821" s="205">
        <f t="shared" si="822"/>
        <v>0.77801954856577282</v>
      </c>
      <c r="AG821" s="205">
        <f t="shared" si="839"/>
        <v>0.77801954856577282</v>
      </c>
      <c r="AH821" s="205">
        <f t="shared" si="840"/>
        <v>0.77801954856577282</v>
      </c>
      <c r="AI821" s="205">
        <f t="shared" si="823"/>
        <v>0.75706978962735316</v>
      </c>
      <c r="AJ821" s="205">
        <f t="shared" si="851"/>
        <v>1347.2833913132092</v>
      </c>
      <c r="AK821" s="205">
        <f t="shared" si="841"/>
        <v>122.04035344541342</v>
      </c>
      <c r="AL821" s="205">
        <f t="shared" si="824"/>
        <v>122.04035344541342</v>
      </c>
      <c r="AM821" s="205">
        <f t="shared" si="825"/>
        <v>-36.826718815821721</v>
      </c>
      <c r="AN821" s="205">
        <f t="shared" si="842"/>
        <v>-36.826718815821721</v>
      </c>
      <c r="AO821" s="205">
        <f t="shared" si="826"/>
        <v>-36.826718815821721</v>
      </c>
      <c r="AP821" s="205">
        <f t="shared" si="843"/>
        <v>-36.826718815821721</v>
      </c>
      <c r="AQ821" s="205">
        <f t="shared" si="796"/>
        <v>36.826718815821721</v>
      </c>
      <c r="AR821" s="215">
        <f t="shared" si="827"/>
        <v>74.706428631172798</v>
      </c>
      <c r="AS821" s="215">
        <f t="shared" si="828"/>
        <v>74.706428631172798</v>
      </c>
      <c r="AT821" s="215">
        <f t="shared" si="829"/>
        <v>197.57361425078477</v>
      </c>
      <c r="AU821" s="215">
        <f t="shared" si="797"/>
        <v>15140.327135117783</v>
      </c>
      <c r="AV821" s="201"/>
      <c r="AW821" s="115">
        <f t="shared" si="852"/>
        <v>120.3030000000125</v>
      </c>
      <c r="AX821" s="115">
        <f t="shared" si="853"/>
        <v>0.32186551527600477</v>
      </c>
      <c r="AY821" s="115">
        <f t="shared" si="798"/>
        <v>18.260458298304481</v>
      </c>
      <c r="AZ821" s="115">
        <f t="shared" si="854"/>
        <v>0.32492261414848256</v>
      </c>
      <c r="BA821" s="115">
        <f t="shared" si="799"/>
        <v>18.521233543339584</v>
      </c>
      <c r="BB821" s="115">
        <f t="shared" si="855"/>
        <v>18.260458298304481</v>
      </c>
      <c r="BC821" s="115">
        <f t="shared" si="856"/>
        <v>18.26050448505498</v>
      </c>
      <c r="BD821" s="115">
        <f t="shared" si="857"/>
        <v>18.521233543339584</v>
      </c>
      <c r="BE821" s="115">
        <f t="shared" si="844"/>
        <v>0.26072905828460335</v>
      </c>
      <c r="BF821" s="115">
        <f t="shared" si="803"/>
        <v>0.3227864888487092</v>
      </c>
      <c r="BG821" s="115">
        <f t="shared" si="858"/>
        <v>1347.0370946289595</v>
      </c>
      <c r="BH821" s="115">
        <f t="shared" si="859"/>
        <v>104.78682910509168</v>
      </c>
      <c r="BI821" s="115">
        <f t="shared" si="804"/>
        <v>104.78682910509168</v>
      </c>
      <c r="BJ821" s="115">
        <f>IF(OR(AA821&lt;=0, AB821&gt;=100),((BI821-($R$13*($G$11+273.15)/($G$12*$O$14*$O$12+(1-$G$12)*$R$14*$R$12)*10^9))/((1-$G$12)*($G$11+273.15)*$R$15/($G$12*$O$12+(1-$G$12)*$R$12)+100/BE821))*-100,(BI821-((1-$G$12)*$R$13+$G$12*$O$13)*($G$11+273.15)/($G$12*$O$14*$O$12+(1-$G$12)*$R$14*$R$12)*10^9+$G$12*($G$11+273.15)*$O$15/$O$12*(BI821-AL821)/(100/AH821))/((1-$G$12)*($G$11+273.15)*$R$15/$R$12+$G$12*($G$11+273.15)*$O$15/$O$12*(100/BE821)/(100/AH821)+100/BE821)*-100)</f>
        <v>-7.8428344883886085</v>
      </c>
      <c r="BK821" s="115">
        <f t="shared" si="830"/>
        <v>-7.8428344883886085</v>
      </c>
      <c r="BL821" s="115">
        <f t="shared" si="831"/>
        <v>-7.8428344883886085</v>
      </c>
      <c r="BM821" s="115">
        <f t="shared" si="800"/>
        <v>7.8428344883886085</v>
      </c>
      <c r="BN821" s="201">
        <f t="shared" si="832"/>
        <v>81.20583188903484</v>
      </c>
      <c r="BO821" s="216">
        <f t="shared" si="801"/>
        <v>8485.420823405344</v>
      </c>
      <c r="BP821" s="201"/>
      <c r="BQ821" s="110">
        <f t="shared" si="833"/>
        <v>9150.9114545765879</v>
      </c>
      <c r="BR821" s="110">
        <f t="shared" si="834"/>
        <v>0.16545157507283875</v>
      </c>
      <c r="BS821" s="110">
        <f t="shared" si="846"/>
        <v>0.8345484249271613</v>
      </c>
      <c r="BT821" s="110">
        <f t="shared" si="847"/>
        <v>0.26006890353906664</v>
      </c>
      <c r="CC821" s="110"/>
      <c r="CD821" s="110"/>
      <c r="CE821" s="110"/>
      <c r="CW821" s="110"/>
      <c r="CX821" s="110"/>
    </row>
    <row r="822" spans="1:102">
      <c r="A822" s="110">
        <f t="shared" si="860"/>
        <v>1.2200000000001485</v>
      </c>
      <c r="B822" s="110">
        <f t="shared" si="835"/>
        <v>1466.0810474347654</v>
      </c>
      <c r="C822" s="116">
        <f t="shared" si="836"/>
        <v>1345.9887729705047</v>
      </c>
      <c r="E822" s="205">
        <f t="shared" si="805"/>
        <v>1267.1154782516862</v>
      </c>
      <c r="F822" s="205">
        <f t="shared" si="806"/>
        <v>1371.1766812236413</v>
      </c>
      <c r="G822" s="205">
        <f t="shared" si="807"/>
        <v>-0.16041933673813197</v>
      </c>
      <c r="H822" s="205">
        <f t="shared" si="808"/>
        <v>1250.422049090753</v>
      </c>
      <c r="I822" s="205">
        <f t="shared" si="809"/>
        <v>0</v>
      </c>
      <c r="K822" s="115">
        <f t="shared" si="810"/>
        <v>1240.2471600000179</v>
      </c>
      <c r="L822" s="115">
        <f t="shared" si="811"/>
        <v>1567.8371200000108</v>
      </c>
      <c r="M822" s="115">
        <f t="shared" si="812"/>
        <v>0.25100401606425204</v>
      </c>
      <c r="N822" s="115">
        <f t="shared" si="813"/>
        <v>1370.5991592607586</v>
      </c>
      <c r="O822" s="115">
        <f t="shared" si="814"/>
        <v>1831.9232000000059</v>
      </c>
      <c r="Q822" s="205">
        <f t="shared" si="815"/>
        <v>1.9120052767091433</v>
      </c>
      <c r="R822" s="204">
        <f t="shared" si="816"/>
        <v>157.24247334084205</v>
      </c>
      <c r="S822" s="204">
        <f t="shared" si="817"/>
        <v>157.24247334084205</v>
      </c>
      <c r="T822" s="115">
        <f t="shared" si="818"/>
        <v>0.68937975826472953</v>
      </c>
      <c r="U822" s="115">
        <f t="shared" si="795"/>
        <v>57.238440301908412</v>
      </c>
      <c r="V822" s="115">
        <f t="shared" si="819"/>
        <v>25.872083400916001</v>
      </c>
      <c r="W822" s="202">
        <f t="shared" si="802"/>
        <v>25.872083400916001</v>
      </c>
      <c r="Y822" s="205">
        <f t="shared" si="848"/>
        <v>122.20866372676926</v>
      </c>
      <c r="Z822" s="205">
        <f t="shared" si="849"/>
        <v>0.75795101792235819</v>
      </c>
      <c r="AA822" s="205">
        <f t="shared" si="820"/>
        <v>44.899374248614293</v>
      </c>
      <c r="AB822" s="205">
        <f t="shared" si="837"/>
        <v>44.796035308124182</v>
      </c>
      <c r="AC822" s="205">
        <f t="shared" si="850"/>
        <v>0.76756074730699264</v>
      </c>
      <c r="AD822" s="205">
        <f t="shared" si="821"/>
        <v>45.577703373537446</v>
      </c>
      <c r="AE822" s="205">
        <f t="shared" si="838"/>
        <v>0.78166806541326395</v>
      </c>
      <c r="AF822" s="205">
        <f t="shared" si="822"/>
        <v>0.78166806541326395</v>
      </c>
      <c r="AG822" s="205">
        <f t="shared" si="839"/>
        <v>0.78166806541326395</v>
      </c>
      <c r="AH822" s="205">
        <f t="shared" si="840"/>
        <v>0.78166806541326395</v>
      </c>
      <c r="AI822" s="205">
        <f t="shared" si="823"/>
        <v>0.76322118530322813</v>
      </c>
      <c r="AJ822" s="205">
        <f t="shared" si="851"/>
        <v>1346.5371929280216</v>
      </c>
      <c r="AK822" s="205">
        <f t="shared" si="841"/>
        <v>122.12444718966242</v>
      </c>
      <c r="AL822" s="205">
        <f t="shared" si="824"/>
        <v>122.12444718966242</v>
      </c>
      <c r="AM822" s="205">
        <f t="shared" si="825"/>
        <v>-37.010279999589933</v>
      </c>
      <c r="AN822" s="205">
        <f t="shared" si="842"/>
        <v>-37.010279999589933</v>
      </c>
      <c r="AO822" s="205">
        <f t="shared" si="826"/>
        <v>-37.010279999589933</v>
      </c>
      <c r="AP822" s="205">
        <f t="shared" si="843"/>
        <v>-37.010279999589933</v>
      </c>
      <c r="AQ822" s="205">
        <f t="shared" si="796"/>
        <v>37.010279999589933</v>
      </c>
      <c r="AR822" s="215">
        <f t="shared" si="827"/>
        <v>74.776625732964192</v>
      </c>
      <c r="AS822" s="215">
        <f t="shared" si="828"/>
        <v>74.776625732964192</v>
      </c>
      <c r="AT822" s="215">
        <f t="shared" si="829"/>
        <v>199.48213076724133</v>
      </c>
      <c r="AU822" s="215">
        <f t="shared" si="797"/>
        <v>15339.809265885024</v>
      </c>
      <c r="AV822" s="201"/>
      <c r="AW822" s="115">
        <f t="shared" si="852"/>
        <v>120.40500000000509</v>
      </c>
      <c r="AX822" s="115">
        <f t="shared" si="853"/>
        <v>0.32278648884870914</v>
      </c>
      <c r="AY822" s="115">
        <f t="shared" si="798"/>
        <v>18.338888992894844</v>
      </c>
      <c r="AZ822" s="115">
        <f t="shared" si="854"/>
        <v>0.32583908545453927</v>
      </c>
      <c r="BA822" s="115">
        <f t="shared" si="799"/>
        <v>18.59964979696321</v>
      </c>
      <c r="BB822" s="115">
        <f t="shared" si="855"/>
        <v>18.338888992894844</v>
      </c>
      <c r="BC822" s="115">
        <f t="shared" si="856"/>
        <v>18.338932829938866</v>
      </c>
      <c r="BD822" s="115">
        <f t="shared" si="857"/>
        <v>18.59964979696321</v>
      </c>
      <c r="BE822" s="115">
        <f t="shared" si="844"/>
        <v>0.26071696702434366</v>
      </c>
      <c r="BF822" s="115">
        <f t="shared" si="803"/>
        <v>0.32370534817337188</v>
      </c>
      <c r="BG822" s="115">
        <f t="shared" si="858"/>
        <v>1346.2897820599164</v>
      </c>
      <c r="BH822" s="115">
        <f t="shared" si="859"/>
        <v>104.83216584548235</v>
      </c>
      <c r="BI822" s="115">
        <f t="shared" si="804"/>
        <v>104.83216584548235</v>
      </c>
      <c r="BJ822" s="115">
        <f>IF(OR(AA822&lt;=0, AB822&gt;=100),((BI822-($R$13*($G$11+273.15)/($G$12*$O$14*$O$12+(1-$G$12)*$R$14*$R$12)*10^9))/((1-$G$12)*($G$11+273.15)*$R$15/($G$12*$O$12+(1-$G$12)*$R$12)+100/BE822))*-100,(BI822-((1-$G$12)*$R$13+$G$12*$O$13)*($G$11+273.15)/($G$12*$O$14*$O$12+(1-$G$12)*$R$14*$R$12)*10^9+$G$12*($G$11+273.15)*$O$15/$O$12*(BI822-AL822)/(100/AH822))/((1-$G$12)*($G$11+273.15)*$R$15/$R$12+$G$12*($G$11+273.15)*$O$15/$O$12*(100/BE822)/(100/AH822)+100/BE822)*-100)</f>
        <v>-7.8359892604142347</v>
      </c>
      <c r="BK822" s="115">
        <f t="shared" si="830"/>
        <v>-7.8359892604142347</v>
      </c>
      <c r="BL822" s="115">
        <f t="shared" si="831"/>
        <v>-7.8359892604142347</v>
      </c>
      <c r="BM822" s="115">
        <f t="shared" si="800"/>
        <v>7.8359892604142347</v>
      </c>
      <c r="BN822" s="201">
        <f t="shared" si="832"/>
        <v>81.665472664051919</v>
      </c>
      <c r="BO822" s="216">
        <f t="shared" si="801"/>
        <v>8567.0862960693958</v>
      </c>
      <c r="BP822" s="201"/>
      <c r="BQ822" s="110">
        <f t="shared" si="833"/>
        <v>9244.358593050958</v>
      </c>
      <c r="BR822" s="110">
        <f t="shared" si="834"/>
        <v>0.16593697779547467</v>
      </c>
      <c r="BS822" s="110">
        <f t="shared" si="846"/>
        <v>0.83406302220452544</v>
      </c>
      <c r="BT822" s="110">
        <f t="shared" si="847"/>
        <v>0.26272467121450827</v>
      </c>
      <c r="CC822" s="110"/>
      <c r="CD822" s="110"/>
      <c r="CE822" s="110"/>
      <c r="CW822" s="110"/>
      <c r="CX822" s="110"/>
    </row>
    <row r="823" spans="1:102">
      <c r="A823" s="110">
        <f t="shared" si="860"/>
        <v>1.2100000000001485</v>
      </c>
      <c r="B823" s="110">
        <f t="shared" si="835"/>
        <v>1465.9492355705461</v>
      </c>
      <c r="C823" s="116">
        <f t="shared" si="836"/>
        <v>1345.241006713175</v>
      </c>
      <c r="E823" s="205">
        <f t="shared" si="805"/>
        <v>1265.8548073186453</v>
      </c>
      <c r="F823" s="205">
        <f t="shared" si="806"/>
        <v>1369.7468812236411</v>
      </c>
      <c r="G823" s="205">
        <f t="shared" si="807"/>
        <v>-0.16031721798731127</v>
      </c>
      <c r="H823" s="205">
        <f t="shared" si="808"/>
        <v>1249.1991190592641</v>
      </c>
      <c r="I823" s="205">
        <f t="shared" si="809"/>
        <v>0</v>
      </c>
      <c r="K823" s="115">
        <f t="shared" si="810"/>
        <v>1239.0420900000179</v>
      </c>
      <c r="L823" s="115">
        <f t="shared" si="811"/>
        <v>1567.1148800000105</v>
      </c>
      <c r="M823" s="115">
        <f t="shared" si="812"/>
        <v>0.25134048257372155</v>
      </c>
      <c r="N823" s="115">
        <f t="shared" si="813"/>
        <v>1369.7028485122976</v>
      </c>
      <c r="O823" s="115">
        <f t="shared" si="814"/>
        <v>1831.5218000000059</v>
      </c>
      <c r="Q823" s="205">
        <f t="shared" si="815"/>
        <v>1.9259835782552306</v>
      </c>
      <c r="R823" s="204">
        <f t="shared" si="816"/>
        <v>158.58083728261045</v>
      </c>
      <c r="S823" s="204">
        <f t="shared" si="817"/>
        <v>158.58083728261045</v>
      </c>
      <c r="T823" s="115">
        <f t="shared" si="818"/>
        <v>0.6916365894609342</v>
      </c>
      <c r="U823" s="115">
        <f t="shared" si="795"/>
        <v>57.519743519109703</v>
      </c>
      <c r="V823" s="115">
        <f t="shared" si="819"/>
        <v>26.000276959703683</v>
      </c>
      <c r="W823" s="202">
        <f t="shared" si="802"/>
        <v>26.000276959703683</v>
      </c>
      <c r="Y823" s="205">
        <f t="shared" si="848"/>
        <v>122.29300314888849</v>
      </c>
      <c r="Z823" s="205">
        <f t="shared" si="849"/>
        <v>0.76412180843674815</v>
      </c>
      <c r="AA823" s="205">
        <f t="shared" si="820"/>
        <v>45.270848740729861</v>
      </c>
      <c r="AB823" s="205">
        <f t="shared" si="837"/>
        <v>45.16613810812008</v>
      </c>
      <c r="AC823" s="205">
        <f t="shared" si="850"/>
        <v>0.77374718179212509</v>
      </c>
      <c r="AD823" s="205">
        <f t="shared" si="821"/>
        <v>45.951450512725671</v>
      </c>
      <c r="AE823" s="205">
        <f t="shared" si="838"/>
        <v>0.78531240460559104</v>
      </c>
      <c r="AF823" s="205">
        <f t="shared" si="822"/>
        <v>0.78531240460559104</v>
      </c>
      <c r="AG823" s="205">
        <f t="shared" si="839"/>
        <v>0.78531240460559104</v>
      </c>
      <c r="AH823" s="205">
        <f t="shared" si="840"/>
        <v>0.78531240460559104</v>
      </c>
      <c r="AI823" s="205">
        <f t="shared" si="823"/>
        <v>0.7694088566250179</v>
      </c>
      <c r="AJ823" s="205">
        <f t="shared" si="851"/>
        <v>1345.7902891142901</v>
      </c>
      <c r="AK823" s="205">
        <f t="shared" si="841"/>
        <v>122.20866372676926</v>
      </c>
      <c r="AL823" s="205">
        <f t="shared" si="824"/>
        <v>122.20866372676926</v>
      </c>
      <c r="AM823" s="205">
        <f t="shared" si="825"/>
        <v>-37.193899552926482</v>
      </c>
      <c r="AN823" s="205">
        <f t="shared" si="842"/>
        <v>-37.193899552926482</v>
      </c>
      <c r="AO823" s="205">
        <f t="shared" si="826"/>
        <v>-37.193899552926482</v>
      </c>
      <c r="AP823" s="205">
        <f t="shared" si="843"/>
        <v>-37.193899552926482</v>
      </c>
      <c r="AQ823" s="205">
        <f t="shared" si="796"/>
        <v>37.193899552926482</v>
      </c>
      <c r="AR823" s="215">
        <f t="shared" si="827"/>
        <v>74.846748475212209</v>
      </c>
      <c r="AS823" s="215">
        <f t="shared" si="828"/>
        <v>74.846748475212209</v>
      </c>
      <c r="AT823" s="215">
        <f t="shared" si="829"/>
        <v>201.40433976382513</v>
      </c>
      <c r="AU823" s="215">
        <f t="shared" si="797"/>
        <v>15541.213605648849</v>
      </c>
      <c r="AV823" s="201"/>
      <c r="AW823" s="115">
        <f t="shared" si="852"/>
        <v>120.50699999999767</v>
      </c>
      <c r="AX823" s="115">
        <f t="shared" si="853"/>
        <v>0.32370534817337188</v>
      </c>
      <c r="AY823" s="115">
        <f t="shared" si="798"/>
        <v>18.417251220719514</v>
      </c>
      <c r="AZ823" s="115">
        <f t="shared" si="854"/>
        <v>0.32675345222369562</v>
      </c>
      <c r="BA823" s="115">
        <f t="shared" si="799"/>
        <v>18.677995956304226</v>
      </c>
      <c r="BB823" s="115">
        <f t="shared" si="855"/>
        <v>18.417251220719514</v>
      </c>
      <c r="BC823" s="115">
        <f t="shared" si="856"/>
        <v>18.417292722543007</v>
      </c>
      <c r="BD823" s="115">
        <f t="shared" si="857"/>
        <v>18.677995956304226</v>
      </c>
      <c r="BE823" s="115">
        <f t="shared" si="844"/>
        <v>0.26070323376121962</v>
      </c>
      <c r="BF823" s="115">
        <f t="shared" si="803"/>
        <v>0.32462210164601241</v>
      </c>
      <c r="BG823" s="115">
        <f t="shared" si="858"/>
        <v>1345.5417685826865</v>
      </c>
      <c r="BH823" s="115">
        <f t="shared" si="859"/>
        <v>104.87753467414213</v>
      </c>
      <c r="BI823" s="115">
        <f t="shared" si="804"/>
        <v>104.87753467414213</v>
      </c>
      <c r="BJ823" s="115">
        <f t="shared" si="845"/>
        <v>-7.829123074452836</v>
      </c>
      <c r="BK823" s="115">
        <f t="shared" si="830"/>
        <v>-7.829123074452836</v>
      </c>
      <c r="BL823" s="115">
        <f t="shared" si="831"/>
        <v>-7.829123074452836</v>
      </c>
      <c r="BM823" s="115">
        <f t="shared" si="800"/>
        <v>7.829123074452836</v>
      </c>
      <c r="BN823" s="201">
        <f t="shared" si="832"/>
        <v>82.126186483807558</v>
      </c>
      <c r="BO823" s="216">
        <f t="shared" si="801"/>
        <v>8649.2124825532028</v>
      </c>
      <c r="BP823" s="201"/>
      <c r="BQ823" s="110">
        <f t="shared" si="833"/>
        <v>9338.4125948627679</v>
      </c>
      <c r="BR823" s="110">
        <f t="shared" si="834"/>
        <v>0.16642243473155552</v>
      </c>
      <c r="BS823" s="110">
        <f t="shared" si="846"/>
        <v>0.8335775652684444</v>
      </c>
      <c r="BT823" s="110">
        <f t="shared" si="847"/>
        <v>0.26539768594599988</v>
      </c>
      <c r="CC823" s="110"/>
      <c r="CD823" s="110"/>
      <c r="CE823" s="110"/>
      <c r="CW823" s="110"/>
      <c r="CX823" s="110"/>
    </row>
    <row r="824" spans="1:102">
      <c r="A824" s="110">
        <f t="shared" si="860"/>
        <v>1.2000000000001485</v>
      </c>
      <c r="B824" s="110">
        <f t="shared" si="835"/>
        <v>1465.8174237063265</v>
      </c>
      <c r="C824" s="116">
        <f t="shared" si="836"/>
        <v>1344.4925392284229</v>
      </c>
      <c r="E824" s="205">
        <f t="shared" si="805"/>
        <v>1264.5930100308526</v>
      </c>
      <c r="F824" s="205">
        <f t="shared" si="806"/>
        <v>1368.3142812236413</v>
      </c>
      <c r="G824" s="205">
        <f t="shared" si="807"/>
        <v>-0.1602146352030806</v>
      </c>
      <c r="H824" s="205">
        <f t="shared" si="808"/>
        <v>1247.9753444039002</v>
      </c>
      <c r="I824" s="205">
        <f t="shared" si="809"/>
        <v>0</v>
      </c>
      <c r="K824" s="115">
        <f t="shared" si="810"/>
        <v>1237.836000000018</v>
      </c>
      <c r="L824" s="115">
        <f t="shared" si="811"/>
        <v>1566.3920000000107</v>
      </c>
      <c r="M824" s="115">
        <f t="shared" si="812"/>
        <v>0.25167785234898826</v>
      </c>
      <c r="N824" s="115">
        <f t="shared" si="813"/>
        <v>1368.806273804041</v>
      </c>
      <c r="O824" s="115">
        <f t="shared" si="814"/>
        <v>1831.1200000000058</v>
      </c>
      <c r="Q824" s="205">
        <f t="shared" si="815"/>
        <v>1.9400496287926738</v>
      </c>
      <c r="R824" s="204">
        <f t="shared" si="816"/>
        <v>159.92452595928279</v>
      </c>
      <c r="S824" s="204">
        <f t="shared" si="817"/>
        <v>159.92452595928279</v>
      </c>
      <c r="T824" s="115">
        <f t="shared" si="818"/>
        <v>0.69388908955037665</v>
      </c>
      <c r="U824" s="115">
        <f t="shared" si="795"/>
        <v>57.800964889319914</v>
      </c>
      <c r="V824" s="115">
        <f t="shared" si="819"/>
        <v>26.128482624899885</v>
      </c>
      <c r="W824" s="202">
        <f t="shared" si="802"/>
        <v>26.128482624899885</v>
      </c>
      <c r="Y824" s="205">
        <f t="shared" si="848"/>
        <v>122.3774655363967</v>
      </c>
      <c r="Z824" s="205">
        <f t="shared" si="849"/>
        <v>0.77032925145180198</v>
      </c>
      <c r="AA824" s="205">
        <f t="shared" si="820"/>
        <v>45.644157517464841</v>
      </c>
      <c r="AB824" s="205">
        <f t="shared" si="837"/>
        <v>45.538077103649343</v>
      </c>
      <c r="AC824" s="205">
        <f t="shared" si="850"/>
        <v>0.77997047536373498</v>
      </c>
      <c r="AD824" s="205">
        <f t="shared" si="821"/>
        <v>46.32702895786538</v>
      </c>
      <c r="AE824" s="205">
        <f t="shared" si="838"/>
        <v>0.78895185421603742</v>
      </c>
      <c r="AF824" s="205">
        <f t="shared" si="822"/>
        <v>0.78895185421603742</v>
      </c>
      <c r="AG824" s="205">
        <f t="shared" si="839"/>
        <v>0.78895185421603742</v>
      </c>
      <c r="AH824" s="205">
        <f t="shared" si="840"/>
        <v>0.78895185421603742</v>
      </c>
      <c r="AI824" s="205">
        <f t="shared" si="823"/>
        <v>0.77563328559723321</v>
      </c>
      <c r="AJ824" s="205">
        <f t="shared" si="851"/>
        <v>1345.042680392437</v>
      </c>
      <c r="AK824" s="205">
        <f t="shared" si="841"/>
        <v>122.29300314888849</v>
      </c>
      <c r="AL824" s="205">
        <f t="shared" si="824"/>
        <v>122.29300314888849</v>
      </c>
      <c r="AM824" s="205">
        <f t="shared" si="825"/>
        <v>-37.377550112563448</v>
      </c>
      <c r="AN824" s="205">
        <f t="shared" si="842"/>
        <v>-37.377550112563448</v>
      </c>
      <c r="AO824" s="205">
        <f t="shared" si="826"/>
        <v>-37.377550112563448</v>
      </c>
      <c r="AP824" s="205">
        <f t="shared" si="843"/>
        <v>-37.377550112563448</v>
      </c>
      <c r="AQ824" s="205">
        <f t="shared" si="796"/>
        <v>37.377550112563448</v>
      </c>
      <c r="AR824" s="215">
        <f t="shared" si="827"/>
        <v>74.916791390435094</v>
      </c>
      <c r="AS824" s="215">
        <f t="shared" si="828"/>
        <v>74.916791390435094</v>
      </c>
      <c r="AT824" s="215">
        <f t="shared" si="829"/>
        <v>203.34030849152956</v>
      </c>
      <c r="AU824" s="215">
        <f t="shared" si="797"/>
        <v>15744.553914140379</v>
      </c>
      <c r="AV824" s="201"/>
      <c r="AW824" s="115">
        <f t="shared" si="852"/>
        <v>120.60899999999026</v>
      </c>
      <c r="AX824" s="115">
        <f t="shared" si="853"/>
        <v>0.32462210164601235</v>
      </c>
      <c r="AY824" s="115">
        <f t="shared" si="798"/>
        <v>18.495544772214839</v>
      </c>
      <c r="AZ824" s="115">
        <f t="shared" si="854"/>
        <v>0.32766572282474604</v>
      </c>
      <c r="BA824" s="115">
        <f t="shared" si="799"/>
        <v>18.756271828151274</v>
      </c>
      <c r="BB824" s="115">
        <f t="shared" si="855"/>
        <v>18.495544772214839</v>
      </c>
      <c r="BC824" s="115">
        <f t="shared" si="856"/>
        <v>18.495583953287536</v>
      </c>
      <c r="BD824" s="115">
        <f t="shared" si="857"/>
        <v>18.756271828151274</v>
      </c>
      <c r="BE824" s="115">
        <f t="shared" si="844"/>
        <v>0.26068787486373779</v>
      </c>
      <c r="BF824" s="115">
        <f t="shared" si="803"/>
        <v>0.32553675779410907</v>
      </c>
      <c r="BG824" s="115">
        <f t="shared" si="858"/>
        <v>1344.7930549938169</v>
      </c>
      <c r="BH824" s="115">
        <f t="shared" si="859"/>
        <v>104.92293542636152</v>
      </c>
      <c r="BI824" s="115">
        <f t="shared" si="804"/>
        <v>104.92293542636152</v>
      </c>
      <c r="BJ824" s="115">
        <f t="shared" si="845"/>
        <v>-7.8222379215808813</v>
      </c>
      <c r="BK824" s="115">
        <f t="shared" si="830"/>
        <v>-7.8222379215808813</v>
      </c>
      <c r="BL824" s="115">
        <f t="shared" si="831"/>
        <v>-7.8222379215808813</v>
      </c>
      <c r="BM824" s="115">
        <f t="shared" si="800"/>
        <v>7.8222379215808813</v>
      </c>
      <c r="BN824" s="201">
        <f t="shared" si="832"/>
        <v>82.587978807982637</v>
      </c>
      <c r="BO824" s="216">
        <f t="shared" si="801"/>
        <v>8731.8004613611847</v>
      </c>
      <c r="BP824" s="201"/>
      <c r="BQ824" s="110">
        <f t="shared" si="833"/>
        <v>9433.0758066391045</v>
      </c>
      <c r="BR824" s="110">
        <f t="shared" si="834"/>
        <v>0.16690795491179225</v>
      </c>
      <c r="BS824" s="110">
        <f t="shared" si="846"/>
        <v>0.83309204508820778</v>
      </c>
      <c r="BT824" s="110">
        <f t="shared" si="847"/>
        <v>0.26808801442468339</v>
      </c>
      <c r="CC824" s="110"/>
      <c r="CD824" s="110"/>
      <c r="CE824" s="110"/>
      <c r="CW824" s="110"/>
      <c r="CX824" s="110"/>
    </row>
    <row r="825" spans="1:102">
      <c r="A825" s="110">
        <f t="shared" si="860"/>
        <v>1.1900000000001485</v>
      </c>
      <c r="B825" s="110">
        <f t="shared" si="835"/>
        <v>1465.6856118421072</v>
      </c>
      <c r="C825" s="116">
        <f t="shared" si="836"/>
        <v>1343.7433713145185</v>
      </c>
      <c r="E825" s="205">
        <f t="shared" si="805"/>
        <v>1263.3300863883087</v>
      </c>
      <c r="F825" s="205">
        <f t="shared" si="806"/>
        <v>1366.8788812236412</v>
      </c>
      <c r="G825" s="205">
        <f t="shared" si="807"/>
        <v>-0.16011159299682903</v>
      </c>
      <c r="H825" s="205">
        <f t="shared" si="808"/>
        <v>1246.7507238943217</v>
      </c>
      <c r="I825" s="205">
        <f t="shared" si="809"/>
        <v>0</v>
      </c>
      <c r="K825" s="115">
        <f t="shared" si="810"/>
        <v>1236.6288900000179</v>
      </c>
      <c r="L825" s="115">
        <f t="shared" si="811"/>
        <v>1565.6684800000107</v>
      </c>
      <c r="M825" s="115">
        <f t="shared" si="812"/>
        <v>0.25201612903225301</v>
      </c>
      <c r="N825" s="115">
        <f t="shared" si="813"/>
        <v>1367.9094376324408</v>
      </c>
      <c r="O825" s="115">
        <f t="shared" si="814"/>
        <v>1830.717800000006</v>
      </c>
      <c r="Q825" s="205">
        <f t="shared" si="815"/>
        <v>1.9542045445878191</v>
      </c>
      <c r="R825" s="204">
        <f t="shared" si="816"/>
        <v>161.27347937570187</v>
      </c>
      <c r="S825" s="204">
        <f t="shared" si="817"/>
        <v>161.27347937570187</v>
      </c>
      <c r="T825" s="115">
        <f t="shared" si="818"/>
        <v>0.69613726981028101</v>
      </c>
      <c r="U825" s="115">
        <f t="shared" si="795"/>
        <v>58.082102443353712</v>
      </c>
      <c r="V825" s="115">
        <f t="shared" si="819"/>
        <v>26.256699560940049</v>
      </c>
      <c r="W825" s="202">
        <f t="shared" si="802"/>
        <v>26.256699560940049</v>
      </c>
      <c r="Y825" s="205">
        <f t="shared" si="848"/>
        <v>122.46205095784705</v>
      </c>
      <c r="Z825" s="205">
        <f t="shared" si="849"/>
        <v>0.77657383704065608</v>
      </c>
      <c r="AA825" s="205">
        <f t="shared" si="820"/>
        <v>46.019300357478215</v>
      </c>
      <c r="AB825" s="205">
        <f t="shared" si="837"/>
        <v>45.911852604774978</v>
      </c>
      <c r="AC825" s="205">
        <f t="shared" si="850"/>
        <v>0.78623111988581362</v>
      </c>
      <c r="AD825" s="205">
        <f t="shared" si="821"/>
        <v>46.704438281881174</v>
      </c>
      <c r="AE825" s="205">
        <f t="shared" si="838"/>
        <v>0.79258567710619587</v>
      </c>
      <c r="AF825" s="205">
        <f t="shared" si="822"/>
        <v>0.79258567710619587</v>
      </c>
      <c r="AG825" s="205">
        <f t="shared" si="839"/>
        <v>0.79258567710619587</v>
      </c>
      <c r="AH825" s="205">
        <f t="shared" si="840"/>
        <v>0.79258567710619587</v>
      </c>
      <c r="AI825" s="205">
        <f t="shared" si="823"/>
        <v>0.7818949614183115</v>
      </c>
      <c r="AJ825" s="205">
        <f t="shared" si="851"/>
        <v>1344.2943673309937</v>
      </c>
      <c r="AK825" s="205">
        <f t="shared" si="841"/>
        <v>122.3774655363967</v>
      </c>
      <c r="AL825" s="205">
        <f t="shared" si="824"/>
        <v>122.3774655363967</v>
      </c>
      <c r="AM825" s="205">
        <f t="shared" si="825"/>
        <v>-37.561203348200117</v>
      </c>
      <c r="AN825" s="205">
        <f t="shared" si="842"/>
        <v>-37.561203348200117</v>
      </c>
      <c r="AO825" s="205">
        <f t="shared" si="826"/>
        <v>-37.561203348200117</v>
      </c>
      <c r="AP825" s="205">
        <f t="shared" si="843"/>
        <v>-37.561203348200117</v>
      </c>
      <c r="AQ825" s="205">
        <f t="shared" si="796"/>
        <v>37.561203348200117</v>
      </c>
      <c r="AR825" s="215">
        <f t="shared" si="827"/>
        <v>74.986748755670135</v>
      </c>
      <c r="AS825" s="215">
        <f t="shared" si="828"/>
        <v>74.986748755670135</v>
      </c>
      <c r="AT825" s="215">
        <f t="shared" si="829"/>
        <v>205.29010343603329</v>
      </c>
      <c r="AU825" s="215">
        <f t="shared" si="797"/>
        <v>15949.844017576412</v>
      </c>
      <c r="AV825" s="201"/>
      <c r="AW825" s="115">
        <f t="shared" si="852"/>
        <v>120.71100000000558</v>
      </c>
      <c r="AX825" s="115">
        <f t="shared" si="853"/>
        <v>0.32553675779410907</v>
      </c>
      <c r="AY825" s="115">
        <f t="shared" si="798"/>
        <v>18.573769457721639</v>
      </c>
      <c r="AZ825" s="115">
        <f t="shared" si="854"/>
        <v>0.32857590575803652</v>
      </c>
      <c r="BA825" s="115">
        <f t="shared" si="799"/>
        <v>18.834477239092688</v>
      </c>
      <c r="BB825" s="115">
        <f t="shared" si="855"/>
        <v>18.573769457721639</v>
      </c>
      <c r="BC825" s="115">
        <f t="shared" si="856"/>
        <v>18.573806332503345</v>
      </c>
      <c r="BD825" s="115">
        <f t="shared" si="857"/>
        <v>18.834477239092688</v>
      </c>
      <c r="BE825" s="115">
        <f t="shared" si="844"/>
        <v>0.26067090658934333</v>
      </c>
      <c r="BF825" s="115">
        <f t="shared" si="803"/>
        <v>0.32644932528328557</v>
      </c>
      <c r="BG825" s="115">
        <f t="shared" si="858"/>
        <v>1344.0436421470044</v>
      </c>
      <c r="BH825" s="115">
        <f t="shared" si="859"/>
        <v>104.96836792983676</v>
      </c>
      <c r="BI825" s="115">
        <f t="shared" si="804"/>
        <v>104.96836792983676</v>
      </c>
      <c r="BJ825" s="115">
        <f t="shared" si="845"/>
        <v>-7.8153358511464512</v>
      </c>
      <c r="BK825" s="115">
        <f t="shared" si="830"/>
        <v>-7.8153358511464512</v>
      </c>
      <c r="BL825" s="115">
        <f t="shared" si="831"/>
        <v>-7.8153358511464512</v>
      </c>
      <c r="BM825" s="115">
        <f t="shared" si="800"/>
        <v>7.8153358511464512</v>
      </c>
      <c r="BN825" s="201">
        <f t="shared" si="832"/>
        <v>83.050855212143958</v>
      </c>
      <c r="BO825" s="216">
        <f t="shared" si="801"/>
        <v>8814.8513165733293</v>
      </c>
      <c r="BP825" s="201"/>
      <c r="BQ825" s="110">
        <f t="shared" si="833"/>
        <v>9528.3505866736377</v>
      </c>
      <c r="BR825" s="110">
        <f t="shared" si="834"/>
        <v>0.16739354699945533</v>
      </c>
      <c r="BS825" s="110">
        <f t="shared" si="846"/>
        <v>0.8326064530005447</v>
      </c>
      <c r="BT825" s="110">
        <f t="shared" si="847"/>
        <v>0.27079572367326482</v>
      </c>
      <c r="CC825" s="110"/>
      <c r="CD825" s="110"/>
      <c r="CE825" s="110"/>
      <c r="CW825" s="110"/>
      <c r="CX825" s="110"/>
    </row>
    <row r="826" spans="1:102">
      <c r="A826" s="110">
        <f t="shared" si="860"/>
        <v>1.1800000000001485</v>
      </c>
      <c r="B826" s="110">
        <f t="shared" si="835"/>
        <v>1465.5537999778878</v>
      </c>
      <c r="C826" s="116">
        <f t="shared" si="836"/>
        <v>1342.9935038269618</v>
      </c>
      <c r="E826" s="205">
        <f t="shared" si="805"/>
        <v>1262.0660363910131</v>
      </c>
      <c r="F826" s="205">
        <f t="shared" si="806"/>
        <v>1365.4406812236414</v>
      </c>
      <c r="G826" s="205">
        <f t="shared" si="807"/>
        <v>-0.16000809597146873</v>
      </c>
      <c r="H826" s="205">
        <f t="shared" si="808"/>
        <v>1245.5252562996175</v>
      </c>
      <c r="I826" s="205">
        <f t="shared" si="809"/>
        <v>0</v>
      </c>
      <c r="K826" s="115">
        <f t="shared" si="810"/>
        <v>1235.4207600000179</v>
      </c>
      <c r="L826" s="115">
        <f t="shared" si="811"/>
        <v>1564.9443200000107</v>
      </c>
      <c r="M826" s="115">
        <f t="shared" si="812"/>
        <v>0.25235531628532465</v>
      </c>
      <c r="N826" s="115">
        <f t="shared" si="813"/>
        <v>1367.0123425059114</v>
      </c>
      <c r="O826" s="115">
        <f t="shared" si="814"/>
        <v>1830.3152000000059</v>
      </c>
      <c r="Q826" s="205">
        <f t="shared" si="815"/>
        <v>1.9684494579530356</v>
      </c>
      <c r="R826" s="204">
        <f t="shared" si="816"/>
        <v>162.62763479998779</v>
      </c>
      <c r="S826" s="204">
        <f t="shared" si="817"/>
        <v>162.62763479998779</v>
      </c>
      <c r="T826" s="115">
        <f t="shared" si="818"/>
        <v>0.69838114148158303</v>
      </c>
      <c r="U826" s="115">
        <f t="shared" si="795"/>
        <v>58.3631542337694</v>
      </c>
      <c r="V826" s="115">
        <f t="shared" si="819"/>
        <v>26.384926940901384</v>
      </c>
      <c r="W826" s="202">
        <f t="shared" si="802"/>
        <v>26.384926940901384</v>
      </c>
      <c r="Y826" s="205">
        <f t="shared" si="848"/>
        <v>122.54675947042404</v>
      </c>
      <c r="Z826" s="205">
        <f t="shared" si="849"/>
        <v>0.7828560626929042</v>
      </c>
      <c r="AA826" s="205">
        <f t="shared" si="820"/>
        <v>46.396276736055661</v>
      </c>
      <c r="AB826" s="205">
        <f t="shared" si="837"/>
        <v>46.287464638256978</v>
      </c>
      <c r="AC826" s="205">
        <f t="shared" si="850"/>
        <v>0.79252961467094563</v>
      </c>
      <c r="AD826" s="205">
        <f t="shared" si="821"/>
        <v>47.083677748330082</v>
      </c>
      <c r="AE826" s="205">
        <f t="shared" si="838"/>
        <v>0.79621311007310425</v>
      </c>
      <c r="AF826" s="205">
        <f t="shared" si="822"/>
        <v>0.79621311007310425</v>
      </c>
      <c r="AG826" s="205">
        <f t="shared" si="839"/>
        <v>0.79621311007310425</v>
      </c>
      <c r="AH826" s="205">
        <f t="shared" si="840"/>
        <v>0.79621311007310425</v>
      </c>
      <c r="AI826" s="205">
        <f t="shared" si="823"/>
        <v>0.7881943806414542</v>
      </c>
      <c r="AJ826" s="205">
        <f t="shared" si="851"/>
        <v>1343.5453505488967</v>
      </c>
      <c r="AK826" s="205">
        <f t="shared" si="841"/>
        <v>122.46205095784705</v>
      </c>
      <c r="AL826" s="205">
        <f t="shared" si="824"/>
        <v>122.46205095784705</v>
      </c>
      <c r="AM826" s="205">
        <f t="shared" si="825"/>
        <v>-37.744829929453211</v>
      </c>
      <c r="AN826" s="205">
        <f t="shared" si="842"/>
        <v>-37.744829929453211</v>
      </c>
      <c r="AO826" s="205">
        <f t="shared" si="826"/>
        <v>-37.744829929453211</v>
      </c>
      <c r="AP826" s="205">
        <f t="shared" si="843"/>
        <v>-37.744829929453211</v>
      </c>
      <c r="AQ826" s="205">
        <f t="shared" si="796"/>
        <v>37.744829929453211</v>
      </c>
      <c r="AR826" s="215">
        <f t="shared" si="827"/>
        <v>75.056614584176103</v>
      </c>
      <c r="AS826" s="215">
        <f t="shared" si="828"/>
        <v>75.056614584176103</v>
      </c>
      <c r="AT826" s="215">
        <f t="shared" si="829"/>
        <v>207.25379026761397</v>
      </c>
      <c r="AU826" s="215">
        <f t="shared" si="797"/>
        <v>16157.097807844026</v>
      </c>
      <c r="AV826" s="201"/>
      <c r="AW826" s="115">
        <f t="shared" si="852"/>
        <v>120.81299999999817</v>
      </c>
      <c r="AX826" s="115">
        <f t="shared" si="853"/>
        <v>0.32644932528328552</v>
      </c>
      <c r="AY826" s="115">
        <f t="shared" si="798"/>
        <v>18.651925108067172</v>
      </c>
      <c r="AZ826" s="115">
        <f t="shared" si="854"/>
        <v>0.32948400966215063</v>
      </c>
      <c r="BA826" s="115">
        <f t="shared" si="799"/>
        <v>18.912612036102441</v>
      </c>
      <c r="BB826" s="115">
        <f t="shared" si="855"/>
        <v>18.651925108067172</v>
      </c>
      <c r="BC826" s="115">
        <f t="shared" si="856"/>
        <v>18.65195969101481</v>
      </c>
      <c r="BD826" s="115">
        <f t="shared" si="857"/>
        <v>18.912612036102441</v>
      </c>
      <c r="BE826" s="115">
        <f t="shared" si="844"/>
        <v>0.26065234508763169</v>
      </c>
      <c r="BF826" s="115">
        <f t="shared" si="803"/>
        <v>0.32735981292419464</v>
      </c>
      <c r="BG826" s="115">
        <f t="shared" si="858"/>
        <v>1343.2935309557301</v>
      </c>
      <c r="BH826" s="115">
        <f t="shared" si="859"/>
        <v>105.01383200426052</v>
      </c>
      <c r="BI826" s="115">
        <f t="shared" si="804"/>
        <v>105.01383200426052</v>
      </c>
      <c r="BJ826" s="115">
        <f t="shared" si="845"/>
        <v>-7.8084189728450575</v>
      </c>
      <c r="BK826" s="115">
        <f t="shared" si="830"/>
        <v>-7.8084189728450575</v>
      </c>
      <c r="BL826" s="115">
        <f t="shared" si="831"/>
        <v>-7.8084189728450575</v>
      </c>
      <c r="BM826" s="115">
        <f t="shared" si="800"/>
        <v>7.8084189728450575</v>
      </c>
      <c r="BN826" s="201">
        <f t="shared" si="832"/>
        <v>83.514821390466679</v>
      </c>
      <c r="BO826" s="216">
        <f t="shared" si="801"/>
        <v>8898.3661379637961</v>
      </c>
      <c r="BP826" s="201"/>
      <c r="BQ826" s="110">
        <f t="shared" si="833"/>
        <v>9624.2393049518196</v>
      </c>
      <c r="BR826" s="110">
        <f t="shared" si="834"/>
        <v>0.16787921929093089</v>
      </c>
      <c r="BS826" s="110">
        <f t="shared" si="846"/>
        <v>0.83212078070906914</v>
      </c>
      <c r="BT826" s="110">
        <f t="shared" si="847"/>
        <v>0.27352088104673078</v>
      </c>
      <c r="CC826" s="110"/>
      <c r="CD826" s="110"/>
      <c r="CE826" s="110"/>
      <c r="CW826" s="110"/>
      <c r="CX826" s="110"/>
    </row>
    <row r="827" spans="1:102">
      <c r="A827" s="110">
        <f t="shared" si="860"/>
        <v>1.1700000000001485</v>
      </c>
      <c r="B827" s="110">
        <f t="shared" si="835"/>
        <v>1465.4219881136685</v>
      </c>
      <c r="C827" s="116">
        <f t="shared" si="836"/>
        <v>1342.2429376811201</v>
      </c>
      <c r="E827" s="205">
        <f t="shared" si="805"/>
        <v>1260.8008600389662</v>
      </c>
      <c r="F827" s="205">
        <f t="shared" si="806"/>
        <v>1363.9996812236413</v>
      </c>
      <c r="G827" s="205">
        <f t="shared" si="807"/>
        <v>-0.15990414872100717</v>
      </c>
      <c r="H827" s="205">
        <f t="shared" si="808"/>
        <v>1244.2989403884194</v>
      </c>
      <c r="I827" s="205">
        <f t="shared" si="809"/>
        <v>0</v>
      </c>
      <c r="K827" s="115">
        <f t="shared" si="810"/>
        <v>1234.211610000018</v>
      </c>
      <c r="L827" s="115">
        <f t="shared" si="811"/>
        <v>1564.2195200000108</v>
      </c>
      <c r="M827" s="115">
        <f t="shared" si="812"/>
        <v>0.25269541778975235</v>
      </c>
      <c r="N827" s="115">
        <f t="shared" si="813"/>
        <v>1366.114990944903</v>
      </c>
      <c r="O827" s="115">
        <f t="shared" si="814"/>
        <v>1829.9122000000059</v>
      </c>
      <c r="Q827" s="205">
        <f t="shared" si="815"/>
        <v>1.9827855175644991</v>
      </c>
      <c r="R827" s="204">
        <f t="shared" si="816"/>
        <v>163.98692667543901</v>
      </c>
      <c r="S827" s="204">
        <f t="shared" si="817"/>
        <v>163.98692667543901</v>
      </c>
      <c r="T827" s="115">
        <f t="shared" si="818"/>
        <v>0.70062071576907203</v>
      </c>
      <c r="U827" s="115">
        <f t="shared" si="795"/>
        <v>58.64411833463172</v>
      </c>
      <c r="V827" s="115">
        <f t="shared" si="819"/>
        <v>26.513163946423234</v>
      </c>
      <c r="W827" s="202">
        <f t="shared" si="802"/>
        <v>26.513163946423234</v>
      </c>
      <c r="Y827" s="205">
        <f t="shared" si="848"/>
        <v>122.63159111980701</v>
      </c>
      <c r="Z827" s="205">
        <f t="shared" si="849"/>
        <v>0.78917643348282662</v>
      </c>
      <c r="AA827" s="205">
        <f t="shared" si="820"/>
        <v>46.77508581439632</v>
      </c>
      <c r="AB827" s="205">
        <f t="shared" si="837"/>
        <v>46.664912937551513</v>
      </c>
      <c r="AC827" s="205">
        <f t="shared" si="850"/>
        <v>0.79886646664910177</v>
      </c>
      <c r="AD827" s="205">
        <f t="shared" si="821"/>
        <v>47.464746300522151</v>
      </c>
      <c r="AE827" s="205">
        <f t="shared" si="838"/>
        <v>0.79983336297063801</v>
      </c>
      <c r="AF827" s="205">
        <f t="shared" si="822"/>
        <v>0.79983336297063801</v>
      </c>
      <c r="AG827" s="205">
        <f t="shared" si="839"/>
        <v>0.79983336297063801</v>
      </c>
      <c r="AH827" s="205">
        <f t="shared" si="840"/>
        <v>0.79983336297063801</v>
      </c>
      <c r="AI827" s="205">
        <f t="shared" si="823"/>
        <v>0.79453204733951199</v>
      </c>
      <c r="AJ827" s="205">
        <f t="shared" si="851"/>
        <v>1342.7956307178504</v>
      </c>
      <c r="AK827" s="205">
        <f t="shared" si="841"/>
        <v>122.54675947042404</v>
      </c>
      <c r="AL827" s="205">
        <f t="shared" si="824"/>
        <v>122.54675947042404</v>
      </c>
      <c r="AM827" s="205">
        <f t="shared" si="825"/>
        <v>-37.928399491986696</v>
      </c>
      <c r="AN827" s="205">
        <f t="shared" si="842"/>
        <v>-37.928399491986696</v>
      </c>
      <c r="AO827" s="205">
        <f t="shared" si="826"/>
        <v>-37.928399491986696</v>
      </c>
      <c r="AP827" s="205">
        <f t="shared" si="843"/>
        <v>-37.928399491986696</v>
      </c>
      <c r="AQ827" s="205">
        <f t="shared" si="796"/>
        <v>37.928399491986696</v>
      </c>
      <c r="AR827" s="215">
        <f t="shared" si="827"/>
        <v>75.126382617028071</v>
      </c>
      <c r="AS827" s="215">
        <f t="shared" si="828"/>
        <v>75.126382617028071</v>
      </c>
      <c r="AT827" s="215">
        <f t="shared" si="829"/>
        <v>209.2314337890152</v>
      </c>
      <c r="AU827" s="215">
        <f t="shared" si="797"/>
        <v>16366.329241633041</v>
      </c>
      <c r="AV827" s="201"/>
      <c r="AW827" s="115">
        <f t="shared" si="852"/>
        <v>120.91499999999075</v>
      </c>
      <c r="AX827" s="115">
        <f t="shared" si="853"/>
        <v>0.32735981292419464</v>
      </c>
      <c r="AY827" s="115">
        <f t="shared" si="798"/>
        <v>18.730011575168838</v>
      </c>
      <c r="AZ827" s="115">
        <f t="shared" si="854"/>
        <v>0.33039004332079336</v>
      </c>
      <c r="BA827" s="115">
        <f t="shared" si="799"/>
        <v>18.990676087147644</v>
      </c>
      <c r="BB827" s="115">
        <f t="shared" si="855"/>
        <v>18.730011575168838</v>
      </c>
      <c r="BC827" s="115">
        <f t="shared" si="856"/>
        <v>18.73004388074326</v>
      </c>
      <c r="BD827" s="115">
        <f t="shared" si="857"/>
        <v>18.990676087147644</v>
      </c>
      <c r="BE827" s="115">
        <f t="shared" si="844"/>
        <v>0.26063220640438445</v>
      </c>
      <c r="BF827" s="115">
        <f t="shared" si="803"/>
        <v>0.32826822967959057</v>
      </c>
      <c r="BG827" s="115">
        <f t="shared" si="858"/>
        <v>1342.5427223959773</v>
      </c>
      <c r="BH827" s="115">
        <f t="shared" si="859"/>
        <v>105.0593274610036</v>
      </c>
      <c r="BI827" s="115">
        <f t="shared" si="804"/>
        <v>105.0593274610036</v>
      </c>
      <c r="BJ827" s="115">
        <f t="shared" si="845"/>
        <v>-7.8014894588660875</v>
      </c>
      <c r="BK827" s="115">
        <f t="shared" si="830"/>
        <v>-7.8014894588660875</v>
      </c>
      <c r="BL827" s="115">
        <f t="shared" si="831"/>
        <v>-7.8014894588660875</v>
      </c>
      <c r="BM827" s="115">
        <f t="shared" si="800"/>
        <v>7.8014894588660875</v>
      </c>
      <c r="BN827" s="201">
        <f t="shared" si="832"/>
        <v>83.979883158541398</v>
      </c>
      <c r="BO827" s="216">
        <f t="shared" si="801"/>
        <v>8982.3460211223373</v>
      </c>
      <c r="BP827" s="201"/>
      <c r="BQ827" s="110">
        <f t="shared" si="833"/>
        <v>9720.7443431734082</v>
      </c>
      <c r="BR827" s="110">
        <f t="shared" si="834"/>
        <v>0.16836497971605055</v>
      </c>
      <c r="BS827" s="110">
        <f t="shared" si="846"/>
        <v>0.83163502028394942</v>
      </c>
      <c r="BT827" s="110">
        <f t="shared" si="847"/>
        <v>0.27626355423298832</v>
      </c>
      <c r="CC827" s="110"/>
      <c r="CD827" s="110"/>
      <c r="CE827" s="110"/>
      <c r="CW827" s="110"/>
      <c r="CX827" s="110"/>
    </row>
    <row r="828" spans="1:102">
      <c r="A828" s="110">
        <f t="shared" si="860"/>
        <v>1.1600000000001485</v>
      </c>
      <c r="B828" s="110">
        <f t="shared" si="835"/>
        <v>1465.2901762494491</v>
      </c>
      <c r="C828" s="116">
        <f t="shared" si="836"/>
        <v>1341.4916738549498</v>
      </c>
      <c r="E828" s="205">
        <f t="shared" si="805"/>
        <v>1259.5345573321677</v>
      </c>
      <c r="F828" s="205">
        <f t="shared" si="806"/>
        <v>1362.5558812236413</v>
      </c>
      <c r="G828" s="205">
        <f t="shared" si="807"/>
        <v>-0.15979975583012651</v>
      </c>
      <c r="H828" s="205">
        <f t="shared" si="808"/>
        <v>1243.0717749290138</v>
      </c>
      <c r="I828" s="205">
        <f t="shared" si="809"/>
        <v>0</v>
      </c>
      <c r="K828" s="115">
        <f t="shared" si="810"/>
        <v>1233.001440000018</v>
      </c>
      <c r="L828" s="115">
        <f t="shared" si="811"/>
        <v>1563.4940800000106</v>
      </c>
      <c r="M828" s="115">
        <f t="shared" si="812"/>
        <v>0.25303643724695851</v>
      </c>
      <c r="N828" s="115">
        <f t="shared" si="813"/>
        <v>1365.2173854819753</v>
      </c>
      <c r="O828" s="115">
        <f t="shared" si="814"/>
        <v>1829.508800000006</v>
      </c>
      <c r="Q828" s="205">
        <f t="shared" si="815"/>
        <v>1.9972138887870607</v>
      </c>
      <c r="R828" s="204">
        <f t="shared" si="816"/>
        <v>165.35128652956655</v>
      </c>
      <c r="S828" s="204">
        <f t="shared" si="817"/>
        <v>165.35128652956655</v>
      </c>
      <c r="T828" s="115">
        <f t="shared" si="818"/>
        <v>0.7028560038415268</v>
      </c>
      <c r="U828" s="115">
        <f t="shared" si="795"/>
        <v>58.924992841277145</v>
      </c>
      <c r="V828" s="115">
        <f t="shared" si="819"/>
        <v>26.641409767628438</v>
      </c>
      <c r="W828" s="202">
        <f t="shared" si="802"/>
        <v>26.641409767628438</v>
      </c>
      <c r="Y828" s="205">
        <f t="shared" si="848"/>
        <v>122.71654594055678</v>
      </c>
      <c r="Z828" s="205">
        <f t="shared" si="849"/>
        <v>0.79553546224195948</v>
      </c>
      <c r="AA828" s="205">
        <f t="shared" si="820"/>
        <v>47.155726428530713</v>
      </c>
      <c r="AB828" s="205">
        <f t="shared" si="837"/>
        <v>47.04419693247138</v>
      </c>
      <c r="AC828" s="205">
        <f t="shared" si="850"/>
        <v>0.80524219054078661</v>
      </c>
      <c r="AD828" s="205">
        <f t="shared" si="821"/>
        <v>47.847642550267018</v>
      </c>
      <c r="AE828" s="205">
        <f t="shared" si="838"/>
        <v>0.80344561779563861</v>
      </c>
      <c r="AF828" s="205">
        <f t="shared" si="822"/>
        <v>0.80344561779563861</v>
      </c>
      <c r="AG828" s="205">
        <f t="shared" si="839"/>
        <v>0.80344561779563861</v>
      </c>
      <c r="AH828" s="205">
        <f t="shared" si="840"/>
        <v>0.80344561779563861</v>
      </c>
      <c r="AI828" s="205">
        <f t="shared" si="823"/>
        <v>0.80090847327410364</v>
      </c>
      <c r="AJ828" s="205">
        <f t="shared" si="851"/>
        <v>1342.0452085647648</v>
      </c>
      <c r="AK828" s="205">
        <f t="shared" si="841"/>
        <v>122.63159111980701</v>
      </c>
      <c r="AL828" s="205">
        <f t="shared" si="824"/>
        <v>122.63159111980701</v>
      </c>
      <c r="AM828" s="205">
        <f t="shared" si="825"/>
        <v>-38.111880601818058</v>
      </c>
      <c r="AN828" s="205">
        <f t="shared" si="842"/>
        <v>-38.111880601818058</v>
      </c>
      <c r="AO828" s="205">
        <f t="shared" si="826"/>
        <v>-38.111880601818058</v>
      </c>
      <c r="AP828" s="205">
        <f t="shared" si="843"/>
        <v>-38.111880601818058</v>
      </c>
      <c r="AQ828" s="205">
        <f t="shared" si="796"/>
        <v>38.111880601818058</v>
      </c>
      <c r="AR828" s="215">
        <f t="shared" si="827"/>
        <v>75.196046314194476</v>
      </c>
      <c r="AS828" s="215">
        <f t="shared" si="828"/>
        <v>75.196046314194476</v>
      </c>
      <c r="AT828" s="215">
        <f t="shared" si="829"/>
        <v>211.22309788120396</v>
      </c>
      <c r="AU828" s="215">
        <f t="shared" si="797"/>
        <v>16577.552339514245</v>
      </c>
      <c r="AV828" s="201"/>
      <c r="AW828" s="115">
        <f t="shared" si="852"/>
        <v>121.01700000000608</v>
      </c>
      <c r="AX828" s="115">
        <f t="shared" si="853"/>
        <v>0.32826822967959057</v>
      </c>
      <c r="AY828" s="115">
        <f t="shared" si="798"/>
        <v>18.808028732658833</v>
      </c>
      <c r="AZ828" s="115">
        <f t="shared" si="854"/>
        <v>0.33129401566986261</v>
      </c>
      <c r="BA828" s="115">
        <f t="shared" si="799"/>
        <v>19.068669281817051</v>
      </c>
      <c r="BB828" s="115">
        <f t="shared" si="855"/>
        <v>18.808028732658833</v>
      </c>
      <c r="BC828" s="115">
        <f t="shared" si="856"/>
        <v>18.808058775331922</v>
      </c>
      <c r="BD828" s="115">
        <f t="shared" si="857"/>
        <v>19.068669281817051</v>
      </c>
      <c r="BE828" s="115">
        <f t="shared" si="844"/>
        <v>0.26061050648512918</v>
      </c>
      <c r="BF828" s="115">
        <f t="shared" si="803"/>
        <v>0.32917458467160421</v>
      </c>
      <c r="BG828" s="115">
        <f t="shared" si="858"/>
        <v>1341.7912175090376</v>
      </c>
      <c r="BH828" s="115">
        <f t="shared" si="859"/>
        <v>105.10485410275113</v>
      </c>
      <c r="BI828" s="115">
        <f t="shared" si="804"/>
        <v>105.10485410275113</v>
      </c>
      <c r="BJ828" s="115">
        <f t="shared" si="845"/>
        <v>-7.7945495461421226</v>
      </c>
      <c r="BK828" s="115">
        <f t="shared" si="830"/>
        <v>-7.7945495461421226</v>
      </c>
      <c r="BL828" s="115">
        <f t="shared" si="831"/>
        <v>-7.7945495461421226</v>
      </c>
      <c r="BM828" s="115">
        <f t="shared" si="800"/>
        <v>7.7945495461421226</v>
      </c>
      <c r="BN828" s="201">
        <f t="shared" si="832"/>
        <v>84.446046456269585</v>
      </c>
      <c r="BO828" s="216">
        <f t="shared" si="801"/>
        <v>9066.7920675786063</v>
      </c>
      <c r="BP828" s="201"/>
      <c r="BQ828" s="110">
        <f t="shared" si="833"/>
        <v>9817.8680947721696</v>
      </c>
      <c r="BR828" s="110">
        <f t="shared" si="834"/>
        <v>0.16885083583819466</v>
      </c>
      <c r="BS828" s="110">
        <f t="shared" si="846"/>
        <v>0.8311491641618054</v>
      </c>
      <c r="BT828" s="110">
        <f t="shared" si="847"/>
        <v>0.27902381125342507</v>
      </c>
      <c r="CC828" s="110"/>
      <c r="CD828" s="110"/>
      <c r="CE828" s="110"/>
      <c r="CW828" s="110"/>
      <c r="CX828" s="110"/>
    </row>
    <row r="829" spans="1:102">
      <c r="A829" s="110">
        <f t="shared" si="860"/>
        <v>1.1500000000001485</v>
      </c>
      <c r="B829" s="110">
        <f t="shared" si="835"/>
        <v>1465.1583643852298</v>
      </c>
      <c r="C829" s="116">
        <f t="shared" si="836"/>
        <v>1340.7397133918078</v>
      </c>
      <c r="E829" s="205">
        <f t="shared" si="805"/>
        <v>1258.2671282706178</v>
      </c>
      <c r="F829" s="205">
        <f t="shared" si="806"/>
        <v>1361.1092812236416</v>
      </c>
      <c r="G829" s="205">
        <f t="shared" si="807"/>
        <v>-0.15969492187377049</v>
      </c>
      <c r="H829" s="205">
        <f t="shared" si="808"/>
        <v>1241.8437586894543</v>
      </c>
      <c r="I829" s="205">
        <f t="shared" si="809"/>
        <v>0</v>
      </c>
      <c r="K829" s="115">
        <f t="shared" si="810"/>
        <v>1231.7902500000182</v>
      </c>
      <c r="L829" s="115">
        <f t="shared" si="811"/>
        <v>1562.7680000000107</v>
      </c>
      <c r="M829" s="115">
        <f t="shared" si="812"/>
        <v>0.25337837837837329</v>
      </c>
      <c r="N829" s="115">
        <f t="shared" si="813"/>
        <v>1364.3195286618745</v>
      </c>
      <c r="O829" s="115">
        <f t="shared" si="814"/>
        <v>1829.1050000000059</v>
      </c>
      <c r="Q829" s="205">
        <f t="shared" si="815"/>
        <v>2.0117357540065868</v>
      </c>
      <c r="R829" s="204">
        <f t="shared" si="816"/>
        <v>166.72064288018569</v>
      </c>
      <c r="S829" s="204">
        <f t="shared" si="817"/>
        <v>166.72064288018569</v>
      </c>
      <c r="T829" s="115">
        <f t="shared" si="818"/>
        <v>0.70508701683184705</v>
      </c>
      <c r="U829" s="115">
        <f t="shared" si="795"/>
        <v>59.205775870081723</v>
      </c>
      <c r="V829" s="115">
        <f t="shared" si="819"/>
        <v>26.769663603045547</v>
      </c>
      <c r="W829" s="202">
        <f t="shared" si="802"/>
        <v>26.769663603045547</v>
      </c>
      <c r="Y829" s="205">
        <f t="shared" si="848"/>
        <v>122.80162395595642</v>
      </c>
      <c r="Z829" s="205">
        <f t="shared" si="849"/>
        <v>0.80193366973620017</v>
      </c>
      <c r="AA829" s="205">
        <f t="shared" si="820"/>
        <v>47.538197077859948</v>
      </c>
      <c r="AB829" s="205">
        <f t="shared" si="837"/>
        <v>47.425315738489559</v>
      </c>
      <c r="AC829" s="205">
        <f t="shared" si="850"/>
        <v>0.81165730903473543</v>
      </c>
      <c r="AD829" s="205">
        <f t="shared" si="821"/>
        <v>48.23236476623638</v>
      </c>
      <c r="AE829" s="205">
        <f t="shared" si="838"/>
        <v>0.80704902774682097</v>
      </c>
      <c r="AF829" s="205">
        <f t="shared" si="822"/>
        <v>0.80704902774682097</v>
      </c>
      <c r="AG829" s="205">
        <f t="shared" si="839"/>
        <v>0.80704902774682097</v>
      </c>
      <c r="AH829" s="205">
        <f t="shared" si="840"/>
        <v>0.80704902774682097</v>
      </c>
      <c r="AI829" s="205">
        <f t="shared" si="823"/>
        <v>0.80732417806909273</v>
      </c>
      <c r="AJ829" s="205">
        <f t="shared" si="851"/>
        <v>1341.2940848742737</v>
      </c>
      <c r="AK829" s="205">
        <f t="shared" si="841"/>
        <v>122.71654594055678</v>
      </c>
      <c r="AL829" s="205">
        <f t="shared" si="824"/>
        <v>122.71654594055678</v>
      </c>
      <c r="AM829" s="205">
        <f t="shared" si="825"/>
        <v>-38.295240718875696</v>
      </c>
      <c r="AN829" s="205">
        <f t="shared" si="842"/>
        <v>-38.295240718875696</v>
      </c>
      <c r="AO829" s="205">
        <f t="shared" si="826"/>
        <v>-38.295240718875696</v>
      </c>
      <c r="AP829" s="205">
        <f t="shared" si="843"/>
        <v>-38.295240718875696</v>
      </c>
      <c r="AQ829" s="205">
        <f t="shared" si="796"/>
        <v>38.295240718875696</v>
      </c>
      <c r="AR829" s="215">
        <f t="shared" si="827"/>
        <v>75.265598845321222</v>
      </c>
      <c r="AS829" s="215">
        <f t="shared" si="828"/>
        <v>75.265598845321222</v>
      </c>
      <c r="AT829" s="215">
        <f t="shared" si="829"/>
        <v>213.22884544690896</v>
      </c>
      <c r="AU829" s="215">
        <f t="shared" si="797"/>
        <v>16790.781184961153</v>
      </c>
      <c r="AV829" s="201"/>
      <c r="AW829" s="115">
        <f t="shared" si="852"/>
        <v>121.11899999997593</v>
      </c>
      <c r="AX829" s="115">
        <f t="shared" si="853"/>
        <v>0.3291745846716041</v>
      </c>
      <c r="AY829" s="115">
        <f t="shared" si="798"/>
        <v>18.885976476531123</v>
      </c>
      <c r="AZ829" s="115">
        <f t="shared" si="854"/>
        <v>0.33219593580472417</v>
      </c>
      <c r="BA829" s="115">
        <f t="shared" si="799"/>
        <v>19.146591531971975</v>
      </c>
      <c r="BB829" s="115">
        <f t="shared" si="855"/>
        <v>18.885976476531123</v>
      </c>
      <c r="BC829" s="115">
        <f t="shared" si="856"/>
        <v>18.886004270793343</v>
      </c>
      <c r="BD829" s="115">
        <f t="shared" si="857"/>
        <v>19.146591531971975</v>
      </c>
      <c r="BE829" s="115">
        <f t="shared" si="844"/>
        <v>0.26058726117863173</v>
      </c>
      <c r="BF829" s="115">
        <f t="shared" si="803"/>
        <v>0.33007888718923678</v>
      </c>
      <c r="BG829" s="115">
        <f t="shared" si="858"/>
        <v>1341.0390174044132</v>
      </c>
      <c r="BH829" s="115">
        <f t="shared" si="859"/>
        <v>105.1504117229796</v>
      </c>
      <c r="BI829" s="115">
        <f t="shared" si="804"/>
        <v>105.1504117229796</v>
      </c>
      <c r="BJ829" s="115">
        <f t="shared" si="845"/>
        <v>-7.7876015386248998</v>
      </c>
      <c r="BK829" s="115">
        <f t="shared" si="830"/>
        <v>-7.7876015386248998</v>
      </c>
      <c r="BL829" s="115">
        <f t="shared" si="831"/>
        <v>-7.7876015386248998</v>
      </c>
      <c r="BM829" s="115">
        <f t="shared" si="800"/>
        <v>7.7876015386248998</v>
      </c>
      <c r="BN829" s="201">
        <f t="shared" si="832"/>
        <v>84.913317350850662</v>
      </c>
      <c r="BO829" s="216">
        <f t="shared" si="801"/>
        <v>9151.7053849294571</v>
      </c>
      <c r="BP829" s="201"/>
      <c r="BQ829" s="110">
        <f t="shared" si="833"/>
        <v>9915.6129649326285</v>
      </c>
      <c r="BR829" s="110">
        <f t="shared" si="834"/>
        <v>0.16933679485416703</v>
      </c>
      <c r="BS829" s="110">
        <f t="shared" si="846"/>
        <v>0.83066320514583292</v>
      </c>
      <c r="BT829" s="110">
        <f t="shared" si="847"/>
        <v>0.28180172046338536</v>
      </c>
      <c r="CC829" s="110"/>
      <c r="CD829" s="110"/>
      <c r="CE829" s="110"/>
      <c r="CW829" s="110"/>
      <c r="CX829" s="110"/>
    </row>
    <row r="830" spans="1:102">
      <c r="A830" s="110">
        <f t="shared" si="860"/>
        <v>1.1400000000001485</v>
      </c>
      <c r="B830" s="110">
        <f t="shared" si="835"/>
        <v>1465.0265525210104</v>
      </c>
      <c r="C830" s="116">
        <f t="shared" si="836"/>
        <v>1339.9870574033546</v>
      </c>
      <c r="E830" s="205">
        <f t="shared" si="805"/>
        <v>1256.9985728543163</v>
      </c>
      <c r="F830" s="205">
        <f t="shared" si="806"/>
        <v>1359.6598812236416</v>
      </c>
      <c r="G830" s="205">
        <f t="shared" si="807"/>
        <v>-0.15958965141673839</v>
      </c>
      <c r="H830" s="205">
        <f t="shared" si="808"/>
        <v>1240.6148904376694</v>
      </c>
      <c r="I830" s="205">
        <f t="shared" si="809"/>
        <v>0</v>
      </c>
      <c r="K830" s="115">
        <f t="shared" si="810"/>
        <v>1230.5780400000181</v>
      </c>
      <c r="L830" s="115">
        <f t="shared" si="811"/>
        <v>1562.0412800000108</v>
      </c>
      <c r="M830" s="115">
        <f t="shared" si="812"/>
        <v>0.25372124492556997</v>
      </c>
      <c r="N830" s="115">
        <f t="shared" si="813"/>
        <v>1363.4214230416073</v>
      </c>
      <c r="O830" s="115">
        <f t="shared" si="814"/>
        <v>1828.7008000000062</v>
      </c>
      <c r="Q830" s="205">
        <f t="shared" si="815"/>
        <v>2.0263523129698577</v>
      </c>
      <c r="R830" s="204">
        <f t="shared" si="816"/>
        <v>168.09492113844738</v>
      </c>
      <c r="S830" s="204">
        <f t="shared" si="817"/>
        <v>168.09492113844738</v>
      </c>
      <c r="T830" s="115">
        <f t="shared" si="818"/>
        <v>0.70731376583719363</v>
      </c>
      <c r="U830" s="115">
        <f t="shared" ref="U830:U844" si="861">IF(T830&lt;0,0,T830^1.5*100)</f>
        <v>59.486465558233192</v>
      </c>
      <c r="V830" s="115">
        <f t="shared" si="819"/>
        <v>26.897924659532336</v>
      </c>
      <c r="W830" s="202">
        <f t="shared" si="802"/>
        <v>26.897924659532336</v>
      </c>
      <c r="Y830" s="205">
        <f t="shared" si="848"/>
        <v>122.88682517848872</v>
      </c>
      <c r="Z830" s="205">
        <f t="shared" si="849"/>
        <v>0.80837158484758642</v>
      </c>
      <c r="AA830" s="205">
        <f t="shared" si="820"/>
        <v>47.922495913301319</v>
      </c>
      <c r="AB830" s="205">
        <f t="shared" si="837"/>
        <v>47.808268145678319</v>
      </c>
      <c r="AC830" s="205">
        <f t="shared" si="850"/>
        <v>0.81811235297030005</v>
      </c>
      <c r="AD830" s="205">
        <f t="shared" si="821"/>
        <v>48.618910861927347</v>
      </c>
      <c r="AE830" s="205">
        <f t="shared" si="838"/>
        <v>0.81064271624902773</v>
      </c>
      <c r="AF830" s="205">
        <f t="shared" si="822"/>
        <v>0.81064271624902773</v>
      </c>
      <c r="AG830" s="205">
        <f t="shared" si="839"/>
        <v>0.81064271624902773</v>
      </c>
      <c r="AH830" s="205">
        <f t="shared" si="840"/>
        <v>0.81064271624902773</v>
      </c>
      <c r="AI830" s="205">
        <f t="shared" si="823"/>
        <v>0.81377968938850409</v>
      </c>
      <c r="AJ830" s="205">
        <f t="shared" si="851"/>
        <v>1340.5422604913233</v>
      </c>
      <c r="AK830" s="205">
        <f t="shared" si="841"/>
        <v>122.80162395595642</v>
      </c>
      <c r="AL830" s="205">
        <f t="shared" si="824"/>
        <v>122.80162395595642</v>
      </c>
      <c r="AM830" s="205">
        <f t="shared" si="825"/>
        <v>-38.478446158510899</v>
      </c>
      <c r="AN830" s="205">
        <f t="shared" si="842"/>
        <v>-38.478446158510899</v>
      </c>
      <c r="AO830" s="205">
        <f t="shared" si="826"/>
        <v>-38.478446158510899</v>
      </c>
      <c r="AP830" s="205">
        <f t="shared" si="843"/>
        <v>-38.478446158510899</v>
      </c>
      <c r="AQ830" s="205">
        <f t="shared" ref="AQ830:AQ844" si="862">-AP830</f>
        <v>38.478446158510899</v>
      </c>
      <c r="AR830" s="215">
        <f t="shared" si="827"/>
        <v>75.335033080315469</v>
      </c>
      <c r="AS830" s="215">
        <f t="shared" si="828"/>
        <v>75.335033080315469</v>
      </c>
      <c r="AT830" s="215">
        <f t="shared" si="829"/>
        <v>215.24873835187438</v>
      </c>
      <c r="AU830" s="215">
        <f t="shared" ref="AU830:AU844" si="863">AU829+AT830</f>
        <v>17006.029923313028</v>
      </c>
      <c r="AV830" s="201"/>
      <c r="AW830" s="115">
        <f t="shared" si="852"/>
        <v>121.22100000001399</v>
      </c>
      <c r="AX830" s="115">
        <f t="shared" si="853"/>
        <v>0.33007888718923678</v>
      </c>
      <c r="AY830" s="115">
        <f t="shared" ref="AY830:AY844" si="864">IF(AX830&lt;0,0,(AX830^1.5)*100)</f>
        <v>18.96385472581229</v>
      </c>
      <c r="AZ830" s="115">
        <f t="shared" si="854"/>
        <v>0.33309581298770546</v>
      </c>
      <c r="BA830" s="115">
        <f t="shared" ref="BA830:BA844" si="865">IF(AZ830&lt;0,0,(AZ830^1.5)*100)</f>
        <v>19.224442772421018</v>
      </c>
      <c r="BB830" s="115">
        <f t="shared" si="855"/>
        <v>18.96385472581229</v>
      </c>
      <c r="BC830" s="115">
        <f t="shared" si="856"/>
        <v>18.963880286179592</v>
      </c>
      <c r="BD830" s="115">
        <f t="shared" si="857"/>
        <v>19.224442772421018</v>
      </c>
      <c r="BE830" s="115">
        <f t="shared" si="844"/>
        <v>0.26056248624142597</v>
      </c>
      <c r="BF830" s="115">
        <f t="shared" si="803"/>
        <v>0.33098114669605772</v>
      </c>
      <c r="BG830" s="115">
        <f t="shared" si="858"/>
        <v>1340.2861232628063</v>
      </c>
      <c r="BH830" s="115">
        <f t="shared" si="859"/>
        <v>105.19600010586591</v>
      </c>
      <c r="BI830" s="115">
        <f t="shared" si="804"/>
        <v>105.19600010586591</v>
      </c>
      <c r="BJ830" s="115">
        <f t="shared" si="845"/>
        <v>-7.7806478097506631</v>
      </c>
      <c r="BK830" s="115">
        <f t="shared" si="830"/>
        <v>-7.7806478097506631</v>
      </c>
      <c r="BL830" s="115">
        <f t="shared" si="831"/>
        <v>-7.7806478097506631</v>
      </c>
      <c r="BM830" s="115">
        <f t="shared" ref="BM830:BM844" si="866">-BL830</f>
        <v>7.7806478097506631</v>
      </c>
      <c r="BN830" s="201">
        <f t="shared" si="832"/>
        <v>85.381702039862148</v>
      </c>
      <c r="BO830" s="216">
        <f t="shared" ref="BO830:BO844" si="867">BO829+BN830</f>
        <v>9237.087086969319</v>
      </c>
      <c r="BP830" s="201"/>
      <c r="BQ830" s="110">
        <f t="shared" si="833"/>
        <v>10013.981370603691</v>
      </c>
      <c r="BR830" s="110">
        <f t="shared" si="834"/>
        <v>0.16982286359384172</v>
      </c>
      <c r="BS830" s="110">
        <f t="shared" si="846"/>
        <v>0.8301771364061582</v>
      </c>
      <c r="BT830" s="110">
        <f t="shared" si="847"/>
        <v>0.28459735055255692</v>
      </c>
      <c r="CC830" s="110"/>
      <c r="CD830" s="110"/>
      <c r="CE830" s="110"/>
      <c r="CW830" s="110"/>
      <c r="CX830" s="110"/>
    </row>
    <row r="831" spans="1:102">
      <c r="A831" s="110">
        <f t="shared" si="860"/>
        <v>1.1300000000001484</v>
      </c>
      <c r="B831" s="110">
        <f t="shared" si="835"/>
        <v>1464.8947406567911</v>
      </c>
      <c r="C831" s="116">
        <f t="shared" si="836"/>
        <v>1339.2337070725514</v>
      </c>
      <c r="E831" s="205">
        <f t="shared" si="805"/>
        <v>1255.7288910832633</v>
      </c>
      <c r="F831" s="205">
        <f t="shared" si="806"/>
        <v>1358.2076812236417</v>
      </c>
      <c r="G831" s="205">
        <f t="shared" si="807"/>
        <v>-0.15948394901328644</v>
      </c>
      <c r="H831" s="205">
        <f t="shared" si="808"/>
        <v>1239.3851689415719</v>
      </c>
      <c r="I831" s="205">
        <f t="shared" si="809"/>
        <v>0</v>
      </c>
      <c r="K831" s="115">
        <f t="shared" si="810"/>
        <v>1229.364810000018</v>
      </c>
      <c r="L831" s="115">
        <f t="shared" si="811"/>
        <v>1561.3139200000107</v>
      </c>
      <c r="M831" s="115">
        <f t="shared" si="812"/>
        <v>0.25406504065040136</v>
      </c>
      <c r="N831" s="115">
        <f t="shared" si="813"/>
        <v>1362.5230711905183</v>
      </c>
      <c r="O831" s="115">
        <f t="shared" si="814"/>
        <v>1828.2962000000061</v>
      </c>
      <c r="Q831" s="205">
        <f t="shared" si="815"/>
        <v>2.0410647831322608</v>
      </c>
      <c r="R831" s="204">
        <f t="shared" si="816"/>
        <v>169.4740435087061</v>
      </c>
      <c r="S831" s="204">
        <f t="shared" si="817"/>
        <v>169.4740435087061</v>
      </c>
      <c r="T831" s="115">
        <f t="shared" si="818"/>
        <v>0.70953626191911845</v>
      </c>
      <c r="U831" s="115">
        <f t="shared" si="861"/>
        <v>59.76706006350495</v>
      </c>
      <c r="V831" s="115">
        <f t="shared" si="819"/>
        <v>27.026192152200114</v>
      </c>
      <c r="W831" s="202">
        <f t="shared" si="802"/>
        <v>27.026192152200114</v>
      </c>
      <c r="Y831" s="205">
        <f t="shared" si="848"/>
        <v>122.97214960974532</v>
      </c>
      <c r="Z831" s="205">
        <f t="shared" si="849"/>
        <v>0.81484974476085081</v>
      </c>
      <c r="AA831" s="205">
        <f t="shared" si="820"/>
        <v>48.308620725021939</v>
      </c>
      <c r="AB831" s="205">
        <f t="shared" si="837"/>
        <v>48.193052607263425</v>
      </c>
      <c r="AC831" s="205">
        <f t="shared" si="850"/>
        <v>0.82460786152462384</v>
      </c>
      <c r="AD831" s="205">
        <f t="shared" si="821"/>
        <v>49.007278383208046</v>
      </c>
      <c r="AE831" s="205">
        <f t="shared" si="838"/>
        <v>0.81422577594462098</v>
      </c>
      <c r="AF831" s="205">
        <f t="shared" si="822"/>
        <v>0.81422577594462098</v>
      </c>
      <c r="AG831" s="205">
        <f t="shared" si="839"/>
        <v>0.81422577594462098</v>
      </c>
      <c r="AH831" s="205">
        <f t="shared" si="840"/>
        <v>0.81422577594462098</v>
      </c>
      <c r="AI831" s="205">
        <f t="shared" si="823"/>
        <v>0.82027554311913109</v>
      </c>
      <c r="AJ831" s="205">
        <f t="shared" si="851"/>
        <v>1339.7897363238535</v>
      </c>
      <c r="AK831" s="205">
        <f t="shared" si="841"/>
        <v>122.88682517848872</v>
      </c>
      <c r="AL831" s="205">
        <f t="shared" si="824"/>
        <v>122.88682517848872</v>
      </c>
      <c r="AM831" s="205">
        <f t="shared" si="825"/>
        <v>-38.661462052389354</v>
      </c>
      <c r="AN831" s="205">
        <f t="shared" si="842"/>
        <v>-38.661462052389354</v>
      </c>
      <c r="AO831" s="205">
        <f t="shared" si="826"/>
        <v>-38.661462052389354</v>
      </c>
      <c r="AP831" s="205">
        <f t="shared" si="843"/>
        <v>-38.661462052389354</v>
      </c>
      <c r="AQ831" s="205">
        <f t="shared" si="862"/>
        <v>38.661462052389354</v>
      </c>
      <c r="AR831" s="215">
        <f t="shared" si="827"/>
        <v>75.40434157922364</v>
      </c>
      <c r="AS831" s="215">
        <f t="shared" si="828"/>
        <v>75.40434157922364</v>
      </c>
      <c r="AT831" s="215">
        <f t="shared" si="829"/>
        <v>217.28283736370881</v>
      </c>
      <c r="AU831" s="215">
        <f t="shared" si="863"/>
        <v>17223.312760676738</v>
      </c>
      <c r="AV831" s="201"/>
      <c r="AW831" s="115">
        <f t="shared" si="852"/>
        <v>121.32300000000657</v>
      </c>
      <c r="AX831" s="115">
        <f t="shared" si="853"/>
        <v>0.33098114669605772</v>
      </c>
      <c r="AY831" s="115">
        <f t="shared" si="864"/>
        <v>19.041663423254956</v>
      </c>
      <c r="AZ831" s="115">
        <f t="shared" si="854"/>
        <v>0.33399365665579228</v>
      </c>
      <c r="BA831" s="115">
        <f t="shared" si="865"/>
        <v>19.302222961617378</v>
      </c>
      <c r="BB831" s="115">
        <f t="shared" si="855"/>
        <v>19.041663423254956</v>
      </c>
      <c r="BC831" s="115">
        <f t="shared" si="856"/>
        <v>19.041686764277099</v>
      </c>
      <c r="BD831" s="115">
        <f t="shared" si="857"/>
        <v>19.302222961617378</v>
      </c>
      <c r="BE831" s="115">
        <f t="shared" si="844"/>
        <v>0.26053619734027933</v>
      </c>
      <c r="BF831" s="115">
        <f t="shared" si="803"/>
        <v>0.33188137283814673</v>
      </c>
      <c r="BG831" s="115">
        <f t="shared" si="858"/>
        <v>1339.5325363392167</v>
      </c>
      <c r="BH831" s="115">
        <f t="shared" si="859"/>
        <v>105.24161902549157</v>
      </c>
      <c r="BI831" s="115">
        <f t="shared" si="804"/>
        <v>105.24161902549157</v>
      </c>
      <c r="BJ831" s="115">
        <f>IF(OR(AA831&lt;=0, AB831&gt;=100),((BI831-($R$13*($G$11+273.15)/($G$12*$O$14*$O$12+(1-$G$12)*$R$14*$R$12)*10^9))/((1-$G$12)*($G$11+273.15)*$R$15/($G$12*$O$12+(1-$G$12)*$R$12)+100/BE831))*-100,(BI831-((1-$G$12)*$R$13+$G$12*$O$13)*($G$11+273.15)/($G$12*$O$14*$O$12+(1-$G$12)*$R$14*$R$12)*10^9+$G$12*($G$11+273.15)*$O$15/$O$12*(BI831-AL831)/(100/AH831))/((1-$G$12)*($G$11+273.15)*$R$15/$R$12+$G$12*($G$11+273.15)*$O$15/$O$12*(100/BE831)/(100/AH831)+100/BE831)*-100)</f>
        <v>-7.7736908048375239</v>
      </c>
      <c r="BK831" s="115">
        <f t="shared" si="830"/>
        <v>-7.7736908048375239</v>
      </c>
      <c r="BL831" s="115">
        <f t="shared" si="831"/>
        <v>-7.7736908048375239</v>
      </c>
      <c r="BM831" s="115">
        <f t="shared" si="866"/>
        <v>7.7736908048375239</v>
      </c>
      <c r="BN831" s="201">
        <f t="shared" si="832"/>
        <v>85.851206854440534</v>
      </c>
      <c r="BO831" s="216">
        <f t="shared" si="867"/>
        <v>9322.9382938237595</v>
      </c>
      <c r="BP831" s="201"/>
      <c r="BQ831" s="110">
        <f t="shared" si="833"/>
        <v>10112.975740509059</v>
      </c>
      <c r="BR831" s="110">
        <f t="shared" si="834"/>
        <v>0.17030904851957812</v>
      </c>
      <c r="BS831" s="110">
        <f t="shared" si="846"/>
        <v>0.82969095148042182</v>
      </c>
      <c r="BT831" s="110">
        <f t="shared" si="847"/>
        <v>0.28741077054526748</v>
      </c>
      <c r="CC831" s="110"/>
      <c r="CD831" s="110"/>
      <c r="CE831" s="110"/>
      <c r="CW831" s="110"/>
      <c r="CX831" s="110"/>
    </row>
    <row r="832" spans="1:102">
      <c r="A832" s="110">
        <f t="shared" si="860"/>
        <v>1.1200000000001484</v>
      </c>
      <c r="B832" s="110">
        <f t="shared" si="835"/>
        <v>1464.7629287925715</v>
      </c>
      <c r="C832" s="116">
        <f t="shared" si="836"/>
        <v>1338.4796636567592</v>
      </c>
      <c r="E832" s="205">
        <f t="shared" si="805"/>
        <v>1254.4580829574591</v>
      </c>
      <c r="F832" s="205">
        <f t="shared" si="806"/>
        <v>1356.7526812236415</v>
      </c>
      <c r="G832" s="205">
        <f t="shared" si="807"/>
        <v>-0.15937781920673699</v>
      </c>
      <c r="H832" s="205">
        <f t="shared" si="808"/>
        <v>1238.1545929691656</v>
      </c>
      <c r="I832" s="205">
        <f t="shared" si="809"/>
        <v>0</v>
      </c>
      <c r="K832" s="115">
        <f t="shared" si="810"/>
        <v>1228.150560000018</v>
      </c>
      <c r="L832" s="115">
        <f t="shared" si="811"/>
        <v>1560.5859200000109</v>
      </c>
      <c r="M832" s="115">
        <f t="shared" si="812"/>
        <v>0.25440976933513731</v>
      </c>
      <c r="N832" s="115">
        <f t="shared" si="813"/>
        <v>1361.6244756903668</v>
      </c>
      <c r="O832" s="115">
        <f t="shared" si="814"/>
        <v>1827.8912000000059</v>
      </c>
      <c r="Q832" s="205">
        <f t="shared" si="815"/>
        <v>2.0558744000135256</v>
      </c>
      <c r="R832" s="204">
        <f t="shared" si="816"/>
        <v>170.85792888511668</v>
      </c>
      <c r="S832" s="204">
        <f t="shared" si="817"/>
        <v>170.85792888511668</v>
      </c>
      <c r="T832" s="115">
        <f t="shared" si="818"/>
        <v>0.71175451610369778</v>
      </c>
      <c r="U832" s="115">
        <f t="shared" si="861"/>
        <v>60.04755756403344</v>
      </c>
      <c r="V832" s="115">
        <f t="shared" si="819"/>
        <v>27.15446530433902</v>
      </c>
      <c r="W832" s="202">
        <f t="shared" ref="W832:W844" si="868">IF(V832&gt;0,V832,U832)</f>
        <v>27.15446530433902</v>
      </c>
      <c r="Y832" s="205">
        <f t="shared" si="848"/>
        <v>123.05759724063125</v>
      </c>
      <c r="Z832" s="205">
        <f t="shared" si="849"/>
        <v>0.82136869515500877</v>
      </c>
      <c r="AA832" s="205">
        <f t="shared" si="820"/>
        <v>48.696568929752026</v>
      </c>
      <c r="AB832" s="205">
        <f t="shared" si="837"/>
        <v>48.579667227787318</v>
      </c>
      <c r="AC832" s="205">
        <f t="shared" si="850"/>
        <v>0.8311443824048661</v>
      </c>
      <c r="AD832" s="205">
        <f t="shared" si="821"/>
        <v>49.397464495436957</v>
      </c>
      <c r="AE832" s="205">
        <f t="shared" si="838"/>
        <v>0.81779726764963812</v>
      </c>
      <c r="AF832" s="205">
        <f t="shared" si="822"/>
        <v>0.81779726764963812</v>
      </c>
      <c r="AG832" s="205">
        <f t="shared" si="839"/>
        <v>0.81779726764963812</v>
      </c>
      <c r="AH832" s="205">
        <f t="shared" si="840"/>
        <v>0.81779726764963812</v>
      </c>
      <c r="AI832" s="205">
        <f t="shared" si="823"/>
        <v>0.82681228355787051</v>
      </c>
      <c r="AJ832" s="205">
        <f t="shared" si="851"/>
        <v>1339.0365133455564</v>
      </c>
      <c r="AK832" s="205">
        <f t="shared" si="841"/>
        <v>122.97214960974532</v>
      </c>
      <c r="AL832" s="205">
        <f t="shared" si="824"/>
        <v>122.97214960974532</v>
      </c>
      <c r="AM832" s="205">
        <f t="shared" si="825"/>
        <v>-38.844252307101037</v>
      </c>
      <c r="AN832" s="205">
        <f t="shared" si="842"/>
        <v>-38.844252307101037</v>
      </c>
      <c r="AO832" s="205">
        <f t="shared" si="826"/>
        <v>-38.844252307101037</v>
      </c>
      <c r="AP832" s="205">
        <f t="shared" si="843"/>
        <v>-38.844252307101037</v>
      </c>
      <c r="AQ832" s="205">
        <f t="shared" si="862"/>
        <v>38.844252307101037</v>
      </c>
      <c r="AR832" s="215">
        <f t="shared" si="827"/>
        <v>75.473516582100189</v>
      </c>
      <c r="AS832" s="215">
        <f t="shared" si="828"/>
        <v>75.473516582100189</v>
      </c>
      <c r="AT832" s="215">
        <f t="shared" si="829"/>
        <v>219.33120208826585</v>
      </c>
      <c r="AU832" s="215">
        <f t="shared" si="863"/>
        <v>17442.643962765003</v>
      </c>
      <c r="AV832" s="201"/>
      <c r="AW832" s="115">
        <f t="shared" si="852"/>
        <v>121.42499999999916</v>
      </c>
      <c r="AX832" s="115">
        <f t="shared" si="853"/>
        <v>0.33188137283814667</v>
      </c>
      <c r="AY832" s="115">
        <f t="shared" si="864"/>
        <v>19.119402536057496</v>
      </c>
      <c r="AZ832" s="115">
        <f t="shared" si="854"/>
        <v>0.33488947642857103</v>
      </c>
      <c r="BA832" s="115">
        <f t="shared" si="865"/>
        <v>19.379932082382595</v>
      </c>
      <c r="BB832" s="115">
        <f t="shared" si="855"/>
        <v>19.119402536057496</v>
      </c>
      <c r="BC832" s="115">
        <f t="shared" si="856"/>
        <v>19.119423672325475</v>
      </c>
      <c r="BD832" s="115">
        <f t="shared" si="857"/>
        <v>19.379932082382595</v>
      </c>
      <c r="BE832" s="115">
        <f t="shared" si="844"/>
        <v>0.26050841005712044</v>
      </c>
      <c r="BF832" s="115">
        <f t="shared" ref="BF832:BF844" si="869">(BB833/100)^(1/1.5)</f>
        <v>0.33277957545226272</v>
      </c>
      <c r="BG832" s="115">
        <f t="shared" si="858"/>
        <v>1338.7782579661357</v>
      </c>
      <c r="BH832" s="115">
        <f t="shared" si="859"/>
        <v>105.28726824575178</v>
      </c>
      <c r="BI832" s="115">
        <f t="shared" ref="BI832:BI844" si="870">IF(BC832&lt;=0,AW832,BH832)</f>
        <v>105.28726824575178</v>
      </c>
      <c r="BJ832" s="115">
        <f t="shared" si="845"/>
        <v>-7.7667330437357034</v>
      </c>
      <c r="BK832" s="115">
        <f t="shared" si="830"/>
        <v>-7.7667330437357034</v>
      </c>
      <c r="BL832" s="115">
        <f t="shared" si="831"/>
        <v>-7.7667330437357034</v>
      </c>
      <c r="BM832" s="115">
        <f t="shared" si="866"/>
        <v>7.7667330437357034</v>
      </c>
      <c r="BN832" s="201">
        <f t="shared" si="832"/>
        <v>86.32183826255897</v>
      </c>
      <c r="BO832" s="216">
        <f t="shared" si="867"/>
        <v>9409.2601320863178</v>
      </c>
      <c r="BP832" s="201"/>
      <c r="BQ832" s="110">
        <f t="shared" si="833"/>
        <v>10212.598515154186</v>
      </c>
      <c r="BR832" s="110">
        <f t="shared" si="834"/>
        <v>0.17079535572540483</v>
      </c>
      <c r="BS832" s="110">
        <f t="shared" si="846"/>
        <v>0.82920464427459528</v>
      </c>
      <c r="BT832" s="110">
        <f t="shared" si="847"/>
        <v>0.29024204980068202</v>
      </c>
      <c r="CC832" s="110"/>
      <c r="CD832" s="110"/>
      <c r="CE832" s="110"/>
      <c r="CW832" s="110"/>
      <c r="CX832" s="110"/>
    </row>
    <row r="833" spans="1:102">
      <c r="A833" s="110">
        <f t="shared" si="860"/>
        <v>1.1100000000001484</v>
      </c>
      <c r="B833" s="110">
        <f t="shared" si="835"/>
        <v>1464.6311169283522</v>
      </c>
      <c r="C833" s="116">
        <f t="shared" si="836"/>
        <v>1337.7249284909381</v>
      </c>
      <c r="E833" s="205">
        <f t="shared" si="805"/>
        <v>1253.1861484769031</v>
      </c>
      <c r="F833" s="205">
        <f t="shared" si="806"/>
        <v>1355.2948812236416</v>
      </c>
      <c r="G833" s="205">
        <f t="shared" si="807"/>
        <v>-0.15927126652909354</v>
      </c>
      <c r="H833" s="205">
        <f t="shared" si="808"/>
        <v>1236.9231612886492</v>
      </c>
      <c r="I833" s="205">
        <f t="shared" si="809"/>
        <v>0</v>
      </c>
      <c r="K833" s="115">
        <f t="shared" si="810"/>
        <v>1226.9352900000181</v>
      </c>
      <c r="L833" s="115">
        <f t="shared" si="811"/>
        <v>1559.8572800000106</v>
      </c>
      <c r="M833" s="115">
        <f t="shared" si="812"/>
        <v>0.25475543478260354</v>
      </c>
      <c r="N833" s="115">
        <f t="shared" si="813"/>
        <v>1360.7256391354035</v>
      </c>
      <c r="O833" s="115">
        <f t="shared" si="814"/>
        <v>1827.4858000000061</v>
      </c>
      <c r="Q833" s="205">
        <f t="shared" si="815"/>
        <v>2.0707824175616647</v>
      </c>
      <c r="R833" s="204">
        <f t="shared" si="816"/>
        <v>172.2464927448375</v>
      </c>
      <c r="S833" s="204">
        <f t="shared" si="817"/>
        <v>172.2464927448375</v>
      </c>
      <c r="T833" s="115">
        <f t="shared" si="818"/>
        <v>0.71396853938167137</v>
      </c>
      <c r="U833" s="115">
        <f t="shared" si="861"/>
        <v>60.327956258099192</v>
      </c>
      <c r="V833" s="115">
        <f t="shared" si="819"/>
        <v>27.282743347344674</v>
      </c>
      <c r="W833" s="202">
        <f t="shared" si="868"/>
        <v>27.282743347344674</v>
      </c>
      <c r="Y833" s="205">
        <f t="shared" si="848"/>
        <v>123.14316805163787</v>
      </c>
      <c r="Z833" s="205">
        <f t="shared" si="849"/>
        <v>0.82792899040004242</v>
      </c>
      <c r="AA833" s="205">
        <f t="shared" si="820"/>
        <v>49.086337557654574</v>
      </c>
      <c r="AB833" s="205">
        <f t="shared" si="837"/>
        <v>48.968109750858332</v>
      </c>
      <c r="AC833" s="205">
        <f t="shared" si="850"/>
        <v>0.83772247204553807</v>
      </c>
      <c r="AD833" s="205">
        <f t="shared" si="821"/>
        <v>49.789465970132483</v>
      </c>
      <c r="AE833" s="205">
        <f t="shared" si="838"/>
        <v>0.82135621927415059</v>
      </c>
      <c r="AF833" s="205">
        <f t="shared" si="822"/>
        <v>0.82135621927415059</v>
      </c>
      <c r="AG833" s="205">
        <f t="shared" si="839"/>
        <v>0.82135621927415059</v>
      </c>
      <c r="AH833" s="205">
        <f t="shared" si="840"/>
        <v>0.82135621927415059</v>
      </c>
      <c r="AI833" s="205">
        <f t="shared" si="823"/>
        <v>0.83339046360403113</v>
      </c>
      <c r="AJ833" s="205">
        <f t="shared" si="851"/>
        <v>1338.2825925987277</v>
      </c>
      <c r="AK833" s="205">
        <f t="shared" si="841"/>
        <v>123.05759724063125</v>
      </c>
      <c r="AL833" s="205">
        <f t="shared" si="824"/>
        <v>123.05759724063125</v>
      </c>
      <c r="AM833" s="205">
        <f t="shared" si="825"/>
        <v>-39.02677956168214</v>
      </c>
      <c r="AN833" s="205">
        <f t="shared" si="842"/>
        <v>-39.02677956168214</v>
      </c>
      <c r="AO833" s="205">
        <f t="shared" si="826"/>
        <v>-39.02677956168214</v>
      </c>
      <c r="AP833" s="205">
        <f t="shared" si="843"/>
        <v>-39.02677956168214</v>
      </c>
      <c r="AQ833" s="205">
        <f t="shared" si="862"/>
        <v>39.02677956168214</v>
      </c>
      <c r="AR833" s="215">
        <f t="shared" si="827"/>
        <v>75.542549998192513</v>
      </c>
      <c r="AS833" s="215">
        <f t="shared" si="828"/>
        <v>75.542549998192513</v>
      </c>
      <c r="AT833" s="215">
        <f t="shared" si="829"/>
        <v>221.39389090342269</v>
      </c>
      <c r="AU833" s="215">
        <f t="shared" si="863"/>
        <v>17664.037853668426</v>
      </c>
      <c r="AV833" s="201"/>
      <c r="AW833" s="115">
        <f t="shared" si="852"/>
        <v>121.52699999999174</v>
      </c>
      <c r="AX833" s="115">
        <f t="shared" si="853"/>
        <v>0.33277957545226272</v>
      </c>
      <c r="AY833" s="115">
        <f t="shared" si="864"/>
        <v>19.197072056608629</v>
      </c>
      <c r="AZ833" s="115">
        <f t="shared" si="854"/>
        <v>0.33578328211639752</v>
      </c>
      <c r="BA833" s="115">
        <f t="shared" si="865"/>
        <v>19.457570142655051</v>
      </c>
      <c r="BB833" s="115">
        <f t="shared" si="855"/>
        <v>19.197072056608629</v>
      </c>
      <c r="BC833" s="115">
        <f t="shared" si="856"/>
        <v>19.197091002762832</v>
      </c>
      <c r="BD833" s="115">
        <f t="shared" si="857"/>
        <v>19.457570142655051</v>
      </c>
      <c r="BE833" s="115">
        <f t="shared" si="844"/>
        <v>0.26047913989221883</v>
      </c>
      <c r="BF833" s="115">
        <f t="shared" si="869"/>
        <v>0.3336757645742624</v>
      </c>
      <c r="BG833" s="115">
        <f t="shared" si="858"/>
        <v>1338.0232895568506</v>
      </c>
      <c r="BH833" s="115">
        <f t="shared" si="859"/>
        <v>105.33294751976418</v>
      </c>
      <c r="BI833" s="115">
        <f t="shared" si="870"/>
        <v>105.33294751976418</v>
      </c>
      <c r="BJ833" s="115">
        <f t="shared" si="845"/>
        <v>-7.7597771234662734</v>
      </c>
      <c r="BK833" s="115">
        <f t="shared" si="830"/>
        <v>-7.7597771234662734</v>
      </c>
      <c r="BL833" s="115">
        <f t="shared" si="831"/>
        <v>-7.7597771234662734</v>
      </c>
      <c r="BM833" s="115">
        <f t="shared" si="866"/>
        <v>7.7597771234662734</v>
      </c>
      <c r="BN833" s="201">
        <f t="shared" si="832"/>
        <v>86.793602872413388</v>
      </c>
      <c r="BO833" s="216">
        <f t="shared" si="867"/>
        <v>9496.0537349587303</v>
      </c>
      <c r="BP833" s="201"/>
      <c r="BQ833" s="110">
        <f t="shared" si="833"/>
        <v>10312.8521468297</v>
      </c>
      <c r="BR833" s="110">
        <f t="shared" si="834"/>
        <v>0.17128179093596888</v>
      </c>
      <c r="BS833" s="110">
        <f t="shared" si="846"/>
        <v>0.82871820906403104</v>
      </c>
      <c r="BT833" s="110">
        <f t="shared" si="847"/>
        <v>0.29309125801290009</v>
      </c>
      <c r="CC833" s="110"/>
      <c r="CD833" s="110"/>
      <c r="CE833" s="110"/>
      <c r="CW833" s="110"/>
      <c r="CX833" s="110"/>
    </row>
    <row r="834" spans="1:102">
      <c r="A834" s="110">
        <f t="shared" si="860"/>
        <v>1.1000000000001484</v>
      </c>
      <c r="B834" s="110">
        <f t="shared" si="835"/>
        <v>1464.4993050641328</v>
      </c>
      <c r="C834" s="116">
        <f t="shared" si="836"/>
        <v>1336.969502990956</v>
      </c>
      <c r="E834" s="205">
        <f t="shared" si="805"/>
        <v>1251.9130876415959</v>
      </c>
      <c r="F834" s="205">
        <f t="shared" si="806"/>
        <v>1353.8342812236417</v>
      </c>
      <c r="G834" s="205">
        <f t="shared" si="807"/>
        <v>-0.15916429550066491</v>
      </c>
      <c r="H834" s="205">
        <f t="shared" si="808"/>
        <v>1235.6908726685226</v>
      </c>
      <c r="I834" s="205">
        <f t="shared" si="809"/>
        <v>0</v>
      </c>
      <c r="K834" s="115">
        <f t="shared" si="810"/>
        <v>1225.7190000000182</v>
      </c>
      <c r="L834" s="115">
        <f t="shared" si="811"/>
        <v>1559.1280000000108</v>
      </c>
      <c r="M834" s="115">
        <f t="shared" si="812"/>
        <v>0.25510204081632137</v>
      </c>
      <c r="N834" s="115">
        <f t="shared" si="813"/>
        <v>1359.8265641324499</v>
      </c>
      <c r="O834" s="115">
        <f t="shared" si="814"/>
        <v>1827.0800000000058</v>
      </c>
      <c r="Q834" s="205">
        <f t="shared" si="815"/>
        <v>2.0857901085254325</v>
      </c>
      <c r="R834" s="204">
        <f t="shared" si="816"/>
        <v>173.6396470377309</v>
      </c>
      <c r="S834" s="204">
        <f t="shared" si="817"/>
        <v>173.6396470377309</v>
      </c>
      <c r="T834" s="115">
        <f t="shared" si="818"/>
        <v>0.71617834270856484</v>
      </c>
      <c r="U834" s="115">
        <f t="shared" si="861"/>
        <v>60.608254363908877</v>
      </c>
      <c r="V834" s="115">
        <f t="shared" si="819"/>
        <v>27.411025520645165</v>
      </c>
      <c r="W834" s="202">
        <f t="shared" si="868"/>
        <v>27.411025520645165</v>
      </c>
      <c r="Y834" s="205">
        <f t="shared" si="848"/>
        <v>123.2288620126609</v>
      </c>
      <c r="Z834" s="205">
        <f t="shared" si="849"/>
        <v>0.83453119375893425</v>
      </c>
      <c r="AA834" s="205">
        <f t="shared" si="820"/>
        <v>49.477923238740516</v>
      </c>
      <c r="AB834" s="205">
        <f t="shared" si="837"/>
        <v>49.358377546475154</v>
      </c>
      <c r="AC834" s="205">
        <f t="shared" si="850"/>
        <v>0.8443426958112038</v>
      </c>
      <c r="AD834" s="205">
        <f t="shared" si="821"/>
        <v>50.183279171181681</v>
      </c>
      <c r="AE834" s="205">
        <f t="shared" si="838"/>
        <v>0.82490162470652706</v>
      </c>
      <c r="AF834" s="205">
        <f t="shared" si="822"/>
        <v>0.82490162470652706</v>
      </c>
      <c r="AG834" s="205">
        <f t="shared" si="839"/>
        <v>0.82490162470652706</v>
      </c>
      <c r="AH834" s="205">
        <f t="shared" si="840"/>
        <v>0.82490162470652706</v>
      </c>
      <c r="AI834" s="205">
        <f t="shared" si="823"/>
        <v>0.84001064495671107</v>
      </c>
      <c r="AJ834" s="205">
        <f t="shared" si="851"/>
        <v>1337.527975197208</v>
      </c>
      <c r="AK834" s="205">
        <f t="shared" si="841"/>
        <v>123.14316805163787</v>
      </c>
      <c r="AL834" s="205">
        <f t="shared" si="824"/>
        <v>123.14316805163787</v>
      </c>
      <c r="AM834" s="205">
        <f t="shared" si="825"/>
        <v>-39.209005143497563</v>
      </c>
      <c r="AN834" s="205">
        <f t="shared" si="842"/>
        <v>-39.209005143497563</v>
      </c>
      <c r="AO834" s="205">
        <f t="shared" si="826"/>
        <v>-39.209005143497563</v>
      </c>
      <c r="AP834" s="205">
        <f t="shared" si="843"/>
        <v>-39.209005143497563</v>
      </c>
      <c r="AQ834" s="205">
        <f t="shared" si="862"/>
        <v>39.209005143497563</v>
      </c>
      <c r="AR834" s="215">
        <f t="shared" si="827"/>
        <v>75.611433394857627</v>
      </c>
      <c r="AS834" s="215">
        <f t="shared" si="828"/>
        <v>75.611433394857627</v>
      </c>
      <c r="AT834" s="215">
        <f t="shared" si="829"/>
        <v>223.47096089016998</v>
      </c>
      <c r="AU834" s="215">
        <f t="shared" si="863"/>
        <v>17887.508814558594</v>
      </c>
      <c r="AV834" s="201"/>
      <c r="AW834" s="115">
        <f t="shared" si="852"/>
        <v>121.62899999998433</v>
      </c>
      <c r="AX834" s="115">
        <f t="shared" si="853"/>
        <v>0.3336757645742624</v>
      </c>
      <c r="AY834" s="115">
        <f t="shared" si="864"/>
        <v>19.274672003258932</v>
      </c>
      <c r="AZ834" s="115">
        <f t="shared" si="854"/>
        <v>0.33667508372881438</v>
      </c>
      <c r="BA834" s="115">
        <f t="shared" si="865"/>
        <v>19.535137176265554</v>
      </c>
      <c r="BB834" s="115">
        <f t="shared" si="855"/>
        <v>19.274672003258932</v>
      </c>
      <c r="BC834" s="115">
        <f t="shared" si="856"/>
        <v>19.274688773997497</v>
      </c>
      <c r="BD834" s="115">
        <f t="shared" si="857"/>
        <v>19.535137176265554</v>
      </c>
      <c r="BE834" s="115">
        <f t="shared" si="844"/>
        <v>0.26044840226805732</v>
      </c>
      <c r="BF834" s="115">
        <f t="shared" si="869"/>
        <v>0.33456995044777771</v>
      </c>
      <c r="BG834" s="115">
        <f t="shared" si="858"/>
        <v>1337.267632608859</v>
      </c>
      <c r="BH834" s="115">
        <f t="shared" si="859"/>
        <v>105.37865658945965</v>
      </c>
      <c r="BI834" s="115">
        <f t="shared" si="870"/>
        <v>105.37865658945965</v>
      </c>
      <c r="BJ834" s="115">
        <f t="shared" si="845"/>
        <v>-7.752825720990753</v>
      </c>
      <c r="BK834" s="115">
        <f t="shared" si="830"/>
        <v>-7.752825720990753</v>
      </c>
      <c r="BL834" s="115">
        <f t="shared" si="831"/>
        <v>-7.752825720990753</v>
      </c>
      <c r="BM834" s="115">
        <f t="shared" si="866"/>
        <v>7.752825720990753</v>
      </c>
      <c r="BN834" s="201">
        <f t="shared" si="832"/>
        <v>87.266507435915386</v>
      </c>
      <c r="BO834" s="216">
        <f t="shared" si="867"/>
        <v>9583.3202423946459</v>
      </c>
      <c r="BP834" s="201"/>
      <c r="BQ834" s="110">
        <f t="shared" si="833"/>
        <v>10413.739099611041</v>
      </c>
      <c r="BR834" s="110">
        <f t="shared" si="834"/>
        <v>0.17176835950524921</v>
      </c>
      <c r="BS834" s="110">
        <f t="shared" si="846"/>
        <v>0.82823164049475084</v>
      </c>
      <c r="BT834" s="110">
        <f t="shared" si="847"/>
        <v>0.29595846521094582</v>
      </c>
      <c r="CC834" s="110"/>
      <c r="CD834" s="110"/>
      <c r="CE834" s="110"/>
      <c r="CW834" s="110"/>
      <c r="CX834" s="110"/>
    </row>
    <row r="835" spans="1:102">
      <c r="A835" s="110">
        <f t="shared" si="860"/>
        <v>1.0900000000001484</v>
      </c>
      <c r="B835" s="110">
        <f t="shared" si="835"/>
        <v>1464.3674931999135</v>
      </c>
      <c r="C835" s="116">
        <f t="shared" si="836"/>
        <v>1336.2133886570075</v>
      </c>
      <c r="E835" s="205">
        <f t="shared" si="805"/>
        <v>1250.638900451537</v>
      </c>
      <c r="F835" s="205">
        <f t="shared" si="806"/>
        <v>1352.3708812236418</v>
      </c>
      <c r="G835" s="205">
        <f t="shared" si="807"/>
        <v>-0.15905691062969507</v>
      </c>
      <c r="H835" s="205">
        <f t="shared" si="808"/>
        <v>1234.4577258776865</v>
      </c>
      <c r="I835" s="205">
        <f t="shared" si="809"/>
        <v>0</v>
      </c>
      <c r="K835" s="115">
        <f t="shared" si="810"/>
        <v>1224.501690000018</v>
      </c>
      <c r="L835" s="115">
        <f t="shared" si="811"/>
        <v>1558.3980800000109</v>
      </c>
      <c r="M835" s="115">
        <f t="shared" si="812"/>
        <v>0.25544959128064876</v>
      </c>
      <c r="N835" s="115">
        <f t="shared" si="813"/>
        <v>1358.9272533009753</v>
      </c>
      <c r="O835" s="115">
        <f t="shared" si="814"/>
        <v>1826.6738000000062</v>
      </c>
      <c r="Q835" s="205">
        <f t="shared" si="815"/>
        <v>2.1008987648354269</v>
      </c>
      <c r="R835" s="204">
        <f t="shared" si="816"/>
        <v>175.03730007242183</v>
      </c>
      <c r="S835" s="204">
        <f t="shared" si="817"/>
        <v>175.03730007242183</v>
      </c>
      <c r="T835" s="115">
        <f t="shared" si="818"/>
        <v>0.71838393700483139</v>
      </c>
      <c r="U835" s="115">
        <f t="shared" si="861"/>
        <v>60.888450119382476</v>
      </c>
      <c r="V835" s="115">
        <f t="shared" si="819"/>
        <v>27.539311071629612</v>
      </c>
      <c r="W835" s="202">
        <f t="shared" si="868"/>
        <v>27.539311071629612</v>
      </c>
      <c r="Y835" s="205">
        <f t="shared" si="848"/>
        <v>123.31467908361435</v>
      </c>
      <c r="Z835" s="205">
        <f t="shared" si="849"/>
        <v>0.84117587759517243</v>
      </c>
      <c r="AA835" s="205">
        <f t="shared" si="820"/>
        <v>49.871322188808179</v>
      </c>
      <c r="AB835" s="205">
        <f t="shared" si="837"/>
        <v>49.750467597910131</v>
      </c>
      <c r="AC835" s="205">
        <f t="shared" si="850"/>
        <v>0.85100562820467007</v>
      </c>
      <c r="AD835" s="205">
        <f t="shared" si="821"/>
        <v>50.578900040566516</v>
      </c>
      <c r="AE835" s="205">
        <f t="shared" si="838"/>
        <v>0.8284324426563856</v>
      </c>
      <c r="AF835" s="205">
        <f t="shared" si="822"/>
        <v>0.8284324426563856</v>
      </c>
      <c r="AG835" s="205">
        <f t="shared" si="839"/>
        <v>0.8284324426563856</v>
      </c>
      <c r="AH835" s="205">
        <f t="shared" si="840"/>
        <v>0.8284324426563856</v>
      </c>
      <c r="AI835" s="205">
        <f t="shared" si="823"/>
        <v>0.84667339831744459</v>
      </c>
      <c r="AJ835" s="205">
        <f t="shared" si="851"/>
        <v>1336.77266232942</v>
      </c>
      <c r="AK835" s="205">
        <f t="shared" si="841"/>
        <v>123.2288620126609</v>
      </c>
      <c r="AL835" s="205">
        <f t="shared" si="824"/>
        <v>123.2288620126609</v>
      </c>
      <c r="AM835" s="205">
        <f t="shared" si="825"/>
        <v>-39.390889021999563</v>
      </c>
      <c r="AN835" s="205">
        <f t="shared" si="842"/>
        <v>-39.390889021999563</v>
      </c>
      <c r="AO835" s="205">
        <f t="shared" si="826"/>
        <v>-39.390889021999563</v>
      </c>
      <c r="AP835" s="205">
        <f t="shared" si="843"/>
        <v>-39.390889021999563</v>
      </c>
      <c r="AQ835" s="205">
        <f t="shared" si="862"/>
        <v>39.390889021999563</v>
      </c>
      <c r="AR835" s="215">
        <f t="shared" si="827"/>
        <v>75.680157985942827</v>
      </c>
      <c r="AS835" s="215">
        <f t="shared" si="828"/>
        <v>75.680157985942827</v>
      </c>
      <c r="AT835" s="215">
        <f t="shared" si="829"/>
        <v>225.56246776090333</v>
      </c>
      <c r="AU835" s="215">
        <f t="shared" si="863"/>
        <v>18113.071282319499</v>
      </c>
      <c r="AV835" s="201"/>
      <c r="AW835" s="115">
        <f t="shared" si="852"/>
        <v>121.73100000002239</v>
      </c>
      <c r="AX835" s="115">
        <f t="shared" si="853"/>
        <v>0.33456995044777776</v>
      </c>
      <c r="AY835" s="115">
        <f t="shared" si="864"/>
        <v>19.352202421120325</v>
      </c>
      <c r="AZ835" s="115">
        <f t="shared" si="854"/>
        <v>0.33756489148322899</v>
      </c>
      <c r="BA835" s="115">
        <f t="shared" si="865"/>
        <v>19.612633243740831</v>
      </c>
      <c r="BB835" s="115">
        <f t="shared" si="855"/>
        <v>19.352202421120325</v>
      </c>
      <c r="BC835" s="115">
        <f t="shared" si="856"/>
        <v>19.352217031207402</v>
      </c>
      <c r="BD835" s="115">
        <f t="shared" si="857"/>
        <v>19.612633243740831</v>
      </c>
      <c r="BE835" s="115">
        <f t="shared" si="844"/>
        <v>0.26041621253342839</v>
      </c>
      <c r="BF835" s="115">
        <f t="shared" si="869"/>
        <v>0.33546214353315162</v>
      </c>
      <c r="BG835" s="115">
        <f t="shared" si="858"/>
        <v>1336.5112887073967</v>
      </c>
      <c r="BH835" s="115">
        <f t="shared" si="859"/>
        <v>105.42439518515029</v>
      </c>
      <c r="BI835" s="115">
        <f t="shared" si="870"/>
        <v>105.42439518515029</v>
      </c>
      <c r="BJ835" s="115">
        <f t="shared" si="845"/>
        <v>-7.7458815961135148</v>
      </c>
      <c r="BK835" s="115">
        <f t="shared" si="830"/>
        <v>-7.7458815961135148</v>
      </c>
      <c r="BL835" s="115">
        <f t="shared" si="831"/>
        <v>-7.7458815961135148</v>
      </c>
      <c r="BM835" s="115">
        <f t="shared" si="866"/>
        <v>7.7458815961135148</v>
      </c>
      <c r="BN835" s="201">
        <f t="shared" si="832"/>
        <v>87.7405588522969</v>
      </c>
      <c r="BO835" s="216">
        <f t="shared" si="867"/>
        <v>9671.060801246942</v>
      </c>
      <c r="BP835" s="201"/>
      <c r="BQ835" s="110">
        <f t="shared" si="833"/>
        <v>10515.2618493542</v>
      </c>
      <c r="BR835" s="110">
        <f t="shared" si="834"/>
        <v>0.17225506641503105</v>
      </c>
      <c r="BS835" s="110">
        <f t="shared" si="846"/>
        <v>0.82774493358496892</v>
      </c>
      <c r="BT835" s="110">
        <f t="shared" si="847"/>
        <v>0.29884374175864636</v>
      </c>
      <c r="CC835" s="110"/>
      <c r="CD835" s="110"/>
      <c r="CE835" s="110"/>
      <c r="CW835" s="110"/>
      <c r="CX835" s="110"/>
    </row>
    <row r="836" spans="1:102">
      <c r="A836" s="110">
        <f t="shared" si="860"/>
        <v>1.0800000000001484</v>
      </c>
      <c r="B836" s="110">
        <f t="shared" si="835"/>
        <v>1464.2356813356942</v>
      </c>
      <c r="C836" s="116">
        <f t="shared" si="836"/>
        <v>1335.456587077148</v>
      </c>
      <c r="E836" s="205">
        <f t="shared" si="805"/>
        <v>1249.3635869067266</v>
      </c>
      <c r="F836" s="205">
        <f t="shared" si="806"/>
        <v>1350.9046812236418</v>
      </c>
      <c r="G836" s="205">
        <f t="shared" si="807"/>
        <v>-0.15894911641200135</v>
      </c>
      <c r="H836" s="205">
        <f t="shared" si="808"/>
        <v>1233.2237196855453</v>
      </c>
      <c r="I836" s="205">
        <f t="shared" si="809"/>
        <v>0</v>
      </c>
      <c r="K836" s="115">
        <f t="shared" si="810"/>
        <v>1223.2833600000181</v>
      </c>
      <c r="L836" s="115">
        <f t="shared" si="811"/>
        <v>1557.6675200000109</v>
      </c>
      <c r="M836" s="115">
        <f t="shared" si="812"/>
        <v>0.25579809004092247</v>
      </c>
      <c r="N836" s="115">
        <f t="shared" si="813"/>
        <v>1358.0277092731776</v>
      </c>
      <c r="O836" s="115">
        <f t="shared" si="814"/>
        <v>1826.2672000000061</v>
      </c>
      <c r="Q836" s="205">
        <f t="shared" si="815"/>
        <v>2.116109697994196</v>
      </c>
      <c r="R836" s="204">
        <f t="shared" si="816"/>
        <v>176.43935639860075</v>
      </c>
      <c r="S836" s="204">
        <f t="shared" si="817"/>
        <v>176.43935639860075</v>
      </c>
      <c r="T836" s="115">
        <f t="shared" si="818"/>
        <v>0.72058533315597617</v>
      </c>
      <c r="U836" s="115">
        <f t="shared" si="861"/>
        <v>61.168541781941279</v>
      </c>
      <c r="V836" s="115">
        <f t="shared" si="819"/>
        <v>27.667599255577247</v>
      </c>
      <c r="W836" s="202">
        <f t="shared" si="868"/>
        <v>27.667599255577247</v>
      </c>
      <c r="Y836" s="205">
        <f t="shared" si="848"/>
        <v>123.40061921411223</v>
      </c>
      <c r="Z836" s="205">
        <f t="shared" si="849"/>
        <v>0.84786362358594014</v>
      </c>
      <c r="AA836" s="205">
        <f t="shared" si="820"/>
        <v>50.266530194890557</v>
      </c>
      <c r="AB836" s="205">
        <f t="shared" si="837"/>
        <v>50.144376488130128</v>
      </c>
      <c r="AC836" s="205">
        <f t="shared" si="850"/>
        <v>0.85771185308087694</v>
      </c>
      <c r="AD836" s="205">
        <f t="shared" si="821"/>
        <v>50.976324083591422</v>
      </c>
      <c r="AE836" s="205">
        <f t="shared" si="838"/>
        <v>0.83194759546129404</v>
      </c>
      <c r="AF836" s="205">
        <f t="shared" si="822"/>
        <v>0.83194759546129404</v>
      </c>
      <c r="AG836" s="205">
        <f t="shared" si="839"/>
        <v>0.83194759546129404</v>
      </c>
      <c r="AH836" s="205">
        <f t="shared" si="840"/>
        <v>0.83194759546129404</v>
      </c>
      <c r="AI836" s="205">
        <f t="shared" si="823"/>
        <v>0.85337930359829051</v>
      </c>
      <c r="AJ836" s="205">
        <f t="shared" si="851"/>
        <v>1336.016655261504</v>
      </c>
      <c r="AK836" s="205">
        <f t="shared" si="841"/>
        <v>123.31467908361435</v>
      </c>
      <c r="AL836" s="205">
        <f t="shared" si="824"/>
        <v>123.31467908361435</v>
      </c>
      <c r="AM836" s="205">
        <f t="shared" si="825"/>
        <v>-39.572389761534993</v>
      </c>
      <c r="AN836" s="205">
        <f t="shared" si="842"/>
        <v>-39.572389761534993</v>
      </c>
      <c r="AO836" s="205">
        <f t="shared" si="826"/>
        <v>-39.572389761534993</v>
      </c>
      <c r="AP836" s="205">
        <f t="shared" si="843"/>
        <v>-39.572389761534993</v>
      </c>
      <c r="AQ836" s="205">
        <f t="shared" si="862"/>
        <v>39.572389761534993</v>
      </c>
      <c r="AR836" s="215">
        <f t="shared" si="827"/>
        <v>75.748714619719124</v>
      </c>
      <c r="AS836" s="215">
        <f t="shared" si="828"/>
        <v>75.748714619719124</v>
      </c>
      <c r="AT836" s="215">
        <f t="shared" si="829"/>
        <v>227.6684657847814</v>
      </c>
      <c r="AU836" s="215">
        <f t="shared" si="863"/>
        <v>18340.739748104279</v>
      </c>
      <c r="AV836" s="201"/>
      <c r="AW836" s="115">
        <f t="shared" si="852"/>
        <v>121.83299999999224</v>
      </c>
      <c r="AX836" s="115">
        <f t="shared" si="853"/>
        <v>0.33546214353315162</v>
      </c>
      <c r="AY836" s="115">
        <f t="shared" si="864"/>
        <v>19.429663382893523</v>
      </c>
      <c r="AZ836" s="115">
        <f t="shared" si="854"/>
        <v>0.33845271581384823</v>
      </c>
      <c r="BA836" s="115">
        <f t="shared" si="865"/>
        <v>19.690058433135054</v>
      </c>
      <c r="BB836" s="115">
        <f t="shared" si="855"/>
        <v>19.429663382893523</v>
      </c>
      <c r="BC836" s="115">
        <f t="shared" si="856"/>
        <v>19.429675847168539</v>
      </c>
      <c r="BD836" s="115">
        <f t="shared" si="857"/>
        <v>19.690058433135054</v>
      </c>
      <c r="BE836" s="115">
        <f t="shared" si="844"/>
        <v>0.26038258596651431</v>
      </c>
      <c r="BF836" s="115">
        <f t="shared" si="869"/>
        <v>0.33635235451666623</v>
      </c>
      <c r="BG836" s="115">
        <f t="shared" si="858"/>
        <v>1335.7542595290934</v>
      </c>
      <c r="BH836" s="115">
        <f t="shared" si="859"/>
        <v>105.47016302486999</v>
      </c>
      <c r="BI836" s="115">
        <f t="shared" si="870"/>
        <v>105.47016302486999</v>
      </c>
      <c r="BJ836" s="115">
        <f t="shared" si="845"/>
        <v>-7.7389475944035127</v>
      </c>
      <c r="BK836" s="115">
        <f t="shared" si="830"/>
        <v>-7.7389475944035127</v>
      </c>
      <c r="BL836" s="115">
        <f t="shared" si="831"/>
        <v>-7.7389475944035127</v>
      </c>
      <c r="BM836" s="115">
        <f t="shared" si="866"/>
        <v>7.7389475944035127</v>
      </c>
      <c r="BN836" s="201">
        <f t="shared" si="832"/>
        <v>88.215764171832816</v>
      </c>
      <c r="BO836" s="216">
        <f t="shared" si="867"/>
        <v>9759.2765654187751</v>
      </c>
      <c r="BP836" s="201"/>
      <c r="BQ836" s="110">
        <f t="shared" si="833"/>
        <v>10617.422883687326</v>
      </c>
      <c r="BR836" s="110">
        <f t="shared" si="834"/>
        <v>0.17274191627313917</v>
      </c>
      <c r="BS836" s="110">
        <f t="shared" si="846"/>
        <v>0.82725808372686083</v>
      </c>
      <c r="BT836" s="110">
        <f t="shared" si="847"/>
        <v>0.30174715835439386</v>
      </c>
      <c r="CC836" s="110"/>
      <c r="CD836" s="110"/>
      <c r="CE836" s="110"/>
      <c r="CW836" s="110"/>
      <c r="CX836" s="110"/>
    </row>
    <row r="837" spans="1:102">
      <c r="A837" s="110">
        <f t="shared" si="860"/>
        <v>1.0700000000001484</v>
      </c>
      <c r="B837" s="110">
        <f t="shared" si="835"/>
        <v>1464.1038694714748</v>
      </c>
      <c r="C837" s="116">
        <f t="shared" si="836"/>
        <v>1334.6990999309508</v>
      </c>
      <c r="E837" s="205">
        <f t="shared" si="805"/>
        <v>1248.087147007165</v>
      </c>
      <c r="F837" s="205">
        <f t="shared" si="806"/>
        <v>1349.435681223642</v>
      </c>
      <c r="G837" s="205">
        <f t="shared" si="807"/>
        <v>-0.15884091733061895</v>
      </c>
      <c r="H837" s="205">
        <f t="shared" si="808"/>
        <v>1231.9888528621061</v>
      </c>
      <c r="I837" s="205">
        <f t="shared" si="809"/>
        <v>0</v>
      </c>
      <c r="K837" s="115">
        <f t="shared" si="810"/>
        <v>1222.0640100000182</v>
      </c>
      <c r="L837" s="115">
        <f t="shared" si="811"/>
        <v>1556.9363200000109</v>
      </c>
      <c r="M837" s="115">
        <f t="shared" si="812"/>
        <v>0.25614754098360137</v>
      </c>
      <c r="N837" s="115">
        <f t="shared" si="813"/>
        <v>1357.1279346940623</v>
      </c>
      <c r="O837" s="115">
        <f t="shared" si="814"/>
        <v>1825.860200000006</v>
      </c>
      <c r="Q837" s="205">
        <f t="shared" si="815"/>
        <v>2.131424239475487</v>
      </c>
      <c r="R837" s="204">
        <f t="shared" si="816"/>
        <v>177.84571668542191</v>
      </c>
      <c r="S837" s="204">
        <f t="shared" si="817"/>
        <v>177.84571668542191</v>
      </c>
      <c r="T837" s="115">
        <f t="shared" si="818"/>
        <v>0.72278254201269088</v>
      </c>
      <c r="U837" s="115">
        <f t="shared" si="861"/>
        <v>61.448527628299857</v>
      </c>
      <c r="V837" s="115">
        <f t="shared" si="819"/>
        <v>27.795889335587638</v>
      </c>
      <c r="W837" s="202">
        <f t="shared" si="868"/>
        <v>27.795889335587638</v>
      </c>
      <c r="Y837" s="205">
        <f t="shared" si="848"/>
        <v>123.48668234392323</v>
      </c>
      <c r="Z837" s="205">
        <f t="shared" si="849"/>
        <v>0.85459502294118661</v>
      </c>
      <c r="AA837" s="205">
        <f t="shared" si="820"/>
        <v>50.66354260019223</v>
      </c>
      <c r="AB837" s="205">
        <f t="shared" si="837"/>
        <v>50.540100385745475</v>
      </c>
      <c r="AC837" s="205">
        <f t="shared" si="850"/>
        <v>0.86446196386668672</v>
      </c>
      <c r="AD837" s="205">
        <f t="shared" si="821"/>
        <v>51.375546353593094</v>
      </c>
      <c r="AE837" s="205">
        <f t="shared" si="838"/>
        <v>0.83544596784761893</v>
      </c>
      <c r="AF837" s="205">
        <f t="shared" si="822"/>
        <v>0.83544596784761893</v>
      </c>
      <c r="AG837" s="205">
        <f t="shared" si="839"/>
        <v>0.83544596784761893</v>
      </c>
      <c r="AH837" s="205">
        <f t="shared" si="840"/>
        <v>0.83544596784761893</v>
      </c>
      <c r="AI837" s="205">
        <f t="shared" si="823"/>
        <v>0.8601289501355287</v>
      </c>
      <c r="AJ837" s="205">
        <f t="shared" si="851"/>
        <v>1335.259955340558</v>
      </c>
      <c r="AK837" s="205">
        <f t="shared" si="841"/>
        <v>123.40061921411223</v>
      </c>
      <c r="AL837" s="205">
        <f t="shared" si="824"/>
        <v>123.40061921411223</v>
      </c>
      <c r="AM837" s="205">
        <f t="shared" si="825"/>
        <v>-39.753464471172634</v>
      </c>
      <c r="AN837" s="205">
        <f t="shared" si="842"/>
        <v>-39.753464471172634</v>
      </c>
      <c r="AO837" s="205">
        <f t="shared" si="826"/>
        <v>-39.753464471172634</v>
      </c>
      <c r="AP837" s="205">
        <f t="shared" si="843"/>
        <v>-39.753464471172634</v>
      </c>
      <c r="AQ837" s="205">
        <f t="shared" si="862"/>
        <v>39.753464471172634</v>
      </c>
      <c r="AR837" s="215">
        <f t="shared" si="827"/>
        <v>75.817093766511448</v>
      </c>
      <c r="AS837" s="215">
        <f t="shared" si="828"/>
        <v>75.817093766511448</v>
      </c>
      <c r="AT837" s="215">
        <f t="shared" si="829"/>
        <v>229.7890077100669</v>
      </c>
      <c r="AU837" s="215">
        <f t="shared" si="863"/>
        <v>18570.528755814346</v>
      </c>
      <c r="AV837" s="201"/>
      <c r="AW837" s="115">
        <f t="shared" si="852"/>
        <v>121.93499999998483</v>
      </c>
      <c r="AX837" s="115">
        <f t="shared" si="853"/>
        <v>0.33635235451666629</v>
      </c>
      <c r="AY837" s="115">
        <f t="shared" si="864"/>
        <v>19.507054989726623</v>
      </c>
      <c r="AZ837" s="115">
        <f t="shared" si="854"/>
        <v>0.33933856738090701</v>
      </c>
      <c r="BA837" s="115">
        <f t="shared" si="865"/>
        <v>19.767412860892573</v>
      </c>
      <c r="BB837" s="115">
        <f t="shared" si="855"/>
        <v>19.507054989726623</v>
      </c>
      <c r="BC837" s="115">
        <f t="shared" si="856"/>
        <v>19.507065323112574</v>
      </c>
      <c r="BD837" s="115">
        <f t="shared" si="857"/>
        <v>19.767412860892573</v>
      </c>
      <c r="BE837" s="115">
        <f t="shared" si="844"/>
        <v>0.26034753777999953</v>
      </c>
      <c r="BF837" s="115">
        <f t="shared" si="869"/>
        <v>0.33724059432004594</v>
      </c>
      <c r="BG837" s="115">
        <f t="shared" si="858"/>
        <v>1334.9965468457424</v>
      </c>
      <c r="BH837" s="115">
        <f t="shared" si="859"/>
        <v>105.5159598142608</v>
      </c>
      <c r="BI837" s="115">
        <f t="shared" si="870"/>
        <v>105.5159598142608</v>
      </c>
      <c r="BJ837" s="115">
        <f t="shared" si="845"/>
        <v>-7.7320266503895692</v>
      </c>
      <c r="BK837" s="115">
        <f t="shared" si="830"/>
        <v>-7.7320266503895692</v>
      </c>
      <c r="BL837" s="115">
        <f t="shared" si="831"/>
        <v>-7.7320266503895692</v>
      </c>
      <c r="BM837" s="115">
        <f t="shared" si="866"/>
        <v>7.7320266503895692</v>
      </c>
      <c r="BN837" s="201">
        <f t="shared" si="832"/>
        <v>88.692130599680368</v>
      </c>
      <c r="BO837" s="216">
        <f t="shared" si="867"/>
        <v>9847.9686960184554</v>
      </c>
      <c r="BP837" s="201"/>
      <c r="BQ837" s="110">
        <f t="shared" si="833"/>
        <v>10720.224701998046</v>
      </c>
      <c r="BR837" s="110">
        <f t="shared" si="834"/>
        <v>0.17322891331142673</v>
      </c>
      <c r="BS837" s="110">
        <f t="shared" si="846"/>
        <v>0.82677108668857324</v>
      </c>
      <c r="BT837" s="110">
        <f t="shared" si="847"/>
        <v>0.30466878603078451</v>
      </c>
      <c r="CC837" s="110"/>
      <c r="CD837" s="110"/>
      <c r="CE837" s="110"/>
      <c r="CW837" s="110"/>
      <c r="CX837" s="110"/>
    </row>
    <row r="838" spans="1:102">
      <c r="A838" s="110">
        <f t="shared" si="860"/>
        <v>1.0600000000001484</v>
      </c>
      <c r="B838" s="110">
        <f t="shared" si="835"/>
        <v>1463.9720576072555</v>
      </c>
      <c r="C838" s="116">
        <f t="shared" si="836"/>
        <v>1333.9409289932855</v>
      </c>
      <c r="E838" s="205">
        <f t="shared" si="805"/>
        <v>1246.8095807528516</v>
      </c>
      <c r="F838" s="205">
        <f t="shared" si="806"/>
        <v>1347.9638812236419</v>
      </c>
      <c r="G838" s="205">
        <f t="shared" si="807"/>
        <v>-0.15873231785545311</v>
      </c>
      <c r="H838" s="205">
        <f t="shared" si="808"/>
        <v>1230.7531241780762</v>
      </c>
      <c r="I838" s="205">
        <f t="shared" si="809"/>
        <v>0</v>
      </c>
      <c r="K838" s="115">
        <f t="shared" si="810"/>
        <v>1220.8436400000182</v>
      </c>
      <c r="L838" s="115">
        <f t="shared" si="811"/>
        <v>1556.2044800000108</v>
      </c>
      <c r="M838" s="115">
        <f t="shared" si="812"/>
        <v>0.25649794801641068</v>
      </c>
      <c r="N838" s="115">
        <f t="shared" si="813"/>
        <v>1356.2279322215236</v>
      </c>
      <c r="O838" s="115">
        <f t="shared" si="814"/>
        <v>1825.4528000000059</v>
      </c>
      <c r="Q838" s="205">
        <f t="shared" si="815"/>
        <v>2.1468437411330079</v>
      </c>
      <c r="R838" s="204">
        <f t="shared" si="816"/>
        <v>179.25627759587161</v>
      </c>
      <c r="S838" s="204">
        <f t="shared" si="817"/>
        <v>179.25627759587161</v>
      </c>
      <c r="T838" s="115">
        <f t="shared" si="818"/>
        <v>0.72497557439098326</v>
      </c>
      <c r="U838" s="115">
        <f t="shared" si="861"/>
        <v>61.728405954260211</v>
      </c>
      <c r="V838" s="115">
        <f t="shared" si="819"/>
        <v>27.924180582511653</v>
      </c>
      <c r="W838" s="202">
        <f t="shared" si="868"/>
        <v>27.924180582511653</v>
      </c>
      <c r="Y838" s="205">
        <f t="shared" si="848"/>
        <v>123.57286840299355</v>
      </c>
      <c r="Z838" s="205">
        <f t="shared" si="849"/>
        <v>0.86137067662876365</v>
      </c>
      <c r="AA838" s="205">
        <f t="shared" si="820"/>
        <v>51.062354288494902</v>
      </c>
      <c r="AB838" s="205">
        <f t="shared" si="837"/>
        <v>50.937635030457201</v>
      </c>
      <c r="AC838" s="205">
        <f t="shared" si="850"/>
        <v>0.87125656378675709</v>
      </c>
      <c r="AD838" s="205">
        <f t="shared" si="821"/>
        <v>51.776561436111749</v>
      </c>
      <c r="AE838" s="205">
        <f t="shared" si="838"/>
        <v>0.83892640565454712</v>
      </c>
      <c r="AF838" s="205">
        <f t="shared" si="822"/>
        <v>0.83892640565454712</v>
      </c>
      <c r="AG838" s="205">
        <f t="shared" si="839"/>
        <v>0.83892640565454712</v>
      </c>
      <c r="AH838" s="205">
        <f t="shared" si="840"/>
        <v>0.83892640565454712</v>
      </c>
      <c r="AI838" s="205">
        <f t="shared" si="823"/>
        <v>0.86692293690914857</v>
      </c>
      <c r="AJ838" s="205">
        <f t="shared" si="851"/>
        <v>1334.5025639979797</v>
      </c>
      <c r="AK838" s="205">
        <f t="shared" si="841"/>
        <v>123.48668234392323</v>
      </c>
      <c r="AL838" s="205">
        <f t="shared" si="824"/>
        <v>123.48668234392323</v>
      </c>
      <c r="AM838" s="205">
        <f t="shared" si="825"/>
        <v>-39.934068753767008</v>
      </c>
      <c r="AN838" s="205">
        <f t="shared" si="842"/>
        <v>-39.934068753767008</v>
      </c>
      <c r="AO838" s="205">
        <f t="shared" si="826"/>
        <v>-39.934068753767008</v>
      </c>
      <c r="AP838" s="205">
        <f t="shared" si="843"/>
        <v>-39.934068753767008</v>
      </c>
      <c r="AQ838" s="205">
        <f t="shared" si="862"/>
        <v>39.934068753767008</v>
      </c>
      <c r="AR838" s="215">
        <f t="shared" si="827"/>
        <v>75.885285505532323</v>
      </c>
      <c r="AS838" s="215">
        <f t="shared" si="828"/>
        <v>75.885285505532323</v>
      </c>
      <c r="AT838" s="215">
        <f t="shared" si="829"/>
        <v>231.92414468327459</v>
      </c>
      <c r="AU838" s="215">
        <f t="shared" si="863"/>
        <v>18802.452900497621</v>
      </c>
      <c r="AV838" s="201"/>
      <c r="AW838" s="115">
        <f t="shared" si="852"/>
        <v>122.03700000000015</v>
      </c>
      <c r="AX838" s="115">
        <f t="shared" si="853"/>
        <v>0.33724059432004583</v>
      </c>
      <c r="AY838" s="115">
        <f t="shared" si="864"/>
        <v>19.584377372103397</v>
      </c>
      <c r="AZ838" s="115">
        <f t="shared" si="854"/>
        <v>0.34022245708017018</v>
      </c>
      <c r="BA838" s="115">
        <f t="shared" si="865"/>
        <v>19.84469667274039</v>
      </c>
      <c r="BB838" s="115">
        <f t="shared" si="855"/>
        <v>19.584377372103397</v>
      </c>
      <c r="BC838" s="115">
        <f t="shared" si="856"/>
        <v>19.58438558961647</v>
      </c>
      <c r="BD838" s="115">
        <f t="shared" si="857"/>
        <v>19.84469667274039</v>
      </c>
      <c r="BE838" s="115">
        <f t="shared" si="844"/>
        <v>0.26031108312391993</v>
      </c>
      <c r="BF838" s="115">
        <f t="shared" si="869"/>
        <v>0.33812687411026704</v>
      </c>
      <c r="BG838" s="115">
        <f t="shared" si="858"/>
        <v>1334.2381525282092</v>
      </c>
      <c r="BH838" s="115">
        <f t="shared" si="859"/>
        <v>105.56178524568612</v>
      </c>
      <c r="BI838" s="115">
        <f t="shared" si="870"/>
        <v>105.56178524568612</v>
      </c>
      <c r="BJ838" s="115">
        <f t="shared" si="845"/>
        <v>-7.7251217906861642</v>
      </c>
      <c r="BK838" s="115">
        <f t="shared" si="830"/>
        <v>-7.7251217906861642</v>
      </c>
      <c r="BL838" s="115">
        <f t="shared" si="831"/>
        <v>-7.7251217906861642</v>
      </c>
      <c r="BM838" s="115">
        <f t="shared" si="866"/>
        <v>7.7251217906861642</v>
      </c>
      <c r="BN838" s="201">
        <f t="shared" si="832"/>
        <v>89.169665499848762</v>
      </c>
      <c r="BO838" s="216">
        <f t="shared" si="867"/>
        <v>9937.138361518304</v>
      </c>
      <c r="BP838" s="201"/>
      <c r="BQ838" s="110">
        <f t="shared" si="833"/>
        <v>10823.669815416237</v>
      </c>
      <c r="BR838" s="110">
        <f t="shared" si="834"/>
        <v>0.17371606138351653</v>
      </c>
      <c r="BS838" s="110">
        <f t="shared" si="846"/>
        <v>0.82628393861648342</v>
      </c>
      <c r="BT838" s="110">
        <f t="shared" si="847"/>
        <v>0.3076086961541295</v>
      </c>
      <c r="CC838" s="110"/>
      <c r="CD838" s="110"/>
      <c r="CE838" s="110"/>
      <c r="CW838" s="110"/>
      <c r="CX838" s="110"/>
    </row>
    <row r="839" spans="1:102">
      <c r="A839" s="110">
        <f t="shared" si="860"/>
        <v>1.0500000000001484</v>
      </c>
      <c r="B839" s="110">
        <f t="shared" si="835"/>
        <v>1463.8402457430361</v>
      </c>
      <c r="C839" s="116">
        <f t="shared" si="836"/>
        <v>1333.1820761382303</v>
      </c>
      <c r="E839" s="205">
        <f t="shared" si="805"/>
        <v>1245.530888143787</v>
      </c>
      <c r="F839" s="205">
        <f t="shared" si="806"/>
        <v>1346.4892812236419</v>
      </c>
      <c r="G839" s="205">
        <f t="shared" si="807"/>
        <v>-0.1586233224429387</v>
      </c>
      <c r="H839" s="205">
        <f t="shared" si="808"/>
        <v>1229.5165324049603</v>
      </c>
      <c r="I839" s="205">
        <f t="shared" si="809"/>
        <v>0</v>
      </c>
      <c r="K839" s="115">
        <f t="shared" si="810"/>
        <v>1219.6222500000181</v>
      </c>
      <c r="L839" s="115">
        <f t="shared" si="811"/>
        <v>1555.4720000000109</v>
      </c>
      <c r="M839" s="115">
        <f t="shared" si="812"/>
        <v>0.25684931506848796</v>
      </c>
      <c r="N839" s="115">
        <f t="shared" si="813"/>
        <v>1355.3277045264247</v>
      </c>
      <c r="O839" s="115">
        <f t="shared" si="814"/>
        <v>1825.045000000006</v>
      </c>
      <c r="Q839" s="205">
        <f t="shared" si="815"/>
        <v>2.1623695756188721</v>
      </c>
      <c r="R839" s="204">
        <f t="shared" si="816"/>
        <v>180.67093165694871</v>
      </c>
      <c r="S839" s="204">
        <f t="shared" si="817"/>
        <v>180.67093165694871</v>
      </c>
      <c r="T839" s="115">
        <f t="shared" si="818"/>
        <v>0.72716444107230471</v>
      </c>
      <c r="U839" s="115">
        <f t="shared" si="861"/>
        <v>62.008175074508387</v>
      </c>
      <c r="V839" s="115">
        <f t="shared" si="819"/>
        <v>28.052472274883559</v>
      </c>
      <c r="W839" s="202">
        <f t="shared" si="868"/>
        <v>28.052472274883559</v>
      </c>
      <c r="Y839" s="205">
        <f t="shared" si="848"/>
        <v>123.65917731158322</v>
      </c>
      <c r="Z839" s="205">
        <f t="shared" si="849"/>
        <v>0.86819119560583691</v>
      </c>
      <c r="AA839" s="205">
        <f t="shared" si="820"/>
        <v>51.462959668011152</v>
      </c>
      <c r="AB839" s="205">
        <f t="shared" si="837"/>
        <v>51.336975717994875</v>
      </c>
      <c r="AC839" s="205">
        <f t="shared" si="850"/>
        <v>0.87809626609570723</v>
      </c>
      <c r="AD839" s="205">
        <f t="shared" si="821"/>
        <v>52.179363432502981</v>
      </c>
      <c r="AE839" s="205">
        <f t="shared" si="838"/>
        <v>0.84238771450810646</v>
      </c>
      <c r="AF839" s="205">
        <f t="shared" si="822"/>
        <v>0.84238771450810646</v>
      </c>
      <c r="AG839" s="205">
        <f t="shared" si="839"/>
        <v>0.84238771450810646</v>
      </c>
      <c r="AH839" s="205">
        <f t="shared" si="840"/>
        <v>0.84238771450810646</v>
      </c>
      <c r="AI839" s="205">
        <f t="shared" si="823"/>
        <v>0.87376187276833928</v>
      </c>
      <c r="AJ839" s="205">
        <f t="shared" si="851"/>
        <v>1333.7444827529232</v>
      </c>
      <c r="AK839" s="205">
        <f t="shared" si="841"/>
        <v>123.57286840299355</v>
      </c>
      <c r="AL839" s="205">
        <f t="shared" si="824"/>
        <v>123.57286840299355</v>
      </c>
      <c r="AM839" s="205">
        <f t="shared" si="825"/>
        <v>-40.114156652190687</v>
      </c>
      <c r="AN839" s="205">
        <f t="shared" si="842"/>
        <v>-40.114156652190687</v>
      </c>
      <c r="AO839" s="205">
        <f t="shared" si="826"/>
        <v>-40.114156652190687</v>
      </c>
      <c r="AP839" s="205">
        <f t="shared" si="843"/>
        <v>-40.114156652190687</v>
      </c>
      <c r="AQ839" s="205">
        <f t="shared" si="862"/>
        <v>40.114156652190687</v>
      </c>
      <c r="AR839" s="215">
        <f t="shared" si="827"/>
        <v>75.953279511417122</v>
      </c>
      <c r="AS839" s="215">
        <f t="shared" si="828"/>
        <v>75.953279511417122</v>
      </c>
      <c r="AT839" s="215">
        <f t="shared" si="829"/>
        <v>234.07392616504637</v>
      </c>
      <c r="AU839" s="215">
        <f t="shared" si="863"/>
        <v>19036.526826662666</v>
      </c>
      <c r="AV839" s="201"/>
      <c r="AW839" s="115">
        <f t="shared" si="852"/>
        <v>122.13900000001547</v>
      </c>
      <c r="AX839" s="115">
        <f t="shared" si="853"/>
        <v>0.33812687411026698</v>
      </c>
      <c r="AY839" s="115">
        <f t="shared" si="864"/>
        <v>19.661630690764369</v>
      </c>
      <c r="AZ839" s="115">
        <f t="shared" si="854"/>
        <v>0.34110439605274279</v>
      </c>
      <c r="BA839" s="115">
        <f t="shared" si="865"/>
        <v>19.921910044613412</v>
      </c>
      <c r="BB839" s="115">
        <f t="shared" si="855"/>
        <v>19.661630690764369</v>
      </c>
      <c r="BC839" s="115">
        <f t="shared" si="856"/>
        <v>19.661636807523333</v>
      </c>
      <c r="BD839" s="115">
        <f t="shared" si="857"/>
        <v>19.921910044613412</v>
      </c>
      <c r="BE839" s="115">
        <f t="shared" si="844"/>
        <v>0.26027323709007888</v>
      </c>
      <c r="BF839" s="115">
        <f t="shared" si="869"/>
        <v>0.33901120530967921</v>
      </c>
      <c r="BG839" s="115">
        <f t="shared" si="858"/>
        <v>1333.4790785504701</v>
      </c>
      <c r="BH839" s="115">
        <f t="shared" si="859"/>
        <v>105.60763899788971</v>
      </c>
      <c r="BI839" s="115">
        <f t="shared" si="870"/>
        <v>105.60763899788971</v>
      </c>
      <c r="BJ839" s="115">
        <f t="shared" si="845"/>
        <v>-7.7182361373771098</v>
      </c>
      <c r="BK839" s="115">
        <f t="shared" si="830"/>
        <v>-7.7182361373771098</v>
      </c>
      <c r="BL839" s="115">
        <f t="shared" si="831"/>
        <v>-7.7182361373771098</v>
      </c>
      <c r="BM839" s="115">
        <f t="shared" si="866"/>
        <v>7.7182361373771098</v>
      </c>
      <c r="BN839" s="201">
        <f t="shared" si="832"/>
        <v>89.648376399293127</v>
      </c>
      <c r="BO839" s="216">
        <f t="shared" si="867"/>
        <v>10026.786737917597</v>
      </c>
      <c r="BP839" s="201"/>
      <c r="BQ839" s="110">
        <f t="shared" si="833"/>
        <v>10927.760746792104</v>
      </c>
      <c r="BR839" s="110">
        <f t="shared" si="834"/>
        <v>0.17420336396229144</v>
      </c>
      <c r="BS839" s="110">
        <f t="shared" si="846"/>
        <v>0.82579663603770859</v>
      </c>
      <c r="BT839" s="110">
        <f t="shared" si="847"/>
        <v>0.31056696042383164</v>
      </c>
      <c r="CC839" s="110"/>
      <c r="CD839" s="110"/>
      <c r="CE839" s="110"/>
      <c r="CW839" s="110"/>
      <c r="CX839" s="110"/>
    </row>
    <row r="840" spans="1:102">
      <c r="A840" s="110">
        <f t="shared" si="860"/>
        <v>1.0400000000001484</v>
      </c>
      <c r="B840" s="110">
        <f t="shared" si="835"/>
        <v>1463.7084338788165</v>
      </c>
      <c r="C840" s="116">
        <f t="shared" si="836"/>
        <v>1332.4225433431161</v>
      </c>
      <c r="E840" s="205">
        <f t="shared" si="805"/>
        <v>1244.2510691799707</v>
      </c>
      <c r="F840" s="205">
        <f t="shared" si="806"/>
        <v>1345.0118812236419</v>
      </c>
      <c r="G840" s="205">
        <f t="shared" si="807"/>
        <v>-0.15851393553570611</v>
      </c>
      <c r="H840" s="205">
        <f t="shared" si="808"/>
        <v>1228.2790763151547</v>
      </c>
      <c r="I840" s="205">
        <f t="shared" si="809"/>
        <v>0</v>
      </c>
      <c r="K840" s="115">
        <f t="shared" si="810"/>
        <v>1218.3998400000182</v>
      </c>
      <c r="L840" s="115">
        <f t="shared" si="811"/>
        <v>1554.7388800000108</v>
      </c>
      <c r="M840" s="115">
        <f t="shared" si="812"/>
        <v>0.2572016460905297</v>
      </c>
      <c r="N840" s="115">
        <f t="shared" si="813"/>
        <v>1354.4272542926803</v>
      </c>
      <c r="O840" s="115">
        <f t="shared" si="814"/>
        <v>1824.6368000000061</v>
      </c>
      <c r="Q840" s="205">
        <f t="shared" si="815"/>
        <v>2.1780031368120558</v>
      </c>
      <c r="R840" s="204">
        <f t="shared" si="816"/>
        <v>182.08956712551378</v>
      </c>
      <c r="S840" s="204">
        <f t="shared" si="817"/>
        <v>182.08956712551378</v>
      </c>
      <c r="T840" s="115">
        <f t="shared" si="818"/>
        <v>0.72934915280368207</v>
      </c>
      <c r="U840" s="115">
        <f t="shared" si="861"/>
        <v>62.287833322414265</v>
      </c>
      <c r="V840" s="115">
        <f t="shared" si="819"/>
        <v>28.180763698853678</v>
      </c>
      <c r="W840" s="202">
        <f t="shared" si="868"/>
        <v>28.180763698853678</v>
      </c>
      <c r="Y840" s="205">
        <f t="shared" si="848"/>
        <v>123.74560898056177</v>
      </c>
      <c r="Z840" s="205">
        <f t="shared" si="849"/>
        <v>0.87505720105680151</v>
      </c>
      <c r="AA840" s="205">
        <f t="shared" si="820"/>
        <v>51.865352654665948</v>
      </c>
      <c r="AB840" s="205">
        <f t="shared" si="837"/>
        <v>51.738117284516782</v>
      </c>
      <c r="AC840" s="205">
        <f t="shared" si="850"/>
        <v>0.88498169431680607</v>
      </c>
      <c r="AD840" s="205">
        <f t="shared" si="821"/>
        <v>52.583945942969507</v>
      </c>
      <c r="AE840" s="205">
        <f t="shared" si="838"/>
        <v>0.84582865845272437</v>
      </c>
      <c r="AF840" s="205">
        <f t="shared" si="822"/>
        <v>0.84582865845272437</v>
      </c>
      <c r="AG840" s="205">
        <f t="shared" si="839"/>
        <v>0.84582865845272437</v>
      </c>
      <c r="AH840" s="205">
        <f t="shared" si="840"/>
        <v>0.84582865845272437</v>
      </c>
      <c r="AI840" s="205">
        <f t="shared" si="823"/>
        <v>0.8806463766631758</v>
      </c>
      <c r="AJ840" s="205">
        <f t="shared" si="851"/>
        <v>1332.9857132158691</v>
      </c>
      <c r="AK840" s="205">
        <f t="shared" si="841"/>
        <v>123.65917731158322</v>
      </c>
      <c r="AL840" s="205">
        <f t="shared" si="824"/>
        <v>123.65917731158322</v>
      </c>
      <c r="AM840" s="205">
        <f t="shared" si="825"/>
        <v>-40.293680593790207</v>
      </c>
      <c r="AN840" s="205">
        <f t="shared" si="842"/>
        <v>-40.293680593790207</v>
      </c>
      <c r="AO840" s="205">
        <f t="shared" si="826"/>
        <v>-40.293680593790207</v>
      </c>
      <c r="AP840" s="205">
        <f t="shared" si="843"/>
        <v>-40.293680593790207</v>
      </c>
      <c r="AQ840" s="205">
        <f t="shared" si="862"/>
        <v>40.293680593790207</v>
      </c>
      <c r="AR840" s="215">
        <f t="shared" si="827"/>
        <v>76.021065040122124</v>
      </c>
      <c r="AS840" s="215">
        <f t="shared" si="828"/>
        <v>76.021065040122124</v>
      </c>
      <c r="AT840" s="215">
        <f t="shared" si="829"/>
        <v>236.23839984257981</v>
      </c>
      <c r="AU840" s="215">
        <f t="shared" si="863"/>
        <v>19272.765226505246</v>
      </c>
      <c r="AV840" s="201"/>
      <c r="AW840" s="115">
        <f t="shared" si="852"/>
        <v>122.24099999998532</v>
      </c>
      <c r="AX840" s="115">
        <f t="shared" si="853"/>
        <v>0.33901120530967915</v>
      </c>
      <c r="AY840" s="115">
        <f t="shared" si="864"/>
        <v>19.738815137661074</v>
      </c>
      <c r="AZ840" s="115">
        <f t="shared" si="854"/>
        <v>0.34198439569519024</v>
      </c>
      <c r="BA840" s="115">
        <f t="shared" si="865"/>
        <v>19.999053183612986</v>
      </c>
      <c r="BB840" s="115">
        <f t="shared" si="855"/>
        <v>19.738815137661074</v>
      </c>
      <c r="BC840" s="115">
        <f t="shared" si="856"/>
        <v>19.738819168897106</v>
      </c>
      <c r="BD840" s="115">
        <f t="shared" si="857"/>
        <v>19.999053183612986</v>
      </c>
      <c r="BE840" s="115">
        <f t="shared" si="844"/>
        <v>0.26023401471588059</v>
      </c>
      <c r="BF840" s="115">
        <f t="shared" si="869"/>
        <v>0.33989359960645615</v>
      </c>
      <c r="BG840" s="115">
        <f t="shared" si="858"/>
        <v>1332.7193269937954</v>
      </c>
      <c r="BH840" s="115">
        <f t="shared" si="859"/>
        <v>105.65352073540443</v>
      </c>
      <c r="BI840" s="115">
        <f t="shared" si="870"/>
        <v>105.65352073540443</v>
      </c>
      <c r="BJ840" s="115">
        <f t="shared" si="845"/>
        <v>-7.7113729114737728</v>
      </c>
      <c r="BK840" s="115">
        <f t="shared" si="830"/>
        <v>-7.7113729114737728</v>
      </c>
      <c r="BL840" s="115">
        <f t="shared" si="831"/>
        <v>-7.7113729114737728</v>
      </c>
      <c r="BM840" s="115">
        <f t="shared" si="866"/>
        <v>7.7113729114737728</v>
      </c>
      <c r="BN840" s="201">
        <f t="shared" si="832"/>
        <v>90.128270992144692</v>
      </c>
      <c r="BO840" s="216">
        <f t="shared" si="867"/>
        <v>10116.915008909742</v>
      </c>
      <c r="BP840" s="201"/>
      <c r="BQ840" s="110">
        <f t="shared" si="833"/>
        <v>11032.500030669293</v>
      </c>
      <c r="BR840" s="110">
        <f t="shared" si="834"/>
        <v>0.17469082413712944</v>
      </c>
      <c r="BS840" s="110">
        <f t="shared" si="846"/>
        <v>0.82530917586287045</v>
      </c>
      <c r="BT840" s="110">
        <f t="shared" si="847"/>
        <v>0.31354365087162134</v>
      </c>
      <c r="CC840" s="110"/>
      <c r="CD840" s="110"/>
      <c r="CE840" s="110"/>
      <c r="CW840" s="110"/>
      <c r="CX840" s="110"/>
    </row>
    <row r="841" spans="1:102">
      <c r="A841" s="110">
        <f t="shared" si="860"/>
        <v>1.0300000000001484</v>
      </c>
      <c r="B841" s="110">
        <f t="shared" si="835"/>
        <v>1463.5766220145972</v>
      </c>
      <c r="C841" s="116">
        <f t="shared" si="836"/>
        <v>1331.6623326927149</v>
      </c>
      <c r="E841" s="205">
        <f t="shared" si="805"/>
        <v>1242.9701238614032</v>
      </c>
      <c r="F841" s="205">
        <f t="shared" si="806"/>
        <v>1343.531681223642</v>
      </c>
      <c r="G841" s="205">
        <f t="shared" si="807"/>
        <v>-0.1584041615622552</v>
      </c>
      <c r="H841" s="205">
        <f t="shared" si="808"/>
        <v>1227.0407546820431</v>
      </c>
      <c r="I841" s="205">
        <f t="shared" si="809"/>
        <v>0</v>
      </c>
      <c r="K841" s="115">
        <f t="shared" si="810"/>
        <v>1217.1764100000182</v>
      </c>
      <c r="L841" s="115">
        <f t="shared" si="811"/>
        <v>1554.0051200000109</v>
      </c>
      <c r="M841" s="115">
        <f t="shared" si="812"/>
        <v>0.25755494505493975</v>
      </c>
      <c r="N841" s="115">
        <f t="shared" si="813"/>
        <v>1353.526584217339</v>
      </c>
      <c r="O841" s="115">
        <f t="shared" si="814"/>
        <v>1824.2282000000062</v>
      </c>
      <c r="Q841" s="205">
        <f t="shared" si="815"/>
        <v>2.1937458402571695</v>
      </c>
      <c r="R841" s="204">
        <f t="shared" si="816"/>
        <v>183.51206784965206</v>
      </c>
      <c r="S841" s="204">
        <f t="shared" si="817"/>
        <v>183.51206784965206</v>
      </c>
      <c r="T841" s="115">
        <f t="shared" si="818"/>
        <v>0.73152972029784602</v>
      </c>
      <c r="U841" s="115">
        <f t="shared" si="861"/>
        <v>62.567379049833541</v>
      </c>
      <c r="V841" s="115">
        <f t="shared" si="819"/>
        <v>28.309054148122353</v>
      </c>
      <c r="W841" s="202">
        <f t="shared" si="868"/>
        <v>28.309054148122353</v>
      </c>
      <c r="Y841" s="205">
        <f t="shared" si="848"/>
        <v>123.83216331115807</v>
      </c>
      <c r="Z841" s="205">
        <f t="shared" si="849"/>
        <v>0.88196932463792566</v>
      </c>
      <c r="AA841" s="205">
        <f t="shared" si="820"/>
        <v>52.269526654783604</v>
      </c>
      <c r="AB841" s="205">
        <f t="shared" si="837"/>
        <v>52.141054090454688</v>
      </c>
      <c r="AC841" s="205">
        <f t="shared" si="850"/>
        <v>0.8919134824874092</v>
      </c>
      <c r="AD841" s="205">
        <f t="shared" si="821"/>
        <v>52.990302048990173</v>
      </c>
      <c r="AE841" s="205">
        <f t="shared" si="838"/>
        <v>0.84924795853548574</v>
      </c>
      <c r="AF841" s="205">
        <f t="shared" si="822"/>
        <v>0.84924795853548574</v>
      </c>
      <c r="AG841" s="205">
        <f t="shared" si="839"/>
        <v>0.84924795853548574</v>
      </c>
      <c r="AH841" s="205">
        <f t="shared" si="840"/>
        <v>0.84924795853548574</v>
      </c>
      <c r="AI841" s="205">
        <f t="shared" si="823"/>
        <v>0.88757707788268803</v>
      </c>
      <c r="AJ841" s="205">
        <f t="shared" si="851"/>
        <v>1332.2262570923115</v>
      </c>
      <c r="AK841" s="205">
        <f t="shared" si="841"/>
        <v>123.74560898056177</v>
      </c>
      <c r="AL841" s="205">
        <f t="shared" si="824"/>
        <v>123.74560898056177</v>
      </c>
      <c r="AM841" s="205">
        <f t="shared" si="825"/>
        <v>-40.472591332687472</v>
      </c>
      <c r="AN841" s="205">
        <f t="shared" si="842"/>
        <v>-40.472591332687472</v>
      </c>
      <c r="AO841" s="205">
        <f t="shared" si="826"/>
        <v>-40.472591332687472</v>
      </c>
      <c r="AP841" s="205">
        <f t="shared" si="843"/>
        <v>-40.472591332687472</v>
      </c>
      <c r="AQ841" s="205">
        <f t="shared" si="862"/>
        <v>40.472591332687472</v>
      </c>
      <c r="AR841" s="215">
        <f t="shared" si="827"/>
        <v>76.088630914365652</v>
      </c>
      <c r="AS841" s="215">
        <f t="shared" si="828"/>
        <v>76.088630914365652</v>
      </c>
      <c r="AT841" s="215">
        <f t="shared" si="829"/>
        <v>238.417611538481</v>
      </c>
      <c r="AU841" s="215">
        <f t="shared" si="863"/>
        <v>19511.182838043725</v>
      </c>
      <c r="AV841" s="201"/>
      <c r="AW841" s="115">
        <f t="shared" si="852"/>
        <v>122.34300000000064</v>
      </c>
      <c r="AX841" s="115">
        <f t="shared" si="853"/>
        <v>0.33989359960645626</v>
      </c>
      <c r="AY841" s="115">
        <f t="shared" si="864"/>
        <v>19.815930936945421</v>
      </c>
      <c r="AZ841" s="115">
        <f t="shared" si="854"/>
        <v>0.34286246766998929</v>
      </c>
      <c r="BA841" s="115">
        <f t="shared" si="865"/>
        <v>20.076126329000616</v>
      </c>
      <c r="BB841" s="115">
        <f t="shared" si="855"/>
        <v>19.815930936945421</v>
      </c>
      <c r="BC841" s="115">
        <f t="shared" si="856"/>
        <v>19.815932898011845</v>
      </c>
      <c r="BD841" s="115">
        <f t="shared" si="857"/>
        <v>20.076126329000616</v>
      </c>
      <c r="BE841" s="115">
        <f t="shared" si="844"/>
        <v>0.26019343098877101</v>
      </c>
      <c r="BF841" s="115">
        <f t="shared" si="869"/>
        <v>0.34077406896537715</v>
      </c>
      <c r="BG841" s="115">
        <f t="shared" si="858"/>
        <v>1331.9589000510748</v>
      </c>
      <c r="BH841" s="115">
        <f t="shared" si="859"/>
        <v>105.69943010805208</v>
      </c>
      <c r="BI841" s="115">
        <f t="shared" si="870"/>
        <v>105.69943010805208</v>
      </c>
      <c r="BJ841" s="115">
        <f t="shared" si="845"/>
        <v>-7.7045354365248082</v>
      </c>
      <c r="BK841" s="115">
        <f t="shared" si="830"/>
        <v>-7.7045354365248082</v>
      </c>
      <c r="BL841" s="115">
        <f t="shared" si="831"/>
        <v>-7.7045354365248082</v>
      </c>
      <c r="BM841" s="115">
        <f t="shared" si="866"/>
        <v>7.7045354365248082</v>
      </c>
      <c r="BN841" s="201">
        <f t="shared" si="832"/>
        <v>90.609357144079851</v>
      </c>
      <c r="BO841" s="216">
        <f t="shared" si="867"/>
        <v>10207.524366053822</v>
      </c>
      <c r="BP841" s="201"/>
      <c r="BQ841" s="110">
        <f t="shared" si="833"/>
        <v>11137.890213252813</v>
      </c>
      <c r="BR841" s="110">
        <f t="shared" si="834"/>
        <v>0.1751784446108802</v>
      </c>
      <c r="BS841" s="110">
        <f t="shared" si="846"/>
        <v>0.82482155538911972</v>
      </c>
      <c r="BT841" s="110">
        <f t="shared" si="847"/>
        <v>0.31653883986064502</v>
      </c>
      <c r="CC841" s="110"/>
      <c r="CD841" s="110"/>
      <c r="CE841" s="110"/>
      <c r="CW841" s="110"/>
      <c r="CX841" s="110"/>
    </row>
    <row r="842" spans="1:102">
      <c r="A842" s="110">
        <f t="shared" si="860"/>
        <v>1.0200000000001483</v>
      </c>
      <c r="B842" s="110">
        <f t="shared" si="835"/>
        <v>1463.4448101503779</v>
      </c>
      <c r="C842" s="116">
        <f t="shared" si="836"/>
        <v>1330.9014463835713</v>
      </c>
      <c r="E842" s="205">
        <f t="shared" si="805"/>
        <v>1241.6880521880839</v>
      </c>
      <c r="F842" s="205">
        <f t="shared" si="806"/>
        <v>1342.048681223642</v>
      </c>
      <c r="G842" s="205">
        <f t="shared" si="807"/>
        <v>-0.15829400493663548</v>
      </c>
      <c r="H842" s="205">
        <f t="shared" si="808"/>
        <v>1225.8015662800854</v>
      </c>
      <c r="I842" s="205">
        <f t="shared" si="809"/>
        <v>0</v>
      </c>
      <c r="K842" s="115">
        <f t="shared" si="810"/>
        <v>1215.9519600000183</v>
      </c>
      <c r="L842" s="115">
        <f t="shared" si="811"/>
        <v>1553.2707200000109</v>
      </c>
      <c r="M842" s="115">
        <f t="shared" si="812"/>
        <v>0.25790921595597821</v>
      </c>
      <c r="N842" s="115">
        <f t="shared" si="813"/>
        <v>1352.6256970106651</v>
      </c>
      <c r="O842" s="115">
        <f t="shared" si="814"/>
        <v>1823.819200000006</v>
      </c>
      <c r="Q842" s="205">
        <f t="shared" si="815"/>
        <v>2.2095991236137515</v>
      </c>
      <c r="R842" s="204">
        <f t="shared" si="816"/>
        <v>184.93831312537657</v>
      </c>
      <c r="S842" s="204">
        <f t="shared" si="817"/>
        <v>184.93831312537657</v>
      </c>
      <c r="T842" s="115">
        <f t="shared" si="818"/>
        <v>0.73370615423335783</v>
      </c>
      <c r="U842" s="115">
        <f t="shared" si="861"/>
        <v>62.846810626912109</v>
      </c>
      <c r="V842" s="115">
        <f t="shared" si="819"/>
        <v>28.437342923874258</v>
      </c>
      <c r="W842" s="202">
        <f t="shared" si="868"/>
        <v>28.437342923874258</v>
      </c>
      <c r="Y842" s="205">
        <f t="shared" si="848"/>
        <v>123.9188401957789</v>
      </c>
      <c r="Z842" s="205">
        <f t="shared" si="849"/>
        <v>0.88892820872893075</v>
      </c>
      <c r="AA842" s="205">
        <f t="shared" si="820"/>
        <v>52.675474547154892</v>
      </c>
      <c r="AB842" s="205">
        <f t="shared" si="837"/>
        <v>52.545780003781566</v>
      </c>
      <c r="AC842" s="205">
        <f t="shared" si="850"/>
        <v>0.89889227541135153</v>
      </c>
      <c r="AD842" s="205">
        <f t="shared" si="821"/>
        <v>53.398424295120648</v>
      </c>
      <c r="AE842" s="205">
        <f t="shared" si="838"/>
        <v>0.85264429133908237</v>
      </c>
      <c r="AF842" s="205">
        <f t="shared" si="822"/>
        <v>0.85264429133908237</v>
      </c>
      <c r="AG842" s="205">
        <f t="shared" si="839"/>
        <v>0.85264429133908237</v>
      </c>
      <c r="AH842" s="205">
        <f t="shared" si="840"/>
        <v>0.85264429133908237</v>
      </c>
      <c r="AI842" s="205">
        <f t="shared" si="823"/>
        <v>0.89455461629956312</v>
      </c>
      <c r="AJ842" s="205">
        <f t="shared" si="851"/>
        <v>1331.4661161865704</v>
      </c>
      <c r="AK842" s="205">
        <f t="shared" si="841"/>
        <v>123.83216331115807</v>
      </c>
      <c r="AL842" s="205">
        <f t="shared" si="824"/>
        <v>123.83216331115807</v>
      </c>
      <c r="AM842" s="205">
        <f t="shared" si="825"/>
        <v>-40.650837889378785</v>
      </c>
      <c r="AN842" s="205">
        <f t="shared" si="842"/>
        <v>-40.650837889378785</v>
      </c>
      <c r="AO842" s="205">
        <f t="shared" si="826"/>
        <v>-40.650837889378785</v>
      </c>
      <c r="AP842" s="205">
        <f t="shared" si="843"/>
        <v>-40.650837889378785</v>
      </c>
      <c r="AQ842" s="205">
        <f t="shared" si="862"/>
        <v>40.650837889378785</v>
      </c>
      <c r="AR842" s="215">
        <f t="shared" si="827"/>
        <v>76.155965508277774</v>
      </c>
      <c r="AS842" s="215">
        <f t="shared" si="828"/>
        <v>76.155965508277774</v>
      </c>
      <c r="AT842" s="215">
        <f t="shared" si="829"/>
        <v>240.61160511589412</v>
      </c>
      <c r="AU842" s="215">
        <f t="shared" si="863"/>
        <v>19751.794443159619</v>
      </c>
      <c r="AV842" s="201"/>
      <c r="AW842" s="115">
        <f t="shared" si="852"/>
        <v>122.44499999999323</v>
      </c>
      <c r="AX842" s="115">
        <f t="shared" si="853"/>
        <v>0.34077406896537715</v>
      </c>
      <c r="AY842" s="115">
        <f>IF(AX842&lt;0,0,(AX842^1.5)*100)</f>
        <v>19.892978345994347</v>
      </c>
      <c r="AZ842" s="115">
        <f t="shared" si="854"/>
        <v>0.34373862391630855</v>
      </c>
      <c r="BA842" s="115">
        <f t="shared" si="865"/>
        <v>20.153129753226931</v>
      </c>
      <c r="BB842" s="115">
        <f t="shared" si="855"/>
        <v>19.892978345994347</v>
      </c>
      <c r="BC842" s="115">
        <f t="shared" si="856"/>
        <v>19.892978252377091</v>
      </c>
      <c r="BD842" s="115">
        <f t="shared" si="857"/>
        <v>20.153129753226931</v>
      </c>
      <c r="BE842" s="115">
        <f>BD842-BC842</f>
        <v>0.26015150084984029</v>
      </c>
      <c r="BF842" s="115">
        <f>(BB843/100)^(1/1.5)</f>
        <v>0.34165262563896776</v>
      </c>
      <c r="BG842" s="115">
        <f t="shared" si="858"/>
        <v>1331.1978000312965</v>
      </c>
      <c r="BH842" s="115">
        <f t="shared" si="859"/>
        <v>105.74536675035223</v>
      </c>
      <c r="BI842" s="115">
        <f t="shared" si="870"/>
        <v>105.74536675035223</v>
      </c>
      <c r="BJ842" s="115">
        <f t="shared" si="845"/>
        <v>-7.6977271423737976</v>
      </c>
      <c r="BK842" s="115">
        <f t="shared" si="830"/>
        <v>-7.6977271423737976</v>
      </c>
      <c r="BL842" s="115">
        <f t="shared" si="831"/>
        <v>-7.6977271423737976</v>
      </c>
      <c r="BM842" s="115">
        <f t="shared" si="866"/>
        <v>7.6977271423737976</v>
      </c>
      <c r="BN842" s="201">
        <f t="shared" si="832"/>
        <v>91.091642896833164</v>
      </c>
      <c r="BO842" s="216">
        <f t="shared" si="867"/>
        <v>10298.616008950656</v>
      </c>
      <c r="BP842" s="201"/>
      <c r="BQ842" s="110">
        <f t="shared" si="833"/>
        <v>11243.933852371552</v>
      </c>
      <c r="BR842" s="110">
        <f t="shared" si="834"/>
        <v>0.17566622769657794</v>
      </c>
      <c r="BS842" s="110">
        <f t="shared" si="846"/>
        <v>0.82433377230342209</v>
      </c>
      <c r="BT842" s="110">
        <f t="shared" si="847"/>
        <v>0.31955260008439956</v>
      </c>
      <c r="CC842" s="110"/>
      <c r="CD842" s="110"/>
      <c r="CE842" s="110"/>
      <c r="CW842" s="110"/>
      <c r="CX842" s="110"/>
    </row>
    <row r="843" spans="1:102">
      <c r="A843" s="110">
        <f t="shared" si="860"/>
        <v>1.0100000000001483</v>
      </c>
      <c r="B843" s="110">
        <f t="shared" si="835"/>
        <v>1463.3129982861585</v>
      </c>
      <c r="C843" s="116">
        <f t="shared" si="836"/>
        <v>1330.1398867284886</v>
      </c>
      <c r="E843" s="205">
        <f t="shared" si="805"/>
        <v>1240.4048541600132</v>
      </c>
      <c r="F843" s="205">
        <f t="shared" si="806"/>
        <v>1340.5628812236421</v>
      </c>
      <c r="G843" s="205">
        <f t="shared" si="807"/>
        <v>-0.15818347005813407</v>
      </c>
      <c r="H843" s="205">
        <f t="shared" si="808"/>
        <v>1224.5615098849119</v>
      </c>
      <c r="I843" s="205">
        <f t="shared" si="809"/>
        <v>0</v>
      </c>
      <c r="K843" s="115">
        <f t="shared" si="810"/>
        <v>1214.7264900000182</v>
      </c>
      <c r="L843" s="115">
        <f t="shared" si="811"/>
        <v>1552.5356800000109</v>
      </c>
      <c r="M843" s="115">
        <f t="shared" si="812"/>
        <v>0.25826446280991205</v>
      </c>
      <c r="N843" s="115">
        <f t="shared" si="813"/>
        <v>1351.7245953962242</v>
      </c>
      <c r="O843" s="115">
        <f t="shared" si="814"/>
        <v>1823.409800000006</v>
      </c>
      <c r="Q843" s="205">
        <f t="shared" si="815"/>
        <v>2.2255644471165068</v>
      </c>
      <c r="R843" s="204">
        <f t="shared" si="816"/>
        <v>186.36817754851648</v>
      </c>
      <c r="S843" s="204">
        <f t="shared" si="817"/>
        <v>186.36817754851648</v>
      </c>
      <c r="T843" s="115">
        <f t="shared" si="818"/>
        <v>0.73587846525473655</v>
      </c>
      <c r="U843" s="115">
        <f t="shared" si="861"/>
        <v>63.126126441893071</v>
      </c>
      <c r="V843" s="115">
        <f t="shared" si="819"/>
        <v>28.565629334713904</v>
      </c>
      <c r="W843" s="202">
        <f t="shared" si="868"/>
        <v>28.565629334713904</v>
      </c>
      <c r="Y843" s="205">
        <f t="shared" si="848"/>
        <v>124.00563951734955</v>
      </c>
      <c r="Z843" s="205">
        <f t="shared" si="849"/>
        <v>0.89593450669179098</v>
      </c>
      <c r="AA843" s="205">
        <f t="shared" si="820"/>
        <v>53.083188664462952</v>
      </c>
      <c r="AB843" s="205">
        <f t="shared" si="837"/>
        <v>52.952288382675356</v>
      </c>
      <c r="AC843" s="205">
        <f t="shared" si="850"/>
        <v>0.90591872891857983</v>
      </c>
      <c r="AD843" s="205">
        <f t="shared" si="821"/>
        <v>53.808304670144125</v>
      </c>
      <c r="AE843" s="205">
        <f t="shared" si="838"/>
        <v>0.85601628746876912</v>
      </c>
      <c r="AF843" s="205">
        <f t="shared" si="822"/>
        <v>0.85601628746876912</v>
      </c>
      <c r="AG843" s="205">
        <f t="shared" si="839"/>
        <v>0.85601628746876912</v>
      </c>
      <c r="AH843" s="205">
        <f t="shared" si="840"/>
        <v>0.85601628746876912</v>
      </c>
      <c r="AI843" s="205">
        <f t="shared" si="823"/>
        <v>0.90157964262167289</v>
      </c>
      <c r="AJ843" s="205">
        <f t="shared" si="851"/>
        <v>1330.7052924057316</v>
      </c>
      <c r="AK843" s="205">
        <f t="shared" si="841"/>
        <v>123.9188401957789</v>
      </c>
      <c r="AL843" s="205">
        <f t="shared" si="824"/>
        <v>123.9188401957789</v>
      </c>
      <c r="AM843" s="205">
        <f t="shared" si="825"/>
        <v>-40.828367488886421</v>
      </c>
      <c r="AN843" s="205">
        <f t="shared" si="842"/>
        <v>-40.828367488886421</v>
      </c>
      <c r="AO843" s="205">
        <f t="shared" si="826"/>
        <v>-40.828367488886421</v>
      </c>
      <c r="AP843" s="205">
        <f t="shared" si="843"/>
        <v>-40.828367488886421</v>
      </c>
      <c r="AQ843" s="205">
        <f t="shared" si="862"/>
        <v>40.828367488886421</v>
      </c>
      <c r="AR843" s="215">
        <f t="shared" si="827"/>
        <v>76.223056731640071</v>
      </c>
      <c r="AS843" s="215">
        <f t="shared" si="828"/>
        <v>76.223056731640071</v>
      </c>
      <c r="AT843" s="215">
        <f t="shared" si="829"/>
        <v>242.82042237973175</v>
      </c>
      <c r="AU843" s="215">
        <f t="shared" si="863"/>
        <v>19994.614865539352</v>
      </c>
      <c r="AV843" s="201"/>
      <c r="AW843" s="115">
        <f t="shared" si="852"/>
        <v>122.54700000000855</v>
      </c>
      <c r="AX843" s="115">
        <f t="shared" si="853"/>
        <v>0.34165262563896764</v>
      </c>
      <c r="AY843" s="115">
        <f t="shared" si="864"/>
        <v>19.969957656472552</v>
      </c>
      <c r="AZ843" s="115">
        <f t="shared" si="854"/>
        <v>0.34461287666114981</v>
      </c>
      <c r="BA843" s="115">
        <f t="shared" si="865"/>
        <v>20.230063762998942</v>
      </c>
      <c r="BB843" s="115">
        <f t="shared" si="855"/>
        <v>19.969957656472552</v>
      </c>
      <c r="BC843" s="115">
        <f t="shared" si="856"/>
        <v>19.969955523800831</v>
      </c>
      <c r="BD843" s="115">
        <f t="shared" si="857"/>
        <v>20.230063762998942</v>
      </c>
      <c r="BE843" s="115">
        <f t="shared" si="844"/>
        <v>0.26010823919811088</v>
      </c>
      <c r="BF843" s="115">
        <f t="shared" si="869"/>
        <v>0.3425292821790023</v>
      </c>
      <c r="BG843" s="115">
        <f t="shared" si="858"/>
        <v>1330.436029364186</v>
      </c>
      <c r="BH843" s="115">
        <f t="shared" si="859"/>
        <v>105.79133028079458</v>
      </c>
      <c r="BI843" s="115">
        <f t="shared" si="870"/>
        <v>105.79133028079458</v>
      </c>
      <c r="BJ843" s="115">
        <f t="shared" si="845"/>
        <v>-7.6909515689986554</v>
      </c>
      <c r="BK843" s="115">
        <f t="shared" si="830"/>
        <v>-7.6909515689986554</v>
      </c>
      <c r="BL843" s="115">
        <f t="shared" si="831"/>
        <v>-7.6909515689986554</v>
      </c>
      <c r="BM843" s="115">
        <f t="shared" si="866"/>
        <v>7.6909515689986554</v>
      </c>
      <c r="BN843" s="201">
        <f t="shared" si="832"/>
        <v>91.575136472860734</v>
      </c>
      <c r="BO843" s="216">
        <f t="shared" si="867"/>
        <v>10390.191145423516</v>
      </c>
      <c r="BP843" s="201"/>
      <c r="BQ843" s="110">
        <f t="shared" si="833"/>
        <v>11350.633517435101</v>
      </c>
      <c r="BR843" s="110">
        <f t="shared" si="834"/>
        <v>0.17615417531388616</v>
      </c>
      <c r="BS843" s="110">
        <f t="shared" si="846"/>
        <v>0.82384582468611378</v>
      </c>
      <c r="BT843" s="110">
        <f t="shared" si="847"/>
        <v>0.32258500456550554</v>
      </c>
      <c r="CC843" s="110"/>
      <c r="CD843" s="110"/>
      <c r="CE843" s="110"/>
      <c r="CW843" s="110"/>
      <c r="CX843" s="110"/>
    </row>
    <row r="844" spans="1:102">
      <c r="A844" s="110">
        <f t="shared" si="860"/>
        <v>1.0000000000001483</v>
      </c>
      <c r="B844" s="110">
        <f t="shared" si="835"/>
        <v>1463.1811864219392</v>
      </c>
      <c r="C844" s="116">
        <f t="shared" si="836"/>
        <v>1329.3776561611721</v>
      </c>
      <c r="E844" s="205">
        <f t="shared" si="805"/>
        <v>1239.1205297771912</v>
      </c>
      <c r="F844" s="205">
        <f t="shared" si="806"/>
        <v>1339.0742812236422</v>
      </c>
      <c r="G844" s="205">
        <f t="shared" si="807"/>
        <v>-0.15807256131097</v>
      </c>
      <c r="H844" s="205">
        <f>G844*(F844-E844)+E844</f>
        <v>1223.3205842734108</v>
      </c>
      <c r="I844" s="205">
        <f t="shared" si="809"/>
        <v>0</v>
      </c>
      <c r="K844" s="115">
        <f t="shared" si="810"/>
        <v>1213.5000000000182</v>
      </c>
      <c r="L844" s="115">
        <f t="shared" si="811"/>
        <v>1551.8000000000109</v>
      </c>
      <c r="M844" s="115">
        <f t="shared" si="812"/>
        <v>0.2586206896551671</v>
      </c>
      <c r="N844" s="115">
        <f t="shared" si="813"/>
        <v>1350.8232821109657</v>
      </c>
      <c r="O844" s="115">
        <f t="shared" si="814"/>
        <v>1823.0000000000059</v>
      </c>
      <c r="Q844" s="205">
        <f t="shared" si="815"/>
        <v>2.2416432940467055</v>
      </c>
      <c r="R844" s="204">
        <f t="shared" si="816"/>
        <v>187.80153086160328</v>
      </c>
      <c r="S844" s="204">
        <f t="shared" si="817"/>
        <v>187.80153086160328</v>
      </c>
      <c r="T844" s="115">
        <f t="shared" si="818"/>
        <v>0.73804666397258756</v>
      </c>
      <c r="U844" s="115">
        <f t="shared" si="861"/>
        <v>63.405324900926331</v>
      </c>
      <c r="V844" s="115">
        <f t="shared" si="819"/>
        <v>28.69391269660192</v>
      </c>
      <c r="W844" s="202">
        <f t="shared" si="868"/>
        <v>28.69391269660192</v>
      </c>
      <c r="Y844" s="205">
        <f t="shared" si="848"/>
        <v>124.09256115010965</v>
      </c>
      <c r="Z844" s="205">
        <f t="shared" si="849"/>
        <v>0.90298888313696857</v>
      </c>
      <c r="AA844" s="205">
        <f t="shared" si="820"/>
        <v>53.492660774039749</v>
      </c>
      <c r="AB844" s="205">
        <f t="shared" si="837"/>
        <v>53.36057205756422</v>
      </c>
      <c r="AC844" s="205">
        <f t="shared" si="850"/>
        <v>0.91299351013224184</v>
      </c>
      <c r="AD844" s="205">
        <f t="shared" si="821"/>
        <v>54.219934587543619</v>
      </c>
      <c r="AE844" s="205">
        <f t="shared" si="838"/>
        <v>0.85936252997939988</v>
      </c>
      <c r="AF844" s="205">
        <f t="shared" si="822"/>
        <v>0.85936252997939988</v>
      </c>
      <c r="AG844" s="205">
        <f t="shared" si="839"/>
        <v>0.85936252997939988</v>
      </c>
      <c r="AH844" s="205">
        <f t="shared" si="840"/>
        <v>0.85936252997939988</v>
      </c>
      <c r="AI844" s="205">
        <f t="shared" si="823"/>
        <v>0.90865281865069603</v>
      </c>
      <c r="AJ844" s="205">
        <f t="shared" si="851"/>
        <v>1329.9437877637199</v>
      </c>
      <c r="AK844" s="205">
        <f t="shared" si="841"/>
        <v>124.00563951734955</v>
      </c>
      <c r="AL844" s="205">
        <f t="shared" si="824"/>
        <v>124.00563951734955</v>
      </c>
      <c r="AM844" s="205">
        <f t="shared" si="825"/>
        <v>-41.005125494949695</v>
      </c>
      <c r="AN844" s="205">
        <f t="shared" si="842"/>
        <v>-41.005125494949695</v>
      </c>
      <c r="AO844" s="205">
        <f t="shared" si="826"/>
        <v>-41.005125494949695</v>
      </c>
      <c r="AP844" s="205">
        <f t="shared" si="843"/>
        <v>-41.005125494949695</v>
      </c>
      <c r="AQ844" s="205">
        <f t="shared" si="862"/>
        <v>41.005125494949695</v>
      </c>
      <c r="AR844" s="215">
        <f t="shared" si="827"/>
        <v>76.289892013286689</v>
      </c>
      <c r="AS844" s="215">
        <f t="shared" si="828"/>
        <v>76.289892013286689</v>
      </c>
      <c r="AT844" s="215">
        <f t="shared" si="829"/>
        <v>245.04410297388475</v>
      </c>
      <c r="AU844" s="215">
        <f t="shared" si="863"/>
        <v>20239.658968513235</v>
      </c>
      <c r="AV844" s="201"/>
      <c r="AW844" s="115">
        <f t="shared" si="852"/>
        <v>122.64900000000114</v>
      </c>
      <c r="AX844" s="115">
        <f t="shared" si="853"/>
        <v>0.34252928217900219</v>
      </c>
      <c r="AY844" s="115">
        <f t="shared" si="864"/>
        <v>20.046869195433644</v>
      </c>
      <c r="AZ844" s="115">
        <f t="shared" si="854"/>
        <v>0.34548523843084972</v>
      </c>
      <c r="BA844" s="115">
        <f t="shared" si="865"/>
        <v>20.306928700385647</v>
      </c>
      <c r="BB844" s="115">
        <f t="shared" si="855"/>
        <v>20.046869195433644</v>
      </c>
      <c r="BC844" s="115">
        <f t="shared" si="856"/>
        <v>20.046865039490818</v>
      </c>
      <c r="BD844" s="115">
        <f t="shared" si="857"/>
        <v>20.306928700385647</v>
      </c>
      <c r="BE844" s="115">
        <f t="shared" si="844"/>
        <v>0.26006366089482924</v>
      </c>
      <c r="BF844" s="115">
        <f t="shared" si="869"/>
        <v>0.34340405144839697</v>
      </c>
      <c r="BG844" s="115">
        <f t="shared" si="858"/>
        <v>1329.6735906050085</v>
      </c>
      <c r="BH844" s="115">
        <f t="shared" si="859"/>
        <v>105.83732030138425</v>
      </c>
      <c r="BI844" s="115">
        <f t="shared" si="870"/>
        <v>105.83732030138425</v>
      </c>
      <c r="BJ844" s="115">
        <f t="shared" si="845"/>
        <v>-7.6842123706300907</v>
      </c>
      <c r="BK844" s="115">
        <f t="shared" si="830"/>
        <v>-7.6842123706300907</v>
      </c>
      <c r="BL844" s="115">
        <f t="shared" si="831"/>
        <v>-7.6842123706300907</v>
      </c>
      <c r="BM844" s="115">
        <f t="shared" si="866"/>
        <v>7.6842123706300907</v>
      </c>
      <c r="BN844" s="201">
        <f t="shared" si="832"/>
        <v>92.059846280156165</v>
      </c>
      <c r="BO844" s="216">
        <f t="shared" si="867"/>
        <v>10482.250991703671</v>
      </c>
      <c r="BP844" s="201"/>
      <c r="BQ844" s="110">
        <f t="shared" si="833"/>
        <v>11457.991789384627</v>
      </c>
      <c r="BR844" s="110">
        <f t="shared" si="834"/>
        <v>0.17664228898526943</v>
      </c>
      <c r="BS844" s="110">
        <f t="shared" si="846"/>
        <v>0.82335771101473065</v>
      </c>
      <c r="BT844" s="110">
        <f t="shared" si="847"/>
        <v>0.32563612665431113</v>
      </c>
      <c r="CC844" s="110"/>
      <c r="CD844" s="110"/>
      <c r="CE844" s="110"/>
      <c r="CW844" s="110"/>
      <c r="CX844" s="110"/>
    </row>
    <row r="845" spans="1:102">
      <c r="A845" s="110">
        <f t="shared" si="860"/>
        <v>0.99000000000014832</v>
      </c>
      <c r="B845" s="110">
        <f t="shared" si="835"/>
        <v>1463.0493745577198</v>
      </c>
      <c r="C845" s="116">
        <f t="shared" si="836"/>
        <v>1328.6147572410393</v>
      </c>
      <c r="E845" s="205">
        <f t="shared" si="805"/>
        <v>1237.8350790396175</v>
      </c>
      <c r="F845" s="205">
        <f t="shared" si="806"/>
        <v>1337.5828812236423</v>
      </c>
      <c r="G845" s="205">
        <f t="shared" si="807"/>
        <v>-0.15796128306399587</v>
      </c>
      <c r="H845" s="205">
        <f t="shared" si="808"/>
        <v>1222.0787882238153</v>
      </c>
      <c r="I845" s="205">
        <f t="shared" si="809"/>
        <v>0</v>
      </c>
      <c r="K845" s="115">
        <f t="shared" si="810"/>
        <v>1212.2724900000183</v>
      </c>
      <c r="L845" s="115">
        <f t="shared" si="811"/>
        <v>1551.0636800000109</v>
      </c>
      <c r="M845" s="115">
        <f t="shared" si="812"/>
        <v>0.25897790055248082</v>
      </c>
      <c r="N845" s="115">
        <f t="shared" si="813"/>
        <v>1349.9217599053088</v>
      </c>
      <c r="O845" s="115">
        <f t="shared" si="814"/>
        <v>1822.5898000000061</v>
      </c>
      <c r="Q845" s="205">
        <f t="shared" si="815"/>
        <v>2.2578371712151046</v>
      </c>
      <c r="R845" s="204">
        <f t="shared" si="816"/>
        <v>189.23823779557495</v>
      </c>
      <c r="S845" s="204">
        <f t="shared" si="817"/>
        <v>189.23823779557495</v>
      </c>
      <c r="T845" s="115">
        <f t="shared" si="818"/>
        <v>0.74021076096372818</v>
      </c>
      <c r="U845" s="115">
        <f t="shared" ref="U845:U908" si="871">IF(T845&lt;0,0,T845^1.5*100)</f>
        <v>63.684404427880366</v>
      </c>
      <c r="V845" s="115">
        <f t="shared" si="819"/>
        <v>28.822192332792042</v>
      </c>
      <c r="W845" s="202">
        <f t="shared" ref="W845:W908" si="872">IF(V845&gt;0,V845,U845)</f>
        <v>28.822192332792042</v>
      </c>
      <c r="Y845" s="205">
        <f t="shared" si="848"/>
        <v>124.17960495954492</v>
      </c>
      <c r="Z845" s="205">
        <f t="shared" si="849"/>
        <v>0.91009201419738905</v>
      </c>
      <c r="AA845" s="205">
        <f t="shared" si="820"/>
        <v>53.903882057929778</v>
      </c>
      <c r="AB845" s="205">
        <f t="shared" si="837"/>
        <v>53.77062331251372</v>
      </c>
      <c r="AC845" s="205">
        <f t="shared" si="850"/>
        <v>0.92011729774353779</v>
      </c>
      <c r="AD845" s="205">
        <f t="shared" si="821"/>
        <v>54.633304865271867</v>
      </c>
      <c r="AE845" s="205">
        <f t="shared" si="838"/>
        <v>0.86268155275814706</v>
      </c>
      <c r="AF845" s="205">
        <f t="shared" si="822"/>
        <v>0.86268155275814706</v>
      </c>
      <c r="AG845" s="205">
        <f t="shared" si="839"/>
        <v>0.86268155275814706</v>
      </c>
      <c r="AH845" s="205">
        <f t="shared" si="840"/>
        <v>0.86268155275814706</v>
      </c>
      <c r="AI845" s="205">
        <f t="shared" si="823"/>
        <v>0.91577481754802226</v>
      </c>
      <c r="AJ845" s="205">
        <f t="shared" si="851"/>
        <v>1329.181604385509</v>
      </c>
      <c r="AK845" s="205">
        <f t="shared" si="841"/>
        <v>124.09256115010965</v>
      </c>
      <c r="AL845" s="205">
        <f t="shared" si="824"/>
        <v>124.09256115010965</v>
      </c>
      <c r="AM845" s="205">
        <f t="shared" si="825"/>
        <v>-41.181055343106671</v>
      </c>
      <c r="AN845" s="205">
        <f t="shared" si="842"/>
        <v>-41.181055343106671</v>
      </c>
      <c r="AO845" s="205">
        <f t="shared" si="826"/>
        <v>-41.181055343106671</v>
      </c>
      <c r="AP845" s="205">
        <f t="shared" si="843"/>
        <v>-41.181055343106671</v>
      </c>
      <c r="AQ845" s="205">
        <f t="shared" ref="AQ845:AQ908" si="873">-AP845</f>
        <v>41.181055343106671</v>
      </c>
      <c r="AR845" s="215">
        <f t="shared" si="827"/>
        <v>76.356458284059613</v>
      </c>
      <c r="AS845" s="215">
        <f t="shared" si="828"/>
        <v>76.356458284059613</v>
      </c>
      <c r="AT845" s="215">
        <f t="shared" si="829"/>
        <v>247.28268427417541</v>
      </c>
      <c r="AU845" s="215">
        <f t="shared" ref="AU845:AU908" si="874">AU844+AT845</f>
        <v>20486.941652787409</v>
      </c>
      <c r="AV845" s="201"/>
      <c r="AW845" s="115">
        <f t="shared" si="852"/>
        <v>122.75099999999372</v>
      </c>
      <c r="AX845" s="115">
        <f t="shared" si="853"/>
        <v>0.34340405144839692</v>
      </c>
      <c r="AY845" s="115">
        <f t="shared" ref="AY845:AY908" si="875">IF(AX845&lt;0,0,(AX845^1.5)*100)</f>
        <v>20.123713326462482</v>
      </c>
      <c r="AZ845" s="115">
        <f t="shared" si="854"/>
        <v>0.34635572206297233</v>
      </c>
      <c r="BA845" s="115">
        <f t="shared" ref="BA845:BA908" si="876">IF(AZ845&lt;0,0,(AZ845^1.5)*100)</f>
        <v>20.383724943964967</v>
      </c>
      <c r="BB845" s="115">
        <f t="shared" si="855"/>
        <v>20.123713326462482</v>
      </c>
      <c r="BC845" s="115">
        <f t="shared" si="856"/>
        <v>20.123707163197118</v>
      </c>
      <c r="BD845" s="115">
        <f t="shared" si="857"/>
        <v>20.383724943964967</v>
      </c>
      <c r="BE845" s="115">
        <f t="shared" si="844"/>
        <v>0.26001778076784987</v>
      </c>
      <c r="BF845" s="115">
        <f t="shared" ref="BF845:BF908" si="877">(BB846/100)^(1/1.5)</f>
        <v>0.34427694663348896</v>
      </c>
      <c r="BG845" s="115">
        <f t="shared" si="858"/>
        <v>1328.910486439542</v>
      </c>
      <c r="BH845" s="115">
        <f t="shared" si="859"/>
        <v>105.88333639691417</v>
      </c>
      <c r="BI845" s="115">
        <f t="shared" ref="BI845:BI908" si="878">IF(BC845&lt;=0,AW845,BH845)</f>
        <v>105.88333639691417</v>
      </c>
      <c r="BJ845" s="115">
        <f t="shared" si="845"/>
        <v>-7.6775133199072396</v>
      </c>
      <c r="BK845" s="115">
        <f t="shared" si="830"/>
        <v>-7.6775133199072396</v>
      </c>
      <c r="BL845" s="115">
        <f t="shared" si="831"/>
        <v>-7.6775133199072396</v>
      </c>
      <c r="BM845" s="115">
        <f t="shared" ref="BM845:BM908" si="879">-BL845</f>
        <v>7.6775133199072396</v>
      </c>
      <c r="BN845" s="201">
        <f t="shared" si="832"/>
        <v>92.545780917230744</v>
      </c>
      <c r="BO845" s="216">
        <f t="shared" ref="BO845:BO908" si="880">BO844+BN845</f>
        <v>10574.796772620903</v>
      </c>
      <c r="BP845" s="201"/>
      <c r="BQ845" s="110">
        <f t="shared" si="833"/>
        <v>11566.011260637553</v>
      </c>
      <c r="BR845" s="110">
        <f t="shared" si="834"/>
        <v>0.17713056983188608</v>
      </c>
      <c r="BS845" s="110">
        <f t="shared" si="846"/>
        <v>0.82286943016811387</v>
      </c>
      <c r="BT845" s="110">
        <f t="shared" si="847"/>
        <v>0.32870604002731929</v>
      </c>
      <c r="CC845" s="110"/>
      <c r="CD845" s="110"/>
      <c r="CE845" s="110"/>
      <c r="CW845" s="110"/>
      <c r="CX845" s="110"/>
    </row>
    <row r="846" spans="1:102">
      <c r="A846" s="110">
        <f t="shared" si="860"/>
        <v>0.98000000000014831</v>
      </c>
      <c r="B846" s="110">
        <f t="shared" si="835"/>
        <v>1462.9175626935005</v>
      </c>
      <c r="C846" s="116">
        <f t="shared" si="836"/>
        <v>1327.8511926581987</v>
      </c>
      <c r="E846" s="205">
        <f t="shared" si="805"/>
        <v>1236.5485019472926</v>
      </c>
      <c r="F846" s="205">
        <f t="shared" si="806"/>
        <v>1336.0886812236422</v>
      </c>
      <c r="G846" s="205">
        <f t="shared" si="807"/>
        <v>-0.15784963967040622</v>
      </c>
      <c r="H846" s="205">
        <f t="shared" si="808"/>
        <v>1220.8361205157933</v>
      </c>
      <c r="I846" s="205">
        <f t="shared" si="809"/>
        <v>0</v>
      </c>
      <c r="K846" s="115">
        <f t="shared" si="810"/>
        <v>1211.0439600000184</v>
      </c>
      <c r="L846" s="115">
        <f t="shared" si="811"/>
        <v>1550.3267200000109</v>
      </c>
      <c r="M846" s="115">
        <f t="shared" si="812"/>
        <v>0.25933609958505688</v>
      </c>
      <c r="N846" s="115">
        <f t="shared" si="813"/>
        <v>1349.0200315432278</v>
      </c>
      <c r="O846" s="115">
        <f t="shared" si="814"/>
        <v>1822.1792000000062</v>
      </c>
      <c r="Q846" s="205">
        <f t="shared" si="815"/>
        <v>2.2741476094567612</v>
      </c>
      <c r="R846" s="204">
        <f t="shared" si="816"/>
        <v>190.6781579061132</v>
      </c>
      <c r="S846" s="204">
        <f t="shared" si="817"/>
        <v>190.6781579061132</v>
      </c>
      <c r="T846" s="115">
        <f t="shared" si="818"/>
        <v>0.74237076677131375</v>
      </c>
      <c r="U846" s="115">
        <f t="shared" si="871"/>
        <v>63.963363464156451</v>
      </c>
      <c r="V846" s="115">
        <f t="shared" si="819"/>
        <v>28.950467573769075</v>
      </c>
      <c r="W846" s="202">
        <f t="shared" si="872"/>
        <v>28.950467573769075</v>
      </c>
      <c r="Y846" s="205">
        <f t="shared" si="848"/>
        <v>124.26677080220531</v>
      </c>
      <c r="Z846" s="205">
        <f t="shared" si="849"/>
        <v>0.91724458781037455</v>
      </c>
      <c r="AA846" s="205">
        <f t="shared" si="820"/>
        <v>54.316843092228922</v>
      </c>
      <c r="AB846" s="205">
        <f t="shared" si="837"/>
        <v>54.182433865944787</v>
      </c>
      <c r="AC846" s="205">
        <f t="shared" si="850"/>
        <v>0.92729078229455097</v>
      </c>
      <c r="AD846" s="205">
        <f t="shared" si="821"/>
        <v>55.048405704786717</v>
      </c>
      <c r="AE846" s="205">
        <f t="shared" si="838"/>
        <v>0.8659718388419293</v>
      </c>
      <c r="AF846" s="205">
        <f t="shared" si="822"/>
        <v>0.8659718388419293</v>
      </c>
      <c r="AG846" s="205">
        <f t="shared" si="839"/>
        <v>0.8659718388419293</v>
      </c>
      <c r="AH846" s="205">
        <f t="shared" si="840"/>
        <v>0.8659718388419293</v>
      </c>
      <c r="AI846" s="205">
        <f t="shared" si="823"/>
        <v>0.9229463241082454</v>
      </c>
      <c r="AJ846" s="205">
        <f t="shared" si="851"/>
        <v>1328.4187445114753</v>
      </c>
      <c r="AK846" s="205">
        <f t="shared" si="841"/>
        <v>124.17960495954492</v>
      </c>
      <c r="AL846" s="205">
        <f t="shared" si="824"/>
        <v>124.17960495954492</v>
      </c>
      <c r="AM846" s="205">
        <f t="shared" si="825"/>
        <v>-41.356098470033963</v>
      </c>
      <c r="AN846" s="205">
        <f t="shared" si="842"/>
        <v>-41.356098470033963</v>
      </c>
      <c r="AO846" s="205">
        <f t="shared" si="826"/>
        <v>-41.356098470033963</v>
      </c>
      <c r="AP846" s="205">
        <f t="shared" si="843"/>
        <v>-41.356098470033963</v>
      </c>
      <c r="AQ846" s="205">
        <f t="shared" si="873"/>
        <v>41.356098470033963</v>
      </c>
      <c r="AR846" s="215">
        <f t="shared" si="827"/>
        <v>76.422741958849898</v>
      </c>
      <c r="AS846" s="215">
        <f t="shared" si="828"/>
        <v>76.422741958849898</v>
      </c>
      <c r="AT846" s="215">
        <f t="shared" si="829"/>
        <v>249.53620127694072</v>
      </c>
      <c r="AU846" s="215">
        <f t="shared" si="874"/>
        <v>20736.477854064349</v>
      </c>
      <c r="AV846" s="201"/>
      <c r="AW846" s="115">
        <f t="shared" si="852"/>
        <v>122.85299999998631</v>
      </c>
      <c r="AX846" s="115">
        <f t="shared" si="853"/>
        <v>0.34427694663348896</v>
      </c>
      <c r="AY846" s="115">
        <f t="shared" si="875"/>
        <v>20.200490450858638</v>
      </c>
      <c r="AZ846" s="115">
        <f t="shared" si="854"/>
        <v>0.34722434071858788</v>
      </c>
      <c r="BA846" s="115">
        <f t="shared" si="876"/>
        <v>20.460452910011849</v>
      </c>
      <c r="BB846" s="115">
        <f t="shared" si="855"/>
        <v>20.200490450858638</v>
      </c>
      <c r="BC846" s="115">
        <f t="shared" si="856"/>
        <v>20.200482296396189</v>
      </c>
      <c r="BD846" s="115">
        <f t="shared" si="857"/>
        <v>20.460452910011849</v>
      </c>
      <c r="BE846" s="115">
        <f t="shared" si="844"/>
        <v>0.25997061361566054</v>
      </c>
      <c r="BF846" s="115">
        <f t="shared" si="877"/>
        <v>0.34514798125674045</v>
      </c>
      <c r="BG846" s="115">
        <f t="shared" si="858"/>
        <v>1328.1467196892311</v>
      </c>
      <c r="BH846" s="115">
        <f t="shared" si="859"/>
        <v>105.92937813432845</v>
      </c>
      <c r="BI846" s="115">
        <f t="shared" si="878"/>
        <v>105.92937813432845</v>
      </c>
      <c r="BJ846" s="115">
        <f t="shared" si="845"/>
        <v>-7.6708583122732072</v>
      </c>
      <c r="BK846" s="115">
        <f t="shared" si="830"/>
        <v>-7.6708583122732072</v>
      </c>
      <c r="BL846" s="115">
        <f t="shared" si="831"/>
        <v>-7.6708583122732072</v>
      </c>
      <c r="BM846" s="115">
        <f t="shared" si="879"/>
        <v>7.6708583122732072</v>
      </c>
      <c r="BN846" s="201">
        <f t="shared" si="832"/>
        <v>93.032949178258562</v>
      </c>
      <c r="BO846" s="216">
        <f t="shared" si="880"/>
        <v>10667.82972179916</v>
      </c>
      <c r="BP846" s="201"/>
      <c r="BQ846" s="110">
        <f t="shared" si="833"/>
        <v>11674.694535025679</v>
      </c>
      <c r="BR846" s="110">
        <f t="shared" si="834"/>
        <v>0.17761901856919754</v>
      </c>
      <c r="BS846" s="110">
        <f t="shared" si="846"/>
        <v>0.82238098143080252</v>
      </c>
      <c r="BT846" s="110">
        <f t="shared" si="847"/>
        <v>0.33179481868542982</v>
      </c>
      <c r="CC846" s="110"/>
      <c r="CD846" s="110"/>
      <c r="CE846" s="110"/>
      <c r="CW846" s="110"/>
      <c r="CX846" s="110"/>
    </row>
    <row r="847" spans="1:102">
      <c r="A847" s="110">
        <f t="shared" si="860"/>
        <v>0.9700000000001483</v>
      </c>
      <c r="B847" s="110">
        <f t="shared" si="835"/>
        <v>1462.7857508292811</v>
      </c>
      <c r="C847" s="116">
        <f t="shared" si="836"/>
        <v>1327.0869652386102</v>
      </c>
      <c r="E847" s="205">
        <f t="shared" si="805"/>
        <v>1235.260798500216</v>
      </c>
      <c r="F847" s="205">
        <f t="shared" si="806"/>
        <v>1334.5916812236424</v>
      </c>
      <c r="G847" s="205">
        <f t="shared" si="807"/>
        <v>-0.15773763546745309</v>
      </c>
      <c r="H847" s="205">
        <f t="shared" si="808"/>
        <v>1219.5925799305278</v>
      </c>
      <c r="I847" s="205">
        <f t="shared" si="809"/>
        <v>0</v>
      </c>
      <c r="K847" s="115">
        <f t="shared" si="810"/>
        <v>1209.8144100000184</v>
      </c>
      <c r="L847" s="115">
        <f t="shared" si="811"/>
        <v>1549.589120000011</v>
      </c>
      <c r="M847" s="115">
        <f t="shared" si="812"/>
        <v>0.2596952908587204</v>
      </c>
      <c r="N847" s="115">
        <f t="shared" si="813"/>
        <v>1348.1180998023383</v>
      </c>
      <c r="O847" s="115">
        <f t="shared" si="814"/>
        <v>1821.7682000000061</v>
      </c>
      <c r="Q847" s="205">
        <f t="shared" si="815"/>
        <v>2.2905761641379763</v>
      </c>
      <c r="R847" s="204">
        <f t="shared" si="816"/>
        <v>192.12114540440109</v>
      </c>
      <c r="S847" s="204">
        <f t="shared" si="817"/>
        <v>192.12114540440109</v>
      </c>
      <c r="T847" s="115">
        <f t="shared" si="818"/>
        <v>0.74452669190496334</v>
      </c>
      <c r="U847" s="115">
        <f t="shared" si="871"/>
        <v>64.242200468505246</v>
      </c>
      <c r="V847" s="115">
        <f t="shared" si="819"/>
        <v>29.078737757187444</v>
      </c>
      <c r="W847" s="202">
        <f t="shared" si="872"/>
        <v>29.078737757187444</v>
      </c>
      <c r="Y847" s="205">
        <f t="shared" si="848"/>
        <v>124.35405852654628</v>
      </c>
      <c r="Z847" s="205">
        <f t="shared" si="849"/>
        <v>0.92444730400787822</v>
      </c>
      <c r="AA847" s="205">
        <f t="shared" si="820"/>
        <v>54.7315338256738</v>
      </c>
      <c r="AB847" s="205">
        <f t="shared" si="837"/>
        <v>54.595994850645127</v>
      </c>
      <c r="AC847" s="205">
        <f t="shared" si="850"/>
        <v>0.93451466646940362</v>
      </c>
      <c r="AD847" s="205">
        <f t="shared" si="821"/>
        <v>55.46522666932686</v>
      </c>
      <c r="AE847" s="205">
        <f t="shared" si="838"/>
        <v>0.86923181868173316</v>
      </c>
      <c r="AF847" s="205">
        <f t="shared" si="822"/>
        <v>0.86923181868173316</v>
      </c>
      <c r="AG847" s="205">
        <f t="shared" si="839"/>
        <v>0.86923181868173316</v>
      </c>
      <c r="AH847" s="205">
        <f t="shared" si="840"/>
        <v>0.86923181868173316</v>
      </c>
      <c r="AI847" s="205">
        <f t="shared" si="823"/>
        <v>0.93016803504048007</v>
      </c>
      <c r="AJ847" s="205">
        <f t="shared" si="851"/>
        <v>1327.6552105019018</v>
      </c>
      <c r="AK847" s="205">
        <f t="shared" si="841"/>
        <v>124.26677080220531</v>
      </c>
      <c r="AL847" s="205">
        <f t="shared" si="824"/>
        <v>124.26677080220531</v>
      </c>
      <c r="AM847" s="205">
        <f t="shared" si="825"/>
        <v>-41.530194240083581</v>
      </c>
      <c r="AN847" s="205">
        <f t="shared" si="842"/>
        <v>-41.530194240083581</v>
      </c>
      <c r="AO847" s="205">
        <f t="shared" si="826"/>
        <v>-41.530194240083581</v>
      </c>
      <c r="AP847" s="205">
        <f t="shared" si="843"/>
        <v>-41.530194240083581</v>
      </c>
      <c r="AQ847" s="205">
        <f t="shared" si="873"/>
        <v>41.530194240083581</v>
      </c>
      <c r="AR847" s="215">
        <f t="shared" si="827"/>
        <v>76.488728917972651</v>
      </c>
      <c r="AS847" s="215">
        <f t="shared" si="828"/>
        <v>76.488728917972651</v>
      </c>
      <c r="AT847" s="215">
        <f t="shared" si="829"/>
        <v>251.80468648301505</v>
      </c>
      <c r="AU847" s="215">
        <f t="shared" si="874"/>
        <v>20988.282540547363</v>
      </c>
      <c r="AV847" s="201"/>
      <c r="AW847" s="115">
        <f t="shared" si="852"/>
        <v>122.95500000000163</v>
      </c>
      <c r="AX847" s="115">
        <f t="shared" si="853"/>
        <v>0.34514798125674034</v>
      </c>
      <c r="AY847" s="115">
        <f t="shared" si="875"/>
        <v>20.277201008864441</v>
      </c>
      <c r="AZ847" s="115">
        <f t="shared" si="854"/>
        <v>0.34809110789497666</v>
      </c>
      <c r="BA847" s="115">
        <f t="shared" si="876"/>
        <v>20.537113053731058</v>
      </c>
      <c r="BB847" s="115">
        <f t="shared" si="855"/>
        <v>20.277201008864441</v>
      </c>
      <c r="BC847" s="115">
        <f t="shared" si="856"/>
        <v>20.277190879518919</v>
      </c>
      <c r="BD847" s="115">
        <f t="shared" si="857"/>
        <v>20.537113053731058</v>
      </c>
      <c r="BE847" s="115">
        <f t="shared" si="844"/>
        <v>0.25992217421213937</v>
      </c>
      <c r="BF847" s="115">
        <f t="shared" si="877"/>
        <v>0.34601716918986558</v>
      </c>
      <c r="BG847" s="115">
        <f t="shared" si="858"/>
        <v>1327.3822933165234</v>
      </c>
      <c r="BH847" s="115">
        <f t="shared" si="859"/>
        <v>105.97544506208568</v>
      </c>
      <c r="BI847" s="115">
        <f t="shared" si="878"/>
        <v>105.97544506208568</v>
      </c>
      <c r="BJ847" s="115">
        <f t="shared" si="845"/>
        <v>-7.664251370554048</v>
      </c>
      <c r="BK847" s="115">
        <f t="shared" si="830"/>
        <v>-7.664251370554048</v>
      </c>
      <c r="BL847" s="115">
        <f t="shared" si="831"/>
        <v>-7.664251370554048</v>
      </c>
      <c r="BM847" s="115">
        <f t="shared" si="879"/>
        <v>7.664251370554048</v>
      </c>
      <c r="BN847" s="201">
        <f t="shared" si="832"/>
        <v>93.521360058395942</v>
      </c>
      <c r="BO847" s="216">
        <f t="shared" si="880"/>
        <v>10761.351081857556</v>
      </c>
      <c r="BP847" s="201"/>
      <c r="BQ847" s="110">
        <f t="shared" si="833"/>
        <v>11784.044227726537</v>
      </c>
      <c r="BR847" s="110">
        <f t="shared" si="834"/>
        <v>0.17810763550228609</v>
      </c>
      <c r="BS847" s="110">
        <f t="shared" si="846"/>
        <v>0.82189236449771386</v>
      </c>
      <c r="BT847" s="110">
        <f t="shared" si="847"/>
        <v>0.33490253695198824</v>
      </c>
      <c r="CC847" s="110"/>
      <c r="CD847" s="110"/>
      <c r="CE847" s="110"/>
      <c r="CW847" s="110"/>
      <c r="CX847" s="110"/>
    </row>
    <row r="848" spans="1:102">
      <c r="A848" s="110">
        <f t="shared" si="860"/>
        <v>0.96000000000014829</v>
      </c>
      <c r="B848" s="110">
        <f t="shared" si="835"/>
        <v>1462.6539389650616</v>
      </c>
      <c r="C848" s="116">
        <f t="shared" si="836"/>
        <v>1326.3220779494304</v>
      </c>
      <c r="E848" s="205">
        <f t="shared" si="805"/>
        <v>1233.9719686983881</v>
      </c>
      <c r="F848" s="205">
        <f t="shared" si="806"/>
        <v>1333.0918812236423</v>
      </c>
      <c r="G848" s="205">
        <f t="shared" si="807"/>
        <v>-0.15762527477616822</v>
      </c>
      <c r="H848" s="205">
        <f t="shared" si="808"/>
        <v>1218.3481652508051</v>
      </c>
      <c r="I848" s="205">
        <f t="shared" si="809"/>
        <v>0</v>
      </c>
      <c r="K848" s="115">
        <f t="shared" si="810"/>
        <v>1208.5838400000182</v>
      </c>
      <c r="L848" s="115">
        <f t="shared" si="811"/>
        <v>1548.8508800000109</v>
      </c>
      <c r="M848" s="115">
        <f t="shared" si="812"/>
        <v>0.26005547850207511</v>
      </c>
      <c r="N848" s="115">
        <f t="shared" si="813"/>
        <v>1347.2159674739839</v>
      </c>
      <c r="O848" s="115">
        <f t="shared" si="814"/>
        <v>1821.3568000000062</v>
      </c>
      <c r="Q848" s="205">
        <f t="shared" si="815"/>
        <v>2.3071244156759003</v>
      </c>
      <c r="R848" s="204">
        <f t="shared" si="816"/>
        <v>193.56704898211768</v>
      </c>
      <c r="S848" s="204">
        <f t="shared" si="817"/>
        <v>193.56704898211768</v>
      </c>
      <c r="T848" s="115">
        <f t="shared" si="818"/>
        <v>0.74667854684088364</v>
      </c>
      <c r="U848" s="115">
        <f t="shared" si="871"/>
        <v>64.520913916845487</v>
      </c>
      <c r="V848" s="115">
        <f t="shared" si="819"/>
        <v>29.20700222781074</v>
      </c>
      <c r="W848" s="202">
        <f t="shared" si="872"/>
        <v>29.20700222781074</v>
      </c>
      <c r="Y848" s="205">
        <f t="shared" si="848"/>
        <v>124.44146797226938</v>
      </c>
      <c r="Z848" s="205">
        <f t="shared" si="849"/>
        <v>0.93170087521528999</v>
      </c>
      <c r="AA848" s="205">
        <f t="shared" si="820"/>
        <v>55.147943557449345</v>
      </c>
      <c r="AB848" s="205">
        <f t="shared" si="837"/>
        <v>55.011296793045965</v>
      </c>
      <c r="AC848" s="205">
        <f t="shared" si="850"/>
        <v>0.94178966539400621</v>
      </c>
      <c r="AD848" s="205">
        <f t="shared" si="821"/>
        <v>55.883756661395239</v>
      </c>
      <c r="AE848" s="205">
        <f t="shared" si="838"/>
        <v>0.87245986834927436</v>
      </c>
      <c r="AF848" s="205">
        <f t="shared" si="822"/>
        <v>0.87245986834927436</v>
      </c>
      <c r="AG848" s="205">
        <f t="shared" si="839"/>
        <v>0.87245986834927436</v>
      </c>
      <c r="AH848" s="205">
        <f t="shared" si="840"/>
        <v>0.87245986834927436</v>
      </c>
      <c r="AI848" s="205">
        <f t="shared" si="823"/>
        <v>0.93744065925776598</v>
      </c>
      <c r="AJ848" s="205">
        <f t="shared" si="851"/>
        <v>1326.8910048416344</v>
      </c>
      <c r="AK848" s="205">
        <f t="shared" si="841"/>
        <v>124.35405852654628</v>
      </c>
      <c r="AL848" s="205">
        <f t="shared" si="824"/>
        <v>124.35405852654628</v>
      </c>
      <c r="AM848" s="205">
        <f t="shared" si="825"/>
        <v>-41.703279869758958</v>
      </c>
      <c r="AN848" s="205">
        <f t="shared" si="842"/>
        <v>-41.703279869758958</v>
      </c>
      <c r="AO848" s="205">
        <f t="shared" si="826"/>
        <v>-41.703279869758958</v>
      </c>
      <c r="AP848" s="205">
        <f t="shared" si="843"/>
        <v>-41.703279869758958</v>
      </c>
      <c r="AQ848" s="205">
        <f t="shared" si="873"/>
        <v>41.703279869758958</v>
      </c>
      <c r="AR848" s="215">
        <f t="shared" si="827"/>
        <v>76.554404487830354</v>
      </c>
      <c r="AS848" s="215">
        <f t="shared" si="828"/>
        <v>76.554404487830354</v>
      </c>
      <c r="AT848" s="215">
        <f t="shared" si="829"/>
        <v>254.08816977691529</v>
      </c>
      <c r="AU848" s="215">
        <f t="shared" si="874"/>
        <v>21242.370710324278</v>
      </c>
      <c r="AV848" s="201"/>
      <c r="AW848" s="115">
        <f t="shared" si="852"/>
        <v>123.05700000001696</v>
      </c>
      <c r="AX848" s="115">
        <f t="shared" si="853"/>
        <v>0.34601716918986558</v>
      </c>
      <c r="AY848" s="115">
        <f t="shared" si="875"/>
        <v>20.35384548093791</v>
      </c>
      <c r="AZ848" s="115">
        <f t="shared" si="854"/>
        <v>0.34895603743875625</v>
      </c>
      <c r="BA848" s="115">
        <f t="shared" si="876"/>
        <v>20.613705870535</v>
      </c>
      <c r="BB848" s="115">
        <f t="shared" si="855"/>
        <v>20.35384548093791</v>
      </c>
      <c r="BC848" s="115">
        <f t="shared" si="856"/>
        <v>20.353833393224459</v>
      </c>
      <c r="BD848" s="115">
        <f t="shared" si="857"/>
        <v>20.613705870535</v>
      </c>
      <c r="BE848" s="115">
        <f t="shared" si="844"/>
        <v>0.25987247731054097</v>
      </c>
      <c r="BF848" s="115">
        <f t="shared" si="877"/>
        <v>0.34688452466741293</v>
      </c>
      <c r="BG848" s="115">
        <f t="shared" si="858"/>
        <v>1326.6172104304032</v>
      </c>
      <c r="BH848" s="115">
        <f t="shared" si="859"/>
        <v>106.02153670929501</v>
      </c>
      <c r="BI848" s="115">
        <f t="shared" si="878"/>
        <v>106.02153670929501</v>
      </c>
      <c r="BJ848" s="115">
        <f t="shared" si="845"/>
        <v>-7.6576966496292851</v>
      </c>
      <c r="BK848" s="115">
        <f t="shared" si="830"/>
        <v>-7.6576966496292851</v>
      </c>
      <c r="BL848" s="115">
        <f t="shared" si="831"/>
        <v>-7.6576966496292851</v>
      </c>
      <c r="BM848" s="115">
        <f t="shared" si="879"/>
        <v>7.6576966496292851</v>
      </c>
      <c r="BN848" s="201">
        <f t="shared" si="832"/>
        <v>94.011022759282071</v>
      </c>
      <c r="BO848" s="216">
        <f t="shared" si="880"/>
        <v>10855.362104616837</v>
      </c>
      <c r="BP848" s="201"/>
      <c r="BQ848" s="110">
        <f t="shared" si="833"/>
        <v>11894.062965187582</v>
      </c>
      <c r="BR848" s="110">
        <f t="shared" si="834"/>
        <v>0.17859642052087676</v>
      </c>
      <c r="BS848" s="110">
        <f t="shared" si="846"/>
        <v>0.82140357947912324</v>
      </c>
      <c r="BT848" s="110">
        <f t="shared" si="847"/>
        <v>0.33802926947063111</v>
      </c>
      <c r="CC848" s="110"/>
      <c r="CD848" s="110"/>
      <c r="CE848" s="110"/>
      <c r="CW848" s="110"/>
      <c r="CX848" s="110"/>
    </row>
    <row r="849" spans="1:102">
      <c r="A849" s="110">
        <f t="shared" si="860"/>
        <v>0.95000000000014828</v>
      </c>
      <c r="B849" s="110">
        <f t="shared" si="835"/>
        <v>1462.5221271008422</v>
      </c>
      <c r="C849" s="116">
        <f t="shared" si="836"/>
        <v>1325.5565339045522</v>
      </c>
      <c r="E849" s="205">
        <f t="shared" si="805"/>
        <v>1232.6820125418085</v>
      </c>
      <c r="F849" s="205">
        <f t="shared" si="806"/>
        <v>1331.5892812236423</v>
      </c>
      <c r="G849" s="205">
        <f t="shared" si="807"/>
        <v>-0.15751256190109142</v>
      </c>
      <c r="H849" s="205">
        <f t="shared" si="808"/>
        <v>1217.1028752610932</v>
      </c>
      <c r="I849" s="205">
        <f t="shared" si="809"/>
        <v>0</v>
      </c>
      <c r="K849" s="115">
        <f t="shared" si="810"/>
        <v>1207.3522500000183</v>
      </c>
      <c r="L849" s="115">
        <f t="shared" si="811"/>
        <v>1548.112000000011</v>
      </c>
      <c r="M849" s="115">
        <f t="shared" si="812"/>
        <v>0.2604166666666613</v>
      </c>
      <c r="N849" s="115">
        <f t="shared" si="813"/>
        <v>1346.3136373633251</v>
      </c>
      <c r="O849" s="115">
        <f t="shared" si="814"/>
        <v>1820.9450000000061</v>
      </c>
      <c r="Q849" s="205">
        <f t="shared" si="815"/>
        <v>2.3237939700709607</v>
      </c>
      <c r="R849" s="204">
        <f t="shared" si="816"/>
        <v>195.01571163042735</v>
      </c>
      <c r="S849" s="204">
        <f t="shared" si="817"/>
        <v>195.01571163042735</v>
      </c>
      <c r="T849" s="115">
        <f t="shared" si="818"/>
        <v>0.74882634202199461</v>
      </c>
      <c r="U849" s="115">
        <f t="shared" si="871"/>
        <v>64.799502302085216</v>
      </c>
      <c r="V849" s="115">
        <f t="shared" si="819"/>
        <v>29.335260337451903</v>
      </c>
      <c r="W849" s="202">
        <f t="shared" si="872"/>
        <v>29.335260337451903</v>
      </c>
      <c r="Y849" s="205">
        <f t="shared" si="848"/>
        <v>124.5289989711863</v>
      </c>
      <c r="Z849" s="205">
        <f t="shared" si="849"/>
        <v>0.93900602655911702</v>
      </c>
      <c r="AA849" s="205">
        <f t="shared" si="820"/>
        <v>55.566060914182501</v>
      </c>
      <c r="AB849" s="205">
        <f t="shared" si="837"/>
        <v>55.428329591743555</v>
      </c>
      <c r="AC849" s="205">
        <f t="shared" si="850"/>
        <v>0.94911650694470739</v>
      </c>
      <c r="AD849" s="205">
        <f t="shared" si="821"/>
        <v>56.30398389941756</v>
      </c>
      <c r="AE849" s="205">
        <f t="shared" si="838"/>
        <v>0.87565430767400443</v>
      </c>
      <c r="AF849" s="205">
        <f t="shared" si="822"/>
        <v>0.87565430767400443</v>
      </c>
      <c r="AG849" s="205">
        <f t="shared" si="839"/>
        <v>0.87565430767400443</v>
      </c>
      <c r="AH849" s="205">
        <f t="shared" si="840"/>
        <v>0.87565430767400443</v>
      </c>
      <c r="AI849" s="205">
        <f t="shared" si="823"/>
        <v>0.94476491817485964</v>
      </c>
      <c r="AJ849" s="205">
        <f t="shared" si="851"/>
        <v>1326.1261301449001</v>
      </c>
      <c r="AK849" s="205">
        <f t="shared" si="841"/>
        <v>124.44146797226938</v>
      </c>
      <c r="AL849" s="205">
        <f t="shared" si="824"/>
        <v>124.44146797226938</v>
      </c>
      <c r="AM849" s="205">
        <f t="shared" si="825"/>
        <v>-41.875290347519531</v>
      </c>
      <c r="AN849" s="205">
        <f t="shared" si="842"/>
        <v>-41.875290347519531</v>
      </c>
      <c r="AO849" s="205">
        <f t="shared" si="826"/>
        <v>-41.875290347519531</v>
      </c>
      <c r="AP849" s="205">
        <f t="shared" si="843"/>
        <v>-41.875290347519531</v>
      </c>
      <c r="AQ849" s="205">
        <f t="shared" si="873"/>
        <v>41.875290347519531</v>
      </c>
      <c r="AR849" s="215">
        <f t="shared" si="827"/>
        <v>76.619753420607282</v>
      </c>
      <c r="AS849" s="215">
        <f t="shared" si="828"/>
        <v>76.619753420607282</v>
      </c>
      <c r="AT849" s="215">
        <f t="shared" si="829"/>
        <v>256.38667830106829</v>
      </c>
      <c r="AU849" s="215">
        <f t="shared" si="874"/>
        <v>21498.757388625345</v>
      </c>
      <c r="AV849" s="201"/>
      <c r="AW849" s="115">
        <f t="shared" si="852"/>
        <v>123.1589999999868</v>
      </c>
      <c r="AX849" s="115">
        <f t="shared" si="853"/>
        <v>0.34688452466741287</v>
      </c>
      <c r="AY849" s="115">
        <f t="shared" si="875"/>
        <v>20.430424389073472</v>
      </c>
      <c r="AZ849" s="115">
        <f t="shared" si="854"/>
        <v>0.34981914355946225</v>
      </c>
      <c r="BA849" s="115">
        <f t="shared" si="876"/>
        <v>20.690231897369205</v>
      </c>
      <c r="BB849" s="115">
        <f t="shared" si="855"/>
        <v>20.430424389073472</v>
      </c>
      <c r="BC849" s="115">
        <f t="shared" si="856"/>
        <v>20.430410359720753</v>
      </c>
      <c r="BD849" s="115">
        <f t="shared" si="857"/>
        <v>20.690231897369205</v>
      </c>
      <c r="BE849" s="115">
        <f t="shared" si="844"/>
        <v>0.25982153764845251</v>
      </c>
      <c r="BF849" s="115">
        <f t="shared" si="877"/>
        <v>0.34775006230081579</v>
      </c>
      <c r="BG849" s="115">
        <f t="shared" si="858"/>
        <v>1325.8514742921261</v>
      </c>
      <c r="BH849" s="115">
        <f t="shared" si="859"/>
        <v>106.06765258510212</v>
      </c>
      <c r="BI849" s="115">
        <f t="shared" si="878"/>
        <v>106.06765258510212</v>
      </c>
      <c r="BJ849" s="115">
        <f t="shared" si="845"/>
        <v>-7.6511984414356267</v>
      </c>
      <c r="BK849" s="115">
        <f t="shared" si="830"/>
        <v>-7.6511984414356267</v>
      </c>
      <c r="BL849" s="115">
        <f t="shared" si="831"/>
        <v>-7.6511984414356267</v>
      </c>
      <c r="BM849" s="115">
        <f t="shared" si="879"/>
        <v>7.6511984414356267</v>
      </c>
      <c r="BN849" s="201">
        <f t="shared" si="832"/>
        <v>94.501946694723927</v>
      </c>
      <c r="BO849" s="216">
        <f t="shared" si="880"/>
        <v>10949.864051311561</v>
      </c>
      <c r="BP849" s="201"/>
      <c r="BQ849" s="110">
        <f t="shared" si="833"/>
        <v>12004.753385042939</v>
      </c>
      <c r="BR849" s="110">
        <f t="shared" si="834"/>
        <v>0.17908537309405501</v>
      </c>
      <c r="BS849" s="110">
        <f t="shared" si="846"/>
        <v>0.82091462690594497</v>
      </c>
      <c r="BT849" s="110">
        <f t="shared" si="847"/>
        <v>0.34117509120292033</v>
      </c>
      <c r="CC849" s="110"/>
      <c r="CD849" s="110"/>
      <c r="CE849" s="110"/>
      <c r="CW849" s="110"/>
      <c r="CX849" s="110"/>
    </row>
    <row r="850" spans="1:102">
      <c r="A850" s="110">
        <f t="shared" si="860"/>
        <v>0.94000000000014827</v>
      </c>
      <c r="B850" s="110">
        <f t="shared" si="835"/>
        <v>1462.3903152366229</v>
      </c>
      <c r="C850" s="116">
        <f t="shared" si="836"/>
        <v>1324.790336370346</v>
      </c>
      <c r="E850" s="205">
        <f t="shared" si="805"/>
        <v>1231.3909300304776</v>
      </c>
      <c r="F850" s="205">
        <f t="shared" si="806"/>
        <v>1330.0838812236425</v>
      </c>
      <c r="G850" s="205">
        <f t="shared" si="807"/>
        <v>-0.15739950113000734</v>
      </c>
      <c r="H850" s="205">
        <f t="shared" si="808"/>
        <v>1215.8567087476254</v>
      </c>
      <c r="I850" s="205">
        <f t="shared" si="809"/>
        <v>0</v>
      </c>
      <c r="K850" s="115">
        <f t="shared" si="810"/>
        <v>1206.1196400000183</v>
      </c>
      <c r="L850" s="115">
        <f t="shared" si="811"/>
        <v>1547.3724800000109</v>
      </c>
      <c r="M850" s="115">
        <f t="shared" si="812"/>
        <v>0.2607788595271156</v>
      </c>
      <c r="N850" s="115">
        <f t="shared" si="813"/>
        <v>1345.4111122894253</v>
      </c>
      <c r="O850" s="115">
        <f t="shared" si="814"/>
        <v>1820.5328000000063</v>
      </c>
      <c r="Q850" s="205">
        <f t="shared" si="815"/>
        <v>2.3405864594526737</v>
      </c>
      <c r="R850" s="204">
        <f t="shared" si="816"/>
        <v>196.46697045276508</v>
      </c>
      <c r="S850" s="204">
        <f t="shared" si="817"/>
        <v>196.46697045276508</v>
      </c>
      <c r="T850" s="115">
        <f t="shared" si="818"/>
        <v>0.75097008785805308</v>
      </c>
      <c r="U850" s="115">
        <f t="shared" si="871"/>
        <v>65.077964133945017</v>
      </c>
      <c r="V850" s="115">
        <f t="shared" si="819"/>
        <v>29.463511444914232</v>
      </c>
      <c r="W850" s="202">
        <f t="shared" si="872"/>
        <v>29.463511444914232</v>
      </c>
      <c r="Y850" s="205">
        <f t="shared" si="848"/>
        <v>124.61665134678685</v>
      </c>
      <c r="Z850" s="205">
        <f t="shared" si="849"/>
        <v>0.94636349618387872</v>
      </c>
      <c r="AA850" s="205">
        <f t="shared" si="820"/>
        <v>55.985873826090085</v>
      </c>
      <c r="AB850" s="205">
        <f t="shared" si="837"/>
        <v>55.84708249521875</v>
      </c>
      <c r="AC850" s="205">
        <f t="shared" si="850"/>
        <v>0.95649593206618166</v>
      </c>
      <c r="AD850" s="205">
        <f t="shared" si="821"/>
        <v>56.725895893543793</v>
      </c>
      <c r="AE850" s="205">
        <f t="shared" si="838"/>
        <v>0.87881339832504324</v>
      </c>
      <c r="AF850" s="205">
        <f t="shared" si="822"/>
        <v>0.87881339832504324</v>
      </c>
      <c r="AG850" s="205">
        <f t="shared" si="839"/>
        <v>0.87881339832504324</v>
      </c>
      <c r="AH850" s="205">
        <f t="shared" si="840"/>
        <v>0.87881339832504324</v>
      </c>
      <c r="AI850" s="205">
        <f t="shared" si="823"/>
        <v>0.95214154601470746</v>
      </c>
      <c r="AJ850" s="205">
        <f t="shared" si="851"/>
        <v>1325.3605891602917</v>
      </c>
      <c r="AK850" s="205">
        <f t="shared" si="841"/>
        <v>124.5289989711863</v>
      </c>
      <c r="AL850" s="205">
        <f t="shared" si="824"/>
        <v>124.5289989711863</v>
      </c>
      <c r="AM850" s="205">
        <f t="shared" si="825"/>
        <v>-42.046158351770799</v>
      </c>
      <c r="AN850" s="205">
        <f t="shared" si="842"/>
        <v>-42.046158351770799</v>
      </c>
      <c r="AO850" s="205">
        <f t="shared" si="826"/>
        <v>-42.046158351770799</v>
      </c>
      <c r="AP850" s="205">
        <f t="shared" si="843"/>
        <v>-42.046158351770799</v>
      </c>
      <c r="AQ850" s="205">
        <f t="shared" si="873"/>
        <v>42.046158351770799</v>
      </c>
      <c r="AR850" s="215">
        <f t="shared" si="827"/>
        <v>76.684759873434899</v>
      </c>
      <c r="AS850" s="215">
        <f t="shared" si="828"/>
        <v>76.684759873434899</v>
      </c>
      <c r="AT850" s="215">
        <f t="shared" si="829"/>
        <v>258.70023632479234</v>
      </c>
      <c r="AU850" s="215">
        <f t="shared" si="874"/>
        <v>21757.457624950137</v>
      </c>
      <c r="AV850" s="201"/>
      <c r="AW850" s="115">
        <f t="shared" si="852"/>
        <v>123.26100000000213</v>
      </c>
      <c r="AX850" s="115">
        <f t="shared" si="853"/>
        <v>0.34775006230081573</v>
      </c>
      <c r="AY850" s="115">
        <f t="shared" si="875"/>
        <v>20.506938298172077</v>
      </c>
      <c r="AZ850" s="115">
        <f t="shared" si="854"/>
        <v>0.35068044084359951</v>
      </c>
      <c r="BA850" s="115">
        <f t="shared" si="876"/>
        <v>20.7666917140876</v>
      </c>
      <c r="BB850" s="115">
        <f t="shared" si="855"/>
        <v>20.506938298172077</v>
      </c>
      <c r="BC850" s="115">
        <f t="shared" si="856"/>
        <v>20.506922344135109</v>
      </c>
      <c r="BD850" s="115">
        <f t="shared" si="857"/>
        <v>20.7666917140876</v>
      </c>
      <c r="BE850" s="115">
        <f t="shared" si="844"/>
        <v>0.25976936995249034</v>
      </c>
      <c r="BF850" s="115">
        <f t="shared" si="877"/>
        <v>0.34861379709292517</v>
      </c>
      <c r="BG850" s="115">
        <f t="shared" si="858"/>
        <v>1325.0850883211601</v>
      </c>
      <c r="BH850" s="115">
        <f t="shared" si="859"/>
        <v>106.11379217800722</v>
      </c>
      <c r="BI850" s="115">
        <f t="shared" si="878"/>
        <v>106.11379217800722</v>
      </c>
      <c r="BJ850" s="115">
        <f t="shared" si="845"/>
        <v>-7.6447611800702306</v>
      </c>
      <c r="BK850" s="115">
        <f t="shared" si="830"/>
        <v>-7.6447611800702306</v>
      </c>
      <c r="BL850" s="115">
        <f t="shared" si="831"/>
        <v>-7.6447611800702306</v>
      </c>
      <c r="BM850" s="115">
        <f t="shared" si="879"/>
        <v>7.6447611800702306</v>
      </c>
      <c r="BN850" s="201">
        <f t="shared" si="832"/>
        <v>94.994141496578791</v>
      </c>
      <c r="BO850" s="216">
        <f t="shared" si="880"/>
        <v>11044.85819280814</v>
      </c>
      <c r="BP850" s="201"/>
      <c r="BQ850" s="110">
        <f t="shared" si="833"/>
        <v>12116.118136022342</v>
      </c>
      <c r="BR850" s="110">
        <f t="shared" si="834"/>
        <v>0.17957449226467345</v>
      </c>
      <c r="BS850" s="110">
        <f t="shared" si="846"/>
        <v>0.82042550773532641</v>
      </c>
      <c r="BT850" s="110">
        <f t="shared" si="847"/>
        <v>0.34434007742575501</v>
      </c>
      <c r="CC850" s="110"/>
      <c r="CD850" s="110"/>
      <c r="CE850" s="110"/>
      <c r="CW850" s="110"/>
      <c r="CX850" s="110"/>
    </row>
    <row r="851" spans="1:102">
      <c r="A851" s="110">
        <f t="shared" si="860"/>
        <v>0.93000000000014826</v>
      </c>
      <c r="B851" s="110">
        <f t="shared" si="835"/>
        <v>1462.2585033724035</v>
      </c>
      <c r="C851" s="116">
        <f t="shared" si="836"/>
        <v>1324.0234887716117</v>
      </c>
      <c r="E851" s="205">
        <f t="shared" si="805"/>
        <v>1230.0987211643951</v>
      </c>
      <c r="F851" s="205">
        <f t="shared" si="806"/>
        <v>1328.5756812236423</v>
      </c>
      <c r="G851" s="205">
        <f t="shared" si="807"/>
        <v>-0.15728609673368671</v>
      </c>
      <c r="H851" s="205">
        <f t="shared" si="808"/>
        <v>1214.6096644984771</v>
      </c>
      <c r="I851" s="205">
        <f t="shared" si="809"/>
        <v>0</v>
      </c>
      <c r="K851" s="115">
        <f t="shared" si="810"/>
        <v>1204.8860100000184</v>
      </c>
      <c r="L851" s="115">
        <f t="shared" si="811"/>
        <v>1546.6323200000111</v>
      </c>
      <c r="M851" s="115">
        <f t="shared" si="812"/>
        <v>0.26114206128133161</v>
      </c>
      <c r="N851" s="115">
        <f t="shared" si="813"/>
        <v>1344.5083950853427</v>
      </c>
      <c r="O851" s="115">
        <f t="shared" si="814"/>
        <v>1820.1202000000062</v>
      </c>
      <c r="Q851" s="205">
        <f t="shared" si="815"/>
        <v>2.3575035426391411</v>
      </c>
      <c r="R851" s="204">
        <f t="shared" si="816"/>
        <v>197.92065647117136</v>
      </c>
      <c r="S851" s="204">
        <f t="shared" si="817"/>
        <v>197.92065647117136</v>
      </c>
      <c r="T851" s="115">
        <f t="shared" si="818"/>
        <v>0.75310979472577377</v>
      </c>
      <c r="U851" s="115">
        <f t="shared" si="871"/>
        <v>65.356297938783243</v>
      </c>
      <c r="V851" s="115">
        <f t="shared" si="819"/>
        <v>29.591754915933006</v>
      </c>
      <c r="W851" s="202">
        <f t="shared" si="872"/>
        <v>29.591754915933006</v>
      </c>
      <c r="Y851" s="205">
        <f t="shared" si="848"/>
        <v>124.70442491483016</v>
      </c>
      <c r="Z851" s="205">
        <f t="shared" si="849"/>
        <v>0.95377403557855756</v>
      </c>
      <c r="AA851" s="205">
        <f t="shared" si="820"/>
        <v>56.407369502246659</v>
      </c>
      <c r="AB851" s="205">
        <f t="shared" si="837"/>
        <v>56.267544078736456</v>
      </c>
      <c r="AC851" s="205">
        <f t="shared" si="850"/>
        <v>0.96392869509889978</v>
      </c>
      <c r="AD851" s="205">
        <f t="shared" si="821"/>
        <v>57.149479420557682</v>
      </c>
      <c r="AE851" s="205">
        <f t="shared" si="838"/>
        <v>0.8819353418212259</v>
      </c>
      <c r="AF851" s="205">
        <f t="shared" si="822"/>
        <v>0.8819353418212259</v>
      </c>
      <c r="AG851" s="205">
        <f t="shared" si="839"/>
        <v>0.8819353418212259</v>
      </c>
      <c r="AH851" s="205">
        <f t="shared" si="840"/>
        <v>0.8819353418212259</v>
      </c>
      <c r="AI851" s="205">
        <f t="shared" si="823"/>
        <v>0.95957129012386455</v>
      </c>
      <c r="AJ851" s="205">
        <f t="shared" si="851"/>
        <v>1324.5943847759231</v>
      </c>
      <c r="AK851" s="205">
        <f t="shared" si="841"/>
        <v>124.61665134678685</v>
      </c>
      <c r="AL851" s="205">
        <f t="shared" si="824"/>
        <v>124.61665134678685</v>
      </c>
      <c r="AM851" s="205">
        <f t="shared" si="825"/>
        <v>-42.215814164408108</v>
      </c>
      <c r="AN851" s="205">
        <f t="shared" si="842"/>
        <v>-42.215814164408108</v>
      </c>
      <c r="AO851" s="205">
        <f t="shared" si="826"/>
        <v>-42.215814164408108</v>
      </c>
      <c r="AP851" s="205">
        <f t="shared" si="843"/>
        <v>-42.215814164408108</v>
      </c>
      <c r="AQ851" s="205">
        <f t="shared" si="873"/>
        <v>42.215814164408108</v>
      </c>
      <c r="AR851" s="215">
        <f t="shared" si="827"/>
        <v>76.749407386213676</v>
      </c>
      <c r="AS851" s="215">
        <f t="shared" si="828"/>
        <v>76.749407386213676</v>
      </c>
      <c r="AT851" s="215">
        <f t="shared" si="829"/>
        <v>261.02886510787732</v>
      </c>
      <c r="AU851" s="215">
        <f t="shared" si="874"/>
        <v>22018.486490058014</v>
      </c>
      <c r="AV851" s="201"/>
      <c r="AW851" s="115">
        <f t="shared" si="852"/>
        <v>123.36299999999471</v>
      </c>
      <c r="AX851" s="115">
        <f t="shared" si="853"/>
        <v>0.34861379709292512</v>
      </c>
      <c r="AY851" s="115">
        <f t="shared" si="875"/>
        <v>20.583387817462064</v>
      </c>
      <c r="AZ851" s="115">
        <f t="shared" si="854"/>
        <v>0.35153994426917412</v>
      </c>
      <c r="BA851" s="115">
        <f t="shared" si="876"/>
        <v>20.843085944878396</v>
      </c>
      <c r="BB851" s="115">
        <f t="shared" si="855"/>
        <v>20.583387817462064</v>
      </c>
      <c r="BC851" s="115">
        <f t="shared" si="856"/>
        <v>20.583369955935812</v>
      </c>
      <c r="BD851" s="115">
        <f t="shared" si="857"/>
        <v>20.843085944878396</v>
      </c>
      <c r="BE851" s="115">
        <f t="shared" si="844"/>
        <v>0.25971598894258463</v>
      </c>
      <c r="BF851" s="115">
        <f t="shared" si="877"/>
        <v>0.3494757444530584</v>
      </c>
      <c r="BG851" s="115">
        <f t="shared" si="858"/>
        <v>1324.3180561013514</v>
      </c>
      <c r="BH851" s="115">
        <f t="shared" si="859"/>
        <v>106.15995495484175</v>
      </c>
      <c r="BI851" s="115">
        <f t="shared" si="878"/>
        <v>106.15995495484175</v>
      </c>
      <c r="BJ851" s="115">
        <f t="shared" si="845"/>
        <v>-7.6383894471291667</v>
      </c>
      <c r="BK851" s="115">
        <f t="shared" si="830"/>
        <v>-7.6383894471291667</v>
      </c>
      <c r="BL851" s="115">
        <f t="shared" si="831"/>
        <v>-7.6383894471291667</v>
      </c>
      <c r="BM851" s="115">
        <f t="shared" si="879"/>
        <v>7.6383894471291667</v>
      </c>
      <c r="BN851" s="201">
        <f t="shared" si="832"/>
        <v>95.487617020837931</v>
      </c>
      <c r="BO851" s="216">
        <f t="shared" si="880"/>
        <v>11140.345809828978</v>
      </c>
      <c r="BP851" s="201"/>
      <c r="BQ851" s="110">
        <f t="shared" si="833"/>
        <v>12228.159877851882</v>
      </c>
      <c r="BR851" s="110">
        <f t="shared" si="834"/>
        <v>0.18006377664344048</v>
      </c>
      <c r="BS851" s="110">
        <f t="shared" si="846"/>
        <v>0.81993622335655947</v>
      </c>
      <c r="BT851" s="110">
        <f t="shared" si="847"/>
        <v>0.34752430372855053</v>
      </c>
      <c r="CC851" s="110"/>
      <c r="CD851" s="110"/>
      <c r="CE851" s="110"/>
      <c r="CW851" s="110"/>
      <c r="CX851" s="110"/>
    </row>
    <row r="852" spans="1:102">
      <c r="A852" s="110">
        <f t="shared" si="860"/>
        <v>0.92000000000014825</v>
      </c>
      <c r="B852" s="110">
        <f t="shared" si="835"/>
        <v>1462.1266915081842</v>
      </c>
      <c r="C852" s="116">
        <f t="shared" si="836"/>
        <v>1323.2559946977497</v>
      </c>
      <c r="E852" s="205">
        <f t="shared" si="805"/>
        <v>1228.8053859435613</v>
      </c>
      <c r="F852" s="205">
        <f t="shared" si="806"/>
        <v>1327.0646812236423</v>
      </c>
      <c r="G852" s="205">
        <f t="shared" si="807"/>
        <v>-0.15717235296563636</v>
      </c>
      <c r="H852" s="205">
        <f t="shared" si="808"/>
        <v>1213.3617413036457</v>
      </c>
      <c r="I852" s="205">
        <f t="shared" si="809"/>
        <v>0</v>
      </c>
      <c r="K852" s="115">
        <f t="shared" si="810"/>
        <v>1203.6513600000185</v>
      </c>
      <c r="L852" s="115">
        <f t="shared" si="811"/>
        <v>1545.891520000011</v>
      </c>
      <c r="M852" s="115">
        <f t="shared" si="812"/>
        <v>0.26150627615062216</v>
      </c>
      <c r="N852" s="115">
        <f t="shared" si="813"/>
        <v>1343.6054885982167</v>
      </c>
      <c r="O852" s="115">
        <f t="shared" si="814"/>
        <v>1819.7072000000062</v>
      </c>
      <c r="Q852" s="205">
        <f t="shared" si="815"/>
        <v>2.3745469057106243</v>
      </c>
      <c r="R852" s="204">
        <f t="shared" si="816"/>
        <v>199.37659442593429</v>
      </c>
      <c r="S852" s="204">
        <f t="shared" si="817"/>
        <v>199.37659442593429</v>
      </c>
      <c r="T852" s="115">
        <f t="shared" si="818"/>
        <v>0.7552454729689565</v>
      </c>
      <c r="U852" s="115">
        <f t="shared" si="871"/>
        <v>65.634502259424195</v>
      </c>
      <c r="V852" s="115">
        <f t="shared" si="819"/>
        <v>29.71999012311823</v>
      </c>
      <c r="W852" s="202">
        <f t="shared" si="872"/>
        <v>29.71999012311823</v>
      </c>
      <c r="Y852" s="205">
        <f t="shared" si="848"/>
        <v>124.79231948313998</v>
      </c>
      <c r="Z852" s="205">
        <f t="shared" si="849"/>
        <v>0.96123840991291187</v>
      </c>
      <c r="AA852" s="205">
        <f t="shared" si="820"/>
        <v>56.830534404932862</v>
      </c>
      <c r="AB852" s="205">
        <f t="shared" si="837"/>
        <v>56.689702220380539</v>
      </c>
      <c r="AC852" s="205">
        <f t="shared" si="850"/>
        <v>0.97141556411648688</v>
      </c>
      <c r="AD852" s="205">
        <f t="shared" si="821"/>
        <v>57.574720497854685</v>
      </c>
      <c r="AE852" s="205">
        <f t="shared" si="838"/>
        <v>0.88501827747414552</v>
      </c>
      <c r="AF852" s="205">
        <f t="shared" si="822"/>
        <v>0.88501827747414552</v>
      </c>
      <c r="AG852" s="205">
        <f t="shared" si="839"/>
        <v>0.88501827747414552</v>
      </c>
      <c r="AH852" s="205">
        <f t="shared" si="840"/>
        <v>0.88501827747414552</v>
      </c>
      <c r="AI852" s="205">
        <f t="shared" si="823"/>
        <v>0.96705491129724941</v>
      </c>
      <c r="AJ852" s="205">
        <f t="shared" si="851"/>
        <v>1323.8275200247704</v>
      </c>
      <c r="AK852" s="205">
        <f t="shared" si="841"/>
        <v>124.70442491483016</v>
      </c>
      <c r="AL852" s="205">
        <f t="shared" si="824"/>
        <v>124.70442491483016</v>
      </c>
      <c r="AM852" s="205">
        <f t="shared" si="825"/>
        <v>-42.38418558131066</v>
      </c>
      <c r="AN852" s="205">
        <f t="shared" si="842"/>
        <v>-42.38418558131066</v>
      </c>
      <c r="AO852" s="205">
        <f t="shared" si="826"/>
        <v>-42.38418558131066</v>
      </c>
      <c r="AP852" s="205">
        <f t="shared" si="843"/>
        <v>-42.38418558131066</v>
      </c>
      <c r="AQ852" s="205">
        <f t="shared" si="873"/>
        <v>42.38418558131066</v>
      </c>
      <c r="AR852" s="215">
        <f t="shared" si="827"/>
        <v>76.813678858968217</v>
      </c>
      <c r="AS852" s="215">
        <f t="shared" si="828"/>
        <v>76.813678858968217</v>
      </c>
      <c r="AT852" s="215">
        <f t="shared" si="829"/>
        <v>263.37258275847654</v>
      </c>
      <c r="AU852" s="215">
        <f t="shared" si="874"/>
        <v>22281.859072816489</v>
      </c>
      <c r="AV852" s="201"/>
      <c r="AW852" s="115">
        <f t="shared" si="852"/>
        <v>123.4649999999873</v>
      </c>
      <c r="AX852" s="115">
        <f t="shared" si="853"/>
        <v>0.34947574445305829</v>
      </c>
      <c r="AY852" s="115">
        <f t="shared" si="875"/>
        <v>20.659773601974184</v>
      </c>
      <c r="AZ852" s="115">
        <f t="shared" si="854"/>
        <v>0.35239766922074195</v>
      </c>
      <c r="BA852" s="115">
        <f t="shared" si="876"/>
        <v>20.919415259744376</v>
      </c>
      <c r="BB852" s="115">
        <f t="shared" si="855"/>
        <v>20.659773601974184</v>
      </c>
      <c r="BC852" s="115">
        <f t="shared" si="856"/>
        <v>20.659753850407103</v>
      </c>
      <c r="BD852" s="115">
        <f t="shared" si="857"/>
        <v>20.919415259744376</v>
      </c>
      <c r="BE852" s="115">
        <f t="shared" si="844"/>
        <v>0.25966140933727289</v>
      </c>
      <c r="BF852" s="115">
        <f t="shared" si="877"/>
        <v>0.35033592021257187</v>
      </c>
      <c r="BG852" s="115">
        <f t="shared" si="858"/>
        <v>1323.5503813873138</v>
      </c>
      <c r="BH852" s="115">
        <f t="shared" si="859"/>
        <v>106.20614036017732</v>
      </c>
      <c r="BI852" s="115">
        <f t="shared" si="878"/>
        <v>106.20614036017732</v>
      </c>
      <c r="BJ852" s="115">
        <f t="shared" si="845"/>
        <v>-7.6320879772954893</v>
      </c>
      <c r="BK852" s="115">
        <f t="shared" si="830"/>
        <v>-7.6320879772954893</v>
      </c>
      <c r="BL852" s="115">
        <f t="shared" si="831"/>
        <v>-7.6320879772954893</v>
      </c>
      <c r="BM852" s="115">
        <f t="shared" si="879"/>
        <v>7.6320879772954893</v>
      </c>
      <c r="BN852" s="201">
        <f t="shared" si="832"/>
        <v>95.98238335391936</v>
      </c>
      <c r="BO852" s="216">
        <f t="shared" si="880"/>
        <v>11236.328193182897</v>
      </c>
      <c r="BP852" s="201"/>
      <c r="BQ852" s="110">
        <f t="shared" si="833"/>
        <v>12340.881281146258</v>
      </c>
      <c r="BR852" s="110">
        <f t="shared" si="834"/>
        <v>0.18055322440268129</v>
      </c>
      <c r="BS852" s="110">
        <f t="shared" si="846"/>
        <v>0.81944677559731871</v>
      </c>
      <c r="BT852" s="110">
        <f t="shared" si="847"/>
        <v>0.35072784601017665</v>
      </c>
      <c r="CC852" s="110"/>
      <c r="CD852" s="110"/>
      <c r="CE852" s="110"/>
      <c r="CW852" s="110"/>
      <c r="CX852" s="110"/>
    </row>
    <row r="853" spans="1:102">
      <c r="A853" s="110">
        <f t="shared" si="860"/>
        <v>0.91000000000014825</v>
      </c>
      <c r="B853" s="110">
        <f t="shared" si="835"/>
        <v>1461.9948796439649</v>
      </c>
      <c r="C853" s="116">
        <f t="shared" si="836"/>
        <v>1322.4878579091601</v>
      </c>
      <c r="E853" s="205">
        <f t="shared" si="805"/>
        <v>1227.5109243679758</v>
      </c>
      <c r="F853" s="205">
        <f t="shared" si="806"/>
        <v>1325.5508812236426</v>
      </c>
      <c r="G853" s="205">
        <f t="shared" si="807"/>
        <v>-0.15705827406185427</v>
      </c>
      <c r="H853" s="205">
        <f t="shared" si="808"/>
        <v>1212.1129379551262</v>
      </c>
      <c r="I853" s="205">
        <f t="shared" si="809"/>
        <v>0</v>
      </c>
      <c r="K853" s="115">
        <f t="shared" si="810"/>
        <v>1202.4156900000182</v>
      </c>
      <c r="L853" s="115">
        <f t="shared" si="811"/>
        <v>1545.1500800000108</v>
      </c>
      <c r="M853" s="115">
        <f t="shared" si="812"/>
        <v>0.26187150837988282</v>
      </c>
      <c r="N853" s="115">
        <f t="shared" si="813"/>
        <v>1342.7023956893611</v>
      </c>
      <c r="O853" s="115">
        <f t="shared" si="814"/>
        <v>1819.2938000000061</v>
      </c>
      <c r="Q853" s="205">
        <f t="shared" si="815"/>
        <v>2.3917182625977023</v>
      </c>
      <c r="R853" s="204">
        <f t="shared" si="816"/>
        <v>200.83460256829673</v>
      </c>
      <c r="S853" s="204">
        <f t="shared" si="817"/>
        <v>200.83460256829673</v>
      </c>
      <c r="T853" s="115">
        <f t="shared" si="818"/>
        <v>0.75737713289860475</v>
      </c>
      <c r="U853" s="115">
        <f t="shared" si="871"/>
        <v>65.912575654987336</v>
      </c>
      <c r="V853" s="115">
        <f t="shared" si="819"/>
        <v>29.84821644589757</v>
      </c>
      <c r="W853" s="202">
        <f t="shared" si="872"/>
        <v>29.84821644589757</v>
      </c>
      <c r="Y853" s="205">
        <f t="shared" si="848"/>
        <v>124.8803348519458</v>
      </c>
      <c r="Z853" s="205">
        <f t="shared" si="849"/>
        <v>0.96875739838409092</v>
      </c>
      <c r="AA853" s="205">
        <f t="shared" si="820"/>
        <v>57.255354223031802</v>
      </c>
      <c r="AB853" s="205">
        <f t="shared" si="837"/>
        <v>57.113544076193648</v>
      </c>
      <c r="AC853" s="205">
        <f t="shared" si="850"/>
        <v>0.97895732127341029</v>
      </c>
      <c r="AD853" s="205">
        <f t="shared" si="821"/>
        <v>58.001604356455111</v>
      </c>
      <c r="AE853" s="205">
        <f t="shared" si="838"/>
        <v>0.88806028026146322</v>
      </c>
      <c r="AF853" s="205">
        <f t="shared" si="822"/>
        <v>0.88806028026146322</v>
      </c>
      <c r="AG853" s="205">
        <f t="shared" si="839"/>
        <v>0.88806028026146322</v>
      </c>
      <c r="AH853" s="205">
        <f t="shared" si="840"/>
        <v>0.88806028026146322</v>
      </c>
      <c r="AI853" s="205">
        <f t="shared" si="823"/>
        <v>0.97459318411250362</v>
      </c>
      <c r="AJ853" s="205">
        <f t="shared" si="851"/>
        <v>1323.0599980901925</v>
      </c>
      <c r="AK853" s="205">
        <f t="shared" si="841"/>
        <v>124.79231948313998</v>
      </c>
      <c r="AL853" s="205">
        <f t="shared" si="824"/>
        <v>124.79231948313998</v>
      </c>
      <c r="AM853" s="205">
        <f t="shared" si="825"/>
        <v>-42.551197818692373</v>
      </c>
      <c r="AN853" s="205">
        <f t="shared" si="842"/>
        <v>-42.551197818692373</v>
      </c>
      <c r="AO853" s="205">
        <f t="shared" si="826"/>
        <v>-42.551197818692373</v>
      </c>
      <c r="AP853" s="205">
        <f t="shared" si="843"/>
        <v>-42.551197818692373</v>
      </c>
      <c r="AQ853" s="205">
        <f t="shared" si="873"/>
        <v>42.551197818692373</v>
      </c>
      <c r="AR853" s="215">
        <f t="shared" si="827"/>
        <v>76.877556527899571</v>
      </c>
      <c r="AS853" s="215">
        <f t="shared" si="828"/>
        <v>76.877556527899571</v>
      </c>
      <c r="AT853" s="215">
        <f t="shared" si="829"/>
        <v>265.73140408509215</v>
      </c>
      <c r="AU853" s="215">
        <f t="shared" si="874"/>
        <v>22547.59047690158</v>
      </c>
      <c r="AV853" s="201"/>
      <c r="AW853" s="115">
        <f t="shared" si="852"/>
        <v>123.56700000002536</v>
      </c>
      <c r="AX853" s="115">
        <f t="shared" si="853"/>
        <v>0.35033592021257176</v>
      </c>
      <c r="AY853" s="115">
        <f t="shared" si="875"/>
        <v>20.736096354071769</v>
      </c>
      <c r="AZ853" s="115">
        <f t="shared" si="854"/>
        <v>0.35325363150498107</v>
      </c>
      <c r="BA853" s="115">
        <f t="shared" si="876"/>
        <v>20.995680376038351</v>
      </c>
      <c r="BB853" s="115">
        <f t="shared" si="855"/>
        <v>20.736096354071769</v>
      </c>
      <c r="BC853" s="115">
        <f t="shared" si="856"/>
        <v>20.736074730180057</v>
      </c>
      <c r="BD853" s="115">
        <f t="shared" si="857"/>
        <v>20.995680376038351</v>
      </c>
      <c r="BE853" s="115">
        <f t="shared" si="844"/>
        <v>0.2596056458582936</v>
      </c>
      <c r="BF853" s="115">
        <f t="shared" si="877"/>
        <v>0.35119434064098726</v>
      </c>
      <c r="BG853" s="115">
        <f t="shared" si="858"/>
        <v>1322.7820681110566</v>
      </c>
      <c r="BH853" s="115">
        <f t="shared" si="859"/>
        <v>106.25234781537064</v>
      </c>
      <c r="BI853" s="115">
        <f t="shared" si="878"/>
        <v>106.25234781537064</v>
      </c>
      <c r="BJ853" s="115">
        <f t="shared" si="845"/>
        <v>-7.6258616641365036</v>
      </c>
      <c r="BK853" s="115">
        <f t="shared" si="830"/>
        <v>-7.6258616641365036</v>
      </c>
      <c r="BL853" s="115">
        <f t="shared" si="831"/>
        <v>-7.6258616641365036</v>
      </c>
      <c r="BM853" s="115">
        <f t="shared" si="879"/>
        <v>7.6258616641365036</v>
      </c>
      <c r="BN853" s="201">
        <f t="shared" si="832"/>
        <v>96.478450819180466</v>
      </c>
      <c r="BO853" s="216">
        <f t="shared" si="880"/>
        <v>11332.806644002078</v>
      </c>
      <c r="BP853" s="201"/>
      <c r="BQ853" s="110">
        <f t="shared" si="833"/>
        <v>12454.28502729203</v>
      </c>
      <c r="BR853" s="110">
        <f t="shared" si="834"/>
        <v>0.18104283326976472</v>
      </c>
      <c r="BS853" s="110">
        <f t="shared" si="846"/>
        <v>0.81895716673023522</v>
      </c>
      <c r="BT853" s="110">
        <f t="shared" si="847"/>
        <v>0.35395078047563955</v>
      </c>
      <c r="CC853" s="110"/>
      <c r="CD853" s="110"/>
      <c r="CE853" s="110"/>
      <c r="CW853" s="110"/>
      <c r="CX853" s="110"/>
    </row>
    <row r="854" spans="1:102">
      <c r="A854" s="110">
        <f t="shared" si="860"/>
        <v>0.90000000000014824</v>
      </c>
      <c r="B854" s="110">
        <f t="shared" si="835"/>
        <v>1461.8630677797455</v>
      </c>
      <c r="C854" s="116">
        <f t="shared" si="836"/>
        <v>1321.7190823438812</v>
      </c>
      <c r="E854" s="205">
        <f t="shared" si="805"/>
        <v>1226.2153364376388</v>
      </c>
      <c r="F854" s="205">
        <f t="shared" si="806"/>
        <v>1324.0342812236427</v>
      </c>
      <c r="G854" s="205">
        <f t="shared" si="807"/>
        <v>-0.15694386424059203</v>
      </c>
      <c r="H854" s="205">
        <f t="shared" si="808"/>
        <v>1210.8632532469862</v>
      </c>
      <c r="I854" s="205">
        <f t="shared" si="809"/>
        <v>0</v>
      </c>
      <c r="K854" s="115">
        <f t="shared" si="810"/>
        <v>1201.1790000000183</v>
      </c>
      <c r="L854" s="115">
        <f t="shared" si="811"/>
        <v>1544.408000000011</v>
      </c>
      <c r="M854" s="115">
        <f t="shared" si="812"/>
        <v>0.2622377622377568</v>
      </c>
      <c r="N854" s="115">
        <f t="shared" si="813"/>
        <v>1341.7991192343545</v>
      </c>
      <c r="O854" s="115">
        <f t="shared" si="814"/>
        <v>1818.880000000006</v>
      </c>
      <c r="Q854" s="205">
        <f t="shared" si="815"/>
        <v>2.4090193556843982</v>
      </c>
      <c r="R854" s="204">
        <f t="shared" si="816"/>
        <v>202.29449244595997</v>
      </c>
      <c r="S854" s="204">
        <f t="shared" si="817"/>
        <v>202.29449244595997</v>
      </c>
      <c r="T854" s="115">
        <f t="shared" si="818"/>
        <v>0.75950478479304695</v>
      </c>
      <c r="U854" s="115">
        <f t="shared" si="871"/>
        <v>66.190516700719058</v>
      </c>
      <c r="V854" s="115">
        <f t="shared" si="819"/>
        <v>29.976433270460344</v>
      </c>
      <c r="W854" s="202">
        <f t="shared" si="872"/>
        <v>29.976433270460344</v>
      </c>
      <c r="Y854" s="205">
        <f t="shared" si="848"/>
        <v>124.96847081399653</v>
      </c>
      <c r="Z854" s="205">
        <f t="shared" si="849"/>
        <v>0.9763317945738792</v>
      </c>
      <c r="AA854" s="205">
        <f t="shared" si="820"/>
        <v>57.681813844429783</v>
      </c>
      <c r="AB854" s="205">
        <f t="shared" si="837"/>
        <v>57.539056054380573</v>
      </c>
      <c r="AC854" s="205">
        <f t="shared" si="850"/>
        <v>0.98655476316332447</v>
      </c>
      <c r="AD854" s="205">
        <f t="shared" si="821"/>
        <v>58.430115413008522</v>
      </c>
      <c r="AE854" s="205">
        <f t="shared" si="838"/>
        <v>0.89105935862794894</v>
      </c>
      <c r="AF854" s="205">
        <f t="shared" si="822"/>
        <v>0.89105935862794894</v>
      </c>
      <c r="AG854" s="205">
        <f t="shared" si="839"/>
        <v>0.89105935862794894</v>
      </c>
      <c r="AH854" s="205">
        <f t="shared" si="840"/>
        <v>0.89105935862794894</v>
      </c>
      <c r="AI854" s="205">
        <f t="shared" si="823"/>
        <v>0.98218689727432562</v>
      </c>
      <c r="AJ854" s="205">
        <f t="shared" si="851"/>
        <v>1322.2918223116526</v>
      </c>
      <c r="AK854" s="205">
        <f t="shared" si="841"/>
        <v>124.8803348519458</v>
      </c>
      <c r="AL854" s="205">
        <f t="shared" si="824"/>
        <v>124.8803348519458</v>
      </c>
      <c r="AM854" s="205">
        <f t="shared" si="825"/>
        <v>-42.716773415923235</v>
      </c>
      <c r="AN854" s="205">
        <f t="shared" si="842"/>
        <v>-42.716773415923235</v>
      </c>
      <c r="AO854" s="205">
        <f t="shared" si="826"/>
        <v>-42.716773415923235</v>
      </c>
      <c r="AP854" s="205">
        <f t="shared" si="843"/>
        <v>-42.716773415923235</v>
      </c>
      <c r="AQ854" s="205">
        <f t="shared" si="873"/>
        <v>42.716773415923235</v>
      </c>
      <c r="AR854" s="215">
        <f t="shared" si="827"/>
        <v>76.941021940515952</v>
      </c>
      <c r="AS854" s="215">
        <f t="shared" si="828"/>
        <v>76.941021940515952</v>
      </c>
      <c r="AT854" s="215">
        <f t="shared" si="829"/>
        <v>268.10534044237488</v>
      </c>
      <c r="AU854" s="215">
        <f t="shared" si="874"/>
        <v>22815.695817343956</v>
      </c>
      <c r="AV854" s="201"/>
      <c r="AW854" s="115">
        <f t="shared" si="852"/>
        <v>123.66899999999521</v>
      </c>
      <c r="AX854" s="115">
        <f t="shared" si="853"/>
        <v>0.35119434064098726</v>
      </c>
      <c r="AY854" s="115">
        <f t="shared" si="875"/>
        <v>20.812356825038954</v>
      </c>
      <c r="AZ854" s="115">
        <f t="shared" si="854"/>
        <v>0.35410784736681761</v>
      </c>
      <c r="BA854" s="115">
        <f t="shared" si="876"/>
        <v>21.071882060056868</v>
      </c>
      <c r="BB854" s="115">
        <f t="shared" si="855"/>
        <v>20.812356825038954</v>
      </c>
      <c r="BC854" s="115">
        <f t="shared" si="856"/>
        <v>20.812333346821422</v>
      </c>
      <c r="BD854" s="115">
        <f t="shared" si="857"/>
        <v>21.071882060056868</v>
      </c>
      <c r="BE854" s="115">
        <f t="shared" si="844"/>
        <v>0.25954871323544637</v>
      </c>
      <c r="BF854" s="115">
        <f t="shared" si="877"/>
        <v>0.35205102246270353</v>
      </c>
      <c r="BG854" s="115">
        <f t="shared" si="858"/>
        <v>1322.013120388867</v>
      </c>
      <c r="BH854" s="115">
        <f t="shared" si="859"/>
        <v>106.29857671754043</v>
      </c>
      <c r="BI854" s="115">
        <f t="shared" si="878"/>
        <v>106.29857671754043</v>
      </c>
      <c r="BJ854" s="115">
        <f t="shared" si="845"/>
        <v>-7.619715566115838</v>
      </c>
      <c r="BK854" s="115">
        <f t="shared" si="830"/>
        <v>-7.619715566115838</v>
      </c>
      <c r="BL854" s="115">
        <f t="shared" si="831"/>
        <v>-7.619715566115838</v>
      </c>
      <c r="BM854" s="115">
        <f t="shared" si="879"/>
        <v>7.619715566115838</v>
      </c>
      <c r="BN854" s="201">
        <f t="shared" si="832"/>
        <v>96.975829983657491</v>
      </c>
      <c r="BO854" s="216">
        <f t="shared" si="880"/>
        <v>11429.782473985735</v>
      </c>
      <c r="BP854" s="201"/>
      <c r="BQ854" s="110">
        <f t="shared" si="833"/>
        <v>12568.373808321558</v>
      </c>
      <c r="BR854" s="110">
        <f t="shared" si="834"/>
        <v>0.18153260052018519</v>
      </c>
      <c r="BS854" s="110">
        <f t="shared" si="846"/>
        <v>0.81846739947981484</v>
      </c>
      <c r="BT854" s="110">
        <f t="shared" si="847"/>
        <v>0.35719318363249869</v>
      </c>
      <c r="CC854" s="110"/>
      <c r="CD854" s="110"/>
      <c r="CE854" s="110"/>
      <c r="CW854" s="110"/>
      <c r="CX854" s="110"/>
    </row>
    <row r="855" spans="1:102">
      <c r="A855" s="110">
        <f t="shared" si="860"/>
        <v>0.89000000000014823</v>
      </c>
      <c r="B855" s="110">
        <f t="shared" si="835"/>
        <v>1461.7312559155262</v>
      </c>
      <c r="C855" s="116">
        <f t="shared" si="836"/>
        <v>1320.9496721244759</v>
      </c>
      <c r="E855" s="205">
        <f t="shared" si="805"/>
        <v>1224.9186221525506</v>
      </c>
      <c r="F855" s="205">
        <f t="shared" si="806"/>
        <v>1322.5148812236425</v>
      </c>
      <c r="G855" s="205">
        <f t="shared" si="807"/>
        <v>-0.15682912770212351</v>
      </c>
      <c r="H855" s="205">
        <f t="shared" si="808"/>
        <v>1209.6126859754409</v>
      </c>
      <c r="I855" s="205">
        <f t="shared" si="809"/>
        <v>0</v>
      </c>
      <c r="K855" s="115">
        <f t="shared" si="810"/>
        <v>1199.9412900000184</v>
      </c>
      <c r="L855" s="115">
        <f t="shared" si="811"/>
        <v>1543.6652800000111</v>
      </c>
      <c r="M855" s="115">
        <f t="shared" si="812"/>
        <v>0.26260504201680124</v>
      </c>
      <c r="N855" s="115">
        <f t="shared" si="813"/>
        <v>1340.8956621231309</v>
      </c>
      <c r="O855" s="115">
        <f t="shared" si="814"/>
        <v>1818.4658000000063</v>
      </c>
      <c r="Q855" s="205">
        <f t="shared" si="815"/>
        <v>2.426451956426674</v>
      </c>
      <c r="R855" s="204">
        <f t="shared" si="816"/>
        <v>203.75606868110361</v>
      </c>
      <c r="S855" s="204">
        <f t="shared" si="817"/>
        <v>203.75606868110361</v>
      </c>
      <c r="T855" s="115">
        <f t="shared" si="818"/>
        <v>0.76162843889806275</v>
      </c>
      <c r="U855" s="115">
        <f t="shared" si="871"/>
        <v>66.468323987827233</v>
      </c>
      <c r="V855" s="115">
        <f t="shared" si="819"/>
        <v>30.104639989702324</v>
      </c>
      <c r="W855" s="202">
        <f t="shared" si="872"/>
        <v>30.104639989702324</v>
      </c>
      <c r="Y855" s="205">
        <f t="shared" si="848"/>
        <v>125.05672715453773</v>
      </c>
      <c r="Z855" s="205">
        <f t="shared" si="849"/>
        <v>0.98396240681698177</v>
      </c>
      <c r="AA855" s="205">
        <f t="shared" si="820"/>
        <v>58.109897327381034</v>
      </c>
      <c r="AB855" s="205">
        <f t="shared" si="837"/>
        <v>57.966223788539807</v>
      </c>
      <c r="AC855" s="205">
        <f t="shared" si="850"/>
        <v>0.99420870118848603</v>
      </c>
      <c r="AD855" s="205">
        <f t="shared" si="821"/>
        <v>58.860237240748262</v>
      </c>
      <c r="AE855" s="205">
        <f t="shared" si="838"/>
        <v>0.89401345220845485</v>
      </c>
      <c r="AF855" s="205">
        <f t="shared" si="822"/>
        <v>0.89401345220845485</v>
      </c>
      <c r="AG855" s="205">
        <f t="shared" si="839"/>
        <v>0.89401345220845485</v>
      </c>
      <c r="AH855" s="205">
        <f t="shared" si="840"/>
        <v>0.89401345220845485</v>
      </c>
      <c r="AI855" s="205">
        <f t="shared" si="823"/>
        <v>0.98983685396911203</v>
      </c>
      <c r="AJ855" s="205">
        <f t="shared" si="851"/>
        <v>1321.5229961906346</v>
      </c>
      <c r="AK855" s="205">
        <f t="shared" si="841"/>
        <v>124.96847081399653</v>
      </c>
      <c r="AL855" s="205">
        <f t="shared" si="824"/>
        <v>124.96847081399653</v>
      </c>
      <c r="AM855" s="205">
        <f t="shared" si="825"/>
        <v>-42.880832133625177</v>
      </c>
      <c r="AN855" s="205">
        <f t="shared" si="842"/>
        <v>-42.880832133625177</v>
      </c>
      <c r="AO855" s="205">
        <f t="shared" si="826"/>
        <v>-42.880832133625177</v>
      </c>
      <c r="AP855" s="205">
        <f t="shared" si="843"/>
        <v>-42.880832133625177</v>
      </c>
      <c r="AQ855" s="205">
        <f t="shared" si="873"/>
        <v>42.880832133625177</v>
      </c>
      <c r="AR855" s="215">
        <f t="shared" si="827"/>
        <v>77.00405592997221</v>
      </c>
      <c r="AS855" s="215">
        <f t="shared" si="828"/>
        <v>77.00405592997221</v>
      </c>
      <c r="AT855" s="215">
        <f t="shared" si="829"/>
        <v>270.49439957048486</v>
      </c>
      <c r="AU855" s="215">
        <f t="shared" si="874"/>
        <v>23086.190216914441</v>
      </c>
      <c r="AV855" s="201"/>
      <c r="AW855" s="115">
        <f t="shared" si="852"/>
        <v>123.77099999998779</v>
      </c>
      <c r="AX855" s="115">
        <f t="shared" si="853"/>
        <v>0.35205102246270353</v>
      </c>
      <c r="AY855" s="115">
        <f t="shared" si="875"/>
        <v>20.8885558167302</v>
      </c>
      <c r="AZ855" s="115">
        <f t="shared" si="854"/>
        <v>0.35496033350613704</v>
      </c>
      <c r="BA855" s="115">
        <f t="shared" si="876"/>
        <v>21.148021128695252</v>
      </c>
      <c r="BB855" s="115">
        <f t="shared" si="855"/>
        <v>20.8885558167302</v>
      </c>
      <c r="BC855" s="115">
        <f t="shared" si="856"/>
        <v>20.888530502482581</v>
      </c>
      <c r="BD855" s="115">
        <f t="shared" si="857"/>
        <v>21.148021128695252</v>
      </c>
      <c r="BE855" s="115">
        <f t="shared" si="844"/>
        <v>0.25949062621267061</v>
      </c>
      <c r="BF855" s="115">
        <f t="shared" si="877"/>
        <v>0.35290598287429326</v>
      </c>
      <c r="BG855" s="115">
        <f t="shared" si="858"/>
        <v>1321.2435425284395</v>
      </c>
      <c r="BH855" s="115">
        <f t="shared" si="859"/>
        <v>106.34482643911259</v>
      </c>
      <c r="BI855" s="115">
        <f t="shared" si="878"/>
        <v>106.34482643911259</v>
      </c>
      <c r="BJ855" s="115">
        <f t="shared" si="845"/>
        <v>-7.6136549129790971</v>
      </c>
      <c r="BK855" s="115">
        <f t="shared" si="830"/>
        <v>-7.6136549129790971</v>
      </c>
      <c r="BL855" s="115">
        <f t="shared" si="831"/>
        <v>-7.6136549129790971</v>
      </c>
      <c r="BM855" s="115">
        <f t="shared" si="879"/>
        <v>7.6136549129790971</v>
      </c>
      <c r="BN855" s="201">
        <f t="shared" si="832"/>
        <v>97.474531665039407</v>
      </c>
      <c r="BO855" s="216">
        <f t="shared" si="880"/>
        <v>11527.257005650774</v>
      </c>
      <c r="BP855" s="201"/>
      <c r="BQ855" s="110">
        <f t="shared" si="833"/>
        <v>12683.15032677714</v>
      </c>
      <c r="BR855" s="110">
        <f t="shared" si="834"/>
        <v>0.18202252297029087</v>
      </c>
      <c r="BS855" s="110">
        <f t="shared" si="846"/>
        <v>0.81797747702970913</v>
      </c>
      <c r="BT855" s="110">
        <f t="shared" si="847"/>
        <v>0.36045513228700637</v>
      </c>
      <c r="CC855" s="110"/>
      <c r="CD855" s="110"/>
      <c r="CE855" s="110"/>
      <c r="CW855" s="110"/>
      <c r="CX855" s="110"/>
    </row>
    <row r="856" spans="1:102">
      <c r="A856" s="110">
        <f t="shared" si="860"/>
        <v>0.88000000000014822</v>
      </c>
      <c r="B856" s="110">
        <f t="shared" si="835"/>
        <v>1461.5994440513066</v>
      </c>
      <c r="C856" s="116">
        <f t="shared" si="836"/>
        <v>1320.1796315651761</v>
      </c>
      <c r="E856" s="205">
        <f t="shared" si="805"/>
        <v>1223.6207815127107</v>
      </c>
      <c r="F856" s="205">
        <f t="shared" si="806"/>
        <v>1320.9926812236426</v>
      </c>
      <c r="G856" s="205">
        <f t="shared" si="807"/>
        <v>-0.15671406862851961</v>
      </c>
      <c r="H856" s="205">
        <f t="shared" si="808"/>
        <v>1208.3612349389223</v>
      </c>
      <c r="I856" s="205">
        <f t="shared" si="809"/>
        <v>0</v>
      </c>
      <c r="K856" s="115">
        <f t="shared" si="810"/>
        <v>1198.7025600000186</v>
      </c>
      <c r="L856" s="115">
        <f t="shared" si="811"/>
        <v>1542.9219200000111</v>
      </c>
      <c r="M856" s="115">
        <f t="shared" si="812"/>
        <v>0.26297335203365507</v>
      </c>
      <c r="N856" s="115">
        <f t="shared" si="813"/>
        <v>1339.9920272600732</v>
      </c>
      <c r="O856" s="115">
        <f t="shared" si="814"/>
        <v>1818.0512000000062</v>
      </c>
      <c r="Q856" s="205">
        <f t="shared" si="815"/>
        <v>2.444017865986833</v>
      </c>
      <c r="R856" s="204">
        <f t="shared" si="816"/>
        <v>205.21912874064654</v>
      </c>
      <c r="S856" s="204">
        <f t="shared" si="817"/>
        <v>205.21912874064654</v>
      </c>
      <c r="T856" s="115">
        <f t="shared" si="818"/>
        <v>0.76374810542699778</v>
      </c>
      <c r="U856" s="115">
        <f t="shared" si="871"/>
        <v>66.745996123316303</v>
      </c>
      <c r="V856" s="115">
        <f t="shared" si="819"/>
        <v>30.232836003170995</v>
      </c>
      <c r="W856" s="202">
        <f t="shared" si="872"/>
        <v>30.232836003170995</v>
      </c>
      <c r="Y856" s="205">
        <f t="shared" si="848"/>
        <v>125.14510365185731</v>
      </c>
      <c r="Z856" s="205">
        <f t="shared" si="849"/>
        <v>0.99165005858075861</v>
      </c>
      <c r="AA856" s="205">
        <f t="shared" si="820"/>
        <v>58.539587870792118</v>
      </c>
      <c r="AB856" s="205">
        <f t="shared" si="837"/>
        <v>58.395032109876063</v>
      </c>
      <c r="AC856" s="205">
        <f t="shared" si="850"/>
        <v>1.0019199619406469</v>
      </c>
      <c r="AD856" s="205">
        <f t="shared" si="821"/>
        <v>59.291952539351527</v>
      </c>
      <c r="AE856" s="205">
        <f t="shared" si="838"/>
        <v>0.89692042947546469</v>
      </c>
      <c r="AF856" s="205">
        <f t="shared" si="822"/>
        <v>0.89692042947546469</v>
      </c>
      <c r="AG856" s="205">
        <f t="shared" si="839"/>
        <v>0.89692042947546469</v>
      </c>
      <c r="AH856" s="205">
        <f t="shared" si="840"/>
        <v>0.89692042947546469</v>
      </c>
      <c r="AI856" s="205">
        <f t="shared" si="823"/>
        <v>0.99754387223034247</v>
      </c>
      <c r="AJ856" s="205">
        <f t="shared" si="851"/>
        <v>1320.7535233967783</v>
      </c>
      <c r="AK856" s="205">
        <f t="shared" si="841"/>
        <v>125.05672715453773</v>
      </c>
      <c r="AL856" s="205">
        <f t="shared" si="824"/>
        <v>125.05672715453773</v>
      </c>
      <c r="AM856" s="205">
        <f t="shared" si="825"/>
        <v>-43.043290847921597</v>
      </c>
      <c r="AN856" s="205">
        <f t="shared" si="842"/>
        <v>-43.043290847921597</v>
      </c>
      <c r="AO856" s="205">
        <f t="shared" si="826"/>
        <v>-43.043290847921597</v>
      </c>
      <c r="AP856" s="205">
        <f t="shared" si="843"/>
        <v>-43.043290847921597</v>
      </c>
      <c r="AQ856" s="205">
        <f t="shared" si="873"/>
        <v>43.043290847921597</v>
      </c>
      <c r="AR856" s="215">
        <f t="shared" si="827"/>
        <v>77.06663858771347</v>
      </c>
      <c r="AS856" s="215">
        <f t="shared" si="828"/>
        <v>77.06663858771347</v>
      </c>
      <c r="AT856" s="215">
        <f t="shared" si="829"/>
        <v>272.89858542770463</v>
      </c>
      <c r="AU856" s="215">
        <f t="shared" si="874"/>
        <v>23359.088802342147</v>
      </c>
      <c r="AV856" s="201"/>
      <c r="AW856" s="115">
        <f t="shared" si="852"/>
        <v>123.87299999998038</v>
      </c>
      <c r="AX856" s="115">
        <f t="shared" si="853"/>
        <v>0.3529059828742932</v>
      </c>
      <c r="AY856" s="115">
        <f t="shared" si="875"/>
        <v>20.964694183281392</v>
      </c>
      <c r="AZ856" s="115">
        <f t="shared" si="854"/>
        <v>0.35581110709508085</v>
      </c>
      <c r="BA856" s="115">
        <f t="shared" si="876"/>
        <v>21.224098451164483</v>
      </c>
      <c r="BB856" s="115">
        <f t="shared" si="855"/>
        <v>20.964694183281392</v>
      </c>
      <c r="BC856" s="115">
        <f t="shared" si="856"/>
        <v>20.964667051612373</v>
      </c>
      <c r="BD856" s="115">
        <f t="shared" si="857"/>
        <v>21.224098451164483</v>
      </c>
      <c r="BE856" s="115">
        <f t="shared" si="844"/>
        <v>0.25943139955210981</v>
      </c>
      <c r="BF856" s="115">
        <f t="shared" si="877"/>
        <v>0.35375923956244082</v>
      </c>
      <c r="BG856" s="115">
        <f t="shared" si="858"/>
        <v>1320.473339036286</v>
      </c>
      <c r="BH856" s="115">
        <f t="shared" si="859"/>
        <v>106.39109632634235</v>
      </c>
      <c r="BI856" s="115">
        <f t="shared" si="878"/>
        <v>106.39109632634235</v>
      </c>
      <c r="BJ856" s="115">
        <f t="shared" si="845"/>
        <v>-7.6076851122391878</v>
      </c>
      <c r="BK856" s="115">
        <f t="shared" si="830"/>
        <v>-7.6076851122391878</v>
      </c>
      <c r="BL856" s="115">
        <f t="shared" si="831"/>
        <v>-7.6076851122391878</v>
      </c>
      <c r="BM856" s="115">
        <f t="shared" si="879"/>
        <v>7.6076851122391878</v>
      </c>
      <c r="BN856" s="201">
        <f t="shared" si="832"/>
        <v>97.974566938892409</v>
      </c>
      <c r="BO856" s="216">
        <f t="shared" si="880"/>
        <v>11625.231572589666</v>
      </c>
      <c r="BP856" s="201"/>
      <c r="BQ856" s="110">
        <f t="shared" si="833"/>
        <v>12798.617295564916</v>
      </c>
      <c r="BR856" s="110">
        <f t="shared" si="834"/>
        <v>0.18251259696964869</v>
      </c>
      <c r="BS856" s="110">
        <f t="shared" si="846"/>
        <v>0.81748740303035128</v>
      </c>
      <c r="BT856" s="110">
        <f t="shared" si="847"/>
        <v>0.36373670353995496</v>
      </c>
      <c r="CC856" s="110"/>
      <c r="CD856" s="110"/>
      <c r="CE856" s="110"/>
      <c r="CW856" s="110"/>
      <c r="CX856" s="110"/>
    </row>
    <row r="857" spans="1:102">
      <c r="A857" s="110">
        <f t="shared" si="860"/>
        <v>0.87000000000014821</v>
      </c>
      <c r="B857" s="110">
        <f t="shared" si="835"/>
        <v>1461.4676321870872</v>
      </c>
      <c r="C857" s="116">
        <f t="shared" si="836"/>
        <v>1319.408965179299</v>
      </c>
      <c r="E857" s="205">
        <f t="shared" si="805"/>
        <v>1222.3218145181195</v>
      </c>
      <c r="F857" s="205">
        <f t="shared" si="806"/>
        <v>1319.4676812236426</v>
      </c>
      <c r="G857" s="205">
        <f t="shared" si="807"/>
        <v>-0.15659869118343028</v>
      </c>
      <c r="H857" s="205">
        <f t="shared" si="808"/>
        <v>1207.1088989381547</v>
      </c>
      <c r="I857" s="205">
        <f t="shared" si="809"/>
        <v>0</v>
      </c>
      <c r="K857" s="115">
        <f t="shared" si="810"/>
        <v>1197.4628100000184</v>
      </c>
      <c r="L857" s="115">
        <f t="shared" si="811"/>
        <v>1542.1779200000112</v>
      </c>
      <c r="M857" s="115">
        <f t="shared" si="812"/>
        <v>0.26334269662920801</v>
      </c>
      <c r="N857" s="115">
        <f t="shared" si="813"/>
        <v>1339.0882175641066</v>
      </c>
      <c r="O857" s="115">
        <f t="shared" si="814"/>
        <v>1817.6362000000061</v>
      </c>
      <c r="Q857" s="205">
        <f t="shared" si="815"/>
        <v>2.46171891588437</v>
      </c>
      <c r="R857" s="204">
        <f t="shared" si="816"/>
        <v>206.68346269845983</v>
      </c>
      <c r="S857" s="204">
        <f t="shared" si="817"/>
        <v>206.68346269845983</v>
      </c>
      <c r="T857" s="115">
        <f t="shared" si="818"/>
        <v>0.76586379456088927</v>
      </c>
      <c r="U857" s="115">
        <f t="shared" si="871"/>
        <v>67.023531729825805</v>
      </c>
      <c r="V857" s="115">
        <f t="shared" si="819"/>
        <v>30.361020717011588</v>
      </c>
      <c r="W857" s="202">
        <f t="shared" si="872"/>
        <v>30.361020717011588</v>
      </c>
      <c r="Y857" s="205">
        <f t="shared" si="848"/>
        <v>125.23360007676263</v>
      </c>
      <c r="Z857" s="205">
        <f t="shared" si="849"/>
        <v>0.9993955888568935</v>
      </c>
      <c r="AA857" s="205">
        <f t="shared" si="820"/>
        <v>58.970867783384563</v>
      </c>
      <c r="AB857" s="205">
        <f t="shared" si="837"/>
        <v>58.825465018355281</v>
      </c>
      <c r="AC857" s="205">
        <f t="shared" si="850"/>
        <v>1.0096893875939132</v>
      </c>
      <c r="AD857" s="205">
        <f t="shared" si="821"/>
        <v>59.725243103662848</v>
      </c>
      <c r="AE857" s="205">
        <f t="shared" si="838"/>
        <v>0.89977808530756676</v>
      </c>
      <c r="AF857" s="205">
        <f t="shared" si="822"/>
        <v>0.89977808530756676</v>
      </c>
      <c r="AG857" s="205">
        <f t="shared" si="839"/>
        <v>0.89977808530756676</v>
      </c>
      <c r="AH857" s="205">
        <f t="shared" si="840"/>
        <v>0.89977808530756676</v>
      </c>
      <c r="AI857" s="205">
        <f t="shared" si="823"/>
        <v>1.005308785314992</v>
      </c>
      <c r="AJ857" s="205">
        <f t="shared" si="851"/>
        <v>1319.983407774221</v>
      </c>
      <c r="AK857" s="205">
        <f t="shared" si="841"/>
        <v>125.14510365185731</v>
      </c>
      <c r="AL857" s="205">
        <f t="shared" si="824"/>
        <v>125.14510365185731</v>
      </c>
      <c r="AM857" s="205">
        <f t="shared" si="825"/>
        <v>-43.204063440118688</v>
      </c>
      <c r="AN857" s="205">
        <f t="shared" si="842"/>
        <v>-43.204063440118688</v>
      </c>
      <c r="AO857" s="205">
        <f t="shared" si="826"/>
        <v>-43.204063440118688</v>
      </c>
      <c r="AP857" s="205">
        <f t="shared" si="843"/>
        <v>-43.204063440118688</v>
      </c>
      <c r="AQ857" s="205">
        <f t="shared" si="873"/>
        <v>43.204063440118688</v>
      </c>
      <c r="AR857" s="215">
        <f t="shared" si="827"/>
        <v>77.128749235589822</v>
      </c>
      <c r="AS857" s="215">
        <f t="shared" si="828"/>
        <v>77.128749235589822</v>
      </c>
      <c r="AT857" s="215">
        <f t="shared" si="829"/>
        <v>275.31789801602338</v>
      </c>
      <c r="AU857" s="215">
        <f t="shared" si="874"/>
        <v>23634.406700358169</v>
      </c>
      <c r="AV857" s="201"/>
      <c r="AW857" s="115">
        <f t="shared" si="852"/>
        <v>123.97500000001844</v>
      </c>
      <c r="AX857" s="115">
        <f t="shared" si="853"/>
        <v>0.35375923956244082</v>
      </c>
      <c r="AY857" s="115">
        <f t="shared" si="875"/>
        <v>21.040772832887924</v>
      </c>
      <c r="AZ857" s="115">
        <f t="shared" si="854"/>
        <v>0.3566601857959843</v>
      </c>
      <c r="BA857" s="115">
        <f t="shared" si="876"/>
        <v>21.30011495077505</v>
      </c>
      <c r="BB857" s="115">
        <f t="shared" si="855"/>
        <v>21.040772832887924</v>
      </c>
      <c r="BC857" s="115">
        <f t="shared" si="856"/>
        <v>21.040743902734764</v>
      </c>
      <c r="BD857" s="115">
        <f t="shared" si="857"/>
        <v>21.30011495077505</v>
      </c>
      <c r="BE857" s="115">
        <f t="shared" si="844"/>
        <v>0.25937104804028621</v>
      </c>
      <c r="BF857" s="115">
        <f t="shared" si="877"/>
        <v>0.35461081072252304</v>
      </c>
      <c r="BG857" s="115">
        <f t="shared" si="858"/>
        <v>1319.7025146254196</v>
      </c>
      <c r="BH857" s="115">
        <f t="shared" si="859"/>
        <v>106.43738569870028</v>
      </c>
      <c r="BI857" s="115">
        <f t="shared" si="878"/>
        <v>106.43738569870028</v>
      </c>
      <c r="BJ857" s="115">
        <f t="shared" si="845"/>
        <v>-7.601811756068706</v>
      </c>
      <c r="BK857" s="115">
        <f t="shared" si="830"/>
        <v>-7.601811756068706</v>
      </c>
      <c r="BL857" s="115">
        <f t="shared" si="831"/>
        <v>-7.601811756068706</v>
      </c>
      <c r="BM857" s="115">
        <f t="shared" si="879"/>
        <v>7.601811756068706</v>
      </c>
      <c r="BN857" s="201">
        <f t="shared" si="832"/>
        <v>98.475947146135454</v>
      </c>
      <c r="BO857" s="216">
        <f t="shared" si="880"/>
        <v>11723.707519735801</v>
      </c>
      <c r="BP857" s="201"/>
      <c r="BQ857" s="110">
        <f t="shared" si="833"/>
        <v>12914.777437798039</v>
      </c>
      <c r="BR857" s="110">
        <f t="shared" si="834"/>
        <v>0.18300281839303476</v>
      </c>
      <c r="BS857" s="110">
        <f t="shared" si="846"/>
        <v>0.81699718160696522</v>
      </c>
      <c r="BT857" s="110">
        <f t="shared" si="847"/>
        <v>0.36703797478222028</v>
      </c>
      <c r="CC857" s="110"/>
      <c r="CD857" s="110"/>
      <c r="CE857" s="110"/>
      <c r="CW857" s="110"/>
      <c r="CX857" s="110"/>
    </row>
    <row r="858" spans="1:102">
      <c r="A858" s="110">
        <f t="shared" si="860"/>
        <v>0.8600000000001482</v>
      </c>
      <c r="B858" s="110">
        <f t="shared" si="835"/>
        <v>1461.3358203228679</v>
      </c>
      <c r="C858" s="116">
        <f t="shared" si="836"/>
        <v>1318.6376776869431</v>
      </c>
      <c r="E858" s="205">
        <f t="shared" si="805"/>
        <v>1221.0217211687766</v>
      </c>
      <c r="F858" s="205">
        <f t="shared" si="806"/>
        <v>1317.9398812236427</v>
      </c>
      <c r="G858" s="205">
        <f t="shared" si="807"/>
        <v>-0.15648299951187206</v>
      </c>
      <c r="H858" s="205">
        <f t="shared" si="808"/>
        <v>1205.8556767762195</v>
      </c>
      <c r="I858" s="205">
        <f t="shared" si="809"/>
        <v>0</v>
      </c>
      <c r="K858" s="115">
        <f t="shared" si="810"/>
        <v>1196.2220400000183</v>
      </c>
      <c r="L858" s="115">
        <f t="shared" si="811"/>
        <v>1541.4332800000109</v>
      </c>
      <c r="M858" s="115">
        <f t="shared" si="812"/>
        <v>0.26371308016877087</v>
      </c>
      <c r="N858" s="115">
        <f t="shared" si="813"/>
        <v>1338.1842359687921</v>
      </c>
      <c r="O858" s="115">
        <f t="shared" si="814"/>
        <v>1817.2208000000062</v>
      </c>
      <c r="Q858" s="205">
        <f t="shared" si="815"/>
        <v>2.4795569686635366</v>
      </c>
      <c r="R858" s="204">
        <f t="shared" si="816"/>
        <v>208.14885298919231</v>
      </c>
      <c r="S858" s="204">
        <f t="shared" si="817"/>
        <v>208.14885298919231</v>
      </c>
      <c r="T858" s="115">
        <f t="shared" si="818"/>
        <v>0.76797551644858175</v>
      </c>
      <c r="U858" s="115">
        <f t="shared" si="871"/>
        <v>67.300929445469762</v>
      </c>
      <c r="V858" s="115">
        <f t="shared" si="819"/>
        <v>30.489193543913721</v>
      </c>
      <c r="W858" s="202">
        <f t="shared" si="872"/>
        <v>30.489193543913721</v>
      </c>
      <c r="Y858" s="205">
        <f t="shared" si="848"/>
        <v>125.32221619351265</v>
      </c>
      <c r="Z858" s="205">
        <f t="shared" si="849"/>
        <v>1.0071998525653538</v>
      </c>
      <c r="AA858" s="205">
        <f t="shared" si="820"/>
        <v>59.403718451680874</v>
      </c>
      <c r="AB858" s="205">
        <f t="shared" si="837"/>
        <v>59.257505652756471</v>
      </c>
      <c r="AC858" s="205">
        <f t="shared" si="850"/>
        <v>1.0175178363099264</v>
      </c>
      <c r="AD858" s="205">
        <f t="shared" si="821"/>
        <v>60.160089791225467</v>
      </c>
      <c r="AE858" s="205">
        <f t="shared" si="838"/>
        <v>0.90258413846899543</v>
      </c>
      <c r="AF858" s="205">
        <f t="shared" si="822"/>
        <v>0.3</v>
      </c>
      <c r="AG858" s="205">
        <f t="shared" si="839"/>
        <v>0.3</v>
      </c>
      <c r="AH858" s="205">
        <f t="shared" si="840"/>
        <v>0.3</v>
      </c>
      <c r="AI858" s="205">
        <f t="shared" si="823"/>
        <v>1.0138164642926337</v>
      </c>
      <c r="AJ858" s="205">
        <f t="shared" si="851"/>
        <v>1319.2789475213485</v>
      </c>
      <c r="AK858" s="205">
        <f t="shared" si="841"/>
        <v>125.23360007676263</v>
      </c>
      <c r="AL858" s="205">
        <f t="shared" si="824"/>
        <v>125.23360007676263</v>
      </c>
      <c r="AM858" s="205">
        <f t="shared" si="825"/>
        <v>-16.402677058665383</v>
      </c>
      <c r="AN858" s="205">
        <f t="shared" si="842"/>
        <v>-16.402677058665383</v>
      </c>
      <c r="AO858" s="205">
        <f t="shared" si="826"/>
        <v>-16.402677058665383</v>
      </c>
      <c r="AP858" s="205">
        <f t="shared" si="843"/>
        <v>-16.402677058665383</v>
      </c>
      <c r="AQ858" s="205">
        <f t="shared" si="873"/>
        <v>16.402677058665383</v>
      </c>
      <c r="AR858" s="215">
        <f t="shared" si="827"/>
        <v>70.558009881211348</v>
      </c>
      <c r="AS858" s="215">
        <f t="shared" si="828"/>
        <v>70.558009881211348</v>
      </c>
      <c r="AT858" s="215">
        <f t="shared" si="829"/>
        <v>277.75233319938224</v>
      </c>
      <c r="AU858" s="215">
        <f t="shared" si="874"/>
        <v>23912.159033557553</v>
      </c>
      <c r="AV858" s="201"/>
      <c r="AW858" s="115">
        <f t="shared" si="852"/>
        <v>124.07700000001103</v>
      </c>
      <c r="AX858" s="115">
        <f t="shared" si="853"/>
        <v>0.35461081072252293</v>
      </c>
      <c r="AY858" s="115">
        <f t="shared" si="875"/>
        <v>21.116792729650218</v>
      </c>
      <c r="AZ858" s="115">
        <f t="shared" si="854"/>
        <v>0.357507587779956</v>
      </c>
      <c r="BA858" s="115">
        <f t="shared" si="876"/>
        <v>21.376071606788514</v>
      </c>
      <c r="BB858" s="115">
        <f t="shared" si="855"/>
        <v>21.116792729650218</v>
      </c>
      <c r="BC858" s="115">
        <f t="shared" si="856"/>
        <v>21.11676202029545</v>
      </c>
      <c r="BD858" s="115">
        <f t="shared" si="857"/>
        <v>21.376071606788514</v>
      </c>
      <c r="BE858" s="115">
        <f t="shared" si="844"/>
        <v>0.2593095864930639</v>
      </c>
      <c r="BF858" s="115">
        <f t="shared" si="877"/>
        <v>0.35565256372793264</v>
      </c>
      <c r="BG858" s="115">
        <f t="shared" si="858"/>
        <v>1318.9973025337142</v>
      </c>
      <c r="BH858" s="115">
        <f t="shared" si="859"/>
        <v>106.48369384764455</v>
      </c>
      <c r="BI858" s="115">
        <f t="shared" si="878"/>
        <v>106.48369384764455</v>
      </c>
      <c r="BJ858" s="115">
        <f t="shared" si="845"/>
        <v>-9.3158742538162898</v>
      </c>
      <c r="BK858" s="115">
        <f t="shared" si="830"/>
        <v>-9.3158742538162898</v>
      </c>
      <c r="BL858" s="115">
        <f t="shared" si="831"/>
        <v>-9.3158742538162898</v>
      </c>
      <c r="BM858" s="115">
        <f t="shared" si="879"/>
        <v>9.3158742538162898</v>
      </c>
      <c r="BN858" s="201">
        <f t="shared" si="832"/>
        <v>98.978683900784972</v>
      </c>
      <c r="BO858" s="216">
        <f t="shared" si="880"/>
        <v>11822.686203636586</v>
      </c>
      <c r="BP858" s="201"/>
      <c r="BQ858" s="110">
        <f t="shared" si="833"/>
        <v>13031.633486628682</v>
      </c>
      <c r="BR858" s="110">
        <f t="shared" si="834"/>
        <v>0.18349318263203929</v>
      </c>
      <c r="BS858" s="110">
        <f t="shared" si="846"/>
        <v>0.81650681736796082</v>
      </c>
      <c r="BT858" s="110">
        <f t="shared" si="847"/>
        <v>0.37035902368998719</v>
      </c>
      <c r="CC858" s="110"/>
      <c r="CD858" s="110"/>
      <c r="CE858" s="110"/>
      <c r="CW858" s="110"/>
      <c r="CX858" s="110"/>
    </row>
    <row r="859" spans="1:102">
      <c r="A859" s="110">
        <f t="shared" si="860"/>
        <v>0.85000000000014819</v>
      </c>
      <c r="B859" s="110">
        <f t="shared" si="835"/>
        <v>1461.2040084586486</v>
      </c>
      <c r="C859" s="116">
        <f t="shared" si="836"/>
        <v>1317.932097588131</v>
      </c>
      <c r="E859" s="205">
        <f t="shared" si="805"/>
        <v>1219.7205014646825</v>
      </c>
      <c r="F859" s="205">
        <f t="shared" si="806"/>
        <v>1316.4092812236427</v>
      </c>
      <c r="G859" s="205">
        <f t="shared" si="807"/>
        <v>-0.15636699774002194</v>
      </c>
      <c r="H859" s="205">
        <f t="shared" si="808"/>
        <v>1204.6015672586277</v>
      </c>
      <c r="I859" s="205">
        <f t="shared" si="809"/>
        <v>0</v>
      </c>
      <c r="K859" s="115">
        <f t="shared" si="810"/>
        <v>1194.9802500000185</v>
      </c>
      <c r="L859" s="115">
        <f t="shared" si="811"/>
        <v>1540.688000000011</v>
      </c>
      <c r="M859" s="115">
        <f t="shared" si="812"/>
        <v>0.26408450704224801</v>
      </c>
      <c r="N859" s="115">
        <f t="shared" si="813"/>
        <v>1337.2800854224226</v>
      </c>
      <c r="O859" s="115">
        <f t="shared" si="814"/>
        <v>1816.8050000000062</v>
      </c>
      <c r="Q859" s="205">
        <f t="shared" si="815"/>
        <v>2.4975339185784655</v>
      </c>
      <c r="R859" s="204">
        <f t="shared" si="816"/>
        <v>209.6150741534284</v>
      </c>
      <c r="S859" s="204">
        <f t="shared" si="817"/>
        <v>209.6150741534284</v>
      </c>
      <c r="T859" s="115">
        <f t="shared" si="818"/>
        <v>0.77008328120684544</v>
      </c>
      <c r="U859" s="115">
        <f t="shared" si="871"/>
        <v>67.578187923678286</v>
      </c>
      <c r="V859" s="115">
        <f t="shared" si="819"/>
        <v>30.617353903058863</v>
      </c>
      <c r="W859" s="202">
        <f t="shared" si="872"/>
        <v>30.617353903058863</v>
      </c>
      <c r="Y859" s="205">
        <f t="shared" si="848"/>
        <v>125.41095175918133</v>
      </c>
      <c r="Z859" s="205">
        <f t="shared" si="849"/>
        <v>1.015749669902595</v>
      </c>
      <c r="AA859" s="205">
        <f t="shared" si="820"/>
        <v>59.888292254874941</v>
      </c>
      <c r="AB859" s="205">
        <f t="shared" si="837"/>
        <v>59.421532423343123</v>
      </c>
      <c r="AC859" s="205">
        <f t="shared" si="850"/>
        <v>1.0260921315873215</v>
      </c>
      <c r="AD859" s="205">
        <f t="shared" si="821"/>
        <v>60.646911493296997</v>
      </c>
      <c r="AE859" s="205">
        <f t="shared" si="838"/>
        <v>1.225379069953874</v>
      </c>
      <c r="AF859" s="205">
        <f t="shared" si="822"/>
        <v>0.3</v>
      </c>
      <c r="AG859" s="205">
        <f t="shared" si="839"/>
        <v>0.3</v>
      </c>
      <c r="AH859" s="205">
        <f t="shared" si="840"/>
        <v>0.3</v>
      </c>
      <c r="AI859" s="205">
        <f t="shared" si="823"/>
        <v>1.0223908806359336</v>
      </c>
      <c r="AJ859" s="205">
        <f t="shared" si="851"/>
        <v>1318.5742281500595</v>
      </c>
      <c r="AK859" s="205">
        <f t="shared" si="841"/>
        <v>125.32221619351265</v>
      </c>
      <c r="AL859" s="205">
        <f t="shared" si="824"/>
        <v>125.32221619351265</v>
      </c>
      <c r="AM859" s="205">
        <f t="shared" si="825"/>
        <v>-16.422259473424205</v>
      </c>
      <c r="AN859" s="205">
        <f t="shared" si="842"/>
        <v>-16.422259473424205</v>
      </c>
      <c r="AO859" s="205">
        <f t="shared" si="826"/>
        <v>-16.422259473424205</v>
      </c>
      <c r="AP859" s="205">
        <f t="shared" si="843"/>
        <v>-16.422259473424205</v>
      </c>
      <c r="AQ859" s="205">
        <f t="shared" si="873"/>
        <v>16.422259473424205</v>
      </c>
      <c r="AR859" s="215">
        <f t="shared" si="827"/>
        <v>70.581351282098623</v>
      </c>
      <c r="AS859" s="215">
        <f t="shared" si="828"/>
        <v>70.581351282098623</v>
      </c>
      <c r="AT859" s="215">
        <f t="shared" si="829"/>
        <v>278.89358876101568</v>
      </c>
      <c r="AU859" s="215">
        <f t="shared" si="874"/>
        <v>24191.05262231857</v>
      </c>
      <c r="AV859" s="201"/>
      <c r="AW859" s="115">
        <f t="shared" si="852"/>
        <v>124.17899999998087</v>
      </c>
      <c r="AX859" s="115">
        <f t="shared" si="853"/>
        <v>0.35565256372793252</v>
      </c>
      <c r="AY859" s="115">
        <f t="shared" si="875"/>
        <v>21.209914386509606</v>
      </c>
      <c r="AZ859" s="115">
        <f t="shared" si="854"/>
        <v>0.35854518039620226</v>
      </c>
      <c r="BA859" s="115">
        <f t="shared" si="876"/>
        <v>21.469198606143543</v>
      </c>
      <c r="BB859" s="115">
        <f t="shared" si="855"/>
        <v>21.209914386509606</v>
      </c>
      <c r="BC859" s="115">
        <f t="shared" si="856"/>
        <v>21.209920762833612</v>
      </c>
      <c r="BD859" s="115">
        <f t="shared" si="857"/>
        <v>21.469198606143543</v>
      </c>
      <c r="BE859" s="115">
        <f t="shared" si="844"/>
        <v>0.2592778433099312</v>
      </c>
      <c r="BF859" s="115">
        <f t="shared" si="877"/>
        <v>0.3566932091819861</v>
      </c>
      <c r="BG859" s="115">
        <f t="shared" si="858"/>
        <v>1318.2918567865995</v>
      </c>
      <c r="BH859" s="115">
        <f t="shared" si="859"/>
        <v>106.52049455832174</v>
      </c>
      <c r="BI859" s="115">
        <f t="shared" si="878"/>
        <v>106.52049455832174</v>
      </c>
      <c r="BJ859" s="115">
        <f t="shared" si="845"/>
        <v>-9.3182235590657463</v>
      </c>
      <c r="BK859" s="115">
        <f t="shared" si="830"/>
        <v>-9.3182235590657463</v>
      </c>
      <c r="BL859" s="115">
        <f t="shared" si="831"/>
        <v>-9.3182235590657463</v>
      </c>
      <c r="BM859" s="115">
        <f t="shared" si="879"/>
        <v>9.3182235590657463</v>
      </c>
      <c r="BN859" s="201">
        <f t="shared" si="832"/>
        <v>99.548272783346761</v>
      </c>
      <c r="BO859" s="216">
        <f t="shared" si="880"/>
        <v>11922.234476419932</v>
      </c>
      <c r="BP859" s="201"/>
      <c r="BQ859" s="110">
        <f t="shared" si="833"/>
        <v>13149.116291009796</v>
      </c>
      <c r="BR859" s="110">
        <f t="shared" si="834"/>
        <v>0.18397474086420756</v>
      </c>
      <c r="BS859" s="110">
        <f t="shared" si="846"/>
        <v>0.81602525913579249</v>
      </c>
      <c r="BT859" s="110">
        <f t="shared" si="847"/>
        <v>0.37369788499049844</v>
      </c>
      <c r="CC859" s="110"/>
      <c r="CD859" s="110"/>
      <c r="CE859" s="110"/>
      <c r="CW859" s="110"/>
      <c r="CX859" s="110"/>
    </row>
    <row r="860" spans="1:102">
      <c r="A860" s="110">
        <f t="shared" si="860"/>
        <v>0.84000000000014818</v>
      </c>
      <c r="B860" s="110">
        <f t="shared" si="835"/>
        <v>1461.0721965944292</v>
      </c>
      <c r="C860" s="116">
        <f t="shared" si="836"/>
        <v>1317.2262840753101</v>
      </c>
      <c r="E860" s="205">
        <f t="shared" si="805"/>
        <v>1218.4181554058366</v>
      </c>
      <c r="F860" s="205">
        <f t="shared" si="806"/>
        <v>1314.8758812236429</v>
      </c>
      <c r="G860" s="205">
        <f t="shared" si="807"/>
        <v>-0.15625068997501795</v>
      </c>
      <c r="H860" s="205">
        <f t="shared" si="808"/>
        <v>1203.3465691933832</v>
      </c>
      <c r="I860" s="205">
        <f t="shared" si="809"/>
        <v>0</v>
      </c>
      <c r="K860" s="115">
        <f t="shared" si="810"/>
        <v>1193.7374400000185</v>
      </c>
      <c r="L860" s="115">
        <f t="shared" si="811"/>
        <v>1539.9420800000112</v>
      </c>
      <c r="M860" s="115">
        <f t="shared" si="812"/>
        <v>0.26445698166431036</v>
      </c>
      <c r="N860" s="115">
        <f t="shared" si="813"/>
        <v>1336.375768888116</v>
      </c>
      <c r="O860" s="115">
        <f t="shared" si="814"/>
        <v>1816.3888000000063</v>
      </c>
      <c r="Q860" s="205">
        <f t="shared" si="815"/>
        <v>2.515651692296049</v>
      </c>
      <c r="R860" s="204">
        <f t="shared" si="816"/>
        <v>211.08189257379996</v>
      </c>
      <c r="S860" s="204">
        <f t="shared" si="817"/>
        <v>211.08189257379996</v>
      </c>
      <c r="T860" s="115">
        <f t="shared" si="818"/>
        <v>0.77218709892050075</v>
      </c>
      <c r="U860" s="115">
        <f t="shared" si="871"/>
        <v>67.855305833042024</v>
      </c>
      <c r="V860" s="115">
        <f t="shared" si="819"/>
        <v>30.745501220068501</v>
      </c>
      <c r="W860" s="202">
        <f t="shared" si="872"/>
        <v>30.745501220068501</v>
      </c>
      <c r="Y860" s="205">
        <f t="shared" si="848"/>
        <v>125.49980652445345</v>
      </c>
      <c r="Z860" s="205">
        <f t="shared" si="849"/>
        <v>1.0243671808736896</v>
      </c>
      <c r="AA860" s="205">
        <f t="shared" si="820"/>
        <v>60.374962201808444</v>
      </c>
      <c r="AB860" s="205">
        <f t="shared" si="837"/>
        <v>59.585755018077364</v>
      </c>
      <c r="AC860" s="205">
        <f t="shared" si="850"/>
        <v>1.0347344167951424</v>
      </c>
      <c r="AD860" s="205">
        <f t="shared" si="821"/>
        <v>61.135813735819006</v>
      </c>
      <c r="AE860" s="205">
        <f t="shared" si="838"/>
        <v>1.5500587177416421</v>
      </c>
      <c r="AF860" s="205">
        <f t="shared" si="822"/>
        <v>0.3</v>
      </c>
      <c r="AG860" s="205">
        <f t="shared" si="839"/>
        <v>0.3</v>
      </c>
      <c r="AH860" s="205">
        <f t="shared" si="840"/>
        <v>0.3</v>
      </c>
      <c r="AI860" s="205">
        <f t="shared" si="823"/>
        <v>1.0310328504042756</v>
      </c>
      <c r="AJ860" s="205">
        <f t="shared" si="851"/>
        <v>1317.8692393992835</v>
      </c>
      <c r="AK860" s="205">
        <f t="shared" si="841"/>
        <v>125.41095175918133</v>
      </c>
      <c r="AL860" s="205">
        <f t="shared" si="824"/>
        <v>125.41095175918133</v>
      </c>
      <c r="AM860" s="205">
        <f t="shared" si="825"/>
        <v>-16.441602329996471</v>
      </c>
      <c r="AN860" s="205">
        <f t="shared" si="842"/>
        <v>-16.441602329996471</v>
      </c>
      <c r="AO860" s="205">
        <f t="shared" si="826"/>
        <v>-16.441602329996471</v>
      </c>
      <c r="AP860" s="205">
        <f t="shared" si="843"/>
        <v>-16.441602329996471</v>
      </c>
      <c r="AQ860" s="205">
        <f t="shared" si="873"/>
        <v>16.441602329996471</v>
      </c>
      <c r="AR860" s="215">
        <f t="shared" si="827"/>
        <v>70.60561065919309</v>
      </c>
      <c r="AS860" s="215">
        <f t="shared" si="828"/>
        <v>70.60561065919309</v>
      </c>
      <c r="AT860" s="215">
        <f t="shared" si="829"/>
        <v>280.03897315404703</v>
      </c>
      <c r="AU860" s="215">
        <f t="shared" si="874"/>
        <v>24471.091595472615</v>
      </c>
      <c r="AV860" s="201"/>
      <c r="AW860" s="115">
        <f t="shared" si="852"/>
        <v>124.2809999999962</v>
      </c>
      <c r="AX860" s="115">
        <f t="shared" si="853"/>
        <v>0.3566932091819861</v>
      </c>
      <c r="AY860" s="115">
        <f t="shared" si="875"/>
        <v>21.303073305370415</v>
      </c>
      <c r="AZ860" s="115">
        <f t="shared" si="854"/>
        <v>0.35958167422393361</v>
      </c>
      <c r="BA860" s="115">
        <f t="shared" si="876"/>
        <v>21.562361619551591</v>
      </c>
      <c r="BB860" s="115">
        <f t="shared" si="855"/>
        <v>21.303073305370415</v>
      </c>
      <c r="BC860" s="115">
        <f t="shared" si="856"/>
        <v>21.303102998424269</v>
      </c>
      <c r="BD860" s="115">
        <f t="shared" si="857"/>
        <v>21.562361619551591</v>
      </c>
      <c r="BE860" s="115">
        <f t="shared" si="844"/>
        <v>0.2592586211273229</v>
      </c>
      <c r="BF860" s="115">
        <f t="shared" si="877"/>
        <v>0.35773272194751482</v>
      </c>
      <c r="BG860" s="115">
        <f t="shared" si="858"/>
        <v>1317.5861682180753</v>
      </c>
      <c r="BH860" s="115">
        <f t="shared" si="859"/>
        <v>106.55727112894046</v>
      </c>
      <c r="BI860" s="115">
        <f t="shared" si="878"/>
        <v>106.55727112894046</v>
      </c>
      <c r="BJ860" s="115">
        <f t="shared" si="845"/>
        <v>-9.3207779206243835</v>
      </c>
      <c r="BK860" s="115">
        <f t="shared" si="830"/>
        <v>-9.3207779206243835</v>
      </c>
      <c r="BL860" s="115">
        <f t="shared" si="831"/>
        <v>-9.3207779206243835</v>
      </c>
      <c r="BM860" s="115">
        <f t="shared" si="879"/>
        <v>9.3207779206243835</v>
      </c>
      <c r="BN860" s="201">
        <f t="shared" si="832"/>
        <v>100.11955184361993</v>
      </c>
      <c r="BO860" s="216">
        <f t="shared" si="880"/>
        <v>12022.354028263551</v>
      </c>
      <c r="BP860" s="201"/>
      <c r="BQ860" s="110">
        <f t="shared" si="833"/>
        <v>13267.227784984458</v>
      </c>
      <c r="BR860" s="110">
        <f t="shared" si="834"/>
        <v>0.18444766300891008</v>
      </c>
      <c r="BS860" s="110">
        <f t="shared" si="846"/>
        <v>0.81555233699108998</v>
      </c>
      <c r="BT860" s="110">
        <f t="shared" si="847"/>
        <v>0.3770546136492583</v>
      </c>
      <c r="CC860" s="110"/>
      <c r="CD860" s="110"/>
      <c r="CE860" s="110"/>
      <c r="CW860" s="110"/>
      <c r="CX860" s="110"/>
    </row>
    <row r="861" spans="1:102">
      <c r="A861" s="110">
        <f t="shared" si="860"/>
        <v>0.83000000000014817</v>
      </c>
      <c r="B861" s="110">
        <f t="shared" si="835"/>
        <v>1460.9403847302099</v>
      </c>
      <c r="C861" s="116">
        <f t="shared" si="836"/>
        <v>1316.5202279687182</v>
      </c>
      <c r="E861" s="205">
        <f t="shared" si="805"/>
        <v>1217.1146829922395</v>
      </c>
      <c r="F861" s="205">
        <f t="shared" si="806"/>
        <v>1313.3396812236429</v>
      </c>
      <c r="G861" s="205">
        <f t="shared" si="807"/>
        <v>-0.1561340803047655</v>
      </c>
      <c r="H861" s="205">
        <f t="shared" si="808"/>
        <v>1202.0906813910517</v>
      </c>
      <c r="I861" s="205">
        <f t="shared" si="809"/>
        <v>0</v>
      </c>
      <c r="K861" s="115">
        <f t="shared" si="810"/>
        <v>1192.4936100000186</v>
      </c>
      <c r="L861" s="115">
        <f t="shared" si="811"/>
        <v>1539.1955200000111</v>
      </c>
      <c r="M861" s="115">
        <f t="shared" si="812"/>
        <v>0.26483050847457068</v>
      </c>
      <c r="N861" s="115">
        <f t="shared" si="813"/>
        <v>1335.4712893439132</v>
      </c>
      <c r="O861" s="115">
        <f t="shared" si="814"/>
        <v>1815.9722000000063</v>
      </c>
      <c r="Q861" s="205">
        <f t="shared" si="815"/>
        <v>2.5339122496174498</v>
      </c>
      <c r="R861" s="204">
        <f t="shared" si="816"/>
        <v>212.54906620174245</v>
      </c>
      <c r="S861" s="204">
        <f t="shared" si="817"/>
        <v>212.54906620174245</v>
      </c>
      <c r="T861" s="115">
        <f t="shared" si="818"/>
        <v>0.77428697964253224</v>
      </c>
      <c r="U861" s="115">
        <f t="shared" si="871"/>
        <v>68.132281857157096</v>
      </c>
      <c r="V861" s="115">
        <f t="shared" si="819"/>
        <v>30.873634926952736</v>
      </c>
      <c r="W861" s="202">
        <f t="shared" si="872"/>
        <v>30.873634926952736</v>
      </c>
      <c r="Y861" s="205">
        <f t="shared" si="848"/>
        <v>125.58878023314708</v>
      </c>
      <c r="Z861" s="205">
        <f t="shared" si="849"/>
        <v>1.0330532273684927</v>
      </c>
      <c r="AA861" s="205">
        <f t="shared" si="820"/>
        <v>60.863694764825304</v>
      </c>
      <c r="AB861" s="205">
        <f t="shared" si="837"/>
        <v>59.750171041377328</v>
      </c>
      <c r="AC861" s="205">
        <f t="shared" si="850"/>
        <v>1.0434455372503302</v>
      </c>
      <c r="AD861" s="205">
        <f t="shared" si="821"/>
        <v>61.626762308022236</v>
      </c>
      <c r="AE861" s="205">
        <f t="shared" si="838"/>
        <v>1.8765912666449083</v>
      </c>
      <c r="AF861" s="205">
        <f t="shared" si="822"/>
        <v>0.3</v>
      </c>
      <c r="AG861" s="205">
        <f t="shared" si="839"/>
        <v>0.3</v>
      </c>
      <c r="AH861" s="205">
        <f t="shared" si="840"/>
        <v>0.3</v>
      </c>
      <c r="AI861" s="205">
        <f t="shared" si="823"/>
        <v>1.0397432417782957</v>
      </c>
      <c r="AJ861" s="205">
        <f t="shared" si="851"/>
        <v>1317.1639745934697</v>
      </c>
      <c r="AK861" s="205">
        <f t="shared" si="841"/>
        <v>125.49980652445345</v>
      </c>
      <c r="AL861" s="205">
        <f t="shared" si="824"/>
        <v>125.49980652445345</v>
      </c>
      <c r="AM861" s="205">
        <f t="shared" si="825"/>
        <v>-16.46081443233949</v>
      </c>
      <c r="AN861" s="205">
        <f t="shared" si="842"/>
        <v>-16.46081443233949</v>
      </c>
      <c r="AO861" s="205">
        <f t="shared" si="826"/>
        <v>-16.46081443233949</v>
      </c>
      <c r="AP861" s="205">
        <f t="shared" si="843"/>
        <v>-16.46081443233949</v>
      </c>
      <c r="AQ861" s="205">
        <f t="shared" si="873"/>
        <v>16.46081443233949</v>
      </c>
      <c r="AR861" s="215">
        <f t="shared" si="827"/>
        <v>70.630425083321811</v>
      </c>
      <c r="AS861" s="215">
        <f t="shared" si="828"/>
        <v>70.630425083321811</v>
      </c>
      <c r="AT861" s="215">
        <f t="shared" si="829"/>
        <v>281.18849962994426</v>
      </c>
      <c r="AU861" s="215">
        <f t="shared" si="874"/>
        <v>24752.28009510256</v>
      </c>
      <c r="AV861" s="201"/>
      <c r="AW861" s="115">
        <f t="shared" si="852"/>
        <v>124.38299999998878</v>
      </c>
      <c r="AX861" s="115">
        <f t="shared" si="853"/>
        <v>0.35773272194751476</v>
      </c>
      <c r="AY861" s="115">
        <f t="shared" si="875"/>
        <v>21.396266597676973</v>
      </c>
      <c r="AZ861" s="115">
        <f t="shared" si="854"/>
        <v>0.36061704410195583</v>
      </c>
      <c r="BA861" s="115">
        <f t="shared" si="876"/>
        <v>21.655557758846474</v>
      </c>
      <c r="BB861" s="115">
        <f t="shared" si="855"/>
        <v>21.396266597676973</v>
      </c>
      <c r="BC861" s="115">
        <f t="shared" si="856"/>
        <v>21.396310777630511</v>
      </c>
      <c r="BD861" s="115">
        <f t="shared" si="857"/>
        <v>21.655557758846474</v>
      </c>
      <c r="BE861" s="115">
        <f t="shared" si="844"/>
        <v>0.25924698121596279</v>
      </c>
      <c r="BF861" s="115">
        <f t="shared" si="877"/>
        <v>0.35877108749178521</v>
      </c>
      <c r="BG861" s="115">
        <f t="shared" si="858"/>
        <v>1316.8802312861949</v>
      </c>
      <c r="BH861" s="115">
        <f t="shared" si="859"/>
        <v>106.59402493570259</v>
      </c>
      <c r="BI861" s="115">
        <f t="shared" si="878"/>
        <v>106.59402493570259</v>
      </c>
      <c r="BJ861" s="115">
        <f t="shared" si="845"/>
        <v>-9.3234546953885644</v>
      </c>
      <c r="BK861" s="115">
        <f t="shared" si="830"/>
        <v>-9.3234546953885644</v>
      </c>
      <c r="BL861" s="115">
        <f t="shared" si="831"/>
        <v>-9.3234546953885644</v>
      </c>
      <c r="BM861" s="115">
        <f t="shared" si="879"/>
        <v>9.3234546953885644</v>
      </c>
      <c r="BN861" s="201">
        <f t="shared" si="832"/>
        <v>100.69254062907267</v>
      </c>
      <c r="BO861" s="216">
        <f t="shared" si="880"/>
        <v>12123.046568892623</v>
      </c>
      <c r="BP861" s="201"/>
      <c r="BQ861" s="110">
        <f t="shared" si="833"/>
        <v>13385.969921513617</v>
      </c>
      <c r="BR861" s="110">
        <f t="shared" si="834"/>
        <v>0.18491211499976012</v>
      </c>
      <c r="BS861" s="110">
        <f t="shared" si="846"/>
        <v>0.81508788500023988</v>
      </c>
      <c r="BT861" s="110">
        <f t="shared" si="847"/>
        <v>0.380429265169417</v>
      </c>
      <c r="CC861" s="110"/>
      <c r="CD861" s="110"/>
      <c r="CE861" s="110"/>
      <c r="CW861" s="110"/>
      <c r="CX861" s="110"/>
    </row>
    <row r="862" spans="1:102">
      <c r="A862" s="110">
        <f t="shared" si="860"/>
        <v>0.82000000000014817</v>
      </c>
      <c r="B862" s="110">
        <f t="shared" si="835"/>
        <v>1460.8085728659905</v>
      </c>
      <c r="C862" s="116">
        <f t="shared" si="836"/>
        <v>1315.813923717885</v>
      </c>
      <c r="E862" s="205">
        <f t="shared" si="805"/>
        <v>1215.8100842238907</v>
      </c>
      <c r="F862" s="205">
        <f t="shared" si="806"/>
        <v>1311.8006812236429</v>
      </c>
      <c r="G862" s="205">
        <f t="shared" si="807"/>
        <v>-0.15601717279774957</v>
      </c>
      <c r="H862" s="205">
        <f t="shared" si="808"/>
        <v>1200.8339026648212</v>
      </c>
      <c r="I862" s="205">
        <f t="shared" si="809"/>
        <v>0</v>
      </c>
      <c r="K862" s="115">
        <f t="shared" si="810"/>
        <v>1191.2487600000184</v>
      </c>
      <c r="L862" s="115">
        <f t="shared" si="811"/>
        <v>1538.4483200000109</v>
      </c>
      <c r="M862" s="115">
        <f t="shared" si="812"/>
        <v>0.26520509193775965</v>
      </c>
      <c r="N862" s="115">
        <f t="shared" si="813"/>
        <v>1334.5666497828749</v>
      </c>
      <c r="O862" s="115">
        <f t="shared" si="814"/>
        <v>1815.5552000000062</v>
      </c>
      <c r="Q862" s="205">
        <f t="shared" si="815"/>
        <v>2.5523175842185086</v>
      </c>
      <c r="R862" s="204">
        <f t="shared" si="816"/>
        <v>214.01634427449108</v>
      </c>
      <c r="S862" s="204">
        <f t="shared" si="817"/>
        <v>214.01634427449108</v>
      </c>
      <c r="T862" s="115">
        <f t="shared" si="818"/>
        <v>0.77638293339420694</v>
      </c>
      <c r="U862" s="115">
        <f t="shared" si="871"/>
        <v>68.409114694472564</v>
      </c>
      <c r="V862" s="115">
        <f t="shared" si="819"/>
        <v>31.001754462059676</v>
      </c>
      <c r="W862" s="202">
        <f t="shared" si="872"/>
        <v>31.001754462059676</v>
      </c>
      <c r="Y862" s="205">
        <f t="shared" si="848"/>
        <v>125.6778726230549</v>
      </c>
      <c r="Z862" s="205">
        <f t="shared" si="849"/>
        <v>1.0418087043906239</v>
      </c>
      <c r="AA862" s="205">
        <f t="shared" si="820"/>
        <v>61.354457609588351</v>
      </c>
      <c r="AB862" s="205">
        <f t="shared" si="837"/>
        <v>59.914779185700723</v>
      </c>
      <c r="AC862" s="205">
        <f t="shared" si="850"/>
        <v>1.0522263914480612</v>
      </c>
      <c r="AD862" s="205">
        <f t="shared" si="821"/>
        <v>62.119724187960969</v>
      </c>
      <c r="AE862" s="205">
        <f t="shared" si="838"/>
        <v>2.2049450022602457</v>
      </c>
      <c r="AF862" s="205">
        <f t="shared" si="822"/>
        <v>0.3</v>
      </c>
      <c r="AG862" s="205">
        <f t="shared" si="839"/>
        <v>0.3</v>
      </c>
      <c r="AH862" s="205">
        <f t="shared" si="840"/>
        <v>0.3</v>
      </c>
      <c r="AI862" s="205">
        <f t="shared" si="823"/>
        <v>1.0485229622732142</v>
      </c>
      <c r="AJ862" s="205">
        <f t="shared" si="851"/>
        <v>1316.458429340445</v>
      </c>
      <c r="AK862" s="205">
        <f t="shared" si="841"/>
        <v>125.58878023314708</v>
      </c>
      <c r="AL862" s="205">
        <f t="shared" si="824"/>
        <v>125.58878023314708</v>
      </c>
      <c r="AM862" s="205">
        <f t="shared" si="825"/>
        <v>-16.479965562931802</v>
      </c>
      <c r="AN862" s="205">
        <f t="shared" si="842"/>
        <v>-16.479965562931802</v>
      </c>
      <c r="AO862" s="205">
        <f t="shared" si="826"/>
        <v>-16.479965562931802</v>
      </c>
      <c r="AP862" s="205">
        <f t="shared" si="843"/>
        <v>-16.479965562931802</v>
      </c>
      <c r="AQ862" s="205">
        <f t="shared" si="873"/>
        <v>16.479965562931802</v>
      </c>
      <c r="AR862" s="215">
        <f t="shared" si="827"/>
        <v>70.655561690041068</v>
      </c>
      <c r="AS862" s="215">
        <f t="shared" si="828"/>
        <v>70.655561690041068</v>
      </c>
      <c r="AT862" s="215">
        <f t="shared" si="829"/>
        <v>282.34218435039583</v>
      </c>
      <c r="AU862" s="215">
        <f t="shared" si="874"/>
        <v>25034.622279452957</v>
      </c>
      <c r="AV862" s="201"/>
      <c r="AW862" s="115">
        <f t="shared" si="852"/>
        <v>124.48500000002684</v>
      </c>
      <c r="AX862" s="115">
        <f t="shared" si="853"/>
        <v>0.35877108749178521</v>
      </c>
      <c r="AY862" s="115">
        <f t="shared" si="875"/>
        <v>21.489492317153424</v>
      </c>
      <c r="AZ862" s="115">
        <f t="shared" si="854"/>
        <v>0.36165127547359033</v>
      </c>
      <c r="BA862" s="115">
        <f t="shared" si="876"/>
        <v>21.748785081982682</v>
      </c>
      <c r="BB862" s="115">
        <f t="shared" si="855"/>
        <v>21.489492317153424</v>
      </c>
      <c r="BC862" s="115">
        <f t="shared" si="856"/>
        <v>21.489545324584398</v>
      </c>
      <c r="BD862" s="115">
        <f t="shared" si="857"/>
        <v>21.748785081982682</v>
      </c>
      <c r="BE862" s="115">
        <f t="shared" si="844"/>
        <v>0.25923975739828364</v>
      </c>
      <c r="BF862" s="115">
        <f t="shared" si="877"/>
        <v>0.35980829807008097</v>
      </c>
      <c r="BG862" s="115">
        <f t="shared" si="858"/>
        <v>1316.1740427742966</v>
      </c>
      <c r="BH862" s="115">
        <f t="shared" si="859"/>
        <v>106.63075683098658</v>
      </c>
      <c r="BI862" s="115">
        <f t="shared" si="878"/>
        <v>106.63075683098658</v>
      </c>
      <c r="BJ862" s="115">
        <f t="shared" si="845"/>
        <v>-9.3262008606946303</v>
      </c>
      <c r="BK862" s="115">
        <f t="shared" si="830"/>
        <v>-9.3262008606946303</v>
      </c>
      <c r="BL862" s="115">
        <f t="shared" si="831"/>
        <v>-9.3262008606946303</v>
      </c>
      <c r="BM862" s="115">
        <f t="shared" si="879"/>
        <v>9.3262008606946303</v>
      </c>
      <c r="BN862" s="201">
        <f t="shared" si="832"/>
        <v>101.26725409159221</v>
      </c>
      <c r="BO862" s="216">
        <f t="shared" si="880"/>
        <v>12224.313822984215</v>
      </c>
      <c r="BP862" s="201"/>
      <c r="BQ862" s="110">
        <f t="shared" si="833"/>
        <v>13505.344668631091</v>
      </c>
      <c r="BR862" s="110">
        <f t="shared" si="834"/>
        <v>0.18536825896491899</v>
      </c>
      <c r="BS862" s="110">
        <f t="shared" si="846"/>
        <v>0.81463174103508096</v>
      </c>
      <c r="BT862" s="110">
        <f t="shared" si="847"/>
        <v>0.38382189548249568</v>
      </c>
      <c r="CC862" s="110"/>
      <c r="CD862" s="110"/>
      <c r="CE862" s="110"/>
      <c r="CW862" s="110"/>
      <c r="CX862" s="110"/>
    </row>
    <row r="863" spans="1:102">
      <c r="A863" s="110">
        <f t="shared" si="860"/>
        <v>0.81000000000014816</v>
      </c>
      <c r="B863" s="110">
        <f t="shared" si="835"/>
        <v>1460.6767610017712</v>
      </c>
      <c r="C863" s="116">
        <f t="shared" si="836"/>
        <v>1315.1073681009846</v>
      </c>
      <c r="E863" s="205">
        <f t="shared" si="805"/>
        <v>1214.5043591007905</v>
      </c>
      <c r="F863" s="205">
        <f t="shared" si="806"/>
        <v>1310.2588812236429</v>
      </c>
      <c r="G863" s="205">
        <f t="shared" si="807"/>
        <v>-0.1558999715028537</v>
      </c>
      <c r="H863" s="205">
        <f t="shared" si="808"/>
        <v>1199.5762318305683</v>
      </c>
      <c r="I863" s="205">
        <f t="shared" si="809"/>
        <v>0</v>
      </c>
      <c r="K863" s="115">
        <f t="shared" si="810"/>
        <v>1190.0028900000184</v>
      </c>
      <c r="L863" s="115">
        <f t="shared" si="811"/>
        <v>1537.7004800000111</v>
      </c>
      <c r="M863" s="115">
        <f t="shared" si="812"/>
        <v>0.26558073654390379</v>
      </c>
      <c r="N863" s="115">
        <f t="shared" si="813"/>
        <v>1333.6618532131795</v>
      </c>
      <c r="O863" s="115">
        <f t="shared" si="814"/>
        <v>1815.1378000000061</v>
      </c>
      <c r="Q863" s="205">
        <f t="shared" si="815"/>
        <v>2.5708697244099143</v>
      </c>
      <c r="R863" s="204">
        <f t="shared" si="816"/>
        <v>215.48346702197173</v>
      </c>
      <c r="S863" s="204">
        <f t="shared" si="817"/>
        <v>215.48346702197173</v>
      </c>
      <c r="T863" s="115">
        <f t="shared" si="818"/>
        <v>0.77847497016518996</v>
      </c>
      <c r="U863" s="115">
        <f t="shared" si="871"/>
        <v>68.685803058139427</v>
      </c>
      <c r="V863" s="115">
        <f t="shared" si="819"/>
        <v>31.129859270025388</v>
      </c>
      <c r="W863" s="202">
        <f t="shared" si="872"/>
        <v>31.129859270025388</v>
      </c>
      <c r="Y863" s="205">
        <f t="shared" si="848"/>
        <v>125.7670834252848</v>
      </c>
      <c r="Z863" s="205">
        <f t="shared" si="849"/>
        <v>1.0506345472762224</v>
      </c>
      <c r="AA863" s="205">
        <f t="shared" si="820"/>
        <v>61.847218584808388</v>
      </c>
      <c r="AB863" s="205">
        <f t="shared" si="837"/>
        <v>60.07957884133004</v>
      </c>
      <c r="AC863" s="205">
        <f t="shared" si="850"/>
        <v>1.0610779182818968</v>
      </c>
      <c r="AD863" s="205">
        <f t="shared" si="821"/>
        <v>62.614666526271151</v>
      </c>
      <c r="AE863" s="205">
        <f t="shared" si="838"/>
        <v>2.5350876849411108</v>
      </c>
      <c r="AF863" s="205">
        <f t="shared" si="822"/>
        <v>0.3</v>
      </c>
      <c r="AG863" s="205">
        <f t="shared" si="839"/>
        <v>0.3</v>
      </c>
      <c r="AH863" s="205">
        <f t="shared" si="840"/>
        <v>0.3</v>
      </c>
      <c r="AI863" s="205">
        <f t="shared" si="823"/>
        <v>1.0573729506259142</v>
      </c>
      <c r="AJ863" s="205">
        <f t="shared" si="851"/>
        <v>1315.7526006936052</v>
      </c>
      <c r="AK863" s="205">
        <f t="shared" si="841"/>
        <v>125.6778726230549</v>
      </c>
      <c r="AL863" s="205">
        <f t="shared" si="824"/>
        <v>125.6778726230549</v>
      </c>
      <c r="AM863" s="205">
        <f t="shared" si="825"/>
        <v>-16.499100420096731</v>
      </c>
      <c r="AN863" s="205">
        <f t="shared" si="842"/>
        <v>-16.499100420096731</v>
      </c>
      <c r="AO863" s="205">
        <f t="shared" si="826"/>
        <v>-16.499100420096731</v>
      </c>
      <c r="AP863" s="205">
        <f t="shared" si="843"/>
        <v>-16.499100420096731</v>
      </c>
      <c r="AQ863" s="205">
        <f t="shared" si="873"/>
        <v>16.499100420096731</v>
      </c>
      <c r="AR863" s="215">
        <f t="shared" si="827"/>
        <v>70.680871222732463</v>
      </c>
      <c r="AS863" s="215">
        <f t="shared" si="828"/>
        <v>70.680871222732463</v>
      </c>
      <c r="AT863" s="215">
        <f t="shared" si="829"/>
        <v>283.50004538243007</v>
      </c>
      <c r="AU863" s="215">
        <f t="shared" si="874"/>
        <v>25318.122324835385</v>
      </c>
      <c r="AV863" s="201"/>
      <c r="AW863" s="115">
        <f t="shared" si="852"/>
        <v>124.58699999999669</v>
      </c>
      <c r="AX863" s="115">
        <f t="shared" si="853"/>
        <v>0.35980829807008091</v>
      </c>
      <c r="AY863" s="115">
        <f t="shared" si="875"/>
        <v>21.58274912336304</v>
      </c>
      <c r="AZ863" s="115">
        <f t="shared" si="854"/>
        <v>0.36268436057025533</v>
      </c>
      <c r="BA863" s="115">
        <f t="shared" si="876"/>
        <v>21.842042255169993</v>
      </c>
      <c r="BB863" s="115">
        <f t="shared" si="855"/>
        <v>21.58274912336304</v>
      </c>
      <c r="BC863" s="115">
        <f t="shared" si="856"/>
        <v>21.582807333191344</v>
      </c>
      <c r="BD863" s="115">
        <f t="shared" si="857"/>
        <v>21.842042255169993</v>
      </c>
      <c r="BE863" s="115">
        <f t="shared" si="844"/>
        <v>0.25923492197864917</v>
      </c>
      <c r="BF863" s="115">
        <f t="shared" si="877"/>
        <v>0.36084435027611306</v>
      </c>
      <c r="BG863" s="115">
        <f t="shared" si="858"/>
        <v>1315.467600956136</v>
      </c>
      <c r="BH863" s="115">
        <f t="shared" si="859"/>
        <v>106.66746733120353</v>
      </c>
      <c r="BI863" s="115">
        <f t="shared" si="878"/>
        <v>106.66746733120353</v>
      </c>
      <c r="BJ863" s="115">
        <f t="shared" si="845"/>
        <v>-9.328982434456659</v>
      </c>
      <c r="BK863" s="115">
        <f t="shared" si="830"/>
        <v>-9.328982434456659</v>
      </c>
      <c r="BL863" s="115">
        <f t="shared" si="831"/>
        <v>-9.328982434456659</v>
      </c>
      <c r="BM863" s="115">
        <f t="shared" si="879"/>
        <v>9.328982434456659</v>
      </c>
      <c r="BN863" s="201">
        <f t="shared" si="832"/>
        <v>101.84370424099556</v>
      </c>
      <c r="BO863" s="216">
        <f t="shared" si="880"/>
        <v>12326.15752722521</v>
      </c>
      <c r="BP863" s="201"/>
      <c r="BQ863" s="110">
        <f t="shared" si="833"/>
        <v>13625.354006986228</v>
      </c>
      <c r="BR863" s="110">
        <f t="shared" si="834"/>
        <v>0.18581625337480287</v>
      </c>
      <c r="BS863" s="110">
        <f t="shared" si="846"/>
        <v>0.8141837466251971</v>
      </c>
      <c r="BT863" s="110">
        <f t="shared" si="847"/>
        <v>0.38723256087854863</v>
      </c>
      <c r="CC863" s="110"/>
      <c r="CD863" s="110"/>
      <c r="CE863" s="110"/>
      <c r="CW863" s="110"/>
      <c r="CX863" s="110"/>
    </row>
    <row r="864" spans="1:102">
      <c r="A864" s="110">
        <f t="shared" si="860"/>
        <v>0.80000000000014815</v>
      </c>
      <c r="B864" s="110">
        <f t="shared" si="835"/>
        <v>1460.5449491375516</v>
      </c>
      <c r="C864" s="116">
        <f t="shared" si="836"/>
        <v>1314.4005593887573</v>
      </c>
      <c r="E864" s="205">
        <f t="shared" si="805"/>
        <v>1213.1975076229389</v>
      </c>
      <c r="F864" s="205">
        <f t="shared" si="806"/>
        <v>1308.714281223643</v>
      </c>
      <c r="G864" s="205">
        <f t="shared" si="807"/>
        <v>-0.15578248044918394</v>
      </c>
      <c r="H864" s="205">
        <f t="shared" si="808"/>
        <v>1198.3176677069182</v>
      </c>
      <c r="I864" s="205">
        <f t="shared" si="809"/>
        <v>0</v>
      </c>
      <c r="K864" s="115">
        <f t="shared" si="810"/>
        <v>1188.7560000000185</v>
      </c>
      <c r="L864" s="115">
        <f t="shared" si="811"/>
        <v>1536.9520000000111</v>
      </c>
      <c r="M864" s="115">
        <f t="shared" si="812"/>
        <v>0.26595744680850503</v>
      </c>
      <c r="N864" s="115">
        <f t="shared" si="813"/>
        <v>1332.756902658221</v>
      </c>
      <c r="O864" s="115">
        <f t="shared" si="814"/>
        <v>1814.7200000000062</v>
      </c>
      <c r="Q864" s="205">
        <f t="shared" si="815"/>
        <v>2.5895707339175615</v>
      </c>
      <c r="R864" s="204">
        <f t="shared" si="816"/>
        <v>216.95016536316456</v>
      </c>
      <c r="S864" s="204">
        <f t="shared" si="817"/>
        <v>216.95016536316456</v>
      </c>
      <c r="T864" s="115">
        <f t="shared" si="818"/>
        <v>0.78056309991366601</v>
      </c>
      <c r="U864" s="115">
        <f t="shared" si="871"/>
        <v>68.962345675862252</v>
      </c>
      <c r="V864" s="115">
        <f t="shared" si="819"/>
        <v>31.257948801724599</v>
      </c>
      <c r="W864" s="202">
        <f t="shared" si="872"/>
        <v>31.257948801724599</v>
      </c>
      <c r="Y864" s="205">
        <f t="shared" si="848"/>
        <v>125.85641236501021</v>
      </c>
      <c r="Z864" s="205">
        <f t="shared" si="849"/>
        <v>1.0595317235995128</v>
      </c>
      <c r="AA864" s="205">
        <f t="shared" si="820"/>
        <v>62.341945048686668</v>
      </c>
      <c r="AB864" s="205">
        <f t="shared" si="837"/>
        <v>60.244569845531011</v>
      </c>
      <c r="AC864" s="205">
        <f t="shared" si="850"/>
        <v>1.0700010889507794</v>
      </c>
      <c r="AD864" s="205">
        <f t="shared" si="821"/>
        <v>63.111555968543847</v>
      </c>
      <c r="AE864" s="205">
        <f t="shared" si="838"/>
        <v>2.8669861230128362</v>
      </c>
      <c r="AF864" s="205">
        <f t="shared" si="822"/>
        <v>0.3</v>
      </c>
      <c r="AG864" s="205">
        <f t="shared" si="839"/>
        <v>0.3</v>
      </c>
      <c r="AH864" s="205">
        <f t="shared" si="840"/>
        <v>0.3</v>
      </c>
      <c r="AI864" s="205">
        <f t="shared" si="823"/>
        <v>1.0662941716995882</v>
      </c>
      <c r="AJ864" s="205">
        <f t="shared" si="851"/>
        <v>1315.0464866129187</v>
      </c>
      <c r="AK864" s="205">
        <f t="shared" si="841"/>
        <v>125.7670834252848</v>
      </c>
      <c r="AL864" s="205">
        <f t="shared" si="824"/>
        <v>125.7670834252848</v>
      </c>
      <c r="AM864" s="205">
        <f t="shared" si="825"/>
        <v>-16.518247588037607</v>
      </c>
      <c r="AN864" s="205">
        <f t="shared" si="842"/>
        <v>-16.518247588037607</v>
      </c>
      <c r="AO864" s="205">
        <f t="shared" si="826"/>
        <v>-16.518247588037607</v>
      </c>
      <c r="AP864" s="205">
        <f t="shared" si="843"/>
        <v>-16.518247588037607</v>
      </c>
      <c r="AQ864" s="205">
        <f t="shared" si="873"/>
        <v>16.518247588037607</v>
      </c>
      <c r="AR864" s="215">
        <f t="shared" si="827"/>
        <v>70.706258131826104</v>
      </c>
      <c r="AS864" s="215">
        <f t="shared" si="828"/>
        <v>70.706258131826104</v>
      </c>
      <c r="AT864" s="215">
        <f t="shared" si="829"/>
        <v>284.66210205404514</v>
      </c>
      <c r="AU864" s="215">
        <f t="shared" si="874"/>
        <v>25602.78442688943</v>
      </c>
      <c r="AV864" s="201"/>
      <c r="AW864" s="115">
        <f t="shared" si="852"/>
        <v>124.68899999998928</v>
      </c>
      <c r="AX864" s="115">
        <f t="shared" si="853"/>
        <v>0.36084435027611306</v>
      </c>
      <c r="AY864" s="115">
        <f t="shared" si="875"/>
        <v>21.676036065409438</v>
      </c>
      <c r="AZ864" s="115">
        <f t="shared" si="854"/>
        <v>0.36371629596187627</v>
      </c>
      <c r="BA864" s="115">
        <f t="shared" si="876"/>
        <v>21.935328335663236</v>
      </c>
      <c r="BB864" s="115">
        <f t="shared" si="855"/>
        <v>21.676036065409438</v>
      </c>
      <c r="BC864" s="115">
        <f t="shared" si="856"/>
        <v>21.67609715753591</v>
      </c>
      <c r="BD864" s="115">
        <f t="shared" si="857"/>
        <v>21.935328335663236</v>
      </c>
      <c r="BE864" s="115">
        <f t="shared" si="844"/>
        <v>0.25923117812732599</v>
      </c>
      <c r="BF864" s="115">
        <f t="shared" si="877"/>
        <v>0.36187924347083894</v>
      </c>
      <c r="BG864" s="115">
        <f t="shared" si="858"/>
        <v>1314.7609050595881</v>
      </c>
      <c r="BH864" s="115">
        <f t="shared" si="859"/>
        <v>106.70415673787365</v>
      </c>
      <c r="BI864" s="115">
        <f t="shared" si="878"/>
        <v>106.70415673787365</v>
      </c>
      <c r="BJ864" s="115">
        <f t="shared" si="845"/>
        <v>-9.3317776657537319</v>
      </c>
      <c r="BK864" s="115">
        <f t="shared" si="830"/>
        <v>-9.3317776657537319</v>
      </c>
      <c r="BL864" s="115">
        <f t="shared" si="831"/>
        <v>-9.3317776657537319</v>
      </c>
      <c r="BM864" s="115">
        <f t="shared" si="879"/>
        <v>9.3317776657537319</v>
      </c>
      <c r="BN864" s="201">
        <f t="shared" si="832"/>
        <v>102.42190121056375</v>
      </c>
      <c r="BO864" s="216">
        <f t="shared" si="880"/>
        <v>12428.579428435774</v>
      </c>
      <c r="BP864" s="201"/>
      <c r="BQ864" s="110">
        <f t="shared" si="833"/>
        <v>13745.99992828114</v>
      </c>
      <c r="BR864" s="110">
        <f t="shared" si="834"/>
        <v>0.18625625316797825</v>
      </c>
      <c r="BS864" s="110">
        <f t="shared" si="846"/>
        <v>0.81374374683202177</v>
      </c>
      <c r="BT864" s="110">
        <f t="shared" si="847"/>
        <v>0.39066131796175002</v>
      </c>
      <c r="CC864" s="110"/>
      <c r="CD864" s="110"/>
      <c r="CE864" s="110"/>
      <c r="CW864" s="110"/>
      <c r="CX864" s="110"/>
    </row>
    <row r="865" spans="1:102">
      <c r="A865" s="110">
        <f t="shared" si="860"/>
        <v>0.79000000000014814</v>
      </c>
      <c r="B865" s="110">
        <f t="shared" si="835"/>
        <v>1460.4131372733323</v>
      </c>
      <c r="C865" s="116">
        <f t="shared" si="836"/>
        <v>1313.693496807439</v>
      </c>
      <c r="E865" s="205">
        <f t="shared" si="805"/>
        <v>1211.8895297903357</v>
      </c>
      <c r="F865" s="205">
        <f t="shared" si="806"/>
        <v>1307.166881223643</v>
      </c>
      <c r="G865" s="205">
        <f t="shared" si="807"/>
        <v>-0.15566470364589943</v>
      </c>
      <c r="H865" s="205">
        <f t="shared" si="808"/>
        <v>1197.0582091153037</v>
      </c>
      <c r="I865" s="205">
        <f t="shared" si="809"/>
        <v>0</v>
      </c>
      <c r="K865" s="115">
        <f t="shared" si="810"/>
        <v>1187.5080900000187</v>
      </c>
      <c r="L865" s="115">
        <f t="shared" si="811"/>
        <v>1536.2028800000112</v>
      </c>
      <c r="M865" s="115">
        <f t="shared" si="812"/>
        <v>0.26633522727272163</v>
      </c>
      <c r="N865" s="115">
        <f t="shared" si="813"/>
        <v>1331.8518011567085</v>
      </c>
      <c r="O865" s="115">
        <f t="shared" si="814"/>
        <v>1814.3018000000063</v>
      </c>
      <c r="Q865" s="205">
        <f t="shared" si="815"/>
        <v>2.6084227126838138</v>
      </c>
      <c r="R865" s="204">
        <f t="shared" si="816"/>
        <v>218.41616059153716</v>
      </c>
      <c r="S865" s="204">
        <f t="shared" si="817"/>
        <v>218.41616059153716</v>
      </c>
      <c r="T865" s="115">
        <f t="shared" si="818"/>
        <v>0.78264733256645291</v>
      </c>
      <c r="U865" s="115">
        <f t="shared" si="871"/>
        <v>69.238741289751502</v>
      </c>
      <c r="V865" s="115">
        <f t="shared" si="819"/>
        <v>31.386022514222084</v>
      </c>
      <c r="W865" s="202">
        <f t="shared" si="872"/>
        <v>31.386022514222084</v>
      </c>
      <c r="Y865" s="205">
        <f t="shared" si="848"/>
        <v>125.9458591614474</v>
      </c>
      <c r="Z865" s="205">
        <f t="shared" si="849"/>
        <v>1.0685012281052391</v>
      </c>
      <c r="AA865" s="205">
        <f t="shared" si="820"/>
        <v>62.8386034119643</v>
      </c>
      <c r="AB865" s="205">
        <f t="shared" si="837"/>
        <v>60.409752321411389</v>
      </c>
      <c r="AC865" s="205">
        <f t="shared" si="850"/>
        <v>1.0789969018929386</v>
      </c>
      <c r="AD865" s="205">
        <f t="shared" si="821"/>
        <v>63.610358195518984</v>
      </c>
      <c r="AE865" s="205">
        <f t="shared" si="838"/>
        <v>3.2006058741075947</v>
      </c>
      <c r="AF865" s="205">
        <f t="shared" si="822"/>
        <v>0.3</v>
      </c>
      <c r="AG865" s="205">
        <f t="shared" si="839"/>
        <v>0.3</v>
      </c>
      <c r="AH865" s="205">
        <f t="shared" si="840"/>
        <v>0.3</v>
      </c>
      <c r="AI865" s="205">
        <f t="shared" si="823"/>
        <v>1.0752876133358693</v>
      </c>
      <c r="AJ865" s="205">
        <f t="shared" si="851"/>
        <v>1314.3400856180197</v>
      </c>
      <c r="AK865" s="205">
        <f t="shared" si="841"/>
        <v>125.85641236501021</v>
      </c>
      <c r="AL865" s="205">
        <f t="shared" si="824"/>
        <v>125.85641236501021</v>
      </c>
      <c r="AM865" s="205">
        <f t="shared" si="825"/>
        <v>-16.537425304728359</v>
      </c>
      <c r="AN865" s="205">
        <f t="shared" si="842"/>
        <v>-16.537425304728359</v>
      </c>
      <c r="AO865" s="205">
        <f t="shared" si="826"/>
        <v>-16.537425304728359</v>
      </c>
      <c r="AP865" s="205">
        <f t="shared" si="843"/>
        <v>-16.537425304728359</v>
      </c>
      <c r="AQ865" s="205">
        <f t="shared" si="873"/>
        <v>16.537425304728359</v>
      </c>
      <c r="AR865" s="215">
        <f t="shared" si="827"/>
        <v>70.731661349249009</v>
      </c>
      <c r="AS865" s="215">
        <f t="shared" si="828"/>
        <v>70.731661349249009</v>
      </c>
      <c r="AT865" s="215">
        <f t="shared" si="829"/>
        <v>285.82837454139923</v>
      </c>
      <c r="AU865" s="215">
        <f t="shared" si="874"/>
        <v>25888.612801430831</v>
      </c>
      <c r="AV865" s="201"/>
      <c r="AW865" s="115">
        <f t="shared" si="852"/>
        <v>124.79099999998186</v>
      </c>
      <c r="AX865" s="115">
        <f t="shared" si="853"/>
        <v>0.36187924347083894</v>
      </c>
      <c r="AY865" s="115">
        <f t="shared" si="875"/>
        <v>21.769352442969055</v>
      </c>
      <c r="AZ865" s="115">
        <f t="shared" si="854"/>
        <v>0.36474708098570408</v>
      </c>
      <c r="BA865" s="115">
        <f t="shared" si="876"/>
        <v>22.028642632212488</v>
      </c>
      <c r="BB865" s="115">
        <f t="shared" si="855"/>
        <v>21.769352442969055</v>
      </c>
      <c r="BC865" s="115">
        <f t="shared" si="856"/>
        <v>21.769414934193449</v>
      </c>
      <c r="BD865" s="115">
        <f t="shared" si="857"/>
        <v>22.028642632212488</v>
      </c>
      <c r="BE865" s="115">
        <f t="shared" si="844"/>
        <v>0.25922769801903911</v>
      </c>
      <c r="BF865" s="115">
        <f t="shared" si="877"/>
        <v>0.36291297877526452</v>
      </c>
      <c r="BG865" s="115">
        <f t="shared" si="858"/>
        <v>1314.0539549223313</v>
      </c>
      <c r="BH865" s="115">
        <f t="shared" si="859"/>
        <v>106.74082521491063</v>
      </c>
      <c r="BI865" s="115">
        <f t="shared" si="878"/>
        <v>106.74082521491063</v>
      </c>
      <c r="BJ865" s="115">
        <f t="shared" si="845"/>
        <v>-9.3345726564858236</v>
      </c>
      <c r="BK865" s="115">
        <f t="shared" si="830"/>
        <v>-9.3345726564858236</v>
      </c>
      <c r="BL865" s="115">
        <f t="shared" si="831"/>
        <v>-9.3345726564858236</v>
      </c>
      <c r="BM865" s="115">
        <f t="shared" si="879"/>
        <v>9.3345726564858236</v>
      </c>
      <c r="BN865" s="201">
        <f t="shared" si="832"/>
        <v>103.00185394324754</v>
      </c>
      <c r="BO865" s="216">
        <f t="shared" si="880"/>
        <v>12531.581282379022</v>
      </c>
      <c r="BP865" s="201"/>
      <c r="BQ865" s="110">
        <f t="shared" si="833"/>
        <v>13867.284434284204</v>
      </c>
      <c r="BR865" s="110">
        <f t="shared" si="834"/>
        <v>0.18668840986218035</v>
      </c>
      <c r="BS865" s="110">
        <f t="shared" si="846"/>
        <v>0.81331159013781973</v>
      </c>
      <c r="BT865" s="110">
        <f t="shared" si="847"/>
        <v>0.39410822362235709</v>
      </c>
      <c r="CC865" s="110"/>
      <c r="CD865" s="110"/>
      <c r="CE865" s="110"/>
      <c r="CW865" s="110"/>
      <c r="CX865" s="110"/>
    </row>
    <row r="866" spans="1:102">
      <c r="A866" s="110">
        <f t="shared" si="860"/>
        <v>0.78000000000014813</v>
      </c>
      <c r="B866" s="110">
        <f t="shared" si="835"/>
        <v>1460.2813254091129</v>
      </c>
      <c r="C866" s="116">
        <f t="shared" si="836"/>
        <v>1312.9861801939464</v>
      </c>
      <c r="E866" s="205">
        <f t="shared" si="805"/>
        <v>1210.5804256029812</v>
      </c>
      <c r="F866" s="205">
        <f t="shared" si="806"/>
        <v>1305.6166812236429</v>
      </c>
      <c r="G866" s="205">
        <f t="shared" si="807"/>
        <v>-0.1555466450820488</v>
      </c>
      <c r="H866" s="205">
        <f t="shared" si="808"/>
        <v>1195.7978548800272</v>
      </c>
      <c r="I866" s="205">
        <f t="shared" si="809"/>
        <v>0</v>
      </c>
      <c r="K866" s="115">
        <f t="shared" si="810"/>
        <v>1186.2591600000185</v>
      </c>
      <c r="L866" s="115">
        <f t="shared" si="811"/>
        <v>1535.4531200000113</v>
      </c>
      <c r="M866" s="115">
        <f t="shared" si="812"/>
        <v>0.26671408250355055</v>
      </c>
      <c r="N866" s="115">
        <f t="shared" si="813"/>
        <v>1330.9465517627668</v>
      </c>
      <c r="O866" s="115">
        <f t="shared" si="814"/>
        <v>1813.8832000000064</v>
      </c>
      <c r="Q866" s="205">
        <f t="shared" si="815"/>
        <v>2.627427797690344</v>
      </c>
      <c r="R866" s="204">
        <f t="shared" si="816"/>
        <v>219.88116404911605</v>
      </c>
      <c r="S866" s="204">
        <f t="shared" si="817"/>
        <v>219.88116404911605</v>
      </c>
      <c r="T866" s="115">
        <f t="shared" si="818"/>
        <v>0.78472767801911614</v>
      </c>
      <c r="U866" s="115">
        <f t="shared" si="871"/>
        <v>69.514988656177934</v>
      </c>
      <c r="V866" s="115">
        <f t="shared" si="819"/>
        <v>31.51407987072432</v>
      </c>
      <c r="W866" s="202">
        <f t="shared" si="872"/>
        <v>31.51407987072432</v>
      </c>
      <c r="Y866" s="205">
        <f t="shared" si="848"/>
        <v>126.03542352765078</v>
      </c>
      <c r="Z866" s="205">
        <f t="shared" si="849"/>
        <v>1.0775440795954649</v>
      </c>
      <c r="AA866" s="205">
        <f t="shared" si="820"/>
        <v>63.337158819835452</v>
      </c>
      <c r="AB866" s="205">
        <f t="shared" si="837"/>
        <v>60.575126574458672</v>
      </c>
      <c r="AC866" s="205">
        <f t="shared" si="850"/>
        <v>1.0880663796742003</v>
      </c>
      <c r="AD866" s="205">
        <f t="shared" si="821"/>
        <v>64.111037602912518</v>
      </c>
      <c r="AE866" s="205">
        <f t="shared" si="838"/>
        <v>3.535911028453846</v>
      </c>
      <c r="AF866" s="205">
        <f t="shared" si="822"/>
        <v>0.3</v>
      </c>
      <c r="AG866" s="205">
        <f t="shared" si="839"/>
        <v>0.3</v>
      </c>
      <c r="AH866" s="205">
        <f t="shared" si="840"/>
        <v>0.3</v>
      </c>
      <c r="AI866" s="205">
        <f t="shared" si="823"/>
        <v>1.0843542844640517</v>
      </c>
      <c r="AJ866" s="205">
        <f t="shared" si="851"/>
        <v>1313.6333965646666</v>
      </c>
      <c r="AK866" s="205">
        <f t="shared" si="841"/>
        <v>125.9458591614474</v>
      </c>
      <c r="AL866" s="205">
        <f t="shared" si="824"/>
        <v>125.9458591614474</v>
      </c>
      <c r="AM866" s="205">
        <f t="shared" si="825"/>
        <v>-16.556645167631054</v>
      </c>
      <c r="AN866" s="205">
        <f t="shared" si="842"/>
        <v>-16.556645167631054</v>
      </c>
      <c r="AO866" s="205">
        <f t="shared" si="826"/>
        <v>-16.556645167631054</v>
      </c>
      <c r="AP866" s="205">
        <f t="shared" si="843"/>
        <v>-16.556645167631054</v>
      </c>
      <c r="AQ866" s="205">
        <f t="shared" si="873"/>
        <v>16.556645167631054</v>
      </c>
      <c r="AR866" s="215">
        <f t="shared" si="827"/>
        <v>70.757041936010552</v>
      </c>
      <c r="AS866" s="215">
        <f t="shared" si="828"/>
        <v>70.757041936010552</v>
      </c>
      <c r="AT866" s="215">
        <f t="shared" si="829"/>
        <v>286.99888360461125</v>
      </c>
      <c r="AU866" s="215">
        <f t="shared" si="874"/>
        <v>26175.611685035441</v>
      </c>
      <c r="AV866" s="201"/>
      <c r="AW866" s="115">
        <f t="shared" si="852"/>
        <v>124.89300000001992</v>
      </c>
      <c r="AX866" s="115">
        <f t="shared" si="853"/>
        <v>0.36291297877526452</v>
      </c>
      <c r="AY866" s="115">
        <f t="shared" si="875"/>
        <v>21.862697717051706</v>
      </c>
      <c r="AZ866" s="115">
        <f t="shared" si="854"/>
        <v>0.3657767167391171</v>
      </c>
      <c r="BA866" s="115">
        <f t="shared" si="876"/>
        <v>22.121984615451858</v>
      </c>
      <c r="BB866" s="115">
        <f t="shared" si="855"/>
        <v>21.862697717051706</v>
      </c>
      <c r="BC866" s="115">
        <f t="shared" si="856"/>
        <v>21.862760660758308</v>
      </c>
      <c r="BD866" s="115">
        <f t="shared" si="857"/>
        <v>22.121984615451858</v>
      </c>
      <c r="BE866" s="115">
        <f t="shared" si="844"/>
        <v>0.25922395469354953</v>
      </c>
      <c r="BF866" s="115">
        <f t="shared" si="877"/>
        <v>0.36394555842506365</v>
      </c>
      <c r="BG866" s="115">
        <f t="shared" si="858"/>
        <v>1313.3467507708751</v>
      </c>
      <c r="BH866" s="115">
        <f t="shared" si="859"/>
        <v>106.77747283848466</v>
      </c>
      <c r="BI866" s="115">
        <f t="shared" si="878"/>
        <v>106.77747283848466</v>
      </c>
      <c r="BJ866" s="115">
        <f t="shared" si="845"/>
        <v>-9.3373585483050796</v>
      </c>
      <c r="BK866" s="115">
        <f t="shared" si="830"/>
        <v>-9.3373585483050796</v>
      </c>
      <c r="BL866" s="115">
        <f t="shared" si="831"/>
        <v>-9.3373585483050796</v>
      </c>
      <c r="BM866" s="115">
        <f t="shared" si="879"/>
        <v>9.3373585483050796</v>
      </c>
      <c r="BN866" s="201">
        <f t="shared" si="832"/>
        <v>103.58357063339771</v>
      </c>
      <c r="BO866" s="216">
        <f t="shared" si="880"/>
        <v>12635.16485301242</v>
      </c>
      <c r="BP866" s="201"/>
      <c r="BQ866" s="110">
        <f t="shared" si="833"/>
        <v>13989.209536214723</v>
      </c>
      <c r="BR866" s="110">
        <f t="shared" si="834"/>
        <v>0.18711287165492113</v>
      </c>
      <c r="BS866" s="110">
        <f t="shared" si="846"/>
        <v>0.81288712834507892</v>
      </c>
      <c r="BT866" s="110">
        <f t="shared" si="847"/>
        <v>0.39757333501922243</v>
      </c>
      <c r="CC866" s="110"/>
      <c r="CD866" s="110"/>
      <c r="CE866" s="110"/>
      <c r="CW866" s="110"/>
      <c r="CX866" s="110"/>
    </row>
    <row r="867" spans="1:102">
      <c r="A867" s="110">
        <f t="shared" si="860"/>
        <v>0.77000000000014812</v>
      </c>
      <c r="B867" s="110">
        <f t="shared" si="835"/>
        <v>1460.1495135448936</v>
      </c>
      <c r="C867" s="116">
        <f t="shared" si="836"/>
        <v>1312.2786097745864</v>
      </c>
      <c r="E867" s="205">
        <f t="shared" si="805"/>
        <v>1209.270195060875</v>
      </c>
      <c r="F867" s="205">
        <f t="shared" si="806"/>
        <v>1304.063681223643</v>
      </c>
      <c r="G867" s="205">
        <f t="shared" si="807"/>
        <v>-0.15542830872641153</v>
      </c>
      <c r="H867" s="205">
        <f t="shared" si="808"/>
        <v>1194.5366038283155</v>
      </c>
      <c r="I867" s="205">
        <f t="shared" si="809"/>
        <v>0</v>
      </c>
      <c r="K867" s="115">
        <f t="shared" si="810"/>
        <v>1185.0092100000186</v>
      </c>
      <c r="L867" s="115">
        <f t="shared" si="811"/>
        <v>1534.7027200000109</v>
      </c>
      <c r="M867" s="115">
        <f t="shared" si="812"/>
        <v>0.26709401709401143</v>
      </c>
      <c r="N867" s="115">
        <f t="shared" si="813"/>
        <v>1330.0411575460375</v>
      </c>
      <c r="O867" s="115">
        <f t="shared" si="814"/>
        <v>1813.4642000000063</v>
      </c>
      <c r="Q867" s="205">
        <f t="shared" si="815"/>
        <v>2.6465881638031408</v>
      </c>
      <c r="R867" s="204">
        <f t="shared" si="816"/>
        <v>221.34487678873353</v>
      </c>
      <c r="S867" s="204">
        <f t="shared" si="817"/>
        <v>221.34487678873353</v>
      </c>
      <c r="T867" s="115">
        <f t="shared" si="818"/>
        <v>0.78680414613608651</v>
      </c>
      <c r="U867" s="115">
        <f t="shared" si="871"/>
        <v>69.791086545629042</v>
      </c>
      <c r="V867" s="115">
        <f t="shared" si="819"/>
        <v>31.642120340532021</v>
      </c>
      <c r="W867" s="202">
        <f t="shared" si="872"/>
        <v>31.642120340532021</v>
      </c>
      <c r="Y867" s="205">
        <f t="shared" si="848"/>
        <v>126.12510517117232</v>
      </c>
      <c r="Z867" s="205">
        <f t="shared" si="849"/>
        <v>1.0866613190787988</v>
      </c>
      <c r="AA867" s="205">
        <f t="shared" si="820"/>
        <v>63.837574922462466</v>
      </c>
      <c r="AB867" s="205">
        <f t="shared" si="837"/>
        <v>60.740693026134984</v>
      </c>
      <c r="AC867" s="205">
        <f t="shared" si="850"/>
        <v>1.0972105671387649</v>
      </c>
      <c r="AD867" s="205">
        <f t="shared" si="821"/>
        <v>64.613557070330117</v>
      </c>
      <c r="AE867" s="205">
        <f t="shared" si="838"/>
        <v>3.8728640441951327</v>
      </c>
      <c r="AF867" s="205">
        <f t="shared" si="822"/>
        <v>0.3</v>
      </c>
      <c r="AG867" s="205">
        <f t="shared" si="839"/>
        <v>0.3</v>
      </c>
      <c r="AH867" s="205">
        <f t="shared" si="840"/>
        <v>0.3</v>
      </c>
      <c r="AI867" s="205">
        <f t="shared" si="823"/>
        <v>1.0934952140226213</v>
      </c>
      <c r="AJ867" s="205">
        <f t="shared" si="851"/>
        <v>1312.9264185003815</v>
      </c>
      <c r="AK867" s="205">
        <f t="shared" si="841"/>
        <v>126.03542352765078</v>
      </c>
      <c r="AL867" s="205">
        <f t="shared" si="824"/>
        <v>126.03542352765078</v>
      </c>
      <c r="AM867" s="205">
        <f t="shared" si="825"/>
        <v>-16.5759145134307</v>
      </c>
      <c r="AN867" s="205">
        <f t="shared" si="842"/>
        <v>-16.5759145134307</v>
      </c>
      <c r="AO867" s="205">
        <f t="shared" si="826"/>
        <v>-16.5759145134307</v>
      </c>
      <c r="AP867" s="205">
        <f t="shared" si="843"/>
        <v>-16.5759145134307</v>
      </c>
      <c r="AQ867" s="205">
        <f t="shared" si="873"/>
        <v>16.5759145134307</v>
      </c>
      <c r="AR867" s="215">
        <f t="shared" si="827"/>
        <v>70.782375149548443</v>
      </c>
      <c r="AS867" s="215">
        <f t="shared" si="828"/>
        <v>70.782375149548443</v>
      </c>
      <c r="AT867" s="215">
        <f t="shared" si="829"/>
        <v>288.17365041884682</v>
      </c>
      <c r="AU867" s="215">
        <f t="shared" si="874"/>
        <v>26463.785335454289</v>
      </c>
      <c r="AV867" s="201"/>
      <c r="AW867" s="115">
        <f t="shared" si="852"/>
        <v>124.99499999998977</v>
      </c>
      <c r="AX867" s="115">
        <f t="shared" si="853"/>
        <v>0.3639455584250636</v>
      </c>
      <c r="AY867" s="115">
        <f t="shared" si="875"/>
        <v>21.956071452712763</v>
      </c>
      <c r="AZ867" s="115">
        <f t="shared" si="854"/>
        <v>0.36680520543424039</v>
      </c>
      <c r="BA867" s="115">
        <f t="shared" si="876"/>
        <v>22.215353860374538</v>
      </c>
      <c r="BB867" s="115">
        <f t="shared" si="855"/>
        <v>21.956071452712763</v>
      </c>
      <c r="BC867" s="115">
        <f t="shared" si="856"/>
        <v>21.956134246241358</v>
      </c>
      <c r="BD867" s="115">
        <f t="shared" si="857"/>
        <v>22.215353860374538</v>
      </c>
      <c r="BE867" s="115">
        <f t="shared" si="844"/>
        <v>0.25921961413317973</v>
      </c>
      <c r="BF867" s="115">
        <f t="shared" si="877"/>
        <v>0.36497698535722184</v>
      </c>
      <c r="BG867" s="115">
        <f t="shared" si="858"/>
        <v>1312.6392930788013</v>
      </c>
      <c r="BH867" s="115">
        <f t="shared" si="859"/>
        <v>106.81409962887746</v>
      </c>
      <c r="BI867" s="115">
        <f t="shared" si="878"/>
        <v>106.81409962887746</v>
      </c>
      <c r="BJ867" s="115">
        <f t="shared" si="845"/>
        <v>-9.3401297160847143</v>
      </c>
      <c r="BK867" s="115">
        <f t="shared" si="830"/>
        <v>-9.3401297160847143</v>
      </c>
      <c r="BL867" s="115">
        <f t="shared" si="831"/>
        <v>-9.3401297160847143</v>
      </c>
      <c r="BM867" s="115">
        <f t="shared" si="879"/>
        <v>9.3401297160847143</v>
      </c>
      <c r="BN867" s="201">
        <f t="shared" si="832"/>
        <v>104.16705901105252</v>
      </c>
      <c r="BO867" s="216">
        <f t="shared" si="880"/>
        <v>12739.331912023474</v>
      </c>
      <c r="BP867" s="201"/>
      <c r="BQ867" s="110">
        <f t="shared" si="833"/>
        <v>14111.777254366556</v>
      </c>
      <c r="BR867" s="110">
        <f t="shared" si="834"/>
        <v>0.18752978351657087</v>
      </c>
      <c r="BS867" s="110">
        <f t="shared" si="846"/>
        <v>0.81247021648342921</v>
      </c>
      <c r="BT867" s="110">
        <f t="shared" si="847"/>
        <v>0.40105670956909756</v>
      </c>
      <c r="CC867" s="110"/>
      <c r="CD867" s="110"/>
      <c r="CE867" s="110"/>
      <c r="CW867" s="110"/>
      <c r="CX867" s="110"/>
    </row>
    <row r="868" spans="1:102">
      <c r="A868" s="110">
        <f t="shared" si="860"/>
        <v>0.76000000000014811</v>
      </c>
      <c r="B868" s="110">
        <f t="shared" si="835"/>
        <v>1460.0177016806742</v>
      </c>
      <c r="C868" s="116">
        <f t="shared" si="836"/>
        <v>1311.5707860230909</v>
      </c>
      <c r="E868" s="205">
        <f t="shared" si="805"/>
        <v>1207.9588381640176</v>
      </c>
      <c r="F868" s="205">
        <f t="shared" si="806"/>
        <v>1302.5078812236429</v>
      </c>
      <c r="G868" s="205">
        <f t="shared" si="807"/>
        <v>-0.15530969852734625</v>
      </c>
      <c r="H868" s="205">
        <f t="shared" si="808"/>
        <v>1193.2744547903781</v>
      </c>
      <c r="I868" s="205">
        <f t="shared" si="809"/>
        <v>0</v>
      </c>
      <c r="K868" s="115">
        <f t="shared" si="810"/>
        <v>1183.7582400000185</v>
      </c>
      <c r="L868" s="115">
        <f t="shared" si="811"/>
        <v>1533.951680000011</v>
      </c>
      <c r="M868" s="115">
        <f t="shared" si="812"/>
        <v>0.26747503566333242</v>
      </c>
      <c r="N868" s="115">
        <f t="shared" si="813"/>
        <v>1329.1356215917806</v>
      </c>
      <c r="O868" s="115">
        <f t="shared" si="814"/>
        <v>1813.0448000000063</v>
      </c>
      <c r="Q868" s="205">
        <f t="shared" si="815"/>
        <v>2.6659060246405786</v>
      </c>
      <c r="R868" s="204">
        <f t="shared" si="816"/>
        <v>222.80698922400413</v>
      </c>
      <c r="S868" s="204">
        <f t="shared" si="817"/>
        <v>222.80698922400413</v>
      </c>
      <c r="T868" s="115">
        <f t="shared" si="818"/>
        <v>0.7888767467507718</v>
      </c>
      <c r="U868" s="115">
        <f t="shared" si="871"/>
        <v>70.067033742566593</v>
      </c>
      <c r="V868" s="115">
        <f t="shared" si="819"/>
        <v>31.770143398993216</v>
      </c>
      <c r="W868" s="202">
        <f t="shared" si="872"/>
        <v>31.770143398993216</v>
      </c>
      <c r="Y868" s="205">
        <f t="shared" si="848"/>
        <v>126.21490379374325</v>
      </c>
      <c r="Z868" s="205">
        <f t="shared" si="849"/>
        <v>1.0958540087363198</v>
      </c>
      <c r="AA868" s="205">
        <f t="shared" si="820"/>
        <v>64.339813701631584</v>
      </c>
      <c r="AB868" s="205">
        <f t="shared" si="837"/>
        <v>60.906452171269294</v>
      </c>
      <c r="AC868" s="205">
        <f t="shared" si="850"/>
        <v>1.1064305303767279</v>
      </c>
      <c r="AD868" s="205">
        <f t="shared" si="821"/>
        <v>65.117877786622472</v>
      </c>
      <c r="AE868" s="205">
        <f t="shared" si="838"/>
        <v>4.2114256153531784</v>
      </c>
      <c r="AF868" s="205">
        <f t="shared" si="822"/>
        <v>0.3</v>
      </c>
      <c r="AG868" s="205">
        <f t="shared" si="839"/>
        <v>0.3</v>
      </c>
      <c r="AH868" s="205">
        <f t="shared" si="840"/>
        <v>0.3</v>
      </c>
      <c r="AI868" s="205">
        <f t="shared" si="823"/>
        <v>1.1027114504066236</v>
      </c>
      <c r="AJ868" s="205">
        <f t="shared" si="851"/>
        <v>1312.2191505708554</v>
      </c>
      <c r="AK868" s="205">
        <f t="shared" si="841"/>
        <v>126.12510517117232</v>
      </c>
      <c r="AL868" s="205">
        <f t="shared" si="824"/>
        <v>126.12510517117232</v>
      </c>
      <c r="AM868" s="205">
        <f t="shared" si="825"/>
        <v>-16.595237945855246</v>
      </c>
      <c r="AN868" s="205">
        <f t="shared" si="842"/>
        <v>-16.595237945855246</v>
      </c>
      <c r="AO868" s="205">
        <f t="shared" si="826"/>
        <v>-16.595237945855246</v>
      </c>
      <c r="AP868" s="205">
        <f t="shared" si="843"/>
        <v>-16.595237945855246</v>
      </c>
      <c r="AQ868" s="205">
        <f t="shared" si="873"/>
        <v>16.595237945855246</v>
      </c>
      <c r="AR868" s="215">
        <f t="shared" si="827"/>
        <v>70.807645351654827</v>
      </c>
      <c r="AS868" s="215">
        <f t="shared" si="828"/>
        <v>70.807645351654827</v>
      </c>
      <c r="AT868" s="215">
        <f t="shared" si="829"/>
        <v>289.35269646647316</v>
      </c>
      <c r="AU868" s="215">
        <f t="shared" si="874"/>
        <v>26753.138031920764</v>
      </c>
      <c r="AV868" s="201"/>
      <c r="AW868" s="115">
        <f t="shared" si="852"/>
        <v>125.0970000000051</v>
      </c>
      <c r="AX868" s="115">
        <f t="shared" si="853"/>
        <v>0.36497698535722184</v>
      </c>
      <c r="AY868" s="115">
        <f t="shared" si="875"/>
        <v>22.049473282286865</v>
      </c>
      <c r="AZ868" s="115">
        <f t="shared" si="854"/>
        <v>0.36783254998458897</v>
      </c>
      <c r="BA868" s="115">
        <f t="shared" si="876"/>
        <v>22.308750009415625</v>
      </c>
      <c r="BB868" s="115">
        <f t="shared" si="855"/>
        <v>22.049473282286865</v>
      </c>
      <c r="BC868" s="115">
        <f t="shared" si="856"/>
        <v>22.049535543402207</v>
      </c>
      <c r="BD868" s="115">
        <f t="shared" si="857"/>
        <v>22.308750009415625</v>
      </c>
      <c r="BE868" s="115">
        <f t="shared" si="844"/>
        <v>0.25921446601341813</v>
      </c>
      <c r="BF868" s="115">
        <f t="shared" si="877"/>
        <v>0.36600726294540065</v>
      </c>
      <c r="BG868" s="115">
        <f t="shared" si="858"/>
        <v>1311.9315824758501</v>
      </c>
      <c r="BH868" s="115">
        <f t="shared" si="859"/>
        <v>106.8507055710369</v>
      </c>
      <c r="BI868" s="115">
        <f t="shared" si="878"/>
        <v>106.8507055710369</v>
      </c>
      <c r="BJ868" s="115">
        <f t="shared" si="845"/>
        <v>-9.3428826082565983</v>
      </c>
      <c r="BK868" s="115">
        <f t="shared" si="830"/>
        <v>-9.3428826082565983</v>
      </c>
      <c r="BL868" s="115">
        <f t="shared" si="831"/>
        <v>-9.3428826082565983</v>
      </c>
      <c r="BM868" s="115">
        <f t="shared" si="879"/>
        <v>9.3428826082565983</v>
      </c>
      <c r="BN868" s="201">
        <f t="shared" si="832"/>
        <v>104.75232652487972</v>
      </c>
      <c r="BO868" s="216">
        <f t="shared" si="880"/>
        <v>12844.084238548354</v>
      </c>
      <c r="BP868" s="201"/>
      <c r="BQ868" s="110">
        <f t="shared" si="833"/>
        <v>14234.989617885596</v>
      </c>
      <c r="BR868" s="110">
        <f t="shared" si="834"/>
        <v>0.18793928727778419</v>
      </c>
      <c r="BS868" s="110">
        <f t="shared" si="846"/>
        <v>0.81206071272221581</v>
      </c>
      <c r="BT868" s="110">
        <f t="shared" si="847"/>
        <v>0.40455840494030865</v>
      </c>
      <c r="CC868" s="110"/>
      <c r="CD868" s="110"/>
      <c r="CE868" s="110"/>
      <c r="CW868" s="110"/>
      <c r="CX868" s="110"/>
    </row>
    <row r="869" spans="1:102">
      <c r="A869" s="110">
        <f t="shared" si="860"/>
        <v>0.7500000000001481</v>
      </c>
      <c r="B869" s="110">
        <f t="shared" si="835"/>
        <v>1459.8858898164549</v>
      </c>
      <c r="C869" s="116">
        <f t="shared" si="836"/>
        <v>1310.8627095695745</v>
      </c>
      <c r="E869" s="205">
        <f t="shared" si="805"/>
        <v>1206.6463549124085</v>
      </c>
      <c r="F869" s="205">
        <f t="shared" si="806"/>
        <v>1300.9492812236431</v>
      </c>
      <c r="G869" s="205">
        <f t="shared" si="807"/>
        <v>-0.15519081841264323</v>
      </c>
      <c r="H869" s="205">
        <f t="shared" si="808"/>
        <v>1192.0114065994608</v>
      </c>
      <c r="I869" s="205">
        <f t="shared" si="809"/>
        <v>0</v>
      </c>
      <c r="K869" s="115">
        <f t="shared" si="810"/>
        <v>1182.5062500000186</v>
      </c>
      <c r="L869" s="115">
        <f t="shared" si="811"/>
        <v>1533.2000000000112</v>
      </c>
      <c r="M869" s="115">
        <f t="shared" si="812"/>
        <v>0.26785714285713719</v>
      </c>
      <c r="N869" s="115">
        <f t="shared" si="813"/>
        <v>1328.2299470009762</v>
      </c>
      <c r="O869" s="115">
        <f t="shared" si="814"/>
        <v>1812.6250000000061</v>
      </c>
      <c r="Q869" s="205">
        <f t="shared" si="815"/>
        <v>2.6853836334650114</v>
      </c>
      <c r="R869" s="204">
        <f t="shared" si="816"/>
        <v>224.26718076650289</v>
      </c>
      <c r="S869" s="204">
        <f t="shared" si="817"/>
        <v>224.26718076650289</v>
      </c>
      <c r="T869" s="115">
        <f t="shared" si="818"/>
        <v>0.79094548966567602</v>
      </c>
      <c r="U869" s="115">
        <f t="shared" si="871"/>
        <v>70.342829045286777</v>
      </c>
      <c r="V869" s="115">
        <f t="shared" si="819"/>
        <v>31.898148527457078</v>
      </c>
      <c r="W869" s="202">
        <f t="shared" si="872"/>
        <v>31.898148527457078</v>
      </c>
      <c r="Y869" s="205">
        <f t="shared" si="848"/>
        <v>126.30481909172875</v>
      </c>
      <c r="Z869" s="205">
        <f t="shared" si="849"/>
        <v>1.1051232314171608</v>
      </c>
      <c r="AA869" s="205">
        <f t="shared" si="820"/>
        <v>64.843835332572439</v>
      </c>
      <c r="AB869" s="205">
        <f t="shared" si="837"/>
        <v>61.072404550727846</v>
      </c>
      <c r="AC869" s="205">
        <f t="shared" si="850"/>
        <v>1.1157273562213015</v>
      </c>
      <c r="AD869" s="205">
        <f t="shared" si="821"/>
        <v>65.623959110587194</v>
      </c>
      <c r="AE869" s="205">
        <f t="shared" si="838"/>
        <v>4.5515545598593476</v>
      </c>
      <c r="AF869" s="205">
        <f t="shared" si="822"/>
        <v>0.3</v>
      </c>
      <c r="AG869" s="205">
        <f t="shared" si="839"/>
        <v>0.3</v>
      </c>
      <c r="AH869" s="205">
        <f t="shared" si="840"/>
        <v>0.3</v>
      </c>
      <c r="AI869" s="205">
        <f t="shared" si="823"/>
        <v>1.1120040612566882</v>
      </c>
      <c r="AJ869" s="205">
        <f t="shared" si="851"/>
        <v>1311.5115919588916</v>
      </c>
      <c r="AK869" s="205">
        <f t="shared" si="841"/>
        <v>126.21490379374325</v>
      </c>
      <c r="AL869" s="205">
        <f t="shared" si="824"/>
        <v>126.21490379374325</v>
      </c>
      <c r="AM869" s="205">
        <f t="shared" si="825"/>
        <v>-16.614618315967601</v>
      </c>
      <c r="AN869" s="205">
        <f t="shared" si="842"/>
        <v>-16.614618315967601</v>
      </c>
      <c r="AO869" s="205">
        <f t="shared" si="826"/>
        <v>-16.614618315967601</v>
      </c>
      <c r="AP869" s="205">
        <f t="shared" si="843"/>
        <v>-16.614618315967601</v>
      </c>
      <c r="AQ869" s="205">
        <f t="shared" si="873"/>
        <v>16.614618315967601</v>
      </c>
      <c r="AR869" s="215">
        <f t="shared" si="827"/>
        <v>70.832842740517918</v>
      </c>
      <c r="AS869" s="215">
        <f t="shared" si="828"/>
        <v>70.832842740517918</v>
      </c>
      <c r="AT869" s="215">
        <f t="shared" si="829"/>
        <v>290.53604346834783</v>
      </c>
      <c r="AU869" s="215">
        <f t="shared" si="874"/>
        <v>27043.67407538911</v>
      </c>
      <c r="AV869" s="201"/>
      <c r="AW869" s="115">
        <f t="shared" si="852"/>
        <v>125.19899999999768</v>
      </c>
      <c r="AX869" s="115">
        <f t="shared" si="853"/>
        <v>0.36600726294540065</v>
      </c>
      <c r="AY869" s="115">
        <f t="shared" si="875"/>
        <v>22.142902881795461</v>
      </c>
      <c r="AZ869" s="115">
        <f t="shared" si="854"/>
        <v>0.36885875374043203</v>
      </c>
      <c r="BA869" s="115">
        <f t="shared" si="876"/>
        <v>22.402172748763665</v>
      </c>
      <c r="BB869" s="115">
        <f t="shared" si="855"/>
        <v>22.142902881795461</v>
      </c>
      <c r="BC869" s="115">
        <f t="shared" si="856"/>
        <v>22.142964369484773</v>
      </c>
      <c r="BD869" s="115">
        <f t="shared" si="857"/>
        <v>22.402172748763665</v>
      </c>
      <c r="BE869" s="115">
        <f t="shared" si="844"/>
        <v>0.25920837927889195</v>
      </c>
      <c r="BF869" s="115">
        <f t="shared" si="877"/>
        <v>0.36703639483060546</v>
      </c>
      <c r="BG869" s="115">
        <f t="shared" si="858"/>
        <v>1311.2236196896415</v>
      </c>
      <c r="BH869" s="115">
        <f t="shared" si="859"/>
        <v>106.88729062756001</v>
      </c>
      <c r="BI869" s="115">
        <f t="shared" si="878"/>
        <v>106.88729062756001</v>
      </c>
      <c r="BJ869" s="115">
        <f t="shared" si="845"/>
        <v>-9.3456150025954514</v>
      </c>
      <c r="BK869" s="115">
        <f t="shared" si="830"/>
        <v>-9.3456150025954514</v>
      </c>
      <c r="BL869" s="115">
        <f t="shared" si="831"/>
        <v>-9.3456150025954514</v>
      </c>
      <c r="BM869" s="115">
        <f t="shared" si="879"/>
        <v>9.3456150025954514</v>
      </c>
      <c r="BN869" s="201">
        <f t="shared" si="832"/>
        <v>105.33938045991076</v>
      </c>
      <c r="BO869" s="216">
        <f t="shared" si="880"/>
        <v>12949.423619008265</v>
      </c>
      <c r="BP869" s="201"/>
      <c r="BQ869" s="110">
        <f t="shared" si="833"/>
        <v>14358.84866464635</v>
      </c>
      <c r="BR869" s="110">
        <f t="shared" si="834"/>
        <v>0.18834152171249438</v>
      </c>
      <c r="BS869" s="110">
        <f t="shared" si="846"/>
        <v>0.81165847828750559</v>
      </c>
      <c r="BT869" s="110">
        <f t="shared" si="847"/>
        <v>0.40807847904924927</v>
      </c>
      <c r="CC869" s="110"/>
      <c r="CD869" s="110"/>
      <c r="CE869" s="110"/>
      <c r="CW869" s="110"/>
      <c r="CX869" s="110"/>
    </row>
    <row r="870" spans="1:102">
      <c r="A870" s="110">
        <f t="shared" si="860"/>
        <v>0.74000000000014809</v>
      </c>
      <c r="B870" s="110">
        <f t="shared" si="835"/>
        <v>1459.7540779522355</v>
      </c>
      <c r="C870" s="116">
        <f t="shared" si="836"/>
        <v>1310.1543811421693</v>
      </c>
      <c r="E870" s="205">
        <f t="shared" si="805"/>
        <v>1205.3327453060479</v>
      </c>
      <c r="F870" s="205">
        <f t="shared" si="806"/>
        <v>1299.387881223643</v>
      </c>
      <c r="G870" s="205">
        <f t="shared" si="807"/>
        <v>-0.15507167228938395</v>
      </c>
      <c r="H870" s="205">
        <f t="shared" si="808"/>
        <v>1190.7474580919011</v>
      </c>
      <c r="I870" s="205">
        <f t="shared" si="809"/>
        <v>0</v>
      </c>
      <c r="K870" s="115">
        <f t="shared" si="810"/>
        <v>1181.2532400000186</v>
      </c>
      <c r="L870" s="115">
        <f t="shared" si="811"/>
        <v>1532.4476800000111</v>
      </c>
      <c r="M870" s="115">
        <f t="shared" si="812"/>
        <v>0.2682403433476338</v>
      </c>
      <c r="N870" s="115">
        <f t="shared" si="813"/>
        <v>1327.3241368904285</v>
      </c>
      <c r="O870" s="115">
        <f t="shared" si="814"/>
        <v>1812.2048000000061</v>
      </c>
      <c r="Q870" s="205">
        <f t="shared" si="815"/>
        <v>2.7050232840989636</v>
      </c>
      <c r="R870" s="204">
        <f t="shared" si="816"/>
        <v>225.72511944967374</v>
      </c>
      <c r="S870" s="204">
        <f t="shared" si="817"/>
        <v>225.72511944967374</v>
      </c>
      <c r="T870" s="115">
        <f t="shared" si="818"/>
        <v>0.79301038465251006</v>
      </c>
      <c r="U870" s="115">
        <f t="shared" si="871"/>
        <v>70.618471265780997</v>
      </c>
      <c r="V870" s="115">
        <f t="shared" si="819"/>
        <v>32.026135213228031</v>
      </c>
      <c r="W870" s="202">
        <f t="shared" si="872"/>
        <v>32.026135213228031</v>
      </c>
      <c r="Y870" s="205">
        <f t="shared" si="848"/>
        <v>126.39485075596883</v>
      </c>
      <c r="Z870" s="205">
        <f t="shared" si="849"/>
        <v>1.1144700904792606</v>
      </c>
      <c r="AA870" s="205">
        <f t="shared" si="820"/>
        <v>65.349598067393757</v>
      </c>
      <c r="AB870" s="205">
        <f t="shared" si="837"/>
        <v>61.238550733887521</v>
      </c>
      <c r="AC870" s="205">
        <f t="shared" si="850"/>
        <v>1.125102152091251</v>
      </c>
      <c r="AD870" s="205">
        <f t="shared" si="821"/>
        <v>66.131758453394411</v>
      </c>
      <c r="AE870" s="205">
        <f t="shared" si="838"/>
        <v>4.8932077195068899</v>
      </c>
      <c r="AF870" s="205">
        <f t="shared" si="822"/>
        <v>0.3</v>
      </c>
      <c r="AG870" s="205">
        <f t="shared" si="839"/>
        <v>0.3</v>
      </c>
      <c r="AH870" s="205">
        <f t="shared" si="840"/>
        <v>0.3</v>
      </c>
      <c r="AI870" s="205">
        <f t="shared" si="823"/>
        <v>1.121374133471126</v>
      </c>
      <c r="AJ870" s="205">
        <f t="shared" si="851"/>
        <v>1310.8037418441502</v>
      </c>
      <c r="AK870" s="205">
        <f t="shared" si="841"/>
        <v>126.30481909172875</v>
      </c>
      <c r="AL870" s="205">
        <f t="shared" si="824"/>
        <v>126.30481909172875</v>
      </c>
      <c r="AM870" s="205">
        <f t="shared" si="825"/>
        <v>-16.634057351239601</v>
      </c>
      <c r="AN870" s="205">
        <f t="shared" si="842"/>
        <v>-16.634057351239601</v>
      </c>
      <c r="AO870" s="205">
        <f t="shared" si="826"/>
        <v>-16.634057351239601</v>
      </c>
      <c r="AP870" s="205">
        <f t="shared" si="843"/>
        <v>-16.634057351239601</v>
      </c>
      <c r="AQ870" s="205">
        <f t="shared" si="873"/>
        <v>16.634057351239601</v>
      </c>
      <c r="AR870" s="215">
        <f t="shared" si="827"/>
        <v>70.857961254263415</v>
      </c>
      <c r="AS870" s="215">
        <f t="shared" si="828"/>
        <v>70.857961254263415</v>
      </c>
      <c r="AT870" s="215">
        <f t="shared" si="829"/>
        <v>291.72371334016356</v>
      </c>
      <c r="AU870" s="215">
        <f t="shared" si="874"/>
        <v>27335.397788729275</v>
      </c>
      <c r="AV870" s="201"/>
      <c r="AW870" s="115">
        <f t="shared" si="852"/>
        <v>125.30099999999027</v>
      </c>
      <c r="AX870" s="115">
        <f t="shared" si="853"/>
        <v>0.36703639483060557</v>
      </c>
      <c r="AY870" s="115">
        <f t="shared" si="875"/>
        <v>22.236359955809569</v>
      </c>
      <c r="AZ870" s="115">
        <f t="shared" si="854"/>
        <v>0.36988382031946021</v>
      </c>
      <c r="BA870" s="115">
        <f t="shared" si="876"/>
        <v>22.495621793162627</v>
      </c>
      <c r="BB870" s="115">
        <f t="shared" si="855"/>
        <v>22.236359955809569</v>
      </c>
      <c r="BC870" s="115">
        <f t="shared" si="856"/>
        <v>22.236420519510727</v>
      </c>
      <c r="BD870" s="115">
        <f t="shared" si="857"/>
        <v>22.495621793162627</v>
      </c>
      <c r="BE870" s="115">
        <f t="shared" si="844"/>
        <v>0.25920127365190027</v>
      </c>
      <c r="BF870" s="115">
        <f t="shared" si="877"/>
        <v>0.36806438481290443</v>
      </c>
      <c r="BG870" s="115">
        <f t="shared" si="858"/>
        <v>1310.5154055083283</v>
      </c>
      <c r="BH870" s="115">
        <f t="shared" si="859"/>
        <v>106.92385474721949</v>
      </c>
      <c r="BI870" s="115">
        <f t="shared" si="878"/>
        <v>106.92385474721949</v>
      </c>
      <c r="BJ870" s="115">
        <f t="shared" si="845"/>
        <v>-9.3483255287679974</v>
      </c>
      <c r="BK870" s="115">
        <f t="shared" si="830"/>
        <v>-9.3483255287679974</v>
      </c>
      <c r="BL870" s="115">
        <f t="shared" si="831"/>
        <v>-9.3483255287679974</v>
      </c>
      <c r="BM870" s="115">
        <f t="shared" si="879"/>
        <v>9.3483255287679974</v>
      </c>
      <c r="BN870" s="201">
        <f t="shared" si="832"/>
        <v>105.92822801332942</v>
      </c>
      <c r="BO870" s="216">
        <f t="shared" si="880"/>
        <v>13055.351847021595</v>
      </c>
      <c r="BP870" s="201"/>
      <c r="BQ870" s="110">
        <f t="shared" si="833"/>
        <v>14483.356441192363</v>
      </c>
      <c r="BR870" s="110">
        <f t="shared" si="834"/>
        <v>0.18873662261728369</v>
      </c>
      <c r="BS870" s="110">
        <f t="shared" si="846"/>
        <v>0.81126337738271637</v>
      </c>
      <c r="BT870" s="110">
        <f t="shared" si="847"/>
        <v>0.41161699005868696</v>
      </c>
      <c r="CC870" s="110"/>
      <c r="CD870" s="110"/>
      <c r="CE870" s="110"/>
      <c r="CW870" s="110"/>
      <c r="CX870" s="110"/>
    </row>
    <row r="871" spans="1:102">
      <c r="A871" s="110">
        <f t="shared" si="860"/>
        <v>0.73000000000014809</v>
      </c>
      <c r="B871" s="110">
        <f t="shared" si="835"/>
        <v>1459.6222660880162</v>
      </c>
      <c r="C871" s="116">
        <f t="shared" si="836"/>
        <v>1309.4458015296266</v>
      </c>
      <c r="E871" s="205">
        <f t="shared" si="805"/>
        <v>1204.018009344936</v>
      </c>
      <c r="F871" s="205">
        <f t="shared" si="806"/>
        <v>1297.8236812236432</v>
      </c>
      <c r="G871" s="205">
        <f t="shared" si="807"/>
        <v>-0.15495226404380497</v>
      </c>
      <c r="H871" s="205">
        <f t="shared" si="808"/>
        <v>1189.4826081071801</v>
      </c>
      <c r="I871" s="205">
        <f t="shared" si="809"/>
        <v>0</v>
      </c>
      <c r="K871" s="115">
        <f t="shared" si="810"/>
        <v>1179.9992100000186</v>
      </c>
      <c r="L871" s="115">
        <f t="shared" si="811"/>
        <v>1531.6947200000113</v>
      </c>
      <c r="M871" s="115">
        <f t="shared" si="812"/>
        <v>0.26862464183380513</v>
      </c>
      <c r="N871" s="115">
        <f t="shared" si="813"/>
        <v>1326.4181943928711</v>
      </c>
      <c r="O871" s="115">
        <f t="shared" si="814"/>
        <v>1811.7842000000062</v>
      </c>
      <c r="Q871" s="205">
        <f t="shared" si="815"/>
        <v>2.7248273118664086</v>
      </c>
      <c r="R871" s="204">
        <f t="shared" si="816"/>
        <v>227.18046153889321</v>
      </c>
      <c r="S871" s="204">
        <f t="shared" si="817"/>
        <v>227.18046153889321</v>
      </c>
      <c r="T871" s="115">
        <f t="shared" si="818"/>
        <v>0.79507144145230457</v>
      </c>
      <c r="U871" s="115">
        <f t="shared" si="871"/>
        <v>70.89395922959865</v>
      </c>
      <c r="V871" s="115">
        <f t="shared" si="819"/>
        <v>32.154102949520521</v>
      </c>
      <c r="W871" s="202">
        <f t="shared" si="872"/>
        <v>32.154102949520521</v>
      </c>
      <c r="Y871" s="205">
        <f t="shared" si="848"/>
        <v>126.48499847209666</v>
      </c>
      <c r="Z871" s="205">
        <f t="shared" si="849"/>
        <v>1.1238957098565532</v>
      </c>
      <c r="AA871" s="205">
        <f t="shared" si="820"/>
        <v>65.857058131354762</v>
      </c>
      <c r="AB871" s="205">
        <f t="shared" si="837"/>
        <v>61.404891307399915</v>
      </c>
      <c r="AC871" s="205">
        <f t="shared" si="850"/>
        <v>1.1345560460598163</v>
      </c>
      <c r="AD871" s="205">
        <f t="shared" si="821"/>
        <v>66.64123117390551</v>
      </c>
      <c r="AE871" s="205">
        <f t="shared" si="838"/>
        <v>5.2363398665055954</v>
      </c>
      <c r="AF871" s="205">
        <f t="shared" si="822"/>
        <v>0.3</v>
      </c>
      <c r="AG871" s="205">
        <f t="shared" si="839"/>
        <v>0.3</v>
      </c>
      <c r="AH871" s="205">
        <f t="shared" si="840"/>
        <v>0.3</v>
      </c>
      <c r="AI871" s="205">
        <f t="shared" si="823"/>
        <v>1.1308227733650624</v>
      </c>
      <c r="AJ871" s="205">
        <f t="shared" si="851"/>
        <v>1310.0955993761888</v>
      </c>
      <c r="AK871" s="205">
        <f t="shared" si="841"/>
        <v>126.39485075596883</v>
      </c>
      <c r="AL871" s="205">
        <f t="shared" si="824"/>
        <v>126.39485075596883</v>
      </c>
      <c r="AM871" s="205">
        <f t="shared" si="825"/>
        <v>-16.653556058978207</v>
      </c>
      <c r="AN871" s="205">
        <f t="shared" si="842"/>
        <v>-16.653556058978207</v>
      </c>
      <c r="AO871" s="205">
        <f t="shared" si="826"/>
        <v>-16.653556058978207</v>
      </c>
      <c r="AP871" s="205">
        <f t="shared" si="843"/>
        <v>-16.653556058978207</v>
      </c>
      <c r="AQ871" s="205">
        <f t="shared" si="873"/>
        <v>16.653556058978207</v>
      </c>
      <c r="AR871" s="215">
        <f t="shared" si="827"/>
        <v>70.882997226041482</v>
      </c>
      <c r="AS871" s="215">
        <f t="shared" si="828"/>
        <v>70.882997226041482</v>
      </c>
      <c r="AT871" s="215">
        <f t="shared" si="829"/>
        <v>292.91572816484455</v>
      </c>
      <c r="AU871" s="215">
        <f t="shared" si="874"/>
        <v>27628.313516894119</v>
      </c>
      <c r="AV871" s="201"/>
      <c r="AW871" s="115">
        <f t="shared" si="852"/>
        <v>125.40300000000559</v>
      </c>
      <c r="AX871" s="115">
        <f t="shared" si="853"/>
        <v>0.36806438481290438</v>
      </c>
      <c r="AY871" s="115">
        <f>IF(AX871&lt;0,0,(AX871^1.5)*100)</f>
        <v>22.329844227737318</v>
      </c>
      <c r="AZ871" s="115">
        <f t="shared" si="854"/>
        <v>0.37090775349850408</v>
      </c>
      <c r="BA871" s="115">
        <f t="shared" si="876"/>
        <v>22.589096876161072</v>
      </c>
      <c r="BB871" s="115">
        <f t="shared" si="855"/>
        <v>22.329844227737318</v>
      </c>
      <c r="BC871" s="115">
        <f t="shared" si="856"/>
        <v>22.329903774798407</v>
      </c>
      <c r="BD871" s="115">
        <f t="shared" si="857"/>
        <v>22.589096876161072</v>
      </c>
      <c r="BE871" s="115">
        <f t="shared" si="844"/>
        <v>0.2591931013626656</v>
      </c>
      <c r="BF871" s="115">
        <f t="shared" si="877"/>
        <v>0.36909123678225481</v>
      </c>
      <c r="BG871" s="115">
        <f t="shared" si="858"/>
        <v>1309.8069407566818</v>
      </c>
      <c r="BH871" s="115">
        <f t="shared" si="859"/>
        <v>106.96039787017061</v>
      </c>
      <c r="BI871" s="115">
        <f t="shared" si="878"/>
        <v>106.96039787017061</v>
      </c>
      <c r="BJ871" s="115">
        <f t="shared" si="845"/>
        <v>-9.351013362055264</v>
      </c>
      <c r="BK871" s="115">
        <f t="shared" si="830"/>
        <v>-9.351013362055264</v>
      </c>
      <c r="BL871" s="115">
        <f t="shared" si="831"/>
        <v>-9.351013362055264</v>
      </c>
      <c r="BM871" s="115">
        <f t="shared" si="879"/>
        <v>9.351013362055264</v>
      </c>
      <c r="BN871" s="201">
        <f t="shared" si="832"/>
        <v>106.51887634328826</v>
      </c>
      <c r="BO871" s="216">
        <f t="shared" si="880"/>
        <v>13161.870723364884</v>
      </c>
      <c r="BP871" s="201"/>
      <c r="BQ871" s="110">
        <f t="shared" si="833"/>
        <v>14608.515002717808</v>
      </c>
      <c r="BR871" s="110">
        <f t="shared" si="834"/>
        <v>0.18912472288767254</v>
      </c>
      <c r="BS871" s="110">
        <f t="shared" si="846"/>
        <v>0.81087527711232743</v>
      </c>
      <c r="BT871" s="110">
        <f t="shared" si="847"/>
        <v>0.41517399637724012</v>
      </c>
      <c r="CC871" s="110"/>
      <c r="CD871" s="110"/>
      <c r="CE871" s="110"/>
      <c r="CW871" s="110"/>
      <c r="CX871" s="110"/>
    </row>
    <row r="872" spans="1:102">
      <c r="A872" s="110">
        <f t="shared" si="860"/>
        <v>0.72000000000014808</v>
      </c>
      <c r="B872" s="110">
        <f t="shared" si="835"/>
        <v>1459.4904542237966</v>
      </c>
      <c r="C872" s="116">
        <f t="shared" si="836"/>
        <v>1308.7369715573661</v>
      </c>
      <c r="E872" s="205">
        <f t="shared" si="805"/>
        <v>1202.7021470290724</v>
      </c>
      <c r="F872" s="205">
        <f t="shared" si="806"/>
        <v>1296.2566812236432</v>
      </c>
      <c r="G872" s="205">
        <f t="shared" si="807"/>
        <v>-0.15483259754116768</v>
      </c>
      <c r="H872" s="205">
        <f t="shared" si="808"/>
        <v>1188.2168554879731</v>
      </c>
      <c r="I872" s="205">
        <f t="shared" si="809"/>
        <v>0</v>
      </c>
      <c r="K872" s="115">
        <f t="shared" si="810"/>
        <v>1178.7441600000186</v>
      </c>
      <c r="L872" s="115">
        <f t="shared" si="811"/>
        <v>1530.9411200000111</v>
      </c>
      <c r="M872" s="115">
        <f t="shared" si="812"/>
        <v>0.26901004304160114</v>
      </c>
      <c r="N872" s="115">
        <f t="shared" si="813"/>
        <v>1325.5121226570704</v>
      </c>
      <c r="O872" s="115">
        <f t="shared" si="814"/>
        <v>1811.3632000000061</v>
      </c>
      <c r="Q872" s="205">
        <f t="shared" si="815"/>
        <v>2.7447980945601915</v>
      </c>
      <c r="R872" s="204">
        <f t="shared" si="816"/>
        <v>228.63285112716045</v>
      </c>
      <c r="S872" s="204">
        <f t="shared" si="817"/>
        <v>228.63285112716045</v>
      </c>
      <c r="T872" s="115">
        <f t="shared" si="818"/>
        <v>0.79712866977552566</v>
      </c>
      <c r="U872" s="115">
        <f t="shared" si="871"/>
        <v>71.16929177571177</v>
      </c>
      <c r="V872" s="115">
        <f t="shared" si="819"/>
        <v>32.282051235414613</v>
      </c>
      <c r="W872" s="202">
        <f t="shared" si="872"/>
        <v>32.282051235414613</v>
      </c>
      <c r="Y872" s="205">
        <f t="shared" si="848"/>
        <v>126.5752619206977</v>
      </c>
      <c r="Z872" s="205">
        <f t="shared" si="849"/>
        <v>1.1334012342765443</v>
      </c>
      <c r="AA872" s="205">
        <f t="shared" si="820"/>
        <v>66.366169626286066</v>
      </c>
      <c r="AB872" s="205">
        <f t="shared" si="837"/>
        <v>61.571426867989693</v>
      </c>
      <c r="AC872" s="205">
        <f t="shared" si="850"/>
        <v>1.1440901870740672</v>
      </c>
      <c r="AD872" s="205">
        <f t="shared" si="821"/>
        <v>67.152330481167795</v>
      </c>
      <c r="AE872" s="205">
        <f t="shared" si="838"/>
        <v>5.5809036131781014</v>
      </c>
      <c r="AF872" s="205">
        <f t="shared" si="822"/>
        <v>0.3</v>
      </c>
      <c r="AG872" s="205">
        <f t="shared" si="839"/>
        <v>0.3</v>
      </c>
      <c r="AH872" s="205">
        <f t="shared" si="840"/>
        <v>0.3</v>
      </c>
      <c r="AI872" s="205">
        <f t="shared" si="823"/>
        <v>1.1403511069276138</v>
      </c>
      <c r="AJ872" s="205">
        <f t="shared" si="851"/>
        <v>1309.3871636559486</v>
      </c>
      <c r="AK872" s="205">
        <f t="shared" si="841"/>
        <v>126.48499847209666</v>
      </c>
      <c r="AL872" s="205">
        <f t="shared" si="824"/>
        <v>126.48499847209666</v>
      </c>
      <c r="AM872" s="205">
        <f t="shared" si="825"/>
        <v>-16.673114985097698</v>
      </c>
      <c r="AN872" s="205">
        <f t="shared" si="842"/>
        <v>-16.673114985097698</v>
      </c>
      <c r="AO872" s="205">
        <f t="shared" si="826"/>
        <v>-16.673114985097698</v>
      </c>
      <c r="AP872" s="205">
        <f t="shared" si="843"/>
        <v>-16.673114985097698</v>
      </c>
      <c r="AQ872" s="205">
        <f t="shared" si="873"/>
        <v>16.673114985097698</v>
      </c>
      <c r="AR872" s="215">
        <f t="shared" si="827"/>
        <v>70.907948521771004</v>
      </c>
      <c r="AS872" s="215">
        <f t="shared" si="828"/>
        <v>70.907948521771004</v>
      </c>
      <c r="AT872" s="215">
        <f t="shared" si="829"/>
        <v>294.1121101752164</v>
      </c>
      <c r="AU872" s="215">
        <f t="shared" si="874"/>
        <v>27922.425627069337</v>
      </c>
      <c r="AV872" s="201"/>
      <c r="AW872" s="115">
        <f t="shared" si="852"/>
        <v>125.50499999999818</v>
      </c>
      <c r="AX872" s="115">
        <f t="shared" si="853"/>
        <v>0.36909123678225475</v>
      </c>
      <c r="AY872" s="115">
        <f t="shared" si="875"/>
        <v>22.423355433591951</v>
      </c>
      <c r="AZ872" s="115">
        <f t="shared" si="854"/>
        <v>0.37193055714436124</v>
      </c>
      <c r="BA872" s="115">
        <f t="shared" si="876"/>
        <v>22.682597743856228</v>
      </c>
      <c r="BB872" s="115">
        <f t="shared" si="855"/>
        <v>22.423355433591951</v>
      </c>
      <c r="BC872" s="115">
        <f t="shared" si="856"/>
        <v>22.423413908418958</v>
      </c>
      <c r="BD872" s="115">
        <f t="shared" si="857"/>
        <v>22.682597743856228</v>
      </c>
      <c r="BE872" s="115">
        <f t="shared" si="844"/>
        <v>0.25918383543726975</v>
      </c>
      <c r="BF872" s="115">
        <f t="shared" si="877"/>
        <v>0.37011695467436273</v>
      </c>
      <c r="BG872" s="115">
        <f t="shared" si="858"/>
        <v>1309.0982262807843</v>
      </c>
      <c r="BH872" s="115">
        <f t="shared" si="859"/>
        <v>106.99691993156638</v>
      </c>
      <c r="BI872" s="115">
        <f t="shared" si="878"/>
        <v>106.99691993156638</v>
      </c>
      <c r="BJ872" s="115">
        <f t="shared" si="845"/>
        <v>-9.3536780269767412</v>
      </c>
      <c r="BK872" s="115">
        <f t="shared" si="830"/>
        <v>-9.3536780269767412</v>
      </c>
      <c r="BL872" s="115">
        <f t="shared" si="831"/>
        <v>-9.3536780269767412</v>
      </c>
      <c r="BM872" s="115">
        <f t="shared" si="879"/>
        <v>9.3536780269767412</v>
      </c>
      <c r="BN872" s="201">
        <f t="shared" si="832"/>
        <v>107.11133260038287</v>
      </c>
      <c r="BO872" s="216">
        <f t="shared" si="880"/>
        <v>13268.982055965267</v>
      </c>
      <c r="BP872" s="201"/>
      <c r="BQ872" s="110">
        <f t="shared" si="833"/>
        <v>14734.326413075674</v>
      </c>
      <c r="BR872" s="110">
        <f t="shared" si="834"/>
        <v>0.18950595259169878</v>
      </c>
      <c r="BS872" s="110">
        <f t="shared" si="846"/>
        <v>0.81049404740830122</v>
      </c>
      <c r="BT872" s="110">
        <f t="shared" si="847"/>
        <v>0.41874955665961067</v>
      </c>
      <c r="CC872" s="110"/>
      <c r="CD872" s="110"/>
      <c r="CE872" s="110"/>
      <c r="CW872" s="110"/>
      <c r="CX872" s="110"/>
    </row>
    <row r="873" spans="1:102">
      <c r="A873" s="110">
        <f t="shared" si="860"/>
        <v>0.71000000000014807</v>
      </c>
      <c r="B873" s="110">
        <f t="shared" si="835"/>
        <v>1459.3586423595773</v>
      </c>
      <c r="C873" s="116">
        <f t="shared" si="836"/>
        <v>1308.0278920721485</v>
      </c>
      <c r="E873" s="205">
        <f t="shared" si="805"/>
        <v>1201.3851583584576</v>
      </c>
      <c r="F873" s="205">
        <f t="shared" si="806"/>
        <v>1294.6868812236432</v>
      </c>
      <c r="G873" s="205">
        <f t="shared" si="807"/>
        <v>-0.15471267662563359</v>
      </c>
      <c r="H873" s="205">
        <f t="shared" si="808"/>
        <v>1186.9501990802016</v>
      </c>
      <c r="I873" s="205">
        <f t="shared" si="809"/>
        <v>0</v>
      </c>
      <c r="K873" s="115">
        <f t="shared" si="810"/>
        <v>1177.4880900000187</v>
      </c>
      <c r="L873" s="115">
        <f t="shared" si="811"/>
        <v>1530.1868800000111</v>
      </c>
      <c r="M873" s="115">
        <f t="shared" si="812"/>
        <v>0.26939655172413218</v>
      </c>
      <c r="N873" s="115">
        <f t="shared" si="813"/>
        <v>1324.6059248479326</v>
      </c>
      <c r="O873" s="115">
        <f t="shared" si="814"/>
        <v>1810.9418000000062</v>
      </c>
      <c r="Q873" s="205">
        <f t="shared" si="815"/>
        <v>2.7649380534363019</v>
      </c>
      <c r="R873" s="204">
        <f t="shared" si="816"/>
        <v>230.08191971581113</v>
      </c>
      <c r="S873" s="204">
        <f t="shared" si="817"/>
        <v>230.08191971581113</v>
      </c>
      <c r="T873" s="115">
        <f t="shared" si="818"/>
        <v>0.79918207930218488</v>
      </c>
      <c r="U873" s="115">
        <f t="shared" si="871"/>
        <v>71.444467756380817</v>
      </c>
      <c r="V873" s="115">
        <f t="shared" si="819"/>
        <v>32.409979575811903</v>
      </c>
      <c r="W873" s="202">
        <f t="shared" si="872"/>
        <v>32.409979575811903</v>
      </c>
      <c r="Y873" s="205">
        <f t="shared" si="848"/>
        <v>126.66564077715054</v>
      </c>
      <c r="Z873" s="205">
        <f t="shared" si="849"/>
        <v>1.1429878295793319</v>
      </c>
      <c r="AA873" s="205">
        <f t="shared" si="820"/>
        <v>66.876884437439855</v>
      </c>
      <c r="AB873" s="205">
        <f t="shared" si="837"/>
        <v>61.738158017840668</v>
      </c>
      <c r="AC873" s="205">
        <f t="shared" si="850"/>
        <v>1.153705745275754</v>
      </c>
      <c r="AD873" s="205">
        <f t="shared" si="821"/>
        <v>67.665007340343507</v>
      </c>
      <c r="AE873" s="205">
        <f t="shared" si="838"/>
        <v>5.9268493225028394</v>
      </c>
      <c r="AF873" s="205">
        <f t="shared" si="822"/>
        <v>0.3</v>
      </c>
      <c r="AG873" s="205">
        <f t="shared" si="839"/>
        <v>0.3</v>
      </c>
      <c r="AH873" s="205">
        <f t="shared" si="840"/>
        <v>0.3</v>
      </c>
      <c r="AI873" s="205">
        <f t="shared" si="823"/>
        <v>1.1499602801458662</v>
      </c>
      <c r="AJ873" s="205">
        <f t="shared" si="851"/>
        <v>1308.6784337225984</v>
      </c>
      <c r="AK873" s="205">
        <f t="shared" si="841"/>
        <v>126.5752619206977</v>
      </c>
      <c r="AL873" s="205">
        <f t="shared" si="824"/>
        <v>126.5752619206977</v>
      </c>
      <c r="AM873" s="205">
        <f t="shared" si="825"/>
        <v>-16.692734380087128</v>
      </c>
      <c r="AN873" s="205">
        <f t="shared" si="842"/>
        <v>-16.692734380087128</v>
      </c>
      <c r="AO873" s="205">
        <f t="shared" si="826"/>
        <v>-16.692734380087128</v>
      </c>
      <c r="AP873" s="205">
        <f t="shared" si="843"/>
        <v>-16.692734380087128</v>
      </c>
      <c r="AQ873" s="205">
        <f t="shared" si="873"/>
        <v>16.692734380087128</v>
      </c>
      <c r="AR873" s="215">
        <f t="shared" si="827"/>
        <v>70.932813987073928</v>
      </c>
      <c r="AS873" s="215">
        <f t="shared" si="828"/>
        <v>70.932813987073928</v>
      </c>
      <c r="AT873" s="215">
        <f t="shared" si="829"/>
        <v>295.31288174325471</v>
      </c>
      <c r="AU873" s="215">
        <f t="shared" si="874"/>
        <v>28217.738508812592</v>
      </c>
      <c r="AV873" s="201"/>
      <c r="AW873" s="115">
        <f t="shared" si="852"/>
        <v>125.60699999999076</v>
      </c>
      <c r="AX873" s="115">
        <f t="shared" si="853"/>
        <v>0.37011695467436267</v>
      </c>
      <c r="AY873" s="115">
        <f t="shared" si="875"/>
        <v>22.516893317991251</v>
      </c>
      <c r="AZ873" s="115">
        <f t="shared" si="854"/>
        <v>0.37295223516965453</v>
      </c>
      <c r="BA873" s="115">
        <f t="shared" si="876"/>
        <v>22.776124150878406</v>
      </c>
      <c r="BB873" s="115">
        <f t="shared" si="855"/>
        <v>22.516893317991251</v>
      </c>
      <c r="BC873" s="115">
        <f t="shared" si="856"/>
        <v>22.516950688688727</v>
      </c>
      <c r="BD873" s="115">
        <f t="shared" si="857"/>
        <v>22.776124150878406</v>
      </c>
      <c r="BE873" s="115">
        <f t="shared" si="844"/>
        <v>0.25917346218967907</v>
      </c>
      <c r="BF873" s="115">
        <f t="shared" si="877"/>
        <v>0.3711415424425808</v>
      </c>
      <c r="BG873" s="115">
        <f t="shared" si="858"/>
        <v>1308.3892629382478</v>
      </c>
      <c r="BH873" s="115">
        <f t="shared" si="859"/>
        <v>107.03342086358124</v>
      </c>
      <c r="BI873" s="115">
        <f t="shared" si="878"/>
        <v>107.03342086358124</v>
      </c>
      <c r="BJ873" s="115">
        <f t="shared" si="845"/>
        <v>-9.356319271332934</v>
      </c>
      <c r="BK873" s="115">
        <f t="shared" si="830"/>
        <v>-9.356319271332934</v>
      </c>
      <c r="BL873" s="115">
        <f t="shared" si="831"/>
        <v>-9.356319271332934</v>
      </c>
      <c r="BM873" s="115">
        <f t="shared" si="879"/>
        <v>9.356319271332934</v>
      </c>
      <c r="BN873" s="201">
        <f t="shared" si="832"/>
        <v>107.70560394798129</v>
      </c>
      <c r="BO873" s="216">
        <f t="shared" si="880"/>
        <v>13376.687659913248</v>
      </c>
      <c r="BP873" s="201"/>
      <c r="BQ873" s="110">
        <f t="shared" si="833"/>
        <v>14860.792744803184</v>
      </c>
      <c r="BR873" s="110">
        <f t="shared" si="834"/>
        <v>0.18988043904104868</v>
      </c>
      <c r="BS873" s="110">
        <f t="shared" si="846"/>
        <v>0.81011956095895132</v>
      </c>
      <c r="BT873" s="110">
        <f t="shared" si="847"/>
        <v>0.4223437298073065</v>
      </c>
      <c r="CC873" s="110"/>
      <c r="CD873" s="110"/>
      <c r="CE873" s="110"/>
      <c r="CW873" s="110"/>
      <c r="CX873" s="110"/>
    </row>
    <row r="874" spans="1:102">
      <c r="A874" s="110">
        <f t="shared" si="860"/>
        <v>0.70000000000014806</v>
      </c>
      <c r="B874" s="110">
        <f t="shared" si="835"/>
        <v>1459.2268304953579</v>
      </c>
      <c r="C874" s="116">
        <f t="shared" si="836"/>
        <v>1307.3185639322778</v>
      </c>
      <c r="E874" s="205">
        <f t="shared" si="805"/>
        <v>1200.0670433330911</v>
      </c>
      <c r="F874" s="205">
        <f t="shared" si="806"/>
        <v>1293.1142812236433</v>
      </c>
      <c r="G874" s="205">
        <f t="shared" si="807"/>
        <v>-0.15459250512014475</v>
      </c>
      <c r="H874" s="205">
        <f t="shared" si="808"/>
        <v>1185.6826377330806</v>
      </c>
      <c r="I874" s="205">
        <f t="shared" si="809"/>
        <v>0</v>
      </c>
      <c r="K874" s="115">
        <f t="shared" si="810"/>
        <v>1176.2310000000186</v>
      </c>
      <c r="L874" s="115">
        <f t="shared" si="811"/>
        <v>1529.4320000000112</v>
      </c>
      <c r="M874" s="115">
        <f t="shared" si="812"/>
        <v>0.26978417266186477</v>
      </c>
      <c r="N874" s="115">
        <f t="shared" si="813"/>
        <v>1323.6996041466093</v>
      </c>
      <c r="O874" s="115">
        <f t="shared" si="814"/>
        <v>1810.5200000000061</v>
      </c>
      <c r="Q874" s="205">
        <f t="shared" si="815"/>
        <v>2.7852496542359089</v>
      </c>
      <c r="R874" s="204">
        <f t="shared" si="816"/>
        <v>231.52728577964814</v>
      </c>
      <c r="S874" s="204">
        <f t="shared" si="817"/>
        <v>231.52728577964814</v>
      </c>
      <c r="T874" s="115">
        <f t="shared" si="818"/>
        <v>0.80123167968195252</v>
      </c>
      <c r="U874" s="115">
        <f t="shared" si="871"/>
        <v>71.719486037022278</v>
      </c>
      <c r="V874" s="115">
        <f t="shared" si="819"/>
        <v>32.537887481391941</v>
      </c>
      <c r="W874" s="202">
        <f t="shared" si="872"/>
        <v>32.537887481391941</v>
      </c>
      <c r="Y874" s="205">
        <f t="shared" si="848"/>
        <v>126.75613471210443</v>
      </c>
      <c r="Z874" s="205">
        <f t="shared" si="849"/>
        <v>1.1526566831069449</v>
      </c>
      <c r="AA874" s="205">
        <f t="shared" si="820"/>
        <v>67.389152141339366</v>
      </c>
      <c r="AB874" s="205">
        <f t="shared" si="837"/>
        <v>61.90508536164154</v>
      </c>
      <c r="AC874" s="205">
        <f t="shared" si="850"/>
        <v>1.1634039123925284</v>
      </c>
      <c r="AD874" s="205">
        <f t="shared" si="821"/>
        <v>68.179210379629708</v>
      </c>
      <c r="AE874" s="205">
        <f t="shared" si="838"/>
        <v>6.2741250179881689</v>
      </c>
      <c r="AF874" s="205">
        <f t="shared" si="822"/>
        <v>0.3</v>
      </c>
      <c r="AG874" s="205">
        <f t="shared" si="839"/>
        <v>0.3</v>
      </c>
      <c r="AH874" s="205">
        <f t="shared" si="840"/>
        <v>0.3</v>
      </c>
      <c r="AI874" s="205">
        <f t="shared" si="823"/>
        <v>1.1596514593755125</v>
      </c>
      <c r="AJ874" s="205">
        <f t="shared" si="851"/>
        <v>1307.9694085437304</v>
      </c>
      <c r="AK874" s="205">
        <f t="shared" si="841"/>
        <v>126.66564077715054</v>
      </c>
      <c r="AL874" s="205">
        <f t="shared" si="824"/>
        <v>126.66564077715054</v>
      </c>
      <c r="AM874" s="205">
        <f t="shared" si="825"/>
        <v>-16.71241430525528</v>
      </c>
      <c r="AN874" s="205">
        <f t="shared" si="842"/>
        <v>-16.71241430525528</v>
      </c>
      <c r="AO874" s="205">
        <f t="shared" si="826"/>
        <v>-16.71241430525528</v>
      </c>
      <c r="AP874" s="205">
        <f t="shared" si="843"/>
        <v>-16.71241430525528</v>
      </c>
      <c r="AQ874" s="205">
        <f t="shared" si="873"/>
        <v>16.71241430525528</v>
      </c>
      <c r="AR874" s="215">
        <f t="shared" si="827"/>
        <v>70.957593092966277</v>
      </c>
      <c r="AS874" s="215">
        <f t="shared" si="828"/>
        <v>70.957593092966277</v>
      </c>
      <c r="AT874" s="215">
        <f t="shared" si="829"/>
        <v>296.51806537355014</v>
      </c>
      <c r="AU874" s="215">
        <f t="shared" si="874"/>
        <v>28514.256574186144</v>
      </c>
      <c r="AV874" s="201"/>
      <c r="AW874" s="115">
        <f t="shared" si="852"/>
        <v>125.70900000000609</v>
      </c>
      <c r="AX874" s="115">
        <f t="shared" si="853"/>
        <v>0.37114154244258069</v>
      </c>
      <c r="AY874" s="115">
        <f t="shared" si="875"/>
        <v>22.610457631589025</v>
      </c>
      <c r="AZ874" s="115">
        <f t="shared" si="854"/>
        <v>0.37397279150472951</v>
      </c>
      <c r="BA874" s="115">
        <f t="shared" si="876"/>
        <v>22.869675857813458</v>
      </c>
      <c r="BB874" s="115">
        <f t="shared" si="855"/>
        <v>22.610457631589025</v>
      </c>
      <c r="BC874" s="115">
        <f t="shared" si="856"/>
        <v>22.610513881402056</v>
      </c>
      <c r="BD874" s="115">
        <f t="shared" si="857"/>
        <v>22.869675857813458</v>
      </c>
      <c r="BE874" s="115">
        <f t="shared" si="844"/>
        <v>0.25916197641140215</v>
      </c>
      <c r="BF874" s="115">
        <f t="shared" si="877"/>
        <v>0.37216500404005565</v>
      </c>
      <c r="BG874" s="115">
        <f t="shared" si="858"/>
        <v>1307.6800515919676</v>
      </c>
      <c r="BH874" s="115">
        <f t="shared" si="859"/>
        <v>107.06990059700264</v>
      </c>
      <c r="BI874" s="115">
        <f t="shared" si="878"/>
        <v>107.06990059700264</v>
      </c>
      <c r="BJ874" s="115">
        <f t="shared" si="845"/>
        <v>-9.3589369855223765</v>
      </c>
      <c r="BK874" s="115">
        <f t="shared" si="830"/>
        <v>-9.3589369855223765</v>
      </c>
      <c r="BL874" s="115">
        <f t="shared" si="831"/>
        <v>-9.3589369855223765</v>
      </c>
      <c r="BM874" s="115">
        <f t="shared" si="879"/>
        <v>9.3589369855223765</v>
      </c>
      <c r="BN874" s="201">
        <f t="shared" si="832"/>
        <v>108.30169757538889</v>
      </c>
      <c r="BO874" s="216">
        <f t="shared" si="880"/>
        <v>13484.989357488637</v>
      </c>
      <c r="BP874" s="201"/>
      <c r="BQ874" s="110">
        <f t="shared" si="833"/>
        <v>14987.916079158389</v>
      </c>
      <c r="BR874" s="110">
        <f t="shared" si="834"/>
        <v>0.19024830685993072</v>
      </c>
      <c r="BS874" s="110">
        <f t="shared" si="846"/>
        <v>0.80975169314006934</v>
      </c>
      <c r="BT874" s="110">
        <f t="shared" si="847"/>
        <v>0.42595657496968142</v>
      </c>
      <c r="CC874" s="110"/>
      <c r="CD874" s="110"/>
      <c r="CE874" s="110"/>
      <c r="CW874" s="110"/>
      <c r="CX874" s="110"/>
    </row>
    <row r="875" spans="1:102">
      <c r="A875" s="110">
        <f t="shared" si="860"/>
        <v>0.69000000000014805</v>
      </c>
      <c r="B875" s="110">
        <f t="shared" si="835"/>
        <v>1459.0950186311386</v>
      </c>
      <c r="C875" s="116">
        <f t="shared" si="836"/>
        <v>1306.6089880013481</v>
      </c>
      <c r="E875" s="205">
        <f t="shared" ref="E875:E922" si="881">(($P$19*($B$28+$B$27)+$P$20)*A875*A875+($P$21*($B$27+$B$28)+$P$22*($B$25/($B$25+$B$23))+$P$23)*A875+$P$24)</f>
        <v>1198.7478019529733</v>
      </c>
      <c r="F875" s="205">
        <f t="shared" ref="F875:F922" si="882">$P$25*A875^2+$P$26*A875+$P$27*($B$25/($B$25+$B$23))+$P$28*$B$21+$P$29*$B$26+$P$30</f>
        <v>1291.5388812236433</v>
      </c>
      <c r="G875" s="205">
        <f t="shared" ref="G875:G922" si="883">(-($P$36*$B$26+$P$37)+(($P$36*$B$26+$P$37)^2-4*5*(($P$31+$P$32*$B$25/($B$25+$B$23))*$A875^2+($P$33+$P$34*$B$25/($B$25+$B$23))*$A875+$P$35))^0.5)/(2*(($P$31+$P$32*$B$25/($B$23+$B$25))*$A875^2+($P$33+$P$34*$B$25/($B$25+$B$23))*$A875+$P$35))</f>
        <v>-0.15447208682630886</v>
      </c>
      <c r="H875" s="205">
        <f t="shared" ref="H875:H922" si="884">G875*(F875-E875)+E875</f>
        <v>1184.4141702991674</v>
      </c>
      <c r="I875" s="205">
        <f t="shared" ref="I875:I922" si="885">(($P$31+$P$32*$B$25/($B$25+$B$23))*$A875^2+($P$33+$P$34*$B$25/($B$25+$B$23))*$A875+$P$35)*G875^2+($P$36*$B$26+$P$37)*G875+5</f>
        <v>0</v>
      </c>
      <c r="K875" s="115">
        <f t="shared" ref="K875:K922" si="886">1085.7+132.9*A875-5.1*A875*A875</f>
        <v>1174.9728900000187</v>
      </c>
      <c r="L875" s="115">
        <f t="shared" ref="L875:L922" si="887">1475+80*A875-3.2*A875*A875</f>
        <v>1528.6764800000112</v>
      </c>
      <c r="M875" s="115">
        <f t="shared" ref="M875:M922" si="888">$G$14/(0.5+0.08*A875)</f>
        <v>0.27017291066281846</v>
      </c>
      <c r="N875" s="115">
        <f t="shared" ref="N875:N922" si="889">M875^(1/1.5)*(L875-K875)+K875</f>
        <v>1322.7931637506074</v>
      </c>
      <c r="O875" s="115">
        <f t="shared" ref="O875:O922" si="890">1780+45*A875-2*A875*A875</f>
        <v>1810.0978000000061</v>
      </c>
      <c r="Q875" s="205">
        <f t="shared" ref="Q875:Q922" si="891">IF(F875&lt;E875,-1,(B875-E875)/(F875-E875))</f>
        <v>2.805735408236139</v>
      </c>
      <c r="R875" s="204">
        <f t="shared" ref="R875:R922" si="892">IF(Q875&lt;G875,0,(($P$31+$P$32*($B$25/($B$25+$B$23)))*A875^2+($P$33+$P$34*($B$25/($B$25+$B$23)))*A875+$P$35)*Q875^2+($P$36*$B$26+$P$37)*Q875+5)</f>
        <v>232.96855431585993</v>
      </c>
      <c r="S875" s="204">
        <f t="shared" ref="S875:S922" si="893">IF(R875&lt;0,0,R875)</f>
        <v>232.96855431585993</v>
      </c>
      <c r="T875" s="115">
        <f t="shared" ref="T875:T922" si="894">(B875-K875)/(L875-K875)</f>
        <v>0.80327748053426862</v>
      </c>
      <c r="U875" s="115">
        <f t="shared" si="871"/>
        <v>71.994345496077671</v>
      </c>
      <c r="V875" s="115">
        <f t="shared" ref="V875:V922" si="895">IF(B875&lt;N875,0,(M875+(1-M875)*(B875-N875)/(O875-N875))^1.5*100)</f>
        <v>32.665774468569332</v>
      </c>
      <c r="W875" s="202">
        <f t="shared" si="872"/>
        <v>32.665774468569332</v>
      </c>
      <c r="Y875" s="205">
        <f t="shared" si="848"/>
        <v>126.84674339132005</v>
      </c>
      <c r="Z875" s="205">
        <f t="shared" si="849"/>
        <v>1.1624090041430111</v>
      </c>
      <c r="AA875" s="205">
        <f t="shared" ref="AA875:AA922" si="896">IF(Z875&lt;$G875,0,IF(((($P$31+$P$32*($B$25/($B$25+$B$23)))*$A875^2+($P$33+$P$34*($B$25/($B$25+$B$23)))*$A875+$P$35)*Z875^2+($P$36*$B$26+$P$37)*Z875+5)&lt;0,0,((($P$31+$P$32*($B$25/($B$25+$B$23)))*$A875^2+($P$33+$P$34*($B$25/($B$25+$B$23)))*$A875+$P$35)*Z875^2+($P$36*$B$26+$P$37)*Z875+5)))</f>
        <v>67.902919913002364</v>
      </c>
      <c r="AB875" s="205">
        <f t="shared" si="837"/>
        <v>62.072209504694094</v>
      </c>
      <c r="AC875" s="205">
        <f t="shared" si="850"/>
        <v>1.1731859021795457</v>
      </c>
      <c r="AD875" s="205">
        <f t="shared" ref="AD875:AD922" si="897">IF(AC875&lt;$G875,0,IF(((($P$31+$P$32*($B$25/($B$25+$B$23)))*$A875^2+($P$33+$P$34*($B$25/($B$25+$B$23)))*$A875+$P$35)*AC875^2+($P$36*$B$26+$P$37)*AC875+5)&lt;0,0,((($P$31+$P$32*($B$25/($B$25+$B$23)))*$A875^2+($P$33+$P$34*($B$25/($B$25+$B$23)))*$A875+$P$35)*AC875^2+($P$36*$B$26+$P$37)*AC875+5)))</f>
        <v>68.694885796534123</v>
      </c>
      <c r="AE875" s="205">
        <f t="shared" si="838"/>
        <v>6.6226762918400297</v>
      </c>
      <c r="AF875" s="205">
        <f t="shared" ref="AF875:AF922" si="898">IF(C875&gt;$F875,0.3,AD875-AB875)</f>
        <v>0.3</v>
      </c>
      <c r="AG875" s="205">
        <f t="shared" si="839"/>
        <v>0.3</v>
      </c>
      <c r="AH875" s="205">
        <f t="shared" si="840"/>
        <v>0.3</v>
      </c>
      <c r="AI875" s="205">
        <f t="shared" ref="AI875:AI922" si="899">(-($P$36*$B$26+$P$37)+(($P$36*$B$26+$P$37)^2-4*(5-AA876)*(($P$31+$P$32*$B$25/($B$25+$B$23))*$A875^2+($P$33+$P$34*$B$25/($B$25+$B$23))*$A875+$P$35))^0.5)/(2*(($P$31+$P$32*$B$25/($B$23+$B$25))*$A875^2+($P$33+$P$34*$B$25/($B$25+$B$23))*$A875+$P$35))</f>
        <v>1.1694258317453698</v>
      </c>
      <c r="AJ875" s="205">
        <f t="shared" si="851"/>
        <v>1307.2600870076271</v>
      </c>
      <c r="AK875" s="205">
        <f t="shared" si="841"/>
        <v>126.75613471210443</v>
      </c>
      <c r="AL875" s="205">
        <f t="shared" ref="AL875:AL922" si="900">IF(AB875=0,Y875,AK875)</f>
        <v>126.75613471210443</v>
      </c>
      <c r="AM875" s="205">
        <f t="shared" ref="AM875:AM922" si="901">IF(BM875&lt;=0,((AL875-($O$13*($G$11+273.15)/($G$12*$O$14*$O$12+(1-$G$12)*$R$14*$R$12)*10^9))/($G$12*($G$11+273.15)*$O$15/($G$12*$O$12+(1-$G$12)*$R$12)+100/AH875))*-100,(AL875-($G$12*$O$13+(1-$G$12)*$R$13)*($G$11+273.15)/($G$12*$O$14*$O$12+(1-$G$12)*$R$14*$R$12)*10^9+(1-$G$12)*($G$11+273.15)*$R$15/$R$12*(AL875-BI875)/(100/BE875))/($G$12*($G$11+273.15)*$O$15/$O$12+(1-$G$12)*($G$11+273.15)*$R$15/$R$12*(100/AH875)/(100/BE875)+100/AH875)*-100)</f>
        <v>-16.732154701049996</v>
      </c>
      <c r="AN875" s="205">
        <f t="shared" si="842"/>
        <v>-16.732154701049996</v>
      </c>
      <c r="AO875" s="205">
        <f t="shared" ref="AO875:AO922" si="902">IF(AN875&gt;=0,0,AN875)</f>
        <v>-16.732154701049996</v>
      </c>
      <c r="AP875" s="205">
        <f t="shared" si="843"/>
        <v>-16.732154701049996</v>
      </c>
      <c r="AQ875" s="205">
        <f t="shared" si="873"/>
        <v>16.732154701049996</v>
      </c>
      <c r="AR875" s="215">
        <f t="shared" ref="AR875:AR922" si="903">IF(AND(AB875=0,BC875=0),(B876-B875)/(A876-A875),IF(AB875=0,BI875+1/BE875*BL875,AL875+1/AH875*AP875))</f>
        <v>70.982285708604437</v>
      </c>
      <c r="AS875" s="215">
        <f t="shared" ref="AS875:AS922" si="904">IF(AA875&gt;=100,BI875+1/BE875*BL875,AR875)</f>
        <v>70.982285708604437</v>
      </c>
      <c r="AT875" s="215">
        <f t="shared" ref="AT875:AT922" si="905">IF(AB875=AB874,0,(AB875/100)/(1-($G$12*AB875/100+(1-$G$12)*BC875/100))*($A875-$A876)*10^9/($R$16*9.8))</f>
        <v>297.7276836994634</v>
      </c>
      <c r="AU875" s="215">
        <f t="shared" si="874"/>
        <v>28811.984257885608</v>
      </c>
      <c r="AV875" s="201"/>
      <c r="AW875" s="115">
        <f t="shared" si="852"/>
        <v>125.81099999999867</v>
      </c>
      <c r="AX875" s="115">
        <f t="shared" si="853"/>
        <v>0.37216500404005559</v>
      </c>
      <c r="AY875" s="115">
        <f t="shared" si="875"/>
        <v>22.70404812942342</v>
      </c>
      <c r="AZ875" s="115">
        <f t="shared" si="854"/>
        <v>0.37499223007980265</v>
      </c>
      <c r="BA875" s="115">
        <f t="shared" si="876"/>
        <v>22.963252629545842</v>
      </c>
      <c r="BB875" s="115">
        <f t="shared" si="855"/>
        <v>22.70404812942342</v>
      </c>
      <c r="BC875" s="115">
        <f t="shared" si="856"/>
        <v>22.70410325125728</v>
      </c>
      <c r="BD875" s="115">
        <f t="shared" si="857"/>
        <v>22.963252629545842</v>
      </c>
      <c r="BE875" s="115">
        <f t="shared" si="844"/>
        <v>0.2591493782885621</v>
      </c>
      <c r="BF875" s="115">
        <f t="shared" si="877"/>
        <v>0.37318734340845094</v>
      </c>
      <c r="BG875" s="115">
        <f t="shared" si="858"/>
        <v>1306.9705931061478</v>
      </c>
      <c r="BH875" s="115">
        <f t="shared" si="859"/>
        <v>107.10635906195866</v>
      </c>
      <c r="BI875" s="115">
        <f t="shared" si="878"/>
        <v>107.10635906195866</v>
      </c>
      <c r="BJ875" s="115">
        <f t="shared" si="845"/>
        <v>-9.3615311507721586</v>
      </c>
      <c r="BK875" s="115">
        <f t="shared" ref="BK875:BK922" si="906">IF(BC875&lt;=0,0,BJ875)</f>
        <v>-9.3615311507721586</v>
      </c>
      <c r="BL875" s="115">
        <f t="shared" ref="BL875:BL922" si="907">IF(OR(BE875&lt;0,BK875&gt;=0),0,BK875)</f>
        <v>-9.3615311507721586</v>
      </c>
      <c r="BM875" s="115">
        <f t="shared" si="879"/>
        <v>9.3615311507721586</v>
      </c>
      <c r="BN875" s="201">
        <f t="shared" ref="BN875:BN922" si="908">IF(BC875=BC874,0,(BC875/100)/(1-($G$12*AB875/100+(1-$G$12)*BC875/100))*($A875-$A876)*10^9/($R$16*9.8))</f>
        <v>108.89962070641455</v>
      </c>
      <c r="BO875" s="216">
        <f t="shared" si="880"/>
        <v>13593.888978195051</v>
      </c>
      <c r="BP875" s="201"/>
      <c r="BQ875" s="110">
        <f t="shared" ref="BQ875:BQ922" si="909">$G$12*AU875+(1-$G$12)*BO875</f>
        <v>15115.698506164108</v>
      </c>
      <c r="BR875" s="110">
        <f t="shared" ref="BR875:BR922" si="910">$G$12*AU875/BQ875</f>
        <v>0.19060967805183612</v>
      </c>
      <c r="BS875" s="110">
        <f t="shared" si="846"/>
        <v>0.80939032194816385</v>
      </c>
      <c r="BT875" s="110">
        <f t="shared" si="847"/>
        <v>0.42958815154518404</v>
      </c>
      <c r="CC875" s="110"/>
      <c r="CD875" s="110"/>
      <c r="CE875" s="110"/>
      <c r="CW875" s="110"/>
      <c r="CX875" s="110"/>
    </row>
    <row r="876" spans="1:102">
      <c r="A876" s="110">
        <f t="shared" si="860"/>
        <v>0.68000000000014804</v>
      </c>
      <c r="B876" s="110">
        <f t="shared" ref="B876:B922" si="911">G$11+((1-G$12)*(($R$13*($G$11+273.15))/($R$12*$R$14)*10^9)*A876+G$12*(($O$13*($G$11+273.15))/($O$12*$O$14)*10^9)*A876)</f>
        <v>1458.9632067669193</v>
      </c>
      <c r="C876" s="116">
        <f t="shared" ref="C876:C922" si="912">IF(AND($H876&gt;$B876,$K876&gt;$B876),$B876,C875+AS875*($A876-$A875))</f>
        <v>1305.899165144262</v>
      </c>
      <c r="E876" s="205">
        <f t="shared" si="881"/>
        <v>1197.4274342181038</v>
      </c>
      <c r="F876" s="205">
        <f t="shared" si="882"/>
        <v>1289.9606812236434</v>
      </c>
      <c r="G876" s="205">
        <f t="shared" si="883"/>
        <v>-0.15435142552429068</v>
      </c>
      <c r="H876" s="205">
        <f t="shared" si="884"/>
        <v>1183.1447956344075</v>
      </c>
      <c r="I876" s="205">
        <f t="shared" si="885"/>
        <v>0</v>
      </c>
      <c r="K876" s="115">
        <f t="shared" si="886"/>
        <v>1173.7137600000187</v>
      </c>
      <c r="L876" s="115">
        <f t="shared" si="887"/>
        <v>1527.9203200000113</v>
      </c>
      <c r="M876" s="115">
        <f t="shared" si="888"/>
        <v>0.27056277056276473</v>
      </c>
      <c r="N876" s="115">
        <f t="shared" si="889"/>
        <v>1321.8866068738946</v>
      </c>
      <c r="O876" s="115">
        <f t="shared" si="890"/>
        <v>1809.6752000000063</v>
      </c>
      <c r="Q876" s="205">
        <f t="shared" si="891"/>
        <v>2.8263978733304191</v>
      </c>
      <c r="R876" s="204">
        <f t="shared" si="892"/>
        <v>234.40531637604244</v>
      </c>
      <c r="S876" s="204">
        <f t="shared" si="893"/>
        <v>234.40531637604244</v>
      </c>
      <c r="T876" s="115">
        <f t="shared" si="894"/>
        <v>0.80531949144845449</v>
      </c>
      <c r="U876" s="115">
        <f t="shared" si="871"/>
        <v>72.269045024884164</v>
      </c>
      <c r="V876" s="115">
        <f t="shared" si="895"/>
        <v>32.793640059451519</v>
      </c>
      <c r="W876" s="202">
        <f t="shared" si="872"/>
        <v>32.793640059451519</v>
      </c>
      <c r="Y876" s="205">
        <f t="shared" si="848"/>
        <v>126.93746647598789</v>
      </c>
      <c r="Z876" s="205">
        <f t="shared" si="849"/>
        <v>1.1722460243901791</v>
      </c>
      <c r="AA876" s="205">
        <f t="shared" si="896"/>
        <v>68.418132431446452</v>
      </c>
      <c r="AB876" s="205">
        <f t="shared" ref="AB876:AB922" si="913">IF(AA875&gt;0,AB875+AP875*($A876-$A875),AA876)</f>
        <v>62.239531051704596</v>
      </c>
      <c r="AC876" s="205">
        <f t="shared" si="850"/>
        <v>1.1830529508988763</v>
      </c>
      <c r="AD876" s="205">
        <f t="shared" si="897"/>
        <v>69.211977262408638</v>
      </c>
      <c r="AE876" s="205">
        <f t="shared" ref="AE876:AE922" si="914">AD876-AB876</f>
        <v>6.9724462107040424</v>
      </c>
      <c r="AF876" s="205">
        <f t="shared" si="898"/>
        <v>0.3</v>
      </c>
      <c r="AG876" s="205">
        <f t="shared" ref="AG876:AG922" si="915">IF($G$15=0,AE876,AF876)</f>
        <v>0.3</v>
      </c>
      <c r="AH876" s="205">
        <f t="shared" ref="AH876:AH922" si="916">IF(AG876&lt;0,0.0001,AG876)</f>
        <v>0.3</v>
      </c>
      <c r="AI876" s="205">
        <f t="shared" si="899"/>
        <v>1.1792846055875938</v>
      </c>
      <c r="AJ876" s="205">
        <f t="shared" si="851"/>
        <v>1306.5504679167709</v>
      </c>
      <c r="AK876" s="205">
        <f t="shared" ref="AK876:AK922" si="917">IF((($P$36*$B$26+$P$37)^2-4*(5-AA876)*(($P$31+$P$32*$B$25/($B$25+$B$23))*$A875^2+($P$33+$P$34*$B$25/($B$25+$B$23))*$A875+$P$35)),Y875,IF(AI875&lt;Z875,AK875,(C876-AJ875)/(A876-A875)))</f>
        <v>126.84674339132005</v>
      </c>
      <c r="AL876" s="205">
        <f t="shared" si="900"/>
        <v>126.84674339132005</v>
      </c>
      <c r="AM876" s="205">
        <f t="shared" si="901"/>
        <v>-16.751955430649687</v>
      </c>
      <c r="AN876" s="205">
        <f t="shared" ref="AN876:AN922" si="918">IF(AH876=0,0,IF(S877=0,0,AM876))</f>
        <v>-16.751955430649687</v>
      </c>
      <c r="AO876" s="205">
        <f t="shared" si="902"/>
        <v>-16.751955430649687</v>
      </c>
      <c r="AP876" s="205">
        <f t="shared" ref="AP876:AP922" si="919">IF(AB876&gt;100,0,AO876)</f>
        <v>-16.751955430649687</v>
      </c>
      <c r="AQ876" s="205">
        <f t="shared" si="873"/>
        <v>16.751955430649687</v>
      </c>
      <c r="AR876" s="215">
        <f t="shared" si="903"/>
        <v>71.006891955821089</v>
      </c>
      <c r="AS876" s="215">
        <f t="shared" si="904"/>
        <v>71.006891955821089</v>
      </c>
      <c r="AT876" s="215">
        <f t="shared" si="905"/>
        <v>298.9417594810169</v>
      </c>
      <c r="AU876" s="215">
        <f t="shared" si="874"/>
        <v>29110.926017366626</v>
      </c>
      <c r="AV876" s="201"/>
      <c r="AW876" s="115">
        <f t="shared" si="852"/>
        <v>125.91299999999126</v>
      </c>
      <c r="AX876" s="115">
        <f t="shared" si="853"/>
        <v>0.37318734340845094</v>
      </c>
      <c r="AY876" s="115">
        <f t="shared" si="875"/>
        <v>22.79766456985449</v>
      </c>
      <c r="AZ876" s="115">
        <f t="shared" si="854"/>
        <v>0.37601055481368301</v>
      </c>
      <c r="BA876" s="115">
        <f t="shared" si="876"/>
        <v>23.056854234193082</v>
      </c>
      <c r="BB876" s="115">
        <f t="shared" si="855"/>
        <v>22.79766456985449</v>
      </c>
      <c r="BC876" s="115">
        <f t="shared" si="856"/>
        <v>22.797718562765002</v>
      </c>
      <c r="BD876" s="115">
        <f t="shared" si="857"/>
        <v>23.056854234193082</v>
      </c>
      <c r="BE876" s="115">
        <f t="shared" ref="BE876:BE922" si="920">BD876-BC876</f>
        <v>0.25913567142807992</v>
      </c>
      <c r="BF876" s="115">
        <f t="shared" si="877"/>
        <v>0.37420856447086032</v>
      </c>
      <c r="BG876" s="115">
        <f t="shared" si="858"/>
        <v>1306.2608883437777</v>
      </c>
      <c r="BH876" s="115">
        <f t="shared" si="859"/>
        <v>107.14279618857735</v>
      </c>
      <c r="BI876" s="115">
        <f t="shared" si="878"/>
        <v>107.14279618857735</v>
      </c>
      <c r="BJ876" s="115">
        <f t="shared" ref="BJ876:BJ922" si="921">IF(OR(AA876&lt;=0, AB876&gt;=100),((BI876-($R$13*($G$11+273.15)/($G$12*$O$14*$O$12+(1-$G$12)*$R$14*$R$12)*10^9))/((1-$G$12)*($G$11+273.15)*$R$15/($G$12*$O$12+(1-$G$12)*$R$12)+100/BE876))*-100,(BI876-((1-$G$12)*$R$13+$G$12*$O$13)*($G$11+273.15)/($G$12*$O$14*$O$12+(1-$G$12)*$R$14*$R$12)*10^9+$G$12*($G$11+273.15)*$O$15/$O$12*(BI876-AL876)/(100/AH876))/((1-$G$12)*($G$11+273.15)*$R$15/$R$12+$G$12*($G$11+273.15)*$O$15/$O$12*(100/BE876)/(100/AH876)+100/BE876)*-100)</f>
        <v>-9.3641018060160874</v>
      </c>
      <c r="BK876" s="115">
        <f t="shared" si="906"/>
        <v>-9.3641018060160874</v>
      </c>
      <c r="BL876" s="115">
        <f t="shared" si="907"/>
        <v>-9.3641018060160874</v>
      </c>
      <c r="BM876" s="115">
        <f t="shared" si="879"/>
        <v>9.3641018060160874</v>
      </c>
      <c r="BN876" s="201">
        <f t="shared" si="908"/>
        <v>109.499380604979</v>
      </c>
      <c r="BO876" s="216">
        <f t="shared" si="880"/>
        <v>13703.38835880003</v>
      </c>
      <c r="BP876" s="201"/>
      <c r="BQ876" s="110">
        <f t="shared" si="909"/>
        <v>15244.14212465669</v>
      </c>
      <c r="BR876" s="110">
        <f t="shared" si="910"/>
        <v>0.19096467206430109</v>
      </c>
      <c r="BS876" s="110">
        <f t="shared" ref="BS876:BS922" si="922">(1-$G$12)*BO876/BQ876</f>
        <v>0.80903532793569899</v>
      </c>
      <c r="BT876" s="110">
        <f t="shared" ref="BT876:BT922" si="923">BQ876*$R$16*9.8/10^9</f>
        <v>0.4332385191827432</v>
      </c>
      <c r="CC876" s="110"/>
      <c r="CD876" s="110"/>
      <c r="CE876" s="110"/>
      <c r="CW876" s="110"/>
      <c r="CX876" s="110"/>
    </row>
    <row r="877" spans="1:102">
      <c r="A877" s="110">
        <f t="shared" si="860"/>
        <v>0.67000000000014803</v>
      </c>
      <c r="B877" s="110">
        <f t="shared" si="911"/>
        <v>1458.8313949026999</v>
      </c>
      <c r="C877" s="116">
        <f t="shared" si="912"/>
        <v>1305.1890962247039</v>
      </c>
      <c r="E877" s="205">
        <f t="shared" si="881"/>
        <v>1196.1059401284831</v>
      </c>
      <c r="F877" s="205">
        <f t="shared" si="882"/>
        <v>1288.3796812236435</v>
      </c>
      <c r="G877" s="205">
        <f t="shared" si="883"/>
        <v>-0.15423052497270778</v>
      </c>
      <c r="H877" s="205">
        <f t="shared" si="884"/>
        <v>1181.8745125981809</v>
      </c>
      <c r="I877" s="205">
        <f t="shared" si="885"/>
        <v>0</v>
      </c>
      <c r="K877" s="115">
        <f t="shared" si="886"/>
        <v>1172.4536100000187</v>
      </c>
      <c r="L877" s="115">
        <f t="shared" si="887"/>
        <v>1527.1635200000112</v>
      </c>
      <c r="M877" s="115">
        <f t="shared" si="888"/>
        <v>0.27095375722542769</v>
      </c>
      <c r="N877" s="115">
        <f t="shared" si="889"/>
        <v>1320.9799367470114</v>
      </c>
      <c r="O877" s="115">
        <f t="shared" si="890"/>
        <v>1809.2522000000063</v>
      </c>
      <c r="Q877" s="205">
        <f t="shared" si="891"/>
        <v>2.8472396551395085</v>
      </c>
      <c r="R877" s="204">
        <f t="shared" si="892"/>
        <v>235.83714858064582</v>
      </c>
      <c r="S877" s="204">
        <f t="shared" si="893"/>
        <v>235.83714858064582</v>
      </c>
      <c r="T877" s="115">
        <f t="shared" si="894"/>
        <v>0.80735772198382416</v>
      </c>
      <c r="U877" s="115">
        <f t="shared" si="871"/>
        <v>72.543583527546687</v>
      </c>
      <c r="V877" s="115">
        <f t="shared" si="895"/>
        <v>32.921483781796738</v>
      </c>
      <c r="W877" s="202">
        <f t="shared" si="872"/>
        <v>32.921483781796738</v>
      </c>
      <c r="Y877" s="205">
        <f t="shared" ref="Y877:Y922" si="924">(H877-H876)/(A877-A876)</f>
        <v>127.02830362266002</v>
      </c>
      <c r="Z877" s="205">
        <f t="shared" ref="Z877:Z922" si="925">IF(E877&gt;F877,-1,(C877-E877)/(F877-E877))</f>
        <v>1.1821689984773147</v>
      </c>
      <c r="AA877" s="205">
        <f t="shared" si="896"/>
        <v>68.934731782712561</v>
      </c>
      <c r="AB877" s="205">
        <f t="shared" si="913"/>
        <v>62.40705060601109</v>
      </c>
      <c r="AC877" s="205">
        <f t="shared" ref="AC877:AC922" si="926">IF(E877&gt;F877,-1,Z877+1/(F877-E877))</f>
        <v>1.1930063178287509</v>
      </c>
      <c r="AD877" s="205">
        <f t="shared" si="897"/>
        <v>69.73042582447205</v>
      </c>
      <c r="AE877" s="205">
        <f t="shared" si="914"/>
        <v>7.32337521846096</v>
      </c>
      <c r="AF877" s="205">
        <f t="shared" si="898"/>
        <v>0.3</v>
      </c>
      <c r="AG877" s="205">
        <f t="shared" si="915"/>
        <v>0.3</v>
      </c>
      <c r="AH877" s="205">
        <f t="shared" si="916"/>
        <v>0.3</v>
      </c>
      <c r="AI877" s="205">
        <f t="shared" si="899"/>
        <v>1.1892290108884542</v>
      </c>
      <c r="AJ877" s="205">
        <f t="shared" ref="AJ877:AJ922" si="927">AI877*(F877-E877)+E877</f>
        <v>1305.8405499820581</v>
      </c>
      <c r="AK877" s="205">
        <f t="shared" si="917"/>
        <v>126.93746647598789</v>
      </c>
      <c r="AL877" s="205">
        <f t="shared" si="900"/>
        <v>126.93746647598789</v>
      </c>
      <c r="AM877" s="205">
        <f t="shared" si="901"/>
        <v>-16.77181630802183</v>
      </c>
      <c r="AN877" s="205">
        <f t="shared" si="918"/>
        <v>-16.77181630802183</v>
      </c>
      <c r="AO877" s="205">
        <f t="shared" si="902"/>
        <v>-16.77181630802183</v>
      </c>
      <c r="AP877" s="205">
        <f t="shared" si="919"/>
        <v>-16.77181630802183</v>
      </c>
      <c r="AQ877" s="205">
        <f t="shared" si="873"/>
        <v>16.77181630802183</v>
      </c>
      <c r="AR877" s="215">
        <f t="shared" si="903"/>
        <v>71.031412115915117</v>
      </c>
      <c r="AS877" s="215">
        <f t="shared" si="904"/>
        <v>71.031412115915117</v>
      </c>
      <c r="AT877" s="215">
        <f t="shared" si="905"/>
        <v>300.16031560388882</v>
      </c>
      <c r="AU877" s="215">
        <f t="shared" si="874"/>
        <v>29411.086332970513</v>
      </c>
      <c r="AV877" s="201"/>
      <c r="AW877" s="115">
        <f t="shared" ref="AW877:AW922" si="928">(K877-K876)/(A877-A876)</f>
        <v>126.01500000000658</v>
      </c>
      <c r="AX877" s="115">
        <f t="shared" ref="AX877:AX922" si="929">(C877-K877)/(L877-K877)</f>
        <v>0.37420856447086026</v>
      </c>
      <c r="AY877" s="115">
        <f t="shared" si="875"/>
        <v>22.891306713878073</v>
      </c>
      <c r="AZ877" s="115">
        <f t="shared" ref="AZ877:AZ922" si="930">(C877+1-K877)/(L877-K877)</f>
        <v>0.37702776960668527</v>
      </c>
      <c r="BA877" s="115">
        <f t="shared" si="876"/>
        <v>23.150480442418246</v>
      </c>
      <c r="BB877" s="115">
        <f t="shared" ref="BB877:BB922" si="931">IF(AY877&lt;M877*100,AY877,(M877+(1-M877)*((C877-N877)/(O877-N877))^1.5)*100)</f>
        <v>22.891306713878073</v>
      </c>
      <c r="BC877" s="115">
        <f t="shared" ref="BC877:BC922" si="932">IF(BB876&lt;=0,BB877,BC876+BL876*(A877-A876))</f>
        <v>22.891359580825164</v>
      </c>
      <c r="BD877" s="115">
        <f t="shared" ref="BD877:BD922" si="933">IF(BA877&lt;M877*100,BA877,(M877+(1-M877)*((C877+1-N877)/(O877-N877))^1.5)*100)</f>
        <v>23.150480442418246</v>
      </c>
      <c r="BE877" s="115">
        <f t="shared" si="920"/>
        <v>0.25912086159308245</v>
      </c>
      <c r="BF877" s="115">
        <f t="shared" si="877"/>
        <v>0.37522867112740632</v>
      </c>
      <c r="BG877" s="115">
        <f t="shared" ref="BG877:BG922" si="934">IF(BC877&lt;M877*100,BF877*(L877-K877)+K877,BF877*(O877-N877)+N877)</f>
        <v>1305.5509381650377</v>
      </c>
      <c r="BH877" s="115">
        <f t="shared" ref="BH877:BH922" si="935">IF(BF876&lt;AX876,BH876,(C877-BG876)/(A877-A876))</f>
        <v>107.17921190737333</v>
      </c>
      <c r="BI877" s="115">
        <f t="shared" si="878"/>
        <v>107.17921190737333</v>
      </c>
      <c r="BJ877" s="115">
        <f t="shared" si="921"/>
        <v>-9.3666490266568996</v>
      </c>
      <c r="BK877" s="115">
        <f t="shared" si="906"/>
        <v>-9.3666490266568996</v>
      </c>
      <c r="BL877" s="115">
        <f t="shared" si="907"/>
        <v>-9.3666490266568996</v>
      </c>
      <c r="BM877" s="115">
        <f t="shared" si="879"/>
        <v>9.3666490266568996</v>
      </c>
      <c r="BN877" s="201">
        <f t="shared" si="908"/>
        <v>110.10098457882829</v>
      </c>
      <c r="BO877" s="216">
        <f t="shared" si="880"/>
        <v>13813.489343378858</v>
      </c>
      <c r="BP877" s="201"/>
      <c r="BQ877" s="110">
        <f t="shared" si="909"/>
        <v>15373.249042338024</v>
      </c>
      <c r="BR877" s="110">
        <f t="shared" si="910"/>
        <v>0.19131340585176368</v>
      </c>
      <c r="BS877" s="110">
        <f t="shared" si="922"/>
        <v>0.80868659414823629</v>
      </c>
      <c r="BT877" s="110">
        <f t="shared" si="923"/>
        <v>0.43690773778324671</v>
      </c>
      <c r="CC877" s="110"/>
      <c r="CD877" s="110"/>
      <c r="CE877" s="110"/>
      <c r="CW877" s="110"/>
      <c r="CX877" s="110"/>
    </row>
    <row r="878" spans="1:102">
      <c r="A878" s="110">
        <f t="shared" ref="A878:A922" si="936">A877-0.01</f>
        <v>0.66000000000014802</v>
      </c>
      <c r="B878" s="110">
        <f t="shared" si="911"/>
        <v>1458.6995830384806</v>
      </c>
      <c r="C878" s="116">
        <f t="shared" si="912"/>
        <v>1304.4787821035447</v>
      </c>
      <c r="E878" s="205">
        <f t="shared" si="881"/>
        <v>1194.7833196841107</v>
      </c>
      <c r="F878" s="205">
        <f t="shared" si="882"/>
        <v>1286.7958812236434</v>
      </c>
      <c r="G878" s="205">
        <f t="shared" si="883"/>
        <v>-0.15410938890853063</v>
      </c>
      <c r="H878" s="205">
        <f t="shared" si="884"/>
        <v>1180.6033200533448</v>
      </c>
      <c r="I878" s="205">
        <f t="shared" si="885"/>
        <v>0</v>
      </c>
      <c r="K878" s="115">
        <f t="shared" si="886"/>
        <v>1171.1924400000187</v>
      </c>
      <c r="L878" s="115">
        <f t="shared" si="887"/>
        <v>1526.4060800000111</v>
      </c>
      <c r="M878" s="115">
        <f t="shared" si="888"/>
        <v>0.27134587554268591</v>
      </c>
      <c r="N878" s="115">
        <f t="shared" si="889"/>
        <v>1320.0731566171801</v>
      </c>
      <c r="O878" s="115">
        <f t="shared" si="890"/>
        <v>1808.8288000000061</v>
      </c>
      <c r="Q878" s="205">
        <f t="shared" si="891"/>
        <v>2.8682634081541099</v>
      </c>
      <c r="R878" s="204">
        <f t="shared" si="892"/>
        <v>237.26361261510013</v>
      </c>
      <c r="S878" s="204">
        <f t="shared" si="893"/>
        <v>237.26361261510013</v>
      </c>
      <c r="T878" s="115">
        <f t="shared" si="894"/>
        <v>0.80939218166979177</v>
      </c>
      <c r="U878" s="115">
        <f t="shared" si="871"/>
        <v>72.817959920811063</v>
      </c>
      <c r="V878" s="115">
        <f t="shared" si="895"/>
        <v>33.049305168972793</v>
      </c>
      <c r="W878" s="202">
        <f t="shared" si="872"/>
        <v>33.049305168972793</v>
      </c>
      <c r="Y878" s="205">
        <f t="shared" si="924"/>
        <v>127.11925448361387</v>
      </c>
      <c r="Z878" s="205">
        <f t="shared" si="925"/>
        <v>1.1921792044915953</v>
      </c>
      <c r="AA878" s="205">
        <f t="shared" si="896"/>
        <v>69.452657359860851</v>
      </c>
      <c r="AB878" s="205">
        <f t="shared" si="913"/>
        <v>62.574768769091307</v>
      </c>
      <c r="AC878" s="205">
        <f t="shared" si="926"/>
        <v>1.2030472857977585</v>
      </c>
      <c r="AD878" s="205">
        <f t="shared" si="897"/>
        <v>70.250169804772455</v>
      </c>
      <c r="AE878" s="205">
        <f t="shared" si="914"/>
        <v>7.6754010356811477</v>
      </c>
      <c r="AF878" s="205">
        <f t="shared" si="898"/>
        <v>0.3</v>
      </c>
      <c r="AG878" s="205">
        <f t="shared" si="915"/>
        <v>0.3</v>
      </c>
      <c r="AH878" s="205">
        <f t="shared" si="916"/>
        <v>0.3</v>
      </c>
      <c r="AI878" s="205">
        <f t="shared" si="899"/>
        <v>1.1992602997564346</v>
      </c>
      <c r="AJ878" s="205">
        <f t="shared" si="927"/>
        <v>1305.130331817368</v>
      </c>
      <c r="AK878" s="205">
        <f t="shared" si="917"/>
        <v>127.02830362266002</v>
      </c>
      <c r="AL878" s="205">
        <f t="shared" si="900"/>
        <v>127.02830362266002</v>
      </c>
      <c r="AM878" s="205">
        <f t="shared" si="901"/>
        <v>-16.791737115844377</v>
      </c>
      <c r="AN878" s="205">
        <f t="shared" si="918"/>
        <v>-16.791737115844377</v>
      </c>
      <c r="AO878" s="205">
        <f t="shared" si="902"/>
        <v>-16.791737115844377</v>
      </c>
      <c r="AP878" s="205">
        <f t="shared" si="919"/>
        <v>-16.791737115844377</v>
      </c>
      <c r="AQ878" s="205">
        <f t="shared" si="873"/>
        <v>16.791737115844377</v>
      </c>
      <c r="AR878" s="215">
        <f t="shared" si="903"/>
        <v>71.055846569845428</v>
      </c>
      <c r="AS878" s="215">
        <f t="shared" si="904"/>
        <v>71.055846569845428</v>
      </c>
      <c r="AT878" s="215">
        <f t="shared" si="905"/>
        <v>301.38337507912257</v>
      </c>
      <c r="AU878" s="215">
        <f t="shared" si="874"/>
        <v>29712.469708049637</v>
      </c>
      <c r="AV878" s="201"/>
      <c r="AW878" s="115">
        <f t="shared" si="928"/>
        <v>126.11699999999917</v>
      </c>
      <c r="AX878" s="115">
        <f t="shared" si="929"/>
        <v>0.37522867112740632</v>
      </c>
      <c r="AY878" s="115">
        <f t="shared" si="875"/>
        <v>22.984974324681534</v>
      </c>
      <c r="AZ878" s="115">
        <f t="shared" si="930"/>
        <v>0.37804387833622866</v>
      </c>
      <c r="BA878" s="115">
        <f t="shared" si="876"/>
        <v>23.244131026985126</v>
      </c>
      <c r="BB878" s="115">
        <f t="shared" si="931"/>
        <v>22.984974324681534</v>
      </c>
      <c r="BC878" s="115">
        <f t="shared" si="932"/>
        <v>22.985026071091731</v>
      </c>
      <c r="BD878" s="115">
        <f t="shared" si="933"/>
        <v>23.244131026985126</v>
      </c>
      <c r="BE878" s="115">
        <f t="shared" si="920"/>
        <v>0.25910495589339533</v>
      </c>
      <c r="BF878" s="115">
        <f t="shared" si="877"/>
        <v>0.37624766725256259</v>
      </c>
      <c r="BG878" s="115">
        <f t="shared" si="934"/>
        <v>1304.8407434263074</v>
      </c>
      <c r="BH878" s="115">
        <f t="shared" si="935"/>
        <v>107.21560614929321</v>
      </c>
      <c r="BI878" s="115">
        <f t="shared" si="878"/>
        <v>107.21560614929321</v>
      </c>
      <c r="BJ878" s="115">
        <f t="shared" si="921"/>
        <v>-9.3691729109485991</v>
      </c>
      <c r="BK878" s="115">
        <f t="shared" si="906"/>
        <v>-9.3691729109485991</v>
      </c>
      <c r="BL878" s="115">
        <f t="shared" si="907"/>
        <v>-9.3691729109485991</v>
      </c>
      <c r="BM878" s="115">
        <f t="shared" si="879"/>
        <v>9.3691729109485991</v>
      </c>
      <c r="BN878" s="201">
        <f t="shared" si="908"/>
        <v>110.70443998202963</v>
      </c>
      <c r="BO878" s="216">
        <f t="shared" si="880"/>
        <v>13924.193783360888</v>
      </c>
      <c r="BP878" s="201"/>
      <c r="BQ878" s="110">
        <f t="shared" si="909"/>
        <v>15503.021375829765</v>
      </c>
      <c r="BR878" s="110">
        <f t="shared" si="910"/>
        <v>0.19165599393659705</v>
      </c>
      <c r="BS878" s="110">
        <f t="shared" si="922"/>
        <v>0.80834400606340284</v>
      </c>
      <c r="BT878" s="110">
        <f t="shared" si="923"/>
        <v>0.44059586750108193</v>
      </c>
      <c r="CC878" s="110"/>
      <c r="CD878" s="110"/>
      <c r="CE878" s="110"/>
      <c r="CW878" s="110"/>
      <c r="CX878" s="110"/>
    </row>
    <row r="879" spans="1:102">
      <c r="A879" s="110">
        <f t="shared" si="936"/>
        <v>0.65000000000014801</v>
      </c>
      <c r="B879" s="110">
        <f t="shared" si="911"/>
        <v>1458.5677711742612</v>
      </c>
      <c r="C879" s="116">
        <f t="shared" si="912"/>
        <v>1303.7682236378462</v>
      </c>
      <c r="E879" s="205">
        <f t="shared" si="881"/>
        <v>1193.4595728849868</v>
      </c>
      <c r="F879" s="205">
        <f t="shared" si="882"/>
        <v>1285.2092812236435</v>
      </c>
      <c r="G879" s="205">
        <f t="shared" si="883"/>
        <v>-0.15398802104698966</v>
      </c>
      <c r="H879" s="205">
        <f t="shared" si="884"/>
        <v>1179.3312168662785</v>
      </c>
      <c r="I879" s="205">
        <f t="shared" si="885"/>
        <v>0</v>
      </c>
      <c r="K879" s="115">
        <f t="shared" si="886"/>
        <v>1169.9302500000188</v>
      </c>
      <c r="L879" s="115">
        <f t="shared" si="887"/>
        <v>1525.6480000000113</v>
      </c>
      <c r="M879" s="115">
        <f t="shared" si="888"/>
        <v>0.27173913043477677</v>
      </c>
      <c r="N879" s="115">
        <f t="shared" si="889"/>
        <v>1319.166269748416</v>
      </c>
      <c r="O879" s="115">
        <f t="shared" si="890"/>
        <v>1808.4050000000061</v>
      </c>
      <c r="Q879" s="205">
        <f t="shared" si="891"/>
        <v>2.8894718369102086</v>
      </c>
      <c r="R879" s="204">
        <f t="shared" si="892"/>
        <v>238.68425470686776</v>
      </c>
      <c r="S879" s="204">
        <f t="shared" si="893"/>
        <v>238.68425470686776</v>
      </c>
      <c r="T879" s="115">
        <f t="shared" si="894"/>
        <v>0.81142288000598373</v>
      </c>
      <c r="U879" s="115">
        <f t="shared" si="871"/>
        <v>73.092173133939284</v>
      </c>
      <c r="V879" s="115">
        <f t="shared" si="895"/>
        <v>33.177103759916285</v>
      </c>
      <c r="W879" s="202">
        <f t="shared" si="872"/>
        <v>33.177103759916285</v>
      </c>
      <c r="Y879" s="205">
        <f t="shared" si="924"/>
        <v>127.21031870662489</v>
      </c>
      <c r="Z879" s="205">
        <f t="shared" si="925"/>
        <v>1.2022779445325302</v>
      </c>
      <c r="AA879" s="205">
        <f t="shared" si="896"/>
        <v>69.971845759524442</v>
      </c>
      <c r="AB879" s="205">
        <f t="shared" si="913"/>
        <v>62.742686140249752</v>
      </c>
      <c r="AC879" s="205">
        <f t="shared" si="926"/>
        <v>1.2131771617410352</v>
      </c>
      <c r="AD879" s="205">
        <f t="shared" si="897"/>
        <v>70.771144695672419</v>
      </c>
      <c r="AE879" s="205">
        <f t="shared" si="914"/>
        <v>8.0284585554226666</v>
      </c>
      <c r="AF879" s="205">
        <f t="shared" si="898"/>
        <v>0.3</v>
      </c>
      <c r="AG879" s="205">
        <f t="shared" si="915"/>
        <v>0.3</v>
      </c>
      <c r="AH879" s="205">
        <f t="shared" si="916"/>
        <v>0.3</v>
      </c>
      <c r="AI879" s="205">
        <f t="shared" si="899"/>
        <v>1.2093797469056613</v>
      </c>
      <c r="AJ879" s="205">
        <f t="shared" si="927"/>
        <v>1304.4198119342598</v>
      </c>
      <c r="AK879" s="205">
        <f t="shared" si="917"/>
        <v>127.11925448361387</v>
      </c>
      <c r="AL879" s="205">
        <f t="shared" si="900"/>
        <v>127.11925448361387</v>
      </c>
      <c r="AM879" s="205">
        <f t="shared" si="901"/>
        <v>-16.811717617009688</v>
      </c>
      <c r="AN879" s="205">
        <f t="shared" si="918"/>
        <v>-16.811717617009688</v>
      </c>
      <c r="AO879" s="205">
        <f t="shared" si="902"/>
        <v>-16.811717617009688</v>
      </c>
      <c r="AP879" s="205">
        <f t="shared" si="919"/>
        <v>-16.811717617009688</v>
      </c>
      <c r="AQ879" s="205">
        <f t="shared" si="873"/>
        <v>16.811717617009688</v>
      </c>
      <c r="AR879" s="215">
        <f t="shared" si="903"/>
        <v>71.080195760248245</v>
      </c>
      <c r="AS879" s="215">
        <f t="shared" si="904"/>
        <v>71.080195760248245</v>
      </c>
      <c r="AT879" s="215">
        <f t="shared" si="905"/>
        <v>302.61096104329289</v>
      </c>
      <c r="AU879" s="215">
        <f t="shared" si="874"/>
        <v>30015.080669092931</v>
      </c>
      <c r="AV879" s="201"/>
      <c r="AW879" s="115">
        <f t="shared" si="928"/>
        <v>126.21899999999175</v>
      </c>
      <c r="AX879" s="115">
        <f t="shared" si="929"/>
        <v>0.37624766725256253</v>
      </c>
      <c r="AY879" s="115">
        <f t="shared" si="875"/>
        <v>23.078667167355057</v>
      </c>
      <c r="AZ879" s="115">
        <f t="shared" si="930"/>
        <v>0.37905888485415823</v>
      </c>
      <c r="BA879" s="115">
        <f t="shared" si="876"/>
        <v>23.337805762469618</v>
      </c>
      <c r="BB879" s="115">
        <f t="shared" si="931"/>
        <v>23.078667167355057</v>
      </c>
      <c r="BC879" s="115">
        <f t="shared" si="932"/>
        <v>23.078717800201218</v>
      </c>
      <c r="BD879" s="115">
        <f t="shared" si="933"/>
        <v>23.337805762469618</v>
      </c>
      <c r="BE879" s="115">
        <f t="shared" si="920"/>
        <v>0.25908796226839925</v>
      </c>
      <c r="BF879" s="115">
        <f t="shared" si="877"/>
        <v>0.37726555669356276</v>
      </c>
      <c r="BG879" s="115">
        <f t="shared" si="934"/>
        <v>1304.1303049795474</v>
      </c>
      <c r="BH879" s="115">
        <f t="shared" si="935"/>
        <v>107.25197884612489</v>
      </c>
      <c r="BI879" s="115">
        <f t="shared" si="878"/>
        <v>107.25197884612489</v>
      </c>
      <c r="BJ879" s="115">
        <f t="shared" si="921"/>
        <v>-9.3716735713343304</v>
      </c>
      <c r="BK879" s="115">
        <f t="shared" si="906"/>
        <v>-9.3716735713343304</v>
      </c>
      <c r="BL879" s="115">
        <f t="shared" si="907"/>
        <v>-9.3716735713343304</v>
      </c>
      <c r="BM879" s="115">
        <f t="shared" si="879"/>
        <v>9.3716735713343304</v>
      </c>
      <c r="BN879" s="201">
        <f t="shared" si="908"/>
        <v>111.3097542166855</v>
      </c>
      <c r="BO879" s="216">
        <f t="shared" si="880"/>
        <v>14035.503537577573</v>
      </c>
      <c r="BP879" s="201"/>
      <c r="BQ879" s="110">
        <f t="shared" si="909"/>
        <v>15633.461250729109</v>
      </c>
      <c r="BR879" s="110">
        <f t="shared" si="910"/>
        <v>0.1919925484683892</v>
      </c>
      <c r="BS879" s="110">
        <f t="shared" si="922"/>
        <v>0.8080074515316108</v>
      </c>
      <c r="BT879" s="110">
        <f t="shared" si="923"/>
        <v>0.44430296874572128</v>
      </c>
      <c r="CC879" s="110"/>
      <c r="CD879" s="110"/>
      <c r="CE879" s="110"/>
      <c r="CW879" s="110"/>
      <c r="CX879" s="110"/>
    </row>
    <row r="880" spans="1:102">
      <c r="A880" s="110">
        <f t="shared" si="936"/>
        <v>0.64000000000014801</v>
      </c>
      <c r="B880" s="110">
        <f t="shared" si="911"/>
        <v>1458.4359593100417</v>
      </c>
      <c r="C880" s="116">
        <f t="shared" si="912"/>
        <v>1303.0574216802438</v>
      </c>
      <c r="E880" s="205">
        <f t="shared" si="881"/>
        <v>1192.1346997311116</v>
      </c>
      <c r="F880" s="205">
        <f t="shared" si="882"/>
        <v>1283.6198812236435</v>
      </c>
      <c r="G880" s="205">
        <f t="shared" si="883"/>
        <v>-0.15386642508148499</v>
      </c>
      <c r="H880" s="205">
        <f t="shared" si="884"/>
        <v>1178.058201906925</v>
      </c>
      <c r="I880" s="205">
        <f t="shared" si="885"/>
        <v>0</v>
      </c>
      <c r="K880" s="115">
        <f t="shared" si="886"/>
        <v>1168.6670400000187</v>
      </c>
      <c r="L880" s="115">
        <f t="shared" si="887"/>
        <v>1524.8892800000112</v>
      </c>
      <c r="M880" s="115">
        <f t="shared" si="888"/>
        <v>0.27213352685050213</v>
      </c>
      <c r="N880" s="115">
        <f t="shared" si="889"/>
        <v>1318.2592794216398</v>
      </c>
      <c r="O880" s="115">
        <f t="shared" si="890"/>
        <v>1807.9808000000062</v>
      </c>
      <c r="Q880" s="205">
        <f t="shared" si="891"/>
        <v>2.9108676971982486</v>
      </c>
      <c r="R880" s="204">
        <f t="shared" si="892"/>
        <v>240.09860508262682</v>
      </c>
      <c r="S880" s="204">
        <f t="shared" si="893"/>
        <v>240.09860508262682</v>
      </c>
      <c r="T880" s="115">
        <f t="shared" si="894"/>
        <v>0.81344982646234842</v>
      </c>
      <c r="U880" s="115">
        <f t="shared" si="871"/>
        <v>73.366222108585944</v>
      </c>
      <c r="V880" s="115">
        <f t="shared" si="895"/>
        <v>33.304879099092297</v>
      </c>
      <c r="W880" s="202">
        <f t="shared" si="872"/>
        <v>33.304879099092297</v>
      </c>
      <c r="Y880" s="205">
        <f t="shared" si="924"/>
        <v>127.30149593535305</v>
      </c>
      <c r="Z880" s="205">
        <f t="shared" si="925"/>
        <v>1.212466545286212</v>
      </c>
      <c r="AA880" s="205">
        <f t="shared" si="896"/>
        <v>70.492230674690902</v>
      </c>
      <c r="AB880" s="205">
        <f t="shared" si="913"/>
        <v>62.910803316419852</v>
      </c>
      <c r="AC880" s="205">
        <f t="shared" si="926"/>
        <v>1.2233972772767436</v>
      </c>
      <c r="AD880" s="205">
        <f t="shared" si="897"/>
        <v>71.293283051524014</v>
      </c>
      <c r="AE880" s="205">
        <f t="shared" si="914"/>
        <v>8.3824797351041624</v>
      </c>
      <c r="AF880" s="205">
        <f t="shared" si="898"/>
        <v>0.3</v>
      </c>
      <c r="AG880" s="205">
        <f t="shared" si="915"/>
        <v>0.3</v>
      </c>
      <c r="AH880" s="205">
        <f t="shared" si="916"/>
        <v>0.3</v>
      </c>
      <c r="AI880" s="205">
        <f t="shared" si="899"/>
        <v>1.2195886501534179</v>
      </c>
      <c r="AJ880" s="205">
        <f t="shared" si="927"/>
        <v>1303.708988736629</v>
      </c>
      <c r="AK880" s="205">
        <f t="shared" si="917"/>
        <v>127.21031870662489</v>
      </c>
      <c r="AL880" s="205">
        <f t="shared" si="900"/>
        <v>127.21031870662489</v>
      </c>
      <c r="AM880" s="205">
        <f t="shared" si="901"/>
        <v>-16.831757561934985</v>
      </c>
      <c r="AN880" s="205">
        <f t="shared" si="918"/>
        <v>-16.831757561934985</v>
      </c>
      <c r="AO880" s="205">
        <f t="shared" si="902"/>
        <v>-16.831757561934985</v>
      </c>
      <c r="AP880" s="205">
        <f t="shared" si="919"/>
        <v>-16.831757561934985</v>
      </c>
      <c r="AQ880" s="205">
        <f t="shared" si="873"/>
        <v>16.831757561934985</v>
      </c>
      <c r="AR880" s="215">
        <f t="shared" si="903"/>
        <v>71.104460166841605</v>
      </c>
      <c r="AS880" s="215">
        <f t="shared" si="904"/>
        <v>71.104460166841605</v>
      </c>
      <c r="AT880" s="215">
        <f t="shared" si="905"/>
        <v>303.84309675896884</v>
      </c>
      <c r="AU880" s="215">
        <f t="shared" si="874"/>
        <v>30318.923765851901</v>
      </c>
      <c r="AV880" s="201"/>
      <c r="AW880" s="115">
        <f t="shared" si="928"/>
        <v>126.32100000000707</v>
      </c>
      <c r="AX880" s="115">
        <f t="shared" si="929"/>
        <v>0.37726555669356276</v>
      </c>
      <c r="AY880" s="115">
        <f t="shared" si="875"/>
        <v>23.172385008701543</v>
      </c>
      <c r="AZ880" s="115">
        <f t="shared" si="930"/>
        <v>0.38007279298515428</v>
      </c>
      <c r="BA880" s="115">
        <f t="shared" si="876"/>
        <v>23.431504425070081</v>
      </c>
      <c r="BB880" s="115">
        <f t="shared" si="931"/>
        <v>23.172385008701543</v>
      </c>
      <c r="BC880" s="115">
        <f t="shared" si="932"/>
        <v>23.172434535914562</v>
      </c>
      <c r="BD880" s="115">
        <f t="shared" si="933"/>
        <v>23.431504425070081</v>
      </c>
      <c r="BE880" s="115">
        <f t="shared" si="920"/>
        <v>0.25906988915551921</v>
      </c>
      <c r="BF880" s="115">
        <f t="shared" si="877"/>
        <v>0.3782823432695081</v>
      </c>
      <c r="BG880" s="115">
        <f t="shared" si="934"/>
        <v>1303.419623671929</v>
      </c>
      <c r="BH880" s="115">
        <f t="shared" si="935"/>
        <v>107.28832993036112</v>
      </c>
      <c r="BI880" s="115">
        <f t="shared" si="878"/>
        <v>107.28832993036112</v>
      </c>
      <c r="BJ880" s="115">
        <f t="shared" si="921"/>
        <v>-9.374151128852743</v>
      </c>
      <c r="BK880" s="115">
        <f t="shared" si="906"/>
        <v>-9.374151128852743</v>
      </c>
      <c r="BL880" s="115">
        <f t="shared" si="907"/>
        <v>-9.374151128852743</v>
      </c>
      <c r="BM880" s="115">
        <f t="shared" si="879"/>
        <v>9.374151128852743</v>
      </c>
      <c r="BN880" s="201">
        <f t="shared" si="908"/>
        <v>111.91693473415086</v>
      </c>
      <c r="BO880" s="216">
        <f t="shared" si="880"/>
        <v>14147.420472311724</v>
      </c>
      <c r="BP880" s="201"/>
      <c r="BQ880" s="110">
        <f t="shared" si="909"/>
        <v>15764.570801665743</v>
      </c>
      <c r="BR880" s="110">
        <f t="shared" si="910"/>
        <v>0.19232317928153361</v>
      </c>
      <c r="BS880" s="110">
        <f t="shared" si="922"/>
        <v>0.80767682071846636</v>
      </c>
      <c r="BT880" s="110">
        <f t="shared" si="923"/>
        <v>0.44802910218334041</v>
      </c>
      <c r="CC880" s="110"/>
      <c r="CD880" s="110"/>
      <c r="CE880" s="110"/>
      <c r="CW880" s="110"/>
      <c r="CX880" s="110"/>
    </row>
    <row r="881" spans="1:102">
      <c r="A881" s="110">
        <f t="shared" si="936"/>
        <v>0.630000000000148</v>
      </c>
      <c r="B881" s="110">
        <f t="shared" si="911"/>
        <v>1458.3041474458223</v>
      </c>
      <c r="C881" s="116">
        <f t="shared" si="912"/>
        <v>1302.3463770785754</v>
      </c>
      <c r="E881" s="205">
        <f t="shared" si="881"/>
        <v>1190.8087002224847</v>
      </c>
      <c r="F881" s="205">
        <f t="shared" si="882"/>
        <v>1282.0276812236436</v>
      </c>
      <c r="G881" s="205">
        <f t="shared" si="883"/>
        <v>-0.15374460468350198</v>
      </c>
      <c r="H881" s="205">
        <f t="shared" si="884"/>
        <v>1176.7842740488297</v>
      </c>
      <c r="I881" s="205">
        <f t="shared" si="885"/>
        <v>0</v>
      </c>
      <c r="K881" s="115">
        <f t="shared" si="886"/>
        <v>1167.4028100000187</v>
      </c>
      <c r="L881" s="115">
        <f t="shared" si="887"/>
        <v>1524.1299200000112</v>
      </c>
      <c r="M881" s="115">
        <f t="shared" si="888"/>
        <v>0.27252906976743596</v>
      </c>
      <c r="N881" s="115">
        <f t="shared" si="889"/>
        <v>1317.3521889347905</v>
      </c>
      <c r="O881" s="115">
        <f t="shared" si="890"/>
        <v>1807.5562000000064</v>
      </c>
      <c r="Q881" s="205">
        <f t="shared" si="891"/>
        <v>2.9324537973071538</v>
      </c>
      <c r="R881" s="204">
        <f t="shared" si="892"/>
        <v>241.50617740473302</v>
      </c>
      <c r="S881" s="204">
        <f t="shared" si="893"/>
        <v>241.50617740473302</v>
      </c>
      <c r="T881" s="115">
        <f t="shared" si="894"/>
        <v>0.81547303047926389</v>
      </c>
      <c r="U881" s="115">
        <f t="shared" si="871"/>
        <v>73.640105798675791</v>
      </c>
      <c r="V881" s="115">
        <f t="shared" si="895"/>
        <v>33.43263073645474</v>
      </c>
      <c r="W881" s="202">
        <f t="shared" si="872"/>
        <v>33.43263073645474</v>
      </c>
      <c r="Y881" s="205">
        <f t="shared" si="924"/>
        <v>127.39278580952475</v>
      </c>
      <c r="Z881" s="205">
        <f t="shared" si="925"/>
        <v>1.2227463586188672</v>
      </c>
      <c r="AA881" s="205">
        <f t="shared" si="896"/>
        <v>71.013742783427773</v>
      </c>
      <c r="AB881" s="205">
        <f t="shared" si="913"/>
        <v>63.079120892039199</v>
      </c>
      <c r="AC881" s="205">
        <f t="shared" si="926"/>
        <v>1.2337089893019186</v>
      </c>
      <c r="AD881" s="205">
        <f t="shared" si="897"/>
        <v>71.816514376247952</v>
      </c>
      <c r="AE881" s="205">
        <f t="shared" si="914"/>
        <v>8.7373934842087522</v>
      </c>
      <c r="AF881" s="205">
        <f t="shared" si="898"/>
        <v>0.3</v>
      </c>
      <c r="AG881" s="205">
        <f t="shared" si="915"/>
        <v>0.3</v>
      </c>
      <c r="AH881" s="205">
        <f t="shared" si="916"/>
        <v>0.3</v>
      </c>
      <c r="AI881" s="205">
        <f t="shared" si="899"/>
        <v>1.2298883309311484</v>
      </c>
      <c r="AJ881" s="205">
        <f t="shared" si="927"/>
        <v>1302.9978605152403</v>
      </c>
      <c r="AK881" s="205">
        <f t="shared" si="917"/>
        <v>127.30149593535305</v>
      </c>
      <c r="AL881" s="205">
        <f t="shared" si="900"/>
        <v>127.30149593535305</v>
      </c>
      <c r="AM881" s="205">
        <f t="shared" si="901"/>
        <v>-16.851856693343745</v>
      </c>
      <c r="AN881" s="205">
        <f t="shared" si="918"/>
        <v>-16.851856693343745</v>
      </c>
      <c r="AO881" s="205">
        <f t="shared" si="902"/>
        <v>-16.851856693343745</v>
      </c>
      <c r="AP881" s="205">
        <f t="shared" si="919"/>
        <v>-16.851856693343745</v>
      </c>
      <c r="AQ881" s="205">
        <f t="shared" si="873"/>
        <v>16.851856693343745</v>
      </c>
      <c r="AR881" s="215">
        <f t="shared" si="903"/>
        <v>71.128640290873903</v>
      </c>
      <c r="AS881" s="215">
        <f t="shared" si="904"/>
        <v>71.128640290873903</v>
      </c>
      <c r="AT881" s="215">
        <f t="shared" si="905"/>
        <v>305.07980561536726</v>
      </c>
      <c r="AU881" s="215">
        <f t="shared" si="874"/>
        <v>30624.00357146727</v>
      </c>
      <c r="AV881" s="201"/>
      <c r="AW881" s="115">
        <f t="shared" si="928"/>
        <v>126.42299999999966</v>
      </c>
      <c r="AX881" s="115">
        <f t="shared" si="929"/>
        <v>0.37828234326950805</v>
      </c>
      <c r="AY881" s="115">
        <f t="shared" si="875"/>
        <v>23.266127617110136</v>
      </c>
      <c r="AZ881" s="115">
        <f t="shared" si="930"/>
        <v>0.38108560652583867</v>
      </c>
      <c r="BA881" s="115">
        <f t="shared" si="876"/>
        <v>23.525226792481448</v>
      </c>
      <c r="BB881" s="115">
        <f t="shared" si="931"/>
        <v>23.266127617110136</v>
      </c>
      <c r="BC881" s="115">
        <f t="shared" si="932"/>
        <v>23.266176047203089</v>
      </c>
      <c r="BD881" s="115">
        <f t="shared" si="933"/>
        <v>23.525226792481448</v>
      </c>
      <c r="BE881" s="115">
        <f t="shared" si="920"/>
        <v>0.25905074527835836</v>
      </c>
      <c r="BF881" s="115">
        <f t="shared" si="877"/>
        <v>0.379298030770927</v>
      </c>
      <c r="BG881" s="115">
        <f t="shared" si="934"/>
        <v>1302.7087003456197</v>
      </c>
      <c r="BH881" s="115">
        <f t="shared" si="935"/>
        <v>107.32465933535867</v>
      </c>
      <c r="BI881" s="115">
        <f t="shared" si="878"/>
        <v>107.32465933535867</v>
      </c>
      <c r="BJ881" s="115">
        <f t="shared" si="921"/>
        <v>-9.376605709583437</v>
      </c>
      <c r="BK881" s="115">
        <f t="shared" si="906"/>
        <v>-9.376605709583437</v>
      </c>
      <c r="BL881" s="115">
        <f t="shared" si="907"/>
        <v>-9.376605709583437</v>
      </c>
      <c r="BM881" s="115">
        <f t="shared" si="879"/>
        <v>9.376605709583437</v>
      </c>
      <c r="BN881" s="201">
        <f t="shared" si="908"/>
        <v>112.52598903592883</v>
      </c>
      <c r="BO881" s="216">
        <f t="shared" si="880"/>
        <v>14259.946461347652</v>
      </c>
      <c r="BP881" s="201"/>
      <c r="BQ881" s="110">
        <f t="shared" si="909"/>
        <v>15896.352172359615</v>
      </c>
      <c r="BR881" s="110">
        <f t="shared" si="910"/>
        <v>0.19264799395119039</v>
      </c>
      <c r="BS881" s="110">
        <f t="shared" si="922"/>
        <v>0.80735200604880963</v>
      </c>
      <c r="BT881" s="110">
        <f t="shared" si="923"/>
        <v>0.4517743287384603</v>
      </c>
      <c r="CC881" s="110"/>
      <c r="CD881" s="110"/>
      <c r="CE881" s="110"/>
      <c r="CW881" s="110"/>
      <c r="CX881" s="110"/>
    </row>
    <row r="882" spans="1:102">
      <c r="A882" s="110">
        <f t="shared" si="936"/>
        <v>0.62000000000014799</v>
      </c>
      <c r="B882" s="110">
        <f t="shared" si="911"/>
        <v>1458.172335581603</v>
      </c>
      <c r="C882" s="116">
        <f t="shared" si="912"/>
        <v>1301.6350906756668</v>
      </c>
      <c r="E882" s="205">
        <f t="shared" si="881"/>
        <v>1189.4815743591066</v>
      </c>
      <c r="F882" s="205">
        <f t="shared" si="882"/>
        <v>1280.4326812236436</v>
      </c>
      <c r="G882" s="205">
        <f t="shared" si="883"/>
        <v>-0.15362256350253231</v>
      </c>
      <c r="H882" s="205">
        <f t="shared" si="884"/>
        <v>1175.5094321691836</v>
      </c>
      <c r="I882" s="205">
        <f t="shared" si="885"/>
        <v>0</v>
      </c>
      <c r="K882" s="115">
        <f t="shared" si="886"/>
        <v>1166.1375600000188</v>
      </c>
      <c r="L882" s="115">
        <f t="shared" si="887"/>
        <v>1523.3699200000112</v>
      </c>
      <c r="M882" s="115">
        <f t="shared" si="888"/>
        <v>0.27292576419213382</v>
      </c>
      <c r="N882" s="115">
        <f t="shared" si="889"/>
        <v>1316.4450016029398</v>
      </c>
      <c r="O882" s="115">
        <f t="shared" si="890"/>
        <v>1807.1312000000064</v>
      </c>
      <c r="Q882" s="205">
        <f t="shared" si="891"/>
        <v>2.9542329993046224</v>
      </c>
      <c r="R882" s="204">
        <f t="shared" si="892"/>
        <v>242.90646818611779</v>
      </c>
      <c r="S882" s="204">
        <f t="shared" si="893"/>
        <v>242.90646818611779</v>
      </c>
      <c r="T882" s="115">
        <f t="shared" si="894"/>
        <v>0.81749250146764518</v>
      </c>
      <c r="U882" s="115">
        <f t="shared" si="871"/>
        <v>73.913823170282782</v>
      </c>
      <c r="V882" s="115">
        <f t="shared" si="895"/>
        <v>33.560358227406923</v>
      </c>
      <c r="W882" s="202">
        <f t="shared" si="872"/>
        <v>33.560358227406923</v>
      </c>
      <c r="Y882" s="205">
        <f t="shared" si="924"/>
        <v>127.48418796461453</v>
      </c>
      <c r="Z882" s="205">
        <f t="shared" si="925"/>
        <v>1.233118762189471</v>
      </c>
      <c r="AA882" s="205">
        <f t="shared" si="896"/>
        <v>71.536309633309969</v>
      </c>
      <c r="AB882" s="205">
        <f t="shared" si="913"/>
        <v>63.247639458972635</v>
      </c>
      <c r="AC882" s="205">
        <f t="shared" si="926"/>
        <v>1.2441136806074449</v>
      </c>
      <c r="AD882" s="205">
        <f t="shared" si="897"/>
        <v>72.340765006572838</v>
      </c>
      <c r="AE882" s="205">
        <f t="shared" si="914"/>
        <v>9.0931255476002022</v>
      </c>
      <c r="AF882" s="205">
        <f t="shared" si="898"/>
        <v>0.3</v>
      </c>
      <c r="AG882" s="205">
        <f t="shared" si="915"/>
        <v>0.3</v>
      </c>
      <c r="AH882" s="205">
        <f t="shared" si="916"/>
        <v>0.3</v>
      </c>
      <c r="AI882" s="205">
        <f t="shared" si="899"/>
        <v>1.240280134808448</v>
      </c>
      <c r="AJ882" s="205">
        <f t="shared" si="927"/>
        <v>1302.2864254420322</v>
      </c>
      <c r="AK882" s="205">
        <f t="shared" si="917"/>
        <v>127.39278580952475</v>
      </c>
      <c r="AL882" s="205">
        <f t="shared" si="900"/>
        <v>127.39278580952475</v>
      </c>
      <c r="AM882" s="205">
        <f t="shared" si="901"/>
        <v>-16.872014749304046</v>
      </c>
      <c r="AN882" s="205">
        <f t="shared" si="918"/>
        <v>-16.872014749304046</v>
      </c>
      <c r="AO882" s="205">
        <f t="shared" si="902"/>
        <v>-16.872014749304046</v>
      </c>
      <c r="AP882" s="205">
        <f t="shared" si="919"/>
        <v>-16.872014749304046</v>
      </c>
      <c r="AQ882" s="205">
        <f t="shared" si="873"/>
        <v>16.872014749304046</v>
      </c>
      <c r="AR882" s="215">
        <f t="shared" si="903"/>
        <v>71.152736645177924</v>
      </c>
      <c r="AS882" s="215">
        <f t="shared" si="904"/>
        <v>71.152736645177924</v>
      </c>
      <c r="AT882" s="215">
        <f t="shared" si="905"/>
        <v>306.32111112913458</v>
      </c>
      <c r="AU882" s="215">
        <f t="shared" si="874"/>
        <v>30930.324682596405</v>
      </c>
      <c r="AV882" s="201"/>
      <c r="AW882" s="115">
        <f t="shared" si="928"/>
        <v>126.52499999999225</v>
      </c>
      <c r="AX882" s="115">
        <f t="shared" si="929"/>
        <v>0.379298030770927</v>
      </c>
      <c r="AY882" s="115">
        <f t="shared" si="875"/>
        <v>23.359894762471214</v>
      </c>
      <c r="AZ882" s="115">
        <f t="shared" si="930"/>
        <v>0.38209732924433526</v>
      </c>
      <c r="BA882" s="115">
        <f t="shared" si="876"/>
        <v>23.618972643811222</v>
      </c>
      <c r="BB882" s="115">
        <f t="shared" si="931"/>
        <v>23.359894762471214</v>
      </c>
      <c r="BC882" s="115">
        <f t="shared" si="932"/>
        <v>23.359942104298923</v>
      </c>
      <c r="BD882" s="115">
        <f t="shared" si="933"/>
        <v>23.618972643811222</v>
      </c>
      <c r="BE882" s="115">
        <f t="shared" si="920"/>
        <v>0.25903053951229893</v>
      </c>
      <c r="BF882" s="115">
        <f t="shared" si="877"/>
        <v>0.38031262295961094</v>
      </c>
      <c r="BG882" s="115">
        <f t="shared" si="934"/>
        <v>1301.9975358376678</v>
      </c>
      <c r="BH882" s="115">
        <f t="shared" si="935"/>
        <v>107.36096699529288</v>
      </c>
      <c r="BI882" s="115">
        <f t="shared" si="878"/>
        <v>107.36096699529288</v>
      </c>
      <c r="BJ882" s="115">
        <f t="shared" si="921"/>
        <v>-9.3790374423758731</v>
      </c>
      <c r="BK882" s="115">
        <f t="shared" si="906"/>
        <v>-9.3790374423758731</v>
      </c>
      <c r="BL882" s="115">
        <f t="shared" si="907"/>
        <v>-9.3790374423758731</v>
      </c>
      <c r="BM882" s="115">
        <f t="shared" si="879"/>
        <v>9.3790374423758731</v>
      </c>
      <c r="BN882" s="201">
        <f t="shared" si="908"/>
        <v>113.13692467436371</v>
      </c>
      <c r="BO882" s="216">
        <f t="shared" si="880"/>
        <v>14373.083386022015</v>
      </c>
      <c r="BP882" s="201"/>
      <c r="BQ882" s="110">
        <f t="shared" si="909"/>
        <v>16028.807515679455</v>
      </c>
      <c r="BR882" s="110">
        <f t="shared" si="910"/>
        <v>0.19296709784767344</v>
      </c>
      <c r="BS882" s="110">
        <f t="shared" si="922"/>
        <v>0.80703290215232659</v>
      </c>
      <c r="BT882" s="110">
        <f t="shared" si="923"/>
        <v>0.45553870959561016</v>
      </c>
      <c r="CC882" s="110"/>
      <c r="CD882" s="110"/>
      <c r="CE882" s="110"/>
      <c r="CW882" s="110"/>
      <c r="CX882" s="110"/>
    </row>
    <row r="883" spans="1:102">
      <c r="A883" s="110">
        <f t="shared" si="936"/>
        <v>0.61000000000014798</v>
      </c>
      <c r="B883" s="110">
        <f t="shared" si="911"/>
        <v>1458.0405237173836</v>
      </c>
      <c r="C883" s="116">
        <f t="shared" si="912"/>
        <v>1300.9235633092151</v>
      </c>
      <c r="E883" s="205">
        <f t="shared" si="881"/>
        <v>1188.1533221409768</v>
      </c>
      <c r="F883" s="205">
        <f t="shared" si="882"/>
        <v>1278.8348812236436</v>
      </c>
      <c r="G883" s="205">
        <f t="shared" si="883"/>
        <v>-0.15350030516599752</v>
      </c>
      <c r="H883" s="205">
        <f t="shared" si="884"/>
        <v>1174.233675148859</v>
      </c>
      <c r="I883" s="205">
        <f t="shared" si="885"/>
        <v>0</v>
      </c>
      <c r="K883" s="115">
        <f t="shared" si="886"/>
        <v>1164.8712900000189</v>
      </c>
      <c r="L883" s="115">
        <f t="shared" si="887"/>
        <v>1522.6092800000113</v>
      </c>
      <c r="M883" s="115">
        <f t="shared" si="888"/>
        <v>0.27332361516034392</v>
      </c>
      <c r="N883" s="115">
        <f t="shared" si="889"/>
        <v>1315.5377207584056</v>
      </c>
      <c r="O883" s="115">
        <f t="shared" si="890"/>
        <v>1806.7058000000063</v>
      </c>
      <c r="Q883" s="205">
        <f t="shared" si="891"/>
        <v>2.9762082203546281</v>
      </c>
      <c r="R883" s="204">
        <f t="shared" si="892"/>
        <v>244.29895618266971</v>
      </c>
      <c r="S883" s="204">
        <f t="shared" si="893"/>
        <v>244.29895618266971</v>
      </c>
      <c r="T883" s="115">
        <f t="shared" si="894"/>
        <v>0.81950824880905426</v>
      </c>
      <c r="U883" s="115">
        <f t="shared" si="871"/>
        <v>74.187373201510809</v>
      </c>
      <c r="V883" s="115">
        <f t="shared" si="895"/>
        <v>33.688061132762968</v>
      </c>
      <c r="W883" s="202">
        <f t="shared" si="872"/>
        <v>33.688061132762968</v>
      </c>
      <c r="Y883" s="205">
        <f t="shared" si="924"/>
        <v>127.57570203245893</v>
      </c>
      <c r="Z883" s="205">
        <f t="shared" si="925"/>
        <v>1.2435851600812802</v>
      </c>
      <c r="AA883" s="205">
        <f t="shared" si="896"/>
        <v>72.059855521302509</v>
      </c>
      <c r="AB883" s="205">
        <f t="shared" si="913"/>
        <v>63.416359606465676</v>
      </c>
      <c r="AC883" s="205">
        <f t="shared" si="926"/>
        <v>1.2546127605120181</v>
      </c>
      <c r="AD883" s="205">
        <f t="shared" si="897"/>
        <v>72.865957990685416</v>
      </c>
      <c r="AE883" s="205">
        <f t="shared" si="914"/>
        <v>9.4495983842197404</v>
      </c>
      <c r="AF883" s="205">
        <f t="shared" si="898"/>
        <v>0.3</v>
      </c>
      <c r="AG883" s="205">
        <f t="shared" si="915"/>
        <v>0.3</v>
      </c>
      <c r="AH883" s="205">
        <f t="shared" si="916"/>
        <v>0.3</v>
      </c>
      <c r="AI883" s="205">
        <f t="shared" si="899"/>
        <v>1.2507654320299793</v>
      </c>
      <c r="AJ883" s="205">
        <f t="shared" si="927"/>
        <v>1301.5746815641605</v>
      </c>
      <c r="AK883" s="205">
        <f t="shared" si="917"/>
        <v>127.48418796461453</v>
      </c>
      <c r="AL883" s="205">
        <f t="shared" si="900"/>
        <v>127.48418796461453</v>
      </c>
      <c r="AM883" s="205">
        <f t="shared" si="901"/>
        <v>-16.892231465034648</v>
      </c>
      <c r="AN883" s="205">
        <f t="shared" si="918"/>
        <v>-16.892231465034648</v>
      </c>
      <c r="AO883" s="205">
        <f t="shared" si="902"/>
        <v>-16.892231465034648</v>
      </c>
      <c r="AP883" s="205">
        <f t="shared" si="919"/>
        <v>-16.892231465034648</v>
      </c>
      <c r="AQ883" s="205">
        <f t="shared" si="873"/>
        <v>16.892231465034648</v>
      </c>
      <c r="AR883" s="215">
        <f t="shared" si="903"/>
        <v>71.176749747832375</v>
      </c>
      <c r="AS883" s="215">
        <f t="shared" si="904"/>
        <v>71.176749747832375</v>
      </c>
      <c r="AT883" s="215">
        <f t="shared" si="905"/>
        <v>307.56703694521485</v>
      </c>
      <c r="AU883" s="215">
        <f t="shared" si="874"/>
        <v>31237.891719541622</v>
      </c>
      <c r="AV883" s="201"/>
      <c r="AW883" s="115">
        <f t="shared" si="928"/>
        <v>126.62699999998483</v>
      </c>
      <c r="AX883" s="115">
        <f t="shared" si="929"/>
        <v>0.38031262295961094</v>
      </c>
      <c r="AY883" s="115">
        <f t="shared" si="875"/>
        <v>23.453686216117077</v>
      </c>
      <c r="AZ883" s="115">
        <f t="shared" si="930"/>
        <v>0.38310796488010423</v>
      </c>
      <c r="BA883" s="115">
        <f t="shared" si="876"/>
        <v>23.712741759520878</v>
      </c>
      <c r="BB883" s="115">
        <f t="shared" si="931"/>
        <v>23.453686216117077</v>
      </c>
      <c r="BC883" s="115">
        <f t="shared" si="932"/>
        <v>23.453732478722682</v>
      </c>
      <c r="BD883" s="115">
        <f t="shared" si="933"/>
        <v>23.712741759520878</v>
      </c>
      <c r="BE883" s="115">
        <f t="shared" si="920"/>
        <v>0.25900928079819607</v>
      </c>
      <c r="BF883" s="115">
        <f t="shared" si="877"/>
        <v>0.38132612356863149</v>
      </c>
      <c r="BG883" s="115">
        <f t="shared" si="934"/>
        <v>1301.2861309799498</v>
      </c>
      <c r="BH883" s="115">
        <f t="shared" si="935"/>
        <v>107.3972528452713</v>
      </c>
      <c r="BI883" s="115">
        <f t="shared" si="878"/>
        <v>107.3972528452713</v>
      </c>
      <c r="BJ883" s="115">
        <f t="shared" si="921"/>
        <v>-9.3814464574164891</v>
      </c>
      <c r="BK883" s="115">
        <f t="shared" si="906"/>
        <v>-9.3814464574164891</v>
      </c>
      <c r="BL883" s="115">
        <f t="shared" si="907"/>
        <v>-9.3814464574164891</v>
      </c>
      <c r="BM883" s="115">
        <f t="shared" si="879"/>
        <v>9.3814464574164891</v>
      </c>
      <c r="BN883" s="201">
        <f t="shared" si="908"/>
        <v>113.74974925320396</v>
      </c>
      <c r="BO883" s="216">
        <f t="shared" si="880"/>
        <v>14486.833135275219</v>
      </c>
      <c r="BP883" s="201"/>
      <c r="BQ883" s="110">
        <f t="shared" si="909"/>
        <v>16161.93899370186</v>
      </c>
      <c r="BR883" s="110">
        <f t="shared" si="910"/>
        <v>0.19328059418931542</v>
      </c>
      <c r="BS883" s="110">
        <f t="shared" si="922"/>
        <v>0.80671940581068458</v>
      </c>
      <c r="BT883" s="110">
        <f t="shared" si="923"/>
        <v>0.45932230620100689</v>
      </c>
      <c r="CC883" s="110"/>
      <c r="CD883" s="110"/>
      <c r="CE883" s="110"/>
      <c r="CW883" s="110"/>
      <c r="CX883" s="110"/>
    </row>
    <row r="884" spans="1:102">
      <c r="A884" s="110">
        <f t="shared" si="936"/>
        <v>0.60000000000014797</v>
      </c>
      <c r="B884" s="110">
        <f t="shared" si="911"/>
        <v>1457.9087118531643</v>
      </c>
      <c r="C884" s="116">
        <f t="shared" si="912"/>
        <v>1300.2117958117367</v>
      </c>
      <c r="E884" s="205">
        <f t="shared" si="881"/>
        <v>1186.8239435680957</v>
      </c>
      <c r="F884" s="205">
        <f t="shared" si="882"/>
        <v>1277.2342812236438</v>
      </c>
      <c r="G884" s="205">
        <f t="shared" si="883"/>
        <v>-0.15337783327917992</v>
      </c>
      <c r="H884" s="205">
        <f t="shared" si="884"/>
        <v>1172.9570018724487</v>
      </c>
      <c r="I884" s="205">
        <f t="shared" si="885"/>
        <v>0</v>
      </c>
      <c r="K884" s="115">
        <f t="shared" si="886"/>
        <v>1163.6040000000187</v>
      </c>
      <c r="L884" s="115">
        <f t="shared" si="887"/>
        <v>1521.8480000000113</v>
      </c>
      <c r="M884" s="115">
        <f t="shared" si="888"/>
        <v>0.27372262773722039</v>
      </c>
      <c r="N884" s="115">
        <f t="shared" si="889"/>
        <v>1314.6303497508688</v>
      </c>
      <c r="O884" s="115">
        <f t="shared" si="890"/>
        <v>1806.2800000000063</v>
      </c>
      <c r="Q884" s="205">
        <f t="shared" si="891"/>
        <v>2.998382434073712</v>
      </c>
      <c r="R884" s="204">
        <f t="shared" si="892"/>
        <v>245.6831017621812</v>
      </c>
      <c r="S884" s="204">
        <f t="shared" si="893"/>
        <v>245.6831017621812</v>
      </c>
      <c r="T884" s="115">
        <f t="shared" si="894"/>
        <v>0.82152028185580672</v>
      </c>
      <c r="U884" s="115">
        <f t="shared" si="871"/>
        <v>74.460754882375539</v>
      </c>
      <c r="V884" s="115">
        <f t="shared" si="895"/>
        <v>33.815739018709515</v>
      </c>
      <c r="W884" s="202">
        <f t="shared" si="872"/>
        <v>33.815739018709515</v>
      </c>
      <c r="Y884" s="205">
        <f t="shared" si="924"/>
        <v>127.66732764102915</v>
      </c>
      <c r="Z884" s="205">
        <f t="shared" si="925"/>
        <v>1.2541469834526473</v>
      </c>
      <c r="AA884" s="205">
        <f t="shared" si="896"/>
        <v>72.584301368879352</v>
      </c>
      <c r="AB884" s="205">
        <f t="shared" si="913"/>
        <v>63.585281921116021</v>
      </c>
      <c r="AC884" s="205">
        <f t="shared" si="926"/>
        <v>1.2652076655154649</v>
      </c>
      <c r="AD884" s="205">
        <f t="shared" si="897"/>
        <v>73.392012962071405</v>
      </c>
      <c r="AE884" s="205">
        <f t="shared" si="914"/>
        <v>9.8067310409553841</v>
      </c>
      <c r="AF884" s="205">
        <f t="shared" si="898"/>
        <v>0.3</v>
      </c>
      <c r="AG884" s="205">
        <f t="shared" si="915"/>
        <v>0.3</v>
      </c>
      <c r="AH884" s="205">
        <f t="shared" si="916"/>
        <v>0.3</v>
      </c>
      <c r="AI884" s="205">
        <f t="shared" si="899"/>
        <v>1.2613456180652287</v>
      </c>
      <c r="AJ884" s="205">
        <f t="shared" si="927"/>
        <v>1300.862626797719</v>
      </c>
      <c r="AK884" s="205">
        <f t="shared" si="917"/>
        <v>127.57570203245893</v>
      </c>
      <c r="AL884" s="205">
        <f t="shared" si="900"/>
        <v>127.57570203245893</v>
      </c>
      <c r="AM884" s="205">
        <f t="shared" si="901"/>
        <v>-16.91250657428882</v>
      </c>
      <c r="AN884" s="205">
        <f t="shared" si="918"/>
        <v>-16.91250657428882</v>
      </c>
      <c r="AO884" s="205">
        <f t="shared" si="902"/>
        <v>-16.91250657428882</v>
      </c>
      <c r="AP884" s="205">
        <f t="shared" si="919"/>
        <v>-16.91250657428882</v>
      </c>
      <c r="AQ884" s="205">
        <f t="shared" si="873"/>
        <v>16.91250657428882</v>
      </c>
      <c r="AR884" s="215">
        <f t="shared" si="903"/>
        <v>71.200680118162865</v>
      </c>
      <c r="AS884" s="215">
        <f t="shared" si="904"/>
        <v>71.200680118162865</v>
      </c>
      <c r="AT884" s="215">
        <f t="shared" si="905"/>
        <v>308.81760683776724</v>
      </c>
      <c r="AU884" s="215">
        <f t="shared" si="874"/>
        <v>31546.70932637939</v>
      </c>
      <c r="AV884" s="201"/>
      <c r="AW884" s="115">
        <f t="shared" si="928"/>
        <v>126.72900000002289</v>
      </c>
      <c r="AX884" s="115">
        <f t="shared" si="929"/>
        <v>0.38132612356863149</v>
      </c>
      <c r="AY884" s="115">
        <f t="shared" si="875"/>
        <v>23.547501750779627</v>
      </c>
      <c r="AZ884" s="115">
        <f t="shared" si="930"/>
        <v>0.38411751714396009</v>
      </c>
      <c r="BA884" s="115">
        <f t="shared" si="876"/>
        <v>23.806533921384659</v>
      </c>
      <c r="BB884" s="115">
        <f t="shared" si="931"/>
        <v>23.547501750779627</v>
      </c>
      <c r="BC884" s="115">
        <f t="shared" si="932"/>
        <v>23.547546943296847</v>
      </c>
      <c r="BD884" s="115">
        <f t="shared" si="933"/>
        <v>23.806533921384659</v>
      </c>
      <c r="BE884" s="115">
        <f t="shared" si="920"/>
        <v>0.25898697808781179</v>
      </c>
      <c r="BF884" s="115">
        <f t="shared" si="877"/>
        <v>0.38233853630246695</v>
      </c>
      <c r="BG884" s="115">
        <f t="shared" si="934"/>
        <v>1300.5744865991569</v>
      </c>
      <c r="BH884" s="115">
        <f t="shared" si="935"/>
        <v>107.43351682131096</v>
      </c>
      <c r="BI884" s="115">
        <f t="shared" si="878"/>
        <v>107.43351682131096</v>
      </c>
      <c r="BJ884" s="115">
        <f t="shared" si="921"/>
        <v>-9.3838328852974779</v>
      </c>
      <c r="BK884" s="115">
        <f t="shared" si="906"/>
        <v>-9.3838328852974779</v>
      </c>
      <c r="BL884" s="115">
        <f t="shared" si="907"/>
        <v>-9.3838328852974779</v>
      </c>
      <c r="BM884" s="115">
        <f t="shared" si="879"/>
        <v>9.3838328852974779</v>
      </c>
      <c r="BN884" s="201">
        <f t="shared" si="908"/>
        <v>114.36447042808489</v>
      </c>
      <c r="BO884" s="216">
        <f t="shared" si="880"/>
        <v>14601.197605703304</v>
      </c>
      <c r="BP884" s="201"/>
      <c r="BQ884" s="110">
        <f t="shared" si="909"/>
        <v>16295.748777770912</v>
      </c>
      <c r="BR884" s="110">
        <f t="shared" si="910"/>
        <v>0.19358858409386115</v>
      </c>
      <c r="BS884" s="110">
        <f t="shared" si="922"/>
        <v>0.80641141590613885</v>
      </c>
      <c r="BT884" s="110">
        <f t="shared" si="923"/>
        <v>0.46312518026424931</v>
      </c>
      <c r="CC884" s="110"/>
      <c r="CD884" s="110"/>
      <c r="CE884" s="110"/>
      <c r="CW884" s="110"/>
      <c r="CX884" s="110"/>
    </row>
    <row r="885" spans="1:102">
      <c r="A885" s="110">
        <f t="shared" si="936"/>
        <v>0.59000000000014796</v>
      </c>
      <c r="B885" s="110">
        <f t="shared" si="911"/>
        <v>1457.7768999889449</v>
      </c>
      <c r="C885" s="116">
        <f t="shared" si="912"/>
        <v>1299.4997890105551</v>
      </c>
      <c r="E885" s="205">
        <f t="shared" si="881"/>
        <v>1185.493438640463</v>
      </c>
      <c r="F885" s="205">
        <f t="shared" si="882"/>
        <v>1275.6308812236439</v>
      </c>
      <c r="G885" s="205">
        <f t="shared" si="883"/>
        <v>-0.15325515142515542</v>
      </c>
      <c r="H885" s="205">
        <f t="shared" si="884"/>
        <v>1171.6794112283012</v>
      </c>
      <c r="I885" s="205">
        <f t="shared" si="885"/>
        <v>0</v>
      </c>
      <c r="K885" s="115">
        <f t="shared" si="886"/>
        <v>1162.3356900000188</v>
      </c>
      <c r="L885" s="115">
        <f t="shared" si="887"/>
        <v>1521.0860800000114</v>
      </c>
      <c r="M885" s="115">
        <f t="shared" si="888"/>
        <v>0.27412280701753794</v>
      </c>
      <c r="N885" s="115">
        <f t="shared" si="889"/>
        <v>1313.722891947491</v>
      </c>
      <c r="O885" s="115">
        <f t="shared" si="890"/>
        <v>1805.8538000000062</v>
      </c>
      <c r="Q885" s="205">
        <f t="shared" si="891"/>
        <v>3.0207586719271791</v>
      </c>
      <c r="R885" s="204">
        <f t="shared" si="892"/>
        <v>247.05834624883022</v>
      </c>
      <c r="S885" s="204">
        <f t="shared" si="893"/>
        <v>247.05834624883022</v>
      </c>
      <c r="T885" s="115">
        <f t="shared" si="894"/>
        <v>0.82352860993107835</v>
      </c>
      <c r="U885" s="115">
        <f t="shared" si="871"/>
        <v>74.733967214687368</v>
      </c>
      <c r="V885" s="115">
        <f t="shared" si="895"/>
        <v>33.943391456767827</v>
      </c>
      <c r="W885" s="202">
        <f t="shared" si="872"/>
        <v>33.943391456767827</v>
      </c>
      <c r="Y885" s="205">
        <f t="shared" si="924"/>
        <v>127.75906441474933</v>
      </c>
      <c r="Z885" s="205">
        <f t="shared" si="925"/>
        <v>1.2648056912074517</v>
      </c>
      <c r="AA885" s="205">
        <f t="shared" si="896"/>
        <v>73.109564592144949</v>
      </c>
      <c r="AB885" s="205">
        <f t="shared" si="913"/>
        <v>63.75440698685891</v>
      </c>
      <c r="AC885" s="205">
        <f t="shared" si="926"/>
        <v>1.2758998599717493</v>
      </c>
      <c r="AD885" s="205">
        <f t="shared" si="897"/>
        <v>73.918846008310751</v>
      </c>
      <c r="AE885" s="205">
        <f t="shared" si="914"/>
        <v>10.164439021451841</v>
      </c>
      <c r="AF885" s="205">
        <f t="shared" si="898"/>
        <v>0.3</v>
      </c>
      <c r="AG885" s="205">
        <f t="shared" si="915"/>
        <v>0.3</v>
      </c>
      <c r="AH885" s="205">
        <f t="shared" si="916"/>
        <v>0.3</v>
      </c>
      <c r="AI885" s="205">
        <f t="shared" si="899"/>
        <v>1.272022114171133</v>
      </c>
      <c r="AJ885" s="205">
        <f t="shared" si="927"/>
        <v>1300.1502589211</v>
      </c>
      <c r="AK885" s="205">
        <f t="shared" si="917"/>
        <v>127.66732764102915</v>
      </c>
      <c r="AL885" s="205">
        <f t="shared" si="900"/>
        <v>127.66732764102915</v>
      </c>
      <c r="AM885" s="205">
        <f t="shared" si="901"/>
        <v>-16.932839810088812</v>
      </c>
      <c r="AN885" s="205">
        <f t="shared" si="918"/>
        <v>-16.932839810088812</v>
      </c>
      <c r="AO885" s="205">
        <f t="shared" si="902"/>
        <v>-16.932839810088812</v>
      </c>
      <c r="AP885" s="205">
        <f t="shared" si="919"/>
        <v>-16.932839810088812</v>
      </c>
      <c r="AQ885" s="205">
        <f t="shared" si="873"/>
        <v>16.932839810088812</v>
      </c>
      <c r="AR885" s="215">
        <f t="shared" si="903"/>
        <v>71.224528274066444</v>
      </c>
      <c r="AS885" s="215">
        <f t="shared" si="904"/>
        <v>71.224528274066444</v>
      </c>
      <c r="AT885" s="215">
        <f t="shared" si="905"/>
        <v>310.07284471113189</v>
      </c>
      <c r="AU885" s="215">
        <f t="shared" si="874"/>
        <v>31856.782171090523</v>
      </c>
      <c r="AV885" s="201"/>
      <c r="AW885" s="115">
        <f t="shared" si="928"/>
        <v>126.83099999999274</v>
      </c>
      <c r="AX885" s="115">
        <f t="shared" si="929"/>
        <v>0.38233853630246689</v>
      </c>
      <c r="AY885" s="115">
        <f t="shared" si="875"/>
        <v>23.641341140558652</v>
      </c>
      <c r="AZ885" s="115">
        <f t="shared" si="930"/>
        <v>0.38512598971819706</v>
      </c>
      <c r="BA885" s="115">
        <f t="shared" si="876"/>
        <v>23.900348912458718</v>
      </c>
      <c r="BB885" s="115">
        <f t="shared" si="931"/>
        <v>23.641341140558652</v>
      </c>
      <c r="BC885" s="115">
        <f t="shared" si="932"/>
        <v>23.641385272149822</v>
      </c>
      <c r="BD885" s="115">
        <f t="shared" si="933"/>
        <v>23.900348912458718</v>
      </c>
      <c r="BE885" s="115">
        <f t="shared" si="920"/>
        <v>0.25896364030889529</v>
      </c>
      <c r="BF885" s="115">
        <f t="shared" si="877"/>
        <v>0.38334986483720584</v>
      </c>
      <c r="BG885" s="115">
        <f t="shared" si="934"/>
        <v>1299.8626035168109</v>
      </c>
      <c r="BH885" s="115">
        <f t="shared" si="935"/>
        <v>107.46975886017925</v>
      </c>
      <c r="BI885" s="115">
        <f t="shared" si="878"/>
        <v>107.46975886017925</v>
      </c>
      <c r="BJ885" s="115">
        <f t="shared" si="921"/>
        <v>-9.3861968564150899</v>
      </c>
      <c r="BK885" s="115">
        <f t="shared" si="906"/>
        <v>-9.3861968564150899</v>
      </c>
      <c r="BL885" s="115">
        <f t="shared" si="907"/>
        <v>-9.3861968564150899</v>
      </c>
      <c r="BM885" s="115">
        <f t="shared" si="879"/>
        <v>9.3861968564150899</v>
      </c>
      <c r="BN885" s="201">
        <f t="shared" si="908"/>
        <v>114.9810959069595</v>
      </c>
      <c r="BO885" s="216">
        <f t="shared" si="880"/>
        <v>14716.178701610264</v>
      </c>
      <c r="BP885" s="201"/>
      <c r="BQ885" s="110">
        <f t="shared" si="909"/>
        <v>16430.239048558291</v>
      </c>
      <c r="BR885" s="110">
        <f t="shared" si="910"/>
        <v>0.19389116662843608</v>
      </c>
      <c r="BS885" s="110">
        <f t="shared" si="922"/>
        <v>0.80610883337156392</v>
      </c>
      <c r="BT885" s="110">
        <f t="shared" si="923"/>
        <v>0.4669473937600267</v>
      </c>
      <c r="CC885" s="110"/>
      <c r="CD885" s="110"/>
      <c r="CE885" s="110"/>
      <c r="CW885" s="110"/>
      <c r="CX885" s="110"/>
    </row>
    <row r="886" spans="1:102">
      <c r="A886" s="110">
        <f t="shared" si="936"/>
        <v>0.58000000000014795</v>
      </c>
      <c r="B886" s="110">
        <f t="shared" si="911"/>
        <v>1457.6450881247256</v>
      </c>
      <c r="C886" s="116">
        <f t="shared" si="912"/>
        <v>1298.7875437278144</v>
      </c>
      <c r="E886" s="205">
        <f t="shared" si="881"/>
        <v>1184.1618073580789</v>
      </c>
      <c r="F886" s="205">
        <f t="shared" si="882"/>
        <v>1274.0246812236437</v>
      </c>
      <c r="G886" s="205">
        <f t="shared" si="883"/>
        <v>-0.15313226316473258</v>
      </c>
      <c r="H886" s="205">
        <f t="shared" si="884"/>
        <v>1170.4009021085581</v>
      </c>
      <c r="I886" s="205">
        <f t="shared" si="885"/>
        <v>0</v>
      </c>
      <c r="K886" s="115">
        <f t="shared" si="886"/>
        <v>1161.0663600000189</v>
      </c>
      <c r="L886" s="115">
        <f t="shared" si="887"/>
        <v>1520.3235200000113</v>
      </c>
      <c r="M886" s="115">
        <f t="shared" si="888"/>
        <v>0.27452415812590908</v>
      </c>
      <c r="N886" s="115">
        <f t="shared" si="889"/>
        <v>1312.8153507330298</v>
      </c>
      <c r="O886" s="115">
        <f t="shared" si="890"/>
        <v>1805.4272000000065</v>
      </c>
      <c r="Q886" s="205">
        <f t="shared" si="891"/>
        <v>3.04334002466668</v>
      </c>
      <c r="R886" s="204">
        <f t="shared" si="892"/>
        <v>248.42411124216071</v>
      </c>
      <c r="S886" s="204">
        <f t="shared" si="893"/>
        <v>248.42411124216071</v>
      </c>
      <c r="T886" s="115">
        <f t="shared" si="894"/>
        <v>0.82553324232901293</v>
      </c>
      <c r="U886" s="115">
        <f t="shared" si="871"/>
        <v>75.007009211936222</v>
      </c>
      <c r="V886" s="115">
        <f t="shared" si="895"/>
        <v>34.071018023756736</v>
      </c>
      <c r="W886" s="202">
        <f t="shared" si="872"/>
        <v>34.071018023756736</v>
      </c>
      <c r="Y886" s="205">
        <f t="shared" si="924"/>
        <v>127.85091197431473</v>
      </c>
      <c r="Z886" s="205">
        <f t="shared" si="925"/>
        <v>1.2755627706856565</v>
      </c>
      <c r="AA886" s="205">
        <f t="shared" si="896"/>
        <v>73.635558966726251</v>
      </c>
      <c r="AB886" s="205">
        <f t="shared" si="913"/>
        <v>63.923735384959798</v>
      </c>
      <c r="AC886" s="205">
        <f t="shared" si="926"/>
        <v>1.286690836782185</v>
      </c>
      <c r="AD886" s="205">
        <f t="shared" si="897"/>
        <v>74.446369534593472</v>
      </c>
      <c r="AE886" s="205">
        <f t="shared" si="914"/>
        <v>10.522634149633674</v>
      </c>
      <c r="AF886" s="205">
        <f t="shared" si="898"/>
        <v>0.3</v>
      </c>
      <c r="AG886" s="205">
        <f t="shared" si="915"/>
        <v>0.3</v>
      </c>
      <c r="AH886" s="205">
        <f t="shared" si="916"/>
        <v>0.3</v>
      </c>
      <c r="AI886" s="205">
        <f t="shared" si="899"/>
        <v>1.2827963679676666</v>
      </c>
      <c r="AJ886" s="205">
        <f t="shared" si="927"/>
        <v>1299.4375755679621</v>
      </c>
      <c r="AK886" s="205">
        <f t="shared" si="917"/>
        <v>127.75906441474933</v>
      </c>
      <c r="AL886" s="205">
        <f t="shared" si="900"/>
        <v>127.75906441474933</v>
      </c>
      <c r="AM886" s="205">
        <f t="shared" si="901"/>
        <v>-16.953230905239717</v>
      </c>
      <c r="AN886" s="205">
        <f t="shared" si="918"/>
        <v>-16.953230905239717</v>
      </c>
      <c r="AO886" s="205">
        <f t="shared" si="902"/>
        <v>-16.953230905239717</v>
      </c>
      <c r="AP886" s="205">
        <f t="shared" si="919"/>
        <v>-16.953230905239717</v>
      </c>
      <c r="AQ886" s="205">
        <f t="shared" si="873"/>
        <v>16.953230905239717</v>
      </c>
      <c r="AR886" s="215">
        <f t="shared" si="903"/>
        <v>71.248294730616948</v>
      </c>
      <c r="AS886" s="215">
        <f t="shared" si="904"/>
        <v>71.248294730616948</v>
      </c>
      <c r="AT886" s="215">
        <f t="shared" si="905"/>
        <v>311.33277460082007</v>
      </c>
      <c r="AU886" s="215">
        <f t="shared" si="874"/>
        <v>32168.114945691344</v>
      </c>
      <c r="AV886" s="201"/>
      <c r="AW886" s="115">
        <f t="shared" si="928"/>
        <v>126.93299999998533</v>
      </c>
      <c r="AX886" s="115">
        <f t="shared" si="929"/>
        <v>0.38334986483720584</v>
      </c>
      <c r="AY886" s="115">
        <f t="shared" si="875"/>
        <v>23.735204160897702</v>
      </c>
      <c r="AZ886" s="115">
        <f t="shared" si="930"/>
        <v>0.38613338625679289</v>
      </c>
      <c r="BA886" s="115">
        <f t="shared" si="876"/>
        <v>23.99418651705809</v>
      </c>
      <c r="BB886" s="115">
        <f t="shared" si="931"/>
        <v>23.735204160897702</v>
      </c>
      <c r="BC886" s="115">
        <f t="shared" si="932"/>
        <v>23.735247240713974</v>
      </c>
      <c r="BD886" s="115">
        <f t="shared" si="933"/>
        <v>23.99418651705809</v>
      </c>
      <c r="BE886" s="115">
        <f t="shared" si="920"/>
        <v>0.2589392763441154</v>
      </c>
      <c r="BF886" s="115">
        <f t="shared" si="877"/>
        <v>0.38436011282078619</v>
      </c>
      <c r="BG886" s="115">
        <f t="shared" si="934"/>
        <v>1299.1504825492912</v>
      </c>
      <c r="BH886" s="115">
        <f t="shared" si="935"/>
        <v>107.50597889964401</v>
      </c>
      <c r="BI886" s="115">
        <f t="shared" si="878"/>
        <v>107.50597889964401</v>
      </c>
      <c r="BJ886" s="115">
        <f t="shared" si="921"/>
        <v>-9.38853850064136</v>
      </c>
      <c r="BK886" s="115">
        <f t="shared" si="906"/>
        <v>-9.38853850064136</v>
      </c>
      <c r="BL886" s="115">
        <f t="shared" si="907"/>
        <v>-9.38853850064136</v>
      </c>
      <c r="BM886" s="115">
        <f t="shared" si="879"/>
        <v>9.38853850064136</v>
      </c>
      <c r="BN886" s="201">
        <f t="shared" si="908"/>
        <v>115.59963345049736</v>
      </c>
      <c r="BO886" s="216">
        <f t="shared" si="880"/>
        <v>14831.778335060762</v>
      </c>
      <c r="BP886" s="201"/>
      <c r="BQ886" s="110">
        <f t="shared" si="909"/>
        <v>16565.411996123821</v>
      </c>
      <c r="BR886" s="110">
        <f t="shared" si="910"/>
        <v>0.19418843885813669</v>
      </c>
      <c r="BS886" s="110">
        <f t="shared" si="922"/>
        <v>0.80581156114186336</v>
      </c>
      <c r="BT886" s="110">
        <f t="shared" si="923"/>
        <v>0.47078900892983899</v>
      </c>
      <c r="CC886" s="110"/>
      <c r="CD886" s="110"/>
      <c r="CE886" s="110"/>
      <c r="CW886" s="110"/>
      <c r="CX886" s="110"/>
    </row>
    <row r="887" spans="1:102">
      <c r="A887" s="110">
        <f t="shared" si="936"/>
        <v>0.57000000000014794</v>
      </c>
      <c r="B887" s="110">
        <f t="shared" si="911"/>
        <v>1457.5132762605062</v>
      </c>
      <c r="C887" s="116">
        <f t="shared" si="912"/>
        <v>1298.0750607805082</v>
      </c>
      <c r="E887" s="205">
        <f t="shared" si="881"/>
        <v>1182.8290497209432</v>
      </c>
      <c r="F887" s="205">
        <f t="shared" si="882"/>
        <v>1272.4156812236438</v>
      </c>
      <c r="G887" s="205">
        <f t="shared" si="883"/>
        <v>-0.15300917203639541</v>
      </c>
      <c r="H887" s="205">
        <f t="shared" si="884"/>
        <v>1169.1214734091852</v>
      </c>
      <c r="I887" s="205">
        <f t="shared" si="885"/>
        <v>0</v>
      </c>
      <c r="K887" s="115">
        <f t="shared" si="886"/>
        <v>1159.7960100000189</v>
      </c>
      <c r="L887" s="115">
        <f t="shared" si="887"/>
        <v>1519.5603200000112</v>
      </c>
      <c r="M887" s="115">
        <f t="shared" si="888"/>
        <v>0.27492668621700284</v>
      </c>
      <c r="N887" s="115">
        <f t="shared" si="889"/>
        <v>1311.9077295099594</v>
      </c>
      <c r="O887" s="115">
        <f t="shared" si="890"/>
        <v>1805.0002000000063</v>
      </c>
      <c r="Q887" s="205">
        <f t="shared" si="891"/>
        <v>3.0661296438105579</v>
      </c>
      <c r="R887" s="204">
        <f t="shared" si="892"/>
        <v>249.77979790945326</v>
      </c>
      <c r="S887" s="204">
        <f t="shared" si="893"/>
        <v>249.77979790945326</v>
      </c>
      <c r="T887" s="115">
        <f t="shared" si="894"/>
        <v>0.82753418831482684</v>
      </c>
      <c r="U887" s="115">
        <f t="shared" si="871"/>
        <v>75.279879899177004</v>
      </c>
      <c r="V887" s="115">
        <f t="shared" si="895"/>
        <v>34.198618301755751</v>
      </c>
      <c r="W887" s="202">
        <f t="shared" si="872"/>
        <v>34.198618301755751</v>
      </c>
      <c r="Y887" s="205">
        <f t="shared" si="924"/>
        <v>127.94286993728281</v>
      </c>
      <c r="Z887" s="205">
        <f t="shared" si="925"/>
        <v>1.2864197383745917</v>
      </c>
      <c r="AA887" s="205">
        <f t="shared" si="896"/>
        <v>74.162194487197112</v>
      </c>
      <c r="AB887" s="205">
        <f t="shared" si="913"/>
        <v>64.093267694012198</v>
      </c>
      <c r="AC887" s="205">
        <f t="shared" si="926"/>
        <v>1.2975821181094505</v>
      </c>
      <c r="AD887" s="205">
        <f t="shared" si="897"/>
        <v>74.974492121715457</v>
      </c>
      <c r="AE887" s="205">
        <f t="shared" si="914"/>
        <v>10.881224427703259</v>
      </c>
      <c r="AF887" s="205">
        <f t="shared" si="898"/>
        <v>0.3</v>
      </c>
      <c r="AG887" s="205">
        <f t="shared" si="915"/>
        <v>0.3</v>
      </c>
      <c r="AH887" s="205">
        <f t="shared" si="916"/>
        <v>0.3</v>
      </c>
      <c r="AI887" s="205">
        <f t="shared" si="899"/>
        <v>1.2936698540265346</v>
      </c>
      <c r="AJ887" s="205">
        <f t="shared" si="927"/>
        <v>1298.7245742197708</v>
      </c>
      <c r="AK887" s="205">
        <f t="shared" si="917"/>
        <v>127.85091197431473</v>
      </c>
      <c r="AL887" s="205">
        <f t="shared" si="900"/>
        <v>127.85091197431473</v>
      </c>
      <c r="AM887" s="205">
        <f t="shared" si="901"/>
        <v>-16.97367959261787</v>
      </c>
      <c r="AN887" s="205">
        <f t="shared" si="918"/>
        <v>-16.97367959261787</v>
      </c>
      <c r="AO887" s="205">
        <f t="shared" si="902"/>
        <v>-16.97367959261787</v>
      </c>
      <c r="AP887" s="205">
        <f t="shared" si="919"/>
        <v>-16.97367959261787</v>
      </c>
      <c r="AQ887" s="205">
        <f t="shared" si="873"/>
        <v>16.97367959261787</v>
      </c>
      <c r="AR887" s="215">
        <f t="shared" si="903"/>
        <v>71.271979998921822</v>
      </c>
      <c r="AS887" s="215">
        <f t="shared" si="904"/>
        <v>71.271979998921822</v>
      </c>
      <c r="AT887" s="215">
        <f t="shared" si="905"/>
        <v>312.59742067452765</v>
      </c>
      <c r="AU887" s="215">
        <f t="shared" si="874"/>
        <v>32480.712366365871</v>
      </c>
      <c r="AV887" s="201"/>
      <c r="AW887" s="115">
        <f t="shared" si="928"/>
        <v>127.03500000000065</v>
      </c>
      <c r="AX887" s="115">
        <f t="shared" si="929"/>
        <v>0.38436011282078619</v>
      </c>
      <c r="AY887" s="115">
        <f t="shared" si="875"/>
        <v>23.829090588563837</v>
      </c>
      <c r="AZ887" s="115">
        <f t="shared" si="930"/>
        <v>0.38713971038564754</v>
      </c>
      <c r="BA887" s="115">
        <f t="shared" si="876"/>
        <v>24.088046520737354</v>
      </c>
      <c r="BB887" s="115">
        <f t="shared" si="931"/>
        <v>23.829090588563837</v>
      </c>
      <c r="BC887" s="115">
        <f t="shared" si="932"/>
        <v>23.829132625720387</v>
      </c>
      <c r="BD887" s="115">
        <f t="shared" si="933"/>
        <v>24.088046520737354</v>
      </c>
      <c r="BE887" s="115">
        <f t="shared" si="920"/>
        <v>0.25891389501696693</v>
      </c>
      <c r="BF887" s="115">
        <f t="shared" si="877"/>
        <v>0.38536928387326386</v>
      </c>
      <c r="BG887" s="115">
        <f t="shared" si="934"/>
        <v>1298.4381245078748</v>
      </c>
      <c r="BH887" s="115">
        <f t="shared" si="935"/>
        <v>107.54217687829158</v>
      </c>
      <c r="BI887" s="115">
        <f t="shared" si="878"/>
        <v>107.54217687829158</v>
      </c>
      <c r="BJ887" s="115">
        <f t="shared" si="921"/>
        <v>-9.3908579470698683</v>
      </c>
      <c r="BK887" s="115">
        <f t="shared" si="906"/>
        <v>-9.3908579470698683</v>
      </c>
      <c r="BL887" s="115">
        <f t="shared" si="907"/>
        <v>-9.3908579470698683</v>
      </c>
      <c r="BM887" s="115">
        <f t="shared" si="879"/>
        <v>9.3908579470698683</v>
      </c>
      <c r="BN887" s="201">
        <f t="shared" si="908"/>
        <v>116.22009087246663</v>
      </c>
      <c r="BO887" s="216">
        <f t="shared" si="880"/>
        <v>14947.998425933229</v>
      </c>
      <c r="BP887" s="201"/>
      <c r="BQ887" s="110">
        <f t="shared" si="909"/>
        <v>16701.269819976493</v>
      </c>
      <c r="BR887" s="110">
        <f t="shared" si="910"/>
        <v>0.19448049589328525</v>
      </c>
      <c r="BS887" s="110">
        <f t="shared" si="922"/>
        <v>0.8055195041067148</v>
      </c>
      <c r="BT887" s="110">
        <f t="shared" si="923"/>
        <v>0.47465008828373195</v>
      </c>
      <c r="CC887" s="110"/>
      <c r="CD887" s="110"/>
      <c r="CE887" s="110"/>
      <c r="CW887" s="110"/>
      <c r="CX887" s="110"/>
    </row>
    <row r="888" spans="1:102">
      <c r="A888" s="110">
        <f t="shared" si="936"/>
        <v>0.56000000000014793</v>
      </c>
      <c r="B888" s="110">
        <f t="shared" si="911"/>
        <v>1457.3814643962867</v>
      </c>
      <c r="C888" s="116">
        <f t="shared" si="912"/>
        <v>1297.3623409805191</v>
      </c>
      <c r="E888" s="205">
        <f t="shared" si="881"/>
        <v>1181.4951657290562</v>
      </c>
      <c r="F888" s="205">
        <f t="shared" si="882"/>
        <v>1270.8038812236439</v>
      </c>
      <c r="G888" s="205">
        <f t="shared" si="883"/>
        <v>-0.15288588155625055</v>
      </c>
      <c r="H888" s="205">
        <f t="shared" si="884"/>
        <v>1167.8411240300097</v>
      </c>
      <c r="I888" s="205">
        <f t="shared" si="885"/>
        <v>0</v>
      </c>
      <c r="K888" s="115">
        <f t="shared" si="886"/>
        <v>1158.524640000019</v>
      </c>
      <c r="L888" s="115">
        <f t="shared" si="887"/>
        <v>1518.7964800000113</v>
      </c>
      <c r="M888" s="115">
        <f t="shared" si="888"/>
        <v>0.27533039647576496</v>
      </c>
      <c r="N888" s="115">
        <f t="shared" si="889"/>
        <v>1311.00003169859</v>
      </c>
      <c r="O888" s="115">
        <f t="shared" si="890"/>
        <v>1804.5728000000063</v>
      </c>
      <c r="Q888" s="205">
        <f t="shared" si="891"/>
        <v>3.0891307431686204</v>
      </c>
      <c r="R888" s="204">
        <f t="shared" si="892"/>
        <v>251.12478625035675</v>
      </c>
      <c r="S888" s="204">
        <f t="shared" si="893"/>
        <v>251.12478625035675</v>
      </c>
      <c r="T888" s="115">
        <f t="shared" si="894"/>
        <v>0.82953145712491438</v>
      </c>
      <c r="U888" s="115">
        <f t="shared" si="871"/>
        <v>75.552578312916651</v>
      </c>
      <c r="V888" s="115">
        <f t="shared" si="895"/>
        <v>34.326191878068528</v>
      </c>
      <c r="W888" s="202">
        <f t="shared" si="872"/>
        <v>34.326191878068528</v>
      </c>
      <c r="Y888" s="205">
        <f t="shared" si="924"/>
        <v>128.03493791755034</v>
      </c>
      <c r="Z888" s="205">
        <f t="shared" si="925"/>
        <v>1.2973781406416569</v>
      </c>
      <c r="AA888" s="205">
        <f t="shared" si="896"/>
        <v>74.689377220790234</v>
      </c>
      <c r="AB888" s="205">
        <f t="shared" si="913"/>
        <v>64.263004489938382</v>
      </c>
      <c r="AC888" s="205">
        <f t="shared" si="926"/>
        <v>1.3085752561131094</v>
      </c>
      <c r="AD888" s="205">
        <f t="shared" si="897"/>
        <v>75.503118378307633</v>
      </c>
      <c r="AE888" s="205">
        <f t="shared" si="914"/>
        <v>11.240113888369251</v>
      </c>
      <c r="AF888" s="205">
        <f t="shared" si="898"/>
        <v>0.3</v>
      </c>
      <c r="AG888" s="205">
        <f t="shared" si="915"/>
        <v>0.3</v>
      </c>
      <c r="AH888" s="205">
        <f t="shared" si="916"/>
        <v>0.3</v>
      </c>
      <c r="AI888" s="205">
        <f t="shared" si="899"/>
        <v>1.3046440744729959</v>
      </c>
      <c r="AJ888" s="205">
        <f t="shared" si="927"/>
        <v>1298.0112521978647</v>
      </c>
      <c r="AK888" s="205">
        <f t="shared" si="917"/>
        <v>127.94286993728281</v>
      </c>
      <c r="AL888" s="205">
        <f t="shared" si="900"/>
        <v>127.94286993728281</v>
      </c>
      <c r="AM888" s="205">
        <f t="shared" si="901"/>
        <v>-16.994185605508019</v>
      </c>
      <c r="AN888" s="205">
        <f t="shared" si="918"/>
        <v>-16.994185605508019</v>
      </c>
      <c r="AO888" s="205">
        <f t="shared" si="902"/>
        <v>-16.994185605508019</v>
      </c>
      <c r="AP888" s="205">
        <f t="shared" si="919"/>
        <v>-16.994185605508019</v>
      </c>
      <c r="AQ888" s="205">
        <f t="shared" si="873"/>
        <v>16.994185605508019</v>
      </c>
      <c r="AR888" s="215">
        <f t="shared" si="903"/>
        <v>71.29558458558941</v>
      </c>
      <c r="AS888" s="215">
        <f t="shared" si="904"/>
        <v>71.29558458558941</v>
      </c>
      <c r="AT888" s="215">
        <f t="shared" si="905"/>
        <v>313.86680723316374</v>
      </c>
      <c r="AU888" s="215">
        <f t="shared" si="874"/>
        <v>32794.579173599035</v>
      </c>
      <c r="AV888" s="201"/>
      <c r="AW888" s="115">
        <f t="shared" si="928"/>
        <v>127.13699999999324</v>
      </c>
      <c r="AX888" s="115">
        <f t="shared" si="929"/>
        <v>0.3853692838732638</v>
      </c>
      <c r="AY888" s="115">
        <f t="shared" si="875"/>
        <v>23.923000201630618</v>
      </c>
      <c r="AZ888" s="115">
        <f t="shared" si="930"/>
        <v>0.38814496570285117</v>
      </c>
      <c r="BA888" s="115">
        <f t="shared" si="876"/>
        <v>24.181928710274654</v>
      </c>
      <c r="BB888" s="115">
        <f t="shared" si="931"/>
        <v>23.923000201630618</v>
      </c>
      <c r="BC888" s="115">
        <f t="shared" si="932"/>
        <v>23.923041205191087</v>
      </c>
      <c r="BD888" s="115">
        <f t="shared" si="933"/>
        <v>24.181928710274654</v>
      </c>
      <c r="BE888" s="115">
        <f t="shared" si="920"/>
        <v>0.2588875050835675</v>
      </c>
      <c r="BF888" s="115">
        <f t="shared" si="877"/>
        <v>0.38637738158709628</v>
      </c>
      <c r="BG888" s="115">
        <f t="shared" si="934"/>
        <v>1297.7255301987814</v>
      </c>
      <c r="BH888" s="115">
        <f t="shared" si="935"/>
        <v>107.57835273557238</v>
      </c>
      <c r="BI888" s="115">
        <f t="shared" si="878"/>
        <v>107.57835273557238</v>
      </c>
      <c r="BJ888" s="115">
        <f t="shared" si="921"/>
        <v>-9.3931553238746197</v>
      </c>
      <c r="BK888" s="115">
        <f t="shared" si="906"/>
        <v>-9.3931553238746197</v>
      </c>
      <c r="BL888" s="115">
        <f t="shared" si="907"/>
        <v>-9.3931553238746197</v>
      </c>
      <c r="BM888" s="115">
        <f t="shared" si="879"/>
        <v>9.3931553238746197</v>
      </c>
      <c r="BN888" s="201">
        <f t="shared" si="908"/>
        <v>116.84247604010439</v>
      </c>
      <c r="BO888" s="216">
        <f t="shared" si="880"/>
        <v>15064.840901973334</v>
      </c>
      <c r="BP888" s="201"/>
      <c r="BQ888" s="110">
        <f t="shared" si="909"/>
        <v>16837.814729135906</v>
      </c>
      <c r="BR888" s="110">
        <f t="shared" si="910"/>
        <v>0.19476743093539201</v>
      </c>
      <c r="BS888" s="110">
        <f t="shared" si="922"/>
        <v>0.80523256906460794</v>
      </c>
      <c r="BT888" s="110">
        <f t="shared" si="923"/>
        <v>0.47853069460204245</v>
      </c>
      <c r="CC888" s="110"/>
      <c r="CD888" s="110"/>
      <c r="CE888" s="110"/>
      <c r="CW888" s="110"/>
      <c r="CX888" s="110"/>
    </row>
    <row r="889" spans="1:102">
      <c r="A889" s="110">
        <f t="shared" si="936"/>
        <v>0.55000000000014793</v>
      </c>
      <c r="B889" s="110">
        <f t="shared" si="911"/>
        <v>1457.2496525320673</v>
      </c>
      <c r="C889" s="116">
        <f t="shared" si="912"/>
        <v>1296.6493851346631</v>
      </c>
      <c r="E889" s="205">
        <f t="shared" si="881"/>
        <v>1180.1601553824175</v>
      </c>
      <c r="F889" s="205">
        <f t="shared" si="882"/>
        <v>1269.1892812236438</v>
      </c>
      <c r="G889" s="205">
        <f t="shared" si="883"/>
        <v>-0.15276239521797863</v>
      </c>
      <c r="H889" s="205">
        <f t="shared" si="884"/>
        <v>1166.5598528747489</v>
      </c>
      <c r="I889" s="205">
        <f t="shared" si="885"/>
        <v>0</v>
      </c>
      <c r="K889" s="115">
        <f t="shared" si="886"/>
        <v>1157.2522500000189</v>
      </c>
      <c r="L889" s="115">
        <f t="shared" si="887"/>
        <v>1518.0320000000113</v>
      </c>
      <c r="M889" s="115">
        <f t="shared" si="888"/>
        <v>0.27573529411764108</v>
      </c>
      <c r="N889" s="115">
        <f t="shared" si="889"/>
        <v>1310.092260737187</v>
      </c>
      <c r="O889" s="115">
        <f t="shared" si="890"/>
        <v>1804.1450000000063</v>
      </c>
      <c r="Q889" s="205">
        <f t="shared" si="891"/>
        <v>3.1123466004126423</v>
      </c>
      <c r="R889" s="204">
        <f t="shared" si="892"/>
        <v>252.45843433254089</v>
      </c>
      <c r="S889" s="204">
        <f t="shared" si="893"/>
        <v>252.45843433254089</v>
      </c>
      <c r="T889" s="115">
        <f t="shared" si="894"/>
        <v>0.83152505796695841</v>
      </c>
      <c r="U889" s="115">
        <f t="shared" si="871"/>
        <v>75.825103501003142</v>
      </c>
      <c r="V889" s="115">
        <f t="shared" si="895"/>
        <v>34.453738345187496</v>
      </c>
      <c r="W889" s="202">
        <f t="shared" si="872"/>
        <v>34.453738345187496</v>
      </c>
      <c r="Y889" s="205">
        <f t="shared" si="924"/>
        <v>128.12711552608096</v>
      </c>
      <c r="Z889" s="205">
        <f t="shared" si="925"/>
        <v>1.3084395544890721</v>
      </c>
      <c r="AA889" s="205">
        <f t="shared" si="896"/>
        <v>75.217009155133468</v>
      </c>
      <c r="AB889" s="205">
        <f t="shared" si="913"/>
        <v>64.432946345993457</v>
      </c>
      <c r="AC889" s="205">
        <f t="shared" si="926"/>
        <v>1.3196718337072617</v>
      </c>
      <c r="AD889" s="205">
        <f t="shared" si="897"/>
        <v>76.032148787032355</v>
      </c>
      <c r="AE889" s="205">
        <f t="shared" si="914"/>
        <v>11.599202441038898</v>
      </c>
      <c r="AF889" s="205">
        <f t="shared" si="898"/>
        <v>0.3</v>
      </c>
      <c r="AG889" s="205">
        <f t="shared" si="915"/>
        <v>0.3</v>
      </c>
      <c r="AH889" s="205">
        <f t="shared" si="916"/>
        <v>0.3</v>
      </c>
      <c r="AI889" s="205">
        <f t="shared" si="899"/>
        <v>1.3157205596010042</v>
      </c>
      <c r="AJ889" s="205">
        <f t="shared" si="927"/>
        <v>1297.2976066550239</v>
      </c>
      <c r="AK889" s="205">
        <f t="shared" si="917"/>
        <v>128.03493791755034</v>
      </c>
      <c r="AL889" s="205">
        <f t="shared" si="900"/>
        <v>128.03493791755034</v>
      </c>
      <c r="AM889" s="205">
        <f t="shared" si="901"/>
        <v>-17.014748677556895</v>
      </c>
      <c r="AN889" s="205">
        <f t="shared" si="918"/>
        <v>-17.014748677556895</v>
      </c>
      <c r="AO889" s="205">
        <f t="shared" si="902"/>
        <v>-17.014748677556895</v>
      </c>
      <c r="AP889" s="205">
        <f t="shared" si="919"/>
        <v>-17.014748677556895</v>
      </c>
      <c r="AQ889" s="205">
        <f t="shared" si="873"/>
        <v>17.014748677556895</v>
      </c>
      <c r="AR889" s="215">
        <f t="shared" si="903"/>
        <v>71.319108992360682</v>
      </c>
      <c r="AS889" s="215">
        <f t="shared" si="904"/>
        <v>71.319108992360682</v>
      </c>
      <c r="AT889" s="215">
        <f t="shared" si="905"/>
        <v>315.14095871190057</v>
      </c>
      <c r="AU889" s="215">
        <f t="shared" si="874"/>
        <v>33109.720132310933</v>
      </c>
      <c r="AV889" s="201"/>
      <c r="AW889" s="115">
        <f t="shared" si="928"/>
        <v>127.23900000000856</v>
      </c>
      <c r="AX889" s="115">
        <f t="shared" si="929"/>
        <v>0.38637738158709622</v>
      </c>
      <c r="AY889" s="115">
        <f t="shared" si="875"/>
        <v>24.016932779463119</v>
      </c>
      <c r="AZ889" s="115">
        <f t="shared" si="930"/>
        <v>0.38914915577896819</v>
      </c>
      <c r="BA889" s="115">
        <f t="shared" si="876"/>
        <v>24.275832873657709</v>
      </c>
      <c r="BB889" s="115">
        <f t="shared" si="931"/>
        <v>24.016932779463119</v>
      </c>
      <c r="BC889" s="115">
        <f t="shared" si="932"/>
        <v>24.016972758429834</v>
      </c>
      <c r="BD889" s="115">
        <f t="shared" si="933"/>
        <v>24.275832873657709</v>
      </c>
      <c r="BE889" s="115">
        <f t="shared" si="920"/>
        <v>0.25886011522787555</v>
      </c>
      <c r="BF889" s="115">
        <f t="shared" si="877"/>
        <v>0.38738440952743308</v>
      </c>
      <c r="BG889" s="115">
        <f t="shared" si="934"/>
        <v>1297.0127004232208</v>
      </c>
      <c r="BH889" s="115">
        <f t="shared" si="935"/>
        <v>107.61450641182354</v>
      </c>
      <c r="BI889" s="115">
        <f t="shared" si="878"/>
        <v>107.61450641182354</v>
      </c>
      <c r="BJ889" s="115">
        <f t="shared" si="921"/>
        <v>-9.3954307582436964</v>
      </c>
      <c r="BK889" s="115">
        <f t="shared" si="906"/>
        <v>-9.3954307582436964</v>
      </c>
      <c r="BL889" s="115">
        <f t="shared" si="907"/>
        <v>-9.3954307582436964</v>
      </c>
      <c r="BM889" s="115">
        <f t="shared" si="879"/>
        <v>9.3954307582436964</v>
      </c>
      <c r="BN889" s="201">
        <f t="shared" si="908"/>
        <v>117.46679687448146</v>
      </c>
      <c r="BO889" s="216">
        <f t="shared" si="880"/>
        <v>15182.307698847815</v>
      </c>
      <c r="BP889" s="201"/>
      <c r="BQ889" s="110">
        <f t="shared" si="909"/>
        <v>16975.048942194127</v>
      </c>
      <c r="BR889" s="110">
        <f t="shared" si="910"/>
        <v>0.19504933532186508</v>
      </c>
      <c r="BS889" s="110">
        <f t="shared" si="922"/>
        <v>0.80495066467813492</v>
      </c>
      <c r="BT889" s="110">
        <f t="shared" si="923"/>
        <v>0.48243089093715708</v>
      </c>
      <c r="CC889" s="110"/>
      <c r="CD889" s="110"/>
      <c r="CE889" s="110"/>
      <c r="CW889" s="110"/>
      <c r="CX889" s="110"/>
    </row>
    <row r="890" spans="1:102">
      <c r="A890" s="110">
        <f t="shared" si="936"/>
        <v>0.54000000000014792</v>
      </c>
      <c r="B890" s="110">
        <f t="shared" si="911"/>
        <v>1457.117840667848</v>
      </c>
      <c r="C890" s="116">
        <f t="shared" si="912"/>
        <v>1295.9361940447395</v>
      </c>
      <c r="E890" s="205">
        <f t="shared" si="881"/>
        <v>1178.8240186810274</v>
      </c>
      <c r="F890" s="205">
        <f t="shared" si="882"/>
        <v>1267.5718812236439</v>
      </c>
      <c r="G890" s="205">
        <f t="shared" si="883"/>
        <v>-0.15263871649278968</v>
      </c>
      <c r="H890" s="205">
        <f t="shared" si="884"/>
        <v>1165.277658851044</v>
      </c>
      <c r="I890" s="205">
        <f t="shared" si="885"/>
        <v>0</v>
      </c>
      <c r="K890" s="115">
        <f t="shared" si="886"/>
        <v>1155.9788400000189</v>
      </c>
      <c r="L890" s="115">
        <f t="shared" si="887"/>
        <v>1517.2668800000113</v>
      </c>
      <c r="M890" s="115">
        <f t="shared" si="888"/>
        <v>0.27614138438880109</v>
      </c>
      <c r="N890" s="115">
        <f t="shared" si="889"/>
        <v>1309.1844200820949</v>
      </c>
      <c r="O890" s="115">
        <f t="shared" si="890"/>
        <v>1803.7168000000063</v>
      </c>
      <c r="Q890" s="205">
        <f t="shared" si="891"/>
        <v>3.1357805586944081</v>
      </c>
      <c r="R890" s="204">
        <f t="shared" si="892"/>
        <v>253.78007749712941</v>
      </c>
      <c r="S890" s="204">
        <f t="shared" si="893"/>
        <v>253.78007749712941</v>
      </c>
      <c r="T890" s="115">
        <f t="shared" si="894"/>
        <v>0.83351500002002687</v>
      </c>
      <c r="U890" s="115">
        <f t="shared" si="871"/>
        <v>76.097454522513871</v>
      </c>
      <c r="V890" s="115">
        <f t="shared" si="895"/>
        <v>34.581257300757926</v>
      </c>
      <c r="W890" s="202">
        <f t="shared" si="872"/>
        <v>34.581257300757926</v>
      </c>
      <c r="Y890" s="205">
        <f t="shared" si="924"/>
        <v>128.21940237049591</v>
      </c>
      <c r="Z890" s="205">
        <f t="shared" si="925"/>
        <v>1.319605588331495</v>
      </c>
      <c r="AA890" s="205">
        <f t="shared" si="896"/>
        <v>75.744988039746488</v>
      </c>
      <c r="AB890" s="205">
        <f t="shared" si="913"/>
        <v>64.603093832769019</v>
      </c>
      <c r="AC890" s="205">
        <f t="shared" si="926"/>
        <v>1.3308734653411503</v>
      </c>
      <c r="AD890" s="205">
        <f t="shared" si="897"/>
        <v>76.561479544481145</v>
      </c>
      <c r="AE890" s="205">
        <f t="shared" si="914"/>
        <v>11.958385711712125</v>
      </c>
      <c r="AF890" s="205">
        <f t="shared" si="898"/>
        <v>0.3</v>
      </c>
      <c r="AG890" s="205">
        <f t="shared" si="915"/>
        <v>0.3</v>
      </c>
      <c r="AH890" s="205">
        <f t="shared" si="916"/>
        <v>0.3</v>
      </c>
      <c r="AI890" s="205">
        <f t="shared" si="899"/>
        <v>1.3269008685017405</v>
      </c>
      <c r="AJ890" s="205">
        <f t="shared" si="927"/>
        <v>1296.5836345664984</v>
      </c>
      <c r="AK890" s="205">
        <f t="shared" si="917"/>
        <v>128.12711552608096</v>
      </c>
      <c r="AL890" s="205">
        <f t="shared" si="900"/>
        <v>128.12711552608096</v>
      </c>
      <c r="AM890" s="205">
        <f t="shared" si="901"/>
        <v>-17.035368543063576</v>
      </c>
      <c r="AN890" s="205">
        <f t="shared" si="918"/>
        <v>-17.035368543063576</v>
      </c>
      <c r="AO890" s="205">
        <f t="shared" si="902"/>
        <v>-17.035368543063576</v>
      </c>
      <c r="AP890" s="205">
        <f t="shared" si="919"/>
        <v>-17.035368543063576</v>
      </c>
      <c r="AQ890" s="205">
        <f t="shared" si="873"/>
        <v>17.035368543063576</v>
      </c>
      <c r="AR890" s="215">
        <f t="shared" si="903"/>
        <v>71.34255371586903</v>
      </c>
      <c r="AS890" s="215">
        <f t="shared" si="904"/>
        <v>71.34255371586903</v>
      </c>
      <c r="AT890" s="215">
        <f t="shared" si="905"/>
        <v>316.41989968122704</v>
      </c>
      <c r="AU890" s="215">
        <f t="shared" si="874"/>
        <v>33426.140031992159</v>
      </c>
      <c r="AV890" s="201"/>
      <c r="AW890" s="115">
        <f t="shared" si="928"/>
        <v>127.34100000000115</v>
      </c>
      <c r="AX890" s="115">
        <f t="shared" si="929"/>
        <v>0.38738440952743303</v>
      </c>
      <c r="AY890" s="115">
        <f t="shared" si="875"/>
        <v>24.110888102704106</v>
      </c>
      <c r="AZ890" s="115">
        <f t="shared" si="930"/>
        <v>0.39015228415732672</v>
      </c>
      <c r="BA890" s="115">
        <f t="shared" si="876"/>
        <v>24.369758800070894</v>
      </c>
      <c r="BB890" s="115">
        <f t="shared" si="931"/>
        <v>24.110888102704106</v>
      </c>
      <c r="BC890" s="115">
        <f t="shared" si="932"/>
        <v>24.11092706601227</v>
      </c>
      <c r="BD890" s="115">
        <f t="shared" si="933"/>
        <v>24.369758800070894</v>
      </c>
      <c r="BE890" s="115">
        <f t="shared" si="920"/>
        <v>0.25883173405862436</v>
      </c>
      <c r="BF890" s="115">
        <f t="shared" si="877"/>
        <v>0.38839037123241077</v>
      </c>
      <c r="BG890" s="115">
        <f t="shared" si="934"/>
        <v>1296.2996359774461</v>
      </c>
      <c r="BH890" s="115">
        <f t="shared" si="935"/>
        <v>107.65063784813255</v>
      </c>
      <c r="BI890" s="115">
        <f t="shared" si="878"/>
        <v>107.65063784813255</v>
      </c>
      <c r="BJ890" s="115">
        <f t="shared" si="921"/>
        <v>-9.3976843763001909</v>
      </c>
      <c r="BK890" s="115">
        <f t="shared" si="906"/>
        <v>-9.3976843763001909</v>
      </c>
      <c r="BL890" s="115">
        <f t="shared" si="907"/>
        <v>-9.3976843763001909</v>
      </c>
      <c r="BM890" s="115">
        <f t="shared" si="879"/>
        <v>9.3976843763001909</v>
      </c>
      <c r="BN890" s="201">
        <f t="shared" si="908"/>
        <v>118.09306135086659</v>
      </c>
      <c r="BO890" s="216">
        <f t="shared" si="880"/>
        <v>15300.400760198681</v>
      </c>
      <c r="BP890" s="201"/>
      <c r="BQ890" s="110">
        <f t="shared" si="909"/>
        <v>17112.974687378031</v>
      </c>
      <c r="BR890" s="110">
        <f t="shared" si="910"/>
        <v>0.19532629856950695</v>
      </c>
      <c r="BS890" s="110">
        <f t="shared" si="922"/>
        <v>0.80467370143049288</v>
      </c>
      <c r="BT890" s="110">
        <f t="shared" si="923"/>
        <v>0.48635074061528366</v>
      </c>
      <c r="CC890" s="110"/>
      <c r="CD890" s="110"/>
      <c r="CE890" s="110"/>
      <c r="CW890" s="110"/>
      <c r="CX890" s="110"/>
    </row>
    <row r="891" spans="1:102">
      <c r="A891" s="110">
        <f t="shared" si="936"/>
        <v>0.53000000000014791</v>
      </c>
      <c r="B891" s="110">
        <f t="shared" si="911"/>
        <v>1456.9860288036286</v>
      </c>
      <c r="C891" s="116">
        <f t="shared" si="912"/>
        <v>1295.2227685075809</v>
      </c>
      <c r="E891" s="205">
        <f t="shared" si="881"/>
        <v>1177.486755624886</v>
      </c>
      <c r="F891" s="205">
        <f t="shared" si="882"/>
        <v>1265.9516812236438</v>
      </c>
      <c r="G891" s="205">
        <f t="shared" si="883"/>
        <v>-0.15251484882938302</v>
      </c>
      <c r="H891" s="205">
        <f t="shared" si="884"/>
        <v>1163.9945408704889</v>
      </c>
      <c r="I891" s="205">
        <f t="shared" si="885"/>
        <v>0</v>
      </c>
      <c r="K891" s="115">
        <f t="shared" si="886"/>
        <v>1154.7044100000189</v>
      </c>
      <c r="L891" s="115">
        <f t="shared" si="887"/>
        <v>1516.5011200000115</v>
      </c>
      <c r="M891" s="115">
        <f t="shared" si="888"/>
        <v>0.27654867256636562</v>
      </c>
      <c r="N891" s="115">
        <f t="shared" si="889"/>
        <v>1308.2765132078584</v>
      </c>
      <c r="O891" s="115">
        <f t="shared" si="890"/>
        <v>1803.2882000000063</v>
      </c>
      <c r="Q891" s="205">
        <f t="shared" si="891"/>
        <v>3.1594360283129781</v>
      </c>
      <c r="R891" s="204">
        <f t="shared" si="892"/>
        <v>255.08902753258664</v>
      </c>
      <c r="S891" s="204">
        <f t="shared" si="893"/>
        <v>255.08902753258664</v>
      </c>
      <c r="T891" s="115">
        <f t="shared" si="894"/>
        <v>0.83550129243468219</v>
      </c>
      <c r="U891" s="115">
        <f t="shared" si="871"/>
        <v>76.369630447647111</v>
      </c>
      <c r="V891" s="115">
        <f t="shared" si="895"/>
        <v>34.708748347543306</v>
      </c>
      <c r="W891" s="202">
        <f t="shared" si="872"/>
        <v>34.708748347543306</v>
      </c>
      <c r="Y891" s="205">
        <f t="shared" si="924"/>
        <v>128.31179805550607</v>
      </c>
      <c r="Z891" s="205">
        <f t="shared" si="925"/>
        <v>1.3308778827972929</v>
      </c>
      <c r="AA891" s="205">
        <f t="shared" si="896"/>
        <v>76.273207221016051</v>
      </c>
      <c r="AB891" s="205">
        <f t="shared" si="913"/>
        <v>64.77344751819966</v>
      </c>
      <c r="AC891" s="205">
        <f t="shared" si="926"/>
        <v>1.3421817978035135</v>
      </c>
      <c r="AD891" s="205">
        <f t="shared" si="897"/>
        <v>77.09100239448901</v>
      </c>
      <c r="AE891" s="205">
        <f t="shared" si="914"/>
        <v>12.31755487628935</v>
      </c>
      <c r="AF891" s="205">
        <f t="shared" si="898"/>
        <v>0.3</v>
      </c>
      <c r="AG891" s="205">
        <f t="shared" si="915"/>
        <v>0.3</v>
      </c>
      <c r="AH891" s="205">
        <f t="shared" si="916"/>
        <v>0.3</v>
      </c>
      <c r="AI891" s="205">
        <f t="shared" si="899"/>
        <v>1.3381865897055436</v>
      </c>
      <c r="AJ891" s="205">
        <f t="shared" si="927"/>
        <v>1295.8693327204423</v>
      </c>
      <c r="AK891" s="205">
        <f t="shared" si="917"/>
        <v>128.21940237049591</v>
      </c>
      <c r="AL891" s="205">
        <f t="shared" si="900"/>
        <v>128.21940237049591</v>
      </c>
      <c r="AM891" s="205">
        <f t="shared" si="901"/>
        <v>-17.056044936858743</v>
      </c>
      <c r="AN891" s="205">
        <f t="shared" si="918"/>
        <v>-17.056044936858743</v>
      </c>
      <c r="AO891" s="205">
        <f t="shared" si="902"/>
        <v>-17.056044936858743</v>
      </c>
      <c r="AP891" s="205">
        <f t="shared" si="919"/>
        <v>-17.056044936858743</v>
      </c>
      <c r="AQ891" s="205">
        <f t="shared" si="873"/>
        <v>17.056044936858743</v>
      </c>
      <c r="AR891" s="215">
        <f t="shared" si="903"/>
        <v>71.365919247633428</v>
      </c>
      <c r="AS891" s="215">
        <f t="shared" si="904"/>
        <v>71.365919247633428</v>
      </c>
      <c r="AT891" s="215">
        <f t="shared" si="905"/>
        <v>317.70365484802448</v>
      </c>
      <c r="AU891" s="215">
        <f t="shared" si="874"/>
        <v>33743.843686840184</v>
      </c>
      <c r="AV891" s="201"/>
      <c r="AW891" s="115">
        <f t="shared" si="928"/>
        <v>127.44299999999373</v>
      </c>
      <c r="AX891" s="115">
        <f t="shared" si="929"/>
        <v>0.38839037123241077</v>
      </c>
      <c r="AY891" s="115">
        <f t="shared" si="875"/>
        <v>24.204865953261223</v>
      </c>
      <c r="AZ891" s="115">
        <f t="shared" si="930"/>
        <v>0.39115435435431373</v>
      </c>
      <c r="BA891" s="115">
        <f t="shared" si="876"/>
        <v>24.463706279883446</v>
      </c>
      <c r="BB891" s="115">
        <f t="shared" si="931"/>
        <v>24.204865953261223</v>
      </c>
      <c r="BC891" s="115">
        <f t="shared" si="932"/>
        <v>24.204903909775272</v>
      </c>
      <c r="BD891" s="115">
        <f t="shared" si="933"/>
        <v>24.463706279883446</v>
      </c>
      <c r="BE891" s="115">
        <f t="shared" si="920"/>
        <v>0.25880237010817453</v>
      </c>
      <c r="BF891" s="115">
        <f t="shared" si="877"/>
        <v>0.38939527021344761</v>
      </c>
      <c r="BG891" s="115">
        <f t="shared" si="934"/>
        <v>1295.5863376528023</v>
      </c>
      <c r="BH891" s="115">
        <f t="shared" si="935"/>
        <v>107.68674698651911</v>
      </c>
      <c r="BI891" s="115">
        <f t="shared" si="878"/>
        <v>107.68674698651911</v>
      </c>
      <c r="BJ891" s="115">
        <f t="shared" si="921"/>
        <v>-9.3999163031143436</v>
      </c>
      <c r="BK891" s="115">
        <f t="shared" si="906"/>
        <v>-9.3999163031143436</v>
      </c>
      <c r="BL891" s="115">
        <f t="shared" si="907"/>
        <v>-9.3999163031143436</v>
      </c>
      <c r="BM891" s="115">
        <f t="shared" si="879"/>
        <v>9.3999163031143436</v>
      </c>
      <c r="BN891" s="201">
        <f t="shared" si="908"/>
        <v>118.72127749908871</v>
      </c>
      <c r="BO891" s="216">
        <f t="shared" si="880"/>
        <v>15419.122037697771</v>
      </c>
      <c r="BP891" s="201"/>
      <c r="BQ891" s="110">
        <f t="shared" si="909"/>
        <v>17251.594202612014</v>
      </c>
      <c r="BR891" s="110">
        <f t="shared" si="910"/>
        <v>0.19559840841683565</v>
      </c>
      <c r="BS891" s="110">
        <f t="shared" si="922"/>
        <v>0.80440159158316438</v>
      </c>
      <c r="BT891" s="110">
        <f t="shared" si="923"/>
        <v>0.49029030723823352</v>
      </c>
      <c r="CC891" s="110"/>
      <c r="CD891" s="110"/>
      <c r="CE891" s="110"/>
      <c r="CW891" s="110"/>
      <c r="CX891" s="110"/>
    </row>
    <row r="892" spans="1:102">
      <c r="A892" s="110">
        <f t="shared" si="936"/>
        <v>0.5200000000001479</v>
      </c>
      <c r="B892" s="110">
        <f t="shared" si="911"/>
        <v>1456.8542169394093</v>
      </c>
      <c r="C892" s="116">
        <f t="shared" si="912"/>
        <v>1294.5091093151045</v>
      </c>
      <c r="E892" s="205">
        <f t="shared" si="881"/>
        <v>1176.1483662139929</v>
      </c>
      <c r="F892" s="205">
        <f t="shared" si="882"/>
        <v>1264.328681223644</v>
      </c>
      <c r="G892" s="205">
        <f t="shared" si="883"/>
        <v>-0.15239079565391131</v>
      </c>
      <c r="H892" s="205">
        <f t="shared" si="884"/>
        <v>1162.7104978486595</v>
      </c>
      <c r="I892" s="205">
        <f t="shared" si="885"/>
        <v>0</v>
      </c>
      <c r="K892" s="115">
        <f t="shared" si="886"/>
        <v>1153.4289600000191</v>
      </c>
      <c r="L892" s="115">
        <f t="shared" si="887"/>
        <v>1515.7347200000113</v>
      </c>
      <c r="M892" s="115">
        <f t="shared" si="888"/>
        <v>0.27695716395863501</v>
      </c>
      <c r="N892" s="115">
        <f t="shared" si="889"/>
        <v>1307.3685436073461</v>
      </c>
      <c r="O892" s="115">
        <f t="shared" si="890"/>
        <v>1802.8592000000065</v>
      </c>
      <c r="Q892" s="205">
        <f t="shared" si="891"/>
        <v>3.1833164884327498</v>
      </c>
      <c r="R892" s="204">
        <f t="shared" si="892"/>
        <v>256.38457181564462</v>
      </c>
      <c r="S892" s="204">
        <f t="shared" si="893"/>
        <v>256.38457181564462</v>
      </c>
      <c r="T892" s="115">
        <f t="shared" si="894"/>
        <v>0.83748394433308693</v>
      </c>
      <c r="U892" s="115">
        <f t="shared" si="871"/>
        <v>76.641630357614204</v>
      </c>
      <c r="V892" s="115">
        <f t="shared" si="895"/>
        <v>34.836211093390872</v>
      </c>
      <c r="W892" s="202">
        <f t="shared" si="872"/>
        <v>34.836211093390872</v>
      </c>
      <c r="Y892" s="205">
        <f t="shared" si="924"/>
        <v>128.40430218293466</v>
      </c>
      <c r="Z892" s="205">
        <f t="shared" si="925"/>
        <v>1.3422581115542318</v>
      </c>
      <c r="AA892" s="205">
        <f t="shared" si="896"/>
        <v>76.801555470350081</v>
      </c>
      <c r="AB892" s="205">
        <f t="shared" si="913"/>
        <v>64.944007967568254</v>
      </c>
      <c r="AC892" s="205">
        <f t="shared" si="926"/>
        <v>1.3535985110514501</v>
      </c>
      <c r="AD892" s="205">
        <f t="shared" si="897"/>
        <v>77.620604454563221</v>
      </c>
      <c r="AE892" s="205">
        <f t="shared" si="914"/>
        <v>12.676596486994967</v>
      </c>
      <c r="AF892" s="205">
        <f t="shared" si="898"/>
        <v>0.3</v>
      </c>
      <c r="AG892" s="205">
        <f t="shared" si="915"/>
        <v>0.3</v>
      </c>
      <c r="AH892" s="205">
        <f t="shared" si="916"/>
        <v>0.3</v>
      </c>
      <c r="AI892" s="205">
        <f t="shared" si="899"/>
        <v>1.3495793418374302</v>
      </c>
      <c r="AJ892" s="205">
        <f t="shared" si="927"/>
        <v>1295.1546977077351</v>
      </c>
      <c r="AK892" s="205">
        <f t="shared" si="917"/>
        <v>128.31179805550607</v>
      </c>
      <c r="AL892" s="205">
        <f t="shared" si="900"/>
        <v>128.31179805550607</v>
      </c>
      <c r="AM892" s="205">
        <f t="shared" si="901"/>
        <v>-17.076777594467057</v>
      </c>
      <c r="AN892" s="205">
        <f t="shared" si="918"/>
        <v>-17.076777594467057</v>
      </c>
      <c r="AO892" s="205">
        <f t="shared" si="902"/>
        <v>-17.076777594467057</v>
      </c>
      <c r="AP892" s="205">
        <f t="shared" si="919"/>
        <v>-17.076777594467057</v>
      </c>
      <c r="AQ892" s="205">
        <f t="shared" si="873"/>
        <v>17.076777594467057</v>
      </c>
      <c r="AR892" s="215">
        <f t="shared" si="903"/>
        <v>71.389206073949225</v>
      </c>
      <c r="AS892" s="215">
        <f t="shared" si="904"/>
        <v>71.389206073949225</v>
      </c>
      <c r="AT892" s="215">
        <f t="shared" si="905"/>
        <v>318.9922490566446</v>
      </c>
      <c r="AU892" s="215">
        <f t="shared" si="874"/>
        <v>34062.83593589683</v>
      </c>
      <c r="AV892" s="201"/>
      <c r="AW892" s="115">
        <f t="shared" si="928"/>
        <v>127.54499999998632</v>
      </c>
      <c r="AX892" s="115">
        <f t="shared" si="929"/>
        <v>0.38939527021344761</v>
      </c>
      <c r="AY892" s="115">
        <f t="shared" si="875"/>
        <v>24.298866114294686</v>
      </c>
      <c r="AZ892" s="115">
        <f t="shared" si="930"/>
        <v>0.39215536985966909</v>
      </c>
      <c r="BA892" s="115">
        <f t="shared" si="876"/>
        <v>24.557675104638076</v>
      </c>
      <c r="BB892" s="115">
        <f t="shared" si="931"/>
        <v>24.298866114294686</v>
      </c>
      <c r="BC892" s="115">
        <f t="shared" si="932"/>
        <v>24.298903072806414</v>
      </c>
      <c r="BD892" s="115">
        <f t="shared" si="933"/>
        <v>24.557675104638076</v>
      </c>
      <c r="BE892" s="115">
        <f t="shared" si="920"/>
        <v>0.25877203183166131</v>
      </c>
      <c r="BF892" s="115">
        <f t="shared" si="877"/>
        <v>0.39039910995553689</v>
      </c>
      <c r="BG892" s="115">
        <f t="shared" si="934"/>
        <v>1294.8728062357804</v>
      </c>
      <c r="BH892" s="115">
        <f t="shared" si="935"/>
        <v>107.72283376977602</v>
      </c>
      <c r="BI892" s="115">
        <f t="shared" si="878"/>
        <v>107.72283376977602</v>
      </c>
      <c r="BJ892" s="115">
        <f t="shared" si="921"/>
        <v>-9.4021266626642266</v>
      </c>
      <c r="BK892" s="115">
        <f t="shared" si="906"/>
        <v>-9.4021266626642266</v>
      </c>
      <c r="BL892" s="115">
        <f t="shared" si="907"/>
        <v>-9.4021266626642266</v>
      </c>
      <c r="BM892" s="115">
        <f t="shared" si="879"/>
        <v>9.4021266626642266</v>
      </c>
      <c r="BN892" s="201">
        <f t="shared" si="908"/>
        <v>119.35145340390305</v>
      </c>
      <c r="BO892" s="216">
        <f t="shared" si="880"/>
        <v>15538.473491101673</v>
      </c>
      <c r="BP892" s="201"/>
      <c r="BQ892" s="110">
        <f t="shared" si="909"/>
        <v>17390.90973558119</v>
      </c>
      <c r="BR892" s="110">
        <f t="shared" si="910"/>
        <v>0.1958657508652665</v>
      </c>
      <c r="BS892" s="110">
        <f t="shared" si="922"/>
        <v>0.80413424913473341</v>
      </c>
      <c r="BT892" s="110">
        <f t="shared" si="923"/>
        <v>0.49424965468521742</v>
      </c>
      <c r="CC892" s="110"/>
      <c r="CD892" s="110"/>
      <c r="CE892" s="110"/>
      <c r="CW892" s="110"/>
      <c r="CX892" s="110"/>
    </row>
    <row r="893" spans="1:102">
      <c r="A893" s="110">
        <f t="shared" si="936"/>
        <v>0.51000000000014789</v>
      </c>
      <c r="B893" s="110">
        <f t="shared" si="911"/>
        <v>1456.72240507519</v>
      </c>
      <c r="C893" s="116">
        <f t="shared" si="912"/>
        <v>1293.7952172543651</v>
      </c>
      <c r="E893" s="205">
        <f t="shared" si="881"/>
        <v>1174.8088504483485</v>
      </c>
      <c r="F893" s="205">
        <f t="shared" si="882"/>
        <v>1262.702881223644</v>
      </c>
      <c r="G893" s="205">
        <f t="shared" si="883"/>
        <v>-0.15226656036994748</v>
      </c>
      <c r="H893" s="205">
        <f t="shared" si="884"/>
        <v>1161.425528705144</v>
      </c>
      <c r="I893" s="205">
        <f t="shared" si="885"/>
        <v>0</v>
      </c>
      <c r="K893" s="115">
        <f t="shared" si="886"/>
        <v>1152.152490000019</v>
      </c>
      <c r="L893" s="115">
        <f t="shared" si="887"/>
        <v>1514.9676800000113</v>
      </c>
      <c r="M893" s="115">
        <f t="shared" si="888"/>
        <v>0.27736686390531939</v>
      </c>
      <c r="N893" s="115">
        <f t="shared" si="889"/>
        <v>1306.4605147918758</v>
      </c>
      <c r="O893" s="115">
        <f t="shared" si="890"/>
        <v>1802.4298000000063</v>
      </c>
      <c r="Q893" s="205">
        <f t="shared" si="891"/>
        <v>3.2074254888544638</v>
      </c>
      <c r="R893" s="204">
        <f t="shared" si="892"/>
        <v>257.66597241785189</v>
      </c>
      <c r="S893" s="204">
        <f t="shared" si="893"/>
        <v>257.66597241785189</v>
      </c>
      <c r="T893" s="115">
        <f t="shared" si="894"/>
        <v>0.83946296480910121</v>
      </c>
      <c r="U893" s="115">
        <f t="shared" si="871"/>
        <v>76.913453344531817</v>
      </c>
      <c r="V893" s="115">
        <f t="shared" si="895"/>
        <v>34.96364515119744</v>
      </c>
      <c r="W893" s="202">
        <f t="shared" si="872"/>
        <v>34.96364515119744</v>
      </c>
      <c r="Y893" s="205">
        <f t="shared" si="924"/>
        <v>128.49691435155808</v>
      </c>
      <c r="Z893" s="205">
        <f t="shared" si="925"/>
        <v>1.3537479821605842</v>
      </c>
      <c r="AA893" s="205">
        <f t="shared" si="896"/>
        <v>77.329916805211255</v>
      </c>
      <c r="AB893" s="205">
        <f t="shared" si="913"/>
        <v>65.114775743512922</v>
      </c>
      <c r="AC893" s="205">
        <f t="shared" si="926"/>
        <v>1.3651253190647994</v>
      </c>
      <c r="AD893" s="205">
        <f t="shared" si="897"/>
        <v>78.150168035124153</v>
      </c>
      <c r="AE893" s="205">
        <f t="shared" si="914"/>
        <v>13.035392291611231</v>
      </c>
      <c r="AF893" s="205">
        <f t="shared" si="898"/>
        <v>0.3</v>
      </c>
      <c r="AG893" s="205">
        <f t="shared" si="915"/>
        <v>0.3</v>
      </c>
      <c r="AH893" s="205">
        <f t="shared" si="916"/>
        <v>0.3</v>
      </c>
      <c r="AI893" s="205">
        <f t="shared" si="899"/>
        <v>1.3610807742860409</v>
      </c>
      <c r="AJ893" s="205">
        <f t="shared" si="927"/>
        <v>1294.4397259111088</v>
      </c>
      <c r="AK893" s="205">
        <f t="shared" si="917"/>
        <v>128.40430218293466</v>
      </c>
      <c r="AL893" s="205">
        <f t="shared" si="900"/>
        <v>128.40430218293466</v>
      </c>
      <c r="AM893" s="205">
        <f t="shared" si="901"/>
        <v>-17.09756625209868</v>
      </c>
      <c r="AN893" s="205">
        <f t="shared" si="918"/>
        <v>-17.09756625209868</v>
      </c>
      <c r="AO893" s="205">
        <f t="shared" si="902"/>
        <v>-17.09756625209868</v>
      </c>
      <c r="AP893" s="205">
        <f t="shared" si="919"/>
        <v>-17.09756625209868</v>
      </c>
      <c r="AQ893" s="205">
        <f t="shared" si="873"/>
        <v>17.09756625209868</v>
      </c>
      <c r="AR893" s="215">
        <f t="shared" si="903"/>
        <v>71.412414675939061</v>
      </c>
      <c r="AS893" s="215">
        <f t="shared" si="904"/>
        <v>71.412414675939061</v>
      </c>
      <c r="AT893" s="215">
        <f t="shared" si="905"/>
        <v>320.28570729000523</v>
      </c>
      <c r="AU893" s="215">
        <f t="shared" si="874"/>
        <v>34383.121643186838</v>
      </c>
      <c r="AV893" s="201"/>
      <c r="AW893" s="115">
        <f t="shared" si="928"/>
        <v>127.64700000000164</v>
      </c>
      <c r="AX893" s="115">
        <f t="shared" si="929"/>
        <v>0.39039910995553695</v>
      </c>
      <c r="AY893" s="115">
        <f t="shared" si="875"/>
        <v>24.392888370205455</v>
      </c>
      <c r="AZ893" s="115">
        <f t="shared" si="930"/>
        <v>0.39315533413677928</v>
      </c>
      <c r="BA893" s="115">
        <f t="shared" si="876"/>
        <v>24.65166506704011</v>
      </c>
      <c r="BB893" s="115">
        <f t="shared" si="931"/>
        <v>24.392888370205455</v>
      </c>
      <c r="BC893" s="115">
        <f t="shared" si="932"/>
        <v>24.392924339433058</v>
      </c>
      <c r="BD893" s="115">
        <f t="shared" si="933"/>
        <v>24.65166506704011</v>
      </c>
      <c r="BE893" s="115">
        <f t="shared" si="920"/>
        <v>0.25874072760705147</v>
      </c>
      <c r="BF893" s="115">
        <f t="shared" si="877"/>
        <v>0.39140189391753888</v>
      </c>
      <c r="BG893" s="115">
        <f t="shared" si="934"/>
        <v>1294.1590425080676</v>
      </c>
      <c r="BH893" s="115">
        <f t="shared" si="935"/>
        <v>107.75889814153733</v>
      </c>
      <c r="BI893" s="115">
        <f t="shared" si="878"/>
        <v>107.75889814153733</v>
      </c>
      <c r="BJ893" s="115">
        <f t="shared" si="921"/>
        <v>-9.4043155778465657</v>
      </c>
      <c r="BK893" s="115">
        <f t="shared" si="906"/>
        <v>-9.4043155778465657</v>
      </c>
      <c r="BL893" s="115">
        <f t="shared" si="907"/>
        <v>-9.4043155778465657</v>
      </c>
      <c r="BM893" s="115">
        <f t="shared" si="879"/>
        <v>9.4043155778465657</v>
      </c>
      <c r="BN893" s="201">
        <f t="shared" si="908"/>
        <v>119.98359720535848</v>
      </c>
      <c r="BO893" s="216">
        <f t="shared" si="880"/>
        <v>15658.457088307032</v>
      </c>
      <c r="BP893" s="201"/>
      <c r="BQ893" s="110">
        <f t="shared" si="909"/>
        <v>17530.923543795012</v>
      </c>
      <c r="BR893" s="110">
        <f t="shared" si="910"/>
        <v>0.19612841021919</v>
      </c>
      <c r="BS893" s="110">
        <f t="shared" si="922"/>
        <v>0.80387158978081008</v>
      </c>
      <c r="BT893" s="110">
        <f t="shared" si="923"/>
        <v>0.49822884711465432</v>
      </c>
      <c r="CC893" s="110"/>
      <c r="CD893" s="110"/>
      <c r="CE893" s="110"/>
      <c r="CW893" s="110"/>
      <c r="CX893" s="110"/>
    </row>
    <row r="894" spans="1:102">
      <c r="A894" s="110">
        <f t="shared" si="936"/>
        <v>0.50000000000014788</v>
      </c>
      <c r="B894" s="110">
        <f t="shared" si="911"/>
        <v>1456.5905932109706</v>
      </c>
      <c r="C894" s="116">
        <f t="shared" si="912"/>
        <v>1293.0810931076057</v>
      </c>
      <c r="E894" s="205">
        <f t="shared" si="881"/>
        <v>1173.4682083279524</v>
      </c>
      <c r="F894" s="205">
        <f t="shared" si="882"/>
        <v>1261.074281223644</v>
      </c>
      <c r="G894" s="205">
        <f t="shared" si="883"/>
        <v>-0.1521421463584571</v>
      </c>
      <c r="H894" s="205">
        <f t="shared" si="884"/>
        <v>1160.1396323635665</v>
      </c>
      <c r="I894" s="205">
        <f t="shared" si="885"/>
        <v>0</v>
      </c>
      <c r="K894" s="115">
        <f t="shared" si="886"/>
        <v>1150.8750000000189</v>
      </c>
      <c r="L894" s="115">
        <f t="shared" si="887"/>
        <v>1514.2000000000114</v>
      </c>
      <c r="M894" s="115">
        <f t="shared" si="888"/>
        <v>0.27777777777777168</v>
      </c>
      <c r="N894" s="115">
        <f t="shared" si="889"/>
        <v>1305.55243029134</v>
      </c>
      <c r="O894" s="115">
        <f t="shared" si="890"/>
        <v>1802.0000000000064</v>
      </c>
      <c r="Q894" s="205">
        <f t="shared" si="891"/>
        <v>3.2317666518406627</v>
      </c>
      <c r="R894" s="204">
        <f t="shared" si="892"/>
        <v>258.93246517616586</v>
      </c>
      <c r="S894" s="204">
        <f t="shared" si="893"/>
        <v>258.93246517616586</v>
      </c>
      <c r="T894" s="115">
        <f t="shared" si="894"/>
        <v>0.84143836292839203</v>
      </c>
      <c r="U894" s="115">
        <f t="shared" si="871"/>
        <v>77.185098511317236</v>
      </c>
      <c r="V894" s="115">
        <f t="shared" si="895"/>
        <v>35.091050138875865</v>
      </c>
      <c r="W894" s="202">
        <f t="shared" si="872"/>
        <v>35.091050138875865</v>
      </c>
      <c r="Y894" s="205">
        <f t="shared" si="924"/>
        <v>128.58963415774258</v>
      </c>
      <c r="Z894" s="205">
        <f t="shared" si="925"/>
        <v>1.3653492369424063</v>
      </c>
      <c r="AA894" s="205">
        <f t="shared" si="896"/>
        <v>77.858170302694361</v>
      </c>
      <c r="AB894" s="205">
        <f t="shared" si="913"/>
        <v>65.28575140603391</v>
      </c>
      <c r="AC894" s="205">
        <f t="shared" si="926"/>
        <v>1.3767639707267942</v>
      </c>
      <c r="AD894" s="205">
        <f t="shared" si="897"/>
        <v>78.67957045121976</v>
      </c>
      <c r="AE894" s="205">
        <f t="shared" si="914"/>
        <v>13.39381904518585</v>
      </c>
      <c r="AF894" s="205">
        <f t="shared" si="898"/>
        <v>0.3</v>
      </c>
      <c r="AG894" s="205">
        <f t="shared" si="915"/>
        <v>0.3</v>
      </c>
      <c r="AH894" s="205">
        <f t="shared" si="916"/>
        <v>0.3</v>
      </c>
      <c r="AI894" s="205">
        <f t="shared" si="899"/>
        <v>1.3726925678861559</v>
      </c>
      <c r="AJ894" s="205">
        <f t="shared" si="927"/>
        <v>1293.7244134935611</v>
      </c>
      <c r="AK894" s="205">
        <f t="shared" si="917"/>
        <v>128.49691435155808</v>
      </c>
      <c r="AL894" s="205">
        <f t="shared" si="900"/>
        <v>128.49691435155808</v>
      </c>
      <c r="AM894" s="205">
        <f t="shared" si="901"/>
        <v>-17.118410646612695</v>
      </c>
      <c r="AN894" s="205">
        <f t="shared" si="918"/>
        <v>-17.118410646612695</v>
      </c>
      <c r="AO894" s="205">
        <f t="shared" si="902"/>
        <v>-17.118410646612695</v>
      </c>
      <c r="AP894" s="205">
        <f t="shared" si="919"/>
        <v>-17.118410646612695</v>
      </c>
      <c r="AQ894" s="205">
        <f t="shared" si="873"/>
        <v>17.118410646612695</v>
      </c>
      <c r="AR894" s="215">
        <f t="shared" si="903"/>
        <v>71.435545529515764</v>
      </c>
      <c r="AS894" s="215">
        <f t="shared" si="904"/>
        <v>71.435545529515764</v>
      </c>
      <c r="AT894" s="215">
        <f t="shared" si="905"/>
        <v>321.58405467069434</v>
      </c>
      <c r="AU894" s="215">
        <f t="shared" si="874"/>
        <v>34704.705697857535</v>
      </c>
      <c r="AV894" s="201"/>
      <c r="AW894" s="115">
        <f t="shared" si="928"/>
        <v>127.74900000001696</v>
      </c>
      <c r="AX894" s="115">
        <f t="shared" si="929"/>
        <v>0.39140189391753882</v>
      </c>
      <c r="AY894" s="115">
        <f t="shared" si="875"/>
        <v>24.486932506623781</v>
      </c>
      <c r="AZ894" s="115">
        <f t="shared" si="930"/>
        <v>0.39415425062296788</v>
      </c>
      <c r="BA894" s="115">
        <f t="shared" si="876"/>
        <v>24.745675960946851</v>
      </c>
      <c r="BB894" s="115">
        <f t="shared" si="931"/>
        <v>24.486932506623781</v>
      </c>
      <c r="BC894" s="115">
        <f t="shared" si="932"/>
        <v>24.486967495211523</v>
      </c>
      <c r="BD894" s="115">
        <f t="shared" si="933"/>
        <v>24.745675960946851</v>
      </c>
      <c r="BE894" s="115">
        <f t="shared" si="920"/>
        <v>0.25870846573532802</v>
      </c>
      <c r="BF894" s="115">
        <f t="shared" si="877"/>
        <v>0.39240362553246849</v>
      </c>
      <c r="BG894" s="115">
        <f t="shared" si="934"/>
        <v>1293.4450472466001</v>
      </c>
      <c r="BH894" s="115">
        <f t="shared" si="935"/>
        <v>107.79494004618745</v>
      </c>
      <c r="BI894" s="115">
        <f t="shared" si="878"/>
        <v>107.79494004618745</v>
      </c>
      <c r="BJ894" s="115">
        <f t="shared" si="921"/>
        <v>-9.4064831704736314</v>
      </c>
      <c r="BK894" s="115">
        <f t="shared" si="906"/>
        <v>-9.4064831704736314</v>
      </c>
      <c r="BL894" s="115">
        <f t="shared" si="907"/>
        <v>-9.4064831704736314</v>
      </c>
      <c r="BM894" s="115">
        <f t="shared" si="879"/>
        <v>9.4064831704736314</v>
      </c>
      <c r="BN894" s="201">
        <f t="shared" si="908"/>
        <v>120.61771709916815</v>
      </c>
      <c r="BO894" s="216">
        <f t="shared" si="880"/>
        <v>15779.074805406201</v>
      </c>
      <c r="BP894" s="201"/>
      <c r="BQ894" s="110">
        <f t="shared" si="909"/>
        <v>17671.637894651336</v>
      </c>
      <c r="BR894" s="110">
        <f t="shared" si="910"/>
        <v>0.19638646912497901</v>
      </c>
      <c r="BS894" s="110">
        <f t="shared" si="922"/>
        <v>0.80361353087502085</v>
      </c>
      <c r="BT894" s="110">
        <f t="shared" si="923"/>
        <v>0.50222794896599099</v>
      </c>
      <c r="CC894" s="110"/>
      <c r="CD894" s="110"/>
      <c r="CE894" s="110"/>
      <c r="CW894" s="110"/>
      <c r="CX894" s="110"/>
    </row>
    <row r="895" spans="1:102">
      <c r="A895" s="110">
        <f t="shared" si="936"/>
        <v>0.49000000000014787</v>
      </c>
      <c r="B895" s="110">
        <f t="shared" si="911"/>
        <v>1456.4587813467513</v>
      </c>
      <c r="C895" s="116">
        <f t="shared" si="912"/>
        <v>1292.3667376523106</v>
      </c>
      <c r="E895" s="205">
        <f t="shared" si="881"/>
        <v>1172.1264398528051</v>
      </c>
      <c r="F895" s="205">
        <f t="shared" si="882"/>
        <v>1259.4428812236442</v>
      </c>
      <c r="G895" s="205">
        <f t="shared" si="883"/>
        <v>-0.15201755697777333</v>
      </c>
      <c r="H895" s="205">
        <f t="shared" si="884"/>
        <v>1158.8528077516171</v>
      </c>
      <c r="I895" s="205">
        <f t="shared" si="885"/>
        <v>0</v>
      </c>
      <c r="K895" s="115">
        <f t="shared" si="886"/>
        <v>1149.596490000019</v>
      </c>
      <c r="L895" s="115">
        <f t="shared" si="887"/>
        <v>1513.4316800000115</v>
      </c>
      <c r="M895" s="115">
        <f t="shared" si="888"/>
        <v>0.27818991097922241</v>
      </c>
      <c r="N895" s="115">
        <f t="shared" si="889"/>
        <v>1304.6442936543326</v>
      </c>
      <c r="O895" s="115">
        <f t="shared" si="890"/>
        <v>1801.5698000000064</v>
      </c>
      <c r="Q895" s="205">
        <f t="shared" si="891"/>
        <v>3.2563436739979648</v>
      </c>
      <c r="R895" s="204">
        <f t="shared" si="892"/>
        <v>260.18325872602861</v>
      </c>
      <c r="S895" s="204">
        <f t="shared" si="893"/>
        <v>260.18325872602861</v>
      </c>
      <c r="T895" s="115">
        <f t="shared" si="894"/>
        <v>0.84341014772853218</v>
      </c>
      <c r="U895" s="115">
        <f t="shared" si="871"/>
        <v>77.456564971583148</v>
      </c>
      <c r="V895" s="115">
        <f t="shared" si="895"/>
        <v>35.218425679322003</v>
      </c>
      <c r="W895" s="202">
        <f t="shared" si="872"/>
        <v>35.218425679322003</v>
      </c>
      <c r="Y895" s="205">
        <f t="shared" si="924"/>
        <v>128.68246119494404</v>
      </c>
      <c r="Z895" s="205">
        <f t="shared" si="925"/>
        <v>1.3770636538980829</v>
      </c>
      <c r="AA895" s="205">
        <f t="shared" si="896"/>
        <v>78.386189905318176</v>
      </c>
      <c r="AB895" s="205">
        <f t="shared" si="913"/>
        <v>65.456935512500038</v>
      </c>
      <c r="AC895" s="205">
        <f t="shared" si="926"/>
        <v>1.388516250732085</v>
      </c>
      <c r="AD895" s="205">
        <f t="shared" si="897"/>
        <v>79.208683826380977</v>
      </c>
      <c r="AE895" s="205">
        <f t="shared" si="914"/>
        <v>13.751748313880938</v>
      </c>
      <c r="AF895" s="205">
        <f t="shared" si="898"/>
        <v>0.3</v>
      </c>
      <c r="AG895" s="205">
        <f t="shared" si="915"/>
        <v>0.3</v>
      </c>
      <c r="AH895" s="205">
        <f t="shared" si="916"/>
        <v>0.3</v>
      </c>
      <c r="AI895" s="205">
        <f t="shared" si="899"/>
        <v>1.384416435614608</v>
      </c>
      <c r="AJ895" s="205">
        <f t="shared" si="927"/>
        <v>1293.008756385974</v>
      </c>
      <c r="AK895" s="205">
        <f t="shared" si="917"/>
        <v>128.58963415774258</v>
      </c>
      <c r="AL895" s="205">
        <f t="shared" si="900"/>
        <v>128.58963415774258</v>
      </c>
      <c r="AM895" s="205">
        <f t="shared" si="901"/>
        <v>-17.139310515663933</v>
      </c>
      <c r="AN895" s="205">
        <f t="shared" si="918"/>
        <v>-17.139310515663933</v>
      </c>
      <c r="AO895" s="205">
        <f t="shared" si="902"/>
        <v>-17.139310515663933</v>
      </c>
      <c r="AP895" s="205">
        <f t="shared" si="919"/>
        <v>-17.139310515663933</v>
      </c>
      <c r="AQ895" s="205">
        <f t="shared" si="873"/>
        <v>17.139310515663933</v>
      </c>
      <c r="AR895" s="215">
        <f t="shared" si="903"/>
        <v>71.458599105529458</v>
      </c>
      <c r="AS895" s="215">
        <f t="shared" si="904"/>
        <v>71.458599105529458</v>
      </c>
      <c r="AT895" s="215">
        <f t="shared" si="905"/>
        <v>322.88731646208208</v>
      </c>
      <c r="AU895" s="215">
        <f t="shared" si="874"/>
        <v>35027.593014319616</v>
      </c>
      <c r="AV895" s="201"/>
      <c r="AW895" s="115">
        <f t="shared" si="928"/>
        <v>127.85099999998681</v>
      </c>
      <c r="AX895" s="115">
        <f t="shared" si="929"/>
        <v>0.39240362553246844</v>
      </c>
      <c r="AY895" s="115">
        <f t="shared" si="875"/>
        <v>24.580998310397941</v>
      </c>
      <c r="AZ895" s="115">
        <f t="shared" si="930"/>
        <v>0.39515212272978467</v>
      </c>
      <c r="BA895" s="115">
        <f t="shared" si="876"/>
        <v>24.839707581357377</v>
      </c>
      <c r="BB895" s="115">
        <f t="shared" si="931"/>
        <v>24.580998310397941</v>
      </c>
      <c r="BC895" s="115">
        <f t="shared" si="932"/>
        <v>24.581032326916258</v>
      </c>
      <c r="BD895" s="115">
        <f t="shared" si="933"/>
        <v>24.839707581357377</v>
      </c>
      <c r="BE895" s="115">
        <f t="shared" si="920"/>
        <v>0.25867525444111905</v>
      </c>
      <c r="BF895" s="115">
        <f t="shared" si="877"/>
        <v>0.39340430820778366</v>
      </c>
      <c r="BG895" s="115">
        <f t="shared" si="934"/>
        <v>1292.7308212236135</v>
      </c>
      <c r="BH895" s="115">
        <f t="shared" si="935"/>
        <v>107.83095942895206</v>
      </c>
      <c r="BI895" s="115">
        <f t="shared" si="878"/>
        <v>107.83095942895206</v>
      </c>
      <c r="BJ895" s="115">
        <f t="shared" si="921"/>
        <v>-9.4086295612854034</v>
      </c>
      <c r="BK895" s="115">
        <f t="shared" si="906"/>
        <v>-9.4086295612854034</v>
      </c>
      <c r="BL895" s="115">
        <f t="shared" si="907"/>
        <v>-9.4086295612854034</v>
      </c>
      <c r="BM895" s="115">
        <f t="shared" si="879"/>
        <v>9.4086295612854034</v>
      </c>
      <c r="BN895" s="201">
        <f t="shared" si="908"/>
        <v>121.25382133708358</v>
      </c>
      <c r="BO895" s="216">
        <f t="shared" si="880"/>
        <v>15900.328626743285</v>
      </c>
      <c r="BP895" s="201"/>
      <c r="BQ895" s="110">
        <f t="shared" si="909"/>
        <v>17813.055065500917</v>
      </c>
      <c r="BR895" s="110">
        <f t="shared" si="910"/>
        <v>0.19664000860895903</v>
      </c>
      <c r="BS895" s="110">
        <f t="shared" si="922"/>
        <v>0.80335999139104097</v>
      </c>
      <c r="BT895" s="110">
        <f t="shared" si="923"/>
        <v>0.50624702496153617</v>
      </c>
      <c r="CC895" s="110"/>
      <c r="CD895" s="110"/>
      <c r="CE895" s="110"/>
      <c r="CW895" s="110"/>
      <c r="CX895" s="110"/>
    </row>
    <row r="896" spans="1:102">
      <c r="A896" s="110">
        <f t="shared" si="936"/>
        <v>0.48000000000014786</v>
      </c>
      <c r="B896" s="110">
        <f t="shared" si="911"/>
        <v>1456.3269694825317</v>
      </c>
      <c r="C896" s="116">
        <f t="shared" si="912"/>
        <v>1291.6521516612552</v>
      </c>
      <c r="E896" s="205">
        <f t="shared" si="881"/>
        <v>1170.7835450229061</v>
      </c>
      <c r="F896" s="205">
        <f t="shared" si="882"/>
        <v>1257.8086812236443</v>
      </c>
      <c r="G896" s="205">
        <f t="shared" si="883"/>
        <v>-0.15189279556357643</v>
      </c>
      <c r="H896" s="205">
        <f t="shared" si="884"/>
        <v>1157.565053801075</v>
      </c>
      <c r="I896" s="205">
        <f t="shared" si="885"/>
        <v>0</v>
      </c>
      <c r="K896" s="115">
        <f t="shared" si="886"/>
        <v>1148.316960000019</v>
      </c>
      <c r="L896" s="115">
        <f t="shared" si="887"/>
        <v>1512.6627200000114</v>
      </c>
      <c r="M896" s="115">
        <f t="shared" si="888"/>
        <v>0.27860326894501614</v>
      </c>
      <c r="N896" s="115">
        <f t="shared" si="889"/>
        <v>1303.736108448277</v>
      </c>
      <c r="O896" s="115">
        <f t="shared" si="890"/>
        <v>1801.1392000000064</v>
      </c>
      <c r="Q896" s="205">
        <f t="shared" si="891"/>
        <v>3.2811603282179465</v>
      </c>
      <c r="R896" s="204">
        <f t="shared" si="892"/>
        <v>261.41753349521036</v>
      </c>
      <c r="S896" s="204">
        <f t="shared" si="893"/>
        <v>261.41753349521036</v>
      </c>
      <c r="T896" s="115">
        <f t="shared" si="894"/>
        <v>0.84537832821910464</v>
      </c>
      <c r="U896" s="115">
        <f t="shared" si="871"/>
        <v>77.727851849534687</v>
      </c>
      <c r="V896" s="115">
        <f t="shared" si="895"/>
        <v>35.345771400381778</v>
      </c>
      <c r="W896" s="202">
        <f t="shared" si="872"/>
        <v>35.345771400381778</v>
      </c>
      <c r="Y896" s="205">
        <f t="shared" si="924"/>
        <v>128.77539505420816</v>
      </c>
      <c r="Z896" s="205">
        <f t="shared" si="925"/>
        <v>1.3888930476310342</v>
      </c>
      <c r="AA896" s="205">
        <f t="shared" si="896"/>
        <v>78.913844218667492</v>
      </c>
      <c r="AB896" s="205">
        <f t="shared" si="913"/>
        <v>65.628328617656678</v>
      </c>
      <c r="AC896" s="205">
        <f t="shared" si="926"/>
        <v>1.400383980523036</v>
      </c>
      <c r="AD896" s="205">
        <f t="shared" si="897"/>
        <v>79.737374888251026</v>
      </c>
      <c r="AE896" s="205">
        <f t="shared" si="914"/>
        <v>14.109046270594348</v>
      </c>
      <c r="AF896" s="205">
        <f t="shared" si="898"/>
        <v>0.3</v>
      </c>
      <c r="AG896" s="205">
        <f t="shared" si="915"/>
        <v>0.3</v>
      </c>
      <c r="AH896" s="205">
        <f t="shared" si="916"/>
        <v>0.3</v>
      </c>
      <c r="AI896" s="205">
        <f t="shared" si="899"/>
        <v>1.3962541232995032</v>
      </c>
      <c r="AJ896" s="205">
        <f t="shared" si="927"/>
        <v>1292.2927502738876</v>
      </c>
      <c r="AK896" s="205">
        <f t="shared" si="917"/>
        <v>128.68246119494404</v>
      </c>
      <c r="AL896" s="205">
        <f t="shared" si="900"/>
        <v>128.68246119494404</v>
      </c>
      <c r="AM896" s="205">
        <f t="shared" si="901"/>
        <v>-17.160265597555167</v>
      </c>
      <c r="AN896" s="205">
        <f t="shared" si="918"/>
        <v>-17.160265597555167</v>
      </c>
      <c r="AO896" s="205">
        <f t="shared" si="902"/>
        <v>-17.160265597555167</v>
      </c>
      <c r="AP896" s="205">
        <f t="shared" si="919"/>
        <v>-17.160265597555167</v>
      </c>
      <c r="AQ896" s="205">
        <f t="shared" si="873"/>
        <v>17.160265597555167</v>
      </c>
      <c r="AR896" s="215">
        <f t="shared" si="903"/>
        <v>71.48157586976015</v>
      </c>
      <c r="AS896" s="215">
        <f t="shared" si="904"/>
        <v>71.48157586976015</v>
      </c>
      <c r="AT896" s="215">
        <f t="shared" si="905"/>
        <v>324.19551806945111</v>
      </c>
      <c r="AU896" s="215">
        <f t="shared" si="874"/>
        <v>35351.788532389066</v>
      </c>
      <c r="AV896" s="201"/>
      <c r="AW896" s="115">
        <f t="shared" si="928"/>
        <v>127.95300000000213</v>
      </c>
      <c r="AX896" s="115">
        <f t="shared" si="929"/>
        <v>0.39340430820778366</v>
      </c>
      <c r="AY896" s="115">
        <f t="shared" si="875"/>
        <v>24.675085569583505</v>
      </c>
      <c r="AZ896" s="115">
        <f t="shared" si="930"/>
        <v>0.39614895384329213</v>
      </c>
      <c r="BA896" s="115">
        <f t="shared" si="876"/>
        <v>24.933759724402556</v>
      </c>
      <c r="BB896" s="115">
        <f t="shared" si="931"/>
        <v>24.675085569583505</v>
      </c>
      <c r="BC896" s="115">
        <f t="shared" si="932"/>
        <v>24.675118622529112</v>
      </c>
      <c r="BD896" s="115">
        <f t="shared" si="933"/>
        <v>24.933759724402556</v>
      </c>
      <c r="BE896" s="115">
        <f t="shared" si="920"/>
        <v>0.2586411018734438</v>
      </c>
      <c r="BF896" s="115">
        <f t="shared" si="877"/>
        <v>0.39440394532566403</v>
      </c>
      <c r="BG896" s="115">
        <f t="shared" si="934"/>
        <v>1292.0163652066935</v>
      </c>
      <c r="BH896" s="115">
        <f t="shared" si="935"/>
        <v>107.8669562358299</v>
      </c>
      <c r="BI896" s="115">
        <f t="shared" si="878"/>
        <v>107.8669562358299</v>
      </c>
      <c r="BJ896" s="115">
        <f t="shared" si="921"/>
        <v>-9.4107548699646486</v>
      </c>
      <c r="BK896" s="115">
        <f t="shared" si="906"/>
        <v>-9.4107548699646486</v>
      </c>
      <c r="BL896" s="115">
        <f t="shared" si="907"/>
        <v>-9.4107548699646486</v>
      </c>
      <c r="BM896" s="115">
        <f t="shared" si="879"/>
        <v>9.4107548699646486</v>
      </c>
      <c r="BN896" s="201">
        <f t="shared" si="908"/>
        <v>121.8919182272727</v>
      </c>
      <c r="BO896" s="216">
        <f t="shared" si="880"/>
        <v>16022.220544970558</v>
      </c>
      <c r="BP896" s="201"/>
      <c r="BQ896" s="110">
        <f t="shared" si="909"/>
        <v>17955.17734371241</v>
      </c>
      <c r="BR896" s="110">
        <f t="shared" si="910"/>
        <v>0.19688910811437152</v>
      </c>
      <c r="BS896" s="110">
        <f t="shared" si="922"/>
        <v>0.80311089188562845</v>
      </c>
      <c r="BT896" s="110">
        <f t="shared" si="923"/>
        <v>0.51028614010830675</v>
      </c>
      <c r="CC896" s="110"/>
      <c r="CD896" s="110"/>
      <c r="CE896" s="110"/>
      <c r="CW896" s="110"/>
      <c r="CX896" s="110"/>
    </row>
    <row r="897" spans="1:102">
      <c r="A897" s="110">
        <f t="shared" si="936"/>
        <v>0.47000000000014786</v>
      </c>
      <c r="B897" s="110">
        <f t="shared" si="911"/>
        <v>1456.1951576183124</v>
      </c>
      <c r="C897" s="116">
        <f t="shared" si="912"/>
        <v>1290.9373359025576</v>
      </c>
      <c r="E897" s="205">
        <f t="shared" si="881"/>
        <v>1169.4395238382558</v>
      </c>
      <c r="F897" s="205">
        <f t="shared" si="882"/>
        <v>1256.1716812236441</v>
      </c>
      <c r="G897" s="205">
        <f t="shared" si="883"/>
        <v>-0.15176786542887652</v>
      </c>
      <c r="H897" s="205">
        <f t="shared" si="884"/>
        <v>1156.276369447834</v>
      </c>
      <c r="I897" s="205">
        <f t="shared" si="885"/>
        <v>0</v>
      </c>
      <c r="K897" s="115">
        <f t="shared" si="886"/>
        <v>1147.036410000019</v>
      </c>
      <c r="L897" s="115">
        <f t="shared" si="887"/>
        <v>1511.8931200000113</v>
      </c>
      <c r="M897" s="115">
        <f t="shared" si="888"/>
        <v>0.27901785714285099</v>
      </c>
      <c r="N897" s="115">
        <f t="shared" si="889"/>
        <v>1302.8278782595542</v>
      </c>
      <c r="O897" s="115">
        <f t="shared" si="890"/>
        <v>1800.7082000000064</v>
      </c>
      <c r="Q897" s="205">
        <f t="shared" si="891"/>
        <v>3.306220465678928</v>
      </c>
      <c r="R897" s="204">
        <f t="shared" si="892"/>
        <v>262.63444065666681</v>
      </c>
      <c r="S897" s="204">
        <f t="shared" si="893"/>
        <v>262.63444065666681</v>
      </c>
      <c r="T897" s="115">
        <f t="shared" si="894"/>
        <v>0.84734291338180368</v>
      </c>
      <c r="U897" s="115">
        <f t="shared" si="871"/>
        <v>77.99895827986704</v>
      </c>
      <c r="V897" s="115">
        <f t="shared" si="895"/>
        <v>35.473086934819321</v>
      </c>
      <c r="W897" s="202">
        <f t="shared" si="872"/>
        <v>35.473086934819321</v>
      </c>
      <c r="Y897" s="205">
        <f t="shared" si="924"/>
        <v>128.86843532410228</v>
      </c>
      <c r="Z897" s="205">
        <f t="shared" si="925"/>
        <v>1.4008392703116417</v>
      </c>
      <c r="AA897" s="205">
        <f t="shared" si="896"/>
        <v>79.440996300512424</v>
      </c>
      <c r="AB897" s="205">
        <f t="shared" si="913"/>
        <v>65.799931273632225</v>
      </c>
      <c r="AC897" s="205">
        <f t="shared" si="926"/>
        <v>1.4123690192553531</v>
      </c>
      <c r="AD897" s="205">
        <f t="shared" si="897"/>
        <v>80.265504755611687</v>
      </c>
      <c r="AE897" s="205">
        <f t="shared" si="914"/>
        <v>14.465573481979462</v>
      </c>
      <c r="AF897" s="205">
        <f t="shared" si="898"/>
        <v>0.3</v>
      </c>
      <c r="AG897" s="205">
        <f t="shared" si="915"/>
        <v>0.3</v>
      </c>
      <c r="AH897" s="205">
        <f t="shared" si="916"/>
        <v>0.3</v>
      </c>
      <c r="AI897" s="205">
        <f t="shared" si="899"/>
        <v>1.4082074103425639</v>
      </c>
      <c r="AJ897" s="205">
        <f t="shared" si="927"/>
        <v>1291.5763905833571</v>
      </c>
      <c r="AK897" s="205">
        <f t="shared" si="917"/>
        <v>128.77539505420816</v>
      </c>
      <c r="AL897" s="205">
        <f t="shared" si="900"/>
        <v>128.77539505420816</v>
      </c>
      <c r="AM897" s="205">
        <f t="shared" si="901"/>
        <v>-17.181275631363725</v>
      </c>
      <c r="AN897" s="205">
        <f t="shared" si="918"/>
        <v>-17.181275631363725</v>
      </c>
      <c r="AO897" s="205">
        <f t="shared" si="902"/>
        <v>-17.181275631363725</v>
      </c>
      <c r="AP897" s="205">
        <f t="shared" si="919"/>
        <v>-17.181275631363725</v>
      </c>
      <c r="AQ897" s="205">
        <f t="shared" si="873"/>
        <v>17.181275631363725</v>
      </c>
      <c r="AR897" s="215">
        <f t="shared" si="903"/>
        <v>71.504476282995739</v>
      </c>
      <c r="AS897" s="215">
        <f t="shared" si="904"/>
        <v>71.504476282995739</v>
      </c>
      <c r="AT897" s="215">
        <f t="shared" si="905"/>
        <v>325.50868504112862</v>
      </c>
      <c r="AU897" s="215">
        <f t="shared" si="874"/>
        <v>35677.297217430198</v>
      </c>
      <c r="AV897" s="201"/>
      <c r="AW897" s="115">
        <f t="shared" si="928"/>
        <v>128.05499999999472</v>
      </c>
      <c r="AX897" s="115">
        <f t="shared" si="929"/>
        <v>0.39440394532566392</v>
      </c>
      <c r="AY897" s="115">
        <f t="shared" si="875"/>
        <v>24.769194073432281</v>
      </c>
      <c r="AZ897" s="115">
        <f t="shared" si="930"/>
        <v>0.39714474732434452</v>
      </c>
      <c r="BA897" s="115">
        <f t="shared" si="876"/>
        <v>25.027832187334958</v>
      </c>
      <c r="BB897" s="115">
        <f t="shared" si="931"/>
        <v>24.769194073432281</v>
      </c>
      <c r="BC897" s="115">
        <f t="shared" si="932"/>
        <v>24.769226171228759</v>
      </c>
      <c r="BD897" s="115">
        <f t="shared" si="933"/>
        <v>25.027832187334958</v>
      </c>
      <c r="BE897" s="115">
        <f t="shared" si="920"/>
        <v>0.25860601610619938</v>
      </c>
      <c r="BF897" s="115">
        <f t="shared" si="877"/>
        <v>0.39540254024328964</v>
      </c>
      <c r="BG897" s="115">
        <f t="shared" si="934"/>
        <v>1291.3016799588252</v>
      </c>
      <c r="BH897" s="115">
        <f t="shared" si="935"/>
        <v>107.90293041359281</v>
      </c>
      <c r="BI897" s="115">
        <f t="shared" si="878"/>
        <v>107.90293041359281</v>
      </c>
      <c r="BJ897" s="115">
        <f t="shared" si="921"/>
        <v>-9.4128592151379458</v>
      </c>
      <c r="BK897" s="115">
        <f t="shared" si="906"/>
        <v>-9.4128592151379458</v>
      </c>
      <c r="BL897" s="115">
        <f t="shared" si="907"/>
        <v>-9.4128592151379458</v>
      </c>
      <c r="BM897" s="115">
        <f t="shared" si="879"/>
        <v>9.4128592151379458</v>
      </c>
      <c r="BN897" s="201">
        <f t="shared" si="908"/>
        <v>122.53201613470193</v>
      </c>
      <c r="BO897" s="216">
        <f t="shared" si="880"/>
        <v>16144.752561105261</v>
      </c>
      <c r="BP897" s="201"/>
      <c r="BQ897" s="110">
        <f t="shared" si="909"/>
        <v>18098.007026737756</v>
      </c>
      <c r="BR897" s="110">
        <f t="shared" si="910"/>
        <v>0.19713384553736241</v>
      </c>
      <c r="BS897" s="110">
        <f t="shared" si="922"/>
        <v>0.80286615446263754</v>
      </c>
      <c r="BT897" s="110">
        <f t="shared" si="923"/>
        <v>0.51434535969988715</v>
      </c>
      <c r="CC897" s="110"/>
      <c r="CD897" s="110"/>
      <c r="CE897" s="110"/>
      <c r="CW897" s="110"/>
      <c r="CX897" s="110"/>
    </row>
    <row r="898" spans="1:102">
      <c r="A898" s="110">
        <f t="shared" si="936"/>
        <v>0.46000000000014785</v>
      </c>
      <c r="B898" s="110">
        <f t="shared" si="911"/>
        <v>1456.063345754093</v>
      </c>
      <c r="C898" s="116">
        <f t="shared" si="912"/>
        <v>1290.2222911397278</v>
      </c>
      <c r="E898" s="205">
        <f t="shared" si="881"/>
        <v>1168.0943762988538</v>
      </c>
      <c r="F898" s="205">
        <f t="shared" si="882"/>
        <v>1254.5318812236442</v>
      </c>
      <c r="G898" s="205">
        <f t="shared" si="883"/>
        <v>-0.15164276986400033</v>
      </c>
      <c r="H898" s="205">
        <f t="shared" si="884"/>
        <v>1154.9867536319255</v>
      </c>
      <c r="I898" s="205">
        <f t="shared" si="885"/>
        <v>0</v>
      </c>
      <c r="K898" s="115">
        <f t="shared" si="886"/>
        <v>1145.7548400000189</v>
      </c>
      <c r="L898" s="115">
        <f t="shared" si="887"/>
        <v>1511.1228800000113</v>
      </c>
      <c r="M898" s="115">
        <f t="shared" si="888"/>
        <v>0.27943368107301919</v>
      </c>
      <c r="N898" s="115">
        <f t="shared" si="889"/>
        <v>1301.9196066936338</v>
      </c>
      <c r="O898" s="115">
        <f t="shared" si="890"/>
        <v>1800.2768000000065</v>
      </c>
      <c r="Q898" s="205">
        <f t="shared" si="891"/>
        <v>3.3315280179107698</v>
      </c>
      <c r="R898" s="204">
        <f t="shared" si="892"/>
        <v>263.83310103853944</v>
      </c>
      <c r="S898" s="204">
        <f t="shared" si="893"/>
        <v>263.83310103853944</v>
      </c>
      <c r="T898" s="115">
        <f t="shared" si="894"/>
        <v>0.84930391217053514</v>
      </c>
      <c r="U898" s="115">
        <f t="shared" si="871"/>
        <v>78.269883407664082</v>
      </c>
      <c r="V898" s="115">
        <f t="shared" si="895"/>
        <v>35.600371920284609</v>
      </c>
      <c r="W898" s="202">
        <f t="shared" si="872"/>
        <v>35.600371920284609</v>
      </c>
      <c r="Y898" s="205">
        <f t="shared" si="924"/>
        <v>128.96158159085178</v>
      </c>
      <c r="Z898" s="205">
        <f t="shared" si="925"/>
        <v>1.4129042126694653</v>
      </c>
      <c r="AA898" s="205">
        <f t="shared" si="896"/>
        <v>79.967503441010194</v>
      </c>
      <c r="AB898" s="205">
        <f t="shared" si="913"/>
        <v>65.971744029945867</v>
      </c>
      <c r="AC898" s="205">
        <f t="shared" si="926"/>
        <v>1.4244732647941201</v>
      </c>
      <c r="AD898" s="205">
        <f t="shared" si="897"/>
        <v>80.792928716408653</v>
      </c>
      <c r="AE898" s="205">
        <f t="shared" si="914"/>
        <v>14.821184686462786</v>
      </c>
      <c r="AF898" s="205">
        <f t="shared" si="898"/>
        <v>0.3</v>
      </c>
      <c r="AG898" s="205">
        <f t="shared" si="915"/>
        <v>0.3</v>
      </c>
      <c r="AH898" s="205">
        <f t="shared" si="916"/>
        <v>0.3</v>
      </c>
      <c r="AI898" s="205">
        <f t="shared" si="899"/>
        <v>1.4202781104544011</v>
      </c>
      <c r="AJ898" s="205">
        <f t="shared" si="927"/>
        <v>1290.859672465828</v>
      </c>
      <c r="AK898" s="205">
        <f t="shared" si="917"/>
        <v>128.86843532410228</v>
      </c>
      <c r="AL898" s="205">
        <f t="shared" si="900"/>
        <v>128.86843532410228</v>
      </c>
      <c r="AM898" s="205">
        <f t="shared" si="901"/>
        <v>-17.202340356908941</v>
      </c>
      <c r="AN898" s="205">
        <f t="shared" si="918"/>
        <v>-17.202340356908941</v>
      </c>
      <c r="AO898" s="205">
        <f t="shared" si="902"/>
        <v>-17.202340356908941</v>
      </c>
      <c r="AP898" s="205">
        <f t="shared" si="919"/>
        <v>-17.202340356908941</v>
      </c>
      <c r="AQ898" s="205">
        <f t="shared" si="873"/>
        <v>17.202340356908941</v>
      </c>
      <c r="AR898" s="215">
        <f t="shared" si="903"/>
        <v>71.527300801072471</v>
      </c>
      <c r="AS898" s="215">
        <f t="shared" si="904"/>
        <v>71.527300801072471</v>
      </c>
      <c r="AT898" s="215">
        <f t="shared" si="905"/>
        <v>326.82684306963557</v>
      </c>
      <c r="AU898" s="215">
        <f t="shared" si="874"/>
        <v>36004.124060499831</v>
      </c>
      <c r="AV898" s="201"/>
      <c r="AW898" s="115">
        <f t="shared" si="928"/>
        <v>128.15700000001004</v>
      </c>
      <c r="AX898" s="115">
        <f t="shared" si="929"/>
        <v>0.39540254024328964</v>
      </c>
      <c r="AY898" s="115">
        <f t="shared" si="875"/>
        <v>24.863323612381777</v>
      </c>
      <c r="AZ898" s="115">
        <f t="shared" si="930"/>
        <v>0.39813950650886676</v>
      </c>
      <c r="BA898" s="115">
        <f t="shared" si="876"/>
        <v>25.121924768519133</v>
      </c>
      <c r="BB898" s="115">
        <f t="shared" si="931"/>
        <v>24.863323612381777</v>
      </c>
      <c r="BC898" s="115">
        <f t="shared" si="932"/>
        <v>24.863354763380137</v>
      </c>
      <c r="BD898" s="115">
        <f t="shared" si="933"/>
        <v>25.121924768519133</v>
      </c>
      <c r="BE898" s="115">
        <f t="shared" si="920"/>
        <v>0.25857000513899564</v>
      </c>
      <c r="BF898" s="115">
        <f t="shared" si="877"/>
        <v>0.3964000962931159</v>
      </c>
      <c r="BG898" s="115">
        <f t="shared" si="934"/>
        <v>1290.586766238443</v>
      </c>
      <c r="BH898" s="115">
        <f t="shared" si="935"/>
        <v>107.9388819097402</v>
      </c>
      <c r="BI898" s="115">
        <f t="shared" si="878"/>
        <v>107.9388819097402</v>
      </c>
      <c r="BJ898" s="115">
        <f t="shared" si="921"/>
        <v>-9.4149427143871698</v>
      </c>
      <c r="BK898" s="115">
        <f t="shared" si="906"/>
        <v>-9.4149427143871698</v>
      </c>
      <c r="BL898" s="115">
        <f t="shared" si="907"/>
        <v>-9.4149427143871698</v>
      </c>
      <c r="BM898" s="115">
        <f t="shared" si="879"/>
        <v>9.4149427143871698</v>
      </c>
      <c r="BN898" s="201">
        <f t="shared" si="908"/>
        <v>123.17412348152202</v>
      </c>
      <c r="BO898" s="216">
        <f t="shared" si="880"/>
        <v>16267.926684586782</v>
      </c>
      <c r="BP898" s="201"/>
      <c r="BQ898" s="110">
        <f t="shared" si="909"/>
        <v>18241.546422178086</v>
      </c>
      <c r="BR898" s="110">
        <f t="shared" si="910"/>
        <v>0.19737429726202377</v>
      </c>
      <c r="BS898" s="110">
        <f t="shared" si="922"/>
        <v>0.80262570273797629</v>
      </c>
      <c r="BT898" s="110">
        <f t="shared" si="923"/>
        <v>0.51842474931830118</v>
      </c>
      <c r="CC898" s="110"/>
      <c r="CD898" s="110"/>
      <c r="CE898" s="110"/>
      <c r="CW898" s="110"/>
      <c r="CX898" s="110"/>
    </row>
    <row r="899" spans="1:102">
      <c r="A899" s="110">
        <f t="shared" si="936"/>
        <v>0.45000000000014784</v>
      </c>
      <c r="B899" s="110">
        <f t="shared" si="911"/>
        <v>1455.9315338898737</v>
      </c>
      <c r="C899" s="116">
        <f t="shared" si="912"/>
        <v>1289.5070181317171</v>
      </c>
      <c r="E899" s="205">
        <f t="shared" si="881"/>
        <v>1166.7481024047004</v>
      </c>
      <c r="F899" s="205">
        <f t="shared" si="882"/>
        <v>1252.8892812236443</v>
      </c>
      <c r="G899" s="205">
        <f t="shared" si="883"/>
        <v>-0.15151751213658091</v>
      </c>
      <c r="H899" s="205">
        <f t="shared" si="884"/>
        <v>1153.6962052975416</v>
      </c>
      <c r="I899" s="205">
        <f t="shared" si="885"/>
        <v>0</v>
      </c>
      <c r="K899" s="115">
        <f t="shared" si="886"/>
        <v>1144.4722500000189</v>
      </c>
      <c r="L899" s="115">
        <f t="shared" si="887"/>
        <v>1510.3520000000115</v>
      </c>
      <c r="M899" s="115">
        <f t="shared" si="888"/>
        <v>0.27985074626865053</v>
      </c>
      <c r="N899" s="115">
        <f t="shared" si="889"/>
        <v>1301.0112973752048</v>
      </c>
      <c r="O899" s="115">
        <f t="shared" si="890"/>
        <v>1799.8450000000064</v>
      </c>
      <c r="Q899" s="205">
        <f t="shared" si="891"/>
        <v>3.3570869989252685</v>
      </c>
      <c r="R899" s="204">
        <f t="shared" si="892"/>
        <v>265.01260398937649</v>
      </c>
      <c r="S899" s="204">
        <f t="shared" si="893"/>
        <v>265.01260398937649</v>
      </c>
      <c r="T899" s="115">
        <f t="shared" si="894"/>
        <v>0.85126133351151878</v>
      </c>
      <c r="U899" s="115">
        <f t="shared" si="871"/>
        <v>78.540626388298591</v>
      </c>
      <c r="V899" s="115">
        <f t="shared" si="895"/>
        <v>35.727625999282338</v>
      </c>
      <c r="W899" s="202">
        <f t="shared" si="872"/>
        <v>35.727625999282338</v>
      </c>
      <c r="Y899" s="205">
        <f t="shared" si="924"/>
        <v>129.05483343838557</v>
      </c>
      <c r="Z899" s="205">
        <f t="shared" si="925"/>
        <v>1.4250898050169241</v>
      </c>
      <c r="AA899" s="205">
        <f t="shared" si="896"/>
        <v>80.493216933579006</v>
      </c>
      <c r="AB899" s="205">
        <f t="shared" si="913"/>
        <v>66.143767433514952</v>
      </c>
      <c r="AC899" s="205">
        <f t="shared" si="926"/>
        <v>1.4366986547414193</v>
      </c>
      <c r="AD899" s="205">
        <f t="shared" si="897"/>
        <v>81.319495996361596</v>
      </c>
      <c r="AE899" s="205">
        <f t="shared" si="914"/>
        <v>15.175728562846643</v>
      </c>
      <c r="AF899" s="205">
        <f t="shared" si="898"/>
        <v>0.3</v>
      </c>
      <c r="AG899" s="205">
        <f t="shared" si="915"/>
        <v>0.3</v>
      </c>
      <c r="AH899" s="205">
        <f t="shared" si="916"/>
        <v>0.3</v>
      </c>
      <c r="AI899" s="205">
        <f t="shared" si="899"/>
        <v>1.4324680724022947</v>
      </c>
      <c r="AJ899" s="205">
        <f t="shared" si="927"/>
        <v>1290.1425907819344</v>
      </c>
      <c r="AK899" s="205">
        <f t="shared" si="917"/>
        <v>128.96158159085178</v>
      </c>
      <c r="AL899" s="205">
        <f t="shared" si="900"/>
        <v>128.96158159085178</v>
      </c>
      <c r="AM899" s="205">
        <f t="shared" si="901"/>
        <v>-17.223459514754456</v>
      </c>
      <c r="AN899" s="205">
        <f t="shared" si="918"/>
        <v>-17.223459514754456</v>
      </c>
      <c r="AO899" s="205">
        <f t="shared" si="902"/>
        <v>-17.223459514754456</v>
      </c>
      <c r="AP899" s="205">
        <f t="shared" si="919"/>
        <v>-17.223459514754456</v>
      </c>
      <c r="AQ899" s="205">
        <f t="shared" si="873"/>
        <v>17.223459514754456</v>
      </c>
      <c r="AR899" s="215">
        <f t="shared" si="903"/>
        <v>71.550049875003594</v>
      </c>
      <c r="AS899" s="215">
        <f t="shared" si="904"/>
        <v>71.550049875003594</v>
      </c>
      <c r="AT899" s="215">
        <f t="shared" si="905"/>
        <v>328.15001799284477</v>
      </c>
      <c r="AU899" s="215">
        <f t="shared" si="874"/>
        <v>36332.274078492679</v>
      </c>
      <c r="AV899" s="201"/>
      <c r="AW899" s="115">
        <f t="shared" si="928"/>
        <v>128.25900000000263</v>
      </c>
      <c r="AX899" s="115">
        <f t="shared" si="929"/>
        <v>0.3964000962931159</v>
      </c>
      <c r="AY899" s="115">
        <f t="shared" si="875"/>
        <v>24.957473978044735</v>
      </c>
      <c r="AZ899" s="115">
        <f t="shared" si="930"/>
        <v>0.399133234708128</v>
      </c>
      <c r="BA899" s="115">
        <f t="shared" si="876"/>
        <v>25.216037267422024</v>
      </c>
      <c r="BB899" s="115">
        <f t="shared" si="931"/>
        <v>24.957473978044735</v>
      </c>
      <c r="BC899" s="115">
        <f t="shared" si="932"/>
        <v>24.957504190524009</v>
      </c>
      <c r="BD899" s="115">
        <f t="shared" si="933"/>
        <v>25.216037267422024</v>
      </c>
      <c r="BE899" s="115">
        <f t="shared" si="920"/>
        <v>0.25853307689801497</v>
      </c>
      <c r="BF899" s="115">
        <f t="shared" si="877"/>
        <v>0.3973966167831442</v>
      </c>
      <c r="BG899" s="115">
        <f t="shared" si="934"/>
        <v>1289.8716247994785</v>
      </c>
      <c r="BH899" s="115">
        <f t="shared" si="935"/>
        <v>107.97481067259004</v>
      </c>
      <c r="BI899" s="115">
        <f t="shared" si="878"/>
        <v>107.97481067259004</v>
      </c>
      <c r="BJ899" s="115">
        <f t="shared" si="921"/>
        <v>-9.4170054842742186</v>
      </c>
      <c r="BK899" s="115">
        <f t="shared" si="906"/>
        <v>-9.4170054842742186</v>
      </c>
      <c r="BL899" s="115">
        <f t="shared" si="907"/>
        <v>-9.4170054842742186</v>
      </c>
      <c r="BM899" s="115">
        <f t="shared" si="879"/>
        <v>9.4170054842742186</v>
      </c>
      <c r="BN899" s="201">
        <f t="shared" si="908"/>
        <v>123.8182487474578</v>
      </c>
      <c r="BO899" s="216">
        <f t="shared" si="880"/>
        <v>16391.744933334241</v>
      </c>
      <c r="BP899" s="201"/>
      <c r="BQ899" s="110">
        <f t="shared" si="909"/>
        <v>18385.797847850088</v>
      </c>
      <c r="BR899" s="110">
        <f t="shared" si="910"/>
        <v>0.1976105381945181</v>
      </c>
      <c r="BS899" s="110">
        <f t="shared" si="922"/>
        <v>0.80238946180548176</v>
      </c>
      <c r="BT899" s="110">
        <f t="shared" si="923"/>
        <v>0.52252437483589964</v>
      </c>
      <c r="CC899" s="110"/>
      <c r="CD899" s="110"/>
      <c r="CE899" s="110"/>
      <c r="CW899" s="110"/>
      <c r="CX899" s="110"/>
    </row>
    <row r="900" spans="1:102">
      <c r="A900" s="110">
        <f t="shared" si="936"/>
        <v>0.44000000000014783</v>
      </c>
      <c r="B900" s="110">
        <f t="shared" si="911"/>
        <v>1455.7997220256543</v>
      </c>
      <c r="C900" s="116">
        <f t="shared" si="912"/>
        <v>1288.791517632967</v>
      </c>
      <c r="E900" s="205">
        <f t="shared" si="881"/>
        <v>1165.4007021557957</v>
      </c>
      <c r="F900" s="205">
        <f t="shared" si="882"/>
        <v>1251.2438812236444</v>
      </c>
      <c r="G900" s="205">
        <f t="shared" si="883"/>
        <v>-0.15139209549155153</v>
      </c>
      <c r="H900" s="205">
        <f t="shared" si="884"/>
        <v>1152.4047233930576</v>
      </c>
      <c r="I900" s="205">
        <f t="shared" si="885"/>
        <v>0</v>
      </c>
      <c r="K900" s="115">
        <f t="shared" si="886"/>
        <v>1143.1886400000189</v>
      </c>
      <c r="L900" s="115">
        <f t="shared" si="887"/>
        <v>1509.5804800000114</v>
      </c>
      <c r="M900" s="115">
        <f t="shared" si="888"/>
        <v>0.28026905829595794</v>
      </c>
      <c r="N900" s="115">
        <f t="shared" si="889"/>
        <v>1300.102953948307</v>
      </c>
      <c r="O900" s="115">
        <f t="shared" si="890"/>
        <v>1799.4128000000062</v>
      </c>
      <c r="Q900" s="205">
        <f t="shared" si="891"/>
        <v>3.382901507414271</v>
      </c>
      <c r="R900" s="204">
        <f t="shared" si="892"/>
        <v>266.17200619648844</v>
      </c>
      <c r="S900" s="204">
        <f t="shared" si="893"/>
        <v>266.17200619648844</v>
      </c>
      <c r="T900" s="115">
        <f t="shared" si="894"/>
        <v>0.85321518630338977</v>
      </c>
      <c r="U900" s="115">
        <f t="shared" si="871"/>
        <v>78.811186387333379</v>
      </c>
      <c r="V900" s="115">
        <f t="shared" si="895"/>
        <v>35.85484881914099</v>
      </c>
      <c r="W900" s="202">
        <f t="shared" si="872"/>
        <v>35.85484881914099</v>
      </c>
      <c r="Y900" s="205">
        <f t="shared" si="924"/>
        <v>129.14819044840431</v>
      </c>
      <c r="Z900" s="205">
        <f t="shared" si="925"/>
        <v>1.4373980183055168</v>
      </c>
      <c r="AA900" s="205">
        <f t="shared" si="896"/>
        <v>81.017981836001866</v>
      </c>
      <c r="AB900" s="205">
        <f t="shared" si="913"/>
        <v>66.316002028662496</v>
      </c>
      <c r="AC900" s="205">
        <f t="shared" si="926"/>
        <v>1.4490471674966205</v>
      </c>
      <c r="AD900" s="205">
        <f t="shared" si="897"/>
        <v>81.845049517713079</v>
      </c>
      <c r="AE900" s="205">
        <f t="shared" si="914"/>
        <v>15.529047489050583</v>
      </c>
      <c r="AF900" s="205">
        <f t="shared" si="898"/>
        <v>0.3</v>
      </c>
      <c r="AG900" s="205">
        <f t="shared" si="915"/>
        <v>0.3</v>
      </c>
      <c r="AH900" s="205">
        <f t="shared" si="916"/>
        <v>0.3</v>
      </c>
      <c r="AI900" s="205">
        <f t="shared" si="899"/>
        <v>1.4447791807701513</v>
      </c>
      <c r="AJ900" s="205">
        <f t="shared" si="927"/>
        <v>1289.4251400841476</v>
      </c>
      <c r="AK900" s="205">
        <f t="shared" si="917"/>
        <v>129.05483343838557</v>
      </c>
      <c r="AL900" s="205">
        <f t="shared" si="900"/>
        <v>129.05483343838557</v>
      </c>
      <c r="AM900" s="205">
        <f t="shared" si="901"/>
        <v>-17.244632846222412</v>
      </c>
      <c r="AN900" s="205">
        <f t="shared" si="918"/>
        <v>-17.244632846222412</v>
      </c>
      <c r="AO900" s="205">
        <f t="shared" si="902"/>
        <v>-17.244632846222412</v>
      </c>
      <c r="AP900" s="205">
        <f t="shared" si="919"/>
        <v>-17.244632846222412</v>
      </c>
      <c r="AQ900" s="205">
        <f t="shared" si="873"/>
        <v>17.244632846222412</v>
      </c>
      <c r="AR900" s="215">
        <f t="shared" si="903"/>
        <v>71.572723950977519</v>
      </c>
      <c r="AS900" s="215">
        <f t="shared" si="904"/>
        <v>71.572723950977519</v>
      </c>
      <c r="AT900" s="215">
        <f t="shared" si="905"/>
        <v>329.47823579515006</v>
      </c>
      <c r="AU900" s="215">
        <f t="shared" si="874"/>
        <v>36661.752314287827</v>
      </c>
      <c r="AV900" s="201"/>
      <c r="AW900" s="115">
        <f t="shared" si="928"/>
        <v>128.36099999999522</v>
      </c>
      <c r="AX900" s="115">
        <f t="shared" si="929"/>
        <v>0.3973966167831442</v>
      </c>
      <c r="AY900" s="115">
        <f t="shared" si="875"/>
        <v>25.051644963198889</v>
      </c>
      <c r="AZ900" s="115">
        <f t="shared" si="930"/>
        <v>0.40012593520901313</v>
      </c>
      <c r="BA900" s="115">
        <f t="shared" si="876"/>
        <v>25.310169484603584</v>
      </c>
      <c r="BB900" s="115">
        <f t="shared" si="931"/>
        <v>25.051644963198889</v>
      </c>
      <c r="BC900" s="115">
        <f t="shared" si="932"/>
        <v>25.051674245366751</v>
      </c>
      <c r="BD900" s="115">
        <f t="shared" si="933"/>
        <v>25.310169484603584</v>
      </c>
      <c r="BE900" s="115">
        <f t="shared" si="920"/>
        <v>0.25849523923683293</v>
      </c>
      <c r="BF900" s="115">
        <f t="shared" si="877"/>
        <v>0.39839210499718919</v>
      </c>
      <c r="BG900" s="115">
        <f t="shared" si="934"/>
        <v>1289.1562563914092</v>
      </c>
      <c r="BH900" s="115">
        <f t="shared" si="935"/>
        <v>108.0107166511424</v>
      </c>
      <c r="BI900" s="115">
        <f t="shared" si="878"/>
        <v>108.0107166511424</v>
      </c>
      <c r="BJ900" s="115">
        <f t="shared" si="921"/>
        <v>-9.4190476403390946</v>
      </c>
      <c r="BK900" s="115">
        <f t="shared" si="906"/>
        <v>-9.4190476403390946</v>
      </c>
      <c r="BL900" s="115">
        <f t="shared" si="907"/>
        <v>-9.4190476403390946</v>
      </c>
      <c r="BM900" s="115">
        <f t="shared" si="879"/>
        <v>9.4190476403390946</v>
      </c>
      <c r="BN900" s="201">
        <f t="shared" si="908"/>
        <v>124.46440047020289</v>
      </c>
      <c r="BO900" s="216">
        <f t="shared" si="880"/>
        <v>16516.209333804443</v>
      </c>
      <c r="BP900" s="201"/>
      <c r="BQ900" s="110">
        <f t="shared" si="909"/>
        <v>18530.763631852784</v>
      </c>
      <c r="BR900" s="110">
        <f t="shared" si="910"/>
        <v>0.19784264179631236</v>
      </c>
      <c r="BS900" s="110">
        <f t="shared" si="922"/>
        <v>0.80215735820368761</v>
      </c>
      <c r="BT900" s="110">
        <f t="shared" si="923"/>
        <v>0.52664430241725613</v>
      </c>
      <c r="CC900" s="110"/>
      <c r="CD900" s="110"/>
      <c r="CE900" s="110"/>
      <c r="CW900" s="110"/>
      <c r="CX900" s="110"/>
    </row>
    <row r="901" spans="1:102">
      <c r="A901" s="110">
        <f t="shared" si="936"/>
        <v>0.43000000000014782</v>
      </c>
      <c r="B901" s="110">
        <f t="shared" si="911"/>
        <v>1455.667910161435</v>
      </c>
      <c r="C901" s="116">
        <f t="shared" si="912"/>
        <v>1288.0757903934573</v>
      </c>
      <c r="E901" s="205">
        <f t="shared" si="881"/>
        <v>1164.0521755521393</v>
      </c>
      <c r="F901" s="205">
        <f t="shared" si="882"/>
        <v>1249.5956812236445</v>
      </c>
      <c r="G901" s="205">
        <f t="shared" si="883"/>
        <v>-0.15126652315114272</v>
      </c>
      <c r="H901" s="205">
        <f t="shared" si="884"/>
        <v>1151.1123068710506</v>
      </c>
      <c r="I901" s="205">
        <f t="shared" si="885"/>
        <v>0</v>
      </c>
      <c r="K901" s="115">
        <f t="shared" si="886"/>
        <v>1141.9040100000191</v>
      </c>
      <c r="L901" s="115">
        <f t="shared" si="887"/>
        <v>1508.8083200000115</v>
      </c>
      <c r="M901" s="115">
        <f t="shared" si="888"/>
        <v>0.28068862275448475</v>
      </c>
      <c r="N901" s="115">
        <f t="shared" si="889"/>
        <v>1299.1945800764656</v>
      </c>
      <c r="O901" s="115">
        <f t="shared" si="890"/>
        <v>1798.9802000000066</v>
      </c>
      <c r="Q901" s="205">
        <f t="shared" si="891"/>
        <v>3.4089757290182408</v>
      </c>
      <c r="R901" s="204">
        <f t="shared" si="892"/>
        <v>267.31033045530825</v>
      </c>
      <c r="S901" s="204">
        <f t="shared" si="893"/>
        <v>267.31033045530825</v>
      </c>
      <c r="T901" s="115">
        <f t="shared" si="894"/>
        <v>0.85516547941729659</v>
      </c>
      <c r="U901" s="115">
        <f t="shared" si="871"/>
        <v>79.081562580423039</v>
      </c>
      <c r="V901" s="115">
        <f t="shared" si="895"/>
        <v>35.982040031981931</v>
      </c>
      <c r="W901" s="202">
        <f t="shared" si="872"/>
        <v>35.982040031981931</v>
      </c>
      <c r="Y901" s="205">
        <f t="shared" si="924"/>
        <v>129.2416522006987</v>
      </c>
      <c r="Z901" s="205">
        <f t="shared" si="925"/>
        <v>1.44983086521588</v>
      </c>
      <c r="AA901" s="205">
        <f t="shared" si="896"/>
        <v>81.541636721308308</v>
      </c>
      <c r="AB901" s="205">
        <f t="shared" si="913"/>
        <v>66.488448357124724</v>
      </c>
      <c r="AC901" s="205">
        <f t="shared" si="926"/>
        <v>1.461520823350634</v>
      </c>
      <c r="AD901" s="205">
        <f t="shared" si="897"/>
        <v>82.36942564765971</v>
      </c>
      <c r="AE901" s="205">
        <f t="shared" si="914"/>
        <v>15.880977290534986</v>
      </c>
      <c r="AF901" s="205">
        <f t="shared" si="898"/>
        <v>0.3</v>
      </c>
      <c r="AG901" s="205">
        <f t="shared" si="915"/>
        <v>0.3</v>
      </c>
      <c r="AH901" s="205">
        <f t="shared" si="916"/>
        <v>0.3</v>
      </c>
      <c r="AI901" s="205">
        <f t="shared" si="899"/>
        <v>1.4572133567300858</v>
      </c>
      <c r="AJ901" s="205">
        <f t="shared" si="927"/>
        <v>1288.7073145981726</v>
      </c>
      <c r="AK901" s="205">
        <f t="shared" si="917"/>
        <v>129.14819044840431</v>
      </c>
      <c r="AL901" s="205">
        <f t="shared" si="900"/>
        <v>129.14819044840431</v>
      </c>
      <c r="AM901" s="205">
        <f t="shared" si="901"/>
        <v>-17.265860093374226</v>
      </c>
      <c r="AN901" s="205">
        <f t="shared" si="918"/>
        <v>-17.265860093374226</v>
      </c>
      <c r="AO901" s="205">
        <f t="shared" si="902"/>
        <v>-17.265860093374226</v>
      </c>
      <c r="AP901" s="205">
        <f t="shared" si="919"/>
        <v>-17.265860093374226</v>
      </c>
      <c r="AQ901" s="205">
        <f t="shared" si="873"/>
        <v>17.265860093374226</v>
      </c>
      <c r="AR901" s="215">
        <f t="shared" si="903"/>
        <v>71.595323470490229</v>
      </c>
      <c r="AS901" s="215">
        <f t="shared" si="904"/>
        <v>71.595323470490229</v>
      </c>
      <c r="AT901" s="215">
        <f t="shared" si="905"/>
        <v>330.81152260864701</v>
      </c>
      <c r="AU901" s="215">
        <f t="shared" si="874"/>
        <v>36992.563836896472</v>
      </c>
      <c r="AV901" s="201"/>
      <c r="AW901" s="115">
        <f t="shared" si="928"/>
        <v>128.4629999999878</v>
      </c>
      <c r="AX901" s="115">
        <f t="shared" si="929"/>
        <v>0.39839210499718919</v>
      </c>
      <c r="AY901" s="115">
        <f t="shared" si="875"/>
        <v>25.145836361776791</v>
      </c>
      <c r="AZ901" s="115">
        <f t="shared" si="930"/>
        <v>0.40111761127428908</v>
      </c>
      <c r="BA901" s="115">
        <f t="shared" si="876"/>
        <v>25.404321221707377</v>
      </c>
      <c r="BB901" s="115">
        <f t="shared" si="931"/>
        <v>25.145836361776791</v>
      </c>
      <c r="BC901" s="115">
        <f t="shared" si="932"/>
        <v>25.145864721770142</v>
      </c>
      <c r="BD901" s="115">
        <f t="shared" si="933"/>
        <v>25.404321221707377</v>
      </c>
      <c r="BE901" s="115">
        <f t="shared" si="920"/>
        <v>0.25845649993723541</v>
      </c>
      <c r="BF901" s="115">
        <f t="shared" si="877"/>
        <v>0.3993865641951409</v>
      </c>
      <c r="BG901" s="115">
        <f t="shared" si="934"/>
        <v>1288.4406617593049</v>
      </c>
      <c r="BH901" s="115">
        <f t="shared" si="935"/>
        <v>108.04659979519319</v>
      </c>
      <c r="BI901" s="115">
        <f t="shared" si="878"/>
        <v>108.04659979519319</v>
      </c>
      <c r="BJ901" s="115">
        <f t="shared" si="921"/>
        <v>-9.4210692971277439</v>
      </c>
      <c r="BK901" s="115">
        <f t="shared" si="906"/>
        <v>-9.4210692971277439</v>
      </c>
      <c r="BL901" s="115">
        <f t="shared" si="907"/>
        <v>-9.4210692971277439</v>
      </c>
      <c r="BM901" s="115">
        <f t="shared" si="879"/>
        <v>9.4210692971277439</v>
      </c>
      <c r="BN901" s="201">
        <f t="shared" si="908"/>
        <v>125.11258724581812</v>
      </c>
      <c r="BO901" s="216">
        <f t="shared" si="880"/>
        <v>16641.321921050261</v>
      </c>
      <c r="BP901" s="201"/>
      <c r="BQ901" s="110">
        <f t="shared" si="909"/>
        <v>18676.446112634883</v>
      </c>
      <c r="BR901" s="110">
        <f t="shared" si="910"/>
        <v>0.19807068011654785</v>
      </c>
      <c r="BS901" s="110">
        <f t="shared" si="922"/>
        <v>0.80192931988345217</v>
      </c>
      <c r="BT901" s="110">
        <f t="shared" si="923"/>
        <v>0.5307845985210834</v>
      </c>
      <c r="CC901" s="110"/>
      <c r="CD901" s="110"/>
      <c r="CE901" s="110"/>
      <c r="CW901" s="110"/>
      <c r="CX901" s="110"/>
    </row>
    <row r="902" spans="1:102">
      <c r="A902" s="110">
        <f t="shared" si="936"/>
        <v>0.42000000000014781</v>
      </c>
      <c r="B902" s="110">
        <f t="shared" si="911"/>
        <v>1455.5360982972156</v>
      </c>
      <c r="C902" s="116">
        <f t="shared" si="912"/>
        <v>1287.3598371587523</v>
      </c>
      <c r="E902" s="205">
        <f t="shared" si="881"/>
        <v>1162.7025225937316</v>
      </c>
      <c r="F902" s="205">
        <f t="shared" si="882"/>
        <v>1247.9446812236445</v>
      </c>
      <c r="G902" s="205">
        <f t="shared" si="883"/>
        <v>-0.15114079831488272</v>
      </c>
      <c r="H902" s="205">
        <f t="shared" si="884"/>
        <v>1149.8189546883227</v>
      </c>
      <c r="I902" s="205">
        <f t="shared" si="885"/>
        <v>0</v>
      </c>
      <c r="K902" s="115">
        <f t="shared" si="886"/>
        <v>1140.618360000019</v>
      </c>
      <c r="L902" s="115">
        <f t="shared" si="887"/>
        <v>1508.0355200000113</v>
      </c>
      <c r="M902" s="115">
        <f t="shared" si="888"/>
        <v>0.2811094452773551</v>
      </c>
      <c r="N902" s="115">
        <f t="shared" si="889"/>
        <v>1298.2861794428238</v>
      </c>
      <c r="O902" s="115">
        <f t="shared" si="890"/>
        <v>1798.5472000000063</v>
      </c>
      <c r="Q902" s="205">
        <f t="shared" si="891"/>
        <v>3.4353139386679485</v>
      </c>
      <c r="R902" s="204">
        <f t="shared" si="892"/>
        <v>268.42656438749532</v>
      </c>
      <c r="S902" s="204">
        <f t="shared" si="893"/>
        <v>268.42656438749532</v>
      </c>
      <c r="T902" s="115">
        <f t="shared" si="894"/>
        <v>0.85711222169700307</v>
      </c>
      <c r="U902" s="115">
        <f t="shared" si="871"/>
        <v>79.35175415321747</v>
      </c>
      <c r="V902" s="115">
        <f t="shared" si="895"/>
        <v>36.109199294689667</v>
      </c>
      <c r="W902" s="202">
        <f t="shared" si="872"/>
        <v>36.109199294689667</v>
      </c>
      <c r="Y902" s="205">
        <f t="shared" si="924"/>
        <v>129.33521827278571</v>
      </c>
      <c r="Z902" s="205">
        <f t="shared" si="925"/>
        <v>1.4623904012829207</v>
      </c>
      <c r="AA902" s="205">
        <f t="shared" si="896"/>
        <v>82.064013417949724</v>
      </c>
      <c r="AB902" s="205">
        <f t="shared" si="913"/>
        <v>66.661106958058468</v>
      </c>
      <c r="AC902" s="205">
        <f t="shared" si="926"/>
        <v>1.4741216856153787</v>
      </c>
      <c r="AD902" s="205">
        <f t="shared" si="897"/>
        <v>82.89245393597767</v>
      </c>
      <c r="AE902" s="205">
        <f t="shared" si="914"/>
        <v>16.231346977919202</v>
      </c>
      <c r="AF902" s="205">
        <f t="shared" si="898"/>
        <v>0.3</v>
      </c>
      <c r="AG902" s="205">
        <f t="shared" si="915"/>
        <v>0.3</v>
      </c>
      <c r="AH902" s="205">
        <f t="shared" si="916"/>
        <v>0.3</v>
      </c>
      <c r="AI902" s="205">
        <f t="shared" si="899"/>
        <v>1.4697725588249908</v>
      </c>
      <c r="AJ902" s="205">
        <f t="shared" si="927"/>
        <v>1287.9891082029844</v>
      </c>
      <c r="AK902" s="205">
        <f t="shared" si="917"/>
        <v>129.2416522006987</v>
      </c>
      <c r="AL902" s="205">
        <f t="shared" si="900"/>
        <v>129.2416522006987</v>
      </c>
      <c r="AM902" s="205">
        <f t="shared" si="901"/>
        <v>-17.287140999093268</v>
      </c>
      <c r="AN902" s="205">
        <f t="shared" si="918"/>
        <v>-17.287140999093268</v>
      </c>
      <c r="AO902" s="205">
        <f t="shared" si="902"/>
        <v>-17.287140999093268</v>
      </c>
      <c r="AP902" s="205">
        <f t="shared" si="919"/>
        <v>-17.287140999093268</v>
      </c>
      <c r="AQ902" s="205">
        <f t="shared" si="873"/>
        <v>17.287140999093268</v>
      </c>
      <c r="AR902" s="215">
        <f t="shared" si="903"/>
        <v>71.617848870387803</v>
      </c>
      <c r="AS902" s="215">
        <f t="shared" si="904"/>
        <v>71.617848870387803</v>
      </c>
      <c r="AT902" s="215">
        <f t="shared" si="905"/>
        <v>332.14990471432225</v>
      </c>
      <c r="AU902" s="215">
        <f t="shared" si="874"/>
        <v>37324.713741610794</v>
      </c>
      <c r="AV902" s="201"/>
      <c r="AW902" s="115">
        <f t="shared" si="928"/>
        <v>128.56500000000312</v>
      </c>
      <c r="AX902" s="115">
        <f t="shared" si="929"/>
        <v>0.39938656419514085</v>
      </c>
      <c r="AY902" s="115">
        <f t="shared" si="875"/>
        <v>25.240047968855684</v>
      </c>
      <c r="AZ902" s="115">
        <f t="shared" si="930"/>
        <v>0.40210826614286704</v>
      </c>
      <c r="BA902" s="115">
        <f t="shared" si="876"/>
        <v>25.498492281451323</v>
      </c>
      <c r="BB902" s="115">
        <f t="shared" si="931"/>
        <v>25.240047968855684</v>
      </c>
      <c r="BC902" s="115">
        <f t="shared" si="932"/>
        <v>25.240075414741419</v>
      </c>
      <c r="BD902" s="115">
        <f t="shared" si="933"/>
        <v>25.498492281451323</v>
      </c>
      <c r="BE902" s="115">
        <f t="shared" si="920"/>
        <v>0.25841686670990427</v>
      </c>
      <c r="BF902" s="115">
        <f t="shared" si="877"/>
        <v>0.40037999761322346</v>
      </c>
      <c r="BG902" s="115">
        <f t="shared" si="934"/>
        <v>1287.7248416438733</v>
      </c>
      <c r="BH902" s="115">
        <f t="shared" si="935"/>
        <v>108.08246005526588</v>
      </c>
      <c r="BI902" s="115">
        <f t="shared" si="878"/>
        <v>108.08246005526588</v>
      </c>
      <c r="BJ902" s="115">
        <f t="shared" si="921"/>
        <v>-9.4230705681911253</v>
      </c>
      <c r="BK902" s="115">
        <f t="shared" si="906"/>
        <v>-9.4230705681911253</v>
      </c>
      <c r="BL902" s="115">
        <f t="shared" si="907"/>
        <v>-9.4230705681911253</v>
      </c>
      <c r="BM902" s="115">
        <f t="shared" si="879"/>
        <v>9.4230705681911253</v>
      </c>
      <c r="BN902" s="201">
        <f t="shared" si="908"/>
        <v>125.76281772913482</v>
      </c>
      <c r="BO902" s="216">
        <f t="shared" si="880"/>
        <v>16767.084738779395</v>
      </c>
      <c r="BP902" s="201"/>
      <c r="BQ902" s="110">
        <f t="shared" si="909"/>
        <v>18822.847639062536</v>
      </c>
      <c r="BR902" s="110">
        <f t="shared" si="910"/>
        <v>0.19829472382357197</v>
      </c>
      <c r="BS902" s="110">
        <f t="shared" si="922"/>
        <v>0.80170527617642795</v>
      </c>
      <c r="BT902" s="110">
        <f t="shared" si="923"/>
        <v>0.53494532990215726</v>
      </c>
      <c r="CC902" s="110"/>
      <c r="CD902" s="110"/>
      <c r="CE902" s="110"/>
      <c r="CW902" s="110"/>
      <c r="CX902" s="110"/>
    </row>
    <row r="903" spans="1:102">
      <c r="A903" s="110">
        <f t="shared" si="936"/>
        <v>0.4100000000001478</v>
      </c>
      <c r="B903" s="110">
        <f t="shared" si="911"/>
        <v>1455.4042864329963</v>
      </c>
      <c r="C903" s="116">
        <f t="shared" si="912"/>
        <v>1286.6436586700484</v>
      </c>
      <c r="E903" s="205">
        <f t="shared" si="881"/>
        <v>1161.3517432805722</v>
      </c>
      <c r="F903" s="205">
        <f t="shared" si="882"/>
        <v>1246.2908812236444</v>
      </c>
      <c r="G903" s="205">
        <f t="shared" si="883"/>
        <v>-0.1510149241596008</v>
      </c>
      <c r="H903" s="205">
        <f t="shared" si="884"/>
        <v>1148.5246658059173</v>
      </c>
      <c r="I903" s="205">
        <f t="shared" si="885"/>
        <v>0</v>
      </c>
      <c r="K903" s="115">
        <f t="shared" si="886"/>
        <v>1139.3316900000191</v>
      </c>
      <c r="L903" s="115">
        <f t="shared" si="887"/>
        <v>1507.2620800000113</v>
      </c>
      <c r="M903" s="115">
        <f t="shared" si="888"/>
        <v>0.28153153153152527</v>
      </c>
      <c r="N903" s="115">
        <f t="shared" si="889"/>
        <v>1297.377755750281</v>
      </c>
      <c r="O903" s="115">
        <f t="shared" si="890"/>
        <v>1798.1138000000064</v>
      </c>
      <c r="Q903" s="205">
        <f t="shared" si="891"/>
        <v>3.4619205030018509</v>
      </c>
      <c r="R903" s="204">
        <f t="shared" si="892"/>
        <v>269.51965910538127</v>
      </c>
      <c r="S903" s="204">
        <f t="shared" si="893"/>
        <v>269.51965910538127</v>
      </c>
      <c r="T903" s="115">
        <f t="shared" si="894"/>
        <v>0.85905542195898488</v>
      </c>
      <c r="U903" s="115">
        <f t="shared" si="871"/>
        <v>79.621760301265638</v>
      </c>
      <c r="V903" s="115">
        <f t="shared" si="895"/>
        <v>36.236326268881591</v>
      </c>
      <c r="W903" s="202">
        <f t="shared" si="872"/>
        <v>36.236326268881591</v>
      </c>
      <c r="Y903" s="205">
        <f t="shared" si="924"/>
        <v>129.42888824054523</v>
      </c>
      <c r="Z903" s="205">
        <f t="shared" si="925"/>
        <v>1.4750787260573464</v>
      </c>
      <c r="AA903" s="205">
        <f t="shared" si="896"/>
        <v>82.584936738761954</v>
      </c>
      <c r="AB903" s="205">
        <f t="shared" si="913"/>
        <v>66.833978368049401</v>
      </c>
      <c r="AC903" s="205">
        <f t="shared" si="926"/>
        <v>1.4868518617897837</v>
      </c>
      <c r="AD903" s="205">
        <f t="shared" si="897"/>
        <v>83.413956841330688</v>
      </c>
      <c r="AE903" s="205">
        <f t="shared" si="914"/>
        <v>16.579978473281287</v>
      </c>
      <c r="AF903" s="205">
        <f t="shared" si="898"/>
        <v>0.3</v>
      </c>
      <c r="AG903" s="205">
        <f t="shared" si="915"/>
        <v>0.3</v>
      </c>
      <c r="AH903" s="205">
        <f t="shared" si="916"/>
        <v>0.3</v>
      </c>
      <c r="AI903" s="205">
        <f t="shared" si="899"/>
        <v>1.4824587837613907</v>
      </c>
      <c r="AJ903" s="205">
        <f t="shared" si="927"/>
        <v>1287.2705144094</v>
      </c>
      <c r="AK903" s="205">
        <f t="shared" si="917"/>
        <v>129.33521827278571</v>
      </c>
      <c r="AL903" s="205">
        <f t="shared" si="900"/>
        <v>129.33521827278571</v>
      </c>
      <c r="AM903" s="205">
        <f t="shared" si="901"/>
        <v>-17.308475306982931</v>
      </c>
      <c r="AN903" s="205">
        <f t="shared" si="918"/>
        <v>-17.308475306982931</v>
      </c>
      <c r="AO903" s="205">
        <f t="shared" si="902"/>
        <v>-17.308475306982931</v>
      </c>
      <c r="AP903" s="205">
        <f t="shared" si="919"/>
        <v>-17.308475306982931</v>
      </c>
      <c r="AQ903" s="205">
        <f t="shared" si="873"/>
        <v>17.308475306982931</v>
      </c>
      <c r="AR903" s="215">
        <f t="shared" si="903"/>
        <v>71.640300582842599</v>
      </c>
      <c r="AS903" s="215">
        <f t="shared" si="904"/>
        <v>71.640300582842599</v>
      </c>
      <c r="AT903" s="215">
        <f t="shared" si="905"/>
        <v>333.49340854326067</v>
      </c>
      <c r="AU903" s="215">
        <f t="shared" si="874"/>
        <v>37658.207150154056</v>
      </c>
      <c r="AV903" s="201"/>
      <c r="AW903" s="115">
        <f t="shared" si="928"/>
        <v>128.66699999999571</v>
      </c>
      <c r="AX903" s="115">
        <f t="shared" si="929"/>
        <v>0.40037999761322346</v>
      </c>
      <c r="AY903" s="115">
        <f t="shared" si="875"/>
        <v>25.334279580647539</v>
      </c>
      <c r="AZ903" s="115">
        <f t="shared" si="930"/>
        <v>0.40309790303006066</v>
      </c>
      <c r="BA903" s="115">
        <f t="shared" si="876"/>
        <v>25.592682467618499</v>
      </c>
      <c r="BB903" s="115">
        <f t="shared" si="931"/>
        <v>25.334279580647539</v>
      </c>
      <c r="BC903" s="115">
        <f t="shared" si="932"/>
        <v>25.334306120423332</v>
      </c>
      <c r="BD903" s="115">
        <f t="shared" si="933"/>
        <v>25.592682467618499</v>
      </c>
      <c r="BE903" s="115">
        <f t="shared" si="920"/>
        <v>0.258376347195167</v>
      </c>
      <c r="BF903" s="115">
        <f t="shared" si="877"/>
        <v>0.4013724084642552</v>
      </c>
      <c r="BG903" s="115">
        <f t="shared" si="934"/>
        <v>1287.0087967815086</v>
      </c>
      <c r="BH903" s="115">
        <f t="shared" si="935"/>
        <v>108.11829738249789</v>
      </c>
      <c r="BI903" s="115">
        <f t="shared" si="878"/>
        <v>108.11829738249789</v>
      </c>
      <c r="BJ903" s="115">
        <f t="shared" si="921"/>
        <v>-9.4250515660919252</v>
      </c>
      <c r="BK903" s="115">
        <f t="shared" si="906"/>
        <v>-9.4250515660919252</v>
      </c>
      <c r="BL903" s="115">
        <f t="shared" si="907"/>
        <v>-9.4250515660919252</v>
      </c>
      <c r="BM903" s="115">
        <f t="shared" si="879"/>
        <v>9.4250515660919252</v>
      </c>
      <c r="BN903" s="201">
        <f t="shared" si="908"/>
        <v>126.41510063416197</v>
      </c>
      <c r="BO903" s="216">
        <f t="shared" si="880"/>
        <v>16893.499839413558</v>
      </c>
      <c r="BP903" s="201"/>
      <c r="BQ903" s="110">
        <f t="shared" si="909"/>
        <v>18969.970570487607</v>
      </c>
      <c r="BR903" s="110">
        <f t="shared" si="910"/>
        <v>0.19851484223565713</v>
      </c>
      <c r="BS903" s="110">
        <f t="shared" si="922"/>
        <v>0.80148515776434293</v>
      </c>
      <c r="BT903" s="110">
        <f t="shared" si="923"/>
        <v>0.53912656361325773</v>
      </c>
      <c r="CC903" s="110"/>
      <c r="CD903" s="110"/>
      <c r="CE903" s="110"/>
      <c r="CW903" s="110"/>
      <c r="CX903" s="110"/>
    </row>
    <row r="904" spans="1:102">
      <c r="A904" s="110">
        <f t="shared" si="936"/>
        <v>0.40000000000014779</v>
      </c>
      <c r="B904" s="110">
        <f t="shared" si="911"/>
        <v>1455.2724745687767</v>
      </c>
      <c r="C904" s="116">
        <f t="shared" si="912"/>
        <v>1285.92725566422</v>
      </c>
      <c r="E904" s="205">
        <f t="shared" si="881"/>
        <v>1159.9998376126616</v>
      </c>
      <c r="F904" s="205">
        <f t="shared" si="882"/>
        <v>1244.6342812236444</v>
      </c>
      <c r="G904" s="205">
        <f t="shared" si="883"/>
        <v>-0.15088890383943504</v>
      </c>
      <c r="H904" s="205">
        <f t="shared" si="884"/>
        <v>1147.2294391891401</v>
      </c>
      <c r="I904" s="205">
        <f t="shared" si="885"/>
        <v>0</v>
      </c>
      <c r="K904" s="115">
        <f t="shared" si="886"/>
        <v>1138.044000000019</v>
      </c>
      <c r="L904" s="115">
        <f t="shared" si="887"/>
        <v>1506.4880000000114</v>
      </c>
      <c r="M904" s="115">
        <f t="shared" si="888"/>
        <v>0.28195488721803885</v>
      </c>
      <c r="N904" s="115">
        <f t="shared" si="889"/>
        <v>1296.4693127216262</v>
      </c>
      <c r="O904" s="115">
        <f t="shared" si="890"/>
        <v>1797.6800000000064</v>
      </c>
      <c r="Q904" s="205">
        <f t="shared" si="891"/>
        <v>3.4887998828623292</v>
      </c>
      <c r="R904" s="204">
        <f t="shared" si="892"/>
        <v>270.58852782028936</v>
      </c>
      <c r="S904" s="204">
        <f t="shared" si="893"/>
        <v>270.58852782028936</v>
      </c>
      <c r="T904" s="115">
        <f t="shared" si="894"/>
        <v>0.86099508899253141</v>
      </c>
      <c r="U904" s="115">
        <f t="shared" si="871"/>
        <v>79.891580229921217</v>
      </c>
      <c r="V904" s="115">
        <f t="shared" si="895"/>
        <v>36.363420620879033</v>
      </c>
      <c r="W904" s="202">
        <f t="shared" si="872"/>
        <v>36.363420620879033</v>
      </c>
      <c r="Y904" s="205">
        <f t="shared" si="924"/>
        <v>129.52266167771984</v>
      </c>
      <c r="Z904" s="205">
        <f t="shared" si="925"/>
        <v>1.4878979843050222</v>
      </c>
      <c r="AA904" s="205">
        <f t="shared" si="896"/>
        <v>83.104224198184966</v>
      </c>
      <c r="AB904" s="205">
        <f t="shared" si="913"/>
        <v>67.007063121119231</v>
      </c>
      <c r="AC904" s="205">
        <f t="shared" si="926"/>
        <v>1.4997135047637664</v>
      </c>
      <c r="AD904" s="205">
        <f t="shared" si="897"/>
        <v>83.933749445726548</v>
      </c>
      <c r="AE904" s="205">
        <f t="shared" si="914"/>
        <v>16.926686324607317</v>
      </c>
      <c r="AF904" s="205">
        <f t="shared" si="898"/>
        <v>0.3</v>
      </c>
      <c r="AG904" s="205">
        <f t="shared" si="915"/>
        <v>0.3</v>
      </c>
      <c r="AH904" s="205">
        <f t="shared" si="916"/>
        <v>0.3</v>
      </c>
      <c r="AI904" s="205">
        <f t="shared" si="899"/>
        <v>1.4952740672115719</v>
      </c>
      <c r="AJ904" s="205">
        <f t="shared" si="927"/>
        <v>1286.5515263370444</v>
      </c>
      <c r="AK904" s="205">
        <f t="shared" si="917"/>
        <v>129.42888824054523</v>
      </c>
      <c r="AL904" s="205">
        <f t="shared" si="900"/>
        <v>129.42888824054523</v>
      </c>
      <c r="AM904" s="205">
        <f t="shared" si="901"/>
        <v>-17.329862761477656</v>
      </c>
      <c r="AN904" s="205">
        <f t="shared" si="918"/>
        <v>-17.329862761477656</v>
      </c>
      <c r="AO904" s="205">
        <f t="shared" si="902"/>
        <v>-17.329862761477656</v>
      </c>
      <c r="AP904" s="205">
        <f t="shared" si="919"/>
        <v>-17.329862761477656</v>
      </c>
      <c r="AQ904" s="205">
        <f t="shared" si="873"/>
        <v>17.329862761477656</v>
      </c>
      <c r="AR904" s="215">
        <f t="shared" si="903"/>
        <v>71.662679035619703</v>
      </c>
      <c r="AS904" s="215">
        <f t="shared" si="904"/>
        <v>71.662679035619703</v>
      </c>
      <c r="AT904" s="215">
        <f t="shared" si="905"/>
        <v>334.84206067785613</v>
      </c>
      <c r="AU904" s="215">
        <f t="shared" si="874"/>
        <v>37993.049210831909</v>
      </c>
      <c r="AV904" s="201"/>
      <c r="AW904" s="115">
        <f t="shared" si="928"/>
        <v>128.76900000001103</v>
      </c>
      <c r="AX904" s="115">
        <f t="shared" si="929"/>
        <v>0.40137240846425515</v>
      </c>
      <c r="AY904" s="115">
        <f t="shared" si="875"/>
        <v>25.428530994489634</v>
      </c>
      <c r="AZ904" s="115">
        <f t="shared" si="930"/>
        <v>0.40408652512784587</v>
      </c>
      <c r="BA904" s="115">
        <f t="shared" si="876"/>
        <v>25.686891585048539</v>
      </c>
      <c r="BB904" s="115">
        <f t="shared" si="931"/>
        <v>25.428530994489634</v>
      </c>
      <c r="BC904" s="115">
        <f t="shared" si="932"/>
        <v>25.428556636084252</v>
      </c>
      <c r="BD904" s="115">
        <f t="shared" si="933"/>
        <v>25.686891585048539</v>
      </c>
      <c r="BE904" s="115">
        <f t="shared" si="920"/>
        <v>0.25833494896428633</v>
      </c>
      <c r="BF904" s="115">
        <f t="shared" si="877"/>
        <v>0.40236379993789428</v>
      </c>
      <c r="BG904" s="115">
        <f t="shared" si="934"/>
        <v>1286.2925279043334</v>
      </c>
      <c r="BH904" s="115">
        <f t="shared" si="935"/>
        <v>108.15411172886787</v>
      </c>
      <c r="BI904" s="115">
        <f t="shared" si="878"/>
        <v>108.15411172886787</v>
      </c>
      <c r="BJ904" s="115">
        <f t="shared" si="921"/>
        <v>-9.4270124024439532</v>
      </c>
      <c r="BK904" s="115">
        <f t="shared" si="906"/>
        <v>-9.4270124024439532</v>
      </c>
      <c r="BL904" s="115">
        <f t="shared" si="907"/>
        <v>-9.4270124024439532</v>
      </c>
      <c r="BM904" s="115">
        <f t="shared" si="879"/>
        <v>9.4270124024439532</v>
      </c>
      <c r="BN904" s="201">
        <f t="shared" si="908"/>
        <v>127.06944473449717</v>
      </c>
      <c r="BO904" s="216">
        <f t="shared" si="880"/>
        <v>17020.569284148056</v>
      </c>
      <c r="BP904" s="201"/>
      <c r="BQ904" s="110">
        <f t="shared" si="909"/>
        <v>19117.81727681644</v>
      </c>
      <c r="BR904" s="110">
        <f t="shared" si="910"/>
        <v>0.19873110335092936</v>
      </c>
      <c r="BS904" s="110">
        <f t="shared" si="922"/>
        <v>0.80126889664907064</v>
      </c>
      <c r="BT904" s="110">
        <f t="shared" si="923"/>
        <v>0.54332836700712328</v>
      </c>
      <c r="CC904" s="110"/>
      <c r="CD904" s="110"/>
      <c r="CE904" s="110"/>
      <c r="CW904" s="110"/>
      <c r="CX904" s="110"/>
    </row>
    <row r="905" spans="1:102">
      <c r="A905" s="110">
        <f t="shared" si="936"/>
        <v>0.39000000000014778</v>
      </c>
      <c r="B905" s="110">
        <f t="shared" si="911"/>
        <v>1455.1406627045574</v>
      </c>
      <c r="C905" s="116">
        <f t="shared" si="912"/>
        <v>1285.2106288738637</v>
      </c>
      <c r="E905" s="205">
        <f t="shared" si="881"/>
        <v>1158.6468055899993</v>
      </c>
      <c r="F905" s="205">
        <f t="shared" si="882"/>
        <v>1242.9748812236446</v>
      </c>
      <c r="G905" s="205">
        <f t="shared" si="883"/>
        <v>-0.15076274048584137</v>
      </c>
      <c r="H905" s="205">
        <f t="shared" si="884"/>
        <v>1145.9332738075736</v>
      </c>
      <c r="I905" s="205">
        <f t="shared" si="885"/>
        <v>0</v>
      </c>
      <c r="K905" s="115">
        <f t="shared" si="886"/>
        <v>1136.7552900000192</v>
      </c>
      <c r="L905" s="115">
        <f t="shared" si="887"/>
        <v>1505.7132800000115</v>
      </c>
      <c r="M905" s="115">
        <f t="shared" si="888"/>
        <v>0.2823795180722829</v>
      </c>
      <c r="N905" s="115">
        <f t="shared" si="889"/>
        <v>1295.5608540996791</v>
      </c>
      <c r="O905" s="115">
        <f t="shared" si="890"/>
        <v>1797.2458000000063</v>
      </c>
      <c r="Q905" s="205">
        <f t="shared" si="891"/>
        <v>3.515956635873505</v>
      </c>
      <c r="R905" s="204">
        <f t="shared" si="892"/>
        <v>271.6320443920622</v>
      </c>
      <c r="S905" s="204">
        <f t="shared" si="893"/>
        <v>271.6320443920622</v>
      </c>
      <c r="T905" s="115">
        <f t="shared" si="894"/>
        <v>0.86293123155984452</v>
      </c>
      <c r="U905" s="115">
        <f t="shared" si="871"/>
        <v>80.161213154248856</v>
      </c>
      <c r="V905" s="115">
        <f t="shared" si="895"/>
        <v>36.490482021678083</v>
      </c>
      <c r="W905" s="202">
        <f t="shared" si="872"/>
        <v>36.490482021678083</v>
      </c>
      <c r="Y905" s="205">
        <f t="shared" si="924"/>
        <v>129.61653815664238</v>
      </c>
      <c r="Z905" s="205">
        <f t="shared" si="925"/>
        <v>1.500850367245518</v>
      </c>
      <c r="AA905" s="205">
        <f t="shared" si="896"/>
        <v>83.621685717173364</v>
      </c>
      <c r="AB905" s="205">
        <f t="shared" si="913"/>
        <v>67.180361748734001</v>
      </c>
      <c r="AC905" s="205">
        <f t="shared" si="926"/>
        <v>1.5127088140615512</v>
      </c>
      <c r="AD905" s="205">
        <f t="shared" si="897"/>
        <v>84.451639156550044</v>
      </c>
      <c r="AE905" s="205">
        <f t="shared" si="914"/>
        <v>17.271277407816044</v>
      </c>
      <c r="AF905" s="205">
        <f t="shared" si="898"/>
        <v>0.3</v>
      </c>
      <c r="AG905" s="205">
        <f t="shared" si="915"/>
        <v>0.3</v>
      </c>
      <c r="AH905" s="205">
        <f t="shared" si="916"/>
        <v>0.3</v>
      </c>
      <c r="AI905" s="205">
        <f t="shared" si="899"/>
        <v>1.5082204846240443</v>
      </c>
      <c r="AJ905" s="205">
        <f t="shared" si="927"/>
        <v>1285.8321366895889</v>
      </c>
      <c r="AK905" s="205">
        <f t="shared" si="917"/>
        <v>129.52266167771984</v>
      </c>
      <c r="AL905" s="205">
        <f t="shared" si="900"/>
        <v>129.52266167771984</v>
      </c>
      <c r="AM905" s="205">
        <f t="shared" si="901"/>
        <v>-17.351303107738232</v>
      </c>
      <c r="AN905" s="205">
        <f t="shared" si="918"/>
        <v>-17.351303107738232</v>
      </c>
      <c r="AO905" s="205">
        <f t="shared" si="902"/>
        <v>-17.351303107738232</v>
      </c>
      <c r="AP905" s="205">
        <f t="shared" si="919"/>
        <v>-17.351303107738232</v>
      </c>
      <c r="AQ905" s="205">
        <f t="shared" si="873"/>
        <v>17.351303107738232</v>
      </c>
      <c r="AR905" s="215">
        <f t="shared" si="903"/>
        <v>71.684984651925731</v>
      </c>
      <c r="AS905" s="215">
        <f t="shared" si="904"/>
        <v>71.684984651925731</v>
      </c>
      <c r="AT905" s="215">
        <f t="shared" si="905"/>
        <v>336.19588785304018</v>
      </c>
      <c r="AU905" s="215">
        <f t="shared" si="874"/>
        <v>38329.245098684951</v>
      </c>
      <c r="AV905" s="201"/>
      <c r="AW905" s="115">
        <f t="shared" si="928"/>
        <v>128.87099999998088</v>
      </c>
      <c r="AX905" s="115">
        <f t="shared" si="929"/>
        <v>0.40236379993789428</v>
      </c>
      <c r="AY905" s="115">
        <f t="shared" si="875"/>
        <v>25.522802008834301</v>
      </c>
      <c r="AZ905" s="115">
        <f t="shared" si="930"/>
        <v>0.40507413560510674</v>
      </c>
      <c r="BA905" s="115">
        <f t="shared" si="876"/>
        <v>25.781119439628142</v>
      </c>
      <c r="BB905" s="115">
        <f t="shared" si="931"/>
        <v>25.522802008834301</v>
      </c>
      <c r="BC905" s="115">
        <f t="shared" si="932"/>
        <v>25.522826760108693</v>
      </c>
      <c r="BD905" s="115">
        <f t="shared" si="933"/>
        <v>25.781119439628142</v>
      </c>
      <c r="BE905" s="115">
        <f t="shared" si="920"/>
        <v>0.25829267951944956</v>
      </c>
      <c r="BF905" s="115">
        <f t="shared" si="877"/>
        <v>0.40335417520089589</v>
      </c>
      <c r="BG905" s="115">
        <f t="shared" si="934"/>
        <v>1285.5760357402464</v>
      </c>
      <c r="BH905" s="115">
        <f t="shared" si="935"/>
        <v>108.18990304696844</v>
      </c>
      <c r="BI905" s="115">
        <f t="shared" si="878"/>
        <v>108.18990304696844</v>
      </c>
      <c r="BJ905" s="115">
        <f t="shared" si="921"/>
        <v>-9.4289531878944253</v>
      </c>
      <c r="BK905" s="115">
        <f t="shared" si="906"/>
        <v>-9.4289531878944253</v>
      </c>
      <c r="BL905" s="115">
        <f t="shared" si="907"/>
        <v>-9.4289531878944253</v>
      </c>
      <c r="BM905" s="115">
        <f t="shared" si="879"/>
        <v>9.4289531878944253</v>
      </c>
      <c r="BN905" s="201">
        <f t="shared" si="908"/>
        <v>127.72585886374415</v>
      </c>
      <c r="BO905" s="216">
        <f t="shared" si="880"/>
        <v>17148.295143011801</v>
      </c>
      <c r="BP905" s="201"/>
      <c r="BQ905" s="110">
        <f t="shared" si="909"/>
        <v>19266.390138579118</v>
      </c>
      <c r="BR905" s="110">
        <f t="shared" si="910"/>
        <v>0.19894357387653164</v>
      </c>
      <c r="BS905" s="110">
        <f t="shared" si="922"/>
        <v>0.80105642612346828</v>
      </c>
      <c r="BT905" s="110">
        <f t="shared" si="923"/>
        <v>0.54755080773841858</v>
      </c>
      <c r="CC905" s="110"/>
      <c r="CD905" s="110"/>
      <c r="CE905" s="110"/>
      <c r="CW905" s="110"/>
      <c r="CX905" s="110"/>
    </row>
    <row r="906" spans="1:102">
      <c r="A906" s="110">
        <f t="shared" si="936"/>
        <v>0.38000000000014778</v>
      </c>
      <c r="B906" s="110">
        <f t="shared" si="911"/>
        <v>1455.008850840338</v>
      </c>
      <c r="C906" s="116">
        <f t="shared" si="912"/>
        <v>1284.4937790273445</v>
      </c>
      <c r="E906" s="205">
        <f t="shared" si="881"/>
        <v>1157.2926472125855</v>
      </c>
      <c r="F906" s="205">
        <f t="shared" si="882"/>
        <v>1241.3126812236446</v>
      </c>
      <c r="G906" s="205">
        <f t="shared" si="883"/>
        <v>-0.15063643720760761</v>
      </c>
      <c r="H906" s="205">
        <f t="shared" si="884"/>
        <v>1144.6361686350976</v>
      </c>
      <c r="I906" s="205">
        <f t="shared" si="885"/>
        <v>0</v>
      </c>
      <c r="K906" s="115">
        <f t="shared" si="886"/>
        <v>1135.4655600000192</v>
      </c>
      <c r="L906" s="115">
        <f t="shared" si="887"/>
        <v>1504.9379200000114</v>
      </c>
      <c r="M906" s="115">
        <f t="shared" si="888"/>
        <v>0.28280542986424706</v>
      </c>
      <c r="N906" s="115">
        <f t="shared" si="889"/>
        <v>1294.6523836474262</v>
      </c>
      <c r="O906" s="115">
        <f t="shared" si="890"/>
        <v>1796.8112000000065</v>
      </c>
      <c r="Q906" s="205">
        <f t="shared" si="891"/>
        <v>3.5433954191040398</v>
      </c>
      <c r="R906" s="204">
        <f t="shared" si="892"/>
        <v>272.64904181706038</v>
      </c>
      <c r="S906" s="204">
        <f t="shared" si="893"/>
        <v>272.64904181706038</v>
      </c>
      <c r="T906" s="115">
        <f t="shared" si="894"/>
        <v>0.86486385839613422</v>
      </c>
      <c r="U906" s="115">
        <f t="shared" si="871"/>
        <v>80.430658298931064</v>
      </c>
      <c r="V906" s="115">
        <f t="shared" si="895"/>
        <v>36.617510146921042</v>
      </c>
      <c r="W906" s="202">
        <f t="shared" si="872"/>
        <v>36.617510146921042</v>
      </c>
      <c r="Y906" s="205">
        <f t="shared" si="924"/>
        <v>129.71051724759934</v>
      </c>
      <c r="Z906" s="205">
        <f t="shared" si="925"/>
        <v>1.5139381138314727</v>
      </c>
      <c r="AA906" s="205">
        <f t="shared" si="896"/>
        <v>84.137123315215121</v>
      </c>
      <c r="AB906" s="205">
        <f t="shared" si="913"/>
        <v>67.353874779811377</v>
      </c>
      <c r="AC906" s="205">
        <f t="shared" si="926"/>
        <v>1.5258400371259619</v>
      </c>
      <c r="AD906" s="205">
        <f t="shared" si="897"/>
        <v>84.967425395584939</v>
      </c>
      <c r="AE906" s="205">
        <f t="shared" si="914"/>
        <v>17.613550615773562</v>
      </c>
      <c r="AF906" s="205">
        <f t="shared" si="898"/>
        <v>0.3</v>
      </c>
      <c r="AG906" s="205">
        <f t="shared" si="915"/>
        <v>0.3</v>
      </c>
      <c r="AH906" s="205">
        <f t="shared" si="916"/>
        <v>0.3</v>
      </c>
      <c r="AI906" s="205">
        <f t="shared" si="899"/>
        <v>1.5213001520409053</v>
      </c>
      <c r="AJ906" s="205">
        <f t="shared" si="927"/>
        <v>1285.1123377280917</v>
      </c>
      <c r="AK906" s="205">
        <f t="shared" si="917"/>
        <v>129.61653815664238</v>
      </c>
      <c r="AL906" s="205">
        <f t="shared" si="900"/>
        <v>129.61653815664238</v>
      </c>
      <c r="AM906" s="205">
        <f t="shared" si="901"/>
        <v>-17.372796091786611</v>
      </c>
      <c r="AN906" s="205">
        <f t="shared" si="918"/>
        <v>-17.372796091786611</v>
      </c>
      <c r="AO906" s="205">
        <f t="shared" si="902"/>
        <v>-17.372796091786611</v>
      </c>
      <c r="AP906" s="205">
        <f t="shared" si="919"/>
        <v>-17.372796091786611</v>
      </c>
      <c r="AQ906" s="205">
        <f t="shared" si="873"/>
        <v>17.372796091786611</v>
      </c>
      <c r="AR906" s="215">
        <f t="shared" si="903"/>
        <v>71.707217850687002</v>
      </c>
      <c r="AS906" s="215">
        <f t="shared" si="904"/>
        <v>71.707217850687002</v>
      </c>
      <c r="AT906" s="215">
        <f t="shared" si="905"/>
        <v>337.55491695751726</v>
      </c>
      <c r="AU906" s="215">
        <f t="shared" si="874"/>
        <v>38666.800015642468</v>
      </c>
      <c r="AV906" s="201"/>
      <c r="AW906" s="115">
        <f t="shared" si="928"/>
        <v>128.9729999999962</v>
      </c>
      <c r="AX906" s="115">
        <f t="shared" si="929"/>
        <v>0.40335417520089589</v>
      </c>
      <c r="AY906" s="115">
        <f t="shared" si="875"/>
        <v>25.617092423240155</v>
      </c>
      <c r="AZ906" s="115">
        <f t="shared" si="930"/>
        <v>0.40606073760789169</v>
      </c>
      <c r="BA906" s="115">
        <f t="shared" si="876"/>
        <v>25.875365838283098</v>
      </c>
      <c r="BB906" s="115">
        <f t="shared" si="931"/>
        <v>25.617092423240155</v>
      </c>
      <c r="BC906" s="115">
        <f t="shared" si="932"/>
        <v>25.617116291987639</v>
      </c>
      <c r="BD906" s="115">
        <f t="shared" si="933"/>
        <v>25.875365838283098</v>
      </c>
      <c r="BE906" s="115">
        <f t="shared" si="920"/>
        <v>0.25824954629545971</v>
      </c>
      <c r="BF906" s="115">
        <f t="shared" si="877"/>
        <v>0.40434353739734791</v>
      </c>
      <c r="BG906" s="115">
        <f t="shared" si="934"/>
        <v>1284.8593210129625</v>
      </c>
      <c r="BH906" s="115">
        <f t="shared" si="935"/>
        <v>108.22567129018798</v>
      </c>
      <c r="BI906" s="115">
        <f t="shared" si="878"/>
        <v>108.22567129018798</v>
      </c>
      <c r="BJ906" s="115">
        <f t="shared" si="921"/>
        <v>-9.4308740321629969</v>
      </c>
      <c r="BK906" s="115">
        <f t="shared" si="906"/>
        <v>-9.4308740321629969</v>
      </c>
      <c r="BL906" s="115">
        <f t="shared" si="907"/>
        <v>-9.4308740321629969</v>
      </c>
      <c r="BM906" s="115">
        <f t="shared" si="879"/>
        <v>9.4308740321629969</v>
      </c>
      <c r="BN906" s="201">
        <f t="shared" si="908"/>
        <v>128.38435191593246</v>
      </c>
      <c r="BO906" s="216">
        <f t="shared" si="880"/>
        <v>17276.679494927732</v>
      </c>
      <c r="BP906" s="201"/>
      <c r="BQ906" s="110">
        <f t="shared" si="909"/>
        <v>19415.691546999205</v>
      </c>
      <c r="BR906" s="110">
        <f t="shared" si="910"/>
        <v>0.19915231925704249</v>
      </c>
      <c r="BS906" s="110">
        <f t="shared" si="922"/>
        <v>0.80084768074295754</v>
      </c>
      <c r="BT906" s="110">
        <f t="shared" si="923"/>
        <v>0.55179395376571749</v>
      </c>
      <c r="CC906" s="110"/>
      <c r="CD906" s="110"/>
      <c r="CE906" s="110"/>
      <c r="CW906" s="110"/>
      <c r="CX906" s="110"/>
    </row>
    <row r="907" spans="1:102">
      <c r="A907" s="110">
        <f t="shared" si="936"/>
        <v>0.37000000000014777</v>
      </c>
      <c r="B907" s="110">
        <f t="shared" si="911"/>
        <v>1454.8770389761187</v>
      </c>
      <c r="C907" s="116">
        <f t="shared" si="912"/>
        <v>1283.7767068488376</v>
      </c>
      <c r="E907" s="205">
        <f t="shared" si="881"/>
        <v>1155.9373624804205</v>
      </c>
      <c r="F907" s="205">
        <f t="shared" si="882"/>
        <v>1239.6476812236447</v>
      </c>
      <c r="G907" s="205">
        <f t="shared" si="883"/>
        <v>-0.15050999709086946</v>
      </c>
      <c r="H907" s="205">
        <f t="shared" si="884"/>
        <v>1143.3381226499021</v>
      </c>
      <c r="I907" s="205">
        <f t="shared" si="885"/>
        <v>0</v>
      </c>
      <c r="K907" s="115">
        <f t="shared" si="886"/>
        <v>1134.1748100000191</v>
      </c>
      <c r="L907" s="115">
        <f t="shared" si="887"/>
        <v>1504.1619200000114</v>
      </c>
      <c r="M907" s="115">
        <f t="shared" si="888"/>
        <v>0.28323262839878521</v>
      </c>
      <c r="N907" s="115">
        <f t="shared" si="889"/>
        <v>1293.7439051481629</v>
      </c>
      <c r="O907" s="115">
        <f t="shared" si="890"/>
        <v>1796.3762000000065</v>
      </c>
      <c r="Q907" s="205">
        <f t="shared" si="891"/>
        <v>3.5711209918179341</v>
      </c>
      <c r="R907" s="204">
        <f t="shared" si="892"/>
        <v>273.63831065168796</v>
      </c>
      <c r="S907" s="204">
        <f t="shared" si="893"/>
        <v>273.63831065168796</v>
      </c>
      <c r="T907" s="115">
        <f t="shared" si="894"/>
        <v>0.86679297820971735</v>
      </c>
      <c r="U907" s="115">
        <f t="shared" si="871"/>
        <v>80.699914898176601</v>
      </c>
      <c r="V907" s="115">
        <f t="shared" si="895"/>
        <v>36.744504676868331</v>
      </c>
      <c r="W907" s="202">
        <f t="shared" si="872"/>
        <v>36.744504676868331</v>
      </c>
      <c r="Y907" s="205">
        <f t="shared" si="924"/>
        <v>129.80459851955845</v>
      </c>
      <c r="Z907" s="205">
        <f t="shared" si="925"/>
        <v>1.5271635120701883</v>
      </c>
      <c r="AA907" s="205">
        <f t="shared" si="896"/>
        <v>84.650330788826011</v>
      </c>
      <c r="AB907" s="205">
        <f t="shared" si="913"/>
        <v>67.52760274072925</v>
      </c>
      <c r="AC907" s="205">
        <f t="shared" si="926"/>
        <v>1.5391094706451094</v>
      </c>
      <c r="AD907" s="205">
        <f t="shared" si="897"/>
        <v>85.480899274386545</v>
      </c>
      <c r="AE907" s="205">
        <f t="shared" si="914"/>
        <v>17.953296533657294</v>
      </c>
      <c r="AF907" s="205">
        <f t="shared" si="898"/>
        <v>0.3</v>
      </c>
      <c r="AG907" s="205">
        <f t="shared" si="915"/>
        <v>0.3</v>
      </c>
      <c r="AH907" s="205">
        <f t="shared" si="916"/>
        <v>0.3</v>
      </c>
      <c r="AI907" s="205">
        <f t="shared" si="899"/>
        <v>1.5345152269207829</v>
      </c>
      <c r="AJ907" s="205">
        <f t="shared" si="927"/>
        <v>1284.3921212422902</v>
      </c>
      <c r="AK907" s="205">
        <f t="shared" si="917"/>
        <v>129.71051724759934</v>
      </c>
      <c r="AL907" s="205">
        <f t="shared" si="900"/>
        <v>129.71051724759934</v>
      </c>
      <c r="AM907" s="205">
        <f t="shared" si="901"/>
        <v>-17.394341460369496</v>
      </c>
      <c r="AN907" s="205">
        <f t="shared" si="918"/>
        <v>-17.394341460369496</v>
      </c>
      <c r="AO907" s="205">
        <f t="shared" si="902"/>
        <v>-17.394341460369496</v>
      </c>
      <c r="AP907" s="205">
        <f t="shared" si="919"/>
        <v>-17.394341460369496</v>
      </c>
      <c r="AQ907" s="205">
        <f t="shared" si="873"/>
        <v>17.394341460369496</v>
      </c>
      <c r="AR907" s="215">
        <f t="shared" si="903"/>
        <v>71.729379046367683</v>
      </c>
      <c r="AS907" s="215">
        <f t="shared" si="904"/>
        <v>71.729379046367683</v>
      </c>
      <c r="AT907" s="215">
        <f t="shared" si="905"/>
        <v>338.9191750350185</v>
      </c>
      <c r="AU907" s="215">
        <f t="shared" si="874"/>
        <v>39005.71919067749</v>
      </c>
      <c r="AV907" s="201"/>
      <c r="AW907" s="115">
        <f t="shared" si="928"/>
        <v>129.07500000001153</v>
      </c>
      <c r="AX907" s="115">
        <f t="shared" si="929"/>
        <v>0.40434353739734791</v>
      </c>
      <c r="AY907" s="115">
        <f t="shared" si="875"/>
        <v>25.711402038361804</v>
      </c>
      <c r="AZ907" s="115">
        <f t="shared" si="930"/>
        <v>0.40704633425964948</v>
      </c>
      <c r="BA907" s="115">
        <f t="shared" si="876"/>
        <v>25.969630588968716</v>
      </c>
      <c r="BB907" s="115">
        <f t="shared" si="931"/>
        <v>25.711402038361804</v>
      </c>
      <c r="BC907" s="115">
        <f t="shared" si="932"/>
        <v>25.711425032309268</v>
      </c>
      <c r="BD907" s="115">
        <f t="shared" si="933"/>
        <v>25.969630588968716</v>
      </c>
      <c r="BE907" s="115">
        <f t="shared" si="920"/>
        <v>0.25820555665944767</v>
      </c>
      <c r="BF907" s="115">
        <f t="shared" si="877"/>
        <v>0.40533188964892125</v>
      </c>
      <c r="BG907" s="115">
        <f t="shared" si="934"/>
        <v>1284.1423844420592</v>
      </c>
      <c r="BH907" s="115">
        <f t="shared" si="935"/>
        <v>108.26141641248331</v>
      </c>
      <c r="BI907" s="115">
        <f t="shared" si="878"/>
        <v>108.26141641248331</v>
      </c>
      <c r="BJ907" s="115">
        <f t="shared" si="921"/>
        <v>-9.4327750440216267</v>
      </c>
      <c r="BK907" s="115">
        <f t="shared" si="906"/>
        <v>-9.4327750440216267</v>
      </c>
      <c r="BL907" s="115">
        <f t="shared" si="907"/>
        <v>-9.4327750440216267</v>
      </c>
      <c r="BM907" s="115">
        <f t="shared" si="879"/>
        <v>9.4327750440216267</v>
      </c>
      <c r="BN907" s="201">
        <f t="shared" si="908"/>
        <v>129.04493284594386</v>
      </c>
      <c r="BO907" s="216">
        <f t="shared" si="880"/>
        <v>17405.724427773675</v>
      </c>
      <c r="BP907" s="201"/>
      <c r="BQ907" s="110">
        <f t="shared" si="909"/>
        <v>19565.723904064056</v>
      </c>
      <c r="BR907" s="110">
        <f t="shared" si="910"/>
        <v>0.19935740370217273</v>
      </c>
      <c r="BS907" s="110">
        <f t="shared" si="922"/>
        <v>0.8006425962978273</v>
      </c>
      <c r="BT907" s="110">
        <f t="shared" si="923"/>
        <v>0.55605787335350043</v>
      </c>
      <c r="CC907" s="110"/>
      <c r="CD907" s="110"/>
      <c r="CE907" s="110"/>
      <c r="CW907" s="110"/>
      <c r="CX907" s="110"/>
    </row>
    <row r="908" spans="1:102">
      <c r="A908" s="110">
        <f t="shared" si="936"/>
        <v>0.36000000000014776</v>
      </c>
      <c r="B908" s="110">
        <f t="shared" si="911"/>
        <v>1454.7452271118993</v>
      </c>
      <c r="C908" s="116">
        <f t="shared" si="912"/>
        <v>1283.059413058374</v>
      </c>
      <c r="E908" s="205">
        <f t="shared" si="881"/>
        <v>1154.5809513935037</v>
      </c>
      <c r="F908" s="205">
        <f t="shared" si="882"/>
        <v>1237.9798812236447</v>
      </c>
      <c r="G908" s="205">
        <f t="shared" si="883"/>
        <v>-0.15038342319912984</v>
      </c>
      <c r="H908" s="205">
        <f t="shared" si="884"/>
        <v>1142.0391348345031</v>
      </c>
      <c r="I908" s="205">
        <f t="shared" si="885"/>
        <v>0</v>
      </c>
      <c r="K908" s="115">
        <f t="shared" si="886"/>
        <v>1132.883040000019</v>
      </c>
      <c r="L908" s="115">
        <f t="shared" si="887"/>
        <v>1503.3852800000113</v>
      </c>
      <c r="M908" s="115">
        <f t="shared" si="888"/>
        <v>0.28366111951587869</v>
      </c>
      <c r="N908" s="115">
        <f t="shared" si="889"/>
        <v>1292.8354224056345</v>
      </c>
      <c r="O908" s="115">
        <f t="shared" si="890"/>
        <v>1795.9408000000064</v>
      </c>
      <c r="Q908" s="205">
        <f t="shared" si="891"/>
        <v>3.5991382183169689</v>
      </c>
      <c r="R908" s="204">
        <f t="shared" si="892"/>
        <v>274.59859736840417</v>
      </c>
      <c r="S908" s="204">
        <f t="shared" si="893"/>
        <v>274.59859736840417</v>
      </c>
      <c r="T908" s="115">
        <f t="shared" si="894"/>
        <v>0.86871859968211529</v>
      </c>
      <c r="U908" s="115">
        <f t="shared" si="871"/>
        <v>80.968982195629621</v>
      </c>
      <c r="V908" s="115">
        <f t="shared" si="895"/>
        <v>36.871465296370545</v>
      </c>
      <c r="W908" s="202">
        <f t="shared" si="872"/>
        <v>36.871465296370545</v>
      </c>
      <c r="Y908" s="205">
        <f t="shared" si="924"/>
        <v>129.89878153989582</v>
      </c>
      <c r="Z908" s="205">
        <f t="shared" si="925"/>
        <v>1.5405289003892857</v>
      </c>
      <c r="AA908" s="205">
        <f t="shared" si="896"/>
        <v>85.161093375877073</v>
      </c>
      <c r="AB908" s="205">
        <f t="shared" si="913"/>
        <v>67.701546155332949</v>
      </c>
      <c r="AC908" s="205">
        <f t="shared" si="926"/>
        <v>1.5525194619233089</v>
      </c>
      <c r="AD908" s="205">
        <f t="shared" si="897"/>
        <v>85.99184325535677</v>
      </c>
      <c r="AE908" s="205">
        <f t="shared" si="914"/>
        <v>18.290297100023821</v>
      </c>
      <c r="AF908" s="205">
        <f t="shared" si="898"/>
        <v>0.3</v>
      </c>
      <c r="AG908" s="205">
        <f t="shared" si="915"/>
        <v>0.3</v>
      </c>
      <c r="AH908" s="205">
        <f t="shared" si="916"/>
        <v>0.3</v>
      </c>
      <c r="AI908" s="205">
        <f t="shared" si="899"/>
        <v>1.5478679089655212</v>
      </c>
      <c r="AJ908" s="205">
        <f t="shared" si="927"/>
        <v>1283.6714785196464</v>
      </c>
      <c r="AK908" s="205">
        <f t="shared" si="917"/>
        <v>129.80459851955845</v>
      </c>
      <c r="AL908" s="205">
        <f t="shared" si="900"/>
        <v>129.80459851955845</v>
      </c>
      <c r="AM908" s="205">
        <f t="shared" si="901"/>
        <v>-17.415938961100242</v>
      </c>
      <c r="AN908" s="205">
        <f t="shared" si="918"/>
        <v>-17.415938961100242</v>
      </c>
      <c r="AO908" s="205">
        <f t="shared" si="902"/>
        <v>-17.415938961100242</v>
      </c>
      <c r="AP908" s="205">
        <f t="shared" si="919"/>
        <v>-17.415938961100242</v>
      </c>
      <c r="AQ908" s="205">
        <f t="shared" si="873"/>
        <v>17.415938961100242</v>
      </c>
      <c r="AR908" s="215">
        <f t="shared" si="903"/>
        <v>71.751468649224307</v>
      </c>
      <c r="AS908" s="215">
        <f t="shared" si="904"/>
        <v>71.751468649224307</v>
      </c>
      <c r="AT908" s="215">
        <f t="shared" si="905"/>
        <v>340.28868928555806</v>
      </c>
      <c r="AU908" s="215">
        <f t="shared" si="874"/>
        <v>39346.00787996305</v>
      </c>
      <c r="AV908" s="201"/>
      <c r="AW908" s="115">
        <f t="shared" si="928"/>
        <v>129.17700000000411</v>
      </c>
      <c r="AX908" s="115">
        <f t="shared" si="929"/>
        <v>0.40533188964892125</v>
      </c>
      <c r="AY908" s="115">
        <f t="shared" si="875"/>
        <v>25.805730655941279</v>
      </c>
      <c r="AZ908" s="115">
        <f t="shared" si="930"/>
        <v>0.40803092866147894</v>
      </c>
      <c r="BA908" s="115">
        <f t="shared" si="876"/>
        <v>26.063913500662057</v>
      </c>
      <c r="BB908" s="115">
        <f t="shared" si="931"/>
        <v>25.805730655941279</v>
      </c>
      <c r="BC908" s="115">
        <f t="shared" si="932"/>
        <v>25.805752782749483</v>
      </c>
      <c r="BD908" s="115">
        <f t="shared" si="933"/>
        <v>26.063913500662057</v>
      </c>
      <c r="BE908" s="115">
        <f t="shared" si="920"/>
        <v>0.258160717912574</v>
      </c>
      <c r="BF908" s="115">
        <f t="shared" si="877"/>
        <v>0.40631923505510403</v>
      </c>
      <c r="BG908" s="115">
        <f t="shared" si="934"/>
        <v>1283.4252267430184</v>
      </c>
      <c r="BH908" s="115">
        <f t="shared" si="935"/>
        <v>108.29713836851614</v>
      </c>
      <c r="BI908" s="115">
        <f t="shared" si="878"/>
        <v>108.29713836851614</v>
      </c>
      <c r="BJ908" s="115">
        <f t="shared" si="921"/>
        <v>-9.4346563313281955</v>
      </c>
      <c r="BK908" s="115">
        <f t="shared" si="906"/>
        <v>-9.4346563313281955</v>
      </c>
      <c r="BL908" s="115">
        <f t="shared" si="907"/>
        <v>-9.4346563313281955</v>
      </c>
      <c r="BM908" s="115">
        <f t="shared" si="879"/>
        <v>9.4346563313281955</v>
      </c>
      <c r="BN908" s="201">
        <f t="shared" si="908"/>
        <v>129.70761066994095</v>
      </c>
      <c r="BO908" s="216">
        <f t="shared" si="880"/>
        <v>17535.432038443618</v>
      </c>
      <c r="BP908" s="201"/>
      <c r="BQ908" s="110">
        <f t="shared" si="909"/>
        <v>19716.48962259556</v>
      </c>
      <c r="BR908" s="110">
        <f t="shared" si="910"/>
        <v>0.199558890213761</v>
      </c>
      <c r="BS908" s="110">
        <f t="shared" si="922"/>
        <v>0.80044110978623906</v>
      </c>
      <c r="BT908" s="110">
        <f t="shared" si="923"/>
        <v>0.56034263507416582</v>
      </c>
      <c r="CC908" s="110"/>
      <c r="CD908" s="110"/>
      <c r="CE908" s="110"/>
      <c r="CW908" s="110"/>
      <c r="CX908" s="110"/>
    </row>
    <row r="909" spans="1:102">
      <c r="A909" s="110">
        <f t="shared" si="936"/>
        <v>0.35000000000014775</v>
      </c>
      <c r="B909" s="110">
        <f t="shared" si="911"/>
        <v>1454.61341524768</v>
      </c>
      <c r="C909" s="116">
        <f t="shared" si="912"/>
        <v>1282.3418983718818</v>
      </c>
      <c r="E909" s="205">
        <f t="shared" si="881"/>
        <v>1153.2234139518357</v>
      </c>
      <c r="F909" s="205">
        <f t="shared" si="882"/>
        <v>1236.3092812236446</v>
      </c>
      <c r="G909" s="205">
        <f t="shared" si="883"/>
        <v>-0.1502567185732811</v>
      </c>
      <c r="H909" s="205">
        <f t="shared" si="884"/>
        <v>1140.7392041757585</v>
      </c>
      <c r="I909" s="205">
        <f t="shared" si="885"/>
        <v>0</v>
      </c>
      <c r="K909" s="115">
        <f t="shared" si="886"/>
        <v>1131.5902500000191</v>
      </c>
      <c r="L909" s="115">
        <f t="shared" si="887"/>
        <v>1502.6080000000115</v>
      </c>
      <c r="M909" s="115">
        <f t="shared" si="888"/>
        <v>0.28409090909090273</v>
      </c>
      <c r="N909" s="115">
        <f t="shared" si="889"/>
        <v>1291.9269392441788</v>
      </c>
      <c r="O909" s="115">
        <f t="shared" si="890"/>
        <v>1795.5050000000065</v>
      </c>
      <c r="Q909" s="205">
        <f t="shared" si="891"/>
        <v>3.62745207087832</v>
      </c>
      <c r="R909" s="204">
        <f t="shared" si="892"/>
        <v>275.52860264098604</v>
      </c>
      <c r="S909" s="204">
        <f t="shared" si="893"/>
        <v>275.52860264098604</v>
      </c>
      <c r="T909" s="115">
        <f t="shared" si="894"/>
        <v>0.87064073146815069</v>
      </c>
      <c r="U909" s="115">
        <f t="shared" ref="U909:U922" si="937">IF(T909&lt;0,0,T909^1.5*100)</f>
        <v>81.237859444279962</v>
      </c>
      <c r="V909" s="115">
        <f t="shared" si="895"/>
        <v>36.998391694841196</v>
      </c>
      <c r="W909" s="202">
        <f t="shared" ref="W909:W922" si="938">IF(V909&gt;0,V909,U909)</f>
        <v>36.998391694841196</v>
      </c>
      <c r="Y909" s="205">
        <f t="shared" si="924"/>
        <v>129.99306587446415</v>
      </c>
      <c r="Z909" s="205">
        <f t="shared" si="925"/>
        <v>1.5540366690480003</v>
      </c>
      <c r="AA909" s="205">
        <f t="shared" si="896"/>
        <v>85.669187405056277</v>
      </c>
      <c r="AB909" s="205">
        <f t="shared" si="913"/>
        <v>67.875705544943955</v>
      </c>
      <c r="AC909" s="205">
        <f t="shared" si="926"/>
        <v>1.5660724102978156</v>
      </c>
      <c r="AD909" s="205">
        <f t="shared" si="897"/>
        <v>86.500030797816095</v>
      </c>
      <c r="AE909" s="205">
        <f t="shared" si="914"/>
        <v>18.62432525287214</v>
      </c>
      <c r="AF909" s="205">
        <f t="shared" si="898"/>
        <v>0.3</v>
      </c>
      <c r="AG909" s="205">
        <f t="shared" si="915"/>
        <v>0.3</v>
      </c>
      <c r="AH909" s="205">
        <f t="shared" si="916"/>
        <v>0.3</v>
      </c>
      <c r="AI909" s="205">
        <f t="shared" si="899"/>
        <v>1.5613604409485928</v>
      </c>
      <c r="AJ909" s="205">
        <f t="shared" si="927"/>
        <v>1282.9504003119434</v>
      </c>
      <c r="AK909" s="205">
        <f t="shared" si="917"/>
        <v>129.89878153989582</v>
      </c>
      <c r="AL909" s="205">
        <f t="shared" si="900"/>
        <v>129.89878153989582</v>
      </c>
      <c r="AM909" s="205">
        <f t="shared" si="901"/>
        <v>-17.437588342375403</v>
      </c>
      <c r="AN909" s="205">
        <f t="shared" si="918"/>
        <v>-17.437588342375403</v>
      </c>
      <c r="AO909" s="205">
        <f t="shared" si="902"/>
        <v>-17.437588342375403</v>
      </c>
      <c r="AP909" s="205">
        <f t="shared" si="919"/>
        <v>-17.437588342375403</v>
      </c>
      <c r="AQ909" s="205">
        <f t="shared" ref="AQ909:AQ922" si="939">-AP909</f>
        <v>17.437588342375403</v>
      </c>
      <c r="AR909" s="215">
        <f t="shared" si="903"/>
        <v>71.773487065311144</v>
      </c>
      <c r="AS909" s="215">
        <f t="shared" si="904"/>
        <v>71.773487065311144</v>
      </c>
      <c r="AT909" s="215">
        <f t="shared" si="905"/>
        <v>341.66348706671175</v>
      </c>
      <c r="AU909" s="215">
        <f t="shared" ref="AU909:AU922" si="940">AU908+AT909</f>
        <v>39687.671367029761</v>
      </c>
      <c r="AV909" s="201"/>
      <c r="AW909" s="115">
        <f t="shared" si="928"/>
        <v>129.2789999999967</v>
      </c>
      <c r="AX909" s="115">
        <f t="shared" si="929"/>
        <v>0.40631923505510403</v>
      </c>
      <c r="AY909" s="115">
        <f t="shared" ref="AY909:AY922" si="941">IF(AX909&lt;0,0,(AX909^1.5)*100)</f>
        <v>25.90007807879849</v>
      </c>
      <c r="AZ909" s="115">
        <f t="shared" si="930"/>
        <v>0.4090145238923632</v>
      </c>
      <c r="BA909" s="115">
        <f t="shared" ref="BA909:BA922" si="942">IF(AZ909&lt;0,0,(AZ909^1.5)*100)</f>
        <v>26.158214383353062</v>
      </c>
      <c r="BB909" s="115">
        <f t="shared" si="931"/>
        <v>25.90007807879849</v>
      </c>
      <c r="BC909" s="115">
        <f t="shared" si="932"/>
        <v>25.900099346062763</v>
      </c>
      <c r="BD909" s="115">
        <f t="shared" si="933"/>
        <v>26.158214383353062</v>
      </c>
      <c r="BE909" s="115">
        <f t="shared" si="920"/>
        <v>0.25811503729029894</v>
      </c>
      <c r="BF909" s="115">
        <f t="shared" ref="BF909:BF922" si="943">(BB910/100)^(1/1.5)</f>
        <v>0.40730557669343898</v>
      </c>
      <c r="BG909" s="115">
        <f t="shared" si="934"/>
        <v>1282.707848627268</v>
      </c>
      <c r="BH909" s="115">
        <f t="shared" si="935"/>
        <v>108.33283711365301</v>
      </c>
      <c r="BI909" s="115">
        <f t="shared" ref="BI909:BI922" si="944">IF(BC909&lt;=0,AW909,BH909)</f>
        <v>108.33283711365301</v>
      </c>
      <c r="BJ909" s="115">
        <f t="shared" si="921"/>
        <v>-9.436518001036859</v>
      </c>
      <c r="BK909" s="115">
        <f t="shared" si="906"/>
        <v>-9.436518001036859</v>
      </c>
      <c r="BL909" s="115">
        <f t="shared" si="907"/>
        <v>-9.436518001036859</v>
      </c>
      <c r="BM909" s="115">
        <f t="shared" ref="BM909:BM922" si="945">-BL909</f>
        <v>9.436518001036859</v>
      </c>
      <c r="BN909" s="201">
        <f t="shared" si="908"/>
        <v>130.37239446580213</v>
      </c>
      <c r="BO909" s="216">
        <f t="shared" ref="BO909:BO922" si="946">BO908+BN909</f>
        <v>17665.804432909419</v>
      </c>
      <c r="BP909" s="201"/>
      <c r="BQ909" s="110">
        <f t="shared" si="909"/>
        <v>19867.991126321453</v>
      </c>
      <c r="BR909" s="110">
        <f t="shared" si="910"/>
        <v>0.19975684061208815</v>
      </c>
      <c r="BS909" s="110">
        <f t="shared" si="922"/>
        <v>0.80024315938791191</v>
      </c>
      <c r="BT909" s="110">
        <f t="shared" si="923"/>
        <v>0.56464830781005571</v>
      </c>
      <c r="CC909" s="110"/>
      <c r="CD909" s="110"/>
      <c r="CE909" s="110"/>
      <c r="CW909" s="110"/>
      <c r="CX909" s="110"/>
    </row>
    <row r="910" spans="1:102">
      <c r="A910" s="110">
        <f t="shared" si="936"/>
        <v>0.34000000000014774</v>
      </c>
      <c r="B910" s="110">
        <f t="shared" si="911"/>
        <v>1454.4816033834607</v>
      </c>
      <c r="C910" s="116">
        <f t="shared" si="912"/>
        <v>1281.6241635012286</v>
      </c>
      <c r="E910" s="205">
        <f t="shared" si="881"/>
        <v>1151.864750155416</v>
      </c>
      <c r="F910" s="205">
        <f t="shared" si="882"/>
        <v>1234.6358812236447</v>
      </c>
      <c r="G910" s="205">
        <f t="shared" si="883"/>
        <v>-0.15012988623162996</v>
      </c>
      <c r="H910" s="205">
        <f t="shared" si="884"/>
        <v>1139.4383296648796</v>
      </c>
      <c r="I910" s="205">
        <f t="shared" si="885"/>
        <v>0</v>
      </c>
      <c r="K910" s="115">
        <f t="shared" si="886"/>
        <v>1130.2964400000192</v>
      </c>
      <c r="L910" s="115">
        <f t="shared" si="887"/>
        <v>1501.8300800000115</v>
      </c>
      <c r="M910" s="115">
        <f t="shared" si="888"/>
        <v>0.284522003034895</v>
      </c>
      <c r="N910" s="115">
        <f t="shared" si="889"/>
        <v>1291.0184595088688</v>
      </c>
      <c r="O910" s="115">
        <f t="shared" si="890"/>
        <v>1795.0688000000064</v>
      </c>
      <c r="Q910" s="205">
        <f t="shared" si="891"/>
        <v>3.6560676327909065</v>
      </c>
      <c r="R910" s="204">
        <f t="shared" si="892"/>
        <v>276.42697955562255</v>
      </c>
      <c r="S910" s="204">
        <f t="shared" si="893"/>
        <v>276.42697955562255</v>
      </c>
      <c r="T910" s="115">
        <f t="shared" si="894"/>
        <v>0.8725593821960459</v>
      </c>
      <c r="U910" s="115">
        <f t="shared" si="937"/>
        <v>81.506545906374427</v>
      </c>
      <c r="V910" s="115">
        <f t="shared" si="895"/>
        <v>37.125283566229719</v>
      </c>
      <c r="W910" s="202">
        <f t="shared" si="938"/>
        <v>37.125283566229719</v>
      </c>
      <c r="Y910" s="205">
        <f t="shared" si="924"/>
        <v>130.08745108788833</v>
      </c>
      <c r="Z910" s="205">
        <f t="shared" si="925"/>
        <v>1.5676892615959455</v>
      </c>
      <c r="AA910" s="205">
        <f t="shared" si="896"/>
        <v>86.174379929738748</v>
      </c>
      <c r="AB910" s="205">
        <f t="shared" si="913"/>
        <v>68.050081428367704</v>
      </c>
      <c r="AC910" s="205">
        <f t="shared" si="926"/>
        <v>1.5797707686032099</v>
      </c>
      <c r="AD910" s="205">
        <f t="shared" si="897"/>
        <v>87.005225988340868</v>
      </c>
      <c r="AE910" s="205">
        <f t="shared" si="914"/>
        <v>18.955144559973164</v>
      </c>
      <c r="AF910" s="205">
        <f t="shared" si="898"/>
        <v>0.3</v>
      </c>
      <c r="AG910" s="205">
        <f t="shared" si="915"/>
        <v>0.3</v>
      </c>
      <c r="AH910" s="205">
        <f t="shared" si="916"/>
        <v>0.3</v>
      </c>
      <c r="AI910" s="205">
        <f t="shared" si="899"/>
        <v>1.5749951095430124</v>
      </c>
      <c r="AJ910" s="205">
        <f t="shared" si="927"/>
        <v>1282.22887679922</v>
      </c>
      <c r="AK910" s="205">
        <f t="shared" si="917"/>
        <v>129.99306587446415</v>
      </c>
      <c r="AL910" s="205">
        <f t="shared" si="900"/>
        <v>129.99306587446415</v>
      </c>
      <c r="AM910" s="205">
        <f t="shared" si="901"/>
        <v>-17.459289353375656</v>
      </c>
      <c r="AN910" s="205">
        <f t="shared" si="918"/>
        <v>-17.459289353375656</v>
      </c>
      <c r="AO910" s="205">
        <f t="shared" si="902"/>
        <v>-17.459289353375656</v>
      </c>
      <c r="AP910" s="205">
        <f t="shared" si="919"/>
        <v>-17.459289353375656</v>
      </c>
      <c r="AQ910" s="205">
        <f t="shared" si="939"/>
        <v>17.459289353375656</v>
      </c>
      <c r="AR910" s="215">
        <f t="shared" si="903"/>
        <v>71.7954346965453</v>
      </c>
      <c r="AS910" s="215">
        <f t="shared" si="904"/>
        <v>71.7954346965453</v>
      </c>
      <c r="AT910" s="215">
        <f t="shared" si="905"/>
        <v>343.04359589490139</v>
      </c>
      <c r="AU910" s="215">
        <f t="shared" si="940"/>
        <v>40030.714962924663</v>
      </c>
      <c r="AV910" s="201"/>
      <c r="AW910" s="115">
        <f t="shared" si="928"/>
        <v>129.38099999998929</v>
      </c>
      <c r="AX910" s="115">
        <f t="shared" si="929"/>
        <v>0.40730557669343898</v>
      </c>
      <c r="AY910" s="115">
        <f t="shared" si="941"/>
        <v>25.9944441108223</v>
      </c>
      <c r="AZ910" s="115">
        <f t="shared" si="930"/>
        <v>0.40999712300940655</v>
      </c>
      <c r="BA910" s="115">
        <f t="shared" si="942"/>
        <v>26.25253304803643</v>
      </c>
      <c r="BB910" s="115">
        <f t="shared" si="931"/>
        <v>25.9944441108223</v>
      </c>
      <c r="BC910" s="115">
        <f t="shared" si="932"/>
        <v>25.994464526073131</v>
      </c>
      <c r="BD910" s="115">
        <f t="shared" si="933"/>
        <v>26.25253304803643</v>
      </c>
      <c r="BE910" s="115">
        <f t="shared" si="920"/>
        <v>0.25806852196329899</v>
      </c>
      <c r="BF910" s="115">
        <f t="shared" si="943"/>
        <v>0.4082909176197545</v>
      </c>
      <c r="BG910" s="115">
        <f t="shared" si="934"/>
        <v>1281.9902508022235</v>
      </c>
      <c r="BH910" s="115">
        <f t="shared" si="935"/>
        <v>108.36851260394259</v>
      </c>
      <c r="BI910" s="115">
        <f t="shared" si="944"/>
        <v>108.36851260394259</v>
      </c>
      <c r="BJ910" s="115">
        <f t="shared" si="921"/>
        <v>-9.438360159210605</v>
      </c>
      <c r="BK910" s="115">
        <f t="shared" si="906"/>
        <v>-9.438360159210605</v>
      </c>
      <c r="BL910" s="115">
        <f t="shared" si="907"/>
        <v>-9.438360159210605</v>
      </c>
      <c r="BM910" s="115">
        <f t="shared" si="945"/>
        <v>9.438360159210605</v>
      </c>
      <c r="BN910" s="201">
        <f t="shared" si="908"/>
        <v>131.03929337356081</v>
      </c>
      <c r="BO910" s="216">
        <f t="shared" si="946"/>
        <v>17796.843726282979</v>
      </c>
      <c r="BP910" s="201"/>
      <c r="BQ910" s="110">
        <f t="shared" si="909"/>
        <v>20020.230849947147</v>
      </c>
      <c r="BR910" s="110">
        <f t="shared" si="910"/>
        <v>0.19995131556153034</v>
      </c>
      <c r="BS910" s="110">
        <f t="shared" si="922"/>
        <v>0.80004868443846977</v>
      </c>
      <c r="BT910" s="110">
        <f t="shared" si="923"/>
        <v>0.56897496075549803</v>
      </c>
      <c r="CC910" s="110"/>
      <c r="CD910" s="110"/>
      <c r="CE910" s="110"/>
      <c r="CW910" s="110"/>
      <c r="CX910" s="110"/>
    </row>
    <row r="911" spans="1:102">
      <c r="A911" s="110">
        <f t="shared" si="936"/>
        <v>0.33000000000014773</v>
      </c>
      <c r="B911" s="110">
        <f t="shared" si="911"/>
        <v>1454.3497915192413</v>
      </c>
      <c r="C911" s="116">
        <f t="shared" si="912"/>
        <v>1280.9062091542633</v>
      </c>
      <c r="E911" s="205">
        <f t="shared" si="881"/>
        <v>1150.504960004245</v>
      </c>
      <c r="F911" s="205">
        <f t="shared" si="882"/>
        <v>1232.9596812236448</v>
      </c>
      <c r="G911" s="205">
        <f t="shared" si="883"/>
        <v>-0.1500029291699255</v>
      </c>
      <c r="H911" s="205">
        <f t="shared" si="884"/>
        <v>1138.1365102974455</v>
      </c>
      <c r="I911" s="205">
        <f t="shared" si="885"/>
        <v>0</v>
      </c>
      <c r="K911" s="115">
        <f t="shared" si="886"/>
        <v>1129.0016100000194</v>
      </c>
      <c r="L911" s="115">
        <f t="shared" si="887"/>
        <v>1501.0515200000116</v>
      </c>
      <c r="M911" s="115">
        <f t="shared" si="888"/>
        <v>0.28495440729482641</v>
      </c>
      <c r="N911" s="115">
        <f t="shared" si="889"/>
        <v>1290.109987065659</v>
      </c>
      <c r="O911" s="115">
        <f t="shared" si="890"/>
        <v>1794.6322000000066</v>
      </c>
      <c r="Q911" s="205">
        <f t="shared" si="891"/>
        <v>3.6849901014947388</v>
      </c>
      <c r="R911" s="204">
        <f t="shared" si="892"/>
        <v>277.29233174429805</v>
      </c>
      <c r="S911" s="204">
        <f t="shared" si="893"/>
        <v>277.29233174429805</v>
      </c>
      <c r="T911" s="115">
        <f t="shared" si="894"/>
        <v>0.87447456046751559</v>
      </c>
      <c r="U911" s="115">
        <f t="shared" si="937"/>
        <v>81.775040853328321</v>
      </c>
      <c r="V911" s="115">
        <f t="shared" si="895"/>
        <v>37.252140608994694</v>
      </c>
      <c r="W911" s="202">
        <f t="shared" si="938"/>
        <v>37.252140608994694</v>
      </c>
      <c r="Y911" s="205">
        <f t="shared" si="924"/>
        <v>130.18193674340625</v>
      </c>
      <c r="Z911" s="205">
        <f t="shared" si="925"/>
        <v>1.5814891763812999</v>
      </c>
      <c r="AA911" s="205">
        <f t="shared" si="896"/>
        <v>86.676428345505229</v>
      </c>
      <c r="AB911" s="205">
        <f t="shared" si="913"/>
        <v>68.22467432190146</v>
      </c>
      <c r="AC911" s="205">
        <f t="shared" si="926"/>
        <v>1.5936170446853979</v>
      </c>
      <c r="AD911" s="205">
        <f t="shared" si="897"/>
        <v>87.50718315459855</v>
      </c>
      <c r="AE911" s="205">
        <f t="shared" si="914"/>
        <v>19.28250883269709</v>
      </c>
      <c r="AF911" s="205">
        <f t="shared" si="898"/>
        <v>0.3</v>
      </c>
      <c r="AG911" s="205">
        <f t="shared" si="915"/>
        <v>0.3</v>
      </c>
      <c r="AH911" s="205">
        <f t="shared" si="916"/>
        <v>0.3</v>
      </c>
      <c r="AI911" s="205">
        <f t="shared" si="899"/>
        <v>1.5887742461458927</v>
      </c>
      <c r="AJ911" s="205">
        <f t="shared" si="927"/>
        <v>1281.5068975507666</v>
      </c>
      <c r="AK911" s="205">
        <f t="shared" si="917"/>
        <v>130.08745108788833</v>
      </c>
      <c r="AL911" s="205">
        <f t="shared" si="900"/>
        <v>130.08745108788833</v>
      </c>
      <c r="AM911" s="205">
        <f t="shared" si="901"/>
        <v>-17.481041744149771</v>
      </c>
      <c r="AN911" s="205">
        <f t="shared" si="918"/>
        <v>-17.481041744149771</v>
      </c>
      <c r="AO911" s="205">
        <f t="shared" si="902"/>
        <v>-17.481041744149771</v>
      </c>
      <c r="AP911" s="205">
        <f t="shared" si="919"/>
        <v>-17.481041744149771</v>
      </c>
      <c r="AQ911" s="205">
        <f t="shared" si="939"/>
        <v>17.481041744149771</v>
      </c>
      <c r="AR911" s="215">
        <f t="shared" si="903"/>
        <v>71.817311940722419</v>
      </c>
      <c r="AS911" s="215">
        <f t="shared" si="904"/>
        <v>71.817311940722419</v>
      </c>
      <c r="AT911" s="215">
        <f t="shared" si="905"/>
        <v>344.42904344669159</v>
      </c>
      <c r="AU911" s="215">
        <f t="shared" si="940"/>
        <v>40375.144006371353</v>
      </c>
      <c r="AV911" s="201"/>
      <c r="AW911" s="115">
        <f t="shared" si="928"/>
        <v>129.48299999998187</v>
      </c>
      <c r="AX911" s="115">
        <f t="shared" si="929"/>
        <v>0.4082909176197545</v>
      </c>
      <c r="AY911" s="115">
        <f t="shared" si="941"/>
        <v>26.088828556961492</v>
      </c>
      <c r="AZ911" s="115">
        <f t="shared" si="930"/>
        <v>0.41097872904806532</v>
      </c>
      <c r="BA911" s="115">
        <f t="shared" si="942"/>
        <v>26.346869306703237</v>
      </c>
      <c r="BB911" s="115">
        <f t="shared" si="931"/>
        <v>26.088828556961492</v>
      </c>
      <c r="BC911" s="115">
        <f t="shared" si="932"/>
        <v>26.088848127665237</v>
      </c>
      <c r="BD911" s="115">
        <f t="shared" si="933"/>
        <v>26.346869306703237</v>
      </c>
      <c r="BE911" s="115">
        <f t="shared" si="920"/>
        <v>0.25802117903799981</v>
      </c>
      <c r="BF911" s="115">
        <f t="shared" si="943"/>
        <v>0.4092752608683935</v>
      </c>
      <c r="BG911" s="115">
        <f t="shared" si="934"/>
        <v>1281.2724339713286</v>
      </c>
      <c r="BH911" s="115">
        <f t="shared" si="935"/>
        <v>108.40416479602472</v>
      </c>
      <c r="BI911" s="115">
        <f t="shared" si="944"/>
        <v>108.40416479602472</v>
      </c>
      <c r="BJ911" s="115">
        <f t="shared" si="921"/>
        <v>-9.4401829110149134</v>
      </c>
      <c r="BK911" s="115">
        <f t="shared" si="906"/>
        <v>-9.4401829110149134</v>
      </c>
      <c r="BL911" s="115">
        <f t="shared" si="907"/>
        <v>-9.4401829110149134</v>
      </c>
      <c r="BM911" s="115">
        <f t="shared" si="945"/>
        <v>9.4401829110149134</v>
      </c>
      <c r="BN911" s="201">
        <f t="shared" si="908"/>
        <v>131.70831659584991</v>
      </c>
      <c r="BO911" s="216">
        <f t="shared" si="946"/>
        <v>17928.55204287883</v>
      </c>
      <c r="BP911" s="201"/>
      <c r="BQ911" s="110">
        <f t="shared" si="909"/>
        <v>20173.211239228083</v>
      </c>
      <c r="BR911" s="110">
        <f t="shared" si="910"/>
        <v>0.2001423745955693</v>
      </c>
      <c r="BS911" s="110">
        <f t="shared" si="922"/>
        <v>0.79985762540443073</v>
      </c>
      <c r="BT911" s="110">
        <f t="shared" si="923"/>
        <v>0.57332266341886218</v>
      </c>
      <c r="CC911" s="110"/>
      <c r="CD911" s="110"/>
      <c r="CE911" s="110"/>
      <c r="CW911" s="110"/>
      <c r="CX911" s="110"/>
    </row>
    <row r="912" spans="1:102">
      <c r="A912" s="110">
        <f t="shared" si="936"/>
        <v>0.32000000000014772</v>
      </c>
      <c r="B912" s="110">
        <f t="shared" si="911"/>
        <v>1454.217979655022</v>
      </c>
      <c r="C912" s="116">
        <f t="shared" si="912"/>
        <v>1280.1880360348559</v>
      </c>
      <c r="E912" s="205">
        <f t="shared" si="881"/>
        <v>1149.1440434983224</v>
      </c>
      <c r="F912" s="205">
        <f t="shared" si="882"/>
        <v>1231.2806812236449</v>
      </c>
      <c r="G912" s="205">
        <f t="shared" si="883"/>
        <v>-0.14987585036138942</v>
      </c>
      <c r="H912" s="205">
        <f t="shared" si="884"/>
        <v>1136.8337450734143</v>
      </c>
      <c r="I912" s="205">
        <f t="shared" si="885"/>
        <v>0</v>
      </c>
      <c r="K912" s="115">
        <f t="shared" si="886"/>
        <v>1127.7057600000192</v>
      </c>
      <c r="L912" s="115">
        <f t="shared" si="887"/>
        <v>1500.2723200000114</v>
      </c>
      <c r="M912" s="115">
        <f t="shared" si="888"/>
        <v>0.28538812785387485</v>
      </c>
      <c r="N912" s="115">
        <f t="shared" si="889"/>
        <v>1289.2015258015313</v>
      </c>
      <c r="O912" s="115">
        <f t="shared" si="890"/>
        <v>1794.1952000000065</v>
      </c>
      <c r="Q912" s="205">
        <f t="shared" si="891"/>
        <v>3.7142247918269238</v>
      </c>
      <c r="R912" s="204">
        <f t="shared" si="892"/>
        <v>278.12321143664235</v>
      </c>
      <c r="S912" s="204">
        <f t="shared" si="893"/>
        <v>278.12321143664235</v>
      </c>
      <c r="T912" s="115">
        <f t="shared" si="894"/>
        <v>0.87638627485786591</v>
      </c>
      <c r="U912" s="115">
        <f t="shared" si="937"/>
        <v>82.043343565638963</v>
      </c>
      <c r="V912" s="115">
        <f t="shared" si="895"/>
        <v>37.378962526077771</v>
      </c>
      <c r="W912" s="202">
        <f t="shared" si="938"/>
        <v>37.378962526077771</v>
      </c>
      <c r="Y912" s="205">
        <f t="shared" si="924"/>
        <v>130.27652240311897</v>
      </c>
      <c r="Z912" s="205">
        <f t="shared" si="925"/>
        <v>1.5954389681102441</v>
      </c>
      <c r="AA912" s="205">
        <f t="shared" si="896"/>
        <v>87.175079990490772</v>
      </c>
      <c r="AB912" s="205">
        <f t="shared" si="913"/>
        <v>68.399484739342952</v>
      </c>
      <c r="AC912" s="205">
        <f t="shared" si="926"/>
        <v>1.607613802967061</v>
      </c>
      <c r="AD912" s="205">
        <f t="shared" si="897"/>
        <v>88.005646461855633</v>
      </c>
      <c r="AE912" s="205">
        <f t="shared" si="914"/>
        <v>19.606161722512681</v>
      </c>
      <c r="AF912" s="205">
        <f t="shared" si="898"/>
        <v>0.3</v>
      </c>
      <c r="AG912" s="205">
        <f t="shared" si="915"/>
        <v>0.3</v>
      </c>
      <c r="AH912" s="205">
        <f t="shared" si="916"/>
        <v>0.3</v>
      </c>
      <c r="AI912" s="205">
        <f t="shared" si="899"/>
        <v>1.6027002276967017</v>
      </c>
      <c r="AJ912" s="205">
        <f t="shared" si="927"/>
        <v>1280.7844514829383</v>
      </c>
      <c r="AK912" s="205">
        <f t="shared" si="917"/>
        <v>130.18193674340625</v>
      </c>
      <c r="AL912" s="205">
        <f t="shared" si="900"/>
        <v>130.18193674340625</v>
      </c>
      <c r="AM912" s="205">
        <f t="shared" si="901"/>
        <v>-17.502845265528009</v>
      </c>
      <c r="AN912" s="205">
        <f t="shared" si="918"/>
        <v>-17.502845265528009</v>
      </c>
      <c r="AO912" s="205">
        <f t="shared" si="902"/>
        <v>-17.502845265528009</v>
      </c>
      <c r="AP912" s="205">
        <f t="shared" si="919"/>
        <v>-17.502845265528009</v>
      </c>
      <c r="AQ912" s="205">
        <f t="shared" si="939"/>
        <v>17.502845265528009</v>
      </c>
      <c r="AR912" s="215">
        <f t="shared" si="903"/>
        <v>71.839119191646219</v>
      </c>
      <c r="AS912" s="215">
        <f t="shared" si="904"/>
        <v>71.839119191646219</v>
      </c>
      <c r="AT912" s="215">
        <f t="shared" si="905"/>
        <v>345.81985756010403</v>
      </c>
      <c r="AU912" s="215">
        <f t="shared" si="940"/>
        <v>40720.963863931458</v>
      </c>
      <c r="AV912" s="201"/>
      <c r="AW912" s="115">
        <f t="shared" si="928"/>
        <v>129.58500000001993</v>
      </c>
      <c r="AX912" s="115">
        <f t="shared" si="929"/>
        <v>0.40927526086839344</v>
      </c>
      <c r="AY912" s="115">
        <f t="shared" si="941"/>
        <v>26.183231223215909</v>
      </c>
      <c r="AZ912" s="115">
        <f t="shared" si="930"/>
        <v>0.41195934502237663</v>
      </c>
      <c r="BA912" s="115">
        <f t="shared" si="942"/>
        <v>26.441222972332827</v>
      </c>
      <c r="BB912" s="115">
        <f t="shared" si="931"/>
        <v>26.183231223215909</v>
      </c>
      <c r="BC912" s="115">
        <f t="shared" si="932"/>
        <v>26.183249956775388</v>
      </c>
      <c r="BD912" s="115">
        <f t="shared" si="933"/>
        <v>26.441222972332827</v>
      </c>
      <c r="BE912" s="115">
        <f t="shared" si="920"/>
        <v>0.25797301555743957</v>
      </c>
      <c r="BF912" s="115">
        <f t="shared" si="943"/>
        <v>0.41025860945243786</v>
      </c>
      <c r="BG912" s="115">
        <f t="shared" si="934"/>
        <v>1280.5543988340942</v>
      </c>
      <c r="BH912" s="115">
        <f t="shared" si="935"/>
        <v>108.43979364726682</v>
      </c>
      <c r="BI912" s="115">
        <f t="shared" si="944"/>
        <v>108.43979364726682</v>
      </c>
      <c r="BJ912" s="115">
        <f t="shared" si="921"/>
        <v>-9.441986360752594</v>
      </c>
      <c r="BK912" s="115">
        <f t="shared" si="906"/>
        <v>-9.441986360752594</v>
      </c>
      <c r="BL912" s="115">
        <f t="shared" si="907"/>
        <v>-9.441986360752594</v>
      </c>
      <c r="BM912" s="115">
        <f t="shared" si="945"/>
        <v>9.441986360752594</v>
      </c>
      <c r="BN912" s="201">
        <f t="shared" si="908"/>
        <v>132.37947339834955</v>
      </c>
      <c r="BO912" s="216">
        <f t="shared" si="946"/>
        <v>18060.931516277178</v>
      </c>
      <c r="BP912" s="201"/>
      <c r="BQ912" s="110">
        <f t="shared" si="909"/>
        <v>20326.934751042605</v>
      </c>
      <c r="BR912" s="110">
        <f t="shared" si="910"/>
        <v>0.20033007614117918</v>
      </c>
      <c r="BS912" s="110">
        <f t="shared" si="922"/>
        <v>0.79966992385882085</v>
      </c>
      <c r="BT912" s="110">
        <f t="shared" si="923"/>
        <v>0.57769148562463091</v>
      </c>
      <c r="CC912" s="110"/>
      <c r="CD912" s="110"/>
      <c r="CE912" s="110"/>
      <c r="CW912" s="110"/>
      <c r="CX912" s="110"/>
    </row>
    <row r="913" spans="1:102">
      <c r="A913" s="110">
        <f t="shared" si="936"/>
        <v>0.31000000000014771</v>
      </c>
      <c r="B913" s="110">
        <f t="shared" si="911"/>
        <v>1454.0861677908024</v>
      </c>
      <c r="C913" s="116">
        <f t="shared" si="912"/>
        <v>1279.4696448429395</v>
      </c>
      <c r="E913" s="205">
        <f t="shared" si="881"/>
        <v>1147.7820006376485</v>
      </c>
      <c r="F913" s="205">
        <f t="shared" si="882"/>
        <v>1229.5988812236449</v>
      </c>
      <c r="G913" s="205">
        <f t="shared" si="883"/>
        <v>-0.14974865275674981</v>
      </c>
      <c r="H913" s="205">
        <f t="shared" si="884"/>
        <v>1135.5300329971355</v>
      </c>
      <c r="I913" s="205">
        <f t="shared" si="885"/>
        <v>0</v>
      </c>
      <c r="K913" s="115">
        <f t="shared" si="886"/>
        <v>1126.4088900000193</v>
      </c>
      <c r="L913" s="115">
        <f t="shared" si="887"/>
        <v>1499.4924800000115</v>
      </c>
      <c r="M913" s="115">
        <f t="shared" si="888"/>
        <v>0.28582317073170088</v>
      </c>
      <c r="N913" s="115">
        <f t="shared" si="889"/>
        <v>1288.2930796246428</v>
      </c>
      <c r="O913" s="115">
        <f t="shared" si="890"/>
        <v>1793.7578000000065</v>
      </c>
      <c r="Q913" s="205">
        <f t="shared" si="891"/>
        <v>3.7437771393789894</v>
      </c>
      <c r="R913" s="204">
        <f t="shared" si="892"/>
        <v>278.91811742631376</v>
      </c>
      <c r="S913" s="204">
        <f t="shared" si="893"/>
        <v>278.91811742631376</v>
      </c>
      <c r="T913" s="115">
        <f t="shared" si="894"/>
        <v>0.87829453391608558</v>
      </c>
      <c r="U913" s="115">
        <f t="shared" si="937"/>
        <v>82.311453332798948</v>
      </c>
      <c r="V913" s="115">
        <f t="shared" si="895"/>
        <v>37.505749024877474</v>
      </c>
      <c r="W913" s="202">
        <f t="shared" si="938"/>
        <v>37.505749024877474</v>
      </c>
      <c r="Y913" s="205">
        <f t="shared" si="924"/>
        <v>130.37120762787697</v>
      </c>
      <c r="Z913" s="205">
        <f t="shared" si="925"/>
        <v>1.6095412494598382</v>
      </c>
      <c r="AA913" s="205">
        <f t="shared" si="896"/>
        <v>87.670071727721492</v>
      </c>
      <c r="AB913" s="205">
        <f t="shared" si="913"/>
        <v>68.574513191998236</v>
      </c>
      <c r="AC913" s="205">
        <f t="shared" si="926"/>
        <v>1.62176366606675</v>
      </c>
      <c r="AD913" s="205">
        <f t="shared" si="897"/>
        <v>88.500349491308612</v>
      </c>
      <c r="AE913" s="205">
        <f t="shared" si="914"/>
        <v>19.925836299310376</v>
      </c>
      <c r="AF913" s="205">
        <f t="shared" si="898"/>
        <v>0.3</v>
      </c>
      <c r="AG913" s="205">
        <f t="shared" si="915"/>
        <v>0.3</v>
      </c>
      <c r="AH913" s="205">
        <f t="shared" si="916"/>
        <v>0.3</v>
      </c>
      <c r="AI913" s="205">
        <f t="shared" si="899"/>
        <v>1.6167754774855145</v>
      </c>
      <c r="AJ913" s="205">
        <f t="shared" si="927"/>
        <v>1280.0615268134482</v>
      </c>
      <c r="AK913" s="205">
        <f t="shared" si="917"/>
        <v>130.27652240311897</v>
      </c>
      <c r="AL913" s="205">
        <f t="shared" si="900"/>
        <v>130.27652240311897</v>
      </c>
      <c r="AM913" s="205">
        <f t="shared" si="901"/>
        <v>-17.524699669229314</v>
      </c>
      <c r="AN913" s="205">
        <f t="shared" si="918"/>
        <v>-17.524699669229314</v>
      </c>
      <c r="AO913" s="205">
        <f t="shared" si="902"/>
        <v>-17.524699669229314</v>
      </c>
      <c r="AP913" s="205">
        <f t="shared" si="919"/>
        <v>-17.524699669229314</v>
      </c>
      <c r="AQ913" s="205">
        <f t="shared" si="939"/>
        <v>17.524699669229314</v>
      </c>
      <c r="AR913" s="215">
        <f t="shared" si="903"/>
        <v>71.860856839021267</v>
      </c>
      <c r="AS913" s="215">
        <f t="shared" si="904"/>
        <v>71.860856839021267</v>
      </c>
      <c r="AT913" s="215">
        <f t="shared" si="905"/>
        <v>347.21606623593817</v>
      </c>
      <c r="AU913" s="215">
        <f t="shared" si="940"/>
        <v>41068.179930167396</v>
      </c>
      <c r="AV913" s="201"/>
      <c r="AW913" s="115">
        <f t="shared" si="928"/>
        <v>129.68699999998978</v>
      </c>
      <c r="AX913" s="115">
        <f t="shared" si="929"/>
        <v>0.41025860945243781</v>
      </c>
      <c r="AY913" s="115">
        <f t="shared" si="941"/>
        <v>26.277651916627565</v>
      </c>
      <c r="AZ913" s="115">
        <f t="shared" si="930"/>
        <v>0.41293897392518242</v>
      </c>
      <c r="BA913" s="115">
        <f t="shared" si="942"/>
        <v>26.535593858884575</v>
      </c>
      <c r="BB913" s="115">
        <f t="shared" si="931"/>
        <v>26.277651916627565</v>
      </c>
      <c r="BC913" s="115">
        <f t="shared" si="932"/>
        <v>26.277669820382915</v>
      </c>
      <c r="BD913" s="115">
        <f t="shared" si="933"/>
        <v>26.535593858884575</v>
      </c>
      <c r="BE913" s="115">
        <f t="shared" si="920"/>
        <v>0.25792403850165968</v>
      </c>
      <c r="BF913" s="115">
        <f t="shared" si="943"/>
        <v>0.41124096636393698</v>
      </c>
      <c r="BG913" s="115">
        <f t="shared" si="934"/>
        <v>1279.8361460861429</v>
      </c>
      <c r="BH913" s="115">
        <f t="shared" si="935"/>
        <v>108.47539911546836</v>
      </c>
      <c r="BI913" s="115">
        <f t="shared" si="944"/>
        <v>108.47539911546836</v>
      </c>
      <c r="BJ913" s="115">
        <f t="shared" si="921"/>
        <v>-9.4437706118309901</v>
      </c>
      <c r="BK913" s="115">
        <f t="shared" si="906"/>
        <v>-9.4437706118309901</v>
      </c>
      <c r="BL913" s="115">
        <f t="shared" si="907"/>
        <v>-9.4437706118309901</v>
      </c>
      <c r="BM913" s="115">
        <f t="shared" si="945"/>
        <v>9.4437706118309901</v>
      </c>
      <c r="BN913" s="201">
        <f t="shared" si="908"/>
        <v>133.05277311024128</v>
      </c>
      <c r="BO913" s="216">
        <f t="shared" si="946"/>
        <v>18193.984289387419</v>
      </c>
      <c r="BP913" s="201"/>
      <c r="BQ913" s="110">
        <f t="shared" si="909"/>
        <v>20481.403853465417</v>
      </c>
      <c r="BR913" s="110">
        <f t="shared" si="910"/>
        <v>0.20051447754260621</v>
      </c>
      <c r="BS913" s="110">
        <f t="shared" si="922"/>
        <v>0.79948552245739379</v>
      </c>
      <c r="BT913" s="110">
        <f t="shared" si="923"/>
        <v>0.58208149751548721</v>
      </c>
      <c r="CC913" s="110"/>
      <c r="CD913" s="110"/>
      <c r="CE913" s="110"/>
      <c r="CW913" s="110"/>
      <c r="CX913" s="110"/>
    </row>
    <row r="914" spans="1:102">
      <c r="A914" s="110">
        <f t="shared" si="936"/>
        <v>0.3000000000001477</v>
      </c>
      <c r="B914" s="110">
        <f t="shared" si="911"/>
        <v>1453.954355926583</v>
      </c>
      <c r="C914" s="116">
        <f t="shared" si="912"/>
        <v>1278.7510362745493</v>
      </c>
      <c r="E914" s="205">
        <f t="shared" si="881"/>
        <v>1146.4188314222229</v>
      </c>
      <c r="F914" s="205">
        <f t="shared" si="882"/>
        <v>1227.9142812236448</v>
      </c>
      <c r="G914" s="205">
        <f t="shared" si="883"/>
        <v>-0.14962133928427654</v>
      </c>
      <c r="H914" s="205">
        <f t="shared" si="884"/>
        <v>1134.2253730773596</v>
      </c>
      <c r="I914" s="205">
        <f t="shared" si="885"/>
        <v>0</v>
      </c>
      <c r="K914" s="115">
        <f t="shared" si="886"/>
        <v>1125.1110000000192</v>
      </c>
      <c r="L914" s="115">
        <f t="shared" si="887"/>
        <v>1498.7120000000116</v>
      </c>
      <c r="M914" s="115">
        <f t="shared" si="888"/>
        <v>0.28625954198472636</v>
      </c>
      <c r="N914" s="115">
        <f t="shared" si="889"/>
        <v>1287.3846524644739</v>
      </c>
      <c r="O914" s="115">
        <f t="shared" si="890"/>
        <v>1793.3200000000065</v>
      </c>
      <c r="Q914" s="205">
        <f t="shared" si="891"/>
        <v>3.7736527039696663</v>
      </c>
      <c r="R914" s="204">
        <f t="shared" si="892"/>
        <v>279.67549294768179</v>
      </c>
      <c r="S914" s="204">
        <f t="shared" si="893"/>
        <v>279.67549294768179</v>
      </c>
      <c r="T914" s="115">
        <f t="shared" si="894"/>
        <v>0.88019934616494755</v>
      </c>
      <c r="U914" s="115">
        <f t="shared" si="937"/>
        <v>82.57936945321191</v>
      </c>
      <c r="V914" s="115">
        <f t="shared" si="895"/>
        <v>37.632499817224137</v>
      </c>
      <c r="W914" s="202">
        <f t="shared" si="938"/>
        <v>37.632499817224137</v>
      </c>
      <c r="Y914" s="205">
        <f t="shared" si="924"/>
        <v>130.46599197759849</v>
      </c>
      <c r="Z914" s="205">
        <f t="shared" si="925"/>
        <v>1.6237986927463703</v>
      </c>
      <c r="AA914" s="205">
        <f t="shared" si="896"/>
        <v>88.161129508531843</v>
      </c>
      <c r="AB914" s="205">
        <f t="shared" si="913"/>
        <v>68.74976018869053</v>
      </c>
      <c r="AC914" s="205">
        <f t="shared" si="926"/>
        <v>1.6360693164736664</v>
      </c>
      <c r="AD914" s="205">
        <f t="shared" si="897"/>
        <v>88.991014799322372</v>
      </c>
      <c r="AE914" s="205">
        <f t="shared" si="914"/>
        <v>20.241254610631842</v>
      </c>
      <c r="AF914" s="205">
        <f t="shared" si="898"/>
        <v>0.3</v>
      </c>
      <c r="AG914" s="205">
        <f t="shared" si="915"/>
        <v>0.3</v>
      </c>
      <c r="AH914" s="205">
        <f t="shared" si="916"/>
        <v>0.3</v>
      </c>
      <c r="AI914" s="205">
        <f t="shared" si="899"/>
        <v>1.6310024659472238</v>
      </c>
      <c r="AJ914" s="205">
        <f t="shared" si="927"/>
        <v>1279.3381110118203</v>
      </c>
      <c r="AK914" s="205">
        <f t="shared" si="917"/>
        <v>130.37120762787697</v>
      </c>
      <c r="AL914" s="205">
        <f t="shared" si="900"/>
        <v>130.37120762787697</v>
      </c>
      <c r="AM914" s="205">
        <f t="shared" si="901"/>
        <v>-17.546604707711868</v>
      </c>
      <c r="AN914" s="205">
        <f t="shared" si="918"/>
        <v>-17.546604707711868</v>
      </c>
      <c r="AO914" s="205">
        <f t="shared" si="902"/>
        <v>-17.546604707711868</v>
      </c>
      <c r="AP914" s="205">
        <f t="shared" si="919"/>
        <v>-17.546604707711868</v>
      </c>
      <c r="AQ914" s="205">
        <f t="shared" si="939"/>
        <v>17.546604707711868</v>
      </c>
      <c r="AR914" s="215">
        <f t="shared" si="903"/>
        <v>71.882525268837412</v>
      </c>
      <c r="AS914" s="215">
        <f t="shared" si="904"/>
        <v>71.882525268837412</v>
      </c>
      <c r="AT914" s="215">
        <f t="shared" si="905"/>
        <v>348.61769763911059</v>
      </c>
      <c r="AU914" s="215">
        <f t="shared" si="940"/>
        <v>41416.797627806503</v>
      </c>
      <c r="AV914" s="201"/>
      <c r="AW914" s="115">
        <f t="shared" si="928"/>
        <v>129.7890000000051</v>
      </c>
      <c r="AX914" s="115">
        <f t="shared" si="929"/>
        <v>0.41124096636393692</v>
      </c>
      <c r="AY914" s="115">
        <f t="shared" si="941"/>
        <v>26.372090445272576</v>
      </c>
      <c r="AZ914" s="115">
        <f t="shared" si="930"/>
        <v>0.41391761872835786</v>
      </c>
      <c r="BA914" s="115">
        <f t="shared" si="942"/>
        <v>26.629981781290574</v>
      </c>
      <c r="BB914" s="115">
        <f t="shared" si="931"/>
        <v>26.372090445272576</v>
      </c>
      <c r="BC914" s="115">
        <f t="shared" si="932"/>
        <v>26.372107526501225</v>
      </c>
      <c r="BD914" s="115">
        <f t="shared" si="933"/>
        <v>26.629981781290574</v>
      </c>
      <c r="BE914" s="115">
        <f t="shared" si="920"/>
        <v>0.25787425478934978</v>
      </c>
      <c r="BF914" s="115">
        <f t="shared" si="943"/>
        <v>0.41222233457411955</v>
      </c>
      <c r="BG914" s="115">
        <f t="shared" si="934"/>
        <v>1279.1176764192417</v>
      </c>
      <c r="BH914" s="115">
        <f t="shared" si="935"/>
        <v>108.51098115936101</v>
      </c>
      <c r="BI914" s="115">
        <f t="shared" si="944"/>
        <v>108.51098115936101</v>
      </c>
      <c r="BJ914" s="115">
        <f t="shared" si="921"/>
        <v>-9.4455357668533448</v>
      </c>
      <c r="BK914" s="115">
        <f t="shared" si="906"/>
        <v>-9.4455357668533448</v>
      </c>
      <c r="BL914" s="115">
        <f t="shared" si="907"/>
        <v>-9.4455357668533448</v>
      </c>
      <c r="BM914" s="115">
        <f t="shared" si="945"/>
        <v>9.4455357668533448</v>
      </c>
      <c r="BN914" s="201">
        <f t="shared" si="908"/>
        <v>133.72822512466468</v>
      </c>
      <c r="BO914" s="216">
        <f t="shared" si="946"/>
        <v>18327.712514512084</v>
      </c>
      <c r="BP914" s="201"/>
      <c r="BQ914" s="110">
        <f t="shared" si="909"/>
        <v>20636.621025841527</v>
      </c>
      <c r="BR914" s="110">
        <f t="shared" si="910"/>
        <v>0.20069563508456006</v>
      </c>
      <c r="BS914" s="110">
        <f t="shared" si="922"/>
        <v>0.79930436491543988</v>
      </c>
      <c r="BT914" s="110">
        <f t="shared" si="923"/>
        <v>0.5864927695544162</v>
      </c>
      <c r="CC914" s="110"/>
      <c r="CD914" s="110"/>
      <c r="CE914" s="110"/>
      <c r="CW914" s="110"/>
      <c r="CX914" s="110"/>
    </row>
    <row r="915" spans="1:102">
      <c r="A915" s="110">
        <f t="shared" si="936"/>
        <v>0.2900000000001477</v>
      </c>
      <c r="B915" s="110">
        <f t="shared" si="911"/>
        <v>1453.8225440623637</v>
      </c>
      <c r="C915" s="116">
        <f t="shared" si="912"/>
        <v>1278.0322110218608</v>
      </c>
      <c r="E915" s="205">
        <f t="shared" si="881"/>
        <v>1145.054535852046</v>
      </c>
      <c r="F915" s="205">
        <f t="shared" si="882"/>
        <v>1226.2268812236448</v>
      </c>
      <c r="G915" s="205">
        <f t="shared" si="883"/>
        <v>-0.14949391284982047</v>
      </c>
      <c r="H915" s="205">
        <f t="shared" si="884"/>
        <v>1132.9197643272487</v>
      </c>
      <c r="I915" s="205">
        <f t="shared" si="885"/>
        <v>0</v>
      </c>
      <c r="K915" s="115">
        <f t="shared" si="886"/>
        <v>1123.8120900000192</v>
      </c>
      <c r="L915" s="115">
        <f t="shared" si="887"/>
        <v>1497.9308800000115</v>
      </c>
      <c r="M915" s="115">
        <f t="shared" si="888"/>
        <v>0.28669724770641558</v>
      </c>
      <c r="N915" s="115">
        <f t="shared" si="889"/>
        <v>1286.4762482719784</v>
      </c>
      <c r="O915" s="115">
        <f t="shared" si="890"/>
        <v>1792.8818000000065</v>
      </c>
      <c r="Q915" s="205">
        <f t="shared" si="891"/>
        <v>3.8038571732381139</v>
      </c>
      <c r="R915" s="204">
        <f t="shared" si="892"/>
        <v>280.39372345842372</v>
      </c>
      <c r="S915" s="204">
        <f t="shared" si="893"/>
        <v>280.39372345842372</v>
      </c>
      <c r="T915" s="115">
        <f t="shared" si="894"/>
        <v>0.88210072010109764</v>
      </c>
      <c r="U915" s="115">
        <f t="shared" si="937"/>
        <v>82.847091234107324</v>
      </c>
      <c r="V915" s="115">
        <f t="shared" si="895"/>
        <v>37.759214619354388</v>
      </c>
      <c r="W915" s="202">
        <f t="shared" si="938"/>
        <v>37.759214619354388</v>
      </c>
      <c r="Y915" s="205">
        <f t="shared" si="924"/>
        <v>130.56087501108766</v>
      </c>
      <c r="Z915" s="205">
        <f t="shared" si="925"/>
        <v>1.6382140316514995</v>
      </c>
      <c r="AA915" s="205">
        <f t="shared" si="896"/>
        <v>88.64796791611947</v>
      </c>
      <c r="AB915" s="205">
        <f t="shared" si="913"/>
        <v>68.925226235767653</v>
      </c>
      <c r="AC915" s="205">
        <f t="shared" si="926"/>
        <v>1.6505334982804616</v>
      </c>
      <c r="AD915" s="205">
        <f t="shared" si="897"/>
        <v>89.477353456624783</v>
      </c>
      <c r="AE915" s="205">
        <f t="shared" si="914"/>
        <v>20.55212722085713</v>
      </c>
      <c r="AF915" s="205">
        <f t="shared" si="898"/>
        <v>0.3</v>
      </c>
      <c r="AG915" s="205">
        <f t="shared" si="915"/>
        <v>0.3</v>
      </c>
      <c r="AH915" s="205">
        <f t="shared" si="916"/>
        <v>0.3</v>
      </c>
      <c r="AI915" s="205">
        <f t="shared" si="899"/>
        <v>1.6453837114369698</v>
      </c>
      <c r="AJ915" s="205">
        <f t="shared" si="927"/>
        <v>1278.6141907456108</v>
      </c>
      <c r="AK915" s="205">
        <f t="shared" si="917"/>
        <v>130.46599197759849</v>
      </c>
      <c r="AL915" s="205">
        <f t="shared" si="900"/>
        <v>130.46599197759849</v>
      </c>
      <c r="AM915" s="205">
        <f t="shared" si="901"/>
        <v>-17.568560134359963</v>
      </c>
      <c r="AN915" s="205">
        <f t="shared" si="918"/>
        <v>-17.568560134359963</v>
      </c>
      <c r="AO915" s="205">
        <f t="shared" si="902"/>
        <v>-17.568560134359963</v>
      </c>
      <c r="AP915" s="205">
        <f t="shared" si="919"/>
        <v>-17.568560134359963</v>
      </c>
      <c r="AQ915" s="205">
        <f t="shared" si="939"/>
        <v>17.568560134359963</v>
      </c>
      <c r="AR915" s="215">
        <f t="shared" si="903"/>
        <v>71.904124863065277</v>
      </c>
      <c r="AS915" s="215">
        <f t="shared" si="904"/>
        <v>71.904124863065277</v>
      </c>
      <c r="AT915" s="215">
        <f t="shared" si="905"/>
        <v>350.02478010000044</v>
      </c>
      <c r="AU915" s="215">
        <f t="shared" si="940"/>
        <v>41766.822407906504</v>
      </c>
      <c r="AV915" s="201"/>
      <c r="AW915" s="115">
        <f t="shared" si="928"/>
        <v>129.89099999999769</v>
      </c>
      <c r="AX915" s="115">
        <f t="shared" si="929"/>
        <v>0.41222233457411955</v>
      </c>
      <c r="AY915" s="115">
        <f t="shared" si="941"/>
        <v>26.466546618251861</v>
      </c>
      <c r="AZ915" s="115">
        <f t="shared" si="930"/>
        <v>0.41489528238302276</v>
      </c>
      <c r="BA915" s="115">
        <f t="shared" si="942"/>
        <v>26.724386555446923</v>
      </c>
      <c r="BB915" s="115">
        <f t="shared" si="931"/>
        <v>26.466546618251861</v>
      </c>
      <c r="BC915" s="115">
        <f t="shared" si="932"/>
        <v>26.466562884169758</v>
      </c>
      <c r="BD915" s="115">
        <f t="shared" si="933"/>
        <v>26.724386555446923</v>
      </c>
      <c r="BE915" s="115">
        <f t="shared" si="920"/>
        <v>0.25782367127716554</v>
      </c>
      <c r="BF915" s="115">
        <f t="shared" si="943"/>
        <v>0.413202717033616</v>
      </c>
      <c r="BG915" s="115">
        <f t="shared" si="934"/>
        <v>1278.3989905213448</v>
      </c>
      <c r="BH915" s="115">
        <f t="shared" si="935"/>
        <v>108.54653973808571</v>
      </c>
      <c r="BI915" s="115">
        <f t="shared" si="944"/>
        <v>108.54653973808571</v>
      </c>
      <c r="BJ915" s="115">
        <f t="shared" si="921"/>
        <v>-9.4472819275387927</v>
      </c>
      <c r="BK915" s="115">
        <f t="shared" si="906"/>
        <v>-9.4472819275387927</v>
      </c>
      <c r="BL915" s="115">
        <f t="shared" si="907"/>
        <v>-9.4472819275387927</v>
      </c>
      <c r="BM915" s="115">
        <f t="shared" si="945"/>
        <v>9.4472819275387927</v>
      </c>
      <c r="BN915" s="201">
        <f t="shared" si="908"/>
        <v>134.40583889918329</v>
      </c>
      <c r="BO915" s="216">
        <f t="shared" si="946"/>
        <v>18462.118353411268</v>
      </c>
      <c r="BP915" s="201"/>
      <c r="BQ915" s="110">
        <f t="shared" si="909"/>
        <v>20792.588758860791</v>
      </c>
      <c r="BR915" s="110">
        <f t="shared" si="910"/>
        <v>0.20087360401483204</v>
      </c>
      <c r="BS915" s="110">
        <f t="shared" si="922"/>
        <v>0.79912639598516788</v>
      </c>
      <c r="BT915" s="110">
        <f t="shared" si="923"/>
        <v>0.59092537252682376</v>
      </c>
      <c r="CC915" s="110"/>
      <c r="CD915" s="110"/>
      <c r="CE915" s="110"/>
      <c r="CW915" s="110"/>
      <c r="CX915" s="110"/>
    </row>
    <row r="916" spans="1:102">
      <c r="A916" s="110">
        <f t="shared" si="936"/>
        <v>0.28000000000014769</v>
      </c>
      <c r="B916" s="110">
        <f t="shared" si="911"/>
        <v>1453.6907321981444</v>
      </c>
      <c r="C916" s="116">
        <f t="shared" si="912"/>
        <v>1277.3131697732301</v>
      </c>
      <c r="E916" s="205">
        <f t="shared" si="881"/>
        <v>1143.6891139271174</v>
      </c>
      <c r="F916" s="205">
        <f t="shared" si="882"/>
        <v>1224.536681223645</v>
      </c>
      <c r="G916" s="205">
        <f t="shared" si="883"/>
        <v>-0.14936637633685362</v>
      </c>
      <c r="H916" s="205">
        <f t="shared" si="884"/>
        <v>1131.6132057643852</v>
      </c>
      <c r="I916" s="205">
        <f t="shared" si="885"/>
        <v>-8.8817841970012523E-15</v>
      </c>
      <c r="K916" s="115">
        <f t="shared" si="886"/>
        <v>1122.5121600000191</v>
      </c>
      <c r="L916" s="115">
        <f t="shared" si="887"/>
        <v>1497.1491200000116</v>
      </c>
      <c r="M916" s="115">
        <f t="shared" si="888"/>
        <v>0.28713629402755858</v>
      </c>
      <c r="N916" s="115">
        <f t="shared" si="889"/>
        <v>1285.5678710197358</v>
      </c>
      <c r="O916" s="115">
        <f t="shared" si="890"/>
        <v>1792.4432000000065</v>
      </c>
      <c r="Q916" s="205">
        <f t="shared" si="891"/>
        <v>3.8343963663621765</v>
      </c>
      <c r="R916" s="204">
        <f t="shared" si="892"/>
        <v>281.07113432333199</v>
      </c>
      <c r="S916" s="204">
        <f t="shared" si="893"/>
        <v>281.07113432333199</v>
      </c>
      <c r="T916" s="115">
        <f t="shared" si="894"/>
        <v>0.88399866419515005</v>
      </c>
      <c r="U916" s="115">
        <f t="shared" si="937"/>
        <v>83.114617991457294</v>
      </c>
      <c r="V916" s="115">
        <f t="shared" si="895"/>
        <v>37.885893151886471</v>
      </c>
      <c r="W916" s="202">
        <f t="shared" si="938"/>
        <v>37.885893151886471</v>
      </c>
      <c r="Y916" s="205">
        <f t="shared" si="924"/>
        <v>130.65585628635279</v>
      </c>
      <c r="Z916" s="205">
        <f t="shared" si="925"/>
        <v>1.6527900630085115</v>
      </c>
      <c r="AA916" s="205">
        <f t="shared" si="896"/>
        <v>89.130289688233688</v>
      </c>
      <c r="AB916" s="205">
        <f t="shared" si="913"/>
        <v>69.100911837111255</v>
      </c>
      <c r="AC916" s="205">
        <f t="shared" si="926"/>
        <v>1.6651590189763796</v>
      </c>
      <c r="AD916" s="205">
        <f t="shared" si="897"/>
        <v>89.959064566444482</v>
      </c>
      <c r="AE916" s="205">
        <f t="shared" si="914"/>
        <v>20.858152729333227</v>
      </c>
      <c r="AF916" s="205">
        <f t="shared" si="898"/>
        <v>0.3</v>
      </c>
      <c r="AG916" s="205">
        <f t="shared" si="915"/>
        <v>0.3</v>
      </c>
      <c r="AH916" s="205">
        <f t="shared" si="916"/>
        <v>0.3</v>
      </c>
      <c r="AI916" s="205">
        <f t="shared" si="899"/>
        <v>1.6599217809813853</v>
      </c>
      <c r="AJ916" s="205">
        <f t="shared" si="927"/>
        <v>1277.8897518219819</v>
      </c>
      <c r="AK916" s="205">
        <f t="shared" si="917"/>
        <v>130.56087501108766</v>
      </c>
      <c r="AL916" s="205">
        <f t="shared" si="900"/>
        <v>130.56087501108766</v>
      </c>
      <c r="AM916" s="205">
        <f t="shared" si="901"/>
        <v>-17.590565703350585</v>
      </c>
      <c r="AN916" s="205">
        <f t="shared" si="918"/>
        <v>-17.590565703350585</v>
      </c>
      <c r="AO916" s="205">
        <f t="shared" si="902"/>
        <v>-17.590565703350585</v>
      </c>
      <c r="AP916" s="205">
        <f t="shared" si="919"/>
        <v>-17.590565703350585</v>
      </c>
      <c r="AQ916" s="205">
        <f t="shared" si="939"/>
        <v>17.590565703350585</v>
      </c>
      <c r="AR916" s="215">
        <f t="shared" si="903"/>
        <v>71.925655999919044</v>
      </c>
      <c r="AS916" s="215">
        <f t="shared" si="904"/>
        <v>71.925655999919044</v>
      </c>
      <c r="AT916" s="215">
        <f t="shared" si="905"/>
        <v>351.43734211581557</v>
      </c>
      <c r="AU916" s="215">
        <f t="shared" si="940"/>
        <v>42118.25975002232</v>
      </c>
      <c r="AV916" s="201"/>
      <c r="AW916" s="115">
        <f t="shared" si="928"/>
        <v>129.99300000001301</v>
      </c>
      <c r="AX916" s="115">
        <f t="shared" si="929"/>
        <v>0.413202717033616</v>
      </c>
      <c r="AY916" s="115">
        <f t="shared" si="941"/>
        <v>26.561020245683242</v>
      </c>
      <c r="AZ916" s="115">
        <f t="shared" si="930"/>
        <v>0.41587196781976382</v>
      </c>
      <c r="BA916" s="115">
        <f t="shared" si="942"/>
        <v>26.818807998206573</v>
      </c>
      <c r="BB916" s="115">
        <f t="shared" si="931"/>
        <v>26.561020245683242</v>
      </c>
      <c r="BC916" s="115">
        <f t="shared" si="932"/>
        <v>26.561035703445146</v>
      </c>
      <c r="BD916" s="115">
        <f t="shared" si="933"/>
        <v>26.818807998206573</v>
      </c>
      <c r="BE916" s="115">
        <f t="shared" si="920"/>
        <v>0.25777229476142693</v>
      </c>
      <c r="BF916" s="115">
        <f t="shared" si="943"/>
        <v>0.41418211667266963</v>
      </c>
      <c r="BG916" s="115">
        <f t="shared" si="934"/>
        <v>1277.6800890766303</v>
      </c>
      <c r="BH916" s="115">
        <f t="shared" si="935"/>
        <v>108.58207481146555</v>
      </c>
      <c r="BI916" s="115">
        <f t="shared" si="944"/>
        <v>108.58207481146555</v>
      </c>
      <c r="BJ916" s="115">
        <f t="shared" si="921"/>
        <v>-9.4490091947882799</v>
      </c>
      <c r="BK916" s="115">
        <f t="shared" si="906"/>
        <v>-9.4490091947882799</v>
      </c>
      <c r="BL916" s="115">
        <f t="shared" si="907"/>
        <v>-9.4490091947882799</v>
      </c>
      <c r="BM916" s="115">
        <f t="shared" si="945"/>
        <v>9.4490091947882799</v>
      </c>
      <c r="BN916" s="201">
        <f t="shared" si="908"/>
        <v>135.08562395625069</v>
      </c>
      <c r="BO916" s="216">
        <f t="shared" si="946"/>
        <v>18597.203977367517</v>
      </c>
      <c r="BP916" s="201"/>
      <c r="BQ916" s="110">
        <f t="shared" si="909"/>
        <v>20949.309554633001</v>
      </c>
      <c r="BR916" s="110">
        <f t="shared" si="910"/>
        <v>0.20104843856635718</v>
      </c>
      <c r="BS916" s="110">
        <f t="shared" si="922"/>
        <v>0.79895156143364277</v>
      </c>
      <c r="BT916" s="110">
        <f t="shared" si="923"/>
        <v>0.5953793775426699</v>
      </c>
      <c r="CC916" s="110"/>
      <c r="CD916" s="110"/>
      <c r="CE916" s="110"/>
      <c r="CW916" s="110"/>
      <c r="CX916" s="110"/>
    </row>
    <row r="917" spans="1:102">
      <c r="A917" s="110">
        <f t="shared" si="936"/>
        <v>0.27000000000014768</v>
      </c>
      <c r="B917" s="110">
        <f t="shared" si="911"/>
        <v>1453.558920333925</v>
      </c>
      <c r="C917" s="116">
        <f t="shared" si="912"/>
        <v>1276.593913213231</v>
      </c>
      <c r="E917" s="205">
        <f t="shared" si="881"/>
        <v>1142.3225656474374</v>
      </c>
      <c r="F917" s="205">
        <f t="shared" si="882"/>
        <v>1222.843681223645</v>
      </c>
      <c r="G917" s="205">
        <f t="shared" si="883"/>
        <v>-0.1492387326065123</v>
      </c>
      <c r="H917" s="205">
        <f t="shared" si="884"/>
        <v>1130.3056964107816</v>
      </c>
      <c r="I917" s="205">
        <f t="shared" si="885"/>
        <v>0</v>
      </c>
      <c r="K917" s="115">
        <f t="shared" si="886"/>
        <v>1121.2112100000193</v>
      </c>
      <c r="L917" s="115">
        <f t="shared" si="887"/>
        <v>1496.3667200000116</v>
      </c>
      <c r="M917" s="115">
        <f t="shared" si="888"/>
        <v>0.28757668711655787</v>
      </c>
      <c r="N917" s="115">
        <f t="shared" si="889"/>
        <v>1284.6595247021028</v>
      </c>
      <c r="O917" s="115">
        <f t="shared" si="890"/>
        <v>1792.0042000000064</v>
      </c>
      <c r="Q917" s="205">
        <f t="shared" si="891"/>
        <v>3.8652762379071115</v>
      </c>
      <c r="R917" s="204">
        <f t="shared" si="892"/>
        <v>281.70598839444597</v>
      </c>
      <c r="S917" s="204">
        <f t="shared" si="893"/>
        <v>281.70598839444597</v>
      </c>
      <c r="T917" s="115">
        <f t="shared" si="894"/>
        <v>0.88589318689178409</v>
      </c>
      <c r="U917" s="115">
        <f t="shared" si="937"/>
        <v>83.381949049894416</v>
      </c>
      <c r="V917" s="115">
        <f t="shared" si="895"/>
        <v>38.012535139795908</v>
      </c>
      <c r="W917" s="202">
        <f t="shared" si="938"/>
        <v>38.012535139795908</v>
      </c>
      <c r="Y917" s="205">
        <f t="shared" si="924"/>
        <v>130.75093536035627</v>
      </c>
      <c r="Z917" s="205">
        <f t="shared" si="925"/>
        <v>1.6675296486511673</v>
      </c>
      <c r="AA917" s="205">
        <f t="shared" si="896"/>
        <v>89.607785217941924</v>
      </c>
      <c r="AB917" s="205">
        <f t="shared" si="913"/>
        <v>69.276817494144765</v>
      </c>
      <c r="AC917" s="205">
        <f t="shared" si="926"/>
        <v>1.6799487513032358</v>
      </c>
      <c r="AD917" s="205">
        <f t="shared" si="897"/>
        <v>90.435834760526973</v>
      </c>
      <c r="AE917" s="205">
        <f t="shared" si="914"/>
        <v>21.159017266382207</v>
      </c>
      <c r="AF917" s="205">
        <f t="shared" si="898"/>
        <v>0.3</v>
      </c>
      <c r="AG917" s="205">
        <f t="shared" si="915"/>
        <v>0.3</v>
      </c>
      <c r="AH917" s="205">
        <f t="shared" si="916"/>
        <v>0.3</v>
      </c>
      <c r="AI917" s="205">
        <f t="shared" si="899"/>
        <v>1.6746192909993907</v>
      </c>
      <c r="AJ917" s="205">
        <f t="shared" si="927"/>
        <v>1277.1647791241462</v>
      </c>
      <c r="AK917" s="205">
        <f t="shared" si="917"/>
        <v>130.65585628635279</v>
      </c>
      <c r="AL917" s="205">
        <f t="shared" si="900"/>
        <v>130.65585628635279</v>
      </c>
      <c r="AM917" s="205">
        <f t="shared" si="901"/>
        <v>-17.612621169746802</v>
      </c>
      <c r="AN917" s="205">
        <f t="shared" si="918"/>
        <v>-17.612621169746802</v>
      </c>
      <c r="AO917" s="205">
        <f t="shared" si="902"/>
        <v>-17.612621169746802</v>
      </c>
      <c r="AP917" s="205">
        <f t="shared" si="919"/>
        <v>-17.612621169746802</v>
      </c>
      <c r="AQ917" s="205">
        <f t="shared" si="939"/>
        <v>17.612621169746802</v>
      </c>
      <c r="AR917" s="215">
        <f t="shared" si="903"/>
        <v>71.947119053863446</v>
      </c>
      <c r="AS917" s="215">
        <f t="shared" si="904"/>
        <v>71.947119053863446</v>
      </c>
      <c r="AT917" s="215">
        <f t="shared" si="905"/>
        <v>352.85541235196604</v>
      </c>
      <c r="AU917" s="215">
        <f t="shared" si="940"/>
        <v>42471.115162374284</v>
      </c>
      <c r="AV917" s="201"/>
      <c r="AW917" s="115">
        <f t="shared" si="928"/>
        <v>130.09499999998286</v>
      </c>
      <c r="AX917" s="115">
        <f t="shared" si="929"/>
        <v>0.41418211667266963</v>
      </c>
      <c r="AY917" s="115">
        <f t="shared" si="941"/>
        <v>26.655511138692884</v>
      </c>
      <c r="AZ917" s="115">
        <f t="shared" si="930"/>
        <v>0.41684767794884553</v>
      </c>
      <c r="BA917" s="115">
        <f t="shared" si="942"/>
        <v>26.913245927371399</v>
      </c>
      <c r="BB917" s="115">
        <f t="shared" si="931"/>
        <v>26.655511138692884</v>
      </c>
      <c r="BC917" s="115">
        <f t="shared" si="932"/>
        <v>26.655525795393029</v>
      </c>
      <c r="BD917" s="115">
        <f t="shared" si="933"/>
        <v>26.913245927371399</v>
      </c>
      <c r="BE917" s="115">
        <f t="shared" si="920"/>
        <v>0.2577201319783704</v>
      </c>
      <c r="BF917" s="115">
        <f t="shared" si="943"/>
        <v>0.41516053640134876</v>
      </c>
      <c r="BG917" s="115">
        <f t="shared" si="934"/>
        <v>1276.9609727655377</v>
      </c>
      <c r="BH917" s="115">
        <f t="shared" si="935"/>
        <v>108.61758633993749</v>
      </c>
      <c r="BI917" s="115">
        <f t="shared" si="944"/>
        <v>108.61758633993749</v>
      </c>
      <c r="BJ917" s="115">
        <f t="shared" si="921"/>
        <v>-9.4507176686755212</v>
      </c>
      <c r="BK917" s="115">
        <f t="shared" si="906"/>
        <v>-9.4507176686755212</v>
      </c>
      <c r="BL917" s="115">
        <f t="shared" si="907"/>
        <v>-9.4507176686755212</v>
      </c>
      <c r="BM917" s="115">
        <f t="shared" si="945"/>
        <v>9.4507176686755212</v>
      </c>
      <c r="BN917" s="201">
        <f t="shared" si="908"/>
        <v>135.76758988368408</v>
      </c>
      <c r="BO917" s="216">
        <f t="shared" si="946"/>
        <v>18732.971567251199</v>
      </c>
      <c r="BP917" s="201"/>
      <c r="BQ917" s="110">
        <f t="shared" si="909"/>
        <v>21106.78592676351</v>
      </c>
      <c r="BR917" s="110">
        <f t="shared" si="910"/>
        <v>0.20122019197873564</v>
      </c>
      <c r="BS917" s="110">
        <f t="shared" si="922"/>
        <v>0.79877980802126436</v>
      </c>
      <c r="BT917" s="110">
        <f t="shared" si="923"/>
        <v>0.59985485603861899</v>
      </c>
      <c r="CC917" s="110"/>
      <c r="CD917" s="110"/>
      <c r="CE917" s="110"/>
      <c r="CW917" s="110"/>
      <c r="CX917" s="110"/>
    </row>
    <row r="918" spans="1:102">
      <c r="A918" s="110">
        <f t="shared" si="936"/>
        <v>0.26000000000014767</v>
      </c>
      <c r="B918" s="110">
        <f t="shared" si="911"/>
        <v>1453.4271084697057</v>
      </c>
      <c r="C918" s="116">
        <f t="shared" si="912"/>
        <v>1275.8744420226924</v>
      </c>
      <c r="E918" s="205">
        <f t="shared" si="881"/>
        <v>1140.9548910130061</v>
      </c>
      <c r="F918" s="205">
        <f t="shared" si="882"/>
        <v>1221.1478812236451</v>
      </c>
      <c r="G918" s="205">
        <f t="shared" si="883"/>
        <v>-0.14911098449764415</v>
      </c>
      <c r="H918" s="205">
        <f t="shared" si="884"/>
        <v>1128.9972352928878</v>
      </c>
      <c r="I918" s="205">
        <f t="shared" si="885"/>
        <v>0</v>
      </c>
      <c r="K918" s="115">
        <f t="shared" si="886"/>
        <v>1119.9092400000193</v>
      </c>
      <c r="L918" s="115">
        <f t="shared" si="887"/>
        <v>1495.5836800000116</v>
      </c>
      <c r="M918" s="115">
        <f t="shared" si="888"/>
        <v>0.28801843317971698</v>
      </c>
      <c r="N918" s="115">
        <f t="shared" si="889"/>
        <v>1283.7512133353678</v>
      </c>
      <c r="O918" s="115">
        <f t="shared" si="890"/>
        <v>1791.5648000000065</v>
      </c>
      <c r="Q918" s="205">
        <f t="shared" si="891"/>
        <v>3.8965028818097962</v>
      </c>
      <c r="R918" s="204">
        <f t="shared" si="892"/>
        <v>282.29648348227056</v>
      </c>
      <c r="S918" s="204">
        <f t="shared" si="893"/>
        <v>282.29648348227056</v>
      </c>
      <c r="T918" s="115">
        <f t="shared" si="894"/>
        <v>0.88778429660983393</v>
      </c>
      <c r="U918" s="115">
        <f t="shared" si="937"/>
        <v>83.649083742629486</v>
      </c>
      <c r="V918" s="115">
        <f t="shared" si="895"/>
        <v>38.139140312391326</v>
      </c>
      <c r="W918" s="202">
        <f t="shared" si="938"/>
        <v>38.139140312391326</v>
      </c>
      <c r="Y918" s="205">
        <f t="shared" si="924"/>
        <v>130.84611178937837</v>
      </c>
      <c r="Z918" s="205">
        <f t="shared" si="925"/>
        <v>1.6824357173276587</v>
      </c>
      <c r="AA918" s="205">
        <f t="shared" si="896"/>
        <v>90.080132031353003</v>
      </c>
      <c r="AB918" s="205">
        <f t="shared" si="913"/>
        <v>69.45294370584223</v>
      </c>
      <c r="AC918" s="205">
        <f t="shared" si="926"/>
        <v>1.6949056351767544</v>
      </c>
      <c r="AD918" s="205">
        <f t="shared" si="897"/>
        <v>90.907337671897977</v>
      </c>
      <c r="AE918" s="205">
        <f t="shared" si="914"/>
        <v>21.454393966055747</v>
      </c>
      <c r="AF918" s="205">
        <f t="shared" si="898"/>
        <v>0.3</v>
      </c>
      <c r="AG918" s="205">
        <f t="shared" si="915"/>
        <v>0.3</v>
      </c>
      <c r="AH918" s="205">
        <f t="shared" si="916"/>
        <v>0.3</v>
      </c>
      <c r="AI918" s="205">
        <f t="shared" si="899"/>
        <v>1.6894789079855017</v>
      </c>
      <c r="AJ918" s="205">
        <f t="shared" si="927"/>
        <v>1276.4392565421686</v>
      </c>
      <c r="AK918" s="205">
        <f t="shared" si="917"/>
        <v>130.75093536035627</v>
      </c>
      <c r="AL918" s="205">
        <f t="shared" si="900"/>
        <v>130.75093536035627</v>
      </c>
      <c r="AM918" s="205">
        <f t="shared" si="901"/>
        <v>-17.634726289413578</v>
      </c>
      <c r="AN918" s="205">
        <f t="shared" si="918"/>
        <v>-17.634726289413578</v>
      </c>
      <c r="AO918" s="205">
        <f t="shared" si="902"/>
        <v>-17.634726289413578</v>
      </c>
      <c r="AP918" s="205">
        <f t="shared" si="919"/>
        <v>-17.634726289413578</v>
      </c>
      <c r="AQ918" s="205">
        <f t="shared" si="939"/>
        <v>17.634726289413578</v>
      </c>
      <c r="AR918" s="215">
        <f t="shared" si="903"/>
        <v>71.968514395644334</v>
      </c>
      <c r="AS918" s="215">
        <f t="shared" si="904"/>
        <v>71.968514395644334</v>
      </c>
      <c r="AT918" s="215">
        <f t="shared" si="905"/>
        <v>354.27901964345494</v>
      </c>
      <c r="AU918" s="215">
        <f t="shared" si="940"/>
        <v>42825.394182017742</v>
      </c>
      <c r="AV918" s="201"/>
      <c r="AW918" s="115">
        <f t="shared" si="928"/>
        <v>130.19699999999818</v>
      </c>
      <c r="AX918" s="115">
        <f t="shared" si="929"/>
        <v>0.41516053640134876</v>
      </c>
      <c r="AY918" s="115">
        <f t="shared" si="941"/>
        <v>26.750019109407141</v>
      </c>
      <c r="AZ918" s="115">
        <f t="shared" si="930"/>
        <v>0.41782241566042222</v>
      </c>
      <c r="BA918" s="115">
        <f t="shared" si="942"/>
        <v>27.007700161684699</v>
      </c>
      <c r="BB918" s="115">
        <f t="shared" si="931"/>
        <v>26.750019109407141</v>
      </c>
      <c r="BC918" s="115">
        <f t="shared" si="932"/>
        <v>26.750032972079783</v>
      </c>
      <c r="BD918" s="115">
        <f t="shared" si="933"/>
        <v>27.007700161684699</v>
      </c>
      <c r="BE918" s="115">
        <f t="shared" si="920"/>
        <v>0.2576671896049163</v>
      </c>
      <c r="BF918" s="115">
        <f t="shared" si="943"/>
        <v>0.41613797910975353</v>
      </c>
      <c r="BG918" s="115">
        <f t="shared" si="934"/>
        <v>1276.2416422648043</v>
      </c>
      <c r="BH918" s="115">
        <f t="shared" si="935"/>
        <v>108.65307428452969</v>
      </c>
      <c r="BI918" s="115">
        <f t="shared" si="944"/>
        <v>108.65307428452969</v>
      </c>
      <c r="BJ918" s="115">
        <f t="shared" si="921"/>
        <v>-9.4524074484623331</v>
      </c>
      <c r="BK918" s="115">
        <f t="shared" si="906"/>
        <v>-9.4524074484623331</v>
      </c>
      <c r="BL918" s="115">
        <f t="shared" si="907"/>
        <v>-9.4524074484623331</v>
      </c>
      <c r="BM918" s="115">
        <f t="shared" si="945"/>
        <v>9.4524074484623331</v>
      </c>
      <c r="BN918" s="201">
        <f t="shared" si="908"/>
        <v>136.45174633514262</v>
      </c>
      <c r="BO918" s="216">
        <f t="shared" si="946"/>
        <v>18869.423313586343</v>
      </c>
      <c r="BP918" s="201"/>
      <c r="BQ918" s="110">
        <f t="shared" si="909"/>
        <v>21265.020400429483</v>
      </c>
      <c r="BR918" s="110">
        <f t="shared" si="910"/>
        <v>0.20138891651922805</v>
      </c>
      <c r="BS918" s="110">
        <f t="shared" si="922"/>
        <v>0.79861108348077203</v>
      </c>
      <c r="BT918" s="110">
        <f t="shared" si="923"/>
        <v>0.60435187978020599</v>
      </c>
      <c r="CC918" s="110"/>
      <c r="CD918" s="110"/>
      <c r="CE918" s="110"/>
      <c r="CW918" s="110"/>
      <c r="CX918" s="110"/>
    </row>
    <row r="919" spans="1:102">
      <c r="A919" s="110">
        <f t="shared" si="936"/>
        <v>0.25000000000014766</v>
      </c>
      <c r="B919" s="110">
        <f t="shared" si="911"/>
        <v>1453.2952966054863</v>
      </c>
      <c r="C919" s="116">
        <f t="shared" si="912"/>
        <v>1275.154756878736</v>
      </c>
      <c r="E919" s="205">
        <f t="shared" si="881"/>
        <v>1139.5860900238231</v>
      </c>
      <c r="F919" s="205">
        <f t="shared" si="882"/>
        <v>1219.4492812236451</v>
      </c>
      <c r="G919" s="205">
        <f t="shared" si="883"/>
        <v>-0.14898313482685593</v>
      </c>
      <c r="H919" s="205">
        <f t="shared" si="884"/>
        <v>1127.687821441597</v>
      </c>
      <c r="I919" s="205">
        <f t="shared" si="885"/>
        <v>0</v>
      </c>
      <c r="K919" s="115">
        <f t="shared" si="886"/>
        <v>1118.6062500000194</v>
      </c>
      <c r="L919" s="115">
        <f t="shared" si="887"/>
        <v>1494.8000000000116</v>
      </c>
      <c r="M919" s="115">
        <f t="shared" si="888"/>
        <v>0.28846153846153189</v>
      </c>
      <c r="N919" s="115">
        <f t="shared" si="889"/>
        <v>1282.8429409579066</v>
      </c>
      <c r="O919" s="115">
        <f t="shared" si="890"/>
        <v>1791.1250000000064</v>
      </c>
      <c r="Q919" s="205">
        <f t="shared" si="891"/>
        <v>3.9280825355043198</v>
      </c>
      <c r="R919" s="204">
        <f t="shared" si="892"/>
        <v>282.84074971262737</v>
      </c>
      <c r="S919" s="204">
        <f t="shared" si="893"/>
        <v>282.84074971262737</v>
      </c>
      <c r="T919" s="115">
        <f t="shared" si="894"/>
        <v>0.88967200174238381</v>
      </c>
      <c r="U919" s="115">
        <f t="shared" si="937"/>
        <v>83.916021411371005</v>
      </c>
      <c r="V919" s="115">
        <f t="shared" si="895"/>
        <v>38.265708403290823</v>
      </c>
      <c r="W919" s="202">
        <f t="shared" si="938"/>
        <v>38.265708403290823</v>
      </c>
      <c r="Y919" s="205">
        <f t="shared" si="924"/>
        <v>130.94138512908546</v>
      </c>
      <c r="Z919" s="205">
        <f t="shared" si="925"/>
        <v>1.6975112666824532</v>
      </c>
      <c r="AA919" s="205">
        <f t="shared" si="896"/>
        <v>90.546994241123514</v>
      </c>
      <c r="AB919" s="205">
        <f t="shared" si="913"/>
        <v>69.62929096873637</v>
      </c>
      <c r="AC919" s="205">
        <f t="shared" si="926"/>
        <v>1.7100326796760557</v>
      </c>
      <c r="AD919" s="205">
        <f t="shared" si="897"/>
        <v>91.373233383189827</v>
      </c>
      <c r="AE919" s="205">
        <f t="shared" si="914"/>
        <v>21.743942414453457</v>
      </c>
      <c r="AF919" s="205">
        <f t="shared" si="898"/>
        <v>0.3</v>
      </c>
      <c r="AG919" s="205">
        <f t="shared" si="915"/>
        <v>0.3</v>
      </c>
      <c r="AH919" s="205">
        <f t="shared" si="916"/>
        <v>0.3</v>
      </c>
      <c r="AI919" s="205">
        <f t="shared" si="899"/>
        <v>1.7045033491474679</v>
      </c>
      <c r="AJ919" s="205">
        <f t="shared" si="927"/>
        <v>1275.7131668975244</v>
      </c>
      <c r="AK919" s="205">
        <f t="shared" si="917"/>
        <v>130.84611178937837</v>
      </c>
      <c r="AL919" s="205">
        <f t="shared" si="900"/>
        <v>130.84611178937837</v>
      </c>
      <c r="AM919" s="205">
        <f t="shared" si="901"/>
        <v>-17.656880819110967</v>
      </c>
      <c r="AN919" s="205">
        <f t="shared" si="918"/>
        <v>-17.656880819110967</v>
      </c>
      <c r="AO919" s="205">
        <f t="shared" si="902"/>
        <v>-17.656880819110967</v>
      </c>
      <c r="AP919" s="205">
        <f t="shared" si="919"/>
        <v>-17.656880819110967</v>
      </c>
      <c r="AQ919" s="205">
        <f t="shared" si="939"/>
        <v>17.656880819110967</v>
      </c>
      <c r="AR919" s="215">
        <f t="shared" si="903"/>
        <v>71.989842392341814</v>
      </c>
      <c r="AS919" s="215">
        <f t="shared" si="904"/>
        <v>71.989842392341814</v>
      </c>
      <c r="AT919" s="215">
        <f t="shared" si="905"/>
        <v>355.70819299627823</v>
      </c>
      <c r="AU919" s="215">
        <f t="shared" si="940"/>
        <v>43181.102375014023</v>
      </c>
      <c r="AV919" s="201"/>
      <c r="AW919" s="115">
        <f t="shared" si="928"/>
        <v>130.29899999999077</v>
      </c>
      <c r="AX919" s="115">
        <f t="shared" si="929"/>
        <v>0.41613797910975353</v>
      </c>
      <c r="AY919" s="115">
        <f t="shared" si="941"/>
        <v>26.844543970944322</v>
      </c>
      <c r="AZ919" s="115">
        <f t="shared" si="930"/>
        <v>0.41879618382474421</v>
      </c>
      <c r="BA919" s="115">
        <f t="shared" si="942"/>
        <v>27.102170520823581</v>
      </c>
      <c r="BB919" s="115">
        <f t="shared" si="931"/>
        <v>26.844543970944322</v>
      </c>
      <c r="BC919" s="115">
        <f t="shared" si="932"/>
        <v>26.844557046564407</v>
      </c>
      <c r="BD919" s="115">
        <f t="shared" si="933"/>
        <v>27.102170520823581</v>
      </c>
      <c r="BE919" s="115">
        <f t="shared" si="920"/>
        <v>0.25761347425917336</v>
      </c>
      <c r="BF919" s="115">
        <f t="shared" si="943"/>
        <v>0.41711444766822364</v>
      </c>
      <c r="BG919" s="115">
        <f t="shared" si="934"/>
        <v>1275.5220982475039</v>
      </c>
      <c r="BH919" s="115">
        <f t="shared" si="935"/>
        <v>108.68853860683875</v>
      </c>
      <c r="BI919" s="115">
        <f t="shared" si="944"/>
        <v>108.68853860683875</v>
      </c>
      <c r="BJ919" s="115">
        <f t="shared" si="921"/>
        <v>-9.4540786325985291</v>
      </c>
      <c r="BK919" s="115">
        <f t="shared" si="906"/>
        <v>-9.4540786325985291</v>
      </c>
      <c r="BL919" s="115">
        <f t="shared" si="907"/>
        <v>-9.4540786325985291</v>
      </c>
      <c r="BM919" s="115">
        <f t="shared" si="945"/>
        <v>9.4540786325985291</v>
      </c>
      <c r="BN919" s="201">
        <f t="shared" si="908"/>
        <v>137.13810303061064</v>
      </c>
      <c r="BO919" s="216">
        <f t="shared" si="946"/>
        <v>19006.561416616954</v>
      </c>
      <c r="BP919" s="201"/>
      <c r="BQ919" s="110">
        <f t="shared" si="909"/>
        <v>21424.015512456663</v>
      </c>
      <c r="BR919" s="110">
        <f t="shared" si="910"/>
        <v>0.20155466350324028</v>
      </c>
      <c r="BS919" s="110">
        <f t="shared" si="922"/>
        <v>0.79844533649675975</v>
      </c>
      <c r="BT919" s="110">
        <f t="shared" si="923"/>
        <v>0.60887052086401849</v>
      </c>
      <c r="CC919" s="110"/>
      <c r="CD919" s="110"/>
      <c r="CE919" s="110"/>
      <c r="CW919" s="110"/>
      <c r="CX919" s="110"/>
    </row>
    <row r="920" spans="1:102">
      <c r="A920" s="110">
        <f t="shared" si="936"/>
        <v>0.24000000000014765</v>
      </c>
      <c r="B920" s="110">
        <f t="shared" si="911"/>
        <v>1453.163484741267</v>
      </c>
      <c r="C920" s="116">
        <f t="shared" si="912"/>
        <v>1274.4348584548125</v>
      </c>
      <c r="E920" s="205">
        <f t="shared" si="881"/>
        <v>1138.2161626798888</v>
      </c>
      <c r="F920" s="205">
        <f t="shared" si="882"/>
        <v>1217.7478812236452</v>
      </c>
      <c r="G920" s="205">
        <f t="shared" si="883"/>
        <v>-0.14885518638856235</v>
      </c>
      <c r="H920" s="205">
        <f t="shared" si="884"/>
        <v>1126.3774538922553</v>
      </c>
      <c r="I920" s="205">
        <f t="shared" si="885"/>
        <v>0</v>
      </c>
      <c r="K920" s="115">
        <f t="shared" si="886"/>
        <v>1117.3022400000191</v>
      </c>
      <c r="L920" s="115">
        <f t="shared" si="887"/>
        <v>1494.0156800000116</v>
      </c>
      <c r="M920" s="115">
        <f t="shared" si="888"/>
        <v>0.28890600924498572</v>
      </c>
      <c r="N920" s="115">
        <f t="shared" si="889"/>
        <v>1281.9347116303379</v>
      </c>
      <c r="O920" s="115">
        <f t="shared" si="890"/>
        <v>1790.6848000000064</v>
      </c>
      <c r="Q920" s="205">
        <f t="shared" si="891"/>
        <v>3.9600215841947635</v>
      </c>
      <c r="R920" s="204">
        <f t="shared" si="892"/>
        <v>283.33684676333382</v>
      </c>
      <c r="S920" s="204">
        <f t="shared" si="893"/>
        <v>283.33684676333382</v>
      </c>
      <c r="T920" s="115">
        <f t="shared" si="894"/>
        <v>0.89155631065686058</v>
      </c>
      <c r="U920" s="115">
        <f t="shared" si="937"/>
        <v>84.182761406245177</v>
      </c>
      <c r="V920" s="115">
        <f t="shared" si="895"/>
        <v>38.39223915039863</v>
      </c>
      <c r="W920" s="202">
        <f t="shared" si="938"/>
        <v>38.39223915039863</v>
      </c>
      <c r="Y920" s="205">
        <f t="shared" si="924"/>
        <v>131.0367549341662</v>
      </c>
      <c r="Z920" s="205">
        <f t="shared" si="925"/>
        <v>1.7127593653088169</v>
      </c>
      <c r="AA920" s="205">
        <f t="shared" si="896"/>
        <v>91.008021974497979</v>
      </c>
      <c r="AB920" s="205">
        <f t="shared" si="913"/>
        <v>69.805859776927477</v>
      </c>
      <c r="AC920" s="205">
        <f t="shared" si="926"/>
        <v>1.7253329651040963</v>
      </c>
      <c r="AD920" s="205">
        <f t="shared" si="897"/>
        <v>91.83316784927068</v>
      </c>
      <c r="AE920" s="205">
        <f t="shared" si="914"/>
        <v>22.027308072343203</v>
      </c>
      <c r="AF920" s="205">
        <f t="shared" si="898"/>
        <v>0.3</v>
      </c>
      <c r="AG920" s="205">
        <f t="shared" si="915"/>
        <v>0.3</v>
      </c>
      <c r="AH920" s="205">
        <f t="shared" si="916"/>
        <v>0.3</v>
      </c>
      <c r="AI920" s="205">
        <f t="shared" si="899"/>
        <v>1.7196953829888482</v>
      </c>
      <c r="AJ920" s="205">
        <f t="shared" si="927"/>
        <v>1274.9864918607552</v>
      </c>
      <c r="AK920" s="205">
        <f t="shared" si="917"/>
        <v>130.94138512908546</v>
      </c>
      <c r="AL920" s="205">
        <f t="shared" si="900"/>
        <v>130.94138512908546</v>
      </c>
      <c r="AM920" s="205">
        <f t="shared" si="901"/>
        <v>-17.679084516472351</v>
      </c>
      <c r="AN920" s="205">
        <f t="shared" si="918"/>
        <v>-17.679084516472351</v>
      </c>
      <c r="AO920" s="205">
        <f t="shared" si="902"/>
        <v>-17.679084516472351</v>
      </c>
      <c r="AP920" s="205">
        <f t="shared" si="919"/>
        <v>-17.679084516472351</v>
      </c>
      <c r="AQ920" s="205">
        <f t="shared" si="939"/>
        <v>17.679084516472351</v>
      </c>
      <c r="AR920" s="215">
        <f t="shared" si="903"/>
        <v>72.011103407510959</v>
      </c>
      <c r="AS920" s="215">
        <f t="shared" si="904"/>
        <v>72.011103407510959</v>
      </c>
      <c r="AT920" s="215">
        <f t="shared" si="905"/>
        <v>357.14296158884218</v>
      </c>
      <c r="AU920" s="215">
        <f t="shared" si="940"/>
        <v>43538.245336602864</v>
      </c>
      <c r="AV920" s="201"/>
      <c r="AW920" s="115">
        <f t="shared" si="928"/>
        <v>130.40100000002883</v>
      </c>
      <c r="AX920" s="115">
        <f t="shared" si="929"/>
        <v>0.41711444766822364</v>
      </c>
      <c r="AY920" s="115">
        <f t="shared" si="941"/>
        <v>26.939085537406893</v>
      </c>
      <c r="AZ920" s="115">
        <f t="shared" si="930"/>
        <v>0.41976898529236578</v>
      </c>
      <c r="BA920" s="115">
        <f t="shared" si="942"/>
        <v>27.196656825391813</v>
      </c>
      <c r="BB920" s="115">
        <f t="shared" si="931"/>
        <v>26.939085537406893</v>
      </c>
      <c r="BC920" s="115">
        <f t="shared" si="932"/>
        <v>26.939097832890393</v>
      </c>
      <c r="BD920" s="115">
        <f t="shared" si="933"/>
        <v>27.196656825391813</v>
      </c>
      <c r="BE920" s="115">
        <f t="shared" si="920"/>
        <v>0.25755899250141923</v>
      </c>
      <c r="BF920" s="115">
        <f t="shared" si="943"/>
        <v>0.41808994492753609</v>
      </c>
      <c r="BG920" s="115">
        <f t="shared" si="934"/>
        <v>1274.8023413830786</v>
      </c>
      <c r="BH920" s="115">
        <f t="shared" si="935"/>
        <v>108.72397926914336</v>
      </c>
      <c r="BI920" s="115">
        <f t="shared" si="944"/>
        <v>108.72397926914336</v>
      </c>
      <c r="BJ920" s="115">
        <f t="shared" si="921"/>
        <v>-9.4557313187517167</v>
      </c>
      <c r="BK920" s="115">
        <f t="shared" si="906"/>
        <v>-9.4557313187517167</v>
      </c>
      <c r="BL920" s="115">
        <f t="shared" si="907"/>
        <v>-9.4557313187517167</v>
      </c>
      <c r="BM920" s="115">
        <f t="shared" si="945"/>
        <v>9.4557313187517167</v>
      </c>
      <c r="BN920" s="201">
        <f t="shared" si="908"/>
        <v>137.82666975688542</v>
      </c>
      <c r="BO920" s="216">
        <f t="shared" si="946"/>
        <v>19144.388086373841</v>
      </c>
      <c r="BP920" s="201"/>
      <c r="BQ920" s="110">
        <f t="shared" si="909"/>
        <v>21583.773811396743</v>
      </c>
      <c r="BR920" s="110">
        <f t="shared" si="910"/>
        <v>0.20171748331431108</v>
      </c>
      <c r="BS920" s="110">
        <f t="shared" si="922"/>
        <v>0.79828251668568906</v>
      </c>
      <c r="BT920" s="110">
        <f t="shared" si="923"/>
        <v>0.61341085171989551</v>
      </c>
      <c r="CC920" s="110"/>
      <c r="CD920" s="110"/>
      <c r="CE920" s="110"/>
      <c r="CW920" s="110"/>
      <c r="CX920" s="110"/>
    </row>
    <row r="921" spans="1:102">
      <c r="A921" s="110">
        <f t="shared" si="936"/>
        <v>0.23000000000014764</v>
      </c>
      <c r="B921" s="110">
        <f t="shared" si="911"/>
        <v>1453.0316728770474</v>
      </c>
      <c r="C921" s="116">
        <f t="shared" si="912"/>
        <v>1273.7147474207372</v>
      </c>
      <c r="E921" s="205">
        <f t="shared" si="881"/>
        <v>1136.8451089812029</v>
      </c>
      <c r="F921" s="205">
        <f t="shared" si="882"/>
        <v>1216.0436812236453</v>
      </c>
      <c r="G921" s="205">
        <f t="shared" si="883"/>
        <v>-0.148727141955041</v>
      </c>
      <c r="H921" s="205">
        <f t="shared" si="884"/>
        <v>1125.0661316846645</v>
      </c>
      <c r="I921" s="205">
        <f t="shared" si="885"/>
        <v>0</v>
      </c>
      <c r="K921" s="115">
        <f t="shared" si="886"/>
        <v>1115.9972100000193</v>
      </c>
      <c r="L921" s="115">
        <f t="shared" si="887"/>
        <v>1493.2307200000116</v>
      </c>
      <c r="M921" s="115">
        <f t="shared" si="888"/>
        <v>0.2893518518518452</v>
      </c>
      <c r="N921" s="115">
        <f t="shared" si="889"/>
        <v>1281.026529435683</v>
      </c>
      <c r="O921" s="115">
        <f t="shared" si="890"/>
        <v>1790.2442000000067</v>
      </c>
      <c r="Q921" s="205">
        <f t="shared" si="891"/>
        <v>3.9923265652811923</v>
      </c>
      <c r="R921" s="204">
        <f t="shared" si="892"/>
        <v>283.78276097457251</v>
      </c>
      <c r="S921" s="204">
        <f t="shared" si="893"/>
        <v>283.78276097457251</v>
      </c>
      <c r="T921" s="115">
        <f t="shared" si="894"/>
        <v>0.89343723169512423</v>
      </c>
      <c r="U921" s="115">
        <f t="shared" si="937"/>
        <v>84.449303085716352</v>
      </c>
      <c r="V921" s="115">
        <f t="shared" si="895"/>
        <v>38.518732295881918</v>
      </c>
      <c r="W921" s="202">
        <f t="shared" si="938"/>
        <v>38.518732295881918</v>
      </c>
      <c r="Y921" s="205">
        <f t="shared" si="924"/>
        <v>131.13222075908186</v>
      </c>
      <c r="Z921" s="205">
        <f t="shared" si="925"/>
        <v>1.7281831548749318</v>
      </c>
      <c r="AA921" s="205">
        <f t="shared" si="896"/>
        <v>91.462850774561957</v>
      </c>
      <c r="AB921" s="205">
        <f t="shared" si="913"/>
        <v>69.982650622092194</v>
      </c>
      <c r="AC921" s="205">
        <f t="shared" si="926"/>
        <v>1.7408096451219883</v>
      </c>
      <c r="AD921" s="205">
        <f t="shared" si="897"/>
        <v>92.286772292844049</v>
      </c>
      <c r="AE921" s="205">
        <f t="shared" si="914"/>
        <v>22.304121670751854</v>
      </c>
      <c r="AF921" s="205">
        <f t="shared" si="898"/>
        <v>0.3</v>
      </c>
      <c r="AG921" s="205">
        <f t="shared" si="915"/>
        <v>0.3</v>
      </c>
      <c r="AH921" s="205">
        <f t="shared" si="916"/>
        <v>0.3</v>
      </c>
      <c r="AI921" s="205">
        <f t="shared" si="899"/>
        <v>1.7350578298259185</v>
      </c>
      <c r="AJ921" s="205">
        <f t="shared" si="927"/>
        <v>1274.2592118614862</v>
      </c>
      <c r="AK921" s="205">
        <f t="shared" si="917"/>
        <v>131.0367549341662</v>
      </c>
      <c r="AL921" s="205">
        <f t="shared" si="900"/>
        <v>131.0367549341662</v>
      </c>
      <c r="AM921" s="205">
        <f t="shared" si="901"/>
        <v>-17.70133713994591</v>
      </c>
      <c r="AN921" s="205">
        <f t="shared" si="918"/>
        <v>-17.70133713994591</v>
      </c>
      <c r="AO921" s="205">
        <f t="shared" si="902"/>
        <v>-17.70133713994591</v>
      </c>
      <c r="AP921" s="205">
        <f t="shared" si="919"/>
        <v>-17.70133713994591</v>
      </c>
      <c r="AQ921" s="205">
        <f t="shared" si="939"/>
        <v>17.70133713994591</v>
      </c>
      <c r="AR921" s="215">
        <f t="shared" si="903"/>
        <v>72.032297801013158</v>
      </c>
      <c r="AS921" s="215">
        <f t="shared" si="904"/>
        <v>72.032297801013158</v>
      </c>
      <c r="AT921" s="215">
        <f t="shared" si="905"/>
        <v>358.58335477339546</v>
      </c>
      <c r="AU921" s="215">
        <f t="shared" si="940"/>
        <v>43896.828691376257</v>
      </c>
      <c r="AV921" s="201"/>
      <c r="AW921" s="115">
        <f t="shared" si="928"/>
        <v>130.50299999997594</v>
      </c>
      <c r="AX921" s="115">
        <f t="shared" si="929"/>
        <v>0.41808994492753609</v>
      </c>
      <c r="AY921" s="115">
        <f t="shared" si="941"/>
        <v>27.033643623873004</v>
      </c>
      <c r="AZ921" s="115">
        <f t="shared" si="930"/>
        <v>0.42074082289434245</v>
      </c>
      <c r="BA921" s="115">
        <f t="shared" si="942"/>
        <v>27.291158896912009</v>
      </c>
      <c r="BB921" s="115">
        <f t="shared" si="931"/>
        <v>27.033643623873004</v>
      </c>
      <c r="BC921" s="115">
        <f t="shared" si="932"/>
        <v>27.033655146077912</v>
      </c>
      <c r="BD921" s="115">
        <f t="shared" si="933"/>
        <v>27.291158896912009</v>
      </c>
      <c r="BE921" s="115">
        <f t="shared" si="920"/>
        <v>0.25750375083409693</v>
      </c>
      <c r="BF921" s="115">
        <f t="shared" si="943"/>
        <v>0.41906447371911315</v>
      </c>
      <c r="BG921" s="115">
        <f t="shared" si="934"/>
        <v>1274.0823723373799</v>
      </c>
      <c r="BH921" s="115">
        <f t="shared" si="935"/>
        <v>108.7593962341315</v>
      </c>
      <c r="BI921" s="115">
        <f t="shared" si="944"/>
        <v>108.7593962341315</v>
      </c>
      <c r="BJ921" s="115">
        <f t="shared" si="921"/>
        <v>-9.4573656037810547</v>
      </c>
      <c r="BK921" s="115">
        <f t="shared" si="906"/>
        <v>-9.4573656037810547</v>
      </c>
      <c r="BL921" s="115">
        <f t="shared" si="907"/>
        <v>-9.4573656037810547</v>
      </c>
      <c r="BM921" s="115">
        <f t="shared" si="945"/>
        <v>9.4573656037810547</v>
      </c>
      <c r="BN921" s="201">
        <f t="shared" si="908"/>
        <v>138.51745636807203</v>
      </c>
      <c r="BO921" s="216">
        <f t="shared" si="946"/>
        <v>19282.905542741912</v>
      </c>
      <c r="BP921" s="201"/>
      <c r="BQ921" s="110">
        <f t="shared" si="909"/>
        <v>21744.297857605347</v>
      </c>
      <c r="BR921" s="110">
        <f t="shared" si="910"/>
        <v>0.20187742542361642</v>
      </c>
      <c r="BS921" s="110">
        <f t="shared" si="922"/>
        <v>0.79812257457638358</v>
      </c>
      <c r="BT921" s="110">
        <f t="shared" si="923"/>
        <v>0.61797294511314405</v>
      </c>
      <c r="CC921" s="110"/>
      <c r="CD921" s="110"/>
      <c r="CE921" s="110"/>
      <c r="CW921" s="110"/>
      <c r="CX921" s="110"/>
    </row>
    <row r="922" spans="1:102">
      <c r="A922" s="110">
        <f t="shared" si="936"/>
        <v>0.22000000000014763</v>
      </c>
      <c r="B922" s="110">
        <f t="shared" si="911"/>
        <v>1452.8998610128281</v>
      </c>
      <c r="C922" s="116">
        <f t="shared" si="912"/>
        <v>1272.994424442727</v>
      </c>
      <c r="E922" s="205">
        <f t="shared" si="881"/>
        <v>1135.4729289277657</v>
      </c>
      <c r="F922" s="205">
        <f t="shared" si="882"/>
        <v>1214.3366812236452</v>
      </c>
      <c r="G922" s="205">
        <f t="shared" si="883"/>
        <v>-0.14859900427648554</v>
      </c>
      <c r="H922" s="205">
        <f t="shared" si="884"/>
        <v>1123.7538538630906</v>
      </c>
      <c r="I922" s="205">
        <f t="shared" si="885"/>
        <v>0</v>
      </c>
      <c r="K922" s="115">
        <f t="shared" si="886"/>
        <v>1114.6911600000194</v>
      </c>
      <c r="L922" s="115">
        <f t="shared" si="887"/>
        <v>1492.4451200000115</v>
      </c>
      <c r="M922" s="115">
        <f t="shared" si="888"/>
        <v>0.2897990726429609</v>
      </c>
      <c r="N922" s="115">
        <f t="shared" si="889"/>
        <v>1280.1183984795227</v>
      </c>
      <c r="O922" s="115">
        <f t="shared" si="890"/>
        <v>1789.8032000000067</v>
      </c>
      <c r="Q922" s="205">
        <f t="shared" si="891"/>
        <v>4.0250041729455894</v>
      </c>
      <c r="R922" s="204">
        <f t="shared" si="892"/>
        <v>284.17640232650967</v>
      </c>
      <c r="S922" s="204">
        <f t="shared" si="893"/>
        <v>284.17640232650967</v>
      </c>
      <c r="T922" s="115">
        <f t="shared" si="894"/>
        <v>0.89531477317356456</v>
      </c>
      <c r="U922" s="115">
        <f t="shared" si="937"/>
        <v>84.715645816509422</v>
      </c>
      <c r="V922" s="115">
        <f t="shared" si="895"/>
        <v>38.645187586148609</v>
      </c>
      <c r="W922" s="202">
        <f t="shared" si="938"/>
        <v>38.645187586148609</v>
      </c>
      <c r="Y922" s="205">
        <f t="shared" si="924"/>
        <v>131.22778215738424</v>
      </c>
      <c r="Z922" s="205">
        <f t="shared" si="925"/>
        <v>1.7437858523268179</v>
      </c>
      <c r="AA922" s="205">
        <f t="shared" si="896"/>
        <v>91.911100973321879</v>
      </c>
      <c r="AB922" s="205">
        <f t="shared" si="913"/>
        <v>70.159663993491648</v>
      </c>
      <c r="AC922" s="205">
        <f t="shared" si="926"/>
        <v>1.7564659489604173</v>
      </c>
      <c r="AD922" s="205">
        <f t="shared" si="897"/>
        <v>92.73366257162003</v>
      </c>
      <c r="AE922" s="205">
        <f t="shared" si="914"/>
        <v>22.573998578128382</v>
      </c>
      <c r="AF922" s="205">
        <f t="shared" si="898"/>
        <v>0.3</v>
      </c>
      <c r="AG922" s="205">
        <f t="shared" si="915"/>
        <v>0.3</v>
      </c>
      <c r="AH922" s="205">
        <f t="shared" si="916"/>
        <v>0.3</v>
      </c>
      <c r="AI922" s="205">
        <f t="shared" si="899"/>
        <v>-0.14859900427648554</v>
      </c>
      <c r="AJ922" s="205">
        <f t="shared" si="927"/>
        <v>1123.7538538630906</v>
      </c>
      <c r="AK922" s="205">
        <f t="shared" si="917"/>
        <v>131.13222075908186</v>
      </c>
      <c r="AL922" s="205">
        <f t="shared" si="900"/>
        <v>131.13222075908186</v>
      </c>
      <c r="AM922" s="205">
        <f t="shared" si="901"/>
        <v>-17.72363844890495</v>
      </c>
      <c r="AN922" s="205">
        <f t="shared" si="918"/>
        <v>0</v>
      </c>
      <c r="AO922" s="205">
        <f t="shared" si="902"/>
        <v>0</v>
      </c>
      <c r="AP922" s="205">
        <f t="shared" si="919"/>
        <v>0</v>
      </c>
      <c r="AQ922" s="205">
        <f t="shared" si="939"/>
        <v>0</v>
      </c>
      <c r="AR922" s="215">
        <f t="shared" si="903"/>
        <v>131.13222075908186</v>
      </c>
      <c r="AS922" s="215">
        <f t="shared" si="904"/>
        <v>131.13222075908186</v>
      </c>
      <c r="AT922" s="215">
        <f t="shared" si="905"/>
        <v>7920.6468457096034</v>
      </c>
      <c r="AU922" s="215">
        <f t="shared" si="940"/>
        <v>51817.475537085862</v>
      </c>
      <c r="AV922" s="201"/>
      <c r="AW922" s="115">
        <f t="shared" si="928"/>
        <v>130.60499999999126</v>
      </c>
      <c r="AX922" s="115">
        <f t="shared" si="929"/>
        <v>0.41906447371911315</v>
      </c>
      <c r="AY922" s="115">
        <f t="shared" si="941"/>
        <v>27.128218046389495</v>
      </c>
      <c r="AZ922" s="115">
        <f t="shared" si="930"/>
        <v>0.42171169944243853</v>
      </c>
      <c r="BA922" s="115">
        <f t="shared" si="942"/>
        <v>27.385676557819178</v>
      </c>
      <c r="BB922" s="115">
        <f t="shared" si="931"/>
        <v>27.128218046389495</v>
      </c>
      <c r="BC922" s="115">
        <f t="shared" si="932"/>
        <v>27.128228802115721</v>
      </c>
      <c r="BD922" s="115">
        <f t="shared" si="933"/>
        <v>27.385676557819178</v>
      </c>
      <c r="BE922" s="115">
        <f t="shared" si="920"/>
        <v>0.25744775570345624</v>
      </c>
      <c r="BF922" s="115">
        <f t="shared" si="943"/>
        <v>0</v>
      </c>
      <c r="BG922" s="115">
        <f t="shared" si="934"/>
        <v>1114.6911600000194</v>
      </c>
      <c r="BH922" s="115">
        <f t="shared" si="935"/>
        <v>108.79478946528697</v>
      </c>
      <c r="BI922" s="115">
        <f t="shared" si="944"/>
        <v>108.79478946528697</v>
      </c>
      <c r="BJ922" s="115">
        <f t="shared" si="921"/>
        <v>-9.4589815837992415</v>
      </c>
      <c r="BK922" s="115">
        <f t="shared" si="906"/>
        <v>-9.4589815837992415</v>
      </c>
      <c r="BL922" s="115">
        <f t="shared" si="907"/>
        <v>-9.4589815837992415</v>
      </c>
      <c r="BM922" s="115">
        <f t="shared" si="945"/>
        <v>9.4589815837992415</v>
      </c>
      <c r="BN922" s="201">
        <f t="shared" si="908"/>
        <v>3062.6304012958071</v>
      </c>
      <c r="BO922" s="216">
        <f t="shared" si="946"/>
        <v>22345.535944037718</v>
      </c>
      <c r="BP922" s="201"/>
      <c r="BQ922" s="110">
        <f t="shared" si="909"/>
        <v>25292.72990334253</v>
      </c>
      <c r="BR922" s="110">
        <f t="shared" si="910"/>
        <v>0.20487102710980198</v>
      </c>
      <c r="BS922" s="110">
        <f t="shared" si="922"/>
        <v>0.79512897289019813</v>
      </c>
      <c r="BT922" s="110">
        <f t="shared" si="923"/>
        <v>0.71881938385299471</v>
      </c>
      <c r="CC922" s="110"/>
      <c r="CD922" s="110"/>
      <c r="CE922" s="110"/>
      <c r="CW922" s="110"/>
      <c r="CX922" s="110"/>
    </row>
    <row r="923" spans="1:102">
      <c r="C923" s="116"/>
      <c r="E923" s="205"/>
      <c r="F923" s="205"/>
      <c r="G923" s="205"/>
      <c r="H923" s="205"/>
      <c r="I923" s="205"/>
      <c r="K923" s="115"/>
      <c r="L923" s="115"/>
      <c r="M923" s="115"/>
      <c r="N923" s="115"/>
      <c r="O923" s="115"/>
      <c r="Q923" s="205"/>
      <c r="R923" s="204"/>
      <c r="S923" s="204"/>
      <c r="T923" s="115"/>
      <c r="U923" s="115"/>
      <c r="V923" s="115"/>
      <c r="W923" s="202"/>
      <c r="Y923" s="205"/>
      <c r="Z923" s="205"/>
      <c r="AA923" s="205"/>
      <c r="AB923" s="205"/>
      <c r="AC923" s="205"/>
      <c r="AD923" s="205"/>
      <c r="AE923" s="205"/>
      <c r="AF923" s="205"/>
      <c r="AG923" s="205"/>
      <c r="AH923" s="205"/>
      <c r="AI923" s="205"/>
      <c r="AJ923" s="205"/>
      <c r="AK923" s="205"/>
      <c r="AL923" s="205"/>
      <c r="AM923" s="205"/>
      <c r="AN923" s="205"/>
      <c r="AO923" s="205"/>
      <c r="AP923" s="205"/>
      <c r="AQ923" s="205"/>
      <c r="AR923" s="215"/>
      <c r="AS923" s="215"/>
      <c r="AT923" s="215"/>
      <c r="AU923" s="215"/>
      <c r="AV923" s="201"/>
      <c r="AW923" s="115"/>
      <c r="AX923" s="115"/>
      <c r="AY923" s="115"/>
      <c r="AZ923" s="115"/>
      <c r="BA923" s="115"/>
      <c r="BB923" s="115"/>
      <c r="BC923" s="115"/>
      <c r="BD923" s="115"/>
      <c r="BE923" s="115"/>
      <c r="BF923" s="115"/>
      <c r="BG923" s="115"/>
      <c r="BH923" s="115"/>
      <c r="BI923" s="115"/>
      <c r="BJ923" s="115"/>
      <c r="BK923" s="115"/>
      <c r="BL923" s="115"/>
      <c r="BM923" s="115"/>
      <c r="BN923" s="201"/>
      <c r="BO923" s="216"/>
      <c r="BP923" s="201"/>
      <c r="CC923" s="110"/>
      <c r="CD923" s="110"/>
      <c r="CE923" s="110"/>
      <c r="CW923" s="110"/>
      <c r="CX923" s="110"/>
    </row>
    <row r="924" spans="1:102">
      <c r="C924" s="116"/>
      <c r="E924" s="205"/>
      <c r="F924" s="205"/>
      <c r="G924" s="205"/>
      <c r="H924" s="205"/>
      <c r="I924" s="205"/>
      <c r="K924" s="115"/>
      <c r="L924" s="115"/>
      <c r="M924" s="115"/>
      <c r="N924" s="115"/>
      <c r="O924" s="115"/>
      <c r="Q924" s="205"/>
      <c r="R924" s="204"/>
      <c r="S924" s="204"/>
      <c r="T924" s="115"/>
      <c r="U924" s="115"/>
      <c r="V924" s="115"/>
      <c r="W924" s="202"/>
      <c r="Y924" s="205"/>
      <c r="Z924" s="205"/>
      <c r="AA924" s="205"/>
      <c r="AB924" s="205"/>
      <c r="AC924" s="205"/>
      <c r="AD924" s="205"/>
      <c r="AE924" s="205"/>
      <c r="AF924" s="205"/>
      <c r="AG924" s="205"/>
      <c r="AH924" s="205"/>
      <c r="AI924" s="205"/>
      <c r="AJ924" s="205"/>
      <c r="AK924" s="205"/>
      <c r="AL924" s="205"/>
      <c r="AM924" s="205"/>
      <c r="AN924" s="205"/>
      <c r="AO924" s="205"/>
      <c r="AP924" s="205"/>
      <c r="AQ924" s="205"/>
      <c r="AR924" s="215"/>
      <c r="AS924" s="215"/>
      <c r="AT924" s="215"/>
      <c r="AU924" s="215"/>
      <c r="AV924" s="201"/>
      <c r="AW924" s="115"/>
      <c r="AX924" s="115"/>
      <c r="AY924" s="115"/>
      <c r="AZ924" s="115"/>
      <c r="BA924" s="115"/>
      <c r="BB924" s="115"/>
      <c r="BC924" s="115"/>
      <c r="BD924" s="115"/>
      <c r="BE924" s="115"/>
      <c r="BF924" s="115"/>
      <c r="BG924" s="115"/>
      <c r="BH924" s="115"/>
      <c r="BI924" s="115"/>
      <c r="BJ924" s="115"/>
      <c r="BK924" s="115"/>
      <c r="BL924" s="115"/>
      <c r="BM924" s="115"/>
      <c r="BN924" s="201"/>
      <c r="BO924" s="216"/>
      <c r="BP924" s="201"/>
      <c r="CC924" s="110"/>
      <c r="CD924" s="110"/>
      <c r="CE924" s="110"/>
      <c r="CW924" s="110"/>
      <c r="CX924" s="110"/>
    </row>
    <row r="925" spans="1:102">
      <c r="C925" s="116"/>
      <c r="E925" s="205"/>
      <c r="F925" s="205"/>
      <c r="G925" s="205"/>
      <c r="H925" s="205"/>
      <c r="I925" s="205"/>
      <c r="K925" s="115"/>
      <c r="L925" s="115"/>
      <c r="M925" s="115"/>
      <c r="N925" s="115"/>
      <c r="O925" s="115"/>
      <c r="Q925" s="205"/>
      <c r="R925" s="204"/>
      <c r="S925" s="204"/>
      <c r="T925" s="114"/>
      <c r="U925" s="221"/>
      <c r="V925" s="115"/>
      <c r="W925" s="115"/>
      <c r="X925" s="222"/>
      <c r="Z925" s="110"/>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15"/>
      <c r="AV925" s="215"/>
      <c r="AW925" s="201"/>
      <c r="AX925" s="201"/>
      <c r="AY925" s="115"/>
      <c r="AZ925" s="115"/>
      <c r="BA925" s="115"/>
      <c r="BB925" s="115"/>
      <c r="BC925" s="115"/>
      <c r="BD925" s="115"/>
      <c r="BE925" s="115"/>
      <c r="BF925" s="115"/>
      <c r="BG925" s="115"/>
      <c r="BH925" s="115"/>
      <c r="BI925" s="115"/>
      <c r="BJ925" s="115"/>
      <c r="BK925" s="115"/>
      <c r="BL925" s="115"/>
      <c r="BM925" s="115"/>
      <c r="BN925" s="115"/>
      <c r="BP925" s="201"/>
      <c r="BQ925" s="201"/>
      <c r="BR925" s="201"/>
      <c r="CC925" s="110"/>
      <c r="CD925" s="110"/>
      <c r="CE925" s="110"/>
      <c r="CW925" s="110"/>
      <c r="CX925" s="110"/>
    </row>
    <row r="926" spans="1:102">
      <c r="C926" s="116"/>
      <c r="E926" s="205"/>
      <c r="F926" s="205"/>
      <c r="G926" s="205"/>
      <c r="H926" s="205"/>
      <c r="I926" s="205"/>
      <c r="K926" s="115"/>
      <c r="L926" s="115"/>
      <c r="M926" s="115"/>
      <c r="N926" s="115"/>
      <c r="O926" s="115"/>
      <c r="Q926" s="205"/>
      <c r="R926" s="204"/>
      <c r="S926" s="204"/>
      <c r="T926" s="114"/>
      <c r="U926" s="221"/>
      <c r="V926" s="115"/>
      <c r="W926" s="115"/>
      <c r="X926" s="222"/>
      <c r="Z926" s="110"/>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15"/>
      <c r="AV926" s="215"/>
      <c r="AW926" s="201"/>
      <c r="AX926" s="201"/>
      <c r="AY926" s="115"/>
      <c r="AZ926" s="115"/>
      <c r="BA926" s="115"/>
      <c r="BB926" s="115"/>
      <c r="BC926" s="115"/>
      <c r="BD926" s="115"/>
      <c r="BE926" s="115"/>
      <c r="BF926" s="115"/>
      <c r="BG926" s="115"/>
      <c r="BH926" s="115"/>
      <c r="BI926" s="115"/>
      <c r="BJ926" s="115"/>
      <c r="BK926" s="115"/>
      <c r="BL926" s="115"/>
      <c r="BM926" s="115"/>
      <c r="BN926" s="115"/>
      <c r="BP926" s="201"/>
      <c r="BQ926" s="201"/>
      <c r="BR926" s="201"/>
      <c r="CC926" s="110"/>
      <c r="CD926" s="110"/>
      <c r="CE926" s="110"/>
      <c r="CW926" s="110"/>
      <c r="CX926" s="110"/>
    </row>
    <row r="927" spans="1:102">
      <c r="C927" s="116"/>
      <c r="E927" s="205"/>
      <c r="F927" s="205"/>
      <c r="G927" s="205"/>
      <c r="H927" s="205"/>
      <c r="I927" s="205"/>
      <c r="K927" s="114"/>
      <c r="L927" s="114"/>
      <c r="M927" s="114"/>
      <c r="N927" s="114"/>
      <c r="O927" s="114"/>
      <c r="Q927" s="115"/>
      <c r="S927" s="223"/>
      <c r="T927" s="223"/>
      <c r="W927" s="205"/>
      <c r="X927" s="114"/>
      <c r="Y927" s="221"/>
      <c r="Z927" s="115"/>
      <c r="AA927" s="115"/>
      <c r="AB927" s="115"/>
      <c r="AC927" s="202"/>
      <c r="AD927" s="222"/>
      <c r="AE927" s="222"/>
      <c r="AJ927" s="205"/>
      <c r="AK927" s="205"/>
      <c r="AL927" s="205"/>
      <c r="AM927" s="205"/>
      <c r="AN927" s="205"/>
      <c r="AO927" s="205"/>
      <c r="AP927" s="205"/>
      <c r="AQ927" s="205"/>
      <c r="AR927" s="205"/>
      <c r="AS927" s="205"/>
      <c r="AT927" s="205"/>
      <c r="AU927" s="205"/>
      <c r="AV927" s="205"/>
      <c r="AW927" s="205"/>
      <c r="AX927" s="205"/>
      <c r="AY927" s="205"/>
      <c r="AZ927" s="215"/>
      <c r="BA927" s="215"/>
      <c r="BB927" s="215"/>
      <c r="BC927" s="201"/>
      <c r="BE927" s="114"/>
      <c r="BF927" s="114"/>
      <c r="BG927" s="114"/>
      <c r="BH927" s="114"/>
      <c r="BI927" s="114"/>
      <c r="BJ927" s="114"/>
      <c r="BK927" s="114"/>
      <c r="BL927" s="114"/>
      <c r="BM927" s="114"/>
      <c r="BN927" s="114"/>
      <c r="BP927" s="114"/>
      <c r="BQ927" s="115"/>
      <c r="BR927" s="115"/>
      <c r="BS927" s="115"/>
      <c r="BT927" s="115"/>
      <c r="BU927" s="115"/>
      <c r="BV927" s="115"/>
      <c r="BW927" s="115"/>
      <c r="BX927" s="201"/>
      <c r="BY927" s="201"/>
      <c r="BZ927" s="201"/>
      <c r="CB927" s="223"/>
      <c r="CC927" s="223"/>
      <c r="CD927" s="223"/>
      <c r="CE927" s="223"/>
      <c r="CF927" s="223"/>
      <c r="CG927" s="223"/>
      <c r="CH927" s="223"/>
      <c r="CI927" s="223"/>
      <c r="CJ927" s="223"/>
      <c r="CK927" s="223"/>
      <c r="CL927" s="223"/>
      <c r="CM927" s="223"/>
      <c r="CN927" s="223"/>
      <c r="CO927" s="223"/>
      <c r="CP927" s="223"/>
      <c r="CQ927" s="223"/>
      <c r="CR927" s="201"/>
      <c r="CS927" s="201"/>
      <c r="CW927" s="110"/>
      <c r="CX927" s="110"/>
    </row>
    <row r="928" spans="1:102">
      <c r="C928" s="116"/>
      <c r="E928" s="205"/>
      <c r="F928" s="205"/>
      <c r="G928" s="205"/>
      <c r="H928" s="205"/>
      <c r="I928" s="205"/>
      <c r="K928" s="114"/>
      <c r="L928" s="114"/>
      <c r="M928" s="114"/>
      <c r="N928" s="114"/>
      <c r="O928" s="114"/>
      <c r="Q928" s="115"/>
      <c r="R928" s="115"/>
      <c r="S928" s="115"/>
      <c r="T928" s="115"/>
      <c r="U928" s="115"/>
      <c r="W928" s="223"/>
      <c r="Y928" s="205"/>
      <c r="Z928" s="204"/>
      <c r="AA928" s="204"/>
      <c r="AB928" s="114"/>
      <c r="AC928" s="221"/>
      <c r="AD928" s="115"/>
      <c r="AE928" s="115"/>
      <c r="AF928" s="115"/>
      <c r="AG928" s="115"/>
      <c r="AH928" s="115"/>
      <c r="AI928" s="115"/>
      <c r="AJ928" s="202"/>
      <c r="AK928" s="222"/>
      <c r="AN928" s="205"/>
      <c r="AO928" s="205"/>
      <c r="AP928" s="205"/>
      <c r="AQ928" s="205"/>
      <c r="AR928" s="205"/>
      <c r="AS928" s="205"/>
      <c r="AT928" s="205"/>
      <c r="AU928" s="205"/>
      <c r="AV928" s="205"/>
      <c r="AW928" s="205"/>
      <c r="AX928" s="205"/>
      <c r="AY928" s="205"/>
      <c r="AZ928" s="205"/>
      <c r="BA928" s="205"/>
      <c r="BB928" s="205"/>
      <c r="BC928" s="205"/>
      <c r="BD928" s="215"/>
      <c r="BE928" s="215"/>
      <c r="BF928" s="215"/>
      <c r="BG928" s="201"/>
      <c r="BH928" s="110"/>
      <c r="BI928" s="114"/>
      <c r="BJ928" s="114"/>
      <c r="BK928" s="114"/>
      <c r="BL928" s="114"/>
      <c r="BM928" s="114"/>
      <c r="BN928" s="114"/>
      <c r="BP928" s="114"/>
      <c r="BQ928" s="115"/>
      <c r="BR928" s="115"/>
      <c r="BS928" s="115"/>
      <c r="BT928" s="115"/>
      <c r="BU928" s="115"/>
      <c r="BV928" s="115"/>
      <c r="BW928" s="115"/>
      <c r="BX928" s="115"/>
      <c r="BY928" s="115"/>
      <c r="BZ928" s="115"/>
      <c r="CA928" s="115"/>
      <c r="CB928" s="201"/>
      <c r="CC928" s="201"/>
      <c r="CD928" s="201"/>
      <c r="CE928" s="110"/>
      <c r="CF928" s="223"/>
      <c r="CG928" s="223"/>
      <c r="CH928" s="223"/>
      <c r="CI928" s="223"/>
      <c r="CJ928" s="223"/>
      <c r="CK928" s="223"/>
      <c r="CL928" s="223"/>
      <c r="CM928" s="223"/>
      <c r="CN928" s="223"/>
      <c r="CO928" s="223"/>
      <c r="CP928" s="223"/>
      <c r="CQ928" s="223"/>
      <c r="CR928" s="223"/>
      <c r="CS928" s="223"/>
      <c r="CT928" s="223"/>
      <c r="CU928" s="223"/>
      <c r="CV928" s="201"/>
      <c r="CW928" s="201"/>
      <c r="CX928" s="110"/>
    </row>
    <row r="929" spans="3:102">
      <c r="C929" s="116"/>
      <c r="E929" s="205"/>
      <c r="F929" s="205"/>
      <c r="G929" s="205"/>
      <c r="H929" s="205"/>
      <c r="I929" s="205"/>
      <c r="K929" s="114"/>
      <c r="L929" s="114"/>
      <c r="M929" s="114"/>
      <c r="N929" s="114"/>
      <c r="O929" s="114"/>
      <c r="Q929" s="115"/>
      <c r="R929" s="115"/>
      <c r="S929" s="115"/>
      <c r="T929" s="115"/>
      <c r="U929" s="115"/>
      <c r="W929" s="223"/>
      <c r="Y929" s="205"/>
      <c r="Z929" s="204"/>
      <c r="AA929" s="204"/>
      <c r="AB929" s="114"/>
      <c r="AC929" s="221"/>
      <c r="AD929" s="115"/>
      <c r="AE929" s="115"/>
      <c r="AF929" s="115"/>
      <c r="AG929" s="115"/>
      <c r="AH929" s="115"/>
      <c r="AI929" s="115"/>
      <c r="AJ929" s="202"/>
      <c r="AK929" s="222"/>
      <c r="AN929" s="205"/>
      <c r="AO929" s="205"/>
      <c r="AP929" s="205"/>
      <c r="AQ929" s="205"/>
      <c r="AR929" s="205"/>
      <c r="AS929" s="205"/>
      <c r="AT929" s="205"/>
      <c r="AU929" s="205"/>
      <c r="AV929" s="205"/>
      <c r="AW929" s="205"/>
      <c r="AX929" s="205"/>
      <c r="AY929" s="205"/>
      <c r="AZ929" s="205"/>
      <c r="BA929" s="205"/>
      <c r="BB929" s="205"/>
      <c r="BC929" s="205"/>
      <c r="BD929" s="215"/>
      <c r="BE929" s="215"/>
      <c r="BF929" s="215"/>
      <c r="BG929" s="201"/>
      <c r="BH929" s="110"/>
      <c r="BI929" s="114"/>
      <c r="BJ929" s="114"/>
      <c r="BK929" s="114"/>
      <c r="BL929" s="114"/>
      <c r="BM929" s="114"/>
      <c r="BN929" s="114"/>
      <c r="BP929" s="114"/>
      <c r="BQ929" s="115"/>
      <c r="BR929" s="115"/>
      <c r="BS929" s="115"/>
      <c r="BT929" s="115"/>
      <c r="BU929" s="115"/>
      <c r="BV929" s="115"/>
      <c r="BW929" s="115"/>
      <c r="BX929" s="115"/>
      <c r="BY929" s="115"/>
      <c r="BZ929" s="115"/>
      <c r="CA929" s="115"/>
      <c r="CB929" s="201"/>
      <c r="CC929" s="201"/>
      <c r="CD929" s="201"/>
      <c r="CE929" s="110"/>
      <c r="CF929" s="223"/>
      <c r="CG929" s="223"/>
      <c r="CH929" s="223"/>
      <c r="CI929" s="223"/>
      <c r="CJ929" s="223"/>
      <c r="CK929" s="223"/>
      <c r="CL929" s="223"/>
      <c r="CM929" s="223"/>
      <c r="CN929" s="223"/>
      <c r="CO929" s="223"/>
      <c r="CP929" s="223"/>
      <c r="CQ929" s="223"/>
      <c r="CR929" s="223"/>
      <c r="CS929" s="223"/>
      <c r="CT929" s="223"/>
      <c r="CU929" s="223"/>
      <c r="CV929" s="201"/>
      <c r="CW929" s="201"/>
      <c r="CX929" s="110"/>
    </row>
    <row r="930" spans="3:102">
      <c r="C930" s="116"/>
      <c r="E930" s="205"/>
      <c r="F930" s="205"/>
      <c r="G930" s="205"/>
      <c r="H930" s="205"/>
      <c r="I930" s="205"/>
      <c r="K930" s="114"/>
      <c r="L930" s="114"/>
      <c r="M930" s="114"/>
      <c r="N930" s="114"/>
      <c r="O930" s="114"/>
      <c r="Q930" s="115"/>
      <c r="R930" s="115"/>
      <c r="S930" s="115"/>
      <c r="T930" s="115"/>
      <c r="U930" s="115"/>
      <c r="W930" s="223"/>
      <c r="Y930" s="205"/>
      <c r="Z930" s="204"/>
      <c r="AA930" s="204"/>
      <c r="AB930" s="114"/>
      <c r="AC930" s="221"/>
      <c r="AD930" s="115"/>
      <c r="AE930" s="115"/>
      <c r="AF930" s="115"/>
      <c r="AG930" s="115"/>
      <c r="AH930" s="115"/>
      <c r="AI930" s="115"/>
      <c r="AJ930" s="202"/>
      <c r="AK930" s="222"/>
      <c r="AN930" s="205"/>
      <c r="AO930" s="205"/>
      <c r="AP930" s="205"/>
      <c r="AQ930" s="205"/>
      <c r="AR930" s="205"/>
      <c r="AS930" s="205"/>
      <c r="AT930" s="205"/>
      <c r="AU930" s="205"/>
      <c r="AV930" s="205"/>
      <c r="AW930" s="205"/>
      <c r="AX930" s="205"/>
      <c r="AY930" s="205"/>
      <c r="AZ930" s="205"/>
      <c r="BA930" s="205"/>
      <c r="BB930" s="205"/>
      <c r="BC930" s="205"/>
      <c r="BD930" s="215"/>
      <c r="BE930" s="215"/>
      <c r="BF930" s="215"/>
      <c r="BG930" s="201"/>
      <c r="BH930" s="110"/>
      <c r="BI930" s="114"/>
      <c r="BJ930" s="114"/>
      <c r="BK930" s="114"/>
      <c r="BL930" s="114"/>
      <c r="BM930" s="114"/>
      <c r="BN930" s="114"/>
      <c r="BP930" s="114"/>
      <c r="BQ930" s="115"/>
      <c r="BR930" s="115"/>
      <c r="BS930" s="115"/>
      <c r="BT930" s="115"/>
      <c r="BU930" s="115"/>
      <c r="BV930" s="115"/>
      <c r="BW930" s="115"/>
      <c r="BX930" s="115"/>
      <c r="BY930" s="115"/>
      <c r="BZ930" s="115"/>
      <c r="CA930" s="115"/>
      <c r="CB930" s="201"/>
      <c r="CC930" s="201"/>
      <c r="CD930" s="201"/>
      <c r="CE930" s="110"/>
      <c r="CF930" s="223"/>
      <c r="CG930" s="223"/>
      <c r="CH930" s="223"/>
      <c r="CI930" s="223"/>
      <c r="CJ930" s="223"/>
      <c r="CK930" s="223"/>
      <c r="CL930" s="223"/>
      <c r="CM930" s="223"/>
      <c r="CN930" s="223"/>
      <c r="CO930" s="223"/>
      <c r="CP930" s="223"/>
      <c r="CQ930" s="223"/>
      <c r="CR930" s="223"/>
      <c r="CS930" s="223"/>
      <c r="CT930" s="223"/>
      <c r="CU930" s="223"/>
      <c r="CV930" s="201"/>
      <c r="CW930" s="201"/>
      <c r="CX930" s="110"/>
    </row>
    <row r="931" spans="3:102">
      <c r="C931" s="116"/>
      <c r="E931" s="205"/>
      <c r="F931" s="205"/>
      <c r="G931" s="205"/>
      <c r="H931" s="205"/>
      <c r="I931" s="205"/>
      <c r="K931" s="114"/>
      <c r="L931" s="114"/>
      <c r="M931" s="114"/>
      <c r="N931" s="114"/>
      <c r="O931" s="114"/>
      <c r="Q931" s="115"/>
      <c r="R931" s="115"/>
      <c r="S931" s="115"/>
      <c r="T931" s="115"/>
      <c r="U931" s="115"/>
      <c r="W931" s="223"/>
      <c r="Y931" s="205"/>
      <c r="Z931" s="204"/>
      <c r="AA931" s="204"/>
      <c r="AB931" s="114"/>
      <c r="AC931" s="221"/>
      <c r="AD931" s="115"/>
      <c r="AE931" s="115"/>
      <c r="AF931" s="115"/>
      <c r="AG931" s="115"/>
      <c r="AH931" s="115"/>
      <c r="AI931" s="115"/>
      <c r="AJ931" s="202"/>
      <c r="AK931" s="222"/>
      <c r="AN931" s="205"/>
      <c r="AO931" s="205"/>
      <c r="AP931" s="205"/>
      <c r="AQ931" s="205"/>
      <c r="AR931" s="205"/>
      <c r="AS931" s="205"/>
      <c r="AT931" s="205"/>
      <c r="AU931" s="205"/>
      <c r="AV931" s="205"/>
      <c r="AW931" s="205"/>
      <c r="AX931" s="205"/>
      <c r="AY931" s="205"/>
      <c r="AZ931" s="205"/>
      <c r="BA931" s="205"/>
      <c r="BB931" s="205"/>
      <c r="BC931" s="205"/>
      <c r="BD931" s="215"/>
      <c r="BE931" s="215"/>
      <c r="BF931" s="215"/>
      <c r="BG931" s="201"/>
      <c r="BH931" s="110"/>
      <c r="BI931" s="114"/>
      <c r="BJ931" s="114"/>
      <c r="BK931" s="114"/>
      <c r="BL931" s="114"/>
      <c r="BM931" s="114"/>
      <c r="BN931" s="114"/>
      <c r="BP931" s="114"/>
      <c r="BQ931" s="115"/>
      <c r="BR931" s="115"/>
      <c r="BS931" s="115"/>
      <c r="BT931" s="115"/>
      <c r="BU931" s="115"/>
      <c r="BV931" s="115"/>
      <c r="BW931" s="115"/>
      <c r="BX931" s="115"/>
      <c r="BY931" s="115"/>
      <c r="BZ931" s="115"/>
      <c r="CA931" s="115"/>
      <c r="CB931" s="201"/>
      <c r="CC931" s="201"/>
      <c r="CD931" s="201"/>
      <c r="CE931" s="110"/>
      <c r="CF931" s="223"/>
      <c r="CG931" s="223"/>
      <c r="CH931" s="223"/>
      <c r="CI931" s="223"/>
      <c r="CJ931" s="223"/>
      <c r="CK931" s="223"/>
      <c r="CL931" s="223"/>
      <c r="CM931" s="223"/>
      <c r="CN931" s="223"/>
      <c r="CO931" s="223"/>
      <c r="CP931" s="223"/>
      <c r="CQ931" s="223"/>
      <c r="CR931" s="223"/>
      <c r="CS931" s="223"/>
      <c r="CT931" s="223"/>
      <c r="CU931" s="223"/>
      <c r="CV931" s="201"/>
      <c r="CW931" s="201"/>
      <c r="CX931" s="110"/>
    </row>
    <row r="932" spans="3:102">
      <c r="C932" s="116"/>
      <c r="E932" s="205"/>
      <c r="F932" s="205"/>
      <c r="G932" s="205"/>
      <c r="H932" s="205"/>
      <c r="I932" s="205"/>
      <c r="K932" s="114"/>
      <c r="L932" s="114"/>
      <c r="M932" s="114"/>
      <c r="N932" s="114"/>
      <c r="O932" s="114"/>
      <c r="Q932" s="115"/>
      <c r="R932" s="115"/>
      <c r="S932" s="115"/>
      <c r="T932" s="115"/>
      <c r="U932" s="115"/>
      <c r="W932" s="223"/>
      <c r="Y932" s="205"/>
      <c r="Z932" s="204"/>
      <c r="AA932" s="204"/>
      <c r="AB932" s="114"/>
      <c r="AC932" s="221"/>
      <c r="AD932" s="115"/>
      <c r="AE932" s="115"/>
      <c r="AF932" s="115"/>
      <c r="AG932" s="115"/>
      <c r="AH932" s="115"/>
      <c r="AI932" s="115"/>
      <c r="AJ932" s="202"/>
      <c r="AK932" s="222"/>
      <c r="AN932" s="205"/>
      <c r="AO932" s="205"/>
      <c r="AP932" s="205"/>
      <c r="AQ932" s="205"/>
      <c r="AR932" s="205"/>
      <c r="AS932" s="205"/>
      <c r="AT932" s="205"/>
      <c r="AU932" s="205"/>
      <c r="AV932" s="205"/>
      <c r="AW932" s="205"/>
      <c r="AX932" s="205"/>
      <c r="AY932" s="205"/>
      <c r="AZ932" s="205"/>
      <c r="BA932" s="205"/>
      <c r="BB932" s="205"/>
      <c r="BC932" s="205"/>
      <c r="BD932" s="215"/>
      <c r="BE932" s="215"/>
      <c r="BF932" s="215"/>
      <c r="BG932" s="201"/>
      <c r="BH932" s="110"/>
      <c r="BI932" s="114"/>
      <c r="BJ932" s="114"/>
      <c r="BK932" s="114"/>
      <c r="BL932" s="114"/>
      <c r="BM932" s="114"/>
      <c r="BN932" s="114"/>
      <c r="BP932" s="114"/>
      <c r="BQ932" s="115"/>
      <c r="BR932" s="115"/>
      <c r="BS932" s="115"/>
      <c r="BT932" s="115"/>
      <c r="BU932" s="115"/>
      <c r="BV932" s="115"/>
      <c r="BW932" s="115"/>
      <c r="BX932" s="115"/>
      <c r="BY932" s="115"/>
      <c r="BZ932" s="115"/>
      <c r="CA932" s="115"/>
      <c r="CB932" s="201"/>
      <c r="CC932" s="201"/>
      <c r="CD932" s="201"/>
      <c r="CE932" s="110"/>
      <c r="CF932" s="223"/>
      <c r="CG932" s="223"/>
      <c r="CH932" s="223"/>
      <c r="CI932" s="223"/>
      <c r="CJ932" s="223"/>
      <c r="CK932" s="223"/>
      <c r="CL932" s="223"/>
      <c r="CM932" s="223"/>
      <c r="CN932" s="223"/>
      <c r="CO932" s="223"/>
      <c r="CP932" s="223"/>
      <c r="CQ932" s="223"/>
      <c r="CR932" s="223"/>
      <c r="CS932" s="223"/>
      <c r="CT932" s="223"/>
      <c r="CU932" s="223"/>
      <c r="CV932" s="201"/>
      <c r="CW932" s="201"/>
      <c r="CX932" s="110"/>
    </row>
    <row r="933" spans="3:102">
      <c r="C933" s="116"/>
      <c r="E933" s="205"/>
      <c r="F933" s="205"/>
      <c r="G933" s="205"/>
      <c r="H933" s="205"/>
      <c r="I933" s="205"/>
      <c r="K933" s="114"/>
      <c r="L933" s="114"/>
      <c r="M933" s="114"/>
      <c r="N933" s="114"/>
      <c r="O933" s="114"/>
      <c r="Q933" s="115"/>
      <c r="R933" s="115"/>
      <c r="S933" s="115"/>
      <c r="T933" s="115"/>
      <c r="U933" s="115"/>
      <c r="W933" s="223"/>
      <c r="Y933" s="205"/>
      <c r="Z933" s="204"/>
      <c r="AA933" s="204"/>
      <c r="AB933" s="114"/>
      <c r="AC933" s="221"/>
      <c r="AD933" s="115"/>
      <c r="AE933" s="115"/>
      <c r="AF933" s="115"/>
      <c r="AG933" s="115"/>
      <c r="AH933" s="115"/>
      <c r="AI933" s="115"/>
      <c r="AJ933" s="202"/>
      <c r="AK933" s="222"/>
      <c r="AN933" s="205"/>
      <c r="AO933" s="205"/>
      <c r="AP933" s="205"/>
      <c r="AQ933" s="205"/>
      <c r="AR933" s="205"/>
      <c r="AS933" s="205"/>
      <c r="AT933" s="205"/>
      <c r="AU933" s="205"/>
      <c r="AV933" s="205"/>
      <c r="AW933" s="205"/>
      <c r="AX933" s="205"/>
      <c r="AY933" s="205"/>
      <c r="AZ933" s="205"/>
      <c r="BA933" s="205"/>
      <c r="BB933" s="205"/>
      <c r="BC933" s="205"/>
      <c r="BD933" s="215"/>
      <c r="BE933" s="215"/>
      <c r="BF933" s="215"/>
      <c r="BG933" s="201"/>
      <c r="BH933" s="110"/>
      <c r="BI933" s="114"/>
      <c r="BJ933" s="114"/>
      <c r="BK933" s="114"/>
      <c r="BL933" s="114"/>
      <c r="BM933" s="114"/>
      <c r="BN933" s="114"/>
      <c r="BP933" s="114"/>
      <c r="BQ933" s="115"/>
      <c r="BR933" s="115"/>
      <c r="BS933" s="115"/>
      <c r="BT933" s="115"/>
      <c r="BU933" s="115"/>
      <c r="BV933" s="115"/>
      <c r="BW933" s="115"/>
      <c r="BX933" s="115"/>
      <c r="BY933" s="115"/>
      <c r="BZ933" s="115"/>
      <c r="CA933" s="115"/>
      <c r="CB933" s="201"/>
      <c r="CC933" s="201"/>
      <c r="CD933" s="201"/>
      <c r="CE933" s="110"/>
      <c r="CF933" s="223"/>
      <c r="CG933" s="223"/>
      <c r="CH933" s="223"/>
      <c r="CI933" s="223"/>
      <c r="CJ933" s="223"/>
      <c r="CK933" s="223"/>
      <c r="CL933" s="223"/>
      <c r="CM933" s="223"/>
      <c r="CN933" s="223"/>
      <c r="CO933" s="223"/>
      <c r="CP933" s="223"/>
      <c r="CQ933" s="223"/>
      <c r="CR933" s="223"/>
      <c r="CS933" s="223"/>
      <c r="CT933" s="223"/>
      <c r="CU933" s="223"/>
      <c r="CV933" s="201"/>
      <c r="CW933" s="201"/>
      <c r="CX933" s="110"/>
    </row>
    <row r="934" spans="3:102">
      <c r="C934" s="116"/>
      <c r="E934" s="205"/>
      <c r="F934" s="205"/>
      <c r="G934" s="205"/>
      <c r="H934" s="205"/>
      <c r="I934" s="205"/>
      <c r="K934" s="114"/>
      <c r="L934" s="114"/>
      <c r="M934" s="114"/>
      <c r="N934" s="114"/>
      <c r="O934" s="114"/>
      <c r="Q934" s="115"/>
      <c r="R934" s="115"/>
      <c r="S934" s="115"/>
      <c r="T934" s="115"/>
      <c r="U934" s="115"/>
      <c r="W934" s="223"/>
      <c r="Y934" s="205"/>
      <c r="Z934" s="204"/>
      <c r="AA934" s="204"/>
      <c r="AB934" s="114"/>
      <c r="AC934" s="221"/>
      <c r="AD934" s="115"/>
      <c r="AE934" s="115"/>
      <c r="AF934" s="115"/>
      <c r="AG934" s="115"/>
      <c r="AH934" s="115"/>
      <c r="AI934" s="115"/>
      <c r="AJ934" s="202"/>
      <c r="AK934" s="222"/>
      <c r="AN934" s="205"/>
      <c r="AO934" s="205"/>
      <c r="AP934" s="205"/>
      <c r="AQ934" s="205"/>
      <c r="AR934" s="205"/>
      <c r="AS934" s="205"/>
      <c r="AT934" s="205"/>
      <c r="AU934" s="205"/>
      <c r="AV934" s="205"/>
      <c r="AW934" s="205"/>
      <c r="AX934" s="205"/>
      <c r="AY934" s="205"/>
      <c r="AZ934" s="205"/>
      <c r="BA934" s="205"/>
      <c r="BB934" s="205"/>
      <c r="BC934" s="205"/>
      <c r="BD934" s="215"/>
      <c r="BE934" s="215"/>
      <c r="BF934" s="215"/>
      <c r="BG934" s="201"/>
      <c r="BH934" s="110"/>
      <c r="BI934" s="114"/>
      <c r="BJ934" s="114"/>
      <c r="BK934" s="114"/>
      <c r="BL934" s="114"/>
      <c r="BM934" s="114"/>
      <c r="BN934" s="114"/>
      <c r="BP934" s="114"/>
      <c r="BQ934" s="115"/>
      <c r="BR934" s="115"/>
      <c r="BS934" s="115"/>
      <c r="BT934" s="115"/>
      <c r="BU934" s="115"/>
      <c r="BV934" s="115"/>
      <c r="BW934" s="115"/>
      <c r="BX934" s="115"/>
      <c r="BY934" s="115"/>
      <c r="BZ934" s="115"/>
      <c r="CA934" s="115"/>
      <c r="CB934" s="201"/>
      <c r="CC934" s="201"/>
      <c r="CD934" s="201"/>
      <c r="CE934" s="110"/>
      <c r="CF934" s="223"/>
      <c r="CG934" s="223"/>
      <c r="CH934" s="223"/>
      <c r="CI934" s="223"/>
      <c r="CJ934" s="223"/>
      <c r="CK934" s="223"/>
      <c r="CL934" s="223"/>
      <c r="CM934" s="223"/>
      <c r="CN934" s="223"/>
      <c r="CO934" s="223"/>
      <c r="CP934" s="223"/>
      <c r="CQ934" s="223"/>
      <c r="CR934" s="223"/>
      <c r="CS934" s="223"/>
      <c r="CT934" s="223"/>
      <c r="CU934" s="223"/>
      <c r="CV934" s="201"/>
      <c r="CW934" s="201"/>
      <c r="CX934" s="110"/>
    </row>
    <row r="935" spans="3:102">
      <c r="C935" s="116"/>
      <c r="E935" s="205"/>
      <c r="F935" s="205"/>
      <c r="G935" s="205"/>
      <c r="H935" s="205"/>
      <c r="I935" s="205"/>
      <c r="K935" s="114"/>
      <c r="L935" s="114"/>
      <c r="M935" s="114"/>
      <c r="N935" s="114"/>
      <c r="O935" s="114"/>
      <c r="Q935" s="115"/>
      <c r="R935" s="115"/>
      <c r="S935" s="115"/>
      <c r="T935" s="115"/>
      <c r="U935" s="115"/>
      <c r="W935" s="223"/>
      <c r="Y935" s="205"/>
      <c r="Z935" s="204"/>
      <c r="AA935" s="204"/>
      <c r="AB935" s="114"/>
      <c r="AC935" s="221"/>
      <c r="AD935" s="115"/>
      <c r="AE935" s="115"/>
      <c r="AF935" s="115"/>
      <c r="AG935" s="115"/>
      <c r="AH935" s="115"/>
      <c r="AI935" s="115"/>
      <c r="AJ935" s="202"/>
      <c r="AK935" s="222"/>
      <c r="AN935" s="205"/>
      <c r="AO935" s="205"/>
      <c r="AP935" s="205"/>
      <c r="AQ935" s="205"/>
      <c r="AR935" s="205"/>
      <c r="AS935" s="205"/>
      <c r="AT935" s="205"/>
      <c r="AU935" s="205"/>
      <c r="AV935" s="205"/>
      <c r="AW935" s="205"/>
      <c r="AX935" s="205"/>
      <c r="AY935" s="205"/>
      <c r="AZ935" s="205"/>
      <c r="BA935" s="205"/>
      <c r="BB935" s="205"/>
      <c r="BC935" s="205"/>
      <c r="BD935" s="215"/>
      <c r="BE935" s="215"/>
      <c r="BF935" s="215"/>
      <c r="BG935" s="201"/>
      <c r="BH935" s="110"/>
      <c r="BI935" s="114"/>
      <c r="BJ935" s="114"/>
      <c r="BK935" s="114"/>
      <c r="BL935" s="114"/>
      <c r="BM935" s="114"/>
      <c r="BN935" s="114"/>
      <c r="BP935" s="114"/>
      <c r="BQ935" s="115"/>
      <c r="BR935" s="115"/>
      <c r="BS935" s="115"/>
      <c r="BT935" s="115"/>
      <c r="BU935" s="115"/>
      <c r="BV935" s="115"/>
      <c r="BW935" s="115"/>
      <c r="BX935" s="115"/>
      <c r="BY935" s="115"/>
      <c r="BZ935" s="115"/>
      <c r="CA935" s="115"/>
      <c r="CB935" s="201"/>
      <c r="CC935" s="201"/>
      <c r="CD935" s="201"/>
      <c r="CE935" s="110"/>
      <c r="CF935" s="223"/>
      <c r="CG935" s="223"/>
      <c r="CH935" s="223"/>
      <c r="CI935" s="223"/>
      <c r="CJ935" s="223"/>
      <c r="CK935" s="223"/>
      <c r="CL935" s="223"/>
      <c r="CM935" s="223"/>
      <c r="CN935" s="223"/>
      <c r="CO935" s="223"/>
      <c r="CP935" s="223"/>
      <c r="CQ935" s="223"/>
      <c r="CR935" s="223"/>
      <c r="CS935" s="223"/>
      <c r="CT935" s="223"/>
      <c r="CU935" s="223"/>
      <c r="CV935" s="201"/>
      <c r="CW935" s="201"/>
      <c r="CX935" s="110"/>
    </row>
    <row r="936" spans="3:102">
      <c r="C936" s="116"/>
      <c r="E936" s="205"/>
      <c r="F936" s="205"/>
      <c r="G936" s="205"/>
      <c r="H936" s="205"/>
      <c r="I936" s="205"/>
      <c r="K936" s="114"/>
      <c r="L936" s="114"/>
      <c r="M936" s="114"/>
      <c r="N936" s="114"/>
      <c r="O936" s="114"/>
      <c r="Q936" s="115"/>
      <c r="R936" s="115"/>
      <c r="S936" s="115"/>
      <c r="T936" s="115"/>
      <c r="U936" s="115"/>
      <c r="W936" s="223"/>
      <c r="Y936" s="205"/>
      <c r="Z936" s="204"/>
      <c r="AA936" s="204"/>
      <c r="AB936" s="114"/>
      <c r="AC936" s="221"/>
      <c r="AD936" s="115"/>
      <c r="AE936" s="115"/>
      <c r="AF936" s="115"/>
      <c r="AG936" s="115"/>
      <c r="AH936" s="115"/>
      <c r="AI936" s="115"/>
      <c r="AJ936" s="202"/>
      <c r="AK936" s="222"/>
      <c r="AN936" s="205"/>
      <c r="AO936" s="205"/>
      <c r="AP936" s="205"/>
      <c r="AQ936" s="205"/>
      <c r="AR936" s="205"/>
      <c r="AS936" s="205"/>
      <c r="AT936" s="205"/>
      <c r="AU936" s="205"/>
      <c r="AV936" s="205"/>
      <c r="AW936" s="205"/>
      <c r="AX936" s="205"/>
      <c r="AY936" s="205"/>
      <c r="AZ936" s="205"/>
      <c r="BA936" s="205"/>
      <c r="BB936" s="205"/>
      <c r="BC936" s="205"/>
      <c r="BD936" s="215"/>
      <c r="BE936" s="215"/>
      <c r="BF936" s="215"/>
      <c r="BG936" s="201"/>
      <c r="BH936" s="110"/>
      <c r="BI936" s="114"/>
      <c r="BJ936" s="114"/>
      <c r="BK936" s="114"/>
      <c r="BL936" s="114"/>
      <c r="BM936" s="114"/>
      <c r="BN936" s="114"/>
      <c r="BP936" s="114"/>
      <c r="BQ936" s="115"/>
      <c r="BR936" s="115"/>
      <c r="BS936" s="115"/>
      <c r="BT936" s="115"/>
      <c r="BU936" s="115"/>
      <c r="BV936" s="115"/>
      <c r="BW936" s="115"/>
      <c r="BX936" s="115"/>
      <c r="BY936" s="115"/>
      <c r="BZ936" s="115"/>
      <c r="CA936" s="115"/>
      <c r="CB936" s="201"/>
      <c r="CC936" s="201"/>
      <c r="CD936" s="201"/>
      <c r="CE936" s="110"/>
      <c r="CF936" s="223"/>
      <c r="CG936" s="223"/>
      <c r="CH936" s="223"/>
      <c r="CI936" s="223"/>
      <c r="CJ936" s="223"/>
      <c r="CK936" s="223"/>
      <c r="CL936" s="223"/>
      <c r="CM936" s="223"/>
      <c r="CN936" s="223"/>
      <c r="CO936" s="223"/>
      <c r="CP936" s="223"/>
      <c r="CQ936" s="223"/>
      <c r="CR936" s="223"/>
      <c r="CS936" s="223"/>
      <c r="CT936" s="223"/>
      <c r="CU936" s="223"/>
      <c r="CV936" s="201"/>
      <c r="CW936" s="201"/>
      <c r="CX936" s="110"/>
    </row>
    <row r="937" spans="3:102">
      <c r="C937" s="116"/>
      <c r="E937" s="205"/>
      <c r="F937" s="205"/>
      <c r="G937" s="205"/>
      <c r="H937" s="205"/>
      <c r="I937" s="205"/>
      <c r="K937" s="114"/>
      <c r="L937" s="114"/>
      <c r="M937" s="114"/>
      <c r="N937" s="114"/>
      <c r="O937" s="114"/>
      <c r="Q937" s="115"/>
      <c r="R937" s="115"/>
      <c r="S937" s="115"/>
      <c r="T937" s="115"/>
      <c r="U937" s="115"/>
      <c r="W937" s="223"/>
      <c r="Y937" s="205"/>
      <c r="Z937" s="204"/>
      <c r="AA937" s="204"/>
      <c r="AB937" s="114"/>
      <c r="AC937" s="221"/>
      <c r="AD937" s="115"/>
      <c r="AE937" s="115"/>
      <c r="AF937" s="115"/>
      <c r="AG937" s="115"/>
      <c r="AH937" s="115"/>
      <c r="AI937" s="115"/>
      <c r="AJ937" s="202"/>
      <c r="AK937" s="222"/>
      <c r="AN937" s="205"/>
      <c r="AO937" s="205"/>
      <c r="AP937" s="205"/>
      <c r="AQ937" s="205"/>
      <c r="AR937" s="205"/>
      <c r="AS937" s="205"/>
      <c r="AT937" s="205"/>
      <c r="AU937" s="205"/>
      <c r="AV937" s="205"/>
      <c r="AW937" s="205"/>
      <c r="AX937" s="205"/>
      <c r="AY937" s="205"/>
      <c r="AZ937" s="205"/>
      <c r="BA937" s="205"/>
      <c r="BB937" s="205"/>
      <c r="BC937" s="205"/>
      <c r="BD937" s="215"/>
      <c r="BE937" s="215"/>
      <c r="BF937" s="215"/>
      <c r="BG937" s="201"/>
      <c r="BH937" s="110"/>
      <c r="BI937" s="114"/>
      <c r="BJ937" s="114"/>
      <c r="BK937" s="114"/>
      <c r="BL937" s="114"/>
      <c r="BM937" s="114"/>
      <c r="BN937" s="114"/>
      <c r="BP937" s="114"/>
      <c r="BQ937" s="115"/>
      <c r="BR937" s="115"/>
      <c r="BS937" s="115"/>
      <c r="BT937" s="115"/>
      <c r="BU937" s="115"/>
      <c r="BV937" s="115"/>
      <c r="BW937" s="115"/>
      <c r="BX937" s="115"/>
      <c r="BY937" s="115"/>
      <c r="BZ937" s="115"/>
      <c r="CA937" s="115"/>
      <c r="CB937" s="201"/>
      <c r="CC937" s="201"/>
      <c r="CD937" s="201"/>
      <c r="CE937" s="110"/>
      <c r="CF937" s="223"/>
      <c r="CG937" s="223"/>
      <c r="CH937" s="223"/>
      <c r="CI937" s="223"/>
      <c r="CJ937" s="223"/>
      <c r="CK937" s="223"/>
      <c r="CL937" s="223"/>
      <c r="CM937" s="223"/>
      <c r="CN937" s="223"/>
      <c r="CO937" s="223"/>
      <c r="CP937" s="223"/>
      <c r="CQ937" s="223"/>
      <c r="CR937" s="223"/>
      <c r="CS937" s="223"/>
      <c r="CT937" s="223"/>
      <c r="CU937" s="223"/>
      <c r="CV937" s="201"/>
      <c r="CW937" s="201"/>
      <c r="CX937" s="110"/>
    </row>
    <row r="938" spans="3:102">
      <c r="C938" s="116"/>
      <c r="E938" s="205"/>
      <c r="F938" s="205"/>
      <c r="G938" s="205"/>
      <c r="H938" s="205"/>
      <c r="I938" s="205"/>
      <c r="K938" s="114"/>
      <c r="L938" s="114"/>
      <c r="M938" s="114"/>
      <c r="N938" s="114"/>
      <c r="O938" s="114"/>
      <c r="Q938" s="115"/>
      <c r="R938" s="115"/>
      <c r="S938" s="115"/>
      <c r="T938" s="115"/>
      <c r="U938" s="115"/>
      <c r="W938" s="223"/>
      <c r="Y938" s="205"/>
      <c r="Z938" s="204"/>
      <c r="AA938" s="204"/>
      <c r="AB938" s="114"/>
      <c r="AC938" s="221"/>
      <c r="AD938" s="115"/>
      <c r="AE938" s="115"/>
      <c r="AF938" s="115"/>
      <c r="AG938" s="115"/>
      <c r="AH938" s="115"/>
      <c r="AI938" s="115"/>
      <c r="AJ938" s="202"/>
      <c r="AK938" s="222"/>
      <c r="AN938" s="205"/>
      <c r="AO938" s="205"/>
      <c r="AP938" s="205"/>
      <c r="AQ938" s="205"/>
      <c r="AR938" s="205"/>
      <c r="AS938" s="205"/>
      <c r="AT938" s="205"/>
      <c r="AU938" s="205"/>
      <c r="AV938" s="205"/>
      <c r="AW938" s="205"/>
      <c r="AX938" s="205"/>
      <c r="AY938" s="205"/>
      <c r="AZ938" s="205"/>
      <c r="BA938" s="205"/>
      <c r="BB938" s="205"/>
      <c r="BC938" s="205"/>
      <c r="BD938" s="215"/>
      <c r="BE938" s="215"/>
      <c r="BF938" s="215"/>
      <c r="BG938" s="201"/>
      <c r="BH938" s="110"/>
      <c r="BI938" s="114"/>
      <c r="BJ938" s="114"/>
      <c r="BK938" s="114"/>
      <c r="BL938" s="114"/>
      <c r="BM938" s="114"/>
      <c r="BN938" s="114"/>
      <c r="BP938" s="114"/>
      <c r="BQ938" s="115"/>
      <c r="BR938" s="115"/>
      <c r="BS938" s="115"/>
      <c r="BT938" s="115"/>
      <c r="BU938" s="115"/>
      <c r="BV938" s="115"/>
      <c r="BW938" s="115"/>
      <c r="BX938" s="115"/>
      <c r="BY938" s="115"/>
      <c r="BZ938" s="115"/>
      <c r="CA938" s="115"/>
      <c r="CB938" s="201"/>
      <c r="CC938" s="201"/>
      <c r="CD938" s="201"/>
      <c r="CE938" s="110"/>
      <c r="CF938" s="223"/>
      <c r="CG938" s="223"/>
      <c r="CH938" s="223"/>
      <c r="CI938" s="223"/>
      <c r="CJ938" s="223"/>
      <c r="CK938" s="223"/>
      <c r="CL938" s="223"/>
      <c r="CM938" s="223"/>
      <c r="CN938" s="223"/>
      <c r="CO938" s="223"/>
      <c r="CP938" s="223"/>
      <c r="CQ938" s="223"/>
      <c r="CR938" s="223"/>
      <c r="CS938" s="223"/>
      <c r="CT938" s="223"/>
      <c r="CU938" s="223"/>
      <c r="CV938" s="201"/>
      <c r="CW938" s="201"/>
      <c r="CX938" s="110"/>
    </row>
    <row r="939" spans="3:102">
      <c r="C939" s="116"/>
      <c r="E939" s="205"/>
      <c r="F939" s="205"/>
      <c r="G939" s="205"/>
      <c r="H939" s="205"/>
      <c r="I939" s="205"/>
      <c r="K939" s="114"/>
      <c r="L939" s="114"/>
      <c r="M939" s="114"/>
      <c r="N939" s="114"/>
      <c r="O939" s="114"/>
      <c r="Q939" s="115"/>
      <c r="R939" s="115"/>
      <c r="S939" s="115"/>
      <c r="T939" s="115"/>
      <c r="U939" s="115"/>
      <c r="W939" s="223"/>
      <c r="Y939" s="205"/>
      <c r="Z939" s="204"/>
      <c r="AA939" s="204"/>
      <c r="AB939" s="114"/>
      <c r="AC939" s="221"/>
      <c r="AD939" s="115"/>
      <c r="AE939" s="115"/>
      <c r="AF939" s="115"/>
      <c r="AG939" s="115"/>
      <c r="AH939" s="115"/>
      <c r="AI939" s="115"/>
      <c r="AJ939" s="202"/>
      <c r="AK939" s="222"/>
      <c r="AN939" s="205"/>
      <c r="AO939" s="205"/>
      <c r="AP939" s="205"/>
      <c r="AQ939" s="205"/>
      <c r="AR939" s="205"/>
      <c r="AS939" s="205"/>
      <c r="AT939" s="205"/>
      <c r="AU939" s="205"/>
      <c r="AV939" s="205"/>
      <c r="AW939" s="205"/>
      <c r="AX939" s="205"/>
      <c r="AY939" s="205"/>
      <c r="AZ939" s="205"/>
      <c r="BA939" s="205"/>
      <c r="BB939" s="205"/>
      <c r="BC939" s="205"/>
      <c r="BD939" s="215"/>
      <c r="BE939" s="215"/>
      <c r="BF939" s="215"/>
      <c r="BG939" s="201"/>
      <c r="BH939" s="110"/>
      <c r="BI939" s="114"/>
      <c r="BJ939" s="114"/>
      <c r="BK939" s="114"/>
      <c r="BL939" s="114"/>
      <c r="BM939" s="114"/>
      <c r="BN939" s="114"/>
      <c r="BP939" s="114"/>
      <c r="BQ939" s="115"/>
      <c r="BR939" s="115"/>
      <c r="BS939" s="115"/>
      <c r="BT939" s="115"/>
      <c r="BU939" s="115"/>
      <c r="BV939" s="115"/>
      <c r="BW939" s="115"/>
      <c r="BX939" s="115"/>
      <c r="BY939" s="115"/>
      <c r="BZ939" s="115"/>
      <c r="CA939" s="115"/>
      <c r="CB939" s="201"/>
      <c r="CC939" s="201"/>
      <c r="CD939" s="201"/>
      <c r="CE939" s="110"/>
      <c r="CF939" s="223"/>
      <c r="CG939" s="223"/>
      <c r="CH939" s="223"/>
      <c r="CI939" s="223"/>
      <c r="CJ939" s="223"/>
      <c r="CK939" s="223"/>
      <c r="CL939" s="223"/>
      <c r="CM939" s="223"/>
      <c r="CN939" s="223"/>
      <c r="CO939" s="223"/>
      <c r="CP939" s="223"/>
      <c r="CQ939" s="223"/>
      <c r="CR939" s="223"/>
      <c r="CS939" s="223"/>
      <c r="CT939" s="223"/>
      <c r="CU939" s="223"/>
      <c r="CV939" s="201"/>
      <c r="CW939" s="201"/>
      <c r="CX939" s="110"/>
    </row>
    <row r="940" spans="3:102">
      <c r="C940" s="116"/>
      <c r="E940" s="205"/>
      <c r="F940" s="205"/>
      <c r="G940" s="205"/>
      <c r="H940" s="205"/>
      <c r="I940" s="205"/>
      <c r="K940" s="114"/>
      <c r="L940" s="114"/>
      <c r="M940" s="114"/>
      <c r="N940" s="114"/>
      <c r="O940" s="114"/>
      <c r="Q940" s="115"/>
      <c r="R940" s="115"/>
      <c r="S940" s="115"/>
      <c r="T940" s="115"/>
      <c r="U940" s="115"/>
      <c r="W940" s="223"/>
      <c r="Y940" s="205"/>
      <c r="Z940" s="204"/>
      <c r="AA940" s="204"/>
      <c r="AB940" s="114"/>
      <c r="AC940" s="221"/>
      <c r="AD940" s="115"/>
      <c r="AE940" s="115"/>
      <c r="AF940" s="115"/>
      <c r="AG940" s="115"/>
      <c r="AH940" s="115"/>
      <c r="AI940" s="115"/>
      <c r="AJ940" s="202"/>
      <c r="AK940" s="222"/>
      <c r="AN940" s="205"/>
      <c r="AO940" s="205"/>
      <c r="AP940" s="205"/>
      <c r="AQ940" s="205"/>
      <c r="AR940" s="205"/>
      <c r="AS940" s="205"/>
      <c r="AT940" s="205"/>
      <c r="AU940" s="205"/>
      <c r="AV940" s="205"/>
      <c r="AW940" s="205"/>
      <c r="AX940" s="205"/>
      <c r="AY940" s="205"/>
      <c r="AZ940" s="205"/>
      <c r="BA940" s="205"/>
      <c r="BB940" s="205"/>
      <c r="BC940" s="205"/>
      <c r="BD940" s="215"/>
      <c r="BE940" s="215"/>
      <c r="BF940" s="215"/>
      <c r="BG940" s="201"/>
      <c r="BH940" s="110"/>
      <c r="BI940" s="114"/>
      <c r="BJ940" s="114"/>
      <c r="BK940" s="114"/>
      <c r="BL940" s="114"/>
      <c r="BM940" s="114"/>
      <c r="BN940" s="114"/>
      <c r="BP940" s="114"/>
      <c r="BQ940" s="115"/>
      <c r="BR940" s="115"/>
      <c r="BS940" s="115"/>
      <c r="BT940" s="115"/>
      <c r="BU940" s="115"/>
      <c r="BV940" s="115"/>
      <c r="BW940" s="115"/>
      <c r="BX940" s="115"/>
      <c r="BY940" s="115"/>
      <c r="BZ940" s="115"/>
      <c r="CA940" s="115"/>
      <c r="CB940" s="201"/>
      <c r="CC940" s="201"/>
      <c r="CD940" s="201"/>
      <c r="CE940" s="110"/>
      <c r="CF940" s="223"/>
      <c r="CG940" s="223"/>
      <c r="CH940" s="223"/>
      <c r="CI940" s="223"/>
      <c r="CJ940" s="223"/>
      <c r="CK940" s="223"/>
      <c r="CL940" s="223"/>
      <c r="CM940" s="223"/>
      <c r="CN940" s="223"/>
      <c r="CO940" s="223"/>
      <c r="CP940" s="223"/>
      <c r="CQ940" s="223"/>
      <c r="CR940" s="223"/>
      <c r="CS940" s="223"/>
      <c r="CT940" s="223"/>
      <c r="CU940" s="223"/>
      <c r="CV940" s="201"/>
      <c r="CW940" s="201"/>
      <c r="CX940" s="110"/>
    </row>
    <row r="941" spans="3:102">
      <c r="C941" s="116"/>
      <c r="E941" s="205"/>
      <c r="F941" s="205"/>
      <c r="G941" s="205"/>
      <c r="H941" s="205"/>
      <c r="I941" s="205"/>
      <c r="K941" s="114"/>
      <c r="L941" s="114"/>
      <c r="M941" s="114"/>
      <c r="N941" s="114"/>
      <c r="O941" s="114"/>
      <c r="Q941" s="115"/>
      <c r="R941" s="115"/>
      <c r="S941" s="115"/>
      <c r="T941" s="115"/>
      <c r="U941" s="115"/>
      <c r="W941" s="223"/>
      <c r="Y941" s="205"/>
      <c r="Z941" s="204"/>
      <c r="AA941" s="204"/>
      <c r="AB941" s="114"/>
      <c r="AC941" s="221"/>
      <c r="AD941" s="115"/>
      <c r="AE941" s="115"/>
      <c r="AF941" s="115"/>
      <c r="AG941" s="115"/>
      <c r="AH941" s="115"/>
      <c r="AI941" s="115"/>
      <c r="AJ941" s="202"/>
      <c r="AK941" s="222"/>
      <c r="AN941" s="205"/>
      <c r="AO941" s="205"/>
      <c r="AP941" s="205"/>
      <c r="AQ941" s="205"/>
      <c r="AR941" s="205"/>
      <c r="AS941" s="205"/>
      <c r="AT941" s="205"/>
      <c r="AU941" s="205"/>
      <c r="AV941" s="205"/>
      <c r="AW941" s="205"/>
      <c r="AX941" s="205"/>
      <c r="AY941" s="205"/>
      <c r="AZ941" s="205"/>
      <c r="BA941" s="205"/>
      <c r="BB941" s="205"/>
      <c r="BC941" s="205"/>
      <c r="BD941" s="215"/>
      <c r="BE941" s="215"/>
      <c r="BF941" s="215"/>
      <c r="BG941" s="201"/>
      <c r="BH941" s="110"/>
      <c r="BI941" s="114"/>
      <c r="BJ941" s="114"/>
      <c r="BK941" s="114"/>
      <c r="BL941" s="114"/>
      <c r="BM941" s="114"/>
      <c r="BN941" s="114"/>
      <c r="BP941" s="114"/>
      <c r="BQ941" s="115"/>
      <c r="BR941" s="115"/>
      <c r="BS941" s="115"/>
      <c r="BT941" s="115"/>
      <c r="BU941" s="115"/>
      <c r="BV941" s="115"/>
      <c r="BW941" s="115"/>
      <c r="BX941" s="115"/>
      <c r="BY941" s="115"/>
      <c r="BZ941" s="115"/>
      <c r="CA941" s="115"/>
      <c r="CB941" s="201"/>
      <c r="CC941" s="201"/>
      <c r="CD941" s="201"/>
      <c r="CE941" s="110"/>
      <c r="CF941" s="223"/>
      <c r="CG941" s="223"/>
      <c r="CH941" s="223"/>
      <c r="CI941" s="223"/>
      <c r="CJ941" s="223"/>
      <c r="CK941" s="223"/>
      <c r="CL941" s="223"/>
      <c r="CM941" s="223"/>
      <c r="CN941" s="223"/>
      <c r="CO941" s="223"/>
      <c r="CP941" s="223"/>
      <c r="CQ941" s="223"/>
      <c r="CR941" s="223"/>
      <c r="CS941" s="223"/>
      <c r="CT941" s="223"/>
      <c r="CU941" s="223"/>
      <c r="CV941" s="201"/>
      <c r="CW941" s="201"/>
      <c r="CX941" s="110"/>
    </row>
    <row r="942" spans="3:102">
      <c r="C942" s="116"/>
      <c r="E942" s="205"/>
      <c r="F942" s="205"/>
      <c r="G942" s="205"/>
      <c r="H942" s="205"/>
      <c r="I942" s="205"/>
      <c r="K942" s="114"/>
      <c r="L942" s="114"/>
      <c r="M942" s="114"/>
      <c r="N942" s="114"/>
      <c r="O942" s="114"/>
      <c r="Q942" s="115"/>
      <c r="R942" s="115"/>
      <c r="S942" s="115"/>
      <c r="T942" s="115"/>
      <c r="U942" s="115"/>
      <c r="W942" s="223"/>
      <c r="Y942" s="205"/>
      <c r="Z942" s="204"/>
      <c r="AA942" s="204"/>
      <c r="AB942" s="114"/>
      <c r="AC942" s="221"/>
      <c r="AD942" s="115"/>
      <c r="AE942" s="115"/>
      <c r="AF942" s="115"/>
      <c r="AG942" s="115"/>
      <c r="AH942" s="115"/>
      <c r="AI942" s="115"/>
      <c r="AJ942" s="202"/>
      <c r="AK942" s="222"/>
      <c r="AN942" s="205"/>
      <c r="AO942" s="205"/>
      <c r="AP942" s="205"/>
      <c r="AQ942" s="205"/>
      <c r="AR942" s="205"/>
      <c r="AS942" s="205"/>
      <c r="AT942" s="205"/>
      <c r="AU942" s="205"/>
      <c r="AV942" s="205"/>
      <c r="AW942" s="205"/>
      <c r="AX942" s="205"/>
      <c r="AY942" s="205"/>
      <c r="AZ942" s="205"/>
      <c r="BA942" s="205"/>
      <c r="BB942" s="205"/>
      <c r="BC942" s="205"/>
      <c r="BD942" s="215"/>
      <c r="BE942" s="215"/>
      <c r="BF942" s="215"/>
      <c r="BG942" s="201"/>
      <c r="BH942" s="110"/>
      <c r="BI942" s="114"/>
      <c r="BJ942" s="114"/>
      <c r="BK942" s="114"/>
      <c r="BL942" s="114"/>
      <c r="BM942" s="114"/>
      <c r="BN942" s="114"/>
      <c r="BP942" s="114"/>
      <c r="BQ942" s="115"/>
      <c r="BR942" s="115"/>
      <c r="BS942" s="115"/>
      <c r="BT942" s="115"/>
      <c r="BU942" s="115"/>
      <c r="BV942" s="115"/>
      <c r="BW942" s="115"/>
      <c r="BX942" s="115"/>
      <c r="BY942" s="115"/>
      <c r="BZ942" s="115"/>
      <c r="CA942" s="115"/>
      <c r="CB942" s="201"/>
      <c r="CC942" s="201"/>
      <c r="CD942" s="201"/>
      <c r="CE942" s="110"/>
      <c r="CF942" s="223"/>
      <c r="CG942" s="223"/>
      <c r="CH942" s="223"/>
      <c r="CI942" s="223"/>
      <c r="CJ942" s="223"/>
      <c r="CK942" s="223"/>
      <c r="CL942" s="223"/>
      <c r="CM942" s="223"/>
      <c r="CN942" s="223"/>
      <c r="CO942" s="223"/>
      <c r="CP942" s="223"/>
      <c r="CQ942" s="223"/>
      <c r="CR942" s="223"/>
      <c r="CS942" s="223"/>
      <c r="CT942" s="223"/>
      <c r="CU942" s="223"/>
      <c r="CV942" s="201"/>
      <c r="CW942" s="201"/>
      <c r="CX942" s="110"/>
    </row>
    <row r="943" spans="3:102">
      <c r="C943" s="116"/>
      <c r="E943" s="205"/>
      <c r="F943" s="205"/>
      <c r="G943" s="205"/>
      <c r="H943" s="205"/>
      <c r="I943" s="205"/>
      <c r="K943" s="114"/>
      <c r="L943" s="114"/>
      <c r="M943" s="114"/>
      <c r="N943" s="114"/>
      <c r="O943" s="114"/>
      <c r="Q943" s="115"/>
      <c r="R943" s="115"/>
      <c r="S943" s="115"/>
      <c r="T943" s="115"/>
      <c r="U943" s="115"/>
      <c r="W943" s="223"/>
      <c r="Y943" s="205"/>
      <c r="Z943" s="204"/>
      <c r="AA943" s="204"/>
      <c r="AB943" s="114"/>
      <c r="AC943" s="221"/>
      <c r="AD943" s="115"/>
      <c r="AE943" s="115"/>
      <c r="AF943" s="115"/>
      <c r="AG943" s="115"/>
      <c r="AH943" s="115"/>
      <c r="AI943" s="115"/>
      <c r="AJ943" s="202"/>
      <c r="AK943" s="222"/>
      <c r="AN943" s="205"/>
      <c r="AO943" s="205"/>
      <c r="AP943" s="205"/>
      <c r="AQ943" s="205"/>
      <c r="AR943" s="205"/>
      <c r="AS943" s="205"/>
      <c r="AT943" s="205"/>
      <c r="AU943" s="205"/>
      <c r="AV943" s="205"/>
      <c r="AW943" s="205"/>
      <c r="AX943" s="205"/>
      <c r="AY943" s="205"/>
      <c r="AZ943" s="205"/>
      <c r="BA943" s="205"/>
      <c r="BB943" s="205"/>
      <c r="BC943" s="205"/>
      <c r="BD943" s="215"/>
      <c r="BE943" s="215"/>
      <c r="BF943" s="215"/>
      <c r="BG943" s="201"/>
      <c r="BH943" s="110"/>
      <c r="BI943" s="114"/>
      <c r="BJ943" s="114"/>
      <c r="BK943" s="114"/>
      <c r="BL943" s="114"/>
      <c r="BM943" s="114"/>
      <c r="BN943" s="114"/>
      <c r="BP943" s="114"/>
      <c r="BQ943" s="115"/>
      <c r="BR943" s="115"/>
      <c r="BS943" s="115"/>
      <c r="BT943" s="115"/>
      <c r="BU943" s="115"/>
      <c r="BV943" s="115"/>
      <c r="BW943" s="115"/>
      <c r="BX943" s="115"/>
      <c r="BY943" s="115"/>
      <c r="BZ943" s="115"/>
      <c r="CA943" s="115"/>
      <c r="CB943" s="201"/>
      <c r="CC943" s="201"/>
      <c r="CD943" s="201"/>
      <c r="CE943" s="110"/>
      <c r="CF943" s="223"/>
      <c r="CG943" s="223"/>
      <c r="CH943" s="223"/>
      <c r="CI943" s="223"/>
      <c r="CJ943" s="223"/>
      <c r="CK943" s="223"/>
      <c r="CL943" s="223"/>
      <c r="CM943" s="223"/>
      <c r="CN943" s="223"/>
      <c r="CO943" s="223"/>
      <c r="CP943" s="223"/>
      <c r="CQ943" s="223"/>
      <c r="CR943" s="223"/>
      <c r="CS943" s="223"/>
      <c r="CT943" s="223"/>
      <c r="CU943" s="223"/>
      <c r="CV943" s="201"/>
      <c r="CW943" s="201"/>
      <c r="CX943" s="110"/>
    </row>
    <row r="944" spans="3:102">
      <c r="C944" s="116"/>
      <c r="E944" s="205"/>
      <c r="F944" s="205"/>
      <c r="G944" s="205"/>
      <c r="H944" s="205"/>
      <c r="I944" s="205"/>
      <c r="K944" s="114"/>
      <c r="L944" s="114"/>
      <c r="M944" s="114"/>
      <c r="N944" s="114"/>
      <c r="O944" s="114"/>
      <c r="Q944" s="115"/>
      <c r="R944" s="115"/>
      <c r="S944" s="115"/>
      <c r="T944" s="115"/>
      <c r="U944" s="115"/>
      <c r="W944" s="223"/>
      <c r="Y944" s="205"/>
      <c r="Z944" s="204"/>
      <c r="AA944" s="204"/>
      <c r="AB944" s="114"/>
      <c r="AC944" s="221"/>
      <c r="AD944" s="115"/>
      <c r="AE944" s="115"/>
      <c r="AF944" s="115"/>
      <c r="AG944" s="115"/>
      <c r="AH944" s="115"/>
      <c r="AI944" s="115"/>
      <c r="AJ944" s="202"/>
      <c r="AK944" s="222"/>
      <c r="AN944" s="205"/>
      <c r="AO944" s="205"/>
      <c r="AP944" s="205"/>
      <c r="AQ944" s="205"/>
      <c r="AR944" s="205"/>
      <c r="AS944" s="205"/>
      <c r="AT944" s="205"/>
      <c r="AU944" s="205"/>
      <c r="AV944" s="205"/>
      <c r="AW944" s="205"/>
      <c r="AX944" s="205"/>
      <c r="AY944" s="205"/>
      <c r="AZ944" s="205"/>
      <c r="BA944" s="205"/>
      <c r="BB944" s="205"/>
      <c r="BC944" s="205"/>
      <c r="BD944" s="215"/>
      <c r="BE944" s="215"/>
      <c r="BF944" s="215"/>
      <c r="BG944" s="201"/>
      <c r="BH944" s="110"/>
      <c r="BI944" s="114"/>
      <c r="BJ944" s="114"/>
      <c r="BK944" s="114"/>
      <c r="BL944" s="114"/>
      <c r="BM944" s="114"/>
      <c r="BN944" s="114"/>
      <c r="BP944" s="114"/>
      <c r="BQ944" s="115"/>
      <c r="BR944" s="115"/>
      <c r="BS944" s="115"/>
      <c r="BT944" s="115"/>
      <c r="BU944" s="115"/>
      <c r="BV944" s="115"/>
      <c r="BW944" s="115"/>
      <c r="BX944" s="115"/>
      <c r="BY944" s="115"/>
      <c r="BZ944" s="115"/>
      <c r="CA944" s="115"/>
      <c r="CB944" s="201"/>
      <c r="CC944" s="201"/>
      <c r="CD944" s="201"/>
      <c r="CE944" s="110"/>
      <c r="CF944" s="223"/>
      <c r="CG944" s="223"/>
      <c r="CH944" s="223"/>
      <c r="CI944" s="223"/>
      <c r="CJ944" s="223"/>
      <c r="CK944" s="223"/>
      <c r="CL944" s="223"/>
      <c r="CM944" s="223"/>
      <c r="CN944" s="223"/>
      <c r="CO944" s="223"/>
      <c r="CP944" s="223"/>
      <c r="CQ944" s="223"/>
      <c r="CR944" s="223"/>
      <c r="CS944" s="223"/>
      <c r="CT944" s="223"/>
      <c r="CU944" s="223"/>
      <c r="CV944" s="201"/>
      <c r="CW944" s="201"/>
      <c r="CX944" s="110"/>
    </row>
    <row r="945" spans="3:102">
      <c r="C945" s="116"/>
      <c r="E945" s="205"/>
      <c r="F945" s="205"/>
      <c r="G945" s="205"/>
      <c r="H945" s="205"/>
      <c r="I945" s="205"/>
      <c r="K945" s="114"/>
      <c r="L945" s="114"/>
      <c r="M945" s="114"/>
      <c r="N945" s="114"/>
      <c r="O945" s="114"/>
      <c r="Q945" s="115"/>
      <c r="R945" s="115"/>
      <c r="S945" s="115"/>
      <c r="T945" s="115"/>
      <c r="U945" s="115"/>
      <c r="W945" s="223"/>
      <c r="Y945" s="205"/>
      <c r="Z945" s="204"/>
      <c r="AA945" s="204"/>
      <c r="AB945" s="114"/>
      <c r="AC945" s="221"/>
      <c r="AD945" s="115"/>
      <c r="AE945" s="115"/>
      <c r="AF945" s="115"/>
      <c r="AG945" s="115"/>
      <c r="AH945" s="115"/>
      <c r="AI945" s="115"/>
      <c r="AJ945" s="202"/>
      <c r="AK945" s="222"/>
      <c r="AN945" s="205"/>
      <c r="AO945" s="205"/>
      <c r="AP945" s="205"/>
      <c r="AQ945" s="205"/>
      <c r="AR945" s="205"/>
      <c r="AS945" s="205"/>
      <c r="AT945" s="205"/>
      <c r="AU945" s="205"/>
      <c r="AV945" s="205"/>
      <c r="AW945" s="205"/>
      <c r="AX945" s="205"/>
      <c r="AY945" s="205"/>
      <c r="AZ945" s="205"/>
      <c r="BA945" s="205"/>
      <c r="BB945" s="205"/>
      <c r="BC945" s="205"/>
      <c r="BD945" s="215"/>
      <c r="BE945" s="215"/>
      <c r="BF945" s="215"/>
      <c r="BG945" s="201"/>
      <c r="BH945" s="110"/>
      <c r="BI945" s="114"/>
      <c r="BJ945" s="114"/>
      <c r="BK945" s="114"/>
      <c r="BL945" s="114"/>
      <c r="BM945" s="114"/>
      <c r="BN945" s="114"/>
      <c r="BP945" s="114"/>
      <c r="BQ945" s="115"/>
      <c r="BR945" s="115"/>
      <c r="BS945" s="115"/>
      <c r="BT945" s="115"/>
      <c r="BU945" s="115"/>
      <c r="BV945" s="115"/>
      <c r="BW945" s="115"/>
      <c r="BX945" s="115"/>
      <c r="BY945" s="115"/>
      <c r="BZ945" s="115"/>
      <c r="CA945" s="115"/>
      <c r="CB945" s="201"/>
      <c r="CC945" s="201"/>
      <c r="CD945" s="201"/>
      <c r="CE945" s="110"/>
      <c r="CF945" s="223"/>
      <c r="CG945" s="223"/>
      <c r="CH945" s="223"/>
      <c r="CI945" s="223"/>
      <c r="CJ945" s="223"/>
      <c r="CK945" s="223"/>
      <c r="CL945" s="223"/>
      <c r="CM945" s="223"/>
      <c r="CN945" s="223"/>
      <c r="CO945" s="223"/>
      <c r="CP945" s="223"/>
      <c r="CQ945" s="223"/>
      <c r="CR945" s="223"/>
      <c r="CS945" s="223"/>
      <c r="CT945" s="223"/>
      <c r="CU945" s="223"/>
      <c r="CV945" s="201"/>
      <c r="CW945" s="201"/>
      <c r="CX945" s="110"/>
    </row>
    <row r="946" spans="3:102">
      <c r="C946" s="116"/>
      <c r="E946" s="205"/>
      <c r="F946" s="205"/>
      <c r="G946" s="205"/>
      <c r="H946" s="205"/>
      <c r="I946" s="205"/>
      <c r="K946" s="114"/>
      <c r="L946" s="114"/>
      <c r="M946" s="114"/>
      <c r="N946" s="114"/>
      <c r="O946" s="114"/>
      <c r="Q946" s="115"/>
      <c r="R946" s="115"/>
      <c r="S946" s="115"/>
      <c r="T946" s="115"/>
      <c r="U946" s="115"/>
      <c r="W946" s="223"/>
      <c r="Y946" s="205"/>
      <c r="Z946" s="204"/>
      <c r="AA946" s="204"/>
      <c r="AB946" s="114"/>
      <c r="AC946" s="221"/>
      <c r="AD946" s="115"/>
      <c r="AE946" s="115"/>
      <c r="AF946" s="115"/>
      <c r="AG946" s="115"/>
      <c r="AH946" s="115"/>
      <c r="AI946" s="115"/>
      <c r="AJ946" s="202"/>
      <c r="AK946" s="222"/>
      <c r="AN946" s="205"/>
      <c r="AO946" s="205"/>
      <c r="AP946" s="205"/>
      <c r="AQ946" s="205"/>
      <c r="AR946" s="205"/>
      <c r="AS946" s="205"/>
      <c r="AT946" s="205"/>
      <c r="AU946" s="205"/>
      <c r="AV946" s="205"/>
      <c r="AW946" s="205"/>
      <c r="AX946" s="205"/>
      <c r="AY946" s="205"/>
      <c r="AZ946" s="205"/>
      <c r="BA946" s="205"/>
      <c r="BB946" s="205"/>
      <c r="BC946" s="205"/>
      <c r="BD946" s="215"/>
      <c r="BE946" s="215"/>
      <c r="BF946" s="215"/>
      <c r="BG946" s="201"/>
      <c r="BH946" s="110"/>
      <c r="BI946" s="114"/>
      <c r="BJ946" s="114"/>
      <c r="BK946" s="114"/>
      <c r="BL946" s="114"/>
      <c r="BM946" s="114"/>
      <c r="BN946" s="114"/>
      <c r="BP946" s="114"/>
      <c r="BQ946" s="115"/>
      <c r="BR946" s="115"/>
      <c r="BS946" s="115"/>
      <c r="BT946" s="115"/>
      <c r="BU946" s="115"/>
      <c r="BV946" s="115"/>
      <c r="BW946" s="115"/>
      <c r="BX946" s="115"/>
      <c r="BY946" s="115"/>
      <c r="BZ946" s="115"/>
      <c r="CA946" s="115"/>
      <c r="CB946" s="201"/>
      <c r="CC946" s="201"/>
      <c r="CD946" s="201"/>
      <c r="CE946" s="110"/>
      <c r="CF946" s="223"/>
      <c r="CG946" s="223"/>
      <c r="CH946" s="223"/>
      <c r="CI946" s="223"/>
      <c r="CJ946" s="223"/>
      <c r="CK946" s="223"/>
      <c r="CL946" s="223"/>
      <c r="CM946" s="223"/>
      <c r="CN946" s="223"/>
      <c r="CO946" s="223"/>
      <c r="CP946" s="223"/>
      <c r="CQ946" s="223"/>
      <c r="CR946" s="223"/>
      <c r="CS946" s="223"/>
      <c r="CT946" s="223"/>
      <c r="CU946" s="223"/>
      <c r="CV946" s="201"/>
      <c r="CW946" s="201"/>
      <c r="CX946" s="110"/>
    </row>
    <row r="947" spans="3:102">
      <c r="C947" s="116"/>
      <c r="E947" s="205"/>
      <c r="F947" s="205"/>
      <c r="G947" s="205"/>
      <c r="H947" s="205"/>
      <c r="I947" s="205"/>
      <c r="K947" s="114"/>
      <c r="L947" s="114"/>
      <c r="M947" s="114"/>
      <c r="N947" s="114"/>
      <c r="O947" s="114"/>
      <c r="Q947" s="115"/>
      <c r="R947" s="115"/>
      <c r="S947" s="115"/>
      <c r="T947" s="115"/>
      <c r="U947" s="115"/>
      <c r="W947" s="223"/>
      <c r="Y947" s="205"/>
      <c r="Z947" s="204"/>
      <c r="AA947" s="204"/>
      <c r="AB947" s="114"/>
      <c r="AC947" s="221"/>
      <c r="AD947" s="115"/>
      <c r="AE947" s="115"/>
      <c r="AF947" s="115"/>
      <c r="AG947" s="115"/>
      <c r="AH947" s="115"/>
      <c r="AI947" s="115"/>
      <c r="AJ947" s="202"/>
      <c r="AK947" s="222"/>
      <c r="AN947" s="205"/>
      <c r="AO947" s="205"/>
      <c r="AP947" s="205"/>
      <c r="AQ947" s="205"/>
      <c r="AR947" s="205"/>
      <c r="AS947" s="205"/>
      <c r="AT947" s="205"/>
      <c r="AU947" s="205"/>
      <c r="AV947" s="205"/>
      <c r="AW947" s="205"/>
      <c r="AX947" s="205"/>
      <c r="AY947" s="205"/>
      <c r="AZ947" s="205"/>
      <c r="BA947" s="205"/>
      <c r="BB947" s="205"/>
      <c r="BC947" s="205"/>
      <c r="BD947" s="215"/>
      <c r="BE947" s="215"/>
      <c r="BF947" s="215"/>
      <c r="BG947" s="201"/>
      <c r="BH947" s="110"/>
      <c r="BI947" s="114"/>
      <c r="BJ947" s="114"/>
      <c r="BK947" s="114"/>
      <c r="BL947" s="114"/>
      <c r="BM947" s="114"/>
      <c r="BN947" s="114"/>
      <c r="BP947" s="114"/>
      <c r="BQ947" s="115"/>
      <c r="BR947" s="115"/>
      <c r="BS947" s="115"/>
      <c r="BT947" s="115"/>
      <c r="BU947" s="115"/>
      <c r="BV947" s="115"/>
      <c r="BW947" s="115"/>
      <c r="BX947" s="115"/>
      <c r="BY947" s="115"/>
      <c r="BZ947" s="115"/>
      <c r="CA947" s="115"/>
      <c r="CB947" s="201"/>
      <c r="CC947" s="201"/>
      <c r="CD947" s="201"/>
      <c r="CE947" s="110"/>
      <c r="CF947" s="223"/>
      <c r="CG947" s="223"/>
      <c r="CH947" s="223"/>
      <c r="CI947" s="223"/>
      <c r="CJ947" s="223"/>
      <c r="CK947" s="223"/>
      <c r="CL947" s="223"/>
      <c r="CM947" s="223"/>
      <c r="CN947" s="223"/>
      <c r="CO947" s="223"/>
      <c r="CP947" s="223"/>
      <c r="CQ947" s="223"/>
      <c r="CR947" s="223"/>
      <c r="CS947" s="223"/>
      <c r="CT947" s="223"/>
      <c r="CU947" s="223"/>
      <c r="CV947" s="201"/>
      <c r="CW947" s="201"/>
      <c r="CX947" s="110"/>
    </row>
    <row r="948" spans="3:102">
      <c r="C948" s="116"/>
      <c r="E948" s="205"/>
      <c r="F948" s="205"/>
      <c r="G948" s="205"/>
      <c r="H948" s="205"/>
      <c r="I948" s="205"/>
      <c r="K948" s="114"/>
      <c r="L948" s="114"/>
      <c r="M948" s="114"/>
      <c r="N948" s="114"/>
      <c r="O948" s="114"/>
      <c r="Q948" s="115"/>
      <c r="R948" s="115"/>
      <c r="S948" s="115"/>
      <c r="T948" s="115"/>
      <c r="U948" s="115"/>
      <c r="W948" s="223"/>
      <c r="Y948" s="205"/>
      <c r="Z948" s="204"/>
      <c r="AA948" s="204"/>
      <c r="AB948" s="114"/>
      <c r="AC948" s="221"/>
      <c r="AD948" s="115"/>
      <c r="AE948" s="115"/>
      <c r="AF948" s="115"/>
      <c r="AG948" s="115"/>
      <c r="AH948" s="115"/>
      <c r="AI948" s="115"/>
      <c r="AJ948" s="202"/>
      <c r="AK948" s="222"/>
      <c r="AN948" s="205"/>
      <c r="AO948" s="205"/>
      <c r="AP948" s="205"/>
      <c r="AQ948" s="205"/>
      <c r="AR948" s="205"/>
      <c r="AS948" s="205"/>
      <c r="AT948" s="205"/>
      <c r="AU948" s="205"/>
      <c r="AV948" s="205"/>
      <c r="AW948" s="205"/>
      <c r="AX948" s="205"/>
      <c r="AY948" s="205"/>
      <c r="AZ948" s="205"/>
      <c r="BA948" s="205"/>
      <c r="BB948" s="205"/>
      <c r="BC948" s="205"/>
      <c r="BD948" s="215"/>
      <c r="BE948" s="215"/>
      <c r="BF948" s="215"/>
      <c r="BG948" s="201"/>
      <c r="BH948" s="110"/>
      <c r="BI948" s="114"/>
      <c r="BJ948" s="114"/>
      <c r="BK948" s="114"/>
      <c r="BL948" s="114"/>
      <c r="BM948" s="114"/>
      <c r="BN948" s="114"/>
      <c r="BP948" s="114"/>
      <c r="BQ948" s="115"/>
      <c r="BR948" s="115"/>
      <c r="BS948" s="115"/>
      <c r="BT948" s="115"/>
      <c r="BU948" s="115"/>
      <c r="BV948" s="115"/>
      <c r="BW948" s="115"/>
      <c r="BX948" s="115"/>
      <c r="BY948" s="115"/>
      <c r="BZ948" s="115"/>
      <c r="CA948" s="115"/>
      <c r="CB948" s="201"/>
      <c r="CC948" s="201"/>
      <c r="CD948" s="201"/>
      <c r="CE948" s="110"/>
      <c r="CF948" s="223"/>
      <c r="CG948" s="223"/>
      <c r="CH948" s="223"/>
      <c r="CI948" s="223"/>
      <c r="CJ948" s="223"/>
      <c r="CK948" s="223"/>
      <c r="CL948" s="223"/>
      <c r="CM948" s="223"/>
      <c r="CN948" s="223"/>
      <c r="CO948" s="223"/>
      <c r="CP948" s="223"/>
      <c r="CQ948" s="223"/>
      <c r="CR948" s="223"/>
      <c r="CS948" s="223"/>
      <c r="CT948" s="223"/>
      <c r="CU948" s="223"/>
      <c r="CV948" s="201"/>
      <c r="CW948" s="201"/>
      <c r="CX948" s="110"/>
    </row>
    <row r="949" spans="3:102">
      <c r="C949" s="116"/>
      <c r="E949" s="205"/>
      <c r="F949" s="205"/>
      <c r="G949" s="205"/>
      <c r="H949" s="205"/>
      <c r="I949" s="205"/>
      <c r="K949" s="114"/>
      <c r="L949" s="114"/>
      <c r="M949" s="114"/>
      <c r="N949" s="114"/>
      <c r="O949" s="114"/>
      <c r="Q949" s="115"/>
      <c r="R949" s="115"/>
      <c r="S949" s="115"/>
      <c r="T949" s="115"/>
      <c r="U949" s="115"/>
      <c r="W949" s="223"/>
      <c r="Y949" s="205"/>
      <c r="Z949" s="204"/>
      <c r="AA949" s="204"/>
      <c r="AB949" s="114"/>
      <c r="AC949" s="221"/>
      <c r="AD949" s="115"/>
      <c r="AE949" s="115"/>
      <c r="AF949" s="115"/>
      <c r="AG949" s="115"/>
      <c r="AH949" s="115"/>
      <c r="AI949" s="115"/>
      <c r="AJ949" s="202"/>
      <c r="AK949" s="222"/>
      <c r="AN949" s="205"/>
      <c r="AO949" s="205"/>
      <c r="AP949" s="205"/>
      <c r="AQ949" s="205"/>
      <c r="AR949" s="205"/>
      <c r="AS949" s="205"/>
      <c r="AT949" s="205"/>
      <c r="AU949" s="205"/>
      <c r="AV949" s="205"/>
      <c r="AW949" s="205"/>
      <c r="AX949" s="205"/>
      <c r="AY949" s="205"/>
      <c r="AZ949" s="205"/>
      <c r="BA949" s="205"/>
      <c r="BB949" s="205"/>
      <c r="BC949" s="205"/>
      <c r="BD949" s="215"/>
      <c r="BE949" s="215"/>
      <c r="BF949" s="215"/>
      <c r="BG949" s="201"/>
      <c r="BH949" s="110"/>
      <c r="BI949" s="114"/>
      <c r="BJ949" s="114"/>
      <c r="BK949" s="114"/>
      <c r="BL949" s="114"/>
      <c r="BM949" s="114"/>
      <c r="BN949" s="114"/>
      <c r="BP949" s="114"/>
      <c r="BQ949" s="115"/>
      <c r="BR949" s="115"/>
      <c r="BS949" s="115"/>
      <c r="BT949" s="115"/>
      <c r="BU949" s="115"/>
      <c r="BV949" s="115"/>
      <c r="BW949" s="115"/>
      <c r="BX949" s="115"/>
      <c r="BY949" s="115"/>
      <c r="BZ949" s="115"/>
      <c r="CA949" s="115"/>
      <c r="CB949" s="201"/>
      <c r="CC949" s="201"/>
      <c r="CD949" s="201"/>
      <c r="CE949" s="110"/>
      <c r="CF949" s="223"/>
      <c r="CG949" s="223"/>
      <c r="CH949" s="223"/>
      <c r="CI949" s="223"/>
      <c r="CJ949" s="223"/>
      <c r="CK949" s="223"/>
      <c r="CL949" s="223"/>
      <c r="CM949" s="223"/>
      <c r="CN949" s="223"/>
      <c r="CO949" s="223"/>
      <c r="CP949" s="223"/>
      <c r="CQ949" s="223"/>
      <c r="CR949" s="223"/>
      <c r="CS949" s="223"/>
      <c r="CT949" s="223"/>
      <c r="CU949" s="223"/>
      <c r="CV949" s="201"/>
      <c r="CW949" s="201"/>
      <c r="CX949" s="110"/>
    </row>
    <row r="950" spans="3:102">
      <c r="C950" s="116"/>
      <c r="E950" s="205"/>
      <c r="F950" s="205"/>
      <c r="G950" s="205"/>
      <c r="H950" s="205"/>
      <c r="I950" s="205"/>
      <c r="K950" s="114"/>
      <c r="L950" s="114"/>
      <c r="M950" s="114"/>
      <c r="N950" s="114"/>
      <c r="O950" s="114"/>
      <c r="Q950" s="115"/>
      <c r="R950" s="115"/>
      <c r="S950" s="115"/>
      <c r="T950" s="115"/>
      <c r="U950" s="115"/>
      <c r="W950" s="223"/>
      <c r="Y950" s="205"/>
      <c r="Z950" s="204"/>
      <c r="AA950" s="204"/>
      <c r="AB950" s="114"/>
      <c r="AC950" s="221"/>
      <c r="AD950" s="115"/>
      <c r="AE950" s="115"/>
      <c r="AF950" s="115"/>
      <c r="AG950" s="115"/>
      <c r="AH950" s="115"/>
      <c r="AI950" s="115"/>
      <c r="AJ950" s="202"/>
      <c r="AK950" s="222"/>
      <c r="AN950" s="205"/>
      <c r="AO950" s="205"/>
      <c r="AP950" s="205"/>
      <c r="AQ950" s="205"/>
      <c r="AR950" s="205"/>
      <c r="AS950" s="205"/>
      <c r="AT950" s="205"/>
      <c r="AU950" s="205"/>
      <c r="AV950" s="205"/>
      <c r="AW950" s="205"/>
      <c r="AX950" s="205"/>
      <c r="AY950" s="205"/>
      <c r="AZ950" s="205"/>
      <c r="BA950" s="205"/>
      <c r="BB950" s="205"/>
      <c r="BC950" s="205"/>
      <c r="BD950" s="215"/>
      <c r="BE950" s="215"/>
      <c r="BF950" s="215"/>
      <c r="BG950" s="201"/>
      <c r="BH950" s="110"/>
      <c r="BI950" s="114"/>
      <c r="BJ950" s="114"/>
      <c r="BK950" s="114"/>
      <c r="BL950" s="114"/>
      <c r="BM950" s="114"/>
      <c r="BN950" s="114"/>
      <c r="BP950" s="114"/>
      <c r="BQ950" s="115"/>
      <c r="BR950" s="115"/>
      <c r="BS950" s="115"/>
      <c r="BT950" s="115"/>
      <c r="BU950" s="115"/>
      <c r="BV950" s="115"/>
      <c r="BW950" s="115"/>
      <c r="BX950" s="115"/>
      <c r="BY950" s="115"/>
      <c r="BZ950" s="115"/>
      <c r="CA950" s="115"/>
      <c r="CB950" s="201"/>
      <c r="CC950" s="201"/>
      <c r="CD950" s="201"/>
      <c r="CE950" s="110"/>
      <c r="CF950" s="223"/>
      <c r="CG950" s="223"/>
      <c r="CH950" s="223"/>
      <c r="CI950" s="223"/>
      <c r="CJ950" s="223"/>
      <c r="CK950" s="223"/>
      <c r="CL950" s="223"/>
      <c r="CM950" s="223"/>
      <c r="CN950" s="223"/>
      <c r="CO950" s="223"/>
      <c r="CP950" s="223"/>
      <c r="CQ950" s="223"/>
      <c r="CR950" s="223"/>
      <c r="CS950" s="223"/>
      <c r="CT950" s="223"/>
      <c r="CU950" s="223"/>
      <c r="CV950" s="201"/>
      <c r="CW950" s="201"/>
      <c r="CX950" s="110"/>
    </row>
    <row r="951" spans="3:102">
      <c r="C951" s="116"/>
      <c r="E951" s="205"/>
      <c r="F951" s="205"/>
      <c r="G951" s="205"/>
      <c r="H951" s="205"/>
      <c r="I951" s="205"/>
      <c r="K951" s="114"/>
      <c r="L951" s="114"/>
      <c r="M951" s="114"/>
      <c r="N951" s="114"/>
      <c r="O951" s="114"/>
      <c r="Q951" s="115"/>
      <c r="R951" s="115"/>
      <c r="S951" s="115"/>
      <c r="T951" s="115"/>
      <c r="U951" s="115"/>
      <c r="W951" s="223"/>
      <c r="Y951" s="205"/>
      <c r="Z951" s="204"/>
      <c r="AA951" s="204"/>
      <c r="AB951" s="114"/>
      <c r="AC951" s="221"/>
      <c r="AD951" s="115"/>
      <c r="AE951" s="115"/>
      <c r="AF951" s="115"/>
      <c r="AG951" s="115"/>
      <c r="AH951" s="115"/>
      <c r="AI951" s="115"/>
      <c r="AJ951" s="202"/>
      <c r="AK951" s="222"/>
      <c r="AN951" s="205"/>
      <c r="AO951" s="205"/>
      <c r="AP951" s="205"/>
      <c r="AQ951" s="205"/>
      <c r="AR951" s="205"/>
      <c r="AS951" s="205"/>
      <c r="AT951" s="205"/>
      <c r="AU951" s="205"/>
      <c r="AV951" s="205"/>
      <c r="AW951" s="205"/>
      <c r="AX951" s="205"/>
      <c r="AY951" s="205"/>
      <c r="AZ951" s="205"/>
      <c r="BA951" s="205"/>
      <c r="BB951" s="205"/>
      <c r="BC951" s="205"/>
      <c r="BD951" s="215"/>
      <c r="BE951" s="215"/>
      <c r="BF951" s="215"/>
      <c r="BG951" s="201"/>
      <c r="BH951" s="110"/>
      <c r="BI951" s="114"/>
      <c r="BJ951" s="114"/>
      <c r="BK951" s="114"/>
      <c r="BL951" s="114"/>
      <c r="BM951" s="114"/>
      <c r="BN951" s="114"/>
      <c r="BP951" s="114"/>
      <c r="BQ951" s="115"/>
      <c r="BR951" s="115"/>
      <c r="BS951" s="115"/>
      <c r="BT951" s="115"/>
      <c r="BU951" s="115"/>
      <c r="BV951" s="115"/>
      <c r="BW951" s="115"/>
      <c r="BX951" s="115"/>
      <c r="BY951" s="115"/>
      <c r="BZ951" s="115"/>
      <c r="CA951" s="115"/>
      <c r="CB951" s="201"/>
      <c r="CC951" s="201"/>
      <c r="CD951" s="201"/>
      <c r="CE951" s="110"/>
      <c r="CF951" s="223"/>
      <c r="CG951" s="223"/>
      <c r="CH951" s="223"/>
      <c r="CI951" s="223"/>
      <c r="CJ951" s="223"/>
      <c r="CK951" s="223"/>
      <c r="CL951" s="223"/>
      <c r="CM951" s="223"/>
      <c r="CN951" s="223"/>
      <c r="CO951" s="223"/>
      <c r="CP951" s="223"/>
      <c r="CQ951" s="223"/>
      <c r="CR951" s="223"/>
      <c r="CS951" s="223"/>
      <c r="CT951" s="223"/>
      <c r="CU951" s="223"/>
      <c r="CV951" s="201"/>
      <c r="CW951" s="201"/>
      <c r="CX951" s="110"/>
    </row>
    <row r="952" spans="3:102">
      <c r="C952" s="116"/>
      <c r="E952" s="205"/>
      <c r="F952" s="205"/>
      <c r="G952" s="205"/>
      <c r="H952" s="205"/>
      <c r="I952" s="205"/>
      <c r="K952" s="114"/>
      <c r="L952" s="114"/>
      <c r="M952" s="114"/>
      <c r="N952" s="114"/>
      <c r="O952" s="114"/>
      <c r="Q952" s="115"/>
      <c r="R952" s="115"/>
      <c r="S952" s="115"/>
      <c r="T952" s="115"/>
      <c r="U952" s="115"/>
      <c r="W952" s="223"/>
      <c r="Y952" s="205"/>
      <c r="Z952" s="204"/>
      <c r="AA952" s="204"/>
      <c r="AB952" s="114"/>
      <c r="AC952" s="221"/>
      <c r="AD952" s="115"/>
      <c r="AE952" s="115"/>
      <c r="AF952" s="115"/>
      <c r="AG952" s="115"/>
      <c r="AH952" s="115"/>
      <c r="AI952" s="115"/>
      <c r="AJ952" s="202"/>
      <c r="AK952" s="222"/>
      <c r="AN952" s="205"/>
      <c r="AO952" s="205"/>
      <c r="AP952" s="205"/>
      <c r="AQ952" s="205"/>
      <c r="AR952" s="205"/>
      <c r="AS952" s="205"/>
      <c r="AT952" s="205"/>
      <c r="AU952" s="205"/>
      <c r="AV952" s="205"/>
      <c r="AW952" s="205"/>
      <c r="AX952" s="205"/>
      <c r="AY952" s="205"/>
      <c r="AZ952" s="205"/>
      <c r="BA952" s="205"/>
      <c r="BB952" s="205"/>
      <c r="BC952" s="205"/>
      <c r="BD952" s="215"/>
      <c r="BE952" s="215"/>
      <c r="BF952" s="215"/>
      <c r="BG952" s="201"/>
      <c r="BH952" s="110"/>
      <c r="BI952" s="114"/>
      <c r="BJ952" s="114"/>
      <c r="BK952" s="114"/>
      <c r="BL952" s="114"/>
      <c r="BM952" s="114"/>
      <c r="BN952" s="114"/>
      <c r="BP952" s="114"/>
      <c r="BQ952" s="115"/>
      <c r="BR952" s="115"/>
      <c r="BS952" s="115"/>
      <c r="BT952" s="115"/>
      <c r="BU952" s="115"/>
      <c r="BV952" s="115"/>
      <c r="BW952" s="115"/>
      <c r="BX952" s="115"/>
      <c r="BY952" s="115"/>
      <c r="BZ952" s="115"/>
      <c r="CA952" s="115"/>
      <c r="CB952" s="201"/>
      <c r="CC952" s="201"/>
      <c r="CD952" s="201"/>
      <c r="CE952" s="110"/>
      <c r="CF952" s="223"/>
      <c r="CG952" s="223"/>
      <c r="CH952" s="223"/>
      <c r="CI952" s="223"/>
      <c r="CJ952" s="223"/>
      <c r="CK952" s="223"/>
      <c r="CL952" s="223"/>
      <c r="CM952" s="223"/>
      <c r="CN952" s="223"/>
      <c r="CO952" s="223"/>
      <c r="CP952" s="223"/>
      <c r="CQ952" s="223"/>
      <c r="CR952" s="223"/>
      <c r="CS952" s="223"/>
      <c r="CT952" s="223"/>
      <c r="CU952" s="223"/>
      <c r="CV952" s="201"/>
      <c r="CW952" s="201"/>
      <c r="CX952" s="110"/>
    </row>
    <row r="953" spans="3:102">
      <c r="C953" s="116"/>
      <c r="E953" s="205"/>
      <c r="F953" s="205"/>
      <c r="G953" s="205"/>
      <c r="H953" s="205"/>
      <c r="I953" s="205"/>
      <c r="K953" s="114"/>
      <c r="L953" s="114"/>
      <c r="M953" s="114"/>
      <c r="N953" s="114"/>
      <c r="O953" s="114"/>
      <c r="Q953" s="115"/>
      <c r="R953" s="115"/>
      <c r="S953" s="115"/>
      <c r="T953" s="115"/>
      <c r="U953" s="115"/>
      <c r="W953" s="223"/>
      <c r="Y953" s="205"/>
      <c r="Z953" s="204"/>
      <c r="AA953" s="204"/>
      <c r="AB953" s="114"/>
      <c r="AC953" s="221"/>
      <c r="AD953" s="115"/>
      <c r="AE953" s="115"/>
      <c r="AF953" s="115"/>
      <c r="AG953" s="115"/>
      <c r="AH953" s="115"/>
      <c r="AI953" s="115"/>
      <c r="AJ953" s="202"/>
      <c r="AK953" s="222"/>
      <c r="AN953" s="205"/>
      <c r="AO953" s="205"/>
      <c r="AP953" s="205"/>
      <c r="AQ953" s="205"/>
      <c r="AR953" s="205"/>
      <c r="AS953" s="205"/>
      <c r="AT953" s="205"/>
      <c r="AU953" s="205"/>
      <c r="AV953" s="205"/>
      <c r="AW953" s="205"/>
      <c r="AX953" s="205"/>
      <c r="AY953" s="205"/>
      <c r="AZ953" s="205"/>
      <c r="BA953" s="205"/>
      <c r="BB953" s="205"/>
      <c r="BC953" s="205"/>
      <c r="BD953" s="215"/>
      <c r="BE953" s="215"/>
      <c r="BF953" s="215"/>
      <c r="BG953" s="201"/>
      <c r="BH953" s="110"/>
      <c r="BI953" s="114"/>
      <c r="BJ953" s="114"/>
      <c r="BK953" s="114"/>
      <c r="BL953" s="114"/>
      <c r="BM953" s="114"/>
      <c r="BN953" s="114"/>
      <c r="BP953" s="114"/>
      <c r="BQ953" s="115"/>
      <c r="BR953" s="115"/>
      <c r="BS953" s="115"/>
      <c r="BT953" s="115"/>
      <c r="BU953" s="115"/>
      <c r="BV953" s="115"/>
      <c r="BW953" s="115"/>
      <c r="BX953" s="115"/>
      <c r="BY953" s="115"/>
      <c r="BZ953" s="115"/>
      <c r="CA953" s="115"/>
      <c r="CB953" s="201"/>
      <c r="CC953" s="201"/>
      <c r="CD953" s="201"/>
      <c r="CE953" s="110"/>
      <c r="CF953" s="223"/>
      <c r="CG953" s="223"/>
      <c r="CH953" s="223"/>
      <c r="CI953" s="223"/>
      <c r="CJ953" s="223"/>
      <c r="CK953" s="223"/>
      <c r="CL953" s="223"/>
      <c r="CM953" s="223"/>
      <c r="CN953" s="223"/>
      <c r="CO953" s="223"/>
      <c r="CP953" s="223"/>
      <c r="CQ953" s="223"/>
      <c r="CR953" s="223"/>
      <c r="CS953" s="223"/>
      <c r="CT953" s="223"/>
      <c r="CU953" s="223"/>
      <c r="CV953" s="201"/>
      <c r="CW953" s="201"/>
      <c r="CX953" s="110"/>
    </row>
    <row r="954" spans="3:102">
      <c r="C954" s="116"/>
      <c r="E954" s="205"/>
      <c r="F954" s="205"/>
      <c r="G954" s="205"/>
      <c r="H954" s="205"/>
      <c r="I954" s="205"/>
      <c r="K954" s="114"/>
      <c r="L954" s="114"/>
      <c r="M954" s="114"/>
      <c r="N954" s="114"/>
      <c r="O954" s="114"/>
      <c r="Q954" s="115"/>
      <c r="R954" s="115"/>
      <c r="S954" s="115"/>
      <c r="T954" s="115"/>
      <c r="U954" s="115"/>
      <c r="W954" s="223"/>
      <c r="Y954" s="205"/>
      <c r="Z954" s="204"/>
      <c r="AA954" s="204"/>
      <c r="AB954" s="114"/>
      <c r="AC954" s="221"/>
      <c r="AD954" s="115"/>
      <c r="AE954" s="115"/>
      <c r="AF954" s="115"/>
      <c r="AG954" s="115"/>
      <c r="AH954" s="115"/>
      <c r="AI954" s="115"/>
      <c r="AJ954" s="202"/>
      <c r="AK954" s="222"/>
      <c r="AN954" s="205"/>
      <c r="AO954" s="205"/>
      <c r="AP954" s="205"/>
      <c r="AQ954" s="205"/>
      <c r="AR954" s="205"/>
      <c r="AS954" s="205"/>
      <c r="AT954" s="205"/>
      <c r="AU954" s="205"/>
      <c r="AV954" s="205"/>
      <c r="AW954" s="205"/>
      <c r="AX954" s="205"/>
      <c r="AY954" s="205"/>
      <c r="AZ954" s="205"/>
      <c r="BA954" s="205"/>
      <c r="BB954" s="205"/>
      <c r="BC954" s="205"/>
      <c r="BD954" s="215"/>
      <c r="BE954" s="215"/>
      <c r="BF954" s="215"/>
      <c r="BG954" s="201"/>
      <c r="BH954" s="110"/>
      <c r="BI954" s="114"/>
      <c r="BJ954" s="114"/>
      <c r="BK954" s="114"/>
      <c r="BL954" s="114"/>
      <c r="BM954" s="114"/>
      <c r="BN954" s="114"/>
      <c r="BP954" s="114"/>
      <c r="BQ954" s="115"/>
      <c r="BR954" s="115"/>
      <c r="BS954" s="115"/>
      <c r="BT954" s="115"/>
      <c r="BU954" s="115"/>
      <c r="BV954" s="115"/>
      <c r="BW954" s="115"/>
      <c r="BX954" s="115"/>
      <c r="BY954" s="115"/>
      <c r="BZ954" s="115"/>
      <c r="CA954" s="115"/>
      <c r="CB954" s="201"/>
      <c r="CC954" s="201"/>
      <c r="CD954" s="201"/>
      <c r="CE954" s="110"/>
      <c r="CF954" s="223"/>
      <c r="CG954" s="223"/>
      <c r="CH954" s="223"/>
      <c r="CI954" s="223"/>
      <c r="CJ954" s="223"/>
      <c r="CK954" s="223"/>
      <c r="CL954" s="223"/>
      <c r="CM954" s="223"/>
      <c r="CN954" s="223"/>
      <c r="CO954" s="223"/>
      <c r="CP954" s="223"/>
      <c r="CQ954" s="223"/>
      <c r="CR954" s="223"/>
      <c r="CS954" s="223"/>
      <c r="CT954" s="223"/>
      <c r="CU954" s="223"/>
      <c r="CV954" s="201"/>
      <c r="CW954" s="201"/>
      <c r="CX954" s="110"/>
    </row>
    <row r="955" spans="3:102">
      <c r="C955" s="116"/>
      <c r="E955" s="205"/>
      <c r="F955" s="205"/>
      <c r="G955" s="205"/>
      <c r="H955" s="205"/>
      <c r="I955" s="205"/>
      <c r="K955" s="114"/>
      <c r="L955" s="114"/>
      <c r="M955" s="114"/>
      <c r="N955" s="114"/>
      <c r="O955" s="114"/>
      <c r="Q955" s="115"/>
      <c r="R955" s="115"/>
      <c r="S955" s="115"/>
      <c r="T955" s="115"/>
      <c r="U955" s="115"/>
      <c r="W955" s="223"/>
      <c r="Y955" s="205"/>
      <c r="Z955" s="204"/>
      <c r="AA955" s="204"/>
      <c r="AB955" s="114"/>
      <c r="AC955" s="221"/>
      <c r="AD955" s="115"/>
      <c r="AE955" s="115"/>
      <c r="AF955" s="115"/>
      <c r="AG955" s="115"/>
      <c r="AH955" s="115"/>
      <c r="AI955" s="115"/>
      <c r="AJ955" s="202"/>
      <c r="AK955" s="222"/>
      <c r="AN955" s="205"/>
      <c r="AO955" s="205"/>
      <c r="AP955" s="205"/>
      <c r="AQ955" s="205"/>
      <c r="AR955" s="205"/>
      <c r="AS955" s="205"/>
      <c r="AT955" s="205"/>
      <c r="AU955" s="205"/>
      <c r="AV955" s="205"/>
      <c r="AW955" s="205"/>
      <c r="AX955" s="205"/>
      <c r="AY955" s="205"/>
      <c r="AZ955" s="205"/>
      <c r="BA955" s="205"/>
      <c r="BB955" s="205"/>
      <c r="BC955" s="205"/>
      <c r="BD955" s="215"/>
      <c r="BE955" s="215"/>
      <c r="BF955" s="215"/>
      <c r="BG955" s="201"/>
      <c r="BH955" s="110"/>
      <c r="BI955" s="114"/>
      <c r="BJ955" s="114"/>
      <c r="BK955" s="114"/>
      <c r="BL955" s="114"/>
      <c r="BM955" s="114"/>
      <c r="BN955" s="114"/>
      <c r="BP955" s="114"/>
      <c r="BQ955" s="115"/>
      <c r="BR955" s="115"/>
      <c r="BS955" s="115"/>
      <c r="BT955" s="115"/>
      <c r="BU955" s="115"/>
      <c r="BV955" s="115"/>
      <c r="BW955" s="115"/>
      <c r="BX955" s="115"/>
      <c r="BY955" s="115"/>
      <c r="BZ955" s="115"/>
      <c r="CA955" s="115"/>
      <c r="CB955" s="201"/>
      <c r="CC955" s="201"/>
      <c r="CD955" s="201"/>
      <c r="CE955" s="110"/>
      <c r="CF955" s="223"/>
      <c r="CG955" s="223"/>
      <c r="CH955" s="223"/>
      <c r="CI955" s="223"/>
      <c r="CJ955" s="223"/>
      <c r="CK955" s="223"/>
      <c r="CL955" s="223"/>
      <c r="CM955" s="223"/>
      <c r="CN955" s="223"/>
      <c r="CO955" s="223"/>
      <c r="CP955" s="223"/>
      <c r="CQ955" s="223"/>
      <c r="CR955" s="223"/>
      <c r="CS955" s="223"/>
      <c r="CT955" s="223"/>
      <c r="CU955" s="223"/>
      <c r="CV955" s="201"/>
      <c r="CW955" s="201"/>
      <c r="CX955" s="110"/>
    </row>
    <row r="956" spans="3:102">
      <c r="C956" s="116"/>
      <c r="E956" s="205"/>
      <c r="F956" s="205"/>
      <c r="G956" s="205"/>
      <c r="H956" s="205"/>
      <c r="I956" s="205"/>
      <c r="K956" s="114"/>
      <c r="L956" s="114"/>
      <c r="M956" s="114"/>
      <c r="N956" s="114"/>
      <c r="O956" s="114"/>
      <c r="Q956" s="115"/>
      <c r="R956" s="115"/>
      <c r="S956" s="115"/>
      <c r="T956" s="115"/>
      <c r="U956" s="115"/>
      <c r="W956" s="223"/>
      <c r="Y956" s="205"/>
      <c r="Z956" s="204"/>
      <c r="AA956" s="204"/>
      <c r="AB956" s="114"/>
      <c r="AC956" s="221"/>
      <c r="AD956" s="115"/>
      <c r="AE956" s="115"/>
      <c r="AF956" s="115"/>
      <c r="AG956" s="115"/>
      <c r="AH956" s="115"/>
      <c r="AI956" s="115"/>
      <c r="AJ956" s="202"/>
      <c r="AK956" s="222"/>
      <c r="AN956" s="205"/>
      <c r="AO956" s="205"/>
      <c r="AP956" s="205"/>
      <c r="AQ956" s="205"/>
      <c r="AR956" s="205"/>
      <c r="AS956" s="205"/>
      <c r="AT956" s="205"/>
      <c r="AU956" s="205"/>
      <c r="AV956" s="205"/>
      <c r="AW956" s="205"/>
      <c r="AX956" s="205"/>
      <c r="AY956" s="205"/>
      <c r="AZ956" s="205"/>
      <c r="BA956" s="205"/>
      <c r="BB956" s="205"/>
      <c r="BC956" s="205"/>
      <c r="BD956" s="215"/>
      <c r="BE956" s="215"/>
      <c r="BF956" s="215"/>
      <c r="BG956" s="201"/>
      <c r="BH956" s="110"/>
      <c r="BI956" s="114"/>
      <c r="BJ956" s="114"/>
      <c r="BK956" s="114"/>
      <c r="BL956" s="114"/>
      <c r="BM956" s="114"/>
      <c r="BN956" s="114"/>
      <c r="BP956" s="114"/>
      <c r="BQ956" s="115"/>
      <c r="BR956" s="115"/>
      <c r="BS956" s="115"/>
      <c r="BT956" s="115"/>
      <c r="BU956" s="115"/>
      <c r="BV956" s="115"/>
      <c r="BW956" s="115"/>
      <c r="BX956" s="115"/>
      <c r="BY956" s="115"/>
      <c r="BZ956" s="115"/>
      <c r="CA956" s="115"/>
      <c r="CB956" s="201"/>
      <c r="CC956" s="201"/>
      <c r="CD956" s="201"/>
      <c r="CE956" s="110"/>
      <c r="CF956" s="223"/>
      <c r="CG956" s="223"/>
      <c r="CH956" s="223"/>
      <c r="CI956" s="223"/>
      <c r="CJ956" s="223"/>
      <c r="CK956" s="223"/>
      <c r="CL956" s="223"/>
      <c r="CM956" s="223"/>
      <c r="CN956" s="223"/>
      <c r="CO956" s="223"/>
      <c r="CP956" s="223"/>
      <c r="CQ956" s="223"/>
      <c r="CR956" s="223"/>
      <c r="CS956" s="223"/>
      <c r="CT956" s="223"/>
      <c r="CU956" s="223"/>
      <c r="CV956" s="201"/>
      <c r="CW956" s="201"/>
      <c r="CX956" s="110"/>
    </row>
    <row r="957" spans="3:102">
      <c r="C957" s="116"/>
      <c r="E957" s="205"/>
      <c r="F957" s="205"/>
      <c r="G957" s="205"/>
      <c r="H957" s="205"/>
      <c r="I957" s="205"/>
      <c r="K957" s="114"/>
      <c r="L957" s="114"/>
      <c r="M957" s="114"/>
      <c r="N957" s="114"/>
      <c r="O957" s="114"/>
      <c r="Q957" s="115"/>
      <c r="R957" s="115"/>
      <c r="S957" s="115"/>
      <c r="T957" s="115"/>
      <c r="U957" s="115"/>
      <c r="W957" s="223"/>
      <c r="Y957" s="205"/>
      <c r="Z957" s="204"/>
      <c r="AA957" s="204"/>
      <c r="AB957" s="114"/>
      <c r="AC957" s="221"/>
      <c r="AD957" s="115"/>
      <c r="AE957" s="115"/>
      <c r="AF957" s="115"/>
      <c r="AG957" s="115"/>
      <c r="AH957" s="115"/>
      <c r="AI957" s="115"/>
      <c r="AJ957" s="202"/>
      <c r="AK957" s="222"/>
      <c r="AN957" s="205"/>
      <c r="AO957" s="205"/>
      <c r="AP957" s="205"/>
      <c r="AQ957" s="205"/>
      <c r="AR957" s="205"/>
      <c r="AS957" s="205"/>
      <c r="AT957" s="205"/>
      <c r="AU957" s="205"/>
      <c r="AV957" s="205"/>
      <c r="AW957" s="205"/>
      <c r="AX957" s="205"/>
      <c r="AY957" s="205"/>
      <c r="AZ957" s="205"/>
      <c r="BA957" s="205"/>
      <c r="BB957" s="205"/>
      <c r="BC957" s="205"/>
      <c r="BD957" s="215"/>
      <c r="BE957" s="215"/>
      <c r="BF957" s="215"/>
      <c r="BG957" s="201"/>
      <c r="BH957" s="110"/>
      <c r="BI957" s="114"/>
      <c r="BJ957" s="114"/>
      <c r="BK957" s="114"/>
      <c r="BL957" s="114"/>
      <c r="BM957" s="114"/>
      <c r="BN957" s="114"/>
      <c r="BP957" s="114"/>
      <c r="BQ957" s="115"/>
      <c r="BR957" s="115"/>
      <c r="BS957" s="115"/>
      <c r="BT957" s="115"/>
      <c r="BU957" s="115"/>
      <c r="BV957" s="115"/>
      <c r="BW957" s="115"/>
      <c r="BX957" s="115"/>
      <c r="BY957" s="115"/>
      <c r="BZ957" s="115"/>
      <c r="CA957" s="115"/>
      <c r="CB957" s="201"/>
      <c r="CC957" s="201"/>
      <c r="CD957" s="201"/>
      <c r="CE957" s="110"/>
      <c r="CF957" s="223"/>
      <c r="CG957" s="223"/>
      <c r="CH957" s="223"/>
      <c r="CI957" s="223"/>
      <c r="CJ957" s="223"/>
      <c r="CK957" s="223"/>
      <c r="CL957" s="223"/>
      <c r="CM957" s="223"/>
      <c r="CN957" s="223"/>
      <c r="CO957" s="223"/>
      <c r="CP957" s="223"/>
      <c r="CQ957" s="223"/>
      <c r="CR957" s="223"/>
      <c r="CS957" s="223"/>
      <c r="CT957" s="223"/>
      <c r="CU957" s="223"/>
      <c r="CV957" s="201"/>
      <c r="CW957" s="201"/>
      <c r="CX957" s="110"/>
    </row>
    <row r="958" spans="3:102">
      <c r="C958" s="116"/>
      <c r="E958" s="205"/>
      <c r="F958" s="205"/>
      <c r="G958" s="205"/>
      <c r="H958" s="205"/>
      <c r="I958" s="205"/>
      <c r="K958" s="114"/>
      <c r="L958" s="114"/>
      <c r="M958" s="114"/>
      <c r="N958" s="114"/>
      <c r="O958" s="114"/>
      <c r="Q958" s="115"/>
      <c r="R958" s="115"/>
      <c r="S958" s="115"/>
      <c r="T958" s="115"/>
      <c r="U958" s="115"/>
      <c r="W958" s="223"/>
      <c r="Y958" s="205"/>
      <c r="Z958" s="204"/>
      <c r="AA958" s="204"/>
      <c r="AB958" s="114"/>
      <c r="AC958" s="221"/>
      <c r="AD958" s="115"/>
      <c r="AE958" s="115"/>
      <c r="AF958" s="115"/>
      <c r="AG958" s="115"/>
      <c r="AH958" s="115"/>
      <c r="AI958" s="115"/>
      <c r="AJ958" s="202"/>
      <c r="AK958" s="222"/>
      <c r="AN958" s="205"/>
      <c r="AO958" s="205"/>
      <c r="AP958" s="205"/>
      <c r="AQ958" s="205"/>
      <c r="AR958" s="205"/>
      <c r="AS958" s="205"/>
      <c r="AT958" s="205"/>
      <c r="AU958" s="205"/>
      <c r="AV958" s="205"/>
      <c r="AW958" s="205"/>
      <c r="AX958" s="205"/>
      <c r="AY958" s="205"/>
      <c r="AZ958" s="205"/>
      <c r="BA958" s="205"/>
      <c r="BB958" s="205"/>
      <c r="BC958" s="205"/>
      <c r="BD958" s="215"/>
      <c r="BE958" s="215"/>
      <c r="BF958" s="215"/>
      <c r="BG958" s="201"/>
      <c r="BH958" s="110"/>
      <c r="BI958" s="114"/>
      <c r="BJ958" s="114"/>
      <c r="BK958" s="114"/>
      <c r="BL958" s="114"/>
      <c r="BM958" s="114"/>
      <c r="BN958" s="114"/>
      <c r="BP958" s="114"/>
      <c r="BQ958" s="115"/>
      <c r="BR958" s="115"/>
      <c r="BS958" s="115"/>
      <c r="BT958" s="115"/>
      <c r="BU958" s="115"/>
      <c r="BV958" s="115"/>
      <c r="BW958" s="115"/>
      <c r="BX958" s="115"/>
      <c r="BY958" s="115"/>
      <c r="BZ958" s="115"/>
      <c r="CA958" s="115"/>
      <c r="CB958" s="201"/>
      <c r="CC958" s="201"/>
      <c r="CD958" s="201"/>
      <c r="CE958" s="110"/>
      <c r="CF958" s="223"/>
      <c r="CG958" s="223"/>
      <c r="CH958" s="223"/>
      <c r="CI958" s="223"/>
      <c r="CJ958" s="223"/>
      <c r="CK958" s="223"/>
      <c r="CL958" s="223"/>
      <c r="CM958" s="223"/>
      <c r="CN958" s="223"/>
      <c r="CO958" s="223"/>
      <c r="CP958" s="223"/>
      <c r="CQ958" s="223"/>
      <c r="CR958" s="223"/>
      <c r="CS958" s="223"/>
      <c r="CT958" s="223"/>
      <c r="CU958" s="223"/>
      <c r="CV958" s="201"/>
      <c r="CW958" s="201"/>
      <c r="CX958" s="110"/>
    </row>
    <row r="959" spans="3:102">
      <c r="C959" s="116"/>
      <c r="E959" s="205"/>
      <c r="F959" s="205"/>
      <c r="G959" s="205"/>
      <c r="H959" s="205"/>
      <c r="I959" s="205"/>
      <c r="K959" s="114"/>
      <c r="L959" s="114"/>
      <c r="M959" s="114"/>
      <c r="N959" s="114"/>
      <c r="O959" s="114"/>
      <c r="Q959" s="115"/>
      <c r="R959" s="115"/>
      <c r="S959" s="115"/>
      <c r="T959" s="115"/>
      <c r="U959" s="115"/>
      <c r="W959" s="223"/>
      <c r="Y959" s="205"/>
      <c r="Z959" s="204"/>
      <c r="AA959" s="204"/>
      <c r="AB959" s="114"/>
      <c r="AC959" s="221"/>
      <c r="AD959" s="115"/>
      <c r="AE959" s="115"/>
      <c r="AF959" s="115"/>
      <c r="AG959" s="115"/>
      <c r="AH959" s="115"/>
      <c r="AI959" s="115"/>
      <c r="AJ959" s="202"/>
      <c r="AK959" s="222"/>
      <c r="AN959" s="205"/>
      <c r="AO959" s="205"/>
      <c r="AP959" s="205"/>
      <c r="AQ959" s="205"/>
      <c r="AR959" s="205"/>
      <c r="AS959" s="205"/>
      <c r="AT959" s="205"/>
      <c r="AU959" s="205"/>
      <c r="AV959" s="205"/>
      <c r="AW959" s="205"/>
      <c r="AX959" s="205"/>
      <c r="AY959" s="205"/>
      <c r="AZ959" s="205"/>
      <c r="BA959" s="205"/>
      <c r="BB959" s="205"/>
      <c r="BC959" s="205"/>
      <c r="BD959" s="215"/>
      <c r="BE959" s="215"/>
      <c r="BF959" s="215"/>
      <c r="BG959" s="201"/>
      <c r="BH959" s="110"/>
      <c r="BI959" s="114"/>
      <c r="BJ959" s="114"/>
      <c r="BK959" s="114"/>
      <c r="BL959" s="114"/>
      <c r="BM959" s="114"/>
      <c r="BN959" s="114"/>
      <c r="BP959" s="114"/>
      <c r="BQ959" s="115"/>
      <c r="BR959" s="115"/>
      <c r="BS959" s="115"/>
      <c r="BT959" s="115"/>
      <c r="BU959" s="115"/>
      <c r="BV959" s="115"/>
      <c r="BW959" s="115"/>
      <c r="BX959" s="115"/>
      <c r="BY959" s="115"/>
      <c r="BZ959" s="115"/>
      <c r="CA959" s="115"/>
      <c r="CB959" s="201"/>
      <c r="CC959" s="201"/>
      <c r="CD959" s="201"/>
      <c r="CE959" s="110"/>
      <c r="CF959" s="223"/>
      <c r="CG959" s="223"/>
      <c r="CH959" s="223"/>
      <c r="CI959" s="223"/>
      <c r="CJ959" s="223"/>
      <c r="CK959" s="223"/>
      <c r="CL959" s="223"/>
      <c r="CM959" s="223"/>
      <c r="CN959" s="223"/>
      <c r="CO959" s="223"/>
      <c r="CP959" s="223"/>
      <c r="CQ959" s="223"/>
      <c r="CR959" s="223"/>
      <c r="CS959" s="223"/>
      <c r="CT959" s="223"/>
      <c r="CU959" s="223"/>
      <c r="CV959" s="201"/>
      <c r="CW959" s="201"/>
      <c r="CX959" s="110"/>
    </row>
    <row r="960" spans="3:102">
      <c r="C960" s="116"/>
      <c r="E960" s="205"/>
      <c r="F960" s="205"/>
      <c r="G960" s="205"/>
      <c r="H960" s="205"/>
      <c r="I960" s="205"/>
      <c r="K960" s="114"/>
      <c r="L960" s="114"/>
      <c r="M960" s="114"/>
      <c r="N960" s="114"/>
      <c r="O960" s="114"/>
      <c r="Q960" s="115"/>
      <c r="R960" s="115"/>
      <c r="S960" s="115"/>
      <c r="T960" s="115"/>
      <c r="U960" s="115"/>
      <c r="W960" s="223"/>
      <c r="Y960" s="205"/>
      <c r="Z960" s="204"/>
      <c r="AA960" s="204"/>
      <c r="AB960" s="114"/>
      <c r="AC960" s="221"/>
      <c r="AD960" s="115"/>
      <c r="AE960" s="115"/>
      <c r="AF960" s="115"/>
      <c r="AG960" s="115"/>
      <c r="AH960" s="115"/>
      <c r="AI960" s="115"/>
      <c r="AJ960" s="202"/>
      <c r="AK960" s="222"/>
      <c r="AN960" s="205"/>
      <c r="AO960" s="205"/>
      <c r="AP960" s="205"/>
      <c r="AQ960" s="205"/>
      <c r="AR960" s="205"/>
      <c r="AS960" s="205"/>
      <c r="AT960" s="205"/>
      <c r="AU960" s="205"/>
      <c r="AV960" s="205"/>
      <c r="AW960" s="205"/>
      <c r="AX960" s="205"/>
      <c r="AY960" s="205"/>
      <c r="AZ960" s="205"/>
      <c r="BA960" s="205"/>
      <c r="BB960" s="205"/>
      <c r="BC960" s="205"/>
      <c r="BD960" s="215"/>
      <c r="BE960" s="215"/>
      <c r="BF960" s="215"/>
      <c r="BG960" s="201"/>
      <c r="BH960" s="110"/>
      <c r="BI960" s="114"/>
      <c r="BJ960" s="114"/>
      <c r="BK960" s="114"/>
      <c r="BL960" s="114"/>
      <c r="BM960" s="114"/>
      <c r="BN960" s="114"/>
      <c r="BP960" s="114"/>
      <c r="BQ960" s="115"/>
      <c r="BR960" s="115"/>
      <c r="BS960" s="115"/>
      <c r="BT960" s="115"/>
      <c r="BU960" s="115"/>
      <c r="BV960" s="115"/>
      <c r="BW960" s="115"/>
      <c r="BX960" s="115"/>
      <c r="BY960" s="115"/>
      <c r="BZ960" s="115"/>
      <c r="CA960" s="115"/>
      <c r="CB960" s="201"/>
      <c r="CC960" s="201"/>
      <c r="CD960" s="201"/>
      <c r="CE960" s="110"/>
      <c r="CF960" s="223"/>
      <c r="CG960" s="223"/>
      <c r="CH960" s="223"/>
      <c r="CI960" s="223"/>
      <c r="CJ960" s="223"/>
      <c r="CK960" s="223"/>
      <c r="CL960" s="223"/>
      <c r="CM960" s="223"/>
      <c r="CN960" s="223"/>
      <c r="CO960" s="223"/>
      <c r="CP960" s="223"/>
      <c r="CQ960" s="223"/>
      <c r="CR960" s="223"/>
      <c r="CS960" s="223"/>
      <c r="CT960" s="223"/>
      <c r="CU960" s="223"/>
      <c r="CV960" s="201"/>
      <c r="CW960" s="201"/>
      <c r="CX960" s="110"/>
    </row>
    <row r="961" spans="3:102">
      <c r="C961" s="116"/>
      <c r="E961" s="205"/>
      <c r="F961" s="205"/>
      <c r="G961" s="205"/>
      <c r="H961" s="205"/>
      <c r="I961" s="205"/>
      <c r="K961" s="114"/>
      <c r="L961" s="114"/>
      <c r="M961" s="114"/>
      <c r="N961" s="114"/>
      <c r="O961" s="114"/>
      <c r="Q961" s="115"/>
      <c r="R961" s="115"/>
      <c r="S961" s="115"/>
      <c r="T961" s="115"/>
      <c r="U961" s="115"/>
      <c r="W961" s="223"/>
      <c r="Y961" s="205"/>
      <c r="Z961" s="204"/>
      <c r="AA961" s="204"/>
      <c r="AB961" s="114"/>
      <c r="AC961" s="221"/>
      <c r="AD961" s="115"/>
      <c r="AE961" s="115"/>
      <c r="AF961" s="115"/>
      <c r="AG961" s="115"/>
      <c r="AH961" s="115"/>
      <c r="AI961" s="115"/>
      <c r="AJ961" s="202"/>
      <c r="AK961" s="222"/>
      <c r="AN961" s="205"/>
      <c r="AO961" s="205"/>
      <c r="AP961" s="205"/>
      <c r="AQ961" s="205"/>
      <c r="AR961" s="205"/>
      <c r="AS961" s="205"/>
      <c r="AT961" s="205"/>
      <c r="AU961" s="205"/>
      <c r="AV961" s="205"/>
      <c r="AW961" s="205"/>
      <c r="AX961" s="205"/>
      <c r="AY961" s="205"/>
      <c r="AZ961" s="205"/>
      <c r="BA961" s="205"/>
      <c r="BB961" s="205"/>
      <c r="BC961" s="205"/>
      <c r="BD961" s="215"/>
      <c r="BE961" s="215"/>
      <c r="BF961" s="215"/>
      <c r="BG961" s="201"/>
      <c r="BH961" s="110"/>
      <c r="BI961" s="114"/>
      <c r="BJ961" s="114"/>
      <c r="BK961" s="114"/>
      <c r="BL961" s="114"/>
      <c r="BM961" s="114"/>
      <c r="BN961" s="114"/>
      <c r="BP961" s="114"/>
      <c r="BQ961" s="115"/>
      <c r="BR961" s="115"/>
      <c r="BS961" s="115"/>
      <c r="BT961" s="115"/>
      <c r="BU961" s="115"/>
      <c r="BV961" s="115"/>
      <c r="BW961" s="115"/>
      <c r="BX961" s="115"/>
      <c r="BY961" s="115"/>
      <c r="BZ961" s="115"/>
      <c r="CA961" s="115"/>
      <c r="CB961" s="201"/>
      <c r="CC961" s="201"/>
      <c r="CD961" s="201"/>
      <c r="CE961" s="110"/>
      <c r="CF961" s="223"/>
      <c r="CG961" s="223"/>
      <c r="CH961" s="223"/>
      <c r="CI961" s="223"/>
      <c r="CJ961" s="223"/>
      <c r="CK961" s="223"/>
      <c r="CL961" s="223"/>
      <c r="CM961" s="223"/>
      <c r="CN961" s="223"/>
      <c r="CO961" s="223"/>
      <c r="CP961" s="223"/>
      <c r="CQ961" s="223"/>
      <c r="CR961" s="223"/>
      <c r="CS961" s="223"/>
      <c r="CT961" s="223"/>
      <c r="CU961" s="223"/>
      <c r="CV961" s="201"/>
      <c r="CW961" s="201"/>
      <c r="CX961" s="110"/>
    </row>
    <row r="962" spans="3:102">
      <c r="C962" s="116"/>
      <c r="E962" s="205"/>
      <c r="F962" s="205"/>
      <c r="G962" s="205"/>
      <c r="H962" s="205"/>
      <c r="I962" s="205"/>
      <c r="K962" s="114"/>
      <c r="L962" s="114"/>
      <c r="M962" s="114"/>
      <c r="N962" s="114"/>
      <c r="O962" s="114"/>
      <c r="Q962" s="115"/>
      <c r="R962" s="115"/>
      <c r="S962" s="115"/>
      <c r="T962" s="115"/>
      <c r="U962" s="115"/>
      <c r="W962" s="223"/>
      <c r="Y962" s="205"/>
      <c r="Z962" s="204"/>
      <c r="AA962" s="204"/>
      <c r="AB962" s="114"/>
      <c r="AC962" s="221"/>
      <c r="AD962" s="115"/>
      <c r="AE962" s="115"/>
      <c r="AF962" s="115"/>
      <c r="AG962" s="115"/>
      <c r="AH962" s="115"/>
      <c r="AI962" s="115"/>
      <c r="AJ962" s="202"/>
      <c r="AK962" s="222"/>
      <c r="AN962" s="205"/>
      <c r="AO962" s="205"/>
      <c r="AP962" s="205"/>
      <c r="AQ962" s="205"/>
      <c r="AR962" s="205"/>
      <c r="AS962" s="205"/>
      <c r="AT962" s="205"/>
      <c r="AU962" s="205"/>
      <c r="AV962" s="205"/>
      <c r="AW962" s="205"/>
      <c r="AX962" s="205"/>
      <c r="AY962" s="205"/>
      <c r="AZ962" s="205"/>
      <c r="BA962" s="205"/>
      <c r="BB962" s="205"/>
      <c r="BC962" s="205"/>
      <c r="BD962" s="215"/>
      <c r="BE962" s="215"/>
      <c r="BF962" s="215"/>
      <c r="BG962" s="201"/>
      <c r="BH962" s="110"/>
      <c r="BI962" s="114"/>
      <c r="BJ962" s="114"/>
      <c r="BK962" s="114"/>
      <c r="BL962" s="114"/>
      <c r="BM962" s="114"/>
      <c r="BN962" s="114"/>
      <c r="BP962" s="114"/>
      <c r="BQ962" s="115"/>
      <c r="BR962" s="115"/>
      <c r="BS962" s="115"/>
      <c r="BT962" s="115"/>
      <c r="BU962" s="115"/>
      <c r="BV962" s="115"/>
      <c r="BW962" s="115"/>
      <c r="BX962" s="115"/>
      <c r="BY962" s="115"/>
      <c r="BZ962" s="115"/>
      <c r="CA962" s="115"/>
      <c r="CB962" s="201"/>
      <c r="CC962" s="201"/>
      <c r="CD962" s="201"/>
      <c r="CE962" s="110"/>
      <c r="CF962" s="223"/>
      <c r="CG962" s="223"/>
      <c r="CH962" s="223"/>
      <c r="CI962" s="223"/>
      <c r="CJ962" s="223"/>
      <c r="CK962" s="223"/>
      <c r="CL962" s="223"/>
      <c r="CM962" s="223"/>
      <c r="CN962" s="223"/>
      <c r="CO962" s="223"/>
      <c r="CP962" s="223"/>
      <c r="CQ962" s="223"/>
      <c r="CR962" s="223"/>
      <c r="CS962" s="223"/>
      <c r="CT962" s="223"/>
      <c r="CU962" s="223"/>
      <c r="CV962" s="201"/>
      <c r="CW962" s="201"/>
      <c r="CX962" s="110"/>
    </row>
    <row r="963" spans="3:102">
      <c r="C963" s="116"/>
      <c r="E963" s="205"/>
      <c r="F963" s="205"/>
      <c r="G963" s="205"/>
      <c r="H963" s="205"/>
      <c r="I963" s="205"/>
      <c r="K963" s="114"/>
      <c r="L963" s="114"/>
      <c r="M963" s="114"/>
      <c r="N963" s="114"/>
      <c r="O963" s="114"/>
      <c r="Q963" s="115"/>
      <c r="R963" s="115"/>
      <c r="S963" s="115"/>
      <c r="T963" s="115"/>
      <c r="U963" s="115"/>
      <c r="W963" s="223"/>
      <c r="Y963" s="205"/>
      <c r="Z963" s="204"/>
      <c r="AA963" s="204"/>
      <c r="AB963" s="114"/>
      <c r="AC963" s="221"/>
      <c r="AD963" s="115"/>
      <c r="AE963" s="115"/>
      <c r="AF963" s="115"/>
      <c r="AG963" s="115"/>
      <c r="AH963" s="115"/>
      <c r="AI963" s="115"/>
      <c r="AJ963" s="202"/>
      <c r="AK963" s="222"/>
      <c r="AN963" s="205"/>
      <c r="AO963" s="205"/>
      <c r="AP963" s="205"/>
      <c r="AQ963" s="205"/>
      <c r="AR963" s="205"/>
      <c r="AS963" s="205"/>
      <c r="AT963" s="205"/>
      <c r="AU963" s="205"/>
      <c r="AV963" s="205"/>
      <c r="AW963" s="205"/>
      <c r="AX963" s="205"/>
      <c r="AY963" s="205"/>
      <c r="AZ963" s="205"/>
      <c r="BA963" s="205"/>
      <c r="BB963" s="205"/>
      <c r="BC963" s="205"/>
      <c r="BD963" s="215"/>
      <c r="BE963" s="215"/>
      <c r="BF963" s="215"/>
      <c r="BG963" s="201"/>
      <c r="BH963" s="110"/>
      <c r="BI963" s="114"/>
      <c r="BJ963" s="114"/>
      <c r="BK963" s="114"/>
      <c r="BL963" s="114"/>
      <c r="BM963" s="114"/>
      <c r="BN963" s="114"/>
      <c r="BP963" s="114"/>
      <c r="BQ963" s="115"/>
      <c r="BR963" s="115"/>
      <c r="BS963" s="115"/>
      <c r="BT963" s="115"/>
      <c r="BU963" s="115"/>
      <c r="BV963" s="115"/>
      <c r="BW963" s="115"/>
      <c r="BX963" s="115"/>
      <c r="BY963" s="115"/>
      <c r="BZ963" s="115"/>
      <c r="CA963" s="115"/>
      <c r="CB963" s="201"/>
      <c r="CC963" s="201"/>
      <c r="CD963" s="201"/>
      <c r="CE963" s="110"/>
      <c r="CF963" s="223"/>
      <c r="CG963" s="223"/>
      <c r="CH963" s="223"/>
      <c r="CI963" s="223"/>
      <c r="CJ963" s="223"/>
      <c r="CK963" s="223"/>
      <c r="CL963" s="223"/>
      <c r="CM963" s="223"/>
      <c r="CN963" s="223"/>
      <c r="CO963" s="223"/>
      <c r="CP963" s="223"/>
      <c r="CQ963" s="223"/>
      <c r="CR963" s="223"/>
      <c r="CS963" s="223"/>
      <c r="CT963" s="223"/>
      <c r="CU963" s="223"/>
      <c r="CV963" s="201"/>
      <c r="CW963" s="201"/>
      <c r="CX963" s="110"/>
    </row>
    <row r="964" spans="3:102">
      <c r="C964" s="116"/>
      <c r="E964" s="205"/>
      <c r="F964" s="205"/>
      <c r="G964" s="205"/>
      <c r="H964" s="205"/>
      <c r="I964" s="205"/>
      <c r="K964" s="114"/>
      <c r="L964" s="114"/>
      <c r="M964" s="114"/>
      <c r="N964" s="114"/>
      <c r="O964" s="114"/>
      <c r="Q964" s="115"/>
      <c r="R964" s="115"/>
      <c r="S964" s="115"/>
      <c r="T964" s="115"/>
      <c r="U964" s="115"/>
      <c r="W964" s="223"/>
      <c r="Y964" s="205"/>
      <c r="Z964" s="204"/>
      <c r="AA964" s="204"/>
      <c r="AB964" s="114"/>
      <c r="AC964" s="221"/>
      <c r="AD964" s="115"/>
      <c r="AE964" s="115"/>
      <c r="AF964" s="115"/>
      <c r="AG964" s="115"/>
      <c r="AH964" s="115"/>
      <c r="AI964" s="115"/>
      <c r="AJ964" s="202"/>
      <c r="AK964" s="222"/>
      <c r="AN964" s="205"/>
      <c r="AO964" s="205"/>
      <c r="AP964" s="205"/>
      <c r="AQ964" s="205"/>
      <c r="AR964" s="205"/>
      <c r="AS964" s="205"/>
      <c r="AT964" s="205"/>
      <c r="AU964" s="205"/>
      <c r="AV964" s="205"/>
      <c r="AW964" s="205"/>
      <c r="AX964" s="205"/>
      <c r="AY964" s="205"/>
      <c r="AZ964" s="205"/>
      <c r="BA964" s="205"/>
      <c r="BB964" s="205"/>
      <c r="BC964" s="205"/>
      <c r="BD964" s="215"/>
      <c r="BE964" s="215"/>
      <c r="BF964" s="215"/>
      <c r="BG964" s="201"/>
      <c r="BH964" s="110"/>
      <c r="BI964" s="114"/>
      <c r="BJ964" s="114"/>
      <c r="BK964" s="114"/>
      <c r="BL964" s="114"/>
      <c r="BM964" s="114"/>
      <c r="BN964" s="114"/>
      <c r="BP964" s="114"/>
      <c r="BQ964" s="115"/>
      <c r="BR964" s="115"/>
      <c r="BS964" s="115"/>
      <c r="BT964" s="115"/>
      <c r="BU964" s="115"/>
      <c r="BV964" s="115"/>
      <c r="BW964" s="115"/>
      <c r="BX964" s="115"/>
      <c r="BY964" s="115"/>
      <c r="BZ964" s="115"/>
      <c r="CA964" s="115"/>
      <c r="CB964" s="201"/>
      <c r="CC964" s="201"/>
      <c r="CD964" s="201"/>
      <c r="CE964" s="110"/>
      <c r="CF964" s="223"/>
      <c r="CG964" s="223"/>
      <c r="CH964" s="223"/>
      <c r="CI964" s="223"/>
      <c r="CJ964" s="223"/>
      <c r="CK964" s="223"/>
      <c r="CL964" s="223"/>
      <c r="CM964" s="223"/>
      <c r="CN964" s="223"/>
      <c r="CO964" s="223"/>
      <c r="CP964" s="223"/>
      <c r="CQ964" s="223"/>
      <c r="CR964" s="223"/>
      <c r="CS964" s="223"/>
      <c r="CT964" s="223"/>
      <c r="CU964" s="223"/>
      <c r="CV964" s="201"/>
      <c r="CW964" s="201"/>
      <c r="CX964" s="110"/>
    </row>
    <row r="965" spans="3:102">
      <c r="C965" s="116"/>
      <c r="E965" s="205"/>
      <c r="F965" s="205"/>
      <c r="G965" s="205"/>
      <c r="H965" s="205"/>
      <c r="I965" s="205"/>
      <c r="K965" s="114"/>
      <c r="L965" s="114"/>
      <c r="M965" s="114"/>
      <c r="N965" s="114"/>
      <c r="O965" s="114"/>
      <c r="Q965" s="115"/>
      <c r="R965" s="115"/>
      <c r="S965" s="115"/>
      <c r="T965" s="115"/>
      <c r="U965" s="115"/>
      <c r="W965" s="223"/>
      <c r="Y965" s="205"/>
      <c r="Z965" s="204"/>
      <c r="AA965" s="204"/>
      <c r="AB965" s="114"/>
      <c r="AC965" s="221"/>
      <c r="AD965" s="115"/>
      <c r="AE965" s="115"/>
      <c r="AF965" s="115"/>
      <c r="AG965" s="115"/>
      <c r="AH965" s="115"/>
      <c r="AI965" s="115"/>
      <c r="AJ965" s="202"/>
      <c r="AK965" s="222"/>
      <c r="AN965" s="205"/>
      <c r="AO965" s="205"/>
      <c r="AP965" s="205"/>
      <c r="AQ965" s="205"/>
      <c r="AR965" s="205"/>
      <c r="AS965" s="205"/>
      <c r="AT965" s="205"/>
      <c r="AU965" s="205"/>
      <c r="AV965" s="205"/>
      <c r="AW965" s="205"/>
      <c r="AX965" s="205"/>
      <c r="AY965" s="205"/>
      <c r="AZ965" s="205"/>
      <c r="BA965" s="205"/>
      <c r="BB965" s="205"/>
      <c r="BC965" s="205"/>
      <c r="BD965" s="215"/>
      <c r="BE965" s="215"/>
      <c r="BF965" s="215"/>
      <c r="BG965" s="201"/>
      <c r="BH965" s="110"/>
      <c r="BI965" s="114"/>
      <c r="BJ965" s="114"/>
      <c r="BK965" s="114"/>
      <c r="BL965" s="114"/>
      <c r="BM965" s="114"/>
      <c r="BN965" s="114"/>
      <c r="BP965" s="114"/>
      <c r="BQ965" s="115"/>
      <c r="BR965" s="115"/>
      <c r="BS965" s="115"/>
      <c r="BT965" s="115"/>
      <c r="BU965" s="115"/>
      <c r="BV965" s="115"/>
      <c r="BW965" s="115"/>
      <c r="BX965" s="115"/>
      <c r="BY965" s="115"/>
      <c r="BZ965" s="115"/>
      <c r="CA965" s="115"/>
      <c r="CB965" s="201"/>
      <c r="CC965" s="201"/>
      <c r="CD965" s="201"/>
      <c r="CE965" s="110"/>
      <c r="CF965" s="223"/>
      <c r="CG965" s="223"/>
      <c r="CH965" s="223"/>
      <c r="CI965" s="223"/>
      <c r="CJ965" s="223"/>
      <c r="CK965" s="223"/>
      <c r="CL965" s="223"/>
      <c r="CM965" s="223"/>
      <c r="CN965" s="223"/>
      <c r="CO965" s="223"/>
      <c r="CP965" s="223"/>
      <c r="CQ965" s="223"/>
      <c r="CR965" s="223"/>
      <c r="CS965" s="223"/>
      <c r="CT965" s="223"/>
      <c r="CU965" s="223"/>
      <c r="CV965" s="201"/>
      <c r="CW965" s="201"/>
      <c r="CX965" s="110"/>
    </row>
    <row r="966" spans="3:102">
      <c r="C966" s="116"/>
      <c r="E966" s="205"/>
      <c r="F966" s="205"/>
      <c r="G966" s="205"/>
      <c r="H966" s="205"/>
      <c r="I966" s="205"/>
      <c r="K966" s="114"/>
      <c r="L966" s="114"/>
      <c r="M966" s="114"/>
      <c r="N966" s="114"/>
      <c r="O966" s="114"/>
      <c r="Q966" s="115"/>
      <c r="R966" s="115"/>
      <c r="S966" s="115"/>
      <c r="T966" s="115"/>
      <c r="U966" s="115"/>
      <c r="W966" s="223"/>
      <c r="Y966" s="205"/>
      <c r="Z966" s="204"/>
      <c r="AA966" s="204"/>
      <c r="AB966" s="114"/>
      <c r="AC966" s="221"/>
      <c r="AD966" s="115"/>
      <c r="AE966" s="115"/>
      <c r="AF966" s="115"/>
      <c r="AG966" s="115"/>
      <c r="AH966" s="115"/>
      <c r="AI966" s="115"/>
      <c r="AJ966" s="202"/>
      <c r="AK966" s="222"/>
      <c r="AN966" s="205"/>
      <c r="AO966" s="205"/>
      <c r="AP966" s="205"/>
      <c r="AQ966" s="205"/>
      <c r="AR966" s="205"/>
      <c r="AS966" s="205"/>
      <c r="AT966" s="205"/>
      <c r="AU966" s="205"/>
      <c r="AV966" s="205"/>
      <c r="AW966" s="205"/>
      <c r="AX966" s="205"/>
      <c r="AY966" s="205"/>
      <c r="AZ966" s="205"/>
      <c r="BA966" s="205"/>
      <c r="BB966" s="205"/>
      <c r="BC966" s="205"/>
      <c r="BD966" s="215"/>
      <c r="BE966" s="215"/>
      <c r="BF966" s="215"/>
      <c r="BG966" s="201"/>
      <c r="BH966" s="110"/>
      <c r="BI966" s="114"/>
      <c r="BJ966" s="114"/>
      <c r="BK966" s="114"/>
      <c r="BL966" s="114"/>
      <c r="BM966" s="114"/>
      <c r="BN966" s="114"/>
      <c r="BP966" s="114"/>
      <c r="BQ966" s="115"/>
      <c r="BR966" s="115"/>
      <c r="BS966" s="115"/>
      <c r="BT966" s="115"/>
      <c r="BU966" s="115"/>
      <c r="BV966" s="115"/>
      <c r="BW966" s="115"/>
      <c r="BX966" s="115"/>
      <c r="BY966" s="115"/>
      <c r="BZ966" s="115"/>
      <c r="CA966" s="115"/>
      <c r="CB966" s="201"/>
      <c r="CC966" s="201"/>
      <c r="CD966" s="201"/>
      <c r="CE966" s="110"/>
      <c r="CF966" s="223"/>
      <c r="CG966" s="223"/>
      <c r="CH966" s="223"/>
      <c r="CI966" s="223"/>
      <c r="CJ966" s="223"/>
      <c r="CK966" s="223"/>
      <c r="CL966" s="223"/>
      <c r="CM966" s="223"/>
      <c r="CN966" s="223"/>
      <c r="CO966" s="223"/>
      <c r="CP966" s="223"/>
      <c r="CQ966" s="223"/>
      <c r="CR966" s="223"/>
      <c r="CS966" s="223"/>
      <c r="CT966" s="223"/>
      <c r="CU966" s="223"/>
      <c r="CV966" s="201"/>
      <c r="CW966" s="201"/>
      <c r="CX966" s="110"/>
    </row>
    <row r="967" spans="3:102">
      <c r="C967" s="116"/>
      <c r="E967" s="205"/>
      <c r="F967" s="205"/>
      <c r="G967" s="205"/>
      <c r="H967" s="205"/>
      <c r="I967" s="205"/>
      <c r="K967" s="114"/>
      <c r="L967" s="114"/>
      <c r="M967" s="114"/>
      <c r="N967" s="114"/>
      <c r="O967" s="114"/>
      <c r="Q967" s="115"/>
      <c r="R967" s="115"/>
      <c r="S967" s="115"/>
      <c r="T967" s="115"/>
      <c r="U967" s="115"/>
      <c r="W967" s="223"/>
      <c r="Y967" s="205"/>
      <c r="Z967" s="204"/>
      <c r="AA967" s="204"/>
      <c r="AB967" s="114"/>
      <c r="AC967" s="221"/>
      <c r="AD967" s="115"/>
      <c r="AE967" s="115"/>
      <c r="AF967" s="115"/>
      <c r="AG967" s="115"/>
      <c r="AH967" s="115"/>
      <c r="AI967" s="115"/>
      <c r="AJ967" s="202"/>
      <c r="AK967" s="222"/>
      <c r="AN967" s="205"/>
      <c r="AO967" s="205"/>
      <c r="AP967" s="205"/>
      <c r="AQ967" s="205"/>
      <c r="AR967" s="205"/>
      <c r="AS967" s="205"/>
      <c r="AT967" s="205"/>
      <c r="AU967" s="205"/>
      <c r="AV967" s="205"/>
      <c r="AW967" s="205"/>
      <c r="AX967" s="205"/>
      <c r="AY967" s="205"/>
      <c r="AZ967" s="205"/>
      <c r="BA967" s="205"/>
      <c r="BB967" s="205"/>
      <c r="BC967" s="205"/>
      <c r="BD967" s="215"/>
      <c r="BE967" s="215"/>
      <c r="BF967" s="215"/>
      <c r="BG967" s="201"/>
      <c r="BH967" s="110"/>
      <c r="BI967" s="114"/>
      <c r="BJ967" s="114"/>
      <c r="BK967" s="114"/>
      <c r="BL967" s="114"/>
      <c r="BM967" s="114"/>
      <c r="BN967" s="114"/>
      <c r="BP967" s="114"/>
      <c r="BQ967" s="115"/>
      <c r="BR967" s="115"/>
      <c r="BS967" s="115"/>
      <c r="BT967" s="115"/>
      <c r="BU967" s="115"/>
      <c r="BV967" s="115"/>
      <c r="BW967" s="115"/>
      <c r="BX967" s="115"/>
      <c r="BY967" s="115"/>
      <c r="BZ967" s="115"/>
      <c r="CA967" s="115"/>
      <c r="CB967" s="201"/>
      <c r="CC967" s="201"/>
      <c r="CD967" s="201"/>
      <c r="CE967" s="110"/>
      <c r="CF967" s="223"/>
      <c r="CG967" s="223"/>
      <c r="CH967" s="223"/>
      <c r="CI967" s="223"/>
      <c r="CJ967" s="223"/>
      <c r="CK967" s="223"/>
      <c r="CL967" s="223"/>
      <c r="CM967" s="223"/>
      <c r="CN967" s="223"/>
      <c r="CO967" s="223"/>
      <c r="CP967" s="223"/>
      <c r="CQ967" s="223"/>
      <c r="CR967" s="223"/>
      <c r="CS967" s="223"/>
      <c r="CT967" s="223"/>
      <c r="CU967" s="223"/>
      <c r="CV967" s="201"/>
      <c r="CW967" s="201"/>
      <c r="CX967" s="110"/>
    </row>
    <row r="968" spans="3:102">
      <c r="C968" s="116"/>
      <c r="E968" s="205"/>
      <c r="F968" s="205"/>
      <c r="G968" s="205"/>
      <c r="H968" s="205"/>
      <c r="I968" s="205"/>
      <c r="K968" s="114"/>
      <c r="L968" s="114"/>
      <c r="M968" s="114"/>
      <c r="N968" s="114"/>
      <c r="O968" s="114"/>
      <c r="Q968" s="115"/>
      <c r="R968" s="115"/>
      <c r="S968" s="115"/>
      <c r="T968" s="115"/>
      <c r="U968" s="115"/>
      <c r="W968" s="223"/>
      <c r="Y968" s="205"/>
      <c r="Z968" s="204"/>
      <c r="AA968" s="204"/>
      <c r="AB968" s="114"/>
      <c r="AC968" s="221"/>
      <c r="AD968" s="115"/>
      <c r="AE968" s="115"/>
      <c r="AF968" s="115"/>
      <c r="AG968" s="115"/>
      <c r="AH968" s="115"/>
      <c r="AI968" s="115"/>
      <c r="AJ968" s="202"/>
      <c r="AK968" s="222"/>
      <c r="AN968" s="205"/>
      <c r="AO968" s="205"/>
      <c r="AP968" s="205"/>
      <c r="AQ968" s="205"/>
      <c r="AR968" s="205"/>
      <c r="AS968" s="205"/>
      <c r="AT968" s="205"/>
      <c r="AU968" s="205"/>
      <c r="AV968" s="205"/>
      <c r="AW968" s="205"/>
      <c r="AX968" s="205"/>
      <c r="AY968" s="205"/>
      <c r="AZ968" s="205"/>
      <c r="BA968" s="205"/>
      <c r="BB968" s="205"/>
      <c r="BC968" s="205"/>
      <c r="BD968" s="215"/>
      <c r="BE968" s="215"/>
      <c r="BF968" s="215"/>
      <c r="BG968" s="201"/>
      <c r="BH968" s="110"/>
      <c r="BI968" s="114"/>
      <c r="BJ968" s="114"/>
      <c r="BK968" s="114"/>
      <c r="BL968" s="114"/>
      <c r="BM968" s="114"/>
      <c r="BN968" s="114"/>
      <c r="BP968" s="114"/>
      <c r="BQ968" s="115"/>
      <c r="BR968" s="115"/>
      <c r="BS968" s="115"/>
      <c r="BT968" s="115"/>
      <c r="BU968" s="115"/>
      <c r="BV968" s="115"/>
      <c r="BW968" s="115"/>
      <c r="BX968" s="115"/>
      <c r="BY968" s="115"/>
      <c r="BZ968" s="115"/>
      <c r="CA968" s="115"/>
      <c r="CB968" s="201"/>
      <c r="CC968" s="201"/>
      <c r="CD968" s="201"/>
      <c r="CE968" s="110"/>
      <c r="CF968" s="223"/>
      <c r="CG968" s="223"/>
      <c r="CH968" s="223"/>
      <c r="CI968" s="223"/>
      <c r="CJ968" s="223"/>
      <c r="CK968" s="223"/>
      <c r="CL968" s="223"/>
      <c r="CM968" s="223"/>
      <c r="CN968" s="223"/>
      <c r="CO968" s="223"/>
      <c r="CP968" s="223"/>
      <c r="CQ968" s="223"/>
      <c r="CR968" s="223"/>
      <c r="CS968" s="223"/>
      <c r="CT968" s="223"/>
      <c r="CU968" s="223"/>
      <c r="CV968" s="201"/>
      <c r="CW968" s="201"/>
      <c r="CX968" s="110"/>
    </row>
    <row r="969" spans="3:102">
      <c r="C969" s="116"/>
      <c r="E969" s="205"/>
      <c r="F969" s="205"/>
      <c r="G969" s="205"/>
      <c r="H969" s="205"/>
      <c r="I969" s="205"/>
      <c r="K969" s="114"/>
      <c r="L969" s="114"/>
      <c r="M969" s="114"/>
      <c r="N969" s="114"/>
      <c r="O969" s="114"/>
      <c r="Q969" s="115"/>
      <c r="R969" s="115"/>
      <c r="S969" s="115"/>
      <c r="T969" s="115"/>
      <c r="U969" s="115"/>
      <c r="W969" s="223"/>
      <c r="Y969" s="205"/>
      <c r="Z969" s="204"/>
      <c r="AA969" s="204"/>
      <c r="AB969" s="114"/>
      <c r="AC969" s="221"/>
      <c r="AD969" s="115"/>
      <c r="AE969" s="115"/>
      <c r="AF969" s="115"/>
      <c r="AG969" s="115"/>
      <c r="AH969" s="115"/>
      <c r="AI969" s="115"/>
      <c r="AJ969" s="202"/>
      <c r="AK969" s="222"/>
      <c r="AN969" s="205"/>
      <c r="AO969" s="205"/>
      <c r="AP969" s="205"/>
      <c r="AQ969" s="205"/>
      <c r="AR969" s="205"/>
      <c r="AS969" s="205"/>
      <c r="AT969" s="205"/>
      <c r="AU969" s="205"/>
      <c r="AV969" s="205"/>
      <c r="AW969" s="205"/>
      <c r="AX969" s="205"/>
      <c r="AY969" s="205"/>
      <c r="AZ969" s="205"/>
      <c r="BA969" s="205"/>
      <c r="BB969" s="205"/>
      <c r="BC969" s="205"/>
      <c r="BD969" s="215"/>
      <c r="BE969" s="215"/>
      <c r="BF969" s="215"/>
      <c r="BG969" s="201"/>
      <c r="BH969" s="110"/>
      <c r="BI969" s="114"/>
      <c r="BJ969" s="114"/>
      <c r="BK969" s="114"/>
      <c r="BL969" s="114"/>
      <c r="BM969" s="114"/>
      <c r="BN969" s="114"/>
      <c r="BP969" s="114"/>
      <c r="BQ969" s="115"/>
      <c r="BR969" s="115"/>
      <c r="BS969" s="115"/>
      <c r="BT969" s="115"/>
      <c r="BU969" s="115"/>
      <c r="BV969" s="115"/>
      <c r="BW969" s="115"/>
      <c r="BX969" s="115"/>
      <c r="BY969" s="115"/>
      <c r="BZ969" s="115"/>
      <c r="CA969" s="115"/>
      <c r="CB969" s="201"/>
      <c r="CC969" s="201"/>
      <c r="CD969" s="201"/>
      <c r="CE969" s="110"/>
      <c r="CF969" s="223"/>
      <c r="CG969" s="223"/>
      <c r="CH969" s="223"/>
      <c r="CI969" s="223"/>
      <c r="CJ969" s="223"/>
      <c r="CK969" s="223"/>
      <c r="CL969" s="223"/>
      <c r="CM969" s="223"/>
      <c r="CN969" s="223"/>
      <c r="CO969" s="223"/>
      <c r="CP969" s="223"/>
      <c r="CQ969" s="223"/>
      <c r="CR969" s="223"/>
      <c r="CS969" s="223"/>
      <c r="CT969" s="223"/>
      <c r="CU969" s="223"/>
      <c r="CV969" s="201"/>
      <c r="CW969" s="201"/>
      <c r="CX969" s="110"/>
    </row>
    <row r="970" spans="3:102">
      <c r="C970" s="116"/>
      <c r="E970" s="205"/>
      <c r="F970" s="205"/>
      <c r="G970" s="205"/>
      <c r="H970" s="205"/>
      <c r="I970" s="205"/>
      <c r="K970" s="114"/>
      <c r="L970" s="114"/>
      <c r="M970" s="114"/>
      <c r="N970" s="114"/>
      <c r="O970" s="114"/>
      <c r="Q970" s="115"/>
      <c r="R970" s="115"/>
      <c r="S970" s="115"/>
      <c r="T970" s="115"/>
      <c r="U970" s="115"/>
      <c r="W970" s="223"/>
      <c r="Y970" s="205"/>
      <c r="Z970" s="204"/>
      <c r="AA970" s="204"/>
      <c r="AB970" s="114"/>
      <c r="AC970" s="221"/>
      <c r="AD970" s="115"/>
      <c r="AE970" s="115"/>
      <c r="AF970" s="115"/>
      <c r="AG970" s="115"/>
      <c r="AH970" s="115"/>
      <c r="AI970" s="115"/>
      <c r="AJ970" s="202"/>
      <c r="AK970" s="222"/>
      <c r="AN970" s="205"/>
      <c r="AO970" s="205"/>
      <c r="AP970" s="205"/>
      <c r="AQ970" s="205"/>
      <c r="AR970" s="205"/>
      <c r="AS970" s="205"/>
      <c r="AT970" s="205"/>
      <c r="AU970" s="205"/>
      <c r="AV970" s="205"/>
      <c r="AW970" s="205"/>
      <c r="AX970" s="205"/>
      <c r="AY970" s="205"/>
      <c r="AZ970" s="205"/>
      <c r="BA970" s="205"/>
      <c r="BB970" s="205"/>
      <c r="BC970" s="205"/>
      <c r="BD970" s="215"/>
      <c r="BE970" s="215"/>
      <c r="BF970" s="215"/>
      <c r="BG970" s="201"/>
      <c r="BH970" s="110"/>
      <c r="BI970" s="114"/>
      <c r="BJ970" s="114"/>
      <c r="BK970" s="114"/>
      <c r="BL970" s="114"/>
      <c r="BM970" s="114"/>
      <c r="BN970" s="114"/>
      <c r="BP970" s="114"/>
      <c r="BQ970" s="115"/>
      <c r="BR970" s="115"/>
      <c r="BS970" s="115"/>
      <c r="BT970" s="115"/>
      <c r="BU970" s="115"/>
      <c r="BV970" s="115"/>
      <c r="BW970" s="115"/>
      <c r="BX970" s="115"/>
      <c r="BY970" s="115"/>
      <c r="BZ970" s="115"/>
      <c r="CA970" s="115"/>
      <c r="CB970" s="201"/>
      <c r="CC970" s="201"/>
      <c r="CD970" s="201"/>
      <c r="CE970" s="110"/>
      <c r="CF970" s="223"/>
      <c r="CG970" s="223"/>
      <c r="CH970" s="223"/>
      <c r="CI970" s="223"/>
      <c r="CJ970" s="223"/>
      <c r="CK970" s="223"/>
      <c r="CL970" s="223"/>
      <c r="CM970" s="223"/>
      <c r="CN970" s="223"/>
      <c r="CO970" s="223"/>
      <c r="CP970" s="223"/>
      <c r="CQ970" s="223"/>
      <c r="CR970" s="223"/>
      <c r="CS970" s="223"/>
      <c r="CT970" s="223"/>
      <c r="CU970" s="223"/>
      <c r="CV970" s="201"/>
      <c r="CW970" s="201"/>
      <c r="CX970" s="110"/>
    </row>
    <row r="971" spans="3:102">
      <c r="C971" s="116"/>
      <c r="E971" s="205"/>
      <c r="F971" s="205"/>
      <c r="G971" s="205"/>
      <c r="H971" s="205"/>
      <c r="I971" s="205"/>
      <c r="K971" s="114"/>
      <c r="L971" s="114"/>
      <c r="M971" s="114"/>
      <c r="N971" s="114"/>
      <c r="O971" s="114"/>
      <c r="Q971" s="115"/>
      <c r="R971" s="115"/>
      <c r="S971" s="115"/>
      <c r="T971" s="115"/>
      <c r="U971" s="115"/>
      <c r="W971" s="223"/>
      <c r="Y971" s="205"/>
      <c r="Z971" s="204"/>
      <c r="AA971" s="204"/>
      <c r="AB971" s="114"/>
      <c r="AC971" s="221"/>
      <c r="AD971" s="115"/>
      <c r="AE971" s="115"/>
      <c r="AF971" s="115"/>
      <c r="AG971" s="115"/>
      <c r="AH971" s="115"/>
      <c r="AI971" s="115"/>
      <c r="AJ971" s="202"/>
      <c r="AK971" s="222"/>
      <c r="AN971" s="205"/>
      <c r="AO971" s="205"/>
      <c r="AP971" s="205"/>
      <c r="AQ971" s="205"/>
      <c r="AR971" s="205"/>
      <c r="AS971" s="205"/>
      <c r="AT971" s="205"/>
      <c r="AU971" s="205"/>
      <c r="AV971" s="205"/>
      <c r="AW971" s="205"/>
      <c r="AX971" s="205"/>
      <c r="AY971" s="205"/>
      <c r="AZ971" s="205"/>
      <c r="BA971" s="205"/>
      <c r="BB971" s="205"/>
      <c r="BC971" s="205"/>
      <c r="BD971" s="215"/>
      <c r="BE971" s="215"/>
      <c r="BF971" s="215"/>
      <c r="BG971" s="201"/>
      <c r="BH971" s="110"/>
      <c r="BI971" s="114"/>
      <c r="BJ971" s="114"/>
      <c r="BK971" s="114"/>
      <c r="BL971" s="114"/>
      <c r="BM971" s="114"/>
      <c r="BN971" s="114"/>
      <c r="BP971" s="114"/>
      <c r="BQ971" s="115"/>
      <c r="BR971" s="115"/>
      <c r="BS971" s="115"/>
      <c r="BT971" s="115"/>
      <c r="BU971" s="115"/>
      <c r="BV971" s="115"/>
      <c r="BW971" s="115"/>
      <c r="BX971" s="115"/>
      <c r="BY971" s="115"/>
      <c r="BZ971" s="115"/>
      <c r="CA971" s="115"/>
      <c r="CB971" s="201"/>
      <c r="CC971" s="201"/>
      <c r="CD971" s="201"/>
      <c r="CE971" s="110"/>
      <c r="CF971" s="223"/>
      <c r="CG971" s="223"/>
      <c r="CH971" s="223"/>
      <c r="CI971" s="223"/>
      <c r="CJ971" s="223"/>
      <c r="CK971" s="223"/>
      <c r="CL971" s="223"/>
      <c r="CM971" s="223"/>
      <c r="CN971" s="223"/>
      <c r="CO971" s="223"/>
      <c r="CP971" s="223"/>
      <c r="CQ971" s="223"/>
      <c r="CR971" s="223"/>
      <c r="CS971" s="223"/>
      <c r="CT971" s="223"/>
      <c r="CU971" s="223"/>
      <c r="CV971" s="201"/>
      <c r="CW971" s="201"/>
      <c r="CX971" s="110"/>
    </row>
    <row r="972" spans="3:102">
      <c r="C972" s="116"/>
      <c r="E972" s="205"/>
      <c r="F972" s="205"/>
      <c r="G972" s="205"/>
      <c r="H972" s="205"/>
      <c r="I972" s="205"/>
      <c r="K972" s="114"/>
      <c r="L972" s="114"/>
      <c r="M972" s="114"/>
      <c r="N972" s="114"/>
      <c r="O972" s="114"/>
      <c r="Q972" s="115"/>
      <c r="R972" s="115"/>
      <c r="S972" s="115"/>
      <c r="T972" s="115"/>
      <c r="U972" s="115"/>
      <c r="W972" s="223"/>
      <c r="Y972" s="205"/>
      <c r="Z972" s="204"/>
      <c r="AA972" s="204"/>
      <c r="AB972" s="114"/>
      <c r="AC972" s="221"/>
      <c r="AD972" s="115"/>
      <c r="AE972" s="115"/>
      <c r="AF972" s="115"/>
      <c r="AG972" s="115"/>
      <c r="AH972" s="115"/>
      <c r="AI972" s="115"/>
      <c r="AJ972" s="202"/>
      <c r="AK972" s="222"/>
      <c r="AN972" s="205"/>
      <c r="AO972" s="205"/>
      <c r="AP972" s="205"/>
      <c r="AQ972" s="205"/>
      <c r="AR972" s="205"/>
      <c r="AS972" s="205"/>
      <c r="AT972" s="205"/>
      <c r="AU972" s="205"/>
      <c r="AV972" s="205"/>
      <c r="AW972" s="205"/>
      <c r="AX972" s="205"/>
      <c r="AY972" s="205"/>
      <c r="AZ972" s="205"/>
      <c r="BA972" s="205"/>
      <c r="BB972" s="205"/>
      <c r="BC972" s="205"/>
      <c r="BD972" s="215"/>
      <c r="BE972" s="215"/>
      <c r="BF972" s="215"/>
      <c r="BG972" s="201"/>
      <c r="BH972" s="110"/>
      <c r="BI972" s="114"/>
      <c r="BJ972" s="114"/>
      <c r="BK972" s="114"/>
      <c r="BL972" s="114"/>
      <c r="BM972" s="114"/>
      <c r="BN972" s="114"/>
      <c r="BP972" s="114"/>
      <c r="BQ972" s="115"/>
      <c r="BR972" s="115"/>
      <c r="BS972" s="115"/>
      <c r="BT972" s="115"/>
      <c r="BU972" s="115"/>
      <c r="BV972" s="115"/>
      <c r="BW972" s="115"/>
      <c r="BX972" s="115"/>
      <c r="BY972" s="115"/>
      <c r="BZ972" s="115"/>
      <c r="CA972" s="115"/>
      <c r="CB972" s="201"/>
      <c r="CC972" s="201"/>
      <c r="CD972" s="201"/>
      <c r="CE972" s="110"/>
      <c r="CF972" s="223"/>
      <c r="CG972" s="223"/>
      <c r="CH972" s="223"/>
      <c r="CI972" s="223"/>
      <c r="CJ972" s="223"/>
      <c r="CK972" s="223"/>
      <c r="CL972" s="223"/>
      <c r="CM972" s="223"/>
      <c r="CN972" s="223"/>
      <c r="CO972" s="223"/>
      <c r="CP972" s="223"/>
      <c r="CQ972" s="223"/>
      <c r="CR972" s="223"/>
      <c r="CS972" s="223"/>
      <c r="CT972" s="223"/>
      <c r="CU972" s="223"/>
      <c r="CV972" s="201"/>
      <c r="CW972" s="201"/>
      <c r="CX972" s="110"/>
    </row>
    <row r="973" spans="3:102">
      <c r="C973" s="116"/>
      <c r="E973" s="205"/>
      <c r="F973" s="205"/>
      <c r="G973" s="205"/>
      <c r="H973" s="205"/>
      <c r="I973" s="205"/>
      <c r="K973" s="114"/>
      <c r="L973" s="114"/>
      <c r="M973" s="114"/>
      <c r="N973" s="114"/>
      <c r="O973" s="114"/>
      <c r="Q973" s="115"/>
      <c r="R973" s="115"/>
      <c r="S973" s="115"/>
      <c r="T973" s="115"/>
      <c r="U973" s="115"/>
      <c r="W973" s="223"/>
      <c r="Y973" s="205"/>
      <c r="Z973" s="204"/>
      <c r="AA973" s="204"/>
      <c r="AB973" s="114"/>
      <c r="AC973" s="221"/>
      <c r="AD973" s="115"/>
      <c r="AE973" s="115"/>
      <c r="AF973" s="115"/>
      <c r="AG973" s="115"/>
      <c r="AH973" s="115"/>
      <c r="AI973" s="115"/>
      <c r="AJ973" s="202"/>
      <c r="AK973" s="222"/>
      <c r="AN973" s="205"/>
      <c r="AO973" s="205"/>
      <c r="AP973" s="205"/>
      <c r="AQ973" s="205"/>
      <c r="AR973" s="205"/>
      <c r="AS973" s="205"/>
      <c r="AT973" s="205"/>
      <c r="AU973" s="205"/>
      <c r="AV973" s="205"/>
      <c r="AW973" s="205"/>
      <c r="AX973" s="205"/>
      <c r="AY973" s="205"/>
      <c r="AZ973" s="205"/>
      <c r="BA973" s="205"/>
      <c r="BB973" s="205"/>
      <c r="BC973" s="205"/>
      <c r="BD973" s="215"/>
      <c r="BE973" s="215"/>
      <c r="BF973" s="215"/>
      <c r="BG973" s="201"/>
      <c r="BH973" s="110"/>
      <c r="BI973" s="114"/>
      <c r="BJ973" s="114"/>
      <c r="BK973" s="114"/>
      <c r="BL973" s="114"/>
      <c r="BM973" s="114"/>
      <c r="BN973" s="114"/>
      <c r="BP973" s="114"/>
      <c r="BQ973" s="115"/>
      <c r="BR973" s="115"/>
      <c r="BS973" s="115"/>
      <c r="BT973" s="115"/>
      <c r="BU973" s="115"/>
      <c r="BV973" s="115"/>
      <c r="BW973" s="115"/>
      <c r="BX973" s="115"/>
      <c r="BY973" s="115"/>
      <c r="BZ973" s="115"/>
      <c r="CA973" s="115"/>
      <c r="CB973" s="201"/>
      <c r="CC973" s="201"/>
      <c r="CD973" s="201"/>
      <c r="CE973" s="110"/>
      <c r="CF973" s="223"/>
      <c r="CG973" s="223"/>
      <c r="CH973" s="223"/>
      <c r="CI973" s="223"/>
      <c r="CJ973" s="223"/>
      <c r="CK973" s="223"/>
      <c r="CL973" s="223"/>
      <c r="CM973" s="223"/>
      <c r="CN973" s="223"/>
      <c r="CO973" s="223"/>
      <c r="CP973" s="223"/>
      <c r="CQ973" s="223"/>
      <c r="CR973" s="223"/>
      <c r="CS973" s="223"/>
      <c r="CT973" s="223"/>
      <c r="CU973" s="223"/>
      <c r="CV973" s="201"/>
      <c r="CW973" s="201"/>
      <c r="CX973" s="110"/>
    </row>
    <row r="974" spans="3:102">
      <c r="C974" s="116"/>
      <c r="E974" s="205"/>
      <c r="F974" s="205"/>
      <c r="G974" s="205"/>
      <c r="H974" s="205"/>
      <c r="I974" s="205"/>
      <c r="K974" s="114"/>
      <c r="L974" s="114"/>
      <c r="M974" s="114"/>
      <c r="N974" s="114"/>
      <c r="O974" s="114"/>
      <c r="Q974" s="115"/>
      <c r="R974" s="115"/>
      <c r="S974" s="115"/>
      <c r="T974" s="115"/>
      <c r="U974" s="115"/>
      <c r="W974" s="223"/>
      <c r="Y974" s="205"/>
      <c r="Z974" s="204"/>
      <c r="AA974" s="204"/>
      <c r="AB974" s="114"/>
      <c r="AC974" s="221"/>
      <c r="AD974" s="115"/>
      <c r="AE974" s="115"/>
      <c r="AF974" s="115"/>
      <c r="AG974" s="115"/>
      <c r="AH974" s="115"/>
      <c r="AI974" s="115"/>
      <c r="AJ974" s="202"/>
      <c r="AK974" s="222"/>
      <c r="AN974" s="205"/>
      <c r="AO974" s="205"/>
      <c r="AP974" s="205"/>
      <c r="AQ974" s="205"/>
      <c r="AR974" s="205"/>
      <c r="AS974" s="205"/>
      <c r="AT974" s="205"/>
      <c r="AU974" s="205"/>
      <c r="AV974" s="205"/>
      <c r="AW974" s="205"/>
      <c r="AX974" s="205"/>
      <c r="AY974" s="205"/>
      <c r="AZ974" s="205"/>
      <c r="BA974" s="205"/>
      <c r="BB974" s="205"/>
      <c r="BC974" s="205"/>
      <c r="BD974" s="215"/>
      <c r="BE974" s="215"/>
      <c r="BF974" s="215"/>
      <c r="BG974" s="201"/>
      <c r="BH974" s="110"/>
      <c r="BI974" s="114"/>
      <c r="BJ974" s="114"/>
      <c r="BK974" s="114"/>
      <c r="BL974" s="114"/>
      <c r="BM974" s="114"/>
      <c r="BN974" s="114"/>
      <c r="BP974" s="114"/>
      <c r="BQ974" s="115"/>
      <c r="BR974" s="115"/>
      <c r="BS974" s="115"/>
      <c r="BT974" s="115"/>
      <c r="BU974" s="115"/>
      <c r="BV974" s="115"/>
      <c r="BW974" s="115"/>
      <c r="BX974" s="115"/>
      <c r="BY974" s="115"/>
      <c r="BZ974" s="115"/>
      <c r="CA974" s="115"/>
      <c r="CB974" s="201"/>
      <c r="CC974" s="201"/>
      <c r="CD974" s="201"/>
      <c r="CE974" s="110"/>
      <c r="CF974" s="223"/>
      <c r="CG974" s="223"/>
      <c r="CH974" s="223"/>
      <c r="CI974" s="223"/>
      <c r="CJ974" s="223"/>
      <c r="CK974" s="223"/>
      <c r="CL974" s="223"/>
      <c r="CM974" s="223"/>
      <c r="CN974" s="223"/>
      <c r="CO974" s="223"/>
      <c r="CP974" s="223"/>
      <c r="CQ974" s="223"/>
      <c r="CR974" s="223"/>
      <c r="CS974" s="223"/>
      <c r="CT974" s="223"/>
      <c r="CU974" s="223"/>
      <c r="CV974" s="201"/>
      <c r="CW974" s="201"/>
      <c r="CX974" s="110"/>
    </row>
    <row r="975" spans="3:102">
      <c r="C975" s="116"/>
      <c r="E975" s="205"/>
      <c r="F975" s="205"/>
      <c r="G975" s="205"/>
      <c r="H975" s="205"/>
      <c r="I975" s="205"/>
      <c r="K975" s="114"/>
      <c r="L975" s="114"/>
      <c r="M975" s="114"/>
      <c r="N975" s="114"/>
      <c r="O975" s="114"/>
      <c r="Q975" s="115"/>
      <c r="R975" s="115"/>
      <c r="S975" s="115"/>
      <c r="T975" s="115"/>
      <c r="U975" s="115"/>
      <c r="W975" s="223"/>
      <c r="Y975" s="205"/>
      <c r="Z975" s="204"/>
      <c r="AA975" s="204"/>
      <c r="AB975" s="114"/>
      <c r="AC975" s="221"/>
      <c r="AD975" s="115"/>
      <c r="AE975" s="115"/>
      <c r="AF975" s="115"/>
      <c r="AG975" s="115"/>
      <c r="AH975" s="115"/>
      <c r="AI975" s="115"/>
      <c r="AJ975" s="202"/>
      <c r="AK975" s="222"/>
      <c r="AN975" s="205"/>
      <c r="AO975" s="205"/>
      <c r="AP975" s="205"/>
      <c r="AQ975" s="205"/>
      <c r="AR975" s="205"/>
      <c r="AS975" s="205"/>
      <c r="AT975" s="205"/>
      <c r="AU975" s="205"/>
      <c r="AV975" s="205"/>
      <c r="AW975" s="205"/>
      <c r="AX975" s="205"/>
      <c r="AY975" s="205"/>
      <c r="AZ975" s="205"/>
      <c r="BA975" s="205"/>
      <c r="BB975" s="205"/>
      <c r="BC975" s="205"/>
      <c r="BD975" s="215"/>
      <c r="BE975" s="215"/>
      <c r="BF975" s="215"/>
      <c r="BG975" s="201"/>
      <c r="BH975" s="110"/>
      <c r="BI975" s="114"/>
      <c r="BJ975" s="114"/>
      <c r="BK975" s="114"/>
      <c r="BL975" s="114"/>
      <c r="BM975" s="114"/>
      <c r="BN975" s="114"/>
      <c r="BP975" s="114"/>
      <c r="BQ975" s="115"/>
      <c r="BR975" s="115"/>
      <c r="BS975" s="115"/>
      <c r="BT975" s="115"/>
      <c r="BU975" s="115"/>
      <c r="BV975" s="115"/>
      <c r="BW975" s="115"/>
      <c r="BX975" s="115"/>
      <c r="BY975" s="115"/>
      <c r="BZ975" s="115"/>
      <c r="CA975" s="115"/>
      <c r="CB975" s="201"/>
      <c r="CC975" s="201"/>
      <c r="CD975" s="201"/>
      <c r="CE975" s="110"/>
      <c r="CF975" s="223"/>
      <c r="CG975" s="223"/>
      <c r="CH975" s="223"/>
      <c r="CI975" s="223"/>
      <c r="CJ975" s="223"/>
      <c r="CK975" s="223"/>
      <c r="CL975" s="223"/>
      <c r="CM975" s="223"/>
      <c r="CN975" s="223"/>
      <c r="CO975" s="223"/>
      <c r="CP975" s="223"/>
      <c r="CQ975" s="223"/>
      <c r="CR975" s="223"/>
      <c r="CS975" s="223"/>
      <c r="CT975" s="223"/>
      <c r="CU975" s="223"/>
      <c r="CV975" s="201"/>
      <c r="CW975" s="201"/>
      <c r="CX975" s="110"/>
    </row>
    <row r="976" spans="3:102">
      <c r="C976" s="116"/>
      <c r="E976" s="205"/>
      <c r="F976" s="205"/>
      <c r="G976" s="205"/>
      <c r="H976" s="205"/>
      <c r="I976" s="205"/>
      <c r="K976" s="114"/>
      <c r="L976" s="114"/>
      <c r="M976" s="114"/>
      <c r="N976" s="114"/>
      <c r="O976" s="114"/>
      <c r="Q976" s="115"/>
      <c r="R976" s="115"/>
      <c r="S976" s="115"/>
      <c r="T976" s="115"/>
      <c r="U976" s="115"/>
      <c r="W976" s="223"/>
      <c r="Y976" s="205"/>
      <c r="Z976" s="204"/>
      <c r="AA976" s="204"/>
      <c r="AB976" s="114"/>
      <c r="AC976" s="221"/>
      <c r="AD976" s="115"/>
      <c r="AE976" s="115"/>
      <c r="AF976" s="115"/>
      <c r="AG976" s="115"/>
      <c r="AH976" s="115"/>
      <c r="AI976" s="115"/>
      <c r="AJ976" s="202"/>
      <c r="AK976" s="222"/>
      <c r="AN976" s="205"/>
      <c r="AO976" s="205"/>
      <c r="AP976" s="205"/>
      <c r="AQ976" s="205"/>
      <c r="AR976" s="205"/>
      <c r="AS976" s="205"/>
      <c r="AT976" s="205"/>
      <c r="AU976" s="205"/>
      <c r="AV976" s="205"/>
      <c r="AW976" s="205"/>
      <c r="AX976" s="205"/>
      <c r="AY976" s="205"/>
      <c r="AZ976" s="205"/>
      <c r="BA976" s="205"/>
      <c r="BB976" s="205"/>
      <c r="BC976" s="205"/>
      <c r="BD976" s="215"/>
      <c r="BE976" s="215"/>
      <c r="BF976" s="215"/>
      <c r="BG976" s="201"/>
      <c r="BH976" s="110"/>
      <c r="BI976" s="114"/>
      <c r="BJ976" s="114"/>
      <c r="BK976" s="114"/>
      <c r="BL976" s="114"/>
      <c r="BM976" s="114"/>
      <c r="BN976" s="114"/>
      <c r="BP976" s="114"/>
      <c r="BQ976" s="115"/>
      <c r="BR976" s="115"/>
      <c r="BS976" s="115"/>
      <c r="BT976" s="115"/>
      <c r="BU976" s="115"/>
      <c r="BV976" s="115"/>
      <c r="BW976" s="115"/>
      <c r="BX976" s="115"/>
      <c r="BY976" s="115"/>
      <c r="BZ976" s="115"/>
      <c r="CA976" s="115"/>
      <c r="CB976" s="201"/>
      <c r="CC976" s="201"/>
      <c r="CD976" s="201"/>
      <c r="CE976" s="110"/>
      <c r="CF976" s="223"/>
      <c r="CG976" s="223"/>
      <c r="CH976" s="223"/>
      <c r="CI976" s="223"/>
      <c r="CJ976" s="223"/>
      <c r="CK976" s="223"/>
      <c r="CL976" s="223"/>
      <c r="CM976" s="223"/>
      <c r="CN976" s="223"/>
      <c r="CO976" s="223"/>
      <c r="CP976" s="223"/>
      <c r="CQ976" s="223"/>
      <c r="CR976" s="223"/>
      <c r="CS976" s="223"/>
      <c r="CT976" s="223"/>
      <c r="CU976" s="223"/>
      <c r="CV976" s="201"/>
      <c r="CW976" s="201"/>
      <c r="CX976" s="110"/>
    </row>
    <row r="977" spans="3:102">
      <c r="C977" s="116"/>
      <c r="E977" s="205"/>
      <c r="F977" s="205"/>
      <c r="G977" s="205"/>
      <c r="H977" s="205"/>
      <c r="I977" s="205"/>
      <c r="K977" s="114"/>
      <c r="L977" s="114"/>
      <c r="M977" s="114"/>
      <c r="N977" s="114"/>
      <c r="O977" s="114"/>
      <c r="Q977" s="115"/>
      <c r="R977" s="115"/>
      <c r="S977" s="115"/>
      <c r="T977" s="115"/>
      <c r="U977" s="115"/>
      <c r="W977" s="223"/>
      <c r="Y977" s="205"/>
      <c r="Z977" s="204"/>
      <c r="AA977" s="204"/>
      <c r="AB977" s="114"/>
      <c r="AC977" s="221"/>
      <c r="AD977" s="115"/>
      <c r="AE977" s="115"/>
      <c r="AF977" s="115"/>
      <c r="AG977" s="115"/>
      <c r="AH977" s="115"/>
      <c r="AI977" s="115"/>
      <c r="AJ977" s="202"/>
      <c r="AK977" s="222"/>
      <c r="AN977" s="205"/>
      <c r="AO977" s="205"/>
      <c r="AP977" s="205"/>
      <c r="AQ977" s="205"/>
      <c r="AR977" s="205"/>
      <c r="AS977" s="205"/>
      <c r="AT977" s="205"/>
      <c r="AU977" s="205"/>
      <c r="AV977" s="205"/>
      <c r="AW977" s="205"/>
      <c r="AX977" s="205"/>
      <c r="AY977" s="205"/>
      <c r="AZ977" s="205"/>
      <c r="BA977" s="205"/>
      <c r="BB977" s="205"/>
      <c r="BC977" s="205"/>
      <c r="BD977" s="215"/>
      <c r="BE977" s="215"/>
      <c r="BF977" s="215"/>
      <c r="BG977" s="201"/>
      <c r="BH977" s="110"/>
      <c r="BI977" s="114"/>
      <c r="BJ977" s="114"/>
      <c r="BK977" s="114"/>
      <c r="BL977" s="114"/>
      <c r="BM977" s="114"/>
      <c r="BN977" s="114"/>
      <c r="BP977" s="114"/>
      <c r="BQ977" s="115"/>
      <c r="BR977" s="115"/>
      <c r="BS977" s="115"/>
      <c r="BT977" s="115"/>
      <c r="BU977" s="115"/>
      <c r="BV977" s="115"/>
      <c r="BW977" s="115"/>
      <c r="BX977" s="115"/>
      <c r="BY977" s="115"/>
      <c r="BZ977" s="115"/>
      <c r="CA977" s="115"/>
      <c r="CB977" s="201"/>
      <c r="CC977" s="201"/>
      <c r="CD977" s="201"/>
      <c r="CE977" s="110"/>
      <c r="CF977" s="223"/>
      <c r="CG977" s="223"/>
      <c r="CH977" s="223"/>
      <c r="CI977" s="223"/>
      <c r="CJ977" s="223"/>
      <c r="CK977" s="223"/>
      <c r="CL977" s="223"/>
      <c r="CM977" s="223"/>
      <c r="CN977" s="223"/>
      <c r="CO977" s="223"/>
      <c r="CP977" s="223"/>
      <c r="CQ977" s="223"/>
      <c r="CR977" s="223"/>
      <c r="CS977" s="223"/>
      <c r="CT977" s="223"/>
      <c r="CU977" s="223"/>
      <c r="CV977" s="201"/>
      <c r="CW977" s="201"/>
      <c r="CX977" s="110"/>
    </row>
    <row r="978" spans="3:102">
      <c r="C978" s="116"/>
      <c r="E978" s="205"/>
      <c r="F978" s="205"/>
      <c r="G978" s="205"/>
      <c r="H978" s="205"/>
      <c r="I978" s="205"/>
      <c r="K978" s="114"/>
      <c r="L978" s="114"/>
      <c r="M978" s="114"/>
      <c r="N978" s="114"/>
      <c r="O978" s="114"/>
      <c r="Q978" s="115"/>
      <c r="R978" s="115"/>
      <c r="S978" s="115"/>
      <c r="T978" s="115"/>
      <c r="U978" s="115"/>
      <c r="W978" s="223"/>
      <c r="Y978" s="205"/>
      <c r="Z978" s="204"/>
      <c r="AA978" s="204"/>
      <c r="AB978" s="114"/>
      <c r="AC978" s="221"/>
      <c r="AD978" s="115"/>
      <c r="AE978" s="115"/>
      <c r="AF978" s="115"/>
      <c r="AG978" s="115"/>
      <c r="AH978" s="115"/>
      <c r="AI978" s="115"/>
      <c r="AJ978" s="202"/>
      <c r="AK978" s="222"/>
      <c r="AN978" s="205"/>
      <c r="AO978" s="205"/>
      <c r="AP978" s="205"/>
      <c r="AQ978" s="205"/>
      <c r="AR978" s="205"/>
      <c r="AS978" s="205"/>
      <c r="AT978" s="205"/>
      <c r="AU978" s="205"/>
      <c r="AV978" s="205"/>
      <c r="AW978" s="205"/>
      <c r="AX978" s="205"/>
      <c r="AY978" s="205"/>
      <c r="AZ978" s="205"/>
      <c r="BA978" s="205"/>
      <c r="BB978" s="205"/>
      <c r="BC978" s="205"/>
      <c r="BD978" s="215"/>
      <c r="BE978" s="215"/>
      <c r="BF978" s="215"/>
      <c r="BG978" s="201"/>
      <c r="BH978" s="110"/>
      <c r="BI978" s="114"/>
      <c r="BJ978" s="114"/>
      <c r="BK978" s="114"/>
      <c r="BL978" s="114"/>
      <c r="BM978" s="114"/>
      <c r="BN978" s="114"/>
      <c r="BP978" s="114"/>
      <c r="BQ978" s="115"/>
      <c r="BR978" s="115"/>
      <c r="BS978" s="115"/>
      <c r="BT978" s="115"/>
      <c r="BU978" s="115"/>
      <c r="BV978" s="115"/>
      <c r="BW978" s="115"/>
      <c r="BX978" s="115"/>
      <c r="BY978" s="115"/>
      <c r="BZ978" s="115"/>
      <c r="CA978" s="115"/>
      <c r="CB978" s="201"/>
      <c r="CC978" s="201"/>
      <c r="CD978" s="201"/>
      <c r="CE978" s="110"/>
      <c r="CF978" s="223"/>
      <c r="CG978" s="223"/>
      <c r="CH978" s="223"/>
      <c r="CI978" s="223"/>
      <c r="CJ978" s="223"/>
      <c r="CK978" s="223"/>
      <c r="CL978" s="223"/>
      <c r="CM978" s="223"/>
      <c r="CN978" s="223"/>
      <c r="CO978" s="223"/>
      <c r="CP978" s="223"/>
      <c r="CQ978" s="223"/>
      <c r="CR978" s="223"/>
      <c r="CS978" s="223"/>
      <c r="CT978" s="223"/>
      <c r="CU978" s="223"/>
      <c r="CV978" s="201"/>
      <c r="CW978" s="201"/>
      <c r="CX978" s="110"/>
    </row>
    <row r="979" spans="3:102">
      <c r="C979" s="116"/>
      <c r="E979" s="205"/>
      <c r="F979" s="205"/>
      <c r="G979" s="205"/>
      <c r="H979" s="205"/>
      <c r="I979" s="205"/>
      <c r="K979" s="114"/>
      <c r="L979" s="114"/>
      <c r="M979" s="114"/>
      <c r="N979" s="114"/>
      <c r="O979" s="114"/>
      <c r="Q979" s="115"/>
      <c r="R979" s="115"/>
      <c r="S979" s="115"/>
      <c r="T979" s="115"/>
      <c r="U979" s="115"/>
      <c r="W979" s="223"/>
      <c r="Y979" s="205"/>
      <c r="Z979" s="204"/>
      <c r="AA979" s="204"/>
      <c r="AB979" s="114"/>
      <c r="AC979" s="221"/>
      <c r="AD979" s="115"/>
      <c r="AE979" s="115"/>
      <c r="AF979" s="115"/>
      <c r="AG979" s="115"/>
      <c r="AH979" s="115"/>
      <c r="AI979" s="115"/>
      <c r="AJ979" s="202"/>
      <c r="AK979" s="222"/>
      <c r="AN979" s="205"/>
      <c r="AO979" s="205"/>
      <c r="AP979" s="205"/>
      <c r="AQ979" s="205"/>
      <c r="AR979" s="205"/>
      <c r="AS979" s="205"/>
      <c r="AT979" s="205"/>
      <c r="AU979" s="205"/>
      <c r="AV979" s="205"/>
      <c r="AW979" s="205"/>
      <c r="AX979" s="205"/>
      <c r="AY979" s="205"/>
      <c r="AZ979" s="205"/>
      <c r="BA979" s="205"/>
      <c r="BB979" s="205"/>
      <c r="BC979" s="205"/>
      <c r="BD979" s="215"/>
      <c r="BE979" s="215"/>
      <c r="BF979" s="215"/>
      <c r="BG979" s="201"/>
      <c r="BH979" s="110"/>
      <c r="BI979" s="114"/>
      <c r="BJ979" s="114"/>
      <c r="BK979" s="114"/>
      <c r="BL979" s="114"/>
      <c r="BM979" s="114"/>
      <c r="BN979" s="114"/>
      <c r="BP979" s="114"/>
      <c r="BQ979" s="115"/>
      <c r="BR979" s="115"/>
      <c r="BS979" s="115"/>
      <c r="BT979" s="115"/>
      <c r="BU979" s="115"/>
      <c r="BV979" s="115"/>
      <c r="BW979" s="115"/>
      <c r="BX979" s="115"/>
      <c r="BY979" s="115"/>
      <c r="BZ979" s="115"/>
      <c r="CA979" s="115"/>
      <c r="CB979" s="201"/>
      <c r="CC979" s="201"/>
      <c r="CD979" s="201"/>
      <c r="CE979" s="110"/>
      <c r="CF979" s="223"/>
      <c r="CG979" s="223"/>
      <c r="CH979" s="223"/>
      <c r="CI979" s="223"/>
      <c r="CJ979" s="223"/>
      <c r="CK979" s="223"/>
      <c r="CL979" s="223"/>
      <c r="CM979" s="223"/>
      <c r="CN979" s="223"/>
      <c r="CO979" s="223"/>
      <c r="CP979" s="223"/>
      <c r="CQ979" s="223"/>
      <c r="CR979" s="223"/>
      <c r="CS979" s="223"/>
      <c r="CT979" s="223"/>
      <c r="CU979" s="223"/>
      <c r="CV979" s="201"/>
      <c r="CW979" s="201"/>
      <c r="CX979" s="110"/>
    </row>
    <row r="980" spans="3:102">
      <c r="C980" s="116"/>
      <c r="E980" s="205"/>
      <c r="F980" s="205"/>
      <c r="G980" s="205"/>
      <c r="H980" s="205"/>
      <c r="I980" s="205"/>
      <c r="K980" s="114"/>
      <c r="L980" s="114"/>
      <c r="M980" s="114"/>
      <c r="N980" s="114"/>
      <c r="O980" s="114"/>
      <c r="Q980" s="115"/>
      <c r="R980" s="115"/>
      <c r="S980" s="115"/>
      <c r="T980" s="115"/>
      <c r="U980" s="115"/>
      <c r="W980" s="223"/>
      <c r="Y980" s="205"/>
      <c r="Z980" s="204"/>
      <c r="AA980" s="204"/>
      <c r="AB980" s="114"/>
      <c r="AC980" s="221"/>
      <c r="AD980" s="115"/>
      <c r="AE980" s="115"/>
      <c r="AF980" s="115"/>
      <c r="AG980" s="115"/>
      <c r="AH980" s="115"/>
      <c r="AI980" s="115"/>
      <c r="AJ980" s="202"/>
      <c r="AK980" s="222"/>
      <c r="AN980" s="205"/>
      <c r="AO980" s="205"/>
      <c r="AP980" s="205"/>
      <c r="AQ980" s="205"/>
      <c r="AR980" s="205"/>
      <c r="AS980" s="205"/>
      <c r="AT980" s="205"/>
      <c r="AU980" s="205"/>
      <c r="AV980" s="205"/>
      <c r="AW980" s="205"/>
      <c r="AX980" s="205"/>
      <c r="AY980" s="205"/>
      <c r="AZ980" s="205"/>
      <c r="BA980" s="205"/>
      <c r="BB980" s="205"/>
      <c r="BC980" s="205"/>
      <c r="BD980" s="215"/>
      <c r="BE980" s="215"/>
      <c r="BF980" s="215"/>
      <c r="BG980" s="201"/>
      <c r="BH980" s="110"/>
      <c r="BI980" s="114"/>
      <c r="BJ980" s="114"/>
      <c r="BK980" s="114"/>
      <c r="BL980" s="114"/>
      <c r="BM980" s="114"/>
      <c r="BN980" s="114"/>
      <c r="BP980" s="114"/>
      <c r="BQ980" s="115"/>
      <c r="BR980" s="115"/>
      <c r="BS980" s="115"/>
      <c r="BT980" s="115"/>
      <c r="BU980" s="115"/>
      <c r="BV980" s="115"/>
      <c r="BW980" s="115"/>
      <c r="BX980" s="115"/>
      <c r="BY980" s="115"/>
      <c r="BZ980" s="115"/>
      <c r="CA980" s="115"/>
      <c r="CB980" s="201"/>
      <c r="CC980" s="201"/>
      <c r="CD980" s="201"/>
      <c r="CE980" s="110"/>
      <c r="CF980" s="223"/>
      <c r="CG980" s="223"/>
      <c r="CH980" s="223"/>
      <c r="CI980" s="223"/>
      <c r="CJ980" s="223"/>
      <c r="CK980" s="223"/>
      <c r="CL980" s="223"/>
      <c r="CM980" s="223"/>
      <c r="CN980" s="223"/>
      <c r="CO980" s="223"/>
      <c r="CP980" s="223"/>
      <c r="CQ980" s="223"/>
      <c r="CR980" s="223"/>
      <c r="CS980" s="223"/>
      <c r="CT980" s="223"/>
      <c r="CU980" s="223"/>
      <c r="CV980" s="201"/>
      <c r="CW980" s="201"/>
      <c r="CX980" s="110"/>
    </row>
    <row r="981" spans="3:102">
      <c r="C981" s="116"/>
      <c r="E981" s="205"/>
      <c r="F981" s="205"/>
      <c r="G981" s="205"/>
      <c r="H981" s="205"/>
      <c r="I981" s="205"/>
      <c r="K981" s="114"/>
      <c r="L981" s="114"/>
      <c r="M981" s="114"/>
      <c r="N981" s="114"/>
      <c r="O981" s="114"/>
      <c r="Q981" s="115"/>
      <c r="R981" s="115"/>
      <c r="S981" s="115"/>
      <c r="T981" s="115"/>
      <c r="U981" s="115"/>
      <c r="W981" s="223"/>
      <c r="Y981" s="205"/>
      <c r="Z981" s="204"/>
      <c r="AA981" s="204"/>
      <c r="AB981" s="114"/>
      <c r="AC981" s="221"/>
      <c r="AD981" s="115"/>
      <c r="AE981" s="115"/>
      <c r="AF981" s="115"/>
      <c r="AG981" s="115"/>
      <c r="AH981" s="115"/>
      <c r="AI981" s="115"/>
      <c r="AJ981" s="202"/>
      <c r="AK981" s="222"/>
      <c r="AN981" s="205"/>
      <c r="AO981" s="205"/>
      <c r="AP981" s="205"/>
      <c r="AQ981" s="205"/>
      <c r="AR981" s="205"/>
      <c r="AS981" s="205"/>
      <c r="AT981" s="205"/>
      <c r="AU981" s="205"/>
      <c r="AV981" s="205"/>
      <c r="AW981" s="205"/>
      <c r="AX981" s="205"/>
      <c r="AY981" s="205"/>
      <c r="AZ981" s="205"/>
      <c r="BA981" s="205"/>
      <c r="BB981" s="205"/>
      <c r="BC981" s="205"/>
      <c r="BD981" s="215"/>
      <c r="BE981" s="215"/>
      <c r="BF981" s="215"/>
      <c r="BG981" s="201"/>
      <c r="BH981" s="110"/>
      <c r="BI981" s="114"/>
      <c r="BJ981" s="114"/>
      <c r="BK981" s="114"/>
      <c r="BL981" s="114"/>
      <c r="BM981" s="114"/>
      <c r="BN981" s="114"/>
      <c r="BP981" s="114"/>
      <c r="BQ981" s="115"/>
      <c r="BR981" s="115"/>
      <c r="BS981" s="115"/>
      <c r="BT981" s="115"/>
      <c r="BU981" s="115"/>
      <c r="BV981" s="115"/>
      <c r="BW981" s="115"/>
      <c r="BX981" s="115"/>
      <c r="BY981" s="115"/>
      <c r="BZ981" s="115"/>
      <c r="CA981" s="115"/>
      <c r="CB981" s="201"/>
      <c r="CC981" s="201"/>
      <c r="CD981" s="201"/>
      <c r="CE981" s="110"/>
      <c r="CF981" s="223"/>
      <c r="CG981" s="223"/>
      <c r="CH981" s="223"/>
      <c r="CI981" s="223"/>
      <c r="CJ981" s="223"/>
      <c r="CK981" s="223"/>
      <c r="CL981" s="223"/>
      <c r="CM981" s="223"/>
      <c r="CN981" s="223"/>
      <c r="CO981" s="223"/>
      <c r="CP981" s="223"/>
      <c r="CQ981" s="223"/>
      <c r="CR981" s="223"/>
      <c r="CS981" s="223"/>
      <c r="CT981" s="223"/>
      <c r="CU981" s="223"/>
      <c r="CV981" s="201"/>
      <c r="CW981" s="201"/>
      <c r="CX981" s="110"/>
    </row>
    <row r="982" spans="3:102">
      <c r="C982" s="116"/>
      <c r="E982" s="205"/>
      <c r="F982" s="205"/>
      <c r="G982" s="205"/>
      <c r="H982" s="205"/>
      <c r="I982" s="205"/>
      <c r="K982" s="114"/>
      <c r="L982" s="114"/>
      <c r="M982" s="114"/>
      <c r="N982" s="114"/>
      <c r="O982" s="114"/>
      <c r="Q982" s="115"/>
      <c r="R982" s="115"/>
      <c r="S982" s="115"/>
      <c r="T982" s="115"/>
      <c r="U982" s="115"/>
      <c r="W982" s="223"/>
      <c r="Y982" s="205"/>
      <c r="Z982" s="204"/>
      <c r="AA982" s="204"/>
      <c r="AB982" s="114"/>
      <c r="AC982" s="221"/>
      <c r="AD982" s="115"/>
      <c r="AE982" s="115"/>
      <c r="AF982" s="115"/>
      <c r="AG982" s="115"/>
      <c r="AH982" s="115"/>
      <c r="AI982" s="115"/>
      <c r="AJ982" s="202"/>
      <c r="AK982" s="222"/>
      <c r="AN982" s="205"/>
      <c r="AO982" s="205"/>
      <c r="AP982" s="205"/>
      <c r="AQ982" s="205"/>
      <c r="AR982" s="205"/>
      <c r="AS982" s="205"/>
      <c r="AT982" s="205"/>
      <c r="AU982" s="205"/>
      <c r="AV982" s="205"/>
      <c r="AW982" s="205"/>
      <c r="AX982" s="205"/>
      <c r="AY982" s="205"/>
      <c r="AZ982" s="205"/>
      <c r="BA982" s="205"/>
      <c r="BB982" s="205"/>
      <c r="BC982" s="205"/>
      <c r="BD982" s="215"/>
      <c r="BE982" s="215"/>
      <c r="BF982" s="215"/>
      <c r="BG982" s="201"/>
      <c r="BH982" s="110"/>
      <c r="BI982" s="114"/>
      <c r="BJ982" s="114"/>
      <c r="BK982" s="114"/>
      <c r="BL982" s="114"/>
      <c r="BM982" s="114"/>
      <c r="BN982" s="114"/>
      <c r="BP982" s="114"/>
      <c r="BQ982" s="115"/>
      <c r="BR982" s="115"/>
      <c r="BS982" s="115"/>
      <c r="BT982" s="115"/>
      <c r="BU982" s="115"/>
      <c r="BV982" s="115"/>
      <c r="BW982" s="115"/>
      <c r="BX982" s="115"/>
      <c r="BY982" s="115"/>
      <c r="BZ982" s="115"/>
      <c r="CA982" s="115"/>
      <c r="CB982" s="201"/>
      <c r="CC982" s="201"/>
      <c r="CD982" s="201"/>
      <c r="CE982" s="110"/>
      <c r="CF982" s="223"/>
      <c r="CG982" s="223"/>
      <c r="CH982" s="223"/>
      <c r="CI982" s="223"/>
      <c r="CJ982" s="223"/>
      <c r="CK982" s="223"/>
      <c r="CL982" s="223"/>
      <c r="CM982" s="223"/>
      <c r="CN982" s="223"/>
      <c r="CO982" s="223"/>
      <c r="CP982" s="223"/>
      <c r="CQ982" s="223"/>
      <c r="CR982" s="223"/>
      <c r="CS982" s="223"/>
      <c r="CT982" s="223"/>
      <c r="CU982" s="223"/>
      <c r="CV982" s="201"/>
      <c r="CW982" s="201"/>
      <c r="CX982" s="110"/>
    </row>
    <row r="983" spans="3:102">
      <c r="C983" s="116"/>
      <c r="E983" s="205"/>
      <c r="F983" s="205"/>
      <c r="G983" s="205"/>
      <c r="H983" s="205"/>
      <c r="I983" s="205"/>
      <c r="K983" s="114"/>
      <c r="L983" s="114"/>
      <c r="M983" s="114"/>
      <c r="N983" s="114"/>
      <c r="O983" s="114"/>
      <c r="Q983" s="115"/>
      <c r="R983" s="115"/>
      <c r="S983" s="115"/>
      <c r="T983" s="115"/>
      <c r="U983" s="115"/>
      <c r="W983" s="223"/>
      <c r="Y983" s="205"/>
      <c r="Z983" s="204"/>
      <c r="AA983" s="204"/>
      <c r="AB983" s="114"/>
      <c r="AC983" s="221"/>
      <c r="AD983" s="115"/>
      <c r="AE983" s="115"/>
      <c r="AF983" s="115"/>
      <c r="AG983" s="115"/>
      <c r="AH983" s="115"/>
      <c r="AI983" s="115"/>
      <c r="AJ983" s="202"/>
      <c r="AK983" s="222"/>
      <c r="AN983" s="205"/>
      <c r="AO983" s="205"/>
      <c r="AP983" s="205"/>
      <c r="AQ983" s="205"/>
      <c r="AR983" s="205"/>
      <c r="AS983" s="205"/>
      <c r="AT983" s="205"/>
      <c r="AU983" s="205"/>
      <c r="AV983" s="205"/>
      <c r="AW983" s="205"/>
      <c r="AX983" s="205"/>
      <c r="AY983" s="205"/>
      <c r="AZ983" s="205"/>
      <c r="BA983" s="205"/>
      <c r="BB983" s="205"/>
      <c r="BC983" s="205"/>
      <c r="BD983" s="215"/>
      <c r="BE983" s="215"/>
      <c r="BF983" s="215"/>
      <c r="BG983" s="201"/>
      <c r="BH983" s="110"/>
      <c r="BI983" s="114"/>
      <c r="BJ983" s="114"/>
      <c r="BK983" s="114"/>
      <c r="BL983" s="114"/>
      <c r="BM983" s="114"/>
      <c r="BN983" s="114"/>
      <c r="BP983" s="114"/>
      <c r="BQ983" s="115"/>
      <c r="BR983" s="115"/>
      <c r="BS983" s="115"/>
      <c r="BT983" s="115"/>
      <c r="BU983" s="115"/>
      <c r="BV983" s="115"/>
      <c r="BW983" s="115"/>
      <c r="BX983" s="115"/>
      <c r="BY983" s="115"/>
      <c r="BZ983" s="115"/>
      <c r="CA983" s="115"/>
      <c r="CB983" s="201"/>
      <c r="CC983" s="201"/>
      <c r="CD983" s="201"/>
      <c r="CE983" s="110"/>
      <c r="CF983" s="223"/>
      <c r="CG983" s="223"/>
      <c r="CH983" s="223"/>
      <c r="CI983" s="223"/>
      <c r="CJ983" s="223"/>
      <c r="CK983" s="223"/>
      <c r="CL983" s="223"/>
      <c r="CM983" s="223"/>
      <c r="CN983" s="223"/>
      <c r="CO983" s="223"/>
      <c r="CP983" s="223"/>
      <c r="CQ983" s="223"/>
      <c r="CR983" s="223"/>
      <c r="CS983" s="223"/>
      <c r="CT983" s="223"/>
      <c r="CU983" s="223"/>
      <c r="CV983" s="201"/>
      <c r="CW983" s="201"/>
      <c r="CX983" s="110"/>
    </row>
    <row r="984" spans="3:102">
      <c r="C984" s="116"/>
      <c r="E984" s="205"/>
      <c r="F984" s="205"/>
      <c r="G984" s="205"/>
      <c r="H984" s="205"/>
      <c r="I984" s="205"/>
      <c r="K984" s="114"/>
      <c r="L984" s="114"/>
      <c r="M984" s="114"/>
      <c r="N984" s="114"/>
      <c r="O984" s="114"/>
      <c r="Q984" s="115"/>
      <c r="R984" s="115"/>
      <c r="S984" s="115"/>
      <c r="T984" s="115"/>
      <c r="U984" s="115"/>
      <c r="W984" s="223"/>
      <c r="Y984" s="205"/>
      <c r="Z984" s="204"/>
      <c r="AA984" s="204"/>
      <c r="AB984" s="114"/>
      <c r="AC984" s="221"/>
      <c r="AD984" s="115"/>
      <c r="AE984" s="115"/>
      <c r="AF984" s="115"/>
      <c r="AG984" s="115"/>
      <c r="AH984" s="115"/>
      <c r="AI984" s="115"/>
      <c r="AJ984" s="202"/>
      <c r="AK984" s="222"/>
      <c r="AN984" s="205"/>
      <c r="AO984" s="205"/>
      <c r="AP984" s="205"/>
      <c r="AQ984" s="205"/>
      <c r="AR984" s="205"/>
      <c r="AS984" s="205"/>
      <c r="AT984" s="205"/>
      <c r="AU984" s="205"/>
      <c r="AV984" s="205"/>
      <c r="AW984" s="205"/>
      <c r="AX984" s="205"/>
      <c r="AY984" s="205"/>
      <c r="AZ984" s="205"/>
      <c r="BA984" s="205"/>
      <c r="BB984" s="205"/>
      <c r="BC984" s="205"/>
      <c r="BD984" s="215"/>
      <c r="BE984" s="215"/>
      <c r="BF984" s="215"/>
      <c r="BG984" s="201"/>
      <c r="BH984" s="110"/>
      <c r="BI984" s="114"/>
      <c r="BJ984" s="114"/>
      <c r="BK984" s="114"/>
      <c r="BL984" s="114"/>
      <c r="BM984" s="114"/>
      <c r="BN984" s="114"/>
      <c r="BP984" s="114"/>
      <c r="BQ984" s="115"/>
      <c r="BR984" s="115"/>
      <c r="BS984" s="115"/>
      <c r="BT984" s="115"/>
      <c r="BU984" s="115"/>
      <c r="BV984" s="115"/>
      <c r="BW984" s="115"/>
      <c r="BX984" s="115"/>
      <c r="BY984" s="115"/>
      <c r="BZ984" s="115"/>
      <c r="CA984" s="115"/>
      <c r="CB984" s="201"/>
      <c r="CC984" s="201"/>
      <c r="CD984" s="201"/>
      <c r="CE984" s="110"/>
      <c r="CF984" s="223"/>
      <c r="CG984" s="223"/>
      <c r="CH984" s="223"/>
      <c r="CI984" s="223"/>
      <c r="CJ984" s="223"/>
      <c r="CK984" s="223"/>
      <c r="CL984" s="223"/>
      <c r="CM984" s="223"/>
      <c r="CN984" s="223"/>
      <c r="CO984" s="223"/>
      <c r="CP984" s="223"/>
      <c r="CQ984" s="223"/>
      <c r="CR984" s="223"/>
      <c r="CS984" s="223"/>
      <c r="CT984" s="223"/>
      <c r="CU984" s="223"/>
      <c r="CV984" s="201"/>
      <c r="CW984" s="201"/>
      <c r="CX984" s="110"/>
    </row>
    <row r="985" spans="3:102">
      <c r="C985" s="116"/>
      <c r="E985" s="205"/>
      <c r="F985" s="205"/>
      <c r="G985" s="205"/>
      <c r="H985" s="205"/>
      <c r="I985" s="205"/>
      <c r="K985" s="114"/>
      <c r="L985" s="114"/>
      <c r="M985" s="114"/>
      <c r="N985" s="114"/>
      <c r="O985" s="114"/>
      <c r="Q985" s="115"/>
      <c r="R985" s="115"/>
      <c r="S985" s="115"/>
      <c r="T985" s="115"/>
      <c r="U985" s="115"/>
      <c r="W985" s="223"/>
      <c r="Y985" s="205"/>
      <c r="Z985" s="204"/>
      <c r="AA985" s="204"/>
      <c r="AB985" s="114"/>
      <c r="AC985" s="221"/>
      <c r="AD985" s="115"/>
      <c r="AE985" s="115"/>
      <c r="AF985" s="115"/>
      <c r="AG985" s="115"/>
      <c r="AH985" s="115"/>
      <c r="AI985" s="115"/>
      <c r="AJ985" s="202"/>
      <c r="AK985" s="222"/>
      <c r="AN985" s="205"/>
      <c r="AO985" s="205"/>
      <c r="AP985" s="205"/>
      <c r="AQ985" s="205"/>
      <c r="AR985" s="205"/>
      <c r="AS985" s="205"/>
      <c r="AT985" s="205"/>
      <c r="AU985" s="205"/>
      <c r="AV985" s="205"/>
      <c r="AW985" s="205"/>
      <c r="AX985" s="205"/>
      <c r="AY985" s="205"/>
      <c r="AZ985" s="205"/>
      <c r="BA985" s="205"/>
      <c r="BB985" s="205"/>
      <c r="BC985" s="205"/>
      <c r="BD985" s="215"/>
      <c r="BE985" s="215"/>
      <c r="BF985" s="215"/>
      <c r="BG985" s="201"/>
      <c r="BH985" s="110"/>
      <c r="BI985" s="114"/>
      <c r="BJ985" s="114"/>
      <c r="BK985" s="114"/>
      <c r="BL985" s="114"/>
      <c r="BM985" s="114"/>
      <c r="BN985" s="114"/>
      <c r="BP985" s="114"/>
      <c r="BQ985" s="115"/>
      <c r="BR985" s="115"/>
      <c r="BS985" s="115"/>
      <c r="BT985" s="115"/>
      <c r="BU985" s="115"/>
      <c r="BV985" s="115"/>
      <c r="BW985" s="115"/>
      <c r="BX985" s="115"/>
      <c r="BY985" s="115"/>
      <c r="BZ985" s="115"/>
      <c r="CA985" s="115"/>
      <c r="CB985" s="201"/>
      <c r="CC985" s="201"/>
      <c r="CD985" s="201"/>
      <c r="CE985" s="110"/>
      <c r="CF985" s="223"/>
      <c r="CG985" s="223"/>
      <c r="CH985" s="223"/>
      <c r="CI985" s="223"/>
      <c r="CJ985" s="223"/>
      <c r="CK985" s="223"/>
      <c r="CL985" s="223"/>
      <c r="CM985" s="223"/>
      <c r="CN985" s="223"/>
      <c r="CO985" s="223"/>
      <c r="CP985" s="223"/>
      <c r="CQ985" s="223"/>
      <c r="CR985" s="223"/>
      <c r="CS985" s="223"/>
      <c r="CT985" s="223"/>
      <c r="CU985" s="223"/>
      <c r="CV985" s="201"/>
      <c r="CW985" s="201"/>
      <c r="CX985" s="110"/>
    </row>
    <row r="986" spans="3:102">
      <c r="C986" s="116"/>
      <c r="E986" s="205"/>
      <c r="F986" s="205"/>
      <c r="G986" s="205"/>
      <c r="H986" s="205"/>
      <c r="I986" s="205"/>
      <c r="K986" s="114"/>
      <c r="L986" s="114"/>
      <c r="M986" s="114"/>
      <c r="N986" s="114"/>
      <c r="O986" s="114"/>
      <c r="Q986" s="115"/>
      <c r="R986" s="115"/>
      <c r="S986" s="115"/>
      <c r="T986" s="115"/>
      <c r="U986" s="115"/>
      <c r="W986" s="223"/>
      <c r="Y986" s="205"/>
      <c r="Z986" s="204"/>
      <c r="AA986" s="204"/>
      <c r="AB986" s="114"/>
      <c r="AC986" s="221"/>
      <c r="AD986" s="115"/>
      <c r="AE986" s="115"/>
      <c r="AF986" s="115"/>
      <c r="AG986" s="115"/>
      <c r="AH986" s="115"/>
      <c r="AI986" s="115"/>
      <c r="AJ986" s="202"/>
      <c r="AK986" s="222"/>
      <c r="AN986" s="205"/>
      <c r="AO986" s="205"/>
      <c r="AP986" s="205"/>
      <c r="AQ986" s="205"/>
      <c r="AR986" s="205"/>
      <c r="AS986" s="205"/>
      <c r="AT986" s="205"/>
      <c r="AU986" s="205"/>
      <c r="AV986" s="205"/>
      <c r="AW986" s="205"/>
      <c r="AX986" s="205"/>
      <c r="AY986" s="205"/>
      <c r="AZ986" s="205"/>
      <c r="BA986" s="205"/>
      <c r="BB986" s="205"/>
      <c r="BC986" s="205"/>
      <c r="BD986" s="215"/>
      <c r="BE986" s="215"/>
      <c r="BF986" s="215"/>
      <c r="BG986" s="201"/>
      <c r="BH986" s="110"/>
      <c r="BI986" s="114"/>
      <c r="BJ986" s="114"/>
      <c r="BK986" s="114"/>
      <c r="BL986" s="114"/>
      <c r="BM986" s="114"/>
      <c r="BN986" s="114"/>
      <c r="BP986" s="114"/>
      <c r="BQ986" s="115"/>
      <c r="BR986" s="115"/>
      <c r="BS986" s="115"/>
      <c r="BT986" s="115"/>
      <c r="BU986" s="115"/>
      <c r="BV986" s="115"/>
      <c r="BW986" s="115"/>
      <c r="BX986" s="115"/>
      <c r="BY986" s="115"/>
      <c r="BZ986" s="115"/>
      <c r="CA986" s="115"/>
      <c r="CB986" s="201"/>
      <c r="CC986" s="201"/>
      <c r="CD986" s="201"/>
      <c r="CE986" s="110"/>
      <c r="CF986" s="223"/>
      <c r="CG986" s="223"/>
      <c r="CH986" s="223"/>
      <c r="CI986" s="223"/>
      <c r="CJ986" s="223"/>
      <c r="CK986" s="223"/>
      <c r="CL986" s="223"/>
      <c r="CM986" s="223"/>
      <c r="CN986" s="223"/>
      <c r="CO986" s="223"/>
      <c r="CP986" s="223"/>
      <c r="CQ986" s="223"/>
      <c r="CR986" s="223"/>
      <c r="CS986" s="223"/>
      <c r="CT986" s="223"/>
      <c r="CU986" s="223"/>
      <c r="CV986" s="201"/>
      <c r="CW986" s="201"/>
      <c r="CX986" s="110"/>
    </row>
    <row r="987" spans="3:102">
      <c r="C987" s="116"/>
      <c r="E987" s="205"/>
      <c r="F987" s="205"/>
      <c r="G987" s="205"/>
      <c r="H987" s="205"/>
      <c r="I987" s="205"/>
      <c r="K987" s="114"/>
      <c r="L987" s="114"/>
      <c r="M987" s="114"/>
      <c r="N987" s="114"/>
      <c r="O987" s="114"/>
      <c r="Q987" s="115"/>
      <c r="R987" s="115"/>
      <c r="S987" s="115"/>
      <c r="T987" s="115"/>
      <c r="U987" s="115"/>
      <c r="W987" s="223"/>
      <c r="Y987" s="205"/>
      <c r="Z987" s="204"/>
      <c r="AA987" s="204"/>
      <c r="AB987" s="114"/>
      <c r="AC987" s="221"/>
      <c r="AD987" s="115"/>
      <c r="AE987" s="115"/>
      <c r="AF987" s="115"/>
      <c r="AG987" s="115"/>
      <c r="AH987" s="115"/>
      <c r="AI987" s="115"/>
      <c r="AJ987" s="202"/>
      <c r="AK987" s="222"/>
      <c r="AN987" s="205"/>
      <c r="AO987" s="205"/>
      <c r="AP987" s="205"/>
      <c r="AQ987" s="205"/>
      <c r="AR987" s="205"/>
      <c r="AS987" s="205"/>
      <c r="AT987" s="205"/>
      <c r="AU987" s="205"/>
      <c r="AV987" s="205"/>
      <c r="AW987" s="205"/>
      <c r="AX987" s="205"/>
      <c r="AY987" s="205"/>
      <c r="AZ987" s="205"/>
      <c r="BA987" s="205"/>
      <c r="BB987" s="205"/>
      <c r="BC987" s="205"/>
      <c r="BD987" s="215"/>
      <c r="BE987" s="215"/>
      <c r="BF987" s="215"/>
      <c r="BG987" s="201"/>
      <c r="BH987" s="110"/>
      <c r="BI987" s="114"/>
      <c r="BJ987" s="114"/>
      <c r="BK987" s="114"/>
      <c r="BL987" s="114"/>
      <c r="BM987" s="114"/>
      <c r="BN987" s="114"/>
      <c r="BP987" s="114"/>
      <c r="BQ987" s="115"/>
      <c r="BR987" s="115"/>
      <c r="BS987" s="115"/>
      <c r="BT987" s="115"/>
      <c r="BU987" s="115"/>
      <c r="BV987" s="115"/>
      <c r="BW987" s="115"/>
      <c r="BX987" s="115"/>
      <c r="BY987" s="115"/>
      <c r="BZ987" s="115"/>
      <c r="CA987" s="115"/>
      <c r="CB987" s="201"/>
      <c r="CC987" s="201"/>
      <c r="CD987" s="201"/>
      <c r="CE987" s="110"/>
      <c r="CF987" s="223"/>
      <c r="CG987" s="223"/>
      <c r="CH987" s="223"/>
      <c r="CI987" s="223"/>
      <c r="CJ987" s="223"/>
      <c r="CK987" s="223"/>
      <c r="CL987" s="223"/>
      <c r="CM987" s="223"/>
      <c r="CN987" s="223"/>
      <c r="CO987" s="223"/>
      <c r="CP987" s="223"/>
      <c r="CQ987" s="223"/>
      <c r="CR987" s="223"/>
      <c r="CS987" s="223"/>
      <c r="CT987" s="223"/>
      <c r="CU987" s="223"/>
      <c r="CV987" s="201"/>
      <c r="CW987" s="201"/>
      <c r="CX987" s="110"/>
    </row>
    <row r="988" spans="3:102">
      <c r="C988" s="116"/>
      <c r="E988" s="205"/>
      <c r="F988" s="205"/>
      <c r="G988" s="205"/>
      <c r="H988" s="205"/>
      <c r="I988" s="205"/>
      <c r="K988" s="114"/>
      <c r="L988" s="114"/>
      <c r="M988" s="114"/>
      <c r="N988" s="114"/>
      <c r="O988" s="114"/>
      <c r="Q988" s="115"/>
      <c r="R988" s="115"/>
      <c r="S988" s="115"/>
      <c r="T988" s="115"/>
      <c r="U988" s="115"/>
      <c r="W988" s="223"/>
      <c r="Y988" s="205"/>
      <c r="Z988" s="204"/>
      <c r="AA988" s="204"/>
      <c r="AB988" s="114"/>
      <c r="AC988" s="221"/>
      <c r="AD988" s="115"/>
      <c r="AE988" s="115"/>
      <c r="AF988" s="115"/>
      <c r="AG988" s="115"/>
      <c r="AH988" s="115"/>
      <c r="AI988" s="115"/>
      <c r="AJ988" s="202"/>
      <c r="AK988" s="222"/>
      <c r="AN988" s="205"/>
      <c r="AO988" s="205"/>
      <c r="AP988" s="205"/>
      <c r="AQ988" s="205"/>
      <c r="AR988" s="205"/>
      <c r="AS988" s="205"/>
      <c r="AT988" s="205"/>
      <c r="AU988" s="205"/>
      <c r="AV988" s="205"/>
      <c r="AW988" s="205"/>
      <c r="AX988" s="205"/>
      <c r="AY988" s="205"/>
      <c r="AZ988" s="205"/>
      <c r="BA988" s="205"/>
      <c r="BB988" s="205"/>
      <c r="BC988" s="205"/>
      <c r="BD988" s="215"/>
      <c r="BE988" s="215"/>
      <c r="BF988" s="215"/>
      <c r="BG988" s="201"/>
      <c r="BH988" s="110"/>
      <c r="BI988" s="114"/>
      <c r="BJ988" s="114"/>
      <c r="BK988" s="114"/>
      <c r="BL988" s="114"/>
      <c r="BM988" s="114"/>
      <c r="BN988" s="114"/>
      <c r="BP988" s="114"/>
      <c r="BQ988" s="115"/>
      <c r="BR988" s="115"/>
      <c r="BS988" s="115"/>
      <c r="BT988" s="115"/>
      <c r="BU988" s="115"/>
      <c r="BV988" s="115"/>
      <c r="BW988" s="115"/>
      <c r="BX988" s="115"/>
      <c r="BY988" s="115"/>
      <c r="BZ988" s="115"/>
      <c r="CA988" s="115"/>
      <c r="CB988" s="201"/>
      <c r="CC988" s="201"/>
      <c r="CD988" s="201"/>
      <c r="CE988" s="110"/>
      <c r="CF988" s="223"/>
      <c r="CG988" s="223"/>
      <c r="CH988" s="223"/>
      <c r="CI988" s="223"/>
      <c r="CJ988" s="223"/>
      <c r="CK988" s="223"/>
      <c r="CL988" s="223"/>
      <c r="CM988" s="223"/>
      <c r="CN988" s="223"/>
      <c r="CO988" s="223"/>
      <c r="CP988" s="223"/>
      <c r="CQ988" s="223"/>
      <c r="CR988" s="223"/>
      <c r="CS988" s="223"/>
      <c r="CT988" s="223"/>
      <c r="CU988" s="223"/>
      <c r="CV988" s="201"/>
      <c r="CW988" s="201"/>
      <c r="CX988" s="110"/>
    </row>
    <row r="989" spans="3:102">
      <c r="C989" s="116"/>
      <c r="E989" s="205"/>
      <c r="F989" s="205"/>
      <c r="G989" s="205"/>
      <c r="H989" s="205"/>
      <c r="I989" s="205"/>
      <c r="K989" s="114"/>
      <c r="L989" s="114"/>
      <c r="M989" s="114"/>
      <c r="N989" s="114"/>
      <c r="O989" s="114"/>
      <c r="Q989" s="115"/>
      <c r="R989" s="115"/>
      <c r="S989" s="115"/>
      <c r="T989" s="115"/>
      <c r="U989" s="115"/>
      <c r="W989" s="223"/>
      <c r="Y989" s="205"/>
      <c r="Z989" s="204"/>
      <c r="AA989" s="204"/>
      <c r="AB989" s="114"/>
      <c r="AC989" s="221"/>
      <c r="AD989" s="115"/>
      <c r="AE989" s="115"/>
      <c r="AF989" s="115"/>
      <c r="AG989" s="115"/>
      <c r="AH989" s="115"/>
      <c r="AI989" s="115"/>
      <c r="AJ989" s="202"/>
      <c r="AK989" s="222"/>
      <c r="AN989" s="205"/>
      <c r="AO989" s="205"/>
      <c r="AP989" s="205"/>
      <c r="AQ989" s="205"/>
      <c r="AR989" s="205"/>
      <c r="AS989" s="205"/>
      <c r="AT989" s="205"/>
      <c r="AU989" s="205"/>
      <c r="AV989" s="205"/>
      <c r="AW989" s="205"/>
      <c r="AX989" s="205"/>
      <c r="AY989" s="205"/>
      <c r="AZ989" s="205"/>
      <c r="BA989" s="205"/>
      <c r="BB989" s="205"/>
      <c r="BC989" s="205"/>
      <c r="BD989" s="215"/>
      <c r="BE989" s="215"/>
      <c r="BF989" s="215"/>
      <c r="BG989" s="201"/>
      <c r="BH989" s="110"/>
      <c r="BI989" s="114"/>
      <c r="BJ989" s="114"/>
      <c r="BK989" s="114"/>
      <c r="BL989" s="114"/>
      <c r="BM989" s="114"/>
      <c r="BN989" s="114"/>
      <c r="BP989" s="114"/>
      <c r="BQ989" s="115"/>
      <c r="BR989" s="115"/>
      <c r="BS989" s="115"/>
      <c r="BT989" s="115"/>
      <c r="BU989" s="115"/>
      <c r="BV989" s="115"/>
      <c r="BW989" s="115"/>
      <c r="BX989" s="115"/>
      <c r="BY989" s="115"/>
      <c r="BZ989" s="115"/>
      <c r="CA989" s="115"/>
      <c r="CB989" s="201"/>
      <c r="CC989" s="201"/>
      <c r="CD989" s="201"/>
      <c r="CE989" s="110"/>
      <c r="CF989" s="223"/>
      <c r="CG989" s="223"/>
      <c r="CH989" s="223"/>
      <c r="CI989" s="223"/>
      <c r="CJ989" s="223"/>
      <c r="CK989" s="223"/>
      <c r="CL989" s="223"/>
      <c r="CM989" s="223"/>
      <c r="CN989" s="223"/>
      <c r="CO989" s="223"/>
      <c r="CP989" s="223"/>
      <c r="CQ989" s="223"/>
      <c r="CR989" s="223"/>
      <c r="CS989" s="223"/>
      <c r="CT989" s="223"/>
      <c r="CU989" s="223"/>
      <c r="CV989" s="201"/>
      <c r="CW989" s="201"/>
      <c r="CX989" s="110"/>
    </row>
    <row r="990" spans="3:102">
      <c r="C990" s="116"/>
      <c r="E990" s="205"/>
      <c r="F990" s="205"/>
      <c r="G990" s="205"/>
      <c r="H990" s="205"/>
      <c r="I990" s="205"/>
      <c r="K990" s="114"/>
      <c r="L990" s="114"/>
      <c r="M990" s="114"/>
      <c r="N990" s="114"/>
      <c r="O990" s="114"/>
      <c r="Q990" s="115"/>
      <c r="R990" s="115"/>
      <c r="S990" s="115"/>
      <c r="T990" s="115"/>
      <c r="U990" s="115"/>
      <c r="W990" s="223"/>
      <c r="Y990" s="205"/>
      <c r="Z990" s="204"/>
      <c r="AA990" s="204"/>
      <c r="AB990" s="114"/>
      <c r="AC990" s="221"/>
      <c r="AD990" s="115"/>
      <c r="AE990" s="115"/>
      <c r="AF990" s="115"/>
      <c r="AG990" s="115"/>
      <c r="AH990" s="115"/>
      <c r="AI990" s="115"/>
      <c r="AJ990" s="202"/>
      <c r="AK990" s="222"/>
      <c r="AN990" s="205"/>
      <c r="AO990" s="205"/>
      <c r="AP990" s="205"/>
      <c r="AQ990" s="205"/>
      <c r="AR990" s="205"/>
      <c r="AS990" s="205"/>
      <c r="AT990" s="205"/>
      <c r="AU990" s="205"/>
      <c r="AV990" s="205"/>
      <c r="AW990" s="205"/>
      <c r="AX990" s="205"/>
      <c r="AY990" s="205"/>
      <c r="AZ990" s="205"/>
      <c r="BA990" s="205"/>
      <c r="BB990" s="205"/>
      <c r="BC990" s="205"/>
      <c r="BD990" s="215"/>
      <c r="BE990" s="215"/>
      <c r="BF990" s="215"/>
      <c r="BG990" s="201"/>
      <c r="BH990" s="110"/>
      <c r="BI990" s="114"/>
      <c r="BJ990" s="114"/>
      <c r="BK990" s="114"/>
      <c r="BL990" s="114"/>
      <c r="BM990" s="114"/>
      <c r="BN990" s="114"/>
      <c r="BP990" s="114"/>
      <c r="BQ990" s="115"/>
      <c r="BR990" s="115"/>
      <c r="BS990" s="115"/>
      <c r="BT990" s="115"/>
      <c r="BU990" s="115"/>
      <c r="BV990" s="115"/>
      <c r="BW990" s="115"/>
      <c r="BX990" s="115"/>
      <c r="BY990" s="115"/>
      <c r="BZ990" s="115"/>
      <c r="CA990" s="115"/>
      <c r="CB990" s="201"/>
      <c r="CC990" s="201"/>
      <c r="CD990" s="201"/>
      <c r="CE990" s="110"/>
      <c r="CF990" s="223"/>
      <c r="CG990" s="223"/>
      <c r="CH990" s="223"/>
      <c r="CI990" s="223"/>
      <c r="CJ990" s="223"/>
      <c r="CK990" s="223"/>
      <c r="CL990" s="223"/>
      <c r="CM990" s="223"/>
      <c r="CN990" s="223"/>
      <c r="CO990" s="223"/>
      <c r="CP990" s="223"/>
      <c r="CQ990" s="223"/>
      <c r="CR990" s="223"/>
      <c r="CS990" s="223"/>
      <c r="CT990" s="223"/>
      <c r="CU990" s="223"/>
      <c r="CV990" s="201"/>
      <c r="CW990" s="201"/>
      <c r="CX990" s="110"/>
    </row>
    <row r="991" spans="3:102">
      <c r="C991" s="116"/>
      <c r="E991" s="205"/>
      <c r="F991" s="205"/>
      <c r="G991" s="205"/>
      <c r="H991" s="205"/>
      <c r="I991" s="205"/>
      <c r="K991" s="114"/>
      <c r="L991" s="114"/>
      <c r="M991" s="114"/>
      <c r="N991" s="114"/>
      <c r="O991" s="114"/>
      <c r="Q991" s="115"/>
      <c r="R991" s="115"/>
      <c r="S991" s="115"/>
      <c r="T991" s="115"/>
      <c r="U991" s="115"/>
      <c r="W991" s="223"/>
      <c r="Y991" s="205"/>
      <c r="Z991" s="204"/>
      <c r="AA991" s="204"/>
      <c r="AB991" s="114"/>
      <c r="AC991" s="221"/>
      <c r="AD991" s="115"/>
      <c r="AE991" s="115"/>
      <c r="AF991" s="115"/>
      <c r="AG991" s="115"/>
      <c r="AH991" s="115"/>
      <c r="AI991" s="115"/>
      <c r="AJ991" s="202"/>
      <c r="AK991" s="222"/>
      <c r="AN991" s="205"/>
      <c r="AO991" s="205"/>
      <c r="AP991" s="205"/>
      <c r="AQ991" s="205"/>
      <c r="AR991" s="205"/>
      <c r="AS991" s="205"/>
      <c r="AT991" s="205"/>
      <c r="AU991" s="205"/>
      <c r="AV991" s="205"/>
      <c r="AW991" s="205"/>
      <c r="AX991" s="205"/>
      <c r="AY991" s="205"/>
      <c r="AZ991" s="205"/>
      <c r="BA991" s="205"/>
      <c r="BB991" s="205"/>
      <c r="BC991" s="205"/>
      <c r="BD991" s="215"/>
      <c r="BE991" s="215"/>
      <c r="BF991" s="215"/>
      <c r="BG991" s="201"/>
      <c r="BH991" s="110"/>
      <c r="BI991" s="114"/>
      <c r="BJ991" s="114"/>
      <c r="BK991" s="114"/>
      <c r="BL991" s="114"/>
      <c r="BM991" s="114"/>
      <c r="BN991" s="114"/>
      <c r="BP991" s="114"/>
      <c r="BQ991" s="115"/>
      <c r="BR991" s="115"/>
      <c r="BS991" s="115"/>
      <c r="BT991" s="115"/>
      <c r="BU991" s="115"/>
      <c r="BV991" s="115"/>
      <c r="BW991" s="115"/>
      <c r="BX991" s="115"/>
      <c r="BY991" s="115"/>
      <c r="BZ991" s="115"/>
      <c r="CA991" s="115"/>
      <c r="CB991" s="201"/>
      <c r="CC991" s="201"/>
      <c r="CD991" s="201"/>
      <c r="CE991" s="110"/>
      <c r="CF991" s="223"/>
      <c r="CG991" s="223"/>
      <c r="CH991" s="223"/>
      <c r="CI991" s="223"/>
      <c r="CJ991" s="223"/>
      <c r="CK991" s="223"/>
      <c r="CL991" s="223"/>
      <c r="CM991" s="223"/>
      <c r="CN991" s="223"/>
      <c r="CO991" s="223"/>
      <c r="CP991" s="223"/>
      <c r="CQ991" s="223"/>
      <c r="CR991" s="223"/>
      <c r="CS991" s="223"/>
      <c r="CT991" s="223"/>
      <c r="CU991" s="223"/>
      <c r="CV991" s="201"/>
      <c r="CW991" s="201"/>
      <c r="CX991" s="110"/>
    </row>
    <row r="992" spans="3:102">
      <c r="C992" s="116"/>
      <c r="E992" s="205"/>
      <c r="F992" s="205"/>
      <c r="G992" s="205"/>
      <c r="H992" s="205"/>
      <c r="I992" s="205"/>
      <c r="K992" s="114"/>
      <c r="L992" s="114"/>
      <c r="M992" s="114"/>
      <c r="N992" s="114"/>
      <c r="O992" s="114"/>
      <c r="Q992" s="115"/>
      <c r="R992" s="115"/>
      <c r="S992" s="115"/>
      <c r="T992" s="115"/>
      <c r="U992" s="115"/>
      <c r="W992" s="223"/>
      <c r="Y992" s="205"/>
      <c r="Z992" s="204"/>
      <c r="AA992" s="204"/>
      <c r="AB992" s="114"/>
      <c r="AC992" s="221"/>
      <c r="AD992" s="115"/>
      <c r="AE992" s="115"/>
      <c r="AF992" s="115"/>
      <c r="AG992" s="115"/>
      <c r="AH992" s="115"/>
      <c r="AI992" s="115"/>
      <c r="AJ992" s="202"/>
      <c r="AK992" s="222"/>
      <c r="AN992" s="205"/>
      <c r="AO992" s="205"/>
      <c r="AP992" s="205"/>
      <c r="AQ992" s="205"/>
      <c r="AR992" s="205"/>
      <c r="AS992" s="205"/>
      <c r="AT992" s="205"/>
      <c r="AU992" s="205"/>
      <c r="AV992" s="205"/>
      <c r="AW992" s="205"/>
      <c r="AX992" s="205"/>
      <c r="AY992" s="205"/>
      <c r="AZ992" s="205"/>
      <c r="BA992" s="205"/>
      <c r="BB992" s="205"/>
      <c r="BC992" s="205"/>
      <c r="BD992" s="215"/>
      <c r="BE992" s="215"/>
      <c r="BF992" s="215"/>
      <c r="BG992" s="201"/>
      <c r="BH992" s="110"/>
      <c r="BI992" s="114"/>
      <c r="BJ992" s="114"/>
      <c r="BK992" s="114"/>
      <c r="BL992" s="114"/>
      <c r="BM992" s="114"/>
      <c r="BN992" s="114"/>
      <c r="BP992" s="114"/>
      <c r="BQ992" s="115"/>
      <c r="BR992" s="115"/>
      <c r="BS992" s="115"/>
      <c r="BT992" s="115"/>
      <c r="BU992" s="115"/>
      <c r="BV992" s="115"/>
      <c r="BW992" s="115"/>
      <c r="BX992" s="115"/>
      <c r="BY992" s="115"/>
      <c r="BZ992" s="115"/>
      <c r="CA992" s="115"/>
      <c r="CB992" s="201"/>
      <c r="CC992" s="201"/>
      <c r="CD992" s="201"/>
      <c r="CE992" s="110"/>
      <c r="CF992" s="223"/>
      <c r="CG992" s="223"/>
      <c r="CH992" s="223"/>
      <c r="CI992" s="223"/>
      <c r="CJ992" s="223"/>
      <c r="CK992" s="223"/>
      <c r="CL992" s="223"/>
      <c r="CM992" s="223"/>
      <c r="CN992" s="223"/>
      <c r="CO992" s="223"/>
      <c r="CP992" s="223"/>
      <c r="CQ992" s="223"/>
      <c r="CR992" s="223"/>
      <c r="CS992" s="223"/>
      <c r="CT992" s="223"/>
      <c r="CU992" s="223"/>
      <c r="CV992" s="201"/>
      <c r="CW992" s="201"/>
      <c r="CX992" s="110"/>
    </row>
    <row r="993" spans="3:102">
      <c r="C993" s="116"/>
      <c r="E993" s="205"/>
      <c r="F993" s="205"/>
      <c r="G993" s="205"/>
      <c r="H993" s="205"/>
      <c r="I993" s="205"/>
      <c r="K993" s="114"/>
      <c r="L993" s="114"/>
      <c r="M993" s="114"/>
      <c r="N993" s="114"/>
      <c r="O993" s="114"/>
      <c r="Q993" s="115"/>
      <c r="R993" s="115"/>
      <c r="S993" s="115"/>
      <c r="T993" s="115"/>
      <c r="U993" s="115"/>
      <c r="W993" s="223"/>
      <c r="Y993" s="205"/>
      <c r="Z993" s="204"/>
      <c r="AA993" s="204"/>
      <c r="AB993" s="114"/>
      <c r="AC993" s="221"/>
      <c r="AD993" s="115"/>
      <c r="AE993" s="115"/>
      <c r="AF993" s="115"/>
      <c r="AG993" s="115"/>
      <c r="AH993" s="115"/>
      <c r="AI993" s="115"/>
      <c r="AJ993" s="202"/>
      <c r="AK993" s="222"/>
      <c r="AN993" s="205"/>
      <c r="AO993" s="205"/>
      <c r="AP993" s="205"/>
      <c r="AQ993" s="205"/>
      <c r="AR993" s="205"/>
      <c r="AS993" s="205"/>
      <c r="AT993" s="205"/>
      <c r="AU993" s="205"/>
      <c r="AV993" s="205"/>
      <c r="AW993" s="205"/>
      <c r="AX993" s="205"/>
      <c r="AY993" s="205"/>
      <c r="AZ993" s="205"/>
      <c r="BA993" s="205"/>
      <c r="BB993" s="205"/>
      <c r="BC993" s="205"/>
      <c r="BD993" s="215"/>
      <c r="BE993" s="215"/>
      <c r="BF993" s="215"/>
      <c r="BG993" s="201"/>
      <c r="BH993" s="110"/>
      <c r="BI993" s="114"/>
      <c r="BJ993" s="114"/>
      <c r="BK993" s="114"/>
      <c r="BL993" s="114"/>
      <c r="BM993" s="114"/>
      <c r="BN993" s="114"/>
      <c r="BP993" s="114"/>
      <c r="BQ993" s="115"/>
      <c r="BR993" s="115"/>
      <c r="BS993" s="115"/>
      <c r="BT993" s="115"/>
      <c r="BU993" s="115"/>
      <c r="BV993" s="115"/>
      <c r="BW993" s="115"/>
      <c r="BX993" s="115"/>
      <c r="BY993" s="115"/>
      <c r="BZ993" s="115"/>
      <c r="CA993" s="115"/>
      <c r="CB993" s="201"/>
      <c r="CC993" s="201"/>
      <c r="CD993" s="201"/>
      <c r="CE993" s="110"/>
      <c r="CF993" s="223"/>
      <c r="CG993" s="223"/>
      <c r="CH993" s="223"/>
      <c r="CI993" s="223"/>
      <c r="CJ993" s="223"/>
      <c r="CK993" s="223"/>
      <c r="CL993" s="223"/>
      <c r="CM993" s="223"/>
      <c r="CN993" s="223"/>
      <c r="CO993" s="223"/>
      <c r="CP993" s="223"/>
      <c r="CQ993" s="223"/>
      <c r="CR993" s="223"/>
      <c r="CS993" s="223"/>
      <c r="CT993" s="223"/>
      <c r="CU993" s="223"/>
      <c r="CV993" s="201"/>
      <c r="CW993" s="201"/>
      <c r="CX993" s="110"/>
    </row>
    <row r="994" spans="3:102">
      <c r="C994" s="116"/>
      <c r="E994" s="205"/>
      <c r="F994" s="205"/>
      <c r="G994" s="205"/>
      <c r="H994" s="205"/>
      <c r="I994" s="205"/>
      <c r="K994" s="114"/>
      <c r="L994" s="114"/>
      <c r="M994" s="114"/>
      <c r="N994" s="114"/>
      <c r="O994" s="114"/>
      <c r="Q994" s="115"/>
      <c r="R994" s="115"/>
      <c r="S994" s="115"/>
      <c r="T994" s="115"/>
      <c r="U994" s="115"/>
      <c r="W994" s="223"/>
      <c r="Y994" s="205"/>
      <c r="Z994" s="204"/>
      <c r="AA994" s="204"/>
      <c r="AB994" s="114"/>
      <c r="AC994" s="221"/>
      <c r="AD994" s="115"/>
      <c r="AE994" s="115"/>
      <c r="AF994" s="115"/>
      <c r="AG994" s="115"/>
      <c r="AH994" s="115"/>
      <c r="AI994" s="115"/>
      <c r="AJ994" s="202"/>
      <c r="AK994" s="222"/>
      <c r="AN994" s="205"/>
      <c r="AO994" s="205"/>
      <c r="AP994" s="205"/>
      <c r="AQ994" s="205"/>
      <c r="AR994" s="205"/>
      <c r="AS994" s="205"/>
      <c r="AT994" s="205"/>
      <c r="AU994" s="205"/>
      <c r="AV994" s="205"/>
      <c r="AW994" s="205"/>
      <c r="AX994" s="205"/>
      <c r="AY994" s="205"/>
      <c r="AZ994" s="205"/>
      <c r="BA994" s="205"/>
      <c r="BB994" s="205"/>
      <c r="BC994" s="205"/>
      <c r="BD994" s="215"/>
      <c r="BE994" s="215"/>
      <c r="BF994" s="215"/>
      <c r="BG994" s="201"/>
      <c r="BH994" s="110"/>
      <c r="BI994" s="114"/>
      <c r="BJ994" s="114"/>
      <c r="BK994" s="114"/>
      <c r="BL994" s="114"/>
      <c r="BM994" s="114"/>
      <c r="BN994" s="114"/>
      <c r="BP994" s="114"/>
      <c r="BQ994" s="115"/>
      <c r="BR994" s="115"/>
      <c r="BS994" s="115"/>
      <c r="BT994" s="115"/>
      <c r="BU994" s="115"/>
      <c r="BV994" s="115"/>
      <c r="BW994" s="115"/>
      <c r="BX994" s="115"/>
      <c r="BY994" s="115"/>
      <c r="BZ994" s="115"/>
      <c r="CA994" s="115"/>
      <c r="CB994" s="201"/>
      <c r="CC994" s="201"/>
      <c r="CD994" s="201"/>
      <c r="CE994" s="110"/>
      <c r="CF994" s="223"/>
      <c r="CG994" s="223"/>
      <c r="CH994" s="223"/>
      <c r="CI994" s="223"/>
      <c r="CJ994" s="223"/>
      <c r="CK994" s="223"/>
      <c r="CL994" s="223"/>
      <c r="CM994" s="223"/>
      <c r="CN994" s="223"/>
      <c r="CO994" s="223"/>
      <c r="CP994" s="223"/>
      <c r="CQ994" s="223"/>
      <c r="CR994" s="223"/>
      <c r="CS994" s="223"/>
      <c r="CT994" s="223"/>
      <c r="CU994" s="223"/>
      <c r="CV994" s="201"/>
      <c r="CW994" s="201"/>
      <c r="CX994" s="110"/>
    </row>
    <row r="995" spans="3:102">
      <c r="C995" s="116"/>
      <c r="E995" s="205"/>
      <c r="F995" s="205"/>
      <c r="G995" s="205"/>
      <c r="H995" s="205"/>
      <c r="I995" s="205"/>
      <c r="K995" s="114"/>
      <c r="L995" s="114"/>
      <c r="M995" s="114"/>
      <c r="N995" s="114"/>
      <c r="O995" s="114"/>
      <c r="Q995" s="115"/>
      <c r="R995" s="115"/>
      <c r="S995" s="115"/>
      <c r="T995" s="115"/>
      <c r="U995" s="115"/>
      <c r="W995" s="223"/>
      <c r="Y995" s="205"/>
      <c r="Z995" s="204"/>
      <c r="AA995" s="204"/>
      <c r="AB995" s="114"/>
      <c r="AC995" s="221"/>
      <c r="AD995" s="115"/>
      <c r="AE995" s="115"/>
      <c r="AF995" s="115"/>
      <c r="AG995" s="115"/>
      <c r="AH995" s="115"/>
      <c r="AI995" s="115"/>
      <c r="AJ995" s="202"/>
      <c r="AK995" s="222"/>
      <c r="AN995" s="205"/>
      <c r="AO995" s="205"/>
      <c r="AP995" s="205"/>
      <c r="AQ995" s="205"/>
      <c r="AR995" s="205"/>
      <c r="AS995" s="205"/>
      <c r="AT995" s="205"/>
      <c r="AU995" s="205"/>
      <c r="AV995" s="205"/>
      <c r="AW995" s="205"/>
      <c r="AX995" s="205"/>
      <c r="AY995" s="205"/>
      <c r="AZ995" s="205"/>
      <c r="BA995" s="205"/>
      <c r="BB995" s="205"/>
      <c r="BC995" s="205"/>
      <c r="BD995" s="215"/>
      <c r="BE995" s="215"/>
      <c r="BF995" s="215"/>
      <c r="BG995" s="201"/>
      <c r="BH995" s="110"/>
      <c r="BI995" s="114"/>
      <c r="BJ995" s="114"/>
      <c r="BK995" s="114"/>
      <c r="BL995" s="114"/>
      <c r="BM995" s="114"/>
      <c r="BN995" s="114"/>
      <c r="BP995" s="114"/>
      <c r="BQ995" s="115"/>
      <c r="BR995" s="115"/>
      <c r="BS995" s="115"/>
      <c r="BT995" s="115"/>
      <c r="BU995" s="115"/>
      <c r="BV995" s="115"/>
      <c r="BW995" s="115"/>
      <c r="BX995" s="115"/>
      <c r="BY995" s="115"/>
      <c r="BZ995" s="115"/>
      <c r="CA995" s="115"/>
      <c r="CB995" s="201"/>
      <c r="CC995" s="201"/>
      <c r="CD995" s="201"/>
      <c r="CE995" s="110"/>
      <c r="CF995" s="223"/>
      <c r="CG995" s="223"/>
      <c r="CH995" s="223"/>
      <c r="CI995" s="223"/>
      <c r="CJ995" s="223"/>
      <c r="CK995" s="223"/>
      <c r="CL995" s="223"/>
      <c r="CM995" s="223"/>
      <c r="CN995" s="223"/>
      <c r="CO995" s="223"/>
      <c r="CP995" s="223"/>
      <c r="CQ995" s="223"/>
      <c r="CR995" s="223"/>
      <c r="CS995" s="223"/>
      <c r="CT995" s="223"/>
      <c r="CU995" s="223"/>
      <c r="CV995" s="201"/>
      <c r="CW995" s="201"/>
      <c r="CX995" s="110"/>
    </row>
    <row r="996" spans="3:102">
      <c r="C996" s="116"/>
      <c r="E996" s="205"/>
      <c r="F996" s="205"/>
      <c r="G996" s="205"/>
      <c r="H996" s="205"/>
      <c r="I996" s="205"/>
      <c r="K996" s="114"/>
      <c r="L996" s="114"/>
      <c r="M996" s="114"/>
      <c r="N996" s="114"/>
      <c r="O996" s="114"/>
      <c r="Q996" s="115"/>
      <c r="R996" s="115"/>
      <c r="S996" s="115"/>
      <c r="T996" s="115"/>
      <c r="U996" s="115"/>
      <c r="W996" s="223"/>
      <c r="Y996" s="205"/>
      <c r="Z996" s="204"/>
      <c r="AA996" s="204"/>
      <c r="AB996" s="114"/>
      <c r="AC996" s="221"/>
      <c r="AD996" s="115"/>
      <c r="AE996" s="115"/>
      <c r="AF996" s="115"/>
      <c r="AG996" s="115"/>
      <c r="AH996" s="115"/>
      <c r="AI996" s="115"/>
      <c r="AJ996" s="202"/>
      <c r="AK996" s="222"/>
      <c r="AN996" s="205"/>
      <c r="AO996" s="205"/>
      <c r="AP996" s="205"/>
      <c r="AQ996" s="205"/>
      <c r="AR996" s="205"/>
      <c r="AS996" s="205"/>
      <c r="AT996" s="205"/>
      <c r="AU996" s="205"/>
      <c r="AV996" s="205"/>
      <c r="AW996" s="205"/>
      <c r="AX996" s="205"/>
      <c r="AY996" s="205"/>
      <c r="AZ996" s="205"/>
      <c r="BA996" s="205"/>
      <c r="BB996" s="205"/>
      <c r="BC996" s="205"/>
      <c r="BD996" s="215"/>
      <c r="BE996" s="215"/>
      <c r="BF996" s="215"/>
      <c r="BG996" s="201"/>
      <c r="BH996" s="110"/>
      <c r="BI996" s="114"/>
      <c r="BJ996" s="114"/>
      <c r="BK996" s="114"/>
      <c r="BL996" s="114"/>
      <c r="BM996" s="114"/>
      <c r="BN996" s="114"/>
      <c r="BP996" s="114"/>
      <c r="BQ996" s="115"/>
      <c r="BR996" s="115"/>
      <c r="BS996" s="115"/>
      <c r="BT996" s="115"/>
      <c r="BU996" s="115"/>
      <c r="BV996" s="115"/>
      <c r="BW996" s="115"/>
      <c r="BX996" s="115"/>
      <c r="BY996" s="115"/>
      <c r="BZ996" s="115"/>
      <c r="CA996" s="115"/>
      <c r="CB996" s="201"/>
      <c r="CC996" s="201"/>
      <c r="CD996" s="201"/>
      <c r="CE996" s="110"/>
      <c r="CF996" s="223"/>
      <c r="CG996" s="223"/>
      <c r="CH996" s="223"/>
      <c r="CI996" s="223"/>
      <c r="CJ996" s="223"/>
      <c r="CK996" s="223"/>
      <c r="CL996" s="223"/>
      <c r="CM996" s="223"/>
      <c r="CN996" s="223"/>
      <c r="CO996" s="223"/>
      <c r="CP996" s="223"/>
      <c r="CQ996" s="223"/>
      <c r="CR996" s="223"/>
      <c r="CS996" s="223"/>
      <c r="CT996" s="223"/>
      <c r="CU996" s="223"/>
      <c r="CV996" s="201"/>
      <c r="CW996" s="201"/>
      <c r="CX996" s="110"/>
    </row>
    <row r="997" spans="3:102">
      <c r="C997" s="116"/>
      <c r="E997" s="205"/>
      <c r="F997" s="205"/>
      <c r="G997" s="205"/>
      <c r="H997" s="205"/>
      <c r="I997" s="205"/>
      <c r="K997" s="114"/>
      <c r="L997" s="114"/>
      <c r="M997" s="114"/>
      <c r="N997" s="114"/>
      <c r="O997" s="114"/>
      <c r="Q997" s="115"/>
      <c r="R997" s="115"/>
      <c r="S997" s="115"/>
      <c r="T997" s="115"/>
      <c r="U997" s="115"/>
      <c r="W997" s="223"/>
      <c r="Y997" s="205"/>
      <c r="Z997" s="204"/>
      <c r="AA997" s="204"/>
      <c r="AB997" s="114"/>
      <c r="AC997" s="221"/>
      <c r="AD997" s="115"/>
      <c r="AE997" s="115"/>
      <c r="AF997" s="115"/>
      <c r="AG997" s="115"/>
      <c r="AH997" s="115"/>
      <c r="AI997" s="115"/>
      <c r="AJ997" s="202"/>
      <c r="AK997" s="222"/>
      <c r="AN997" s="205"/>
      <c r="AO997" s="205"/>
      <c r="AP997" s="205"/>
      <c r="AQ997" s="205"/>
      <c r="AR997" s="205"/>
      <c r="AS997" s="205"/>
      <c r="AT997" s="205"/>
      <c r="AU997" s="205"/>
      <c r="AV997" s="205"/>
      <c r="AW997" s="205"/>
      <c r="AX997" s="205"/>
      <c r="AY997" s="205"/>
      <c r="AZ997" s="205"/>
      <c r="BA997" s="205"/>
      <c r="BB997" s="205"/>
      <c r="BC997" s="205"/>
      <c r="BD997" s="215"/>
      <c r="BE997" s="215"/>
      <c r="BF997" s="215"/>
      <c r="BG997" s="201"/>
      <c r="BH997" s="110"/>
      <c r="BI997" s="114"/>
      <c r="BJ997" s="114"/>
      <c r="BK997" s="114"/>
      <c r="BL997" s="114"/>
      <c r="BM997" s="114"/>
      <c r="BN997" s="114"/>
      <c r="BP997" s="114"/>
      <c r="BQ997" s="115"/>
      <c r="BR997" s="115"/>
      <c r="BS997" s="115"/>
      <c r="BT997" s="115"/>
      <c r="BU997" s="115"/>
      <c r="BV997" s="115"/>
      <c r="BW997" s="115"/>
      <c r="BX997" s="115"/>
      <c r="BY997" s="115"/>
      <c r="BZ997" s="115"/>
      <c r="CA997" s="115"/>
      <c r="CB997" s="201"/>
      <c r="CC997" s="201"/>
      <c r="CD997" s="201"/>
      <c r="CE997" s="110"/>
      <c r="CF997" s="223"/>
      <c r="CG997" s="223"/>
      <c r="CH997" s="223"/>
      <c r="CI997" s="223"/>
      <c r="CJ997" s="223"/>
      <c r="CK997" s="223"/>
      <c r="CL997" s="223"/>
      <c r="CM997" s="223"/>
      <c r="CN997" s="223"/>
      <c r="CO997" s="223"/>
      <c r="CP997" s="223"/>
      <c r="CQ997" s="223"/>
      <c r="CR997" s="223"/>
      <c r="CS997" s="223"/>
      <c r="CT997" s="223"/>
      <c r="CU997" s="223"/>
      <c r="CV997" s="201"/>
      <c r="CW997" s="201"/>
      <c r="CX997" s="110"/>
    </row>
    <row r="998" spans="3:102">
      <c r="C998" s="116"/>
      <c r="E998" s="205"/>
      <c r="F998" s="205"/>
      <c r="G998" s="205"/>
      <c r="H998" s="205"/>
      <c r="I998" s="205"/>
      <c r="K998" s="114"/>
      <c r="L998" s="114"/>
      <c r="M998" s="114"/>
      <c r="N998" s="114"/>
      <c r="O998" s="114"/>
      <c r="Q998" s="115"/>
      <c r="R998" s="115"/>
      <c r="S998" s="115"/>
      <c r="T998" s="115"/>
      <c r="U998" s="115"/>
      <c r="W998" s="223"/>
      <c r="Y998" s="205"/>
      <c r="Z998" s="204"/>
      <c r="AA998" s="204"/>
      <c r="AB998" s="114"/>
      <c r="AC998" s="221"/>
      <c r="AD998" s="115"/>
      <c r="AE998" s="115"/>
      <c r="AF998" s="115"/>
      <c r="AG998" s="115"/>
      <c r="AH998" s="115"/>
      <c r="AI998" s="115"/>
      <c r="AJ998" s="202"/>
      <c r="AK998" s="222"/>
      <c r="AN998" s="205"/>
      <c r="AO998" s="205"/>
      <c r="AP998" s="205"/>
      <c r="AQ998" s="205"/>
      <c r="AR998" s="205"/>
      <c r="AS998" s="205"/>
      <c r="AT998" s="205"/>
      <c r="AU998" s="205"/>
      <c r="AV998" s="205"/>
      <c r="AW998" s="205"/>
      <c r="AX998" s="205"/>
      <c r="AY998" s="205"/>
      <c r="AZ998" s="205"/>
      <c r="BA998" s="205"/>
      <c r="BB998" s="205"/>
      <c r="BC998" s="205"/>
      <c r="BD998" s="215"/>
      <c r="BE998" s="215"/>
      <c r="BF998" s="215"/>
      <c r="BG998" s="201"/>
      <c r="BH998" s="110"/>
      <c r="BI998" s="114"/>
      <c r="BJ998" s="114"/>
      <c r="BK998" s="114"/>
      <c r="BL998" s="114"/>
      <c r="BM998" s="114"/>
      <c r="BN998" s="114"/>
      <c r="BP998" s="114"/>
      <c r="BQ998" s="115"/>
      <c r="BR998" s="115"/>
      <c r="BS998" s="115"/>
      <c r="BT998" s="115"/>
      <c r="BU998" s="115"/>
      <c r="BV998" s="115"/>
      <c r="BW998" s="115"/>
      <c r="BX998" s="115"/>
      <c r="BY998" s="115"/>
      <c r="BZ998" s="115"/>
      <c r="CA998" s="115"/>
      <c r="CB998" s="201"/>
      <c r="CC998" s="201"/>
      <c r="CD998" s="201"/>
      <c r="CE998" s="110"/>
      <c r="CF998" s="223"/>
      <c r="CG998" s="223"/>
      <c r="CH998" s="223"/>
      <c r="CI998" s="223"/>
      <c r="CJ998" s="223"/>
      <c r="CK998" s="223"/>
      <c r="CL998" s="223"/>
      <c r="CM998" s="223"/>
      <c r="CN998" s="223"/>
      <c r="CO998" s="223"/>
      <c r="CP998" s="223"/>
      <c r="CQ998" s="223"/>
      <c r="CR998" s="223"/>
      <c r="CS998" s="223"/>
      <c r="CT998" s="223"/>
      <c r="CU998" s="223"/>
      <c r="CV998" s="201"/>
      <c r="CW998" s="201"/>
      <c r="CX998" s="110"/>
    </row>
    <row r="999" spans="3:102">
      <c r="C999" s="116"/>
      <c r="E999" s="205"/>
      <c r="F999" s="205"/>
      <c r="G999" s="205"/>
      <c r="H999" s="205"/>
      <c r="I999" s="205"/>
      <c r="K999" s="114"/>
      <c r="L999" s="114"/>
      <c r="M999" s="114"/>
      <c r="N999" s="114"/>
      <c r="O999" s="114"/>
      <c r="Q999" s="115"/>
      <c r="R999" s="115"/>
      <c r="S999" s="115"/>
      <c r="T999" s="115"/>
      <c r="U999" s="115"/>
      <c r="W999" s="223"/>
      <c r="Z999" s="205"/>
      <c r="AA999" s="204"/>
      <c r="AB999" s="204"/>
      <c r="AC999" s="114"/>
      <c r="AD999" s="221"/>
      <c r="AE999" s="221"/>
      <c r="AF999" s="115"/>
      <c r="AG999" s="115"/>
      <c r="AH999" s="115"/>
      <c r="AI999" s="115"/>
      <c r="AJ999" s="115"/>
      <c r="AK999" s="202"/>
      <c r="AL999" s="222"/>
      <c r="AO999" s="205"/>
      <c r="AP999" s="205"/>
      <c r="AQ999" s="205"/>
      <c r="AR999" s="205"/>
      <c r="AS999" s="205"/>
      <c r="AT999" s="205"/>
      <c r="AU999" s="205"/>
      <c r="AV999" s="205"/>
      <c r="AW999" s="205"/>
      <c r="AX999" s="205"/>
      <c r="AY999" s="205"/>
      <c r="AZ999" s="205"/>
      <c r="BA999" s="205"/>
      <c r="BB999" s="205"/>
      <c r="BC999" s="205"/>
      <c r="BD999" s="205"/>
      <c r="BE999" s="215"/>
      <c r="BF999" s="215"/>
      <c r="BG999" s="215"/>
      <c r="BH999" s="201"/>
      <c r="BJ999" s="114"/>
      <c r="BK999" s="114"/>
      <c r="BL999" s="114"/>
      <c r="BM999" s="114"/>
      <c r="BN999" s="114"/>
      <c r="BP999" s="114"/>
      <c r="BQ999" s="115"/>
      <c r="BR999" s="115"/>
      <c r="BS999" s="115"/>
      <c r="BT999" s="115"/>
      <c r="BU999" s="115"/>
      <c r="BV999" s="115"/>
      <c r="BW999" s="115"/>
      <c r="BX999" s="115"/>
      <c r="BY999" s="115"/>
      <c r="BZ999" s="115"/>
      <c r="CA999" s="115"/>
      <c r="CB999" s="115"/>
      <c r="CC999" s="201"/>
      <c r="CD999" s="201"/>
      <c r="CE999" s="201"/>
      <c r="CG999" s="223"/>
      <c r="CH999" s="223"/>
      <c r="CI999" s="223"/>
      <c r="CJ999" s="223"/>
      <c r="CK999" s="223"/>
      <c r="CL999" s="223"/>
      <c r="CM999" s="223"/>
      <c r="CN999" s="223"/>
      <c r="CO999" s="223"/>
      <c r="CP999" s="223"/>
      <c r="CQ999" s="223"/>
      <c r="CR999" s="223"/>
      <c r="CS999" s="223"/>
      <c r="CT999" s="223"/>
      <c r="CU999" s="223"/>
      <c r="CV999" s="223"/>
      <c r="CW999" s="201"/>
      <c r="CX999" s="201"/>
    </row>
    <row r="1000" spans="3:102">
      <c r="C1000" s="116"/>
      <c r="E1000" s="205"/>
      <c r="F1000" s="205"/>
      <c r="G1000" s="205"/>
      <c r="H1000" s="205"/>
      <c r="I1000" s="205"/>
      <c r="K1000" s="114"/>
      <c r="L1000" s="114"/>
      <c r="M1000" s="114"/>
      <c r="N1000" s="114"/>
      <c r="O1000" s="114"/>
      <c r="Q1000" s="115"/>
      <c r="R1000" s="115"/>
      <c r="S1000" s="115"/>
      <c r="T1000" s="115"/>
      <c r="U1000" s="115"/>
      <c r="W1000" s="223"/>
      <c r="Z1000" s="205"/>
      <c r="AA1000" s="204"/>
      <c r="AB1000" s="204"/>
      <c r="AC1000" s="114"/>
      <c r="AD1000" s="221"/>
      <c r="AE1000" s="221"/>
      <c r="AF1000" s="115"/>
      <c r="AG1000" s="115"/>
      <c r="AH1000" s="115"/>
      <c r="AI1000" s="115"/>
      <c r="AJ1000" s="115"/>
      <c r="AK1000" s="202"/>
      <c r="AL1000" s="222"/>
      <c r="AO1000" s="205"/>
      <c r="AP1000" s="205"/>
      <c r="AQ1000" s="205"/>
      <c r="AR1000" s="205"/>
      <c r="AS1000" s="205"/>
      <c r="AT1000" s="205"/>
      <c r="AU1000" s="205"/>
      <c r="AV1000" s="205"/>
      <c r="AW1000" s="205"/>
      <c r="AX1000" s="205"/>
      <c r="AY1000" s="205"/>
      <c r="AZ1000" s="205"/>
      <c r="BA1000" s="205"/>
      <c r="BB1000" s="205"/>
      <c r="BC1000" s="205"/>
      <c r="BD1000" s="205"/>
      <c r="BE1000" s="215"/>
      <c r="BF1000" s="215"/>
      <c r="BG1000" s="215"/>
      <c r="BH1000" s="201"/>
      <c r="BJ1000" s="114"/>
      <c r="BK1000" s="114"/>
      <c r="BL1000" s="114"/>
      <c r="BM1000" s="114"/>
      <c r="BN1000" s="114"/>
      <c r="BP1000" s="114"/>
      <c r="BQ1000" s="115"/>
      <c r="BR1000" s="115"/>
      <c r="BS1000" s="115"/>
      <c r="BT1000" s="115"/>
      <c r="BU1000" s="115"/>
      <c r="BV1000" s="115"/>
      <c r="BW1000" s="115"/>
      <c r="BX1000" s="115"/>
      <c r="BY1000" s="115"/>
      <c r="BZ1000" s="115"/>
      <c r="CA1000" s="115"/>
      <c r="CB1000" s="115"/>
      <c r="CC1000" s="201"/>
      <c r="CD1000" s="201"/>
      <c r="CE1000" s="201"/>
      <c r="CG1000" s="223"/>
      <c r="CH1000" s="223"/>
      <c r="CI1000" s="223"/>
      <c r="CJ1000" s="223"/>
      <c r="CK1000" s="223"/>
      <c r="CL1000" s="223"/>
      <c r="CM1000" s="223"/>
      <c r="CN1000" s="223"/>
      <c r="CO1000" s="223"/>
      <c r="CP1000" s="223"/>
      <c r="CQ1000" s="223"/>
      <c r="CR1000" s="223"/>
      <c r="CS1000" s="223"/>
      <c r="CT1000" s="223"/>
      <c r="CU1000" s="223"/>
      <c r="CV1000" s="223"/>
      <c r="CW1000" s="201"/>
      <c r="CX1000" s="201"/>
    </row>
    <row r="1001" spans="3:102">
      <c r="C1001" s="116"/>
      <c r="E1001" s="205"/>
      <c r="F1001" s="205"/>
      <c r="G1001" s="205"/>
      <c r="H1001" s="205"/>
      <c r="I1001" s="205"/>
      <c r="K1001" s="114"/>
      <c r="L1001" s="114"/>
      <c r="M1001" s="114"/>
      <c r="N1001" s="114"/>
      <c r="O1001" s="114"/>
      <c r="Q1001" s="115"/>
      <c r="R1001" s="115"/>
      <c r="S1001" s="115"/>
      <c r="T1001" s="115"/>
      <c r="U1001" s="115"/>
      <c r="W1001" s="223"/>
      <c r="Z1001" s="205"/>
      <c r="AA1001" s="204"/>
      <c r="AB1001" s="204"/>
      <c r="AC1001" s="114"/>
      <c r="AD1001" s="221"/>
      <c r="AE1001" s="221"/>
      <c r="AF1001" s="115"/>
      <c r="AG1001" s="115"/>
      <c r="AH1001" s="115"/>
      <c r="AI1001" s="115"/>
      <c r="AJ1001" s="115"/>
      <c r="AK1001" s="202"/>
      <c r="AL1001" s="222"/>
      <c r="AO1001" s="205"/>
      <c r="AP1001" s="205"/>
      <c r="AQ1001" s="205"/>
      <c r="AR1001" s="205"/>
      <c r="AS1001" s="205"/>
      <c r="AT1001" s="205"/>
      <c r="AU1001" s="205"/>
      <c r="AV1001" s="205"/>
      <c r="AW1001" s="205"/>
      <c r="AX1001" s="205"/>
      <c r="AY1001" s="205"/>
      <c r="AZ1001" s="205"/>
      <c r="BA1001" s="205"/>
      <c r="BB1001" s="205"/>
      <c r="BC1001" s="205"/>
      <c r="BD1001" s="205"/>
      <c r="BE1001" s="215"/>
      <c r="BF1001" s="215"/>
      <c r="BG1001" s="215"/>
      <c r="BH1001" s="201"/>
      <c r="BJ1001" s="114"/>
      <c r="BK1001" s="114"/>
      <c r="BL1001" s="114"/>
      <c r="BM1001" s="114"/>
      <c r="BN1001" s="114"/>
      <c r="BP1001" s="114"/>
      <c r="BQ1001" s="115"/>
      <c r="BR1001" s="115"/>
      <c r="BS1001" s="115"/>
      <c r="BT1001" s="115"/>
      <c r="BU1001" s="115"/>
      <c r="BV1001" s="115"/>
      <c r="BW1001" s="115"/>
      <c r="BX1001" s="115"/>
      <c r="BY1001" s="115"/>
      <c r="BZ1001" s="115"/>
      <c r="CA1001" s="115"/>
      <c r="CB1001" s="115"/>
      <c r="CC1001" s="201"/>
      <c r="CD1001" s="201"/>
      <c r="CE1001" s="201"/>
      <c r="CG1001" s="223"/>
      <c r="CH1001" s="223"/>
      <c r="CI1001" s="223"/>
      <c r="CJ1001" s="223"/>
      <c r="CK1001" s="223"/>
      <c r="CL1001" s="223"/>
      <c r="CM1001" s="223"/>
      <c r="CN1001" s="223"/>
      <c r="CO1001" s="223"/>
      <c r="CP1001" s="223"/>
      <c r="CQ1001" s="223"/>
      <c r="CR1001" s="223"/>
      <c r="CS1001" s="223"/>
      <c r="CT1001" s="223"/>
      <c r="CU1001" s="223"/>
      <c r="CV1001" s="223"/>
      <c r="CW1001" s="201"/>
      <c r="CX1001" s="201"/>
    </row>
    <row r="1002" spans="3:102">
      <c r="C1002" s="116"/>
      <c r="E1002" s="205"/>
      <c r="F1002" s="205"/>
      <c r="G1002" s="205"/>
      <c r="H1002" s="205"/>
      <c r="I1002" s="205"/>
      <c r="K1002" s="114"/>
      <c r="L1002" s="114"/>
      <c r="M1002" s="114"/>
      <c r="N1002" s="114"/>
      <c r="O1002" s="114"/>
      <c r="Q1002" s="115"/>
      <c r="R1002" s="115"/>
      <c r="S1002" s="115"/>
      <c r="T1002" s="115"/>
      <c r="U1002" s="115"/>
      <c r="W1002" s="223"/>
      <c r="Z1002" s="205"/>
      <c r="AA1002" s="204"/>
      <c r="AB1002" s="204"/>
      <c r="AC1002" s="114"/>
      <c r="AD1002" s="221"/>
      <c r="AE1002" s="221"/>
      <c r="AF1002" s="115"/>
      <c r="AG1002" s="115"/>
      <c r="AH1002" s="115"/>
      <c r="AI1002" s="115"/>
      <c r="AJ1002" s="115"/>
      <c r="AK1002" s="202"/>
      <c r="AL1002" s="222"/>
      <c r="AO1002" s="205"/>
      <c r="AP1002" s="205"/>
      <c r="AQ1002" s="205"/>
      <c r="AR1002" s="205"/>
      <c r="AS1002" s="205"/>
      <c r="AT1002" s="205"/>
      <c r="AU1002" s="205"/>
      <c r="AV1002" s="205"/>
      <c r="AW1002" s="205"/>
      <c r="AX1002" s="205"/>
      <c r="AY1002" s="205"/>
      <c r="AZ1002" s="205"/>
      <c r="BA1002" s="205"/>
      <c r="BB1002" s="205"/>
      <c r="BC1002" s="205"/>
      <c r="BD1002" s="205"/>
      <c r="BE1002" s="215"/>
      <c r="BF1002" s="215"/>
      <c r="BG1002" s="215"/>
      <c r="BH1002" s="201"/>
      <c r="BJ1002" s="114"/>
      <c r="BK1002" s="114"/>
      <c r="BL1002" s="114"/>
      <c r="BM1002" s="114"/>
      <c r="BN1002" s="114"/>
      <c r="BP1002" s="114"/>
      <c r="BQ1002" s="115"/>
      <c r="BR1002" s="115"/>
      <c r="BS1002" s="115"/>
      <c r="BT1002" s="115"/>
      <c r="BU1002" s="115"/>
      <c r="BV1002" s="115"/>
      <c r="BW1002" s="115"/>
      <c r="BX1002" s="115"/>
      <c r="BY1002" s="115"/>
      <c r="BZ1002" s="115"/>
      <c r="CA1002" s="115"/>
      <c r="CB1002" s="115"/>
      <c r="CC1002" s="201"/>
      <c r="CD1002" s="201"/>
      <c r="CE1002" s="201"/>
      <c r="CG1002" s="223"/>
      <c r="CH1002" s="223"/>
      <c r="CI1002" s="223"/>
      <c r="CJ1002" s="223"/>
      <c r="CK1002" s="223"/>
      <c r="CL1002" s="223"/>
      <c r="CM1002" s="223"/>
      <c r="CN1002" s="223"/>
      <c r="CO1002" s="223"/>
      <c r="CP1002" s="223"/>
      <c r="CQ1002" s="223"/>
      <c r="CR1002" s="223"/>
      <c r="CS1002" s="223"/>
      <c r="CT1002" s="223"/>
      <c r="CU1002" s="223"/>
      <c r="CV1002" s="223"/>
      <c r="CW1002" s="201"/>
      <c r="CX1002" s="201"/>
    </row>
    <row r="1003" spans="3:102">
      <c r="C1003" s="116"/>
      <c r="E1003" s="205"/>
      <c r="F1003" s="205"/>
      <c r="G1003" s="205"/>
      <c r="H1003" s="205"/>
      <c r="I1003" s="205"/>
      <c r="K1003" s="114"/>
      <c r="L1003" s="114"/>
      <c r="M1003" s="114"/>
      <c r="N1003" s="114"/>
      <c r="O1003" s="114"/>
      <c r="Q1003" s="115"/>
      <c r="R1003" s="115"/>
      <c r="S1003" s="115"/>
      <c r="T1003" s="115"/>
      <c r="U1003" s="115"/>
      <c r="W1003" s="223"/>
      <c r="Z1003" s="205"/>
      <c r="AA1003" s="204"/>
      <c r="AB1003" s="204"/>
      <c r="AC1003" s="114"/>
      <c r="AD1003" s="221"/>
      <c r="AE1003" s="221"/>
      <c r="AF1003" s="115"/>
      <c r="AG1003" s="115"/>
      <c r="AH1003" s="115"/>
      <c r="AI1003" s="115"/>
      <c r="AJ1003" s="115"/>
      <c r="AK1003" s="202"/>
      <c r="AL1003" s="222"/>
      <c r="AO1003" s="205"/>
      <c r="AP1003" s="205"/>
      <c r="AQ1003" s="205"/>
      <c r="AR1003" s="205"/>
      <c r="AS1003" s="205"/>
      <c r="AT1003" s="205"/>
      <c r="AU1003" s="205"/>
      <c r="AV1003" s="205"/>
      <c r="AW1003" s="205"/>
      <c r="AX1003" s="205"/>
      <c r="AY1003" s="205"/>
      <c r="AZ1003" s="205"/>
      <c r="BA1003" s="205"/>
      <c r="BB1003" s="205"/>
      <c r="BC1003" s="205"/>
      <c r="BD1003" s="205"/>
      <c r="BE1003" s="215"/>
      <c r="BF1003" s="215"/>
      <c r="BG1003" s="215"/>
      <c r="BH1003" s="201"/>
      <c r="BJ1003" s="114"/>
      <c r="BK1003" s="114"/>
      <c r="BL1003" s="114"/>
      <c r="BM1003" s="114"/>
      <c r="BN1003" s="114"/>
      <c r="BP1003" s="114"/>
      <c r="BQ1003" s="115"/>
      <c r="BR1003" s="115"/>
      <c r="BS1003" s="115"/>
      <c r="BT1003" s="115"/>
      <c r="BU1003" s="115"/>
      <c r="BV1003" s="115"/>
      <c r="BW1003" s="115"/>
      <c r="BX1003" s="115"/>
      <c r="BY1003" s="115"/>
      <c r="BZ1003" s="115"/>
      <c r="CA1003" s="115"/>
      <c r="CB1003" s="115"/>
      <c r="CC1003" s="201"/>
      <c r="CD1003" s="201"/>
      <c r="CE1003" s="201"/>
      <c r="CG1003" s="223"/>
      <c r="CH1003" s="223"/>
      <c r="CI1003" s="223"/>
      <c r="CJ1003" s="223"/>
      <c r="CK1003" s="223"/>
      <c r="CL1003" s="223"/>
      <c r="CM1003" s="223"/>
      <c r="CN1003" s="223"/>
      <c r="CO1003" s="223"/>
      <c r="CP1003" s="223"/>
      <c r="CQ1003" s="223"/>
      <c r="CR1003" s="223"/>
      <c r="CS1003" s="223"/>
      <c r="CT1003" s="223"/>
      <c r="CU1003" s="223"/>
      <c r="CV1003" s="223"/>
      <c r="CW1003" s="201"/>
      <c r="CX1003" s="201"/>
    </row>
    <row r="1004" spans="3:102">
      <c r="C1004" s="116"/>
      <c r="E1004" s="205"/>
      <c r="F1004" s="205"/>
      <c r="G1004" s="205"/>
      <c r="H1004" s="205"/>
      <c r="I1004" s="205"/>
      <c r="K1004" s="114"/>
      <c r="L1004" s="114"/>
      <c r="M1004" s="114"/>
      <c r="N1004" s="114"/>
      <c r="O1004" s="114"/>
      <c r="Q1004" s="115"/>
      <c r="R1004" s="115"/>
      <c r="S1004" s="115"/>
      <c r="T1004" s="115"/>
      <c r="U1004" s="115"/>
      <c r="W1004" s="223"/>
      <c r="Z1004" s="205"/>
      <c r="AA1004" s="204"/>
      <c r="AB1004" s="204"/>
      <c r="AC1004" s="114"/>
      <c r="AD1004" s="221"/>
      <c r="AE1004" s="221"/>
      <c r="AF1004" s="115"/>
      <c r="AG1004" s="115"/>
      <c r="AH1004" s="115"/>
      <c r="AI1004" s="115"/>
      <c r="AJ1004" s="115"/>
      <c r="AK1004" s="202"/>
      <c r="AL1004" s="222"/>
      <c r="AO1004" s="205"/>
      <c r="AP1004" s="205"/>
      <c r="AQ1004" s="205"/>
      <c r="AR1004" s="205"/>
      <c r="AS1004" s="205"/>
      <c r="AT1004" s="205"/>
      <c r="AU1004" s="205"/>
      <c r="AV1004" s="205"/>
      <c r="AW1004" s="205"/>
      <c r="AX1004" s="205"/>
      <c r="AY1004" s="205"/>
      <c r="AZ1004" s="205"/>
      <c r="BA1004" s="205"/>
      <c r="BB1004" s="205"/>
      <c r="BC1004" s="205"/>
      <c r="BD1004" s="205"/>
      <c r="BE1004" s="215"/>
      <c r="BF1004" s="215"/>
      <c r="BG1004" s="215"/>
      <c r="BH1004" s="201"/>
      <c r="BJ1004" s="114"/>
      <c r="BK1004" s="114"/>
      <c r="BL1004" s="114"/>
      <c r="BM1004" s="114"/>
      <c r="BN1004" s="114"/>
      <c r="BP1004" s="114"/>
      <c r="BQ1004" s="115"/>
      <c r="BR1004" s="115"/>
      <c r="BS1004" s="115"/>
      <c r="BT1004" s="115"/>
      <c r="BU1004" s="115"/>
      <c r="BV1004" s="115"/>
      <c r="BW1004" s="115"/>
      <c r="BX1004" s="115"/>
      <c r="BY1004" s="115"/>
      <c r="BZ1004" s="115"/>
      <c r="CA1004" s="115"/>
      <c r="CB1004" s="115"/>
      <c r="CC1004" s="201"/>
      <c r="CD1004" s="201"/>
      <c r="CE1004" s="201"/>
      <c r="CG1004" s="223"/>
      <c r="CH1004" s="223"/>
      <c r="CI1004" s="223"/>
      <c r="CJ1004" s="223"/>
      <c r="CK1004" s="223"/>
      <c r="CL1004" s="223"/>
      <c r="CM1004" s="223"/>
      <c r="CN1004" s="223"/>
      <c r="CO1004" s="223"/>
      <c r="CP1004" s="223"/>
      <c r="CQ1004" s="223"/>
      <c r="CR1004" s="223"/>
      <c r="CS1004" s="223"/>
      <c r="CT1004" s="223"/>
      <c r="CU1004" s="223"/>
      <c r="CV1004" s="223"/>
      <c r="CW1004" s="201"/>
      <c r="CX1004" s="201"/>
    </row>
    <row r="1005" spans="3:102">
      <c r="C1005" s="116"/>
      <c r="E1005" s="205"/>
      <c r="F1005" s="205"/>
      <c r="G1005" s="205"/>
      <c r="H1005" s="205"/>
      <c r="I1005" s="205"/>
      <c r="K1005" s="114"/>
      <c r="L1005" s="114"/>
      <c r="M1005" s="114"/>
      <c r="N1005" s="114"/>
      <c r="O1005" s="114"/>
      <c r="Q1005" s="115"/>
      <c r="R1005" s="115"/>
      <c r="S1005" s="115"/>
      <c r="T1005" s="115"/>
      <c r="U1005" s="115"/>
      <c r="W1005" s="223"/>
      <c r="Z1005" s="205"/>
      <c r="AA1005" s="204"/>
      <c r="AB1005" s="204"/>
      <c r="AC1005" s="114"/>
      <c r="AD1005" s="221"/>
      <c r="AE1005" s="221"/>
      <c r="AF1005" s="115"/>
      <c r="AG1005" s="115"/>
      <c r="AH1005" s="115"/>
      <c r="AI1005" s="115"/>
      <c r="AJ1005" s="115"/>
      <c r="AK1005" s="202"/>
      <c r="AL1005" s="222"/>
      <c r="AO1005" s="205"/>
      <c r="AP1005" s="205"/>
      <c r="AQ1005" s="205"/>
      <c r="AR1005" s="205"/>
      <c r="AS1005" s="205"/>
      <c r="AT1005" s="205"/>
      <c r="AU1005" s="205"/>
      <c r="AV1005" s="205"/>
      <c r="AW1005" s="205"/>
      <c r="AX1005" s="205"/>
      <c r="AY1005" s="205"/>
      <c r="AZ1005" s="205"/>
      <c r="BA1005" s="205"/>
      <c r="BB1005" s="205"/>
      <c r="BC1005" s="205"/>
      <c r="BD1005" s="205"/>
      <c r="BE1005" s="215"/>
      <c r="BF1005" s="215"/>
      <c r="BG1005" s="215"/>
      <c r="BH1005" s="201"/>
      <c r="BJ1005" s="114"/>
      <c r="BK1005" s="114"/>
      <c r="BL1005" s="114"/>
      <c r="BM1005" s="114"/>
      <c r="BN1005" s="114"/>
      <c r="BP1005" s="114"/>
      <c r="BQ1005" s="115"/>
      <c r="BR1005" s="115"/>
      <c r="BS1005" s="115"/>
      <c r="BT1005" s="115"/>
      <c r="BU1005" s="115"/>
      <c r="BV1005" s="115"/>
      <c r="BW1005" s="115"/>
      <c r="BX1005" s="115"/>
      <c r="BY1005" s="115"/>
      <c r="BZ1005" s="115"/>
      <c r="CA1005" s="115"/>
      <c r="CB1005" s="115"/>
      <c r="CC1005" s="201"/>
      <c r="CD1005" s="201"/>
      <c r="CE1005" s="201"/>
      <c r="CG1005" s="223"/>
      <c r="CH1005" s="223"/>
      <c r="CI1005" s="223"/>
      <c r="CJ1005" s="223"/>
      <c r="CK1005" s="223"/>
      <c r="CL1005" s="223"/>
      <c r="CM1005" s="223"/>
      <c r="CN1005" s="223"/>
      <c r="CO1005" s="223"/>
      <c r="CP1005" s="223"/>
      <c r="CQ1005" s="223"/>
      <c r="CR1005" s="223"/>
      <c r="CS1005" s="223"/>
      <c r="CT1005" s="223"/>
      <c r="CU1005" s="223"/>
      <c r="CV1005" s="223"/>
      <c r="CW1005" s="201"/>
      <c r="CX1005" s="201"/>
    </row>
    <row r="1006" spans="3:102">
      <c r="C1006" s="116"/>
      <c r="E1006" s="205"/>
      <c r="F1006" s="205"/>
      <c r="G1006" s="205"/>
      <c r="H1006" s="205"/>
      <c r="I1006" s="205"/>
      <c r="K1006" s="114"/>
      <c r="L1006" s="114"/>
      <c r="M1006" s="114"/>
      <c r="N1006" s="114"/>
      <c r="O1006" s="114"/>
      <c r="Q1006" s="115"/>
      <c r="R1006" s="115"/>
      <c r="S1006" s="115"/>
      <c r="T1006" s="115"/>
      <c r="U1006" s="115"/>
      <c r="W1006" s="223"/>
      <c r="Z1006" s="205"/>
      <c r="AA1006" s="204"/>
      <c r="AB1006" s="204"/>
      <c r="AC1006" s="114"/>
      <c r="AD1006" s="221"/>
      <c r="AE1006" s="221"/>
      <c r="AF1006" s="115"/>
      <c r="AG1006" s="115"/>
      <c r="AH1006" s="115"/>
      <c r="AI1006" s="115"/>
      <c r="AJ1006" s="115"/>
      <c r="AK1006" s="202"/>
      <c r="AL1006" s="222"/>
      <c r="AO1006" s="205"/>
      <c r="AP1006" s="205"/>
      <c r="AQ1006" s="205"/>
      <c r="AR1006" s="205"/>
      <c r="AS1006" s="205"/>
      <c r="AT1006" s="205"/>
      <c r="AU1006" s="205"/>
      <c r="AV1006" s="205"/>
      <c r="AW1006" s="205"/>
      <c r="AX1006" s="205"/>
      <c r="AY1006" s="205"/>
      <c r="AZ1006" s="205"/>
      <c r="BA1006" s="205"/>
      <c r="BB1006" s="205"/>
      <c r="BC1006" s="205"/>
      <c r="BD1006" s="205"/>
      <c r="BE1006" s="215"/>
      <c r="BF1006" s="215"/>
      <c r="BG1006" s="215"/>
      <c r="BH1006" s="201"/>
      <c r="BJ1006" s="114"/>
      <c r="BK1006" s="114"/>
      <c r="BL1006" s="114"/>
      <c r="BM1006" s="114"/>
      <c r="BN1006" s="114"/>
      <c r="BP1006" s="114"/>
      <c r="BQ1006" s="115"/>
      <c r="BR1006" s="115"/>
      <c r="BS1006" s="115"/>
      <c r="BT1006" s="115"/>
      <c r="BU1006" s="115"/>
      <c r="BV1006" s="115"/>
      <c r="BW1006" s="115"/>
      <c r="BX1006" s="115"/>
      <c r="BY1006" s="115"/>
      <c r="BZ1006" s="115"/>
      <c r="CA1006" s="115"/>
      <c r="CB1006" s="115"/>
      <c r="CC1006" s="201"/>
      <c r="CD1006" s="201"/>
      <c r="CE1006" s="201"/>
      <c r="CG1006" s="223"/>
      <c r="CH1006" s="223"/>
      <c r="CI1006" s="223"/>
      <c r="CJ1006" s="223"/>
      <c r="CK1006" s="223"/>
      <c r="CL1006" s="223"/>
      <c r="CM1006" s="223"/>
      <c r="CN1006" s="223"/>
      <c r="CO1006" s="223"/>
      <c r="CP1006" s="223"/>
      <c r="CQ1006" s="223"/>
      <c r="CR1006" s="223"/>
      <c r="CS1006" s="223"/>
      <c r="CT1006" s="223"/>
      <c r="CU1006" s="223"/>
      <c r="CV1006" s="223"/>
      <c r="CW1006" s="201"/>
      <c r="CX1006" s="201"/>
    </row>
    <row r="1007" spans="3:102">
      <c r="C1007" s="116"/>
      <c r="E1007" s="205"/>
      <c r="F1007" s="205"/>
      <c r="G1007" s="205"/>
      <c r="H1007" s="205"/>
      <c r="I1007" s="205"/>
      <c r="K1007" s="114"/>
      <c r="L1007" s="114"/>
      <c r="M1007" s="114"/>
      <c r="N1007" s="114"/>
      <c r="O1007" s="114"/>
      <c r="Q1007" s="115"/>
      <c r="R1007" s="115"/>
      <c r="S1007" s="115"/>
      <c r="T1007" s="115"/>
      <c r="U1007" s="115"/>
      <c r="W1007" s="223"/>
      <c r="Z1007" s="205"/>
      <c r="AA1007" s="204"/>
      <c r="AB1007" s="204"/>
      <c r="AC1007" s="114"/>
      <c r="AD1007" s="221"/>
      <c r="AE1007" s="221"/>
      <c r="AF1007" s="115"/>
      <c r="AG1007" s="115"/>
      <c r="AH1007" s="115"/>
      <c r="AI1007" s="115"/>
      <c r="AJ1007" s="115"/>
      <c r="AK1007" s="202"/>
      <c r="AL1007" s="222"/>
      <c r="AO1007" s="205"/>
      <c r="AP1007" s="205"/>
      <c r="AQ1007" s="205"/>
      <c r="AR1007" s="205"/>
      <c r="AS1007" s="205"/>
      <c r="AT1007" s="205"/>
      <c r="AU1007" s="205"/>
      <c r="AV1007" s="205"/>
      <c r="AW1007" s="205"/>
      <c r="AX1007" s="205"/>
      <c r="AY1007" s="205"/>
      <c r="AZ1007" s="205"/>
      <c r="BA1007" s="205"/>
      <c r="BB1007" s="205"/>
      <c r="BC1007" s="205"/>
      <c r="BD1007" s="205"/>
      <c r="BE1007" s="215"/>
      <c r="BF1007" s="215"/>
      <c r="BG1007" s="215"/>
      <c r="BH1007" s="201"/>
      <c r="BJ1007" s="114"/>
      <c r="BK1007" s="114"/>
      <c r="BL1007" s="114"/>
      <c r="BM1007" s="114"/>
      <c r="BN1007" s="114"/>
      <c r="BP1007" s="114"/>
      <c r="BQ1007" s="115"/>
      <c r="BR1007" s="115"/>
      <c r="BS1007" s="115"/>
      <c r="BT1007" s="115"/>
      <c r="BU1007" s="115"/>
      <c r="BV1007" s="115"/>
      <c r="BW1007" s="115"/>
      <c r="BX1007" s="115"/>
      <c r="BY1007" s="115"/>
      <c r="BZ1007" s="115"/>
      <c r="CA1007" s="115"/>
      <c r="CB1007" s="115"/>
      <c r="CC1007" s="201"/>
      <c r="CD1007" s="201"/>
      <c r="CE1007" s="201"/>
      <c r="CG1007" s="223"/>
      <c r="CH1007" s="223"/>
      <c r="CI1007" s="223"/>
      <c r="CJ1007" s="223"/>
      <c r="CK1007" s="223"/>
      <c r="CL1007" s="223"/>
      <c r="CM1007" s="223"/>
      <c r="CN1007" s="223"/>
      <c r="CO1007" s="223"/>
      <c r="CP1007" s="223"/>
      <c r="CQ1007" s="223"/>
      <c r="CR1007" s="223"/>
      <c r="CS1007" s="223"/>
      <c r="CT1007" s="223"/>
      <c r="CU1007" s="223"/>
      <c r="CV1007" s="223"/>
      <c r="CW1007" s="201"/>
      <c r="CX1007" s="201"/>
    </row>
    <row r="1008" spans="3:102">
      <c r="C1008" s="116"/>
      <c r="E1008" s="205"/>
      <c r="F1008" s="205"/>
      <c r="G1008" s="205"/>
      <c r="H1008" s="205"/>
      <c r="I1008" s="205"/>
      <c r="K1008" s="114"/>
      <c r="L1008" s="114"/>
      <c r="M1008" s="114"/>
      <c r="N1008" s="114"/>
      <c r="O1008" s="114"/>
      <c r="Q1008" s="115"/>
      <c r="R1008" s="115"/>
      <c r="S1008" s="115"/>
      <c r="T1008" s="115"/>
      <c r="U1008" s="115"/>
      <c r="W1008" s="223"/>
      <c r="Z1008" s="205"/>
      <c r="AA1008" s="204"/>
      <c r="AB1008" s="204"/>
      <c r="AC1008" s="114"/>
      <c r="AD1008" s="221"/>
      <c r="AE1008" s="221"/>
      <c r="AF1008" s="115"/>
      <c r="AG1008" s="115"/>
      <c r="AH1008" s="115"/>
      <c r="AI1008" s="115"/>
      <c r="AJ1008" s="115"/>
      <c r="AK1008" s="202"/>
      <c r="AL1008" s="222"/>
      <c r="AO1008" s="205"/>
      <c r="AP1008" s="205"/>
      <c r="AQ1008" s="205"/>
      <c r="AR1008" s="205"/>
      <c r="AS1008" s="205"/>
      <c r="AT1008" s="205"/>
      <c r="AU1008" s="205"/>
      <c r="AV1008" s="205"/>
      <c r="AW1008" s="205"/>
      <c r="AX1008" s="205"/>
      <c r="AY1008" s="205"/>
      <c r="AZ1008" s="205"/>
      <c r="BA1008" s="205"/>
      <c r="BB1008" s="205"/>
      <c r="BC1008" s="205"/>
      <c r="BD1008" s="205"/>
      <c r="BE1008" s="215"/>
      <c r="BF1008" s="215"/>
      <c r="BG1008" s="215"/>
      <c r="BH1008" s="201"/>
      <c r="BJ1008" s="114"/>
      <c r="BK1008" s="114"/>
      <c r="BL1008" s="114"/>
      <c r="BM1008" s="114"/>
      <c r="BN1008" s="114"/>
      <c r="BP1008" s="114"/>
      <c r="BQ1008" s="115"/>
      <c r="BR1008" s="115"/>
      <c r="BS1008" s="115"/>
      <c r="BT1008" s="115"/>
      <c r="BU1008" s="115"/>
      <c r="BV1008" s="115"/>
      <c r="BW1008" s="115"/>
      <c r="BX1008" s="115"/>
      <c r="BY1008" s="115"/>
      <c r="BZ1008" s="115"/>
      <c r="CA1008" s="115"/>
      <c r="CB1008" s="115"/>
      <c r="CC1008" s="201"/>
      <c r="CD1008" s="201"/>
      <c r="CE1008" s="201"/>
      <c r="CG1008" s="223"/>
      <c r="CH1008" s="223"/>
      <c r="CI1008" s="223"/>
      <c r="CJ1008" s="223"/>
      <c r="CK1008" s="223"/>
      <c r="CL1008" s="223"/>
      <c r="CM1008" s="223"/>
      <c r="CN1008" s="223"/>
      <c r="CO1008" s="223"/>
      <c r="CP1008" s="223"/>
      <c r="CQ1008" s="223"/>
      <c r="CR1008" s="223"/>
      <c r="CS1008" s="223"/>
      <c r="CT1008" s="223"/>
      <c r="CU1008" s="223"/>
      <c r="CV1008" s="223"/>
      <c r="CW1008" s="201"/>
      <c r="CX1008" s="201"/>
    </row>
    <row r="1009" spans="3:102">
      <c r="C1009" s="116"/>
      <c r="E1009" s="205"/>
      <c r="F1009" s="205"/>
      <c r="G1009" s="205"/>
      <c r="H1009" s="205"/>
      <c r="I1009" s="205"/>
      <c r="K1009" s="114"/>
      <c r="L1009" s="114"/>
      <c r="M1009" s="114"/>
      <c r="N1009" s="114"/>
      <c r="O1009" s="114"/>
      <c r="Q1009" s="115"/>
      <c r="R1009" s="115"/>
      <c r="S1009" s="115"/>
      <c r="T1009" s="115"/>
      <c r="U1009" s="115"/>
      <c r="W1009" s="223"/>
      <c r="Z1009" s="205"/>
      <c r="AA1009" s="204"/>
      <c r="AB1009" s="204"/>
      <c r="AC1009" s="114"/>
      <c r="AD1009" s="221"/>
      <c r="AE1009" s="221"/>
      <c r="AF1009" s="115"/>
      <c r="AG1009" s="115"/>
      <c r="AH1009" s="115"/>
      <c r="AI1009" s="115"/>
      <c r="AJ1009" s="115"/>
      <c r="AK1009" s="202"/>
      <c r="AL1009" s="222"/>
      <c r="AO1009" s="205"/>
      <c r="AP1009" s="205"/>
      <c r="AQ1009" s="205"/>
      <c r="AR1009" s="205"/>
      <c r="AS1009" s="205"/>
      <c r="AT1009" s="205"/>
      <c r="AU1009" s="205"/>
      <c r="AV1009" s="205"/>
      <c r="AW1009" s="205"/>
      <c r="AX1009" s="205"/>
      <c r="AY1009" s="205"/>
      <c r="AZ1009" s="205"/>
      <c r="BA1009" s="205"/>
      <c r="BB1009" s="205"/>
      <c r="BC1009" s="205"/>
      <c r="BD1009" s="205"/>
      <c r="BE1009" s="215"/>
      <c r="BF1009" s="215"/>
      <c r="BG1009" s="215"/>
      <c r="BH1009" s="201"/>
      <c r="BJ1009" s="114"/>
      <c r="BK1009" s="114"/>
      <c r="BL1009" s="114"/>
      <c r="BM1009" s="114"/>
      <c r="BN1009" s="114"/>
      <c r="BP1009" s="114"/>
      <c r="BQ1009" s="115"/>
      <c r="BR1009" s="115"/>
      <c r="BS1009" s="115"/>
      <c r="BT1009" s="115"/>
      <c r="BU1009" s="115"/>
      <c r="BV1009" s="115"/>
      <c r="BW1009" s="115"/>
      <c r="BX1009" s="115"/>
      <c r="BY1009" s="115"/>
      <c r="BZ1009" s="115"/>
      <c r="CA1009" s="115"/>
      <c r="CB1009" s="115"/>
      <c r="CC1009" s="201"/>
      <c r="CD1009" s="201"/>
      <c r="CE1009" s="201"/>
      <c r="CG1009" s="223"/>
      <c r="CH1009" s="223"/>
      <c r="CI1009" s="223"/>
      <c r="CJ1009" s="223"/>
      <c r="CK1009" s="223"/>
      <c r="CL1009" s="223"/>
      <c r="CM1009" s="223"/>
      <c r="CN1009" s="223"/>
      <c r="CO1009" s="223"/>
      <c r="CP1009" s="223"/>
      <c r="CQ1009" s="223"/>
      <c r="CR1009" s="223"/>
      <c r="CS1009" s="223"/>
      <c r="CT1009" s="223"/>
      <c r="CU1009" s="223"/>
      <c r="CV1009" s="223"/>
      <c r="CW1009" s="201"/>
      <c r="CX1009" s="201"/>
    </row>
    <row r="1010" spans="3:102">
      <c r="C1010" s="116"/>
      <c r="E1010" s="205"/>
      <c r="F1010" s="205"/>
      <c r="G1010" s="205"/>
      <c r="H1010" s="205"/>
      <c r="I1010" s="205"/>
      <c r="K1010" s="114"/>
      <c r="L1010" s="114"/>
      <c r="M1010" s="114"/>
      <c r="N1010" s="114"/>
      <c r="O1010" s="114"/>
      <c r="Q1010" s="115"/>
      <c r="R1010" s="115"/>
      <c r="S1010" s="115"/>
      <c r="T1010" s="115"/>
      <c r="U1010" s="115"/>
      <c r="W1010" s="223"/>
      <c r="Z1010" s="205"/>
      <c r="AA1010" s="204"/>
      <c r="AB1010" s="204"/>
      <c r="AC1010" s="114"/>
      <c r="AD1010" s="221"/>
      <c r="AE1010" s="221"/>
      <c r="AF1010" s="115"/>
      <c r="AG1010" s="115"/>
      <c r="AH1010" s="115"/>
      <c r="AI1010" s="115"/>
      <c r="AJ1010" s="115"/>
      <c r="AK1010" s="202"/>
      <c r="AL1010" s="222"/>
      <c r="AO1010" s="205"/>
      <c r="AP1010" s="205"/>
      <c r="AQ1010" s="205"/>
      <c r="AR1010" s="205"/>
      <c r="AS1010" s="205"/>
      <c r="AT1010" s="205"/>
      <c r="AU1010" s="205"/>
      <c r="AV1010" s="205"/>
      <c r="AW1010" s="205"/>
      <c r="AX1010" s="205"/>
      <c r="AY1010" s="205"/>
      <c r="AZ1010" s="205"/>
      <c r="BA1010" s="205"/>
      <c r="BB1010" s="205"/>
      <c r="BC1010" s="205"/>
      <c r="BD1010" s="205"/>
      <c r="BE1010" s="215"/>
      <c r="BF1010" s="215"/>
      <c r="BG1010" s="215"/>
      <c r="BH1010" s="201"/>
      <c r="BJ1010" s="114"/>
      <c r="BK1010" s="114"/>
      <c r="BL1010" s="114"/>
      <c r="BM1010" s="114"/>
      <c r="BN1010" s="114"/>
      <c r="BP1010" s="114"/>
      <c r="BQ1010" s="115"/>
      <c r="BR1010" s="115"/>
      <c r="BS1010" s="115"/>
      <c r="BT1010" s="115"/>
      <c r="BU1010" s="115"/>
      <c r="BV1010" s="115"/>
      <c r="BW1010" s="115"/>
      <c r="BX1010" s="115"/>
      <c r="BY1010" s="115"/>
      <c r="BZ1010" s="115"/>
      <c r="CA1010" s="115"/>
      <c r="CB1010" s="115"/>
      <c r="CC1010" s="201"/>
      <c r="CD1010" s="201"/>
      <c r="CE1010" s="201"/>
      <c r="CG1010" s="223"/>
      <c r="CH1010" s="223"/>
      <c r="CI1010" s="223"/>
      <c r="CJ1010" s="223"/>
      <c r="CK1010" s="223"/>
      <c r="CL1010" s="223"/>
      <c r="CM1010" s="223"/>
      <c r="CN1010" s="223"/>
      <c r="CO1010" s="223"/>
      <c r="CP1010" s="223"/>
      <c r="CQ1010" s="223"/>
      <c r="CR1010" s="223"/>
      <c r="CS1010" s="223"/>
      <c r="CT1010" s="223"/>
      <c r="CU1010" s="223"/>
      <c r="CV1010" s="223"/>
      <c r="CW1010" s="201"/>
      <c r="CX1010" s="201"/>
    </row>
    <row r="1011" spans="3:102">
      <c r="C1011" s="116"/>
      <c r="E1011" s="205"/>
      <c r="F1011" s="205"/>
      <c r="G1011" s="205"/>
      <c r="H1011" s="205"/>
      <c r="I1011" s="205"/>
      <c r="K1011" s="114"/>
      <c r="L1011" s="114"/>
      <c r="M1011" s="114"/>
      <c r="N1011" s="114"/>
      <c r="O1011" s="114"/>
      <c r="Q1011" s="115"/>
      <c r="R1011" s="115"/>
      <c r="S1011" s="115"/>
      <c r="T1011" s="115"/>
      <c r="U1011" s="115"/>
      <c r="W1011" s="223"/>
      <c r="Z1011" s="205"/>
      <c r="AA1011" s="204"/>
      <c r="AB1011" s="204"/>
      <c r="AC1011" s="114"/>
      <c r="AD1011" s="221"/>
      <c r="AE1011" s="221"/>
      <c r="AF1011" s="115"/>
      <c r="AG1011" s="115"/>
      <c r="AH1011" s="115"/>
      <c r="AI1011" s="115"/>
      <c r="AJ1011" s="115"/>
      <c r="AK1011" s="202"/>
      <c r="AL1011" s="222"/>
      <c r="AO1011" s="205"/>
      <c r="AP1011" s="205"/>
      <c r="AQ1011" s="205"/>
      <c r="AR1011" s="205"/>
      <c r="AS1011" s="205"/>
      <c r="AT1011" s="205"/>
      <c r="AU1011" s="205"/>
      <c r="AV1011" s="205"/>
      <c r="AW1011" s="205"/>
      <c r="AX1011" s="205"/>
      <c r="AY1011" s="205"/>
      <c r="AZ1011" s="205"/>
      <c r="BA1011" s="205"/>
      <c r="BB1011" s="205"/>
      <c r="BC1011" s="205"/>
      <c r="BD1011" s="205"/>
      <c r="BE1011" s="215"/>
      <c r="BF1011" s="215"/>
      <c r="BG1011" s="215"/>
      <c r="BH1011" s="201"/>
      <c r="BJ1011" s="114"/>
      <c r="BK1011" s="114"/>
      <c r="BL1011" s="114"/>
      <c r="BM1011" s="114"/>
      <c r="BN1011" s="114"/>
      <c r="BP1011" s="114"/>
      <c r="BQ1011" s="115"/>
      <c r="BR1011" s="115"/>
      <c r="BS1011" s="115"/>
      <c r="BT1011" s="115"/>
      <c r="BU1011" s="115"/>
      <c r="BV1011" s="115"/>
      <c r="BW1011" s="115"/>
      <c r="BX1011" s="115"/>
      <c r="BY1011" s="115"/>
      <c r="BZ1011" s="115"/>
      <c r="CA1011" s="115"/>
      <c r="CB1011" s="115"/>
      <c r="CC1011" s="201"/>
      <c r="CD1011" s="201"/>
      <c r="CE1011" s="201"/>
      <c r="CG1011" s="223"/>
      <c r="CH1011" s="223"/>
      <c r="CI1011" s="223"/>
      <c r="CJ1011" s="223"/>
      <c r="CK1011" s="223"/>
      <c r="CL1011" s="223"/>
      <c r="CM1011" s="223"/>
      <c r="CN1011" s="223"/>
      <c r="CO1011" s="223"/>
      <c r="CP1011" s="223"/>
      <c r="CQ1011" s="223"/>
      <c r="CR1011" s="223"/>
      <c r="CS1011" s="223"/>
      <c r="CT1011" s="223"/>
      <c r="CU1011" s="223"/>
      <c r="CV1011" s="223"/>
      <c r="CW1011" s="201"/>
      <c r="CX1011" s="201"/>
    </row>
    <row r="1012" spans="3:102">
      <c r="C1012" s="116"/>
      <c r="E1012" s="205"/>
      <c r="F1012" s="205"/>
      <c r="G1012" s="205"/>
      <c r="H1012" s="205"/>
      <c r="I1012" s="205"/>
      <c r="K1012" s="114"/>
      <c r="L1012" s="114"/>
      <c r="M1012" s="114"/>
      <c r="N1012" s="114"/>
      <c r="O1012" s="114"/>
      <c r="Q1012" s="115"/>
      <c r="R1012" s="115"/>
      <c r="S1012" s="115"/>
      <c r="T1012" s="115"/>
      <c r="U1012" s="115"/>
      <c r="W1012" s="223"/>
      <c r="Z1012" s="205"/>
      <c r="AA1012" s="204"/>
      <c r="AB1012" s="204"/>
      <c r="AC1012" s="114"/>
      <c r="AD1012" s="221"/>
      <c r="AE1012" s="221"/>
      <c r="AF1012" s="115"/>
      <c r="AG1012" s="115"/>
      <c r="AH1012" s="115"/>
      <c r="AI1012" s="115"/>
      <c r="AJ1012" s="115"/>
      <c r="AK1012" s="202"/>
      <c r="AL1012" s="222"/>
      <c r="AO1012" s="205"/>
      <c r="AP1012" s="205"/>
      <c r="AQ1012" s="205"/>
      <c r="AR1012" s="205"/>
      <c r="AS1012" s="205"/>
      <c r="AT1012" s="205"/>
      <c r="AU1012" s="205"/>
      <c r="AV1012" s="205"/>
      <c r="AW1012" s="205"/>
      <c r="AX1012" s="205"/>
      <c r="AY1012" s="205"/>
      <c r="AZ1012" s="205"/>
      <c r="BA1012" s="205"/>
      <c r="BB1012" s="205"/>
      <c r="BC1012" s="205"/>
      <c r="BD1012" s="205"/>
      <c r="BE1012" s="215"/>
      <c r="BF1012" s="215"/>
      <c r="BG1012" s="215"/>
      <c r="BH1012" s="201"/>
      <c r="BJ1012" s="114"/>
      <c r="BK1012" s="114"/>
      <c r="BL1012" s="114"/>
      <c r="BM1012" s="114"/>
      <c r="BN1012" s="114"/>
      <c r="BP1012" s="114"/>
      <c r="BQ1012" s="115"/>
      <c r="BR1012" s="115"/>
      <c r="BS1012" s="115"/>
      <c r="BT1012" s="115"/>
      <c r="BU1012" s="115"/>
      <c r="BV1012" s="115"/>
      <c r="BW1012" s="115"/>
      <c r="BX1012" s="115"/>
      <c r="BY1012" s="115"/>
      <c r="BZ1012" s="115"/>
      <c r="CA1012" s="115"/>
      <c r="CB1012" s="115"/>
      <c r="CC1012" s="201"/>
      <c r="CD1012" s="201"/>
      <c r="CE1012" s="201"/>
      <c r="CG1012" s="223"/>
      <c r="CH1012" s="223"/>
      <c r="CI1012" s="223"/>
      <c r="CJ1012" s="223"/>
      <c r="CK1012" s="223"/>
      <c r="CL1012" s="223"/>
      <c r="CM1012" s="223"/>
      <c r="CN1012" s="223"/>
      <c r="CO1012" s="223"/>
      <c r="CP1012" s="223"/>
      <c r="CQ1012" s="223"/>
      <c r="CR1012" s="223"/>
      <c r="CS1012" s="223"/>
      <c r="CT1012" s="223"/>
      <c r="CU1012" s="223"/>
      <c r="CV1012" s="223"/>
      <c r="CW1012" s="201"/>
      <c r="CX1012" s="201"/>
    </row>
    <row r="1013" spans="3:102">
      <c r="C1013" s="116"/>
      <c r="E1013" s="205"/>
      <c r="F1013" s="205"/>
      <c r="G1013" s="205"/>
      <c r="H1013" s="205"/>
      <c r="I1013" s="205"/>
      <c r="K1013" s="114"/>
      <c r="L1013" s="114"/>
      <c r="M1013" s="114"/>
      <c r="N1013" s="114"/>
      <c r="O1013" s="114"/>
      <c r="Q1013" s="115"/>
      <c r="R1013" s="115"/>
      <c r="S1013" s="115"/>
      <c r="T1013" s="115"/>
      <c r="U1013" s="115"/>
      <c r="W1013" s="223"/>
      <c r="Z1013" s="205"/>
      <c r="AA1013" s="204"/>
      <c r="AB1013" s="204"/>
      <c r="AC1013" s="114"/>
      <c r="AD1013" s="221"/>
      <c r="AE1013" s="221"/>
      <c r="AF1013" s="115"/>
      <c r="AG1013" s="115"/>
      <c r="AH1013" s="115"/>
      <c r="AI1013" s="115"/>
      <c r="AJ1013" s="115"/>
      <c r="AK1013" s="202"/>
      <c r="AL1013" s="222"/>
      <c r="AO1013" s="205"/>
      <c r="AP1013" s="205"/>
      <c r="AQ1013" s="205"/>
      <c r="AR1013" s="205"/>
      <c r="AS1013" s="205"/>
      <c r="AT1013" s="205"/>
      <c r="AU1013" s="205"/>
      <c r="AV1013" s="205"/>
      <c r="AW1013" s="205"/>
      <c r="AX1013" s="205"/>
      <c r="AY1013" s="205"/>
      <c r="AZ1013" s="205"/>
      <c r="BA1013" s="205"/>
      <c r="BB1013" s="205"/>
      <c r="BC1013" s="205"/>
      <c r="BD1013" s="205"/>
      <c r="BE1013" s="215"/>
      <c r="BF1013" s="215"/>
      <c r="BG1013" s="215"/>
      <c r="BH1013" s="201"/>
      <c r="BJ1013" s="114"/>
      <c r="BK1013" s="114"/>
      <c r="BL1013" s="114"/>
      <c r="BM1013" s="114"/>
      <c r="BN1013" s="114"/>
      <c r="BP1013" s="114"/>
      <c r="BQ1013" s="115"/>
      <c r="BR1013" s="115"/>
      <c r="BS1013" s="115"/>
      <c r="BT1013" s="115"/>
      <c r="BU1013" s="115"/>
      <c r="BV1013" s="115"/>
      <c r="BW1013" s="115"/>
      <c r="BX1013" s="115"/>
      <c r="BY1013" s="115"/>
      <c r="BZ1013" s="115"/>
      <c r="CA1013" s="115"/>
      <c r="CB1013" s="115"/>
      <c r="CC1013" s="201"/>
      <c r="CD1013" s="201"/>
      <c r="CE1013" s="201"/>
      <c r="CG1013" s="223"/>
      <c r="CH1013" s="223"/>
      <c r="CI1013" s="223"/>
      <c r="CJ1013" s="223"/>
      <c r="CK1013" s="223"/>
      <c r="CL1013" s="223"/>
      <c r="CM1013" s="223"/>
      <c r="CN1013" s="223"/>
      <c r="CO1013" s="223"/>
      <c r="CP1013" s="223"/>
      <c r="CQ1013" s="223"/>
      <c r="CR1013" s="223"/>
      <c r="CS1013" s="223"/>
      <c r="CT1013" s="223"/>
      <c r="CU1013" s="223"/>
      <c r="CV1013" s="223"/>
      <c r="CW1013" s="201"/>
      <c r="CX1013" s="201"/>
    </row>
    <row r="1014" spans="3:102">
      <c r="C1014" s="116"/>
      <c r="E1014" s="205"/>
      <c r="F1014" s="205"/>
      <c r="G1014" s="205"/>
      <c r="H1014" s="205"/>
      <c r="I1014" s="205"/>
      <c r="K1014" s="114"/>
      <c r="L1014" s="114"/>
      <c r="M1014" s="114"/>
      <c r="N1014" s="114"/>
      <c r="O1014" s="114"/>
      <c r="Q1014" s="115"/>
      <c r="R1014" s="115"/>
      <c r="S1014" s="115"/>
      <c r="T1014" s="115"/>
      <c r="U1014" s="115"/>
      <c r="W1014" s="223"/>
      <c r="Z1014" s="205"/>
      <c r="AA1014" s="204"/>
      <c r="AB1014" s="204"/>
      <c r="AC1014" s="114"/>
      <c r="AD1014" s="221"/>
      <c r="AE1014" s="221"/>
      <c r="AF1014" s="115"/>
      <c r="AG1014" s="115"/>
      <c r="AH1014" s="115"/>
      <c r="AI1014" s="115"/>
      <c r="AJ1014" s="115"/>
      <c r="AK1014" s="202"/>
      <c r="AL1014" s="222"/>
      <c r="AO1014" s="205"/>
      <c r="AP1014" s="205"/>
      <c r="AQ1014" s="205"/>
      <c r="AR1014" s="205"/>
      <c r="AS1014" s="205"/>
      <c r="AT1014" s="205"/>
      <c r="AU1014" s="205"/>
      <c r="AV1014" s="205"/>
      <c r="AW1014" s="205"/>
      <c r="AX1014" s="205"/>
      <c r="AY1014" s="205"/>
      <c r="AZ1014" s="205"/>
      <c r="BA1014" s="205"/>
      <c r="BB1014" s="205"/>
      <c r="BC1014" s="205"/>
      <c r="BD1014" s="205"/>
      <c r="BE1014" s="215"/>
      <c r="BF1014" s="215"/>
      <c r="BG1014" s="215"/>
      <c r="BH1014" s="201"/>
      <c r="BJ1014" s="114"/>
      <c r="BK1014" s="114"/>
      <c r="BL1014" s="114"/>
      <c r="BM1014" s="114"/>
      <c r="BN1014" s="114"/>
      <c r="BP1014" s="114"/>
      <c r="BQ1014" s="115"/>
      <c r="BR1014" s="115"/>
      <c r="BS1014" s="115"/>
      <c r="BT1014" s="115"/>
      <c r="BU1014" s="115"/>
      <c r="BV1014" s="115"/>
      <c r="BW1014" s="115"/>
      <c r="BX1014" s="115"/>
      <c r="BY1014" s="115"/>
      <c r="BZ1014" s="115"/>
      <c r="CA1014" s="115"/>
      <c r="CB1014" s="115"/>
      <c r="CC1014" s="201"/>
      <c r="CD1014" s="201"/>
      <c r="CE1014" s="201"/>
      <c r="CG1014" s="223"/>
      <c r="CH1014" s="223"/>
      <c r="CI1014" s="223"/>
      <c r="CJ1014" s="223"/>
      <c r="CK1014" s="223"/>
      <c r="CL1014" s="223"/>
      <c r="CM1014" s="223"/>
      <c r="CN1014" s="223"/>
      <c r="CO1014" s="223"/>
      <c r="CP1014" s="223"/>
      <c r="CQ1014" s="223"/>
      <c r="CR1014" s="223"/>
      <c r="CS1014" s="223"/>
      <c r="CT1014" s="223"/>
      <c r="CU1014" s="223"/>
      <c r="CV1014" s="223"/>
      <c r="CW1014" s="201"/>
      <c r="CX1014" s="201"/>
    </row>
    <row r="1015" spans="3:102">
      <c r="C1015" s="116"/>
      <c r="E1015" s="205"/>
      <c r="F1015" s="205"/>
      <c r="G1015" s="205"/>
      <c r="H1015" s="205"/>
      <c r="I1015" s="205"/>
      <c r="K1015" s="114"/>
      <c r="L1015" s="114"/>
      <c r="M1015" s="114"/>
      <c r="N1015" s="114"/>
      <c r="O1015" s="114"/>
      <c r="Q1015" s="115"/>
      <c r="R1015" s="115"/>
      <c r="S1015" s="115"/>
      <c r="T1015" s="115"/>
      <c r="U1015" s="115"/>
      <c r="W1015" s="223"/>
      <c r="Z1015" s="205"/>
      <c r="AA1015" s="204"/>
      <c r="AB1015" s="204"/>
      <c r="AC1015" s="114"/>
      <c r="AD1015" s="221"/>
      <c r="AE1015" s="221"/>
      <c r="AF1015" s="115"/>
      <c r="AG1015" s="115"/>
      <c r="AH1015" s="115"/>
      <c r="AI1015" s="115"/>
      <c r="AJ1015" s="115"/>
      <c r="AK1015" s="202"/>
      <c r="AL1015" s="222"/>
      <c r="AO1015" s="205"/>
      <c r="AP1015" s="205"/>
      <c r="AQ1015" s="205"/>
      <c r="AR1015" s="205"/>
      <c r="AS1015" s="205"/>
      <c r="AT1015" s="205"/>
      <c r="AU1015" s="205"/>
      <c r="AV1015" s="205"/>
      <c r="AW1015" s="205"/>
      <c r="AX1015" s="205"/>
      <c r="AY1015" s="205"/>
      <c r="AZ1015" s="205"/>
      <c r="BA1015" s="205"/>
      <c r="BB1015" s="205"/>
      <c r="BC1015" s="205"/>
      <c r="BD1015" s="205"/>
      <c r="BE1015" s="215"/>
      <c r="BF1015" s="215"/>
      <c r="BG1015" s="215"/>
      <c r="BH1015" s="201"/>
      <c r="BJ1015" s="114"/>
      <c r="BK1015" s="114"/>
      <c r="BL1015" s="114"/>
      <c r="BM1015" s="114"/>
      <c r="BN1015" s="114"/>
      <c r="BP1015" s="114"/>
      <c r="BQ1015" s="115"/>
      <c r="BR1015" s="115"/>
      <c r="BS1015" s="115"/>
      <c r="BT1015" s="115"/>
      <c r="BU1015" s="115"/>
      <c r="BV1015" s="115"/>
      <c r="BW1015" s="115"/>
      <c r="BX1015" s="115"/>
      <c r="BY1015" s="115"/>
      <c r="BZ1015" s="115"/>
      <c r="CA1015" s="115"/>
      <c r="CB1015" s="115"/>
      <c r="CC1015" s="201"/>
      <c r="CD1015" s="201"/>
      <c r="CE1015" s="201"/>
      <c r="CG1015" s="223"/>
      <c r="CH1015" s="223"/>
      <c r="CI1015" s="223"/>
      <c r="CJ1015" s="223"/>
      <c r="CK1015" s="223"/>
      <c r="CL1015" s="223"/>
      <c r="CM1015" s="223"/>
      <c r="CN1015" s="223"/>
      <c r="CO1015" s="223"/>
      <c r="CP1015" s="223"/>
      <c r="CQ1015" s="223"/>
      <c r="CR1015" s="223"/>
      <c r="CS1015" s="223"/>
      <c r="CT1015" s="223"/>
      <c r="CU1015" s="223"/>
      <c r="CV1015" s="223"/>
      <c r="CW1015" s="201"/>
      <c r="CX1015" s="201"/>
    </row>
    <row r="1016" spans="3:102">
      <c r="C1016" s="116"/>
      <c r="E1016" s="205"/>
      <c r="F1016" s="205"/>
      <c r="G1016" s="205"/>
      <c r="H1016" s="205"/>
      <c r="I1016" s="205"/>
      <c r="K1016" s="114"/>
      <c r="L1016" s="114"/>
      <c r="M1016" s="114"/>
      <c r="N1016" s="114"/>
      <c r="O1016" s="114"/>
      <c r="Q1016" s="115"/>
      <c r="R1016" s="115"/>
      <c r="S1016" s="115"/>
      <c r="T1016" s="115"/>
      <c r="U1016" s="115"/>
      <c r="W1016" s="223"/>
      <c r="Z1016" s="205"/>
      <c r="AA1016" s="204"/>
      <c r="AB1016" s="204"/>
      <c r="AC1016" s="114"/>
      <c r="AD1016" s="221"/>
      <c r="AE1016" s="221"/>
      <c r="AF1016" s="115"/>
      <c r="AG1016" s="115"/>
      <c r="AH1016" s="115"/>
      <c r="AI1016" s="115"/>
      <c r="AJ1016" s="115"/>
      <c r="AK1016" s="202"/>
      <c r="AL1016" s="222"/>
      <c r="AO1016" s="205"/>
      <c r="AP1016" s="205"/>
      <c r="AQ1016" s="205"/>
      <c r="AR1016" s="205"/>
      <c r="AS1016" s="205"/>
      <c r="AT1016" s="205"/>
      <c r="AU1016" s="205"/>
      <c r="AV1016" s="205"/>
      <c r="AW1016" s="205"/>
      <c r="AX1016" s="205"/>
      <c r="AY1016" s="205"/>
      <c r="AZ1016" s="205"/>
      <c r="BA1016" s="205"/>
      <c r="BB1016" s="205"/>
      <c r="BC1016" s="205"/>
      <c r="BD1016" s="205"/>
      <c r="BE1016" s="215"/>
      <c r="BF1016" s="215"/>
      <c r="BG1016" s="215"/>
      <c r="BH1016" s="201"/>
      <c r="BJ1016" s="114"/>
      <c r="BK1016" s="114"/>
      <c r="BL1016" s="114"/>
      <c r="BM1016" s="114"/>
      <c r="BN1016" s="114"/>
      <c r="BP1016" s="114"/>
      <c r="BQ1016" s="115"/>
      <c r="BR1016" s="115"/>
      <c r="BS1016" s="115"/>
      <c r="BT1016" s="115"/>
      <c r="BU1016" s="115"/>
      <c r="BV1016" s="115"/>
      <c r="BW1016" s="115"/>
      <c r="BX1016" s="115"/>
      <c r="BY1016" s="115"/>
      <c r="BZ1016" s="115"/>
      <c r="CA1016" s="115"/>
      <c r="CB1016" s="115"/>
      <c r="CC1016" s="201"/>
      <c r="CD1016" s="201"/>
      <c r="CE1016" s="201"/>
      <c r="CG1016" s="223"/>
      <c r="CH1016" s="223"/>
      <c r="CI1016" s="223"/>
      <c r="CJ1016" s="223"/>
      <c r="CK1016" s="223"/>
      <c r="CL1016" s="223"/>
      <c r="CM1016" s="223"/>
      <c r="CN1016" s="223"/>
      <c r="CO1016" s="223"/>
      <c r="CP1016" s="223"/>
      <c r="CQ1016" s="223"/>
      <c r="CR1016" s="223"/>
      <c r="CS1016" s="223"/>
      <c r="CT1016" s="223"/>
      <c r="CU1016" s="223"/>
      <c r="CV1016" s="223"/>
      <c r="CW1016" s="201"/>
      <c r="CX1016" s="201"/>
    </row>
    <row r="1017" spans="3:102">
      <c r="C1017" s="116"/>
      <c r="E1017" s="205"/>
      <c r="F1017" s="205"/>
      <c r="G1017" s="205"/>
      <c r="H1017" s="205"/>
      <c r="I1017" s="205"/>
      <c r="K1017" s="114"/>
      <c r="L1017" s="114"/>
      <c r="M1017" s="114"/>
      <c r="N1017" s="114"/>
      <c r="O1017" s="114"/>
      <c r="Q1017" s="115"/>
      <c r="R1017" s="115"/>
      <c r="S1017" s="115"/>
      <c r="T1017" s="115"/>
      <c r="U1017" s="115"/>
      <c r="W1017" s="223"/>
      <c r="Z1017" s="205"/>
      <c r="AA1017" s="204"/>
      <c r="AB1017" s="204"/>
      <c r="AC1017" s="114"/>
      <c r="AD1017" s="221"/>
      <c r="AE1017" s="221"/>
      <c r="AF1017" s="115"/>
      <c r="AG1017" s="115"/>
      <c r="AH1017" s="115"/>
      <c r="AI1017" s="115"/>
      <c r="AJ1017" s="115"/>
      <c r="AK1017" s="202"/>
      <c r="AL1017" s="222"/>
      <c r="AO1017" s="205"/>
      <c r="AP1017" s="205"/>
      <c r="AQ1017" s="205"/>
      <c r="AR1017" s="205"/>
      <c r="AS1017" s="205"/>
      <c r="AT1017" s="205"/>
      <c r="AU1017" s="205"/>
      <c r="AV1017" s="205"/>
      <c r="AW1017" s="205"/>
      <c r="AX1017" s="205"/>
      <c r="AY1017" s="205"/>
      <c r="AZ1017" s="205"/>
      <c r="BA1017" s="205"/>
      <c r="BB1017" s="205"/>
      <c r="BC1017" s="205"/>
      <c r="BD1017" s="205"/>
      <c r="BE1017" s="215"/>
      <c r="BF1017" s="215"/>
      <c r="BG1017" s="215"/>
      <c r="BH1017" s="201"/>
      <c r="BJ1017" s="114"/>
      <c r="BK1017" s="114"/>
      <c r="BL1017" s="114"/>
      <c r="BM1017" s="114"/>
      <c r="BN1017" s="114"/>
      <c r="BP1017" s="114"/>
      <c r="BQ1017" s="115"/>
      <c r="BR1017" s="115"/>
      <c r="BS1017" s="115"/>
      <c r="BT1017" s="115"/>
      <c r="BU1017" s="115"/>
      <c r="BV1017" s="115"/>
      <c r="BW1017" s="115"/>
      <c r="BX1017" s="115"/>
      <c r="BY1017" s="115"/>
      <c r="BZ1017" s="115"/>
      <c r="CA1017" s="115"/>
      <c r="CB1017" s="115"/>
      <c r="CC1017" s="201"/>
      <c r="CD1017" s="201"/>
      <c r="CE1017" s="201"/>
      <c r="CG1017" s="223"/>
      <c r="CH1017" s="223"/>
      <c r="CI1017" s="223"/>
      <c r="CJ1017" s="223"/>
      <c r="CK1017" s="223"/>
      <c r="CL1017" s="223"/>
      <c r="CM1017" s="223"/>
      <c r="CN1017" s="223"/>
      <c r="CO1017" s="223"/>
      <c r="CP1017" s="223"/>
      <c r="CQ1017" s="223"/>
      <c r="CR1017" s="223"/>
      <c r="CS1017" s="223"/>
      <c r="CT1017" s="223"/>
      <c r="CU1017" s="223"/>
      <c r="CV1017" s="223"/>
      <c r="CW1017" s="201"/>
      <c r="CX1017" s="201"/>
    </row>
    <row r="1018" spans="3:102">
      <c r="C1018" s="116"/>
      <c r="E1018" s="205"/>
      <c r="F1018" s="205"/>
      <c r="G1018" s="205"/>
      <c r="H1018" s="205"/>
      <c r="I1018" s="205"/>
      <c r="K1018" s="114"/>
      <c r="L1018" s="114"/>
      <c r="M1018" s="114"/>
      <c r="N1018" s="114"/>
      <c r="O1018" s="114"/>
      <c r="Q1018" s="115"/>
      <c r="R1018" s="115"/>
      <c r="S1018" s="115"/>
      <c r="T1018" s="115"/>
      <c r="U1018" s="115"/>
      <c r="W1018" s="223"/>
      <c r="Z1018" s="205"/>
      <c r="AA1018" s="204"/>
      <c r="AB1018" s="204"/>
      <c r="AC1018" s="114"/>
      <c r="AD1018" s="221"/>
      <c r="AE1018" s="221"/>
      <c r="AF1018" s="115"/>
      <c r="AG1018" s="115"/>
      <c r="AH1018" s="115"/>
      <c r="AI1018" s="115"/>
      <c r="AJ1018" s="115"/>
      <c r="AK1018" s="202"/>
      <c r="AL1018" s="222"/>
      <c r="AO1018" s="205"/>
      <c r="AP1018" s="205"/>
      <c r="AQ1018" s="205"/>
      <c r="AR1018" s="205"/>
      <c r="AS1018" s="205"/>
      <c r="AT1018" s="205"/>
      <c r="AU1018" s="205"/>
      <c r="AV1018" s="205"/>
      <c r="AW1018" s="205"/>
      <c r="AX1018" s="205"/>
      <c r="AY1018" s="205"/>
      <c r="AZ1018" s="205"/>
      <c r="BA1018" s="205"/>
      <c r="BB1018" s="205"/>
      <c r="BC1018" s="205"/>
      <c r="BD1018" s="205"/>
      <c r="BE1018" s="215"/>
      <c r="BF1018" s="215"/>
      <c r="BG1018" s="215"/>
      <c r="BH1018" s="201"/>
      <c r="BJ1018" s="114"/>
      <c r="BK1018" s="114"/>
      <c r="BL1018" s="114"/>
      <c r="BM1018" s="114"/>
      <c r="BN1018" s="114"/>
      <c r="BP1018" s="114"/>
      <c r="BQ1018" s="115"/>
      <c r="BR1018" s="115"/>
      <c r="BS1018" s="115"/>
      <c r="BT1018" s="115"/>
      <c r="BU1018" s="115"/>
      <c r="BV1018" s="115"/>
      <c r="BW1018" s="115"/>
      <c r="BX1018" s="115"/>
      <c r="BY1018" s="115"/>
      <c r="BZ1018" s="115"/>
      <c r="CA1018" s="115"/>
      <c r="CB1018" s="115"/>
      <c r="CC1018" s="201"/>
      <c r="CD1018" s="201"/>
      <c r="CE1018" s="201"/>
      <c r="CG1018" s="223"/>
      <c r="CH1018" s="223"/>
      <c r="CI1018" s="223"/>
      <c r="CJ1018" s="223"/>
      <c r="CK1018" s="223"/>
      <c r="CL1018" s="223"/>
      <c r="CM1018" s="223"/>
      <c r="CN1018" s="223"/>
      <c r="CO1018" s="223"/>
      <c r="CP1018" s="223"/>
      <c r="CQ1018" s="223"/>
      <c r="CR1018" s="223"/>
      <c r="CS1018" s="223"/>
      <c r="CT1018" s="223"/>
      <c r="CU1018" s="223"/>
      <c r="CV1018" s="223"/>
      <c r="CW1018" s="201"/>
      <c r="CX1018" s="201"/>
    </row>
    <row r="1019" spans="3:102">
      <c r="C1019" s="116"/>
      <c r="E1019" s="205"/>
      <c r="F1019" s="205"/>
      <c r="G1019" s="205"/>
      <c r="H1019" s="205"/>
      <c r="I1019" s="205"/>
      <c r="K1019" s="114"/>
      <c r="L1019" s="114"/>
      <c r="M1019" s="114"/>
      <c r="N1019" s="114"/>
      <c r="O1019" s="114"/>
      <c r="Q1019" s="115"/>
      <c r="R1019" s="115"/>
      <c r="S1019" s="115"/>
      <c r="T1019" s="115"/>
      <c r="U1019" s="115"/>
      <c r="W1019" s="223"/>
      <c r="Z1019" s="205"/>
      <c r="AA1019" s="204"/>
      <c r="AB1019" s="204"/>
      <c r="AC1019" s="114"/>
      <c r="AD1019" s="221"/>
      <c r="AE1019" s="221"/>
      <c r="AF1019" s="115"/>
      <c r="AG1019" s="115"/>
      <c r="AH1019" s="115"/>
      <c r="AI1019" s="115"/>
      <c r="AJ1019" s="115"/>
      <c r="AK1019" s="202"/>
      <c r="AL1019" s="222"/>
      <c r="AO1019" s="205"/>
      <c r="AP1019" s="205"/>
      <c r="AQ1019" s="205"/>
      <c r="AR1019" s="205"/>
      <c r="AS1019" s="205"/>
      <c r="AT1019" s="205"/>
      <c r="AU1019" s="205"/>
      <c r="AV1019" s="205"/>
      <c r="AW1019" s="205"/>
      <c r="AX1019" s="205"/>
      <c r="AY1019" s="205"/>
      <c r="AZ1019" s="205"/>
      <c r="BA1019" s="205"/>
      <c r="BB1019" s="205"/>
      <c r="BC1019" s="205"/>
      <c r="BD1019" s="205"/>
      <c r="BE1019" s="215"/>
      <c r="BF1019" s="215"/>
      <c r="BG1019" s="215"/>
      <c r="BH1019" s="201"/>
      <c r="BJ1019" s="114"/>
      <c r="BK1019" s="114"/>
      <c r="BL1019" s="114"/>
      <c r="BM1019" s="114"/>
      <c r="BN1019" s="114"/>
      <c r="BP1019" s="114"/>
      <c r="BQ1019" s="115"/>
      <c r="BR1019" s="115"/>
      <c r="BS1019" s="115"/>
      <c r="BT1019" s="115"/>
      <c r="BU1019" s="115"/>
      <c r="BV1019" s="115"/>
      <c r="BW1019" s="115"/>
      <c r="BX1019" s="115"/>
      <c r="BY1019" s="115"/>
      <c r="BZ1019" s="115"/>
      <c r="CA1019" s="115"/>
      <c r="CB1019" s="115"/>
      <c r="CC1019" s="201"/>
      <c r="CD1019" s="201"/>
      <c r="CE1019" s="201"/>
      <c r="CG1019" s="223"/>
      <c r="CH1019" s="223"/>
      <c r="CI1019" s="223"/>
      <c r="CJ1019" s="223"/>
      <c r="CK1019" s="223"/>
      <c r="CL1019" s="223"/>
      <c r="CM1019" s="223"/>
      <c r="CN1019" s="223"/>
      <c r="CO1019" s="223"/>
      <c r="CP1019" s="223"/>
      <c r="CQ1019" s="223"/>
      <c r="CR1019" s="223"/>
      <c r="CS1019" s="223"/>
      <c r="CT1019" s="223"/>
      <c r="CU1019" s="223"/>
      <c r="CV1019" s="223"/>
      <c r="CW1019" s="201"/>
      <c r="CX1019" s="201"/>
    </row>
    <row r="1020" spans="3:102">
      <c r="C1020" s="116"/>
      <c r="E1020" s="205"/>
      <c r="F1020" s="205"/>
      <c r="G1020" s="205"/>
      <c r="H1020" s="205"/>
      <c r="I1020" s="205"/>
      <c r="K1020" s="114"/>
      <c r="L1020" s="114"/>
      <c r="M1020" s="114"/>
      <c r="N1020" s="114"/>
      <c r="O1020" s="114"/>
      <c r="Q1020" s="115"/>
      <c r="R1020" s="115"/>
      <c r="S1020" s="115"/>
      <c r="T1020" s="115"/>
      <c r="U1020" s="115"/>
      <c r="W1020" s="223"/>
      <c r="Z1020" s="205"/>
      <c r="AA1020" s="204"/>
      <c r="AB1020" s="204"/>
      <c r="AC1020" s="114"/>
      <c r="AD1020" s="221"/>
      <c r="AE1020" s="221"/>
      <c r="AF1020" s="115"/>
      <c r="AG1020" s="115"/>
      <c r="AH1020" s="115"/>
      <c r="AI1020" s="115"/>
      <c r="AJ1020" s="115"/>
      <c r="AK1020" s="202"/>
      <c r="AL1020" s="222"/>
      <c r="AO1020" s="205"/>
      <c r="AP1020" s="205"/>
      <c r="AQ1020" s="205"/>
      <c r="AR1020" s="205"/>
      <c r="AS1020" s="205"/>
      <c r="AT1020" s="205"/>
      <c r="AU1020" s="205"/>
      <c r="AV1020" s="205"/>
      <c r="AW1020" s="205"/>
      <c r="AX1020" s="205"/>
      <c r="AY1020" s="205"/>
      <c r="AZ1020" s="205"/>
      <c r="BA1020" s="205"/>
      <c r="BB1020" s="205"/>
      <c r="BC1020" s="205"/>
      <c r="BD1020" s="205"/>
      <c r="BE1020" s="215"/>
      <c r="BF1020" s="215"/>
      <c r="BG1020" s="215"/>
      <c r="BH1020" s="201"/>
      <c r="BJ1020" s="114"/>
      <c r="BK1020" s="114"/>
      <c r="BL1020" s="114"/>
      <c r="BM1020" s="114"/>
      <c r="BN1020" s="114"/>
      <c r="BP1020" s="114"/>
      <c r="BQ1020" s="115"/>
      <c r="BR1020" s="115"/>
      <c r="BS1020" s="115"/>
      <c r="BT1020" s="115"/>
      <c r="BU1020" s="115"/>
      <c r="BV1020" s="115"/>
      <c r="BW1020" s="115"/>
      <c r="BX1020" s="115"/>
      <c r="BY1020" s="115"/>
      <c r="BZ1020" s="115"/>
      <c r="CA1020" s="115"/>
      <c r="CB1020" s="115"/>
      <c r="CC1020" s="201"/>
      <c r="CD1020" s="201"/>
      <c r="CE1020" s="201"/>
      <c r="CG1020" s="223"/>
      <c r="CH1020" s="223"/>
      <c r="CI1020" s="223"/>
      <c r="CJ1020" s="223"/>
      <c r="CK1020" s="223"/>
      <c r="CL1020" s="223"/>
      <c r="CM1020" s="223"/>
      <c r="CN1020" s="223"/>
      <c r="CO1020" s="223"/>
      <c r="CP1020" s="223"/>
      <c r="CQ1020" s="223"/>
      <c r="CR1020" s="223"/>
      <c r="CS1020" s="223"/>
      <c r="CT1020" s="223"/>
      <c r="CU1020" s="223"/>
      <c r="CV1020" s="223"/>
      <c r="CW1020" s="201"/>
      <c r="CX1020" s="201"/>
    </row>
    <row r="1021" spans="3:102">
      <c r="C1021" s="116"/>
      <c r="E1021" s="205"/>
      <c r="F1021" s="205"/>
      <c r="G1021" s="205"/>
      <c r="H1021" s="205"/>
      <c r="I1021" s="205"/>
      <c r="K1021" s="114"/>
      <c r="L1021" s="114"/>
      <c r="M1021" s="114"/>
      <c r="N1021" s="114"/>
      <c r="O1021" s="114"/>
      <c r="Q1021" s="115"/>
      <c r="R1021" s="115"/>
      <c r="S1021" s="115"/>
      <c r="T1021" s="115"/>
      <c r="U1021" s="115"/>
      <c r="W1021" s="223"/>
      <c r="Z1021" s="205"/>
      <c r="AA1021" s="204"/>
      <c r="AB1021" s="204"/>
      <c r="AC1021" s="114"/>
      <c r="AD1021" s="221"/>
      <c r="AE1021" s="221"/>
      <c r="AF1021" s="115"/>
      <c r="AG1021" s="115"/>
      <c r="AH1021" s="115"/>
      <c r="AI1021" s="115"/>
      <c r="AJ1021" s="115"/>
      <c r="AK1021" s="202"/>
      <c r="AL1021" s="222"/>
      <c r="AO1021" s="205"/>
      <c r="AP1021" s="205"/>
      <c r="AQ1021" s="205"/>
      <c r="AR1021" s="205"/>
      <c r="AS1021" s="205"/>
      <c r="AT1021" s="205"/>
      <c r="AU1021" s="205"/>
      <c r="AV1021" s="205"/>
      <c r="AW1021" s="205"/>
      <c r="AX1021" s="205"/>
      <c r="AY1021" s="205"/>
      <c r="AZ1021" s="205"/>
      <c r="BA1021" s="205"/>
      <c r="BB1021" s="205"/>
      <c r="BC1021" s="205"/>
      <c r="BD1021" s="205"/>
      <c r="BE1021" s="215"/>
      <c r="BF1021" s="215"/>
      <c r="BG1021" s="215"/>
      <c r="BH1021" s="201"/>
      <c r="BJ1021" s="114"/>
      <c r="BK1021" s="114"/>
      <c r="BL1021" s="114"/>
      <c r="BM1021" s="114"/>
      <c r="BN1021" s="114"/>
      <c r="BP1021" s="114"/>
      <c r="BQ1021" s="115"/>
      <c r="BR1021" s="115"/>
      <c r="BS1021" s="115"/>
      <c r="BT1021" s="115"/>
      <c r="BU1021" s="115"/>
      <c r="BV1021" s="115"/>
      <c r="BW1021" s="115"/>
      <c r="BX1021" s="115"/>
      <c r="BY1021" s="115"/>
      <c r="BZ1021" s="115"/>
      <c r="CA1021" s="115"/>
      <c r="CB1021" s="115"/>
      <c r="CC1021" s="201"/>
      <c r="CD1021" s="201"/>
      <c r="CE1021" s="201"/>
      <c r="CG1021" s="223"/>
      <c r="CH1021" s="223"/>
      <c r="CI1021" s="223"/>
      <c r="CJ1021" s="223"/>
      <c r="CK1021" s="223"/>
      <c r="CL1021" s="223"/>
      <c r="CM1021" s="223"/>
      <c r="CN1021" s="223"/>
      <c r="CO1021" s="223"/>
      <c r="CP1021" s="223"/>
      <c r="CQ1021" s="223"/>
      <c r="CR1021" s="223"/>
      <c r="CS1021" s="223"/>
      <c r="CT1021" s="223"/>
      <c r="CU1021" s="223"/>
      <c r="CV1021" s="223"/>
      <c r="CW1021" s="201"/>
      <c r="CX1021" s="201"/>
    </row>
    <row r="1022" spans="3:102">
      <c r="C1022" s="116"/>
      <c r="E1022" s="205"/>
      <c r="F1022" s="205"/>
      <c r="G1022" s="205"/>
      <c r="H1022" s="205"/>
      <c r="I1022" s="205"/>
      <c r="K1022" s="114"/>
      <c r="L1022" s="114"/>
      <c r="M1022" s="114"/>
      <c r="N1022" s="114"/>
      <c r="O1022" s="114"/>
      <c r="Q1022" s="115"/>
      <c r="R1022" s="115"/>
      <c r="S1022" s="115"/>
      <c r="T1022" s="115"/>
      <c r="U1022" s="115"/>
      <c r="W1022" s="223"/>
      <c r="Z1022" s="205"/>
      <c r="AA1022" s="204"/>
      <c r="AB1022" s="204"/>
      <c r="AC1022" s="114"/>
      <c r="AD1022" s="221"/>
      <c r="AE1022" s="221"/>
      <c r="AF1022" s="115"/>
      <c r="AG1022" s="115"/>
      <c r="AH1022" s="115"/>
      <c r="AI1022" s="115"/>
      <c r="AJ1022" s="115"/>
      <c r="AK1022" s="202"/>
      <c r="AL1022" s="222"/>
      <c r="AO1022" s="205"/>
      <c r="AP1022" s="205"/>
      <c r="AQ1022" s="205"/>
      <c r="AR1022" s="205"/>
      <c r="AS1022" s="205"/>
      <c r="AT1022" s="205"/>
      <c r="AU1022" s="205"/>
      <c r="AV1022" s="205"/>
      <c r="AW1022" s="205"/>
      <c r="AX1022" s="205"/>
      <c r="AY1022" s="205"/>
      <c r="AZ1022" s="205"/>
      <c r="BA1022" s="205"/>
      <c r="BB1022" s="205"/>
      <c r="BC1022" s="205"/>
      <c r="BD1022" s="205"/>
      <c r="BE1022" s="215"/>
      <c r="BF1022" s="215"/>
      <c r="BG1022" s="215"/>
      <c r="BH1022" s="201"/>
      <c r="BJ1022" s="114"/>
      <c r="BK1022" s="114"/>
      <c r="BL1022" s="114"/>
      <c r="BM1022" s="114"/>
      <c r="BN1022" s="114"/>
      <c r="BP1022" s="114"/>
      <c r="BQ1022" s="115"/>
      <c r="BR1022" s="115"/>
      <c r="BS1022" s="115"/>
      <c r="BT1022" s="115"/>
      <c r="BU1022" s="115"/>
      <c r="BV1022" s="115"/>
      <c r="BW1022" s="115"/>
      <c r="BX1022" s="115"/>
      <c r="BY1022" s="115"/>
      <c r="BZ1022" s="115"/>
      <c r="CA1022" s="115"/>
      <c r="CB1022" s="115"/>
      <c r="CC1022" s="201"/>
      <c r="CD1022" s="201"/>
      <c r="CE1022" s="201"/>
      <c r="CG1022" s="223"/>
      <c r="CH1022" s="223"/>
      <c r="CI1022" s="223"/>
      <c r="CJ1022" s="223"/>
      <c r="CK1022" s="223"/>
      <c r="CL1022" s="223"/>
      <c r="CM1022" s="223"/>
      <c r="CN1022" s="223"/>
      <c r="CO1022" s="223"/>
      <c r="CP1022" s="223"/>
      <c r="CQ1022" s="223"/>
      <c r="CR1022" s="223"/>
      <c r="CS1022" s="223"/>
      <c r="CT1022" s="223"/>
      <c r="CU1022" s="223"/>
      <c r="CV1022" s="223"/>
      <c r="CW1022" s="201"/>
      <c r="CX1022" s="201"/>
    </row>
    <row r="1023" spans="3:102">
      <c r="C1023" s="116"/>
      <c r="E1023" s="205"/>
      <c r="F1023" s="205"/>
      <c r="G1023" s="205"/>
      <c r="H1023" s="205"/>
      <c r="I1023" s="205"/>
      <c r="K1023" s="114"/>
      <c r="L1023" s="114"/>
      <c r="M1023" s="114"/>
      <c r="N1023" s="114"/>
      <c r="O1023" s="114"/>
      <c r="Q1023" s="115"/>
      <c r="R1023" s="115"/>
      <c r="S1023" s="115"/>
      <c r="T1023" s="115"/>
      <c r="U1023" s="115"/>
      <c r="W1023" s="223"/>
      <c r="Z1023" s="205"/>
      <c r="AA1023" s="204"/>
      <c r="AB1023" s="204"/>
      <c r="AC1023" s="114"/>
      <c r="AD1023" s="221"/>
      <c r="AE1023" s="221"/>
      <c r="AF1023" s="115"/>
      <c r="AG1023" s="115"/>
      <c r="AH1023" s="115"/>
      <c r="AI1023" s="115"/>
      <c r="AJ1023" s="115"/>
      <c r="AK1023" s="202"/>
      <c r="AL1023" s="222"/>
      <c r="AO1023" s="205"/>
      <c r="AP1023" s="205"/>
      <c r="AQ1023" s="205"/>
      <c r="AR1023" s="205"/>
      <c r="AS1023" s="205"/>
      <c r="AT1023" s="205"/>
      <c r="AU1023" s="205"/>
      <c r="AV1023" s="205"/>
      <c r="AW1023" s="205"/>
      <c r="AX1023" s="205"/>
      <c r="AY1023" s="205"/>
      <c r="AZ1023" s="205"/>
      <c r="BA1023" s="205"/>
      <c r="BB1023" s="205"/>
      <c r="BC1023" s="205"/>
      <c r="BD1023" s="205"/>
      <c r="BE1023" s="215"/>
      <c r="BF1023" s="215"/>
      <c r="BG1023" s="215"/>
      <c r="BH1023" s="201"/>
      <c r="BJ1023" s="114"/>
      <c r="BK1023" s="114"/>
      <c r="BL1023" s="114"/>
      <c r="BM1023" s="114"/>
      <c r="BN1023" s="114"/>
      <c r="BP1023" s="114"/>
      <c r="BQ1023" s="115"/>
      <c r="BR1023" s="115"/>
      <c r="BS1023" s="115"/>
      <c r="BT1023" s="115"/>
      <c r="BU1023" s="115"/>
      <c r="BV1023" s="115"/>
      <c r="BW1023" s="115"/>
      <c r="BX1023" s="115"/>
      <c r="BY1023" s="115"/>
      <c r="BZ1023" s="115"/>
      <c r="CA1023" s="115"/>
      <c r="CB1023" s="115"/>
      <c r="CC1023" s="201"/>
      <c r="CD1023" s="201"/>
      <c r="CE1023" s="201"/>
      <c r="CG1023" s="223"/>
      <c r="CH1023" s="223"/>
      <c r="CI1023" s="223"/>
      <c r="CJ1023" s="223"/>
      <c r="CK1023" s="223"/>
      <c r="CL1023" s="223"/>
      <c r="CM1023" s="223"/>
      <c r="CN1023" s="223"/>
      <c r="CO1023" s="223"/>
      <c r="CP1023" s="223"/>
      <c r="CQ1023" s="223"/>
      <c r="CR1023" s="223"/>
      <c r="CS1023" s="223"/>
      <c r="CT1023" s="223"/>
      <c r="CU1023" s="223"/>
      <c r="CV1023" s="223"/>
      <c r="CW1023" s="201"/>
      <c r="CX1023" s="201"/>
    </row>
    <row r="1024" spans="3:102">
      <c r="C1024" s="116"/>
      <c r="E1024" s="205"/>
      <c r="F1024" s="205"/>
      <c r="G1024" s="205"/>
      <c r="H1024" s="205"/>
      <c r="I1024" s="205"/>
      <c r="K1024" s="114"/>
      <c r="L1024" s="114"/>
      <c r="M1024" s="114"/>
      <c r="N1024" s="114"/>
      <c r="O1024" s="114"/>
      <c r="Q1024" s="115"/>
      <c r="R1024" s="115"/>
      <c r="S1024" s="115"/>
      <c r="T1024" s="115"/>
      <c r="U1024" s="115"/>
      <c r="W1024" s="223"/>
      <c r="Z1024" s="205"/>
      <c r="AA1024" s="204"/>
      <c r="AB1024" s="204"/>
      <c r="AC1024" s="114"/>
      <c r="AD1024" s="221"/>
      <c r="AE1024" s="221"/>
      <c r="AF1024" s="115"/>
      <c r="AG1024" s="115"/>
      <c r="AH1024" s="115"/>
      <c r="AI1024" s="115"/>
      <c r="AJ1024" s="115"/>
      <c r="AK1024" s="202"/>
      <c r="AL1024" s="222"/>
      <c r="AO1024" s="205"/>
      <c r="AP1024" s="205"/>
      <c r="AQ1024" s="205"/>
      <c r="AR1024" s="205"/>
      <c r="AS1024" s="205"/>
      <c r="AT1024" s="205"/>
      <c r="AU1024" s="205"/>
      <c r="AV1024" s="205"/>
      <c r="AW1024" s="205"/>
      <c r="AX1024" s="205"/>
      <c r="AY1024" s="205"/>
      <c r="AZ1024" s="205"/>
      <c r="BA1024" s="205"/>
      <c r="BB1024" s="205"/>
      <c r="BC1024" s="205"/>
      <c r="BD1024" s="205"/>
      <c r="BE1024" s="215"/>
      <c r="BF1024" s="215"/>
      <c r="BG1024" s="215"/>
      <c r="BH1024" s="201"/>
      <c r="BJ1024" s="114"/>
      <c r="BK1024" s="114"/>
      <c r="BL1024" s="114"/>
      <c r="BM1024" s="114"/>
      <c r="BN1024" s="114"/>
      <c r="BP1024" s="114"/>
      <c r="BQ1024" s="115"/>
      <c r="BR1024" s="115"/>
      <c r="BS1024" s="115"/>
      <c r="BT1024" s="115"/>
      <c r="BU1024" s="115"/>
      <c r="BV1024" s="115"/>
      <c r="BW1024" s="115"/>
      <c r="BX1024" s="115"/>
      <c r="BY1024" s="115"/>
      <c r="BZ1024" s="115"/>
      <c r="CA1024" s="115"/>
      <c r="CB1024" s="115"/>
      <c r="CC1024" s="201"/>
      <c r="CD1024" s="201"/>
      <c r="CE1024" s="201"/>
      <c r="CG1024" s="223"/>
      <c r="CH1024" s="223"/>
      <c r="CI1024" s="223"/>
      <c r="CJ1024" s="223"/>
      <c r="CK1024" s="223"/>
      <c r="CL1024" s="223"/>
      <c r="CM1024" s="223"/>
      <c r="CN1024" s="223"/>
      <c r="CO1024" s="223"/>
      <c r="CP1024" s="223"/>
      <c r="CQ1024" s="223"/>
      <c r="CR1024" s="223"/>
      <c r="CS1024" s="223"/>
      <c r="CT1024" s="223"/>
      <c r="CU1024" s="223"/>
      <c r="CV1024" s="223"/>
      <c r="CW1024" s="201"/>
      <c r="CX1024" s="201"/>
    </row>
    <row r="1025" spans="3:102">
      <c r="C1025" s="116"/>
      <c r="E1025" s="205"/>
      <c r="F1025" s="205"/>
      <c r="G1025" s="205"/>
      <c r="H1025" s="205"/>
      <c r="I1025" s="205"/>
      <c r="K1025" s="114"/>
      <c r="L1025" s="114"/>
      <c r="M1025" s="114"/>
      <c r="N1025" s="114"/>
      <c r="O1025" s="114"/>
      <c r="Q1025" s="115"/>
      <c r="R1025" s="115"/>
      <c r="S1025" s="115"/>
      <c r="T1025" s="115"/>
      <c r="U1025" s="115"/>
      <c r="W1025" s="223"/>
      <c r="Z1025" s="205"/>
      <c r="AA1025" s="204"/>
      <c r="AB1025" s="204"/>
      <c r="AC1025" s="114"/>
      <c r="AD1025" s="221"/>
      <c r="AE1025" s="221"/>
      <c r="AF1025" s="115"/>
      <c r="AG1025" s="115"/>
      <c r="AH1025" s="115"/>
      <c r="AI1025" s="115"/>
      <c r="AJ1025" s="115"/>
      <c r="AK1025" s="202"/>
      <c r="AL1025" s="222"/>
      <c r="AO1025" s="205"/>
      <c r="AP1025" s="205"/>
      <c r="AQ1025" s="205"/>
      <c r="AR1025" s="205"/>
      <c r="AS1025" s="205"/>
      <c r="AT1025" s="205"/>
      <c r="AU1025" s="205"/>
      <c r="AV1025" s="205"/>
      <c r="AW1025" s="205"/>
      <c r="AX1025" s="205"/>
      <c r="AY1025" s="205"/>
      <c r="AZ1025" s="205"/>
      <c r="BA1025" s="205"/>
      <c r="BB1025" s="205"/>
      <c r="BC1025" s="205"/>
      <c r="BD1025" s="205"/>
      <c r="BE1025" s="215"/>
      <c r="BF1025" s="215"/>
      <c r="BG1025" s="215"/>
      <c r="BH1025" s="201"/>
      <c r="BJ1025" s="114"/>
      <c r="BK1025" s="114"/>
      <c r="BL1025" s="114"/>
      <c r="BM1025" s="114"/>
      <c r="BN1025" s="114"/>
      <c r="BP1025" s="114"/>
      <c r="BQ1025" s="115"/>
      <c r="BR1025" s="115"/>
      <c r="BS1025" s="115"/>
      <c r="BT1025" s="115"/>
      <c r="BU1025" s="115"/>
      <c r="BV1025" s="115"/>
      <c r="BW1025" s="115"/>
      <c r="BX1025" s="115"/>
      <c r="BY1025" s="115"/>
      <c r="BZ1025" s="115"/>
      <c r="CA1025" s="115"/>
      <c r="CB1025" s="115"/>
      <c r="CC1025" s="201"/>
      <c r="CD1025" s="201"/>
      <c r="CE1025" s="201"/>
      <c r="CG1025" s="223"/>
      <c r="CH1025" s="223"/>
      <c r="CI1025" s="223"/>
      <c r="CJ1025" s="223"/>
      <c r="CK1025" s="223"/>
      <c r="CL1025" s="223"/>
      <c r="CM1025" s="223"/>
      <c r="CN1025" s="223"/>
      <c r="CO1025" s="223"/>
      <c r="CP1025" s="223"/>
      <c r="CQ1025" s="223"/>
      <c r="CR1025" s="223"/>
      <c r="CS1025" s="223"/>
      <c r="CT1025" s="223"/>
      <c r="CU1025" s="223"/>
      <c r="CV1025" s="223"/>
      <c r="CW1025" s="201"/>
      <c r="CX1025" s="201"/>
    </row>
    <row r="1026" spans="3:102">
      <c r="C1026" s="116"/>
      <c r="E1026" s="205"/>
      <c r="F1026" s="205"/>
      <c r="G1026" s="205"/>
      <c r="H1026" s="205"/>
      <c r="I1026" s="205"/>
      <c r="K1026" s="114"/>
      <c r="L1026" s="114"/>
      <c r="M1026" s="114"/>
      <c r="N1026" s="114"/>
      <c r="O1026" s="114"/>
      <c r="Q1026" s="115"/>
      <c r="R1026" s="115"/>
      <c r="S1026" s="115"/>
      <c r="T1026" s="115"/>
      <c r="U1026" s="115"/>
      <c r="W1026" s="223"/>
      <c r="Z1026" s="205"/>
      <c r="AA1026" s="204"/>
      <c r="AB1026" s="204"/>
      <c r="AC1026" s="114"/>
      <c r="AD1026" s="221"/>
      <c r="AE1026" s="221"/>
      <c r="AF1026" s="115"/>
      <c r="AG1026" s="115"/>
      <c r="AH1026" s="115"/>
      <c r="AI1026" s="115"/>
      <c r="AJ1026" s="115"/>
      <c r="AK1026" s="202"/>
      <c r="AL1026" s="222"/>
      <c r="AO1026" s="205"/>
      <c r="AP1026" s="205"/>
      <c r="AQ1026" s="205"/>
      <c r="AR1026" s="205"/>
      <c r="AS1026" s="205"/>
      <c r="AT1026" s="205"/>
      <c r="AU1026" s="205"/>
      <c r="AV1026" s="205"/>
      <c r="AW1026" s="205"/>
      <c r="AX1026" s="205"/>
      <c r="AY1026" s="205"/>
      <c r="AZ1026" s="205"/>
      <c r="BA1026" s="205"/>
      <c r="BB1026" s="205"/>
      <c r="BC1026" s="205"/>
      <c r="BD1026" s="205"/>
      <c r="BE1026" s="215"/>
      <c r="BF1026" s="215"/>
      <c r="BG1026" s="215"/>
      <c r="BH1026" s="201"/>
      <c r="BJ1026" s="114"/>
      <c r="BK1026" s="114"/>
      <c r="BL1026" s="114"/>
      <c r="BM1026" s="114"/>
      <c r="BN1026" s="114"/>
      <c r="BP1026" s="114"/>
      <c r="BQ1026" s="115"/>
      <c r="BR1026" s="115"/>
      <c r="BS1026" s="115"/>
      <c r="BT1026" s="115"/>
      <c r="BU1026" s="115"/>
      <c r="BV1026" s="115"/>
      <c r="BW1026" s="115"/>
      <c r="BX1026" s="115"/>
      <c r="BY1026" s="115"/>
      <c r="BZ1026" s="115"/>
      <c r="CA1026" s="115"/>
      <c r="CB1026" s="115"/>
      <c r="CC1026" s="201"/>
      <c r="CD1026" s="201"/>
      <c r="CE1026" s="201"/>
      <c r="CG1026" s="223"/>
      <c r="CH1026" s="223"/>
      <c r="CI1026" s="223"/>
      <c r="CJ1026" s="223"/>
      <c r="CK1026" s="223"/>
      <c r="CL1026" s="223"/>
      <c r="CM1026" s="223"/>
      <c r="CN1026" s="223"/>
      <c r="CO1026" s="223"/>
      <c r="CP1026" s="223"/>
      <c r="CQ1026" s="223"/>
      <c r="CR1026" s="223"/>
      <c r="CS1026" s="223"/>
      <c r="CT1026" s="223"/>
      <c r="CU1026" s="223"/>
      <c r="CV1026" s="223"/>
      <c r="CW1026" s="201"/>
      <c r="CX1026" s="201"/>
    </row>
    <row r="1027" spans="3:102">
      <c r="C1027" s="116"/>
      <c r="E1027" s="205"/>
      <c r="F1027" s="205"/>
      <c r="G1027" s="205"/>
      <c r="H1027" s="205"/>
      <c r="I1027" s="205"/>
      <c r="K1027" s="114"/>
      <c r="L1027" s="114"/>
      <c r="M1027" s="114"/>
      <c r="N1027" s="114"/>
      <c r="O1027" s="114"/>
      <c r="Q1027" s="115"/>
      <c r="R1027" s="115"/>
      <c r="S1027" s="115"/>
      <c r="T1027" s="115"/>
      <c r="U1027" s="115"/>
      <c r="W1027" s="223"/>
      <c r="Z1027" s="205"/>
      <c r="AA1027" s="204"/>
      <c r="AB1027" s="204"/>
      <c r="AC1027" s="114"/>
      <c r="AD1027" s="221"/>
      <c r="AE1027" s="221"/>
      <c r="AF1027" s="115"/>
      <c r="AG1027" s="115"/>
      <c r="AH1027" s="115"/>
      <c r="AI1027" s="115"/>
      <c r="AJ1027" s="115"/>
      <c r="AK1027" s="202"/>
      <c r="AL1027" s="222"/>
      <c r="AO1027" s="205"/>
      <c r="AP1027" s="205"/>
      <c r="AQ1027" s="205"/>
      <c r="AR1027" s="205"/>
      <c r="AS1027" s="205"/>
      <c r="AT1027" s="205"/>
      <c r="AU1027" s="205"/>
      <c r="AV1027" s="205"/>
      <c r="AW1027" s="205"/>
      <c r="AX1027" s="205"/>
      <c r="AY1027" s="205"/>
      <c r="AZ1027" s="205"/>
      <c r="BA1027" s="205"/>
      <c r="BB1027" s="205"/>
      <c r="BC1027" s="205"/>
      <c r="BD1027" s="205"/>
      <c r="BE1027" s="215"/>
      <c r="BF1027" s="215"/>
      <c r="BG1027" s="215"/>
      <c r="BH1027" s="201"/>
      <c r="BJ1027" s="114"/>
      <c r="BK1027" s="114"/>
      <c r="BL1027" s="114"/>
      <c r="BM1027" s="114"/>
      <c r="BN1027" s="114"/>
      <c r="BP1027" s="114"/>
      <c r="BQ1027" s="115"/>
      <c r="BR1027" s="115"/>
      <c r="BS1027" s="115"/>
      <c r="BT1027" s="115"/>
      <c r="BU1027" s="115"/>
      <c r="BV1027" s="115"/>
      <c r="BW1027" s="115"/>
      <c r="BX1027" s="115"/>
      <c r="BY1027" s="115"/>
      <c r="BZ1027" s="115"/>
      <c r="CA1027" s="115"/>
      <c r="CB1027" s="115"/>
      <c r="CC1027" s="201"/>
      <c r="CD1027" s="201"/>
      <c r="CE1027" s="201"/>
      <c r="CG1027" s="223"/>
      <c r="CH1027" s="223"/>
      <c r="CI1027" s="223"/>
      <c r="CJ1027" s="223"/>
      <c r="CK1027" s="223"/>
      <c r="CL1027" s="223"/>
      <c r="CM1027" s="223"/>
      <c r="CN1027" s="223"/>
      <c r="CO1027" s="223"/>
      <c r="CP1027" s="223"/>
      <c r="CQ1027" s="223"/>
      <c r="CR1027" s="223"/>
      <c r="CS1027" s="223"/>
      <c r="CT1027" s="223"/>
      <c r="CU1027" s="223"/>
      <c r="CV1027" s="223"/>
      <c r="CW1027" s="201"/>
      <c r="CX1027" s="201"/>
    </row>
    <row r="1028" spans="3:102">
      <c r="C1028" s="116"/>
      <c r="E1028" s="205"/>
      <c r="F1028" s="205"/>
      <c r="G1028" s="205"/>
      <c r="H1028" s="205"/>
      <c r="I1028" s="205"/>
      <c r="K1028" s="114"/>
      <c r="L1028" s="114"/>
      <c r="M1028" s="114"/>
      <c r="N1028" s="114"/>
      <c r="O1028" s="114"/>
      <c r="Q1028" s="115"/>
      <c r="R1028" s="115"/>
      <c r="S1028" s="115"/>
      <c r="T1028" s="115"/>
      <c r="U1028" s="115"/>
      <c r="W1028" s="223"/>
      <c r="Z1028" s="205"/>
      <c r="AA1028" s="204"/>
      <c r="AB1028" s="204"/>
      <c r="AC1028" s="114"/>
      <c r="AD1028" s="221"/>
      <c r="AE1028" s="221"/>
      <c r="AF1028" s="115"/>
      <c r="AG1028" s="115"/>
      <c r="AH1028" s="115"/>
      <c r="AI1028" s="115"/>
      <c r="AJ1028" s="115"/>
      <c r="AK1028" s="202"/>
      <c r="AL1028" s="222"/>
      <c r="AO1028" s="205"/>
      <c r="AP1028" s="205"/>
      <c r="AQ1028" s="205"/>
      <c r="AR1028" s="205"/>
      <c r="AS1028" s="205"/>
      <c r="AT1028" s="205"/>
      <c r="AU1028" s="205"/>
      <c r="AV1028" s="205"/>
      <c r="AW1028" s="205"/>
      <c r="AX1028" s="205"/>
      <c r="AY1028" s="205"/>
      <c r="AZ1028" s="205"/>
      <c r="BA1028" s="205"/>
      <c r="BB1028" s="205"/>
      <c r="BC1028" s="205"/>
      <c r="BD1028" s="205"/>
      <c r="BE1028" s="215"/>
      <c r="BF1028" s="215"/>
      <c r="BG1028" s="215"/>
      <c r="BH1028" s="201"/>
      <c r="BJ1028" s="114"/>
      <c r="BK1028" s="114"/>
      <c r="BL1028" s="114"/>
      <c r="BM1028" s="114"/>
      <c r="BN1028" s="114"/>
      <c r="BP1028" s="114"/>
      <c r="BQ1028" s="115"/>
      <c r="BR1028" s="115"/>
      <c r="BS1028" s="115"/>
      <c r="BT1028" s="115"/>
      <c r="BU1028" s="115"/>
      <c r="BV1028" s="115"/>
      <c r="BW1028" s="115"/>
      <c r="BX1028" s="115"/>
      <c r="BY1028" s="115"/>
      <c r="BZ1028" s="115"/>
      <c r="CA1028" s="115"/>
      <c r="CB1028" s="115"/>
      <c r="CC1028" s="201"/>
      <c r="CD1028" s="201"/>
      <c r="CE1028" s="201"/>
      <c r="CG1028" s="223"/>
      <c r="CH1028" s="223"/>
      <c r="CI1028" s="223"/>
      <c r="CJ1028" s="223"/>
      <c r="CK1028" s="223"/>
      <c r="CL1028" s="223"/>
      <c r="CM1028" s="223"/>
      <c r="CN1028" s="223"/>
      <c r="CO1028" s="223"/>
      <c r="CP1028" s="223"/>
      <c r="CQ1028" s="223"/>
      <c r="CR1028" s="223"/>
      <c r="CS1028" s="223"/>
      <c r="CT1028" s="223"/>
      <c r="CU1028" s="223"/>
      <c r="CV1028" s="223"/>
      <c r="CW1028" s="201"/>
      <c r="CX1028" s="201"/>
    </row>
    <row r="1029" spans="3:102">
      <c r="C1029" s="116"/>
      <c r="E1029" s="205"/>
      <c r="F1029" s="205"/>
      <c r="G1029" s="205"/>
      <c r="H1029" s="205"/>
      <c r="I1029" s="205"/>
      <c r="K1029" s="114"/>
      <c r="L1029" s="114"/>
      <c r="M1029" s="114"/>
      <c r="N1029" s="114"/>
      <c r="O1029" s="114"/>
      <c r="Q1029" s="115"/>
      <c r="R1029" s="115"/>
      <c r="S1029" s="115"/>
      <c r="T1029" s="115"/>
      <c r="U1029" s="115"/>
      <c r="W1029" s="223"/>
      <c r="Z1029" s="205"/>
      <c r="AA1029" s="204"/>
      <c r="AB1029" s="204"/>
      <c r="AC1029" s="114"/>
      <c r="AD1029" s="221"/>
      <c r="AE1029" s="221"/>
      <c r="AF1029" s="115"/>
      <c r="AG1029" s="115"/>
      <c r="AH1029" s="115"/>
      <c r="AI1029" s="115"/>
      <c r="AJ1029" s="115"/>
      <c r="AK1029" s="202"/>
      <c r="AL1029" s="222"/>
      <c r="AO1029" s="205"/>
      <c r="AP1029" s="205"/>
      <c r="AQ1029" s="205"/>
      <c r="AR1029" s="205"/>
      <c r="AS1029" s="205"/>
      <c r="AT1029" s="205"/>
      <c r="AU1029" s="205"/>
      <c r="AV1029" s="205"/>
      <c r="AW1029" s="205"/>
      <c r="AX1029" s="205"/>
      <c r="AY1029" s="205"/>
      <c r="AZ1029" s="205"/>
      <c r="BA1029" s="205"/>
      <c r="BB1029" s="205"/>
      <c r="BC1029" s="205"/>
      <c r="BD1029" s="205"/>
      <c r="BE1029" s="215"/>
      <c r="BF1029" s="215"/>
      <c r="BG1029" s="215"/>
      <c r="BH1029" s="201"/>
      <c r="BJ1029" s="114"/>
      <c r="BK1029" s="114"/>
      <c r="BL1029" s="114"/>
      <c r="BM1029" s="114"/>
      <c r="BN1029" s="114"/>
      <c r="BP1029" s="114"/>
      <c r="BQ1029" s="115"/>
      <c r="BR1029" s="115"/>
      <c r="BS1029" s="115"/>
      <c r="BT1029" s="115"/>
      <c r="BU1029" s="115"/>
      <c r="BV1029" s="115"/>
      <c r="BW1029" s="115"/>
      <c r="BX1029" s="115"/>
      <c r="BY1029" s="115"/>
      <c r="BZ1029" s="115"/>
      <c r="CA1029" s="115"/>
      <c r="CB1029" s="115"/>
      <c r="CC1029" s="201"/>
      <c r="CD1029" s="201"/>
      <c r="CE1029" s="201"/>
      <c r="CG1029" s="223"/>
      <c r="CH1029" s="223"/>
      <c r="CI1029" s="223"/>
      <c r="CJ1029" s="223"/>
      <c r="CK1029" s="223"/>
      <c r="CL1029" s="223"/>
      <c r="CM1029" s="223"/>
      <c r="CN1029" s="223"/>
      <c r="CO1029" s="223"/>
      <c r="CP1029" s="223"/>
      <c r="CQ1029" s="223"/>
      <c r="CR1029" s="223"/>
      <c r="CS1029" s="223"/>
      <c r="CT1029" s="223"/>
      <c r="CU1029" s="223"/>
      <c r="CV1029" s="223"/>
      <c r="CW1029" s="201"/>
      <c r="CX1029" s="201"/>
    </row>
    <row r="1030" spans="3:102">
      <c r="C1030" s="116"/>
      <c r="E1030" s="205"/>
      <c r="F1030" s="205"/>
      <c r="G1030" s="205"/>
      <c r="H1030" s="205"/>
      <c r="I1030" s="205"/>
      <c r="K1030" s="114"/>
      <c r="L1030" s="114"/>
      <c r="M1030" s="114"/>
      <c r="N1030" s="114"/>
      <c r="O1030" s="114"/>
      <c r="Q1030" s="115"/>
      <c r="R1030" s="115"/>
      <c r="S1030" s="115"/>
      <c r="T1030" s="115"/>
      <c r="U1030" s="115"/>
      <c r="W1030" s="223"/>
      <c r="Z1030" s="205"/>
      <c r="AA1030" s="204"/>
      <c r="AB1030" s="204"/>
      <c r="AC1030" s="114"/>
      <c r="AD1030" s="221"/>
      <c r="AE1030" s="221"/>
      <c r="AF1030" s="115"/>
      <c r="AG1030" s="115"/>
      <c r="AH1030" s="115"/>
      <c r="AI1030" s="115"/>
      <c r="AJ1030" s="115"/>
      <c r="AK1030" s="202"/>
      <c r="AL1030" s="222"/>
      <c r="AO1030" s="205"/>
      <c r="AP1030" s="205"/>
      <c r="AQ1030" s="205"/>
      <c r="AR1030" s="205"/>
      <c r="AS1030" s="205"/>
      <c r="AT1030" s="205"/>
      <c r="AU1030" s="205"/>
      <c r="AV1030" s="205"/>
      <c r="AW1030" s="205"/>
      <c r="AX1030" s="205"/>
      <c r="AY1030" s="205"/>
      <c r="AZ1030" s="205"/>
      <c r="BA1030" s="205"/>
      <c r="BB1030" s="205"/>
      <c r="BC1030" s="205"/>
      <c r="BD1030" s="205"/>
      <c r="BE1030" s="215"/>
      <c r="BF1030" s="215"/>
      <c r="BG1030" s="215"/>
      <c r="BH1030" s="201"/>
      <c r="BJ1030" s="114"/>
      <c r="BK1030" s="114"/>
      <c r="BL1030" s="114"/>
      <c r="BM1030" s="114"/>
      <c r="BN1030" s="114"/>
      <c r="BP1030" s="114"/>
      <c r="BQ1030" s="115"/>
      <c r="BR1030" s="115"/>
      <c r="BS1030" s="115"/>
      <c r="BT1030" s="115"/>
      <c r="BU1030" s="115"/>
      <c r="BV1030" s="115"/>
      <c r="BW1030" s="115"/>
      <c r="BX1030" s="115"/>
      <c r="BY1030" s="115"/>
      <c r="BZ1030" s="115"/>
      <c r="CA1030" s="115"/>
      <c r="CB1030" s="115"/>
      <c r="CC1030" s="201"/>
      <c r="CD1030" s="201"/>
      <c r="CE1030" s="201"/>
      <c r="CG1030" s="223"/>
      <c r="CH1030" s="223"/>
      <c r="CI1030" s="223"/>
      <c r="CJ1030" s="223"/>
      <c r="CK1030" s="223"/>
      <c r="CL1030" s="223"/>
      <c r="CM1030" s="223"/>
      <c r="CN1030" s="223"/>
      <c r="CO1030" s="223"/>
      <c r="CP1030" s="223"/>
      <c r="CQ1030" s="223"/>
      <c r="CR1030" s="223"/>
      <c r="CS1030" s="223"/>
      <c r="CT1030" s="223"/>
      <c r="CU1030" s="223"/>
      <c r="CV1030" s="223"/>
      <c r="CW1030" s="201"/>
      <c r="CX1030" s="201"/>
    </row>
    <row r="1031" spans="3:102">
      <c r="C1031" s="116"/>
      <c r="E1031" s="205"/>
      <c r="F1031" s="205"/>
      <c r="G1031" s="205"/>
      <c r="H1031" s="205"/>
      <c r="I1031" s="205"/>
      <c r="K1031" s="114"/>
      <c r="L1031" s="114"/>
      <c r="M1031" s="114"/>
      <c r="N1031" s="114"/>
      <c r="O1031" s="114"/>
      <c r="Q1031" s="115"/>
      <c r="R1031" s="115"/>
      <c r="S1031" s="115"/>
      <c r="T1031" s="115"/>
      <c r="U1031" s="115"/>
      <c r="W1031" s="223"/>
      <c r="Z1031" s="205"/>
      <c r="AA1031" s="204"/>
      <c r="AB1031" s="204"/>
      <c r="AC1031" s="114"/>
      <c r="AD1031" s="221"/>
      <c r="AE1031" s="221"/>
      <c r="AF1031" s="115"/>
      <c r="AG1031" s="115"/>
      <c r="AH1031" s="115"/>
      <c r="AI1031" s="115"/>
      <c r="AJ1031" s="115"/>
      <c r="AK1031" s="202"/>
      <c r="AL1031" s="222"/>
      <c r="AO1031" s="205"/>
      <c r="AP1031" s="205"/>
      <c r="AQ1031" s="205"/>
      <c r="AR1031" s="205"/>
      <c r="AS1031" s="205"/>
      <c r="AT1031" s="205"/>
      <c r="AU1031" s="205"/>
      <c r="AV1031" s="205"/>
      <c r="AW1031" s="205"/>
      <c r="AX1031" s="205"/>
      <c r="AY1031" s="205"/>
      <c r="AZ1031" s="205"/>
      <c r="BA1031" s="205"/>
      <c r="BB1031" s="205"/>
      <c r="BC1031" s="205"/>
      <c r="BD1031" s="205"/>
      <c r="BE1031" s="215"/>
      <c r="BF1031" s="215"/>
      <c r="BG1031" s="215"/>
      <c r="BH1031" s="201"/>
      <c r="BJ1031" s="114"/>
      <c r="BK1031" s="114"/>
      <c r="BL1031" s="114"/>
      <c r="BM1031" s="114"/>
      <c r="BN1031" s="114"/>
      <c r="BP1031" s="114"/>
      <c r="BQ1031" s="115"/>
      <c r="BR1031" s="115"/>
      <c r="BS1031" s="115"/>
      <c r="BT1031" s="115"/>
      <c r="BU1031" s="115"/>
      <c r="BV1031" s="115"/>
      <c r="BW1031" s="115"/>
      <c r="BX1031" s="115"/>
      <c r="BY1031" s="115"/>
      <c r="BZ1031" s="115"/>
      <c r="CA1031" s="115"/>
      <c r="CB1031" s="115"/>
      <c r="CC1031" s="201"/>
      <c r="CD1031" s="201"/>
      <c r="CE1031" s="201"/>
      <c r="CG1031" s="223"/>
      <c r="CH1031" s="223"/>
      <c r="CI1031" s="223"/>
      <c r="CJ1031" s="223"/>
      <c r="CK1031" s="223"/>
      <c r="CL1031" s="223"/>
      <c r="CM1031" s="223"/>
      <c r="CN1031" s="223"/>
      <c r="CO1031" s="223"/>
      <c r="CP1031" s="223"/>
      <c r="CQ1031" s="223"/>
      <c r="CR1031" s="223"/>
      <c r="CS1031" s="223"/>
      <c r="CT1031" s="223"/>
      <c r="CU1031" s="223"/>
      <c r="CV1031" s="223"/>
      <c r="CW1031" s="201"/>
      <c r="CX1031" s="201"/>
    </row>
    <row r="1032" spans="3:102">
      <c r="C1032" s="116"/>
      <c r="E1032" s="205"/>
      <c r="F1032" s="205"/>
      <c r="G1032" s="205"/>
      <c r="H1032" s="205"/>
      <c r="I1032" s="205"/>
      <c r="K1032" s="114"/>
      <c r="L1032" s="114"/>
      <c r="M1032" s="114"/>
      <c r="N1032" s="114"/>
      <c r="O1032" s="114"/>
      <c r="Q1032" s="115"/>
      <c r="R1032" s="115"/>
      <c r="S1032" s="115"/>
      <c r="T1032" s="115"/>
      <c r="U1032" s="115"/>
      <c r="W1032" s="223"/>
      <c r="Z1032" s="205"/>
      <c r="AA1032" s="204"/>
      <c r="AB1032" s="204"/>
      <c r="AC1032" s="114"/>
      <c r="AD1032" s="221"/>
      <c r="AE1032" s="221"/>
      <c r="AF1032" s="115"/>
      <c r="AG1032" s="115"/>
      <c r="AH1032" s="115"/>
      <c r="AI1032" s="115"/>
      <c r="AJ1032" s="115"/>
      <c r="AK1032" s="202"/>
      <c r="AL1032" s="222"/>
      <c r="AO1032" s="205"/>
      <c r="AP1032" s="205"/>
      <c r="AQ1032" s="205"/>
      <c r="AR1032" s="205"/>
      <c r="AS1032" s="205"/>
      <c r="AT1032" s="205"/>
      <c r="AU1032" s="205"/>
      <c r="AV1032" s="205"/>
      <c r="AW1032" s="205"/>
      <c r="AX1032" s="205"/>
      <c r="AY1032" s="205"/>
      <c r="AZ1032" s="205"/>
      <c r="BA1032" s="205"/>
      <c r="BB1032" s="205"/>
      <c r="BC1032" s="205"/>
      <c r="BD1032" s="205"/>
      <c r="BE1032" s="215"/>
      <c r="BF1032" s="215"/>
      <c r="BG1032" s="215"/>
      <c r="BH1032" s="201"/>
      <c r="BJ1032" s="114"/>
      <c r="BK1032" s="114"/>
      <c r="BL1032" s="114"/>
      <c r="BM1032" s="114"/>
      <c r="BN1032" s="114"/>
      <c r="BP1032" s="114"/>
      <c r="BQ1032" s="115"/>
      <c r="BR1032" s="115"/>
      <c r="BS1032" s="115"/>
      <c r="BT1032" s="115"/>
      <c r="BU1032" s="115"/>
      <c r="BV1032" s="115"/>
      <c r="BW1032" s="115"/>
      <c r="BX1032" s="115"/>
      <c r="BY1032" s="115"/>
      <c r="BZ1032" s="115"/>
      <c r="CA1032" s="115"/>
      <c r="CB1032" s="115"/>
      <c r="CC1032" s="201"/>
      <c r="CD1032" s="201"/>
      <c r="CE1032" s="201"/>
      <c r="CG1032" s="223"/>
      <c r="CH1032" s="223"/>
      <c r="CI1032" s="223"/>
      <c r="CJ1032" s="223"/>
      <c r="CK1032" s="223"/>
      <c r="CL1032" s="223"/>
      <c r="CM1032" s="223"/>
      <c r="CN1032" s="223"/>
      <c r="CO1032" s="223"/>
      <c r="CP1032" s="223"/>
      <c r="CQ1032" s="223"/>
      <c r="CR1032" s="223"/>
      <c r="CS1032" s="223"/>
      <c r="CT1032" s="223"/>
      <c r="CU1032" s="223"/>
      <c r="CV1032" s="223"/>
      <c r="CW1032" s="201"/>
      <c r="CX1032" s="201"/>
    </row>
    <row r="1033" spans="3:102">
      <c r="C1033" s="116"/>
      <c r="E1033" s="205"/>
      <c r="F1033" s="205"/>
      <c r="G1033" s="205"/>
      <c r="H1033" s="205"/>
      <c r="I1033" s="205"/>
      <c r="K1033" s="114"/>
      <c r="L1033" s="114"/>
      <c r="M1033" s="114"/>
      <c r="N1033" s="114"/>
      <c r="O1033" s="114"/>
      <c r="Q1033" s="115"/>
      <c r="R1033" s="115"/>
      <c r="S1033" s="115"/>
      <c r="T1033" s="115"/>
      <c r="U1033" s="115"/>
      <c r="W1033" s="223"/>
      <c r="Z1033" s="205"/>
      <c r="AA1033" s="204"/>
      <c r="AB1033" s="204"/>
      <c r="AC1033" s="114"/>
      <c r="AD1033" s="221"/>
      <c r="AE1033" s="221"/>
      <c r="AF1033" s="115"/>
      <c r="AG1033" s="115"/>
      <c r="AH1033" s="115"/>
      <c r="AI1033" s="115"/>
      <c r="AJ1033" s="115"/>
      <c r="AK1033" s="202"/>
      <c r="AL1033" s="222"/>
      <c r="AO1033" s="205"/>
      <c r="AP1033" s="205"/>
      <c r="AQ1033" s="205"/>
      <c r="AR1033" s="205"/>
      <c r="AS1033" s="205"/>
      <c r="AT1033" s="205"/>
      <c r="AU1033" s="205"/>
      <c r="AV1033" s="205"/>
      <c r="AW1033" s="205"/>
      <c r="AX1033" s="205"/>
      <c r="AY1033" s="205"/>
      <c r="AZ1033" s="205"/>
      <c r="BA1033" s="205"/>
      <c r="BB1033" s="205"/>
      <c r="BC1033" s="205"/>
      <c r="BD1033" s="205"/>
      <c r="BE1033" s="215"/>
      <c r="BF1033" s="215"/>
      <c r="BG1033" s="215"/>
      <c r="BH1033" s="201"/>
      <c r="BJ1033" s="114"/>
      <c r="BK1033" s="114"/>
      <c r="BL1033" s="114"/>
      <c r="BM1033" s="114"/>
      <c r="BN1033" s="114"/>
      <c r="BP1033" s="114"/>
      <c r="BQ1033" s="115"/>
      <c r="BR1033" s="115"/>
      <c r="BS1033" s="115"/>
      <c r="BT1033" s="115"/>
      <c r="BU1033" s="115"/>
      <c r="BV1033" s="115"/>
      <c r="BW1033" s="115"/>
      <c r="BX1033" s="115"/>
      <c r="BY1033" s="115"/>
      <c r="BZ1033" s="115"/>
      <c r="CA1033" s="115"/>
      <c r="CB1033" s="115"/>
      <c r="CC1033" s="201"/>
      <c r="CD1033" s="201"/>
      <c r="CE1033" s="201"/>
      <c r="CG1033" s="223"/>
      <c r="CH1033" s="223"/>
      <c r="CI1033" s="223"/>
      <c r="CJ1033" s="223"/>
      <c r="CK1033" s="223"/>
      <c r="CL1033" s="223"/>
      <c r="CM1033" s="223"/>
      <c r="CN1033" s="223"/>
      <c r="CO1033" s="223"/>
      <c r="CP1033" s="223"/>
      <c r="CQ1033" s="223"/>
      <c r="CR1033" s="223"/>
      <c r="CS1033" s="223"/>
      <c r="CT1033" s="223"/>
      <c r="CU1033" s="223"/>
      <c r="CV1033" s="223"/>
      <c r="CW1033" s="201"/>
      <c r="CX1033" s="201"/>
    </row>
    <row r="1034" spans="3:102">
      <c r="C1034" s="116"/>
      <c r="E1034" s="205"/>
      <c r="F1034" s="205"/>
      <c r="G1034" s="205"/>
      <c r="H1034" s="205"/>
      <c r="I1034" s="205"/>
      <c r="K1034" s="114"/>
      <c r="L1034" s="114"/>
      <c r="M1034" s="114"/>
      <c r="N1034" s="114"/>
      <c r="O1034" s="114"/>
      <c r="Q1034" s="115"/>
      <c r="R1034" s="115"/>
      <c r="S1034" s="115"/>
      <c r="T1034" s="115"/>
      <c r="U1034" s="115"/>
      <c r="W1034" s="223"/>
      <c r="Z1034" s="205"/>
      <c r="AA1034" s="204"/>
      <c r="AB1034" s="204"/>
      <c r="AC1034" s="114"/>
      <c r="AD1034" s="221"/>
      <c r="AE1034" s="221"/>
      <c r="AF1034" s="115"/>
      <c r="AG1034" s="115"/>
      <c r="AH1034" s="115"/>
      <c r="AI1034" s="115"/>
      <c r="AJ1034" s="115"/>
      <c r="AK1034" s="202"/>
      <c r="AL1034" s="222"/>
      <c r="AO1034" s="205"/>
      <c r="AP1034" s="205"/>
      <c r="AQ1034" s="205"/>
      <c r="AR1034" s="205"/>
      <c r="AS1034" s="205"/>
      <c r="AT1034" s="205"/>
      <c r="AU1034" s="205"/>
      <c r="AV1034" s="205"/>
      <c r="AW1034" s="205"/>
      <c r="AX1034" s="205"/>
      <c r="AY1034" s="205"/>
      <c r="AZ1034" s="205"/>
      <c r="BA1034" s="205"/>
      <c r="BB1034" s="205"/>
      <c r="BC1034" s="205"/>
      <c r="BD1034" s="205"/>
      <c r="BE1034" s="215"/>
      <c r="BF1034" s="215"/>
      <c r="BG1034" s="215"/>
      <c r="BH1034" s="201"/>
      <c r="BJ1034" s="114"/>
      <c r="BK1034" s="114"/>
      <c r="BL1034" s="114"/>
      <c r="BM1034" s="114"/>
      <c r="BN1034" s="114"/>
      <c r="BP1034" s="114"/>
      <c r="BQ1034" s="115"/>
      <c r="BR1034" s="115"/>
      <c r="BS1034" s="115"/>
      <c r="BT1034" s="115"/>
      <c r="BU1034" s="115"/>
      <c r="BV1034" s="115"/>
      <c r="BW1034" s="115"/>
      <c r="BX1034" s="115"/>
      <c r="BY1034" s="115"/>
      <c r="BZ1034" s="115"/>
      <c r="CA1034" s="115"/>
      <c r="CB1034" s="115"/>
      <c r="CC1034" s="201"/>
      <c r="CD1034" s="201"/>
      <c r="CE1034" s="201"/>
      <c r="CG1034" s="223"/>
      <c r="CH1034" s="223"/>
      <c r="CI1034" s="223"/>
      <c r="CJ1034" s="223"/>
      <c r="CK1034" s="223"/>
      <c r="CL1034" s="223"/>
      <c r="CM1034" s="223"/>
      <c r="CN1034" s="223"/>
      <c r="CO1034" s="223"/>
      <c r="CP1034" s="223"/>
      <c r="CQ1034" s="223"/>
      <c r="CR1034" s="223"/>
      <c r="CS1034" s="223"/>
      <c r="CT1034" s="223"/>
      <c r="CU1034" s="223"/>
      <c r="CV1034" s="223"/>
      <c r="CW1034" s="201"/>
      <c r="CX1034" s="201"/>
    </row>
    <row r="1035" spans="3:102">
      <c r="C1035" s="116"/>
      <c r="E1035" s="205"/>
      <c r="F1035" s="205"/>
      <c r="G1035" s="205"/>
      <c r="H1035" s="205"/>
      <c r="I1035" s="205"/>
      <c r="K1035" s="114"/>
      <c r="L1035" s="114"/>
      <c r="M1035" s="114"/>
      <c r="N1035" s="114"/>
      <c r="O1035" s="114"/>
      <c r="Q1035" s="115"/>
      <c r="R1035" s="115"/>
      <c r="S1035" s="115"/>
      <c r="T1035" s="115"/>
      <c r="U1035" s="115"/>
      <c r="W1035" s="223"/>
      <c r="Z1035" s="205"/>
      <c r="AA1035" s="204"/>
      <c r="AB1035" s="204"/>
      <c r="AC1035" s="114"/>
      <c r="AD1035" s="221"/>
      <c r="AE1035" s="221"/>
      <c r="AF1035" s="115"/>
      <c r="AG1035" s="115"/>
      <c r="AH1035" s="115"/>
      <c r="AI1035" s="115"/>
      <c r="AJ1035" s="115"/>
      <c r="AK1035" s="202"/>
      <c r="AL1035" s="222"/>
      <c r="AO1035" s="205"/>
      <c r="AP1035" s="205"/>
      <c r="AQ1035" s="205"/>
      <c r="AR1035" s="205"/>
      <c r="AS1035" s="205"/>
      <c r="AT1035" s="205"/>
      <c r="AU1035" s="205"/>
      <c r="AV1035" s="205"/>
      <c r="AW1035" s="205"/>
      <c r="AX1035" s="205"/>
      <c r="AY1035" s="205"/>
      <c r="AZ1035" s="205"/>
      <c r="BA1035" s="205"/>
      <c r="BB1035" s="205"/>
      <c r="BC1035" s="205"/>
      <c r="BD1035" s="205"/>
      <c r="BE1035" s="215"/>
      <c r="BF1035" s="215"/>
      <c r="BG1035" s="215"/>
      <c r="BH1035" s="201"/>
      <c r="BJ1035" s="114"/>
      <c r="BK1035" s="114"/>
      <c r="BL1035" s="114"/>
      <c r="BM1035" s="114"/>
      <c r="BN1035" s="114"/>
      <c r="BP1035" s="114"/>
      <c r="BQ1035" s="115"/>
      <c r="BR1035" s="115"/>
      <c r="BS1035" s="115"/>
      <c r="BT1035" s="115"/>
      <c r="BU1035" s="115"/>
      <c r="BV1035" s="115"/>
      <c r="BW1035" s="115"/>
      <c r="BX1035" s="115"/>
      <c r="BY1035" s="115"/>
      <c r="BZ1035" s="115"/>
      <c r="CA1035" s="115"/>
      <c r="CB1035" s="115"/>
      <c r="CC1035" s="201"/>
      <c r="CD1035" s="201"/>
      <c r="CE1035" s="201"/>
      <c r="CG1035" s="223"/>
      <c r="CH1035" s="223"/>
      <c r="CI1035" s="223"/>
      <c r="CJ1035" s="223"/>
      <c r="CK1035" s="223"/>
      <c r="CL1035" s="223"/>
      <c r="CM1035" s="223"/>
      <c r="CN1035" s="223"/>
      <c r="CO1035" s="223"/>
      <c r="CP1035" s="223"/>
      <c r="CQ1035" s="223"/>
      <c r="CR1035" s="223"/>
      <c r="CS1035" s="223"/>
      <c r="CT1035" s="223"/>
      <c r="CU1035" s="223"/>
      <c r="CV1035" s="223"/>
      <c r="CW1035" s="201"/>
      <c r="CX1035" s="201"/>
    </row>
    <row r="1036" spans="3:102">
      <c r="C1036" s="116"/>
      <c r="E1036" s="205"/>
      <c r="F1036" s="205"/>
      <c r="G1036" s="205"/>
      <c r="H1036" s="205"/>
      <c r="I1036" s="205"/>
      <c r="K1036" s="114"/>
      <c r="L1036" s="114"/>
      <c r="M1036" s="114"/>
      <c r="N1036" s="114"/>
      <c r="O1036" s="114"/>
      <c r="Q1036" s="115"/>
      <c r="R1036" s="115"/>
      <c r="S1036" s="115"/>
      <c r="T1036" s="115"/>
      <c r="U1036" s="115"/>
      <c r="W1036" s="223"/>
      <c r="Z1036" s="205"/>
      <c r="AA1036" s="204"/>
      <c r="AB1036" s="204"/>
      <c r="AC1036" s="114"/>
      <c r="AD1036" s="221"/>
      <c r="AE1036" s="221"/>
      <c r="AF1036" s="115"/>
      <c r="AG1036" s="115"/>
      <c r="AH1036" s="115"/>
      <c r="AI1036" s="115"/>
      <c r="AJ1036" s="115"/>
      <c r="AK1036" s="202"/>
      <c r="AL1036" s="222"/>
      <c r="AO1036" s="205"/>
      <c r="AP1036" s="205"/>
      <c r="AQ1036" s="205"/>
      <c r="AR1036" s="205"/>
      <c r="AS1036" s="205"/>
      <c r="AT1036" s="205"/>
      <c r="AU1036" s="205"/>
      <c r="AV1036" s="205"/>
      <c r="AW1036" s="205"/>
      <c r="AX1036" s="205"/>
      <c r="AY1036" s="205"/>
      <c r="AZ1036" s="205"/>
      <c r="BA1036" s="205"/>
      <c r="BB1036" s="205"/>
      <c r="BC1036" s="205"/>
      <c r="BD1036" s="205"/>
      <c r="BE1036" s="215"/>
      <c r="BF1036" s="215"/>
      <c r="BG1036" s="215"/>
      <c r="BH1036" s="201"/>
      <c r="BJ1036" s="114"/>
      <c r="BK1036" s="114"/>
      <c r="BL1036" s="114"/>
      <c r="BM1036" s="114"/>
      <c r="BN1036" s="114"/>
      <c r="BP1036" s="114"/>
      <c r="BQ1036" s="115"/>
      <c r="BR1036" s="115"/>
      <c r="BS1036" s="115"/>
      <c r="BT1036" s="115"/>
      <c r="BU1036" s="115"/>
      <c r="BV1036" s="115"/>
      <c r="BW1036" s="115"/>
      <c r="BX1036" s="115"/>
      <c r="BY1036" s="115"/>
      <c r="BZ1036" s="115"/>
      <c r="CA1036" s="115"/>
      <c r="CB1036" s="115"/>
      <c r="CC1036" s="201"/>
      <c r="CD1036" s="201"/>
      <c r="CE1036" s="201"/>
      <c r="CG1036" s="223"/>
      <c r="CH1036" s="223"/>
      <c r="CI1036" s="223"/>
      <c r="CJ1036" s="223"/>
      <c r="CK1036" s="223"/>
      <c r="CL1036" s="223"/>
      <c r="CM1036" s="223"/>
      <c r="CN1036" s="223"/>
      <c r="CO1036" s="223"/>
      <c r="CP1036" s="223"/>
      <c r="CQ1036" s="223"/>
      <c r="CR1036" s="223"/>
      <c r="CS1036" s="223"/>
      <c r="CT1036" s="223"/>
      <c r="CU1036" s="223"/>
      <c r="CV1036" s="223"/>
      <c r="CW1036" s="201"/>
      <c r="CX1036" s="201"/>
    </row>
    <row r="1037" spans="3:102">
      <c r="C1037" s="116"/>
      <c r="E1037" s="205"/>
      <c r="F1037" s="205"/>
      <c r="G1037" s="205"/>
      <c r="H1037" s="205"/>
      <c r="I1037" s="205"/>
      <c r="K1037" s="114"/>
      <c r="L1037" s="114"/>
      <c r="M1037" s="114"/>
      <c r="N1037" s="114"/>
      <c r="O1037" s="114"/>
      <c r="Q1037" s="115"/>
      <c r="R1037" s="115"/>
      <c r="S1037" s="115"/>
      <c r="T1037" s="115"/>
      <c r="U1037" s="115"/>
      <c r="W1037" s="223"/>
      <c r="Z1037" s="205"/>
      <c r="AA1037" s="204"/>
      <c r="AB1037" s="204"/>
      <c r="AC1037" s="114"/>
      <c r="AD1037" s="221"/>
      <c r="AE1037" s="221"/>
      <c r="AF1037" s="115"/>
      <c r="AG1037" s="115"/>
      <c r="AH1037" s="115"/>
      <c r="AI1037" s="115"/>
      <c r="AJ1037" s="115"/>
      <c r="AK1037" s="202"/>
      <c r="AL1037" s="222"/>
      <c r="AO1037" s="205"/>
      <c r="AP1037" s="205"/>
      <c r="AQ1037" s="205"/>
      <c r="AR1037" s="205"/>
      <c r="AS1037" s="205"/>
      <c r="AT1037" s="205"/>
      <c r="AU1037" s="205"/>
      <c r="AV1037" s="205"/>
      <c r="AW1037" s="205"/>
      <c r="AX1037" s="205"/>
      <c r="AY1037" s="205"/>
      <c r="AZ1037" s="205"/>
      <c r="BA1037" s="205"/>
      <c r="BB1037" s="205"/>
      <c r="BC1037" s="205"/>
      <c r="BD1037" s="205"/>
      <c r="BE1037" s="215"/>
      <c r="BF1037" s="215"/>
      <c r="BG1037" s="215"/>
      <c r="BH1037" s="201"/>
      <c r="BJ1037" s="114"/>
      <c r="BK1037" s="114"/>
      <c r="BL1037" s="114"/>
      <c r="BM1037" s="114"/>
      <c r="BN1037" s="114"/>
      <c r="BP1037" s="114"/>
      <c r="BQ1037" s="115"/>
      <c r="BR1037" s="115"/>
      <c r="BS1037" s="115"/>
      <c r="BT1037" s="115"/>
      <c r="BU1037" s="115"/>
      <c r="BV1037" s="115"/>
      <c r="BW1037" s="115"/>
      <c r="BX1037" s="115"/>
      <c r="BY1037" s="115"/>
      <c r="BZ1037" s="115"/>
      <c r="CA1037" s="115"/>
      <c r="CB1037" s="115"/>
      <c r="CC1037" s="201"/>
      <c r="CD1037" s="201"/>
      <c r="CE1037" s="201"/>
      <c r="CG1037" s="223"/>
      <c r="CH1037" s="223"/>
      <c r="CI1037" s="223"/>
      <c r="CJ1037" s="223"/>
      <c r="CK1037" s="223"/>
      <c r="CL1037" s="223"/>
      <c r="CM1037" s="223"/>
      <c r="CN1037" s="223"/>
      <c r="CO1037" s="223"/>
      <c r="CP1037" s="223"/>
      <c r="CQ1037" s="223"/>
      <c r="CR1037" s="223"/>
      <c r="CS1037" s="223"/>
      <c r="CT1037" s="223"/>
      <c r="CU1037" s="223"/>
      <c r="CV1037" s="223"/>
      <c r="CW1037" s="201"/>
      <c r="CX1037" s="201"/>
    </row>
    <row r="1038" spans="3:102">
      <c r="C1038" s="116"/>
      <c r="E1038" s="205"/>
      <c r="F1038" s="205"/>
      <c r="G1038" s="205"/>
      <c r="H1038" s="205"/>
      <c r="I1038" s="205"/>
      <c r="K1038" s="114"/>
      <c r="L1038" s="114"/>
      <c r="M1038" s="114"/>
      <c r="N1038" s="114"/>
      <c r="O1038" s="114"/>
      <c r="Q1038" s="115"/>
      <c r="R1038" s="115"/>
      <c r="S1038" s="115"/>
      <c r="T1038" s="115"/>
      <c r="U1038" s="115"/>
      <c r="W1038" s="223"/>
      <c r="Z1038" s="205"/>
      <c r="AA1038" s="204"/>
      <c r="AB1038" s="204"/>
      <c r="AC1038" s="114"/>
      <c r="AD1038" s="221"/>
      <c r="AE1038" s="221"/>
      <c r="AF1038" s="115"/>
      <c r="AG1038" s="115"/>
      <c r="AH1038" s="115"/>
      <c r="AI1038" s="115"/>
      <c r="AJ1038" s="115"/>
      <c r="AK1038" s="202"/>
      <c r="AL1038" s="222"/>
      <c r="AO1038" s="205"/>
      <c r="AP1038" s="205"/>
      <c r="AQ1038" s="205"/>
      <c r="AR1038" s="205"/>
      <c r="AS1038" s="205"/>
      <c r="AT1038" s="205"/>
      <c r="AU1038" s="205"/>
      <c r="AV1038" s="205"/>
      <c r="AW1038" s="205"/>
      <c r="AX1038" s="205"/>
      <c r="AY1038" s="205"/>
      <c r="AZ1038" s="205"/>
      <c r="BA1038" s="205"/>
      <c r="BB1038" s="205"/>
      <c r="BC1038" s="205"/>
      <c r="BD1038" s="205"/>
      <c r="BE1038" s="215"/>
      <c r="BF1038" s="215"/>
      <c r="BG1038" s="215"/>
      <c r="BH1038" s="201"/>
      <c r="BJ1038" s="114"/>
      <c r="BK1038" s="114"/>
      <c r="BL1038" s="114"/>
      <c r="BM1038" s="114"/>
      <c r="BN1038" s="114"/>
      <c r="BP1038" s="114"/>
      <c r="BQ1038" s="115"/>
      <c r="BR1038" s="115"/>
      <c r="BS1038" s="115"/>
      <c r="BT1038" s="115"/>
      <c r="BU1038" s="115"/>
      <c r="BV1038" s="115"/>
      <c r="BW1038" s="115"/>
      <c r="BX1038" s="115"/>
      <c r="BY1038" s="115"/>
      <c r="BZ1038" s="115"/>
      <c r="CA1038" s="115"/>
      <c r="CB1038" s="115"/>
      <c r="CC1038" s="201"/>
      <c r="CD1038" s="201"/>
      <c r="CE1038" s="201"/>
      <c r="CG1038" s="223"/>
      <c r="CH1038" s="223"/>
      <c r="CI1038" s="223"/>
      <c r="CJ1038" s="223"/>
      <c r="CK1038" s="223"/>
      <c r="CL1038" s="223"/>
      <c r="CM1038" s="223"/>
      <c r="CN1038" s="223"/>
      <c r="CO1038" s="223"/>
      <c r="CP1038" s="223"/>
      <c r="CQ1038" s="223"/>
      <c r="CR1038" s="223"/>
      <c r="CS1038" s="223"/>
      <c r="CT1038" s="223"/>
      <c r="CU1038" s="223"/>
      <c r="CV1038" s="223"/>
      <c r="CW1038" s="201"/>
      <c r="CX1038" s="201"/>
    </row>
    <row r="1039" spans="3:102">
      <c r="C1039" s="116"/>
      <c r="E1039" s="205"/>
      <c r="F1039" s="205"/>
      <c r="G1039" s="205"/>
      <c r="H1039" s="205"/>
      <c r="I1039" s="205"/>
      <c r="K1039" s="114"/>
      <c r="L1039" s="114"/>
      <c r="M1039" s="114"/>
      <c r="N1039" s="114"/>
      <c r="O1039" s="114"/>
      <c r="Q1039" s="115"/>
      <c r="R1039" s="115"/>
      <c r="S1039" s="115"/>
      <c r="T1039" s="115"/>
      <c r="U1039" s="115"/>
      <c r="W1039" s="223"/>
      <c r="Z1039" s="205"/>
      <c r="AA1039" s="204"/>
      <c r="AB1039" s="204"/>
      <c r="AC1039" s="114"/>
      <c r="AD1039" s="221"/>
      <c r="AE1039" s="221"/>
      <c r="AF1039" s="115"/>
      <c r="AG1039" s="115"/>
      <c r="AH1039" s="115"/>
      <c r="AI1039" s="115"/>
      <c r="AJ1039" s="115"/>
      <c r="AK1039" s="202"/>
      <c r="AL1039" s="222"/>
      <c r="AO1039" s="205"/>
      <c r="AP1039" s="205"/>
      <c r="AQ1039" s="205"/>
      <c r="AR1039" s="205"/>
      <c r="AS1039" s="205"/>
      <c r="AT1039" s="205"/>
      <c r="AU1039" s="205"/>
      <c r="AV1039" s="205"/>
      <c r="AW1039" s="205"/>
      <c r="AX1039" s="205"/>
      <c r="AY1039" s="205"/>
      <c r="AZ1039" s="205"/>
      <c r="BA1039" s="205"/>
      <c r="BB1039" s="205"/>
      <c r="BC1039" s="205"/>
      <c r="BD1039" s="205"/>
      <c r="BE1039" s="215"/>
      <c r="BF1039" s="215"/>
      <c r="BG1039" s="215"/>
      <c r="BH1039" s="201"/>
      <c r="BJ1039" s="114"/>
      <c r="BK1039" s="114"/>
      <c r="BL1039" s="114"/>
      <c r="BM1039" s="114"/>
      <c r="BN1039" s="114"/>
      <c r="BP1039" s="114"/>
      <c r="BQ1039" s="115"/>
      <c r="BR1039" s="115"/>
      <c r="BS1039" s="115"/>
      <c r="BT1039" s="115"/>
      <c r="BU1039" s="115"/>
      <c r="BV1039" s="115"/>
      <c r="BW1039" s="115"/>
      <c r="BX1039" s="115"/>
      <c r="BY1039" s="115"/>
      <c r="BZ1039" s="115"/>
      <c r="CA1039" s="115"/>
      <c r="CB1039" s="115"/>
      <c r="CC1039" s="201"/>
      <c r="CD1039" s="201"/>
      <c r="CE1039" s="201"/>
      <c r="CG1039" s="223"/>
      <c r="CH1039" s="223"/>
      <c r="CI1039" s="223"/>
      <c r="CJ1039" s="223"/>
      <c r="CK1039" s="223"/>
      <c r="CL1039" s="223"/>
      <c r="CM1039" s="223"/>
      <c r="CN1039" s="223"/>
      <c r="CO1039" s="223"/>
      <c r="CP1039" s="223"/>
      <c r="CQ1039" s="223"/>
      <c r="CR1039" s="223"/>
      <c r="CS1039" s="223"/>
      <c r="CT1039" s="223"/>
      <c r="CU1039" s="223"/>
      <c r="CV1039" s="223"/>
      <c r="CW1039" s="201"/>
      <c r="CX1039" s="201"/>
    </row>
    <row r="1040" spans="3:102">
      <c r="C1040" s="116"/>
      <c r="E1040" s="205"/>
      <c r="F1040" s="205"/>
      <c r="G1040" s="205"/>
      <c r="H1040" s="205"/>
      <c r="I1040" s="205"/>
      <c r="K1040" s="114"/>
      <c r="L1040" s="114"/>
      <c r="M1040" s="114"/>
      <c r="N1040" s="114"/>
      <c r="O1040" s="114"/>
      <c r="Q1040" s="115"/>
      <c r="R1040" s="115"/>
      <c r="S1040" s="115"/>
      <c r="T1040" s="115"/>
      <c r="U1040" s="115"/>
      <c r="W1040" s="223"/>
      <c r="Z1040" s="205"/>
      <c r="AA1040" s="204"/>
      <c r="AB1040" s="204"/>
      <c r="AC1040" s="114"/>
      <c r="AD1040" s="221"/>
      <c r="AE1040" s="221"/>
      <c r="AF1040" s="115"/>
      <c r="AG1040" s="115"/>
      <c r="AH1040" s="115"/>
      <c r="AI1040" s="115"/>
      <c r="AJ1040" s="115"/>
      <c r="AK1040" s="202"/>
      <c r="AL1040" s="222"/>
      <c r="AO1040" s="205"/>
      <c r="AP1040" s="205"/>
      <c r="AQ1040" s="205"/>
      <c r="AR1040" s="205"/>
      <c r="AS1040" s="205"/>
      <c r="AT1040" s="205"/>
      <c r="AU1040" s="205"/>
      <c r="AV1040" s="205"/>
      <c r="AW1040" s="205"/>
      <c r="AX1040" s="205"/>
      <c r="AY1040" s="205"/>
      <c r="AZ1040" s="205"/>
      <c r="BA1040" s="205"/>
      <c r="BB1040" s="205"/>
      <c r="BC1040" s="205"/>
      <c r="BD1040" s="205"/>
      <c r="BE1040" s="215"/>
      <c r="BF1040" s="215"/>
      <c r="BG1040" s="215"/>
      <c r="BH1040" s="201"/>
      <c r="BJ1040" s="114"/>
      <c r="BK1040" s="114"/>
      <c r="BL1040" s="114"/>
      <c r="BM1040" s="114"/>
      <c r="BN1040" s="114"/>
      <c r="BP1040" s="114"/>
      <c r="BQ1040" s="115"/>
      <c r="BR1040" s="115"/>
      <c r="BS1040" s="115"/>
      <c r="BT1040" s="115"/>
      <c r="BU1040" s="115"/>
      <c r="BV1040" s="115"/>
      <c r="BW1040" s="115"/>
      <c r="BX1040" s="115"/>
      <c r="BY1040" s="115"/>
      <c r="BZ1040" s="115"/>
      <c r="CA1040" s="115"/>
      <c r="CB1040" s="115"/>
      <c r="CC1040" s="201"/>
      <c r="CD1040" s="201"/>
      <c r="CE1040" s="201"/>
      <c r="CG1040" s="223"/>
      <c r="CH1040" s="223"/>
      <c r="CI1040" s="223"/>
      <c r="CJ1040" s="223"/>
      <c r="CK1040" s="223"/>
      <c r="CL1040" s="223"/>
      <c r="CM1040" s="223"/>
      <c r="CN1040" s="223"/>
      <c r="CO1040" s="223"/>
      <c r="CP1040" s="223"/>
      <c r="CQ1040" s="223"/>
      <c r="CR1040" s="223"/>
      <c r="CS1040" s="223"/>
      <c r="CT1040" s="223"/>
      <c r="CU1040" s="223"/>
      <c r="CV1040" s="223"/>
      <c r="CW1040" s="201"/>
      <c r="CX1040" s="201"/>
    </row>
    <row r="1041" spans="3:102">
      <c r="C1041" s="116"/>
      <c r="E1041" s="205"/>
      <c r="F1041" s="205"/>
      <c r="G1041" s="205"/>
      <c r="H1041" s="205"/>
      <c r="I1041" s="205"/>
      <c r="K1041" s="114"/>
      <c r="L1041" s="114"/>
      <c r="M1041" s="114"/>
      <c r="N1041" s="114"/>
      <c r="O1041" s="114"/>
      <c r="Q1041" s="115"/>
      <c r="R1041" s="115"/>
      <c r="S1041" s="115"/>
      <c r="T1041" s="115"/>
      <c r="U1041" s="115"/>
      <c r="W1041" s="223"/>
      <c r="Z1041" s="205"/>
      <c r="AA1041" s="204"/>
      <c r="AB1041" s="204"/>
      <c r="AC1041" s="114"/>
      <c r="AD1041" s="221"/>
      <c r="AE1041" s="221"/>
      <c r="AF1041" s="115"/>
      <c r="AG1041" s="115"/>
      <c r="AH1041" s="115"/>
      <c r="AI1041" s="115"/>
      <c r="AJ1041" s="115"/>
      <c r="AK1041" s="202"/>
      <c r="AL1041" s="222"/>
      <c r="AO1041" s="205"/>
      <c r="AP1041" s="205"/>
      <c r="AQ1041" s="205"/>
      <c r="AR1041" s="205"/>
      <c r="AS1041" s="205"/>
      <c r="AT1041" s="205"/>
      <c r="AU1041" s="205"/>
      <c r="AV1041" s="205"/>
      <c r="AW1041" s="205"/>
      <c r="AX1041" s="205"/>
      <c r="AY1041" s="205"/>
      <c r="AZ1041" s="205"/>
      <c r="BA1041" s="205"/>
      <c r="BB1041" s="205"/>
      <c r="BC1041" s="205"/>
      <c r="BD1041" s="205"/>
      <c r="BE1041" s="215"/>
      <c r="BF1041" s="215"/>
      <c r="BG1041" s="215"/>
      <c r="BH1041" s="201"/>
      <c r="BJ1041" s="114"/>
      <c r="BK1041" s="114"/>
      <c r="BL1041" s="114"/>
      <c r="BM1041" s="114"/>
      <c r="BN1041" s="114"/>
      <c r="BP1041" s="114"/>
      <c r="BQ1041" s="115"/>
      <c r="BR1041" s="115"/>
      <c r="BS1041" s="115"/>
      <c r="BT1041" s="115"/>
      <c r="BU1041" s="115"/>
      <c r="BV1041" s="115"/>
      <c r="BW1041" s="115"/>
      <c r="BX1041" s="115"/>
      <c r="BY1041" s="115"/>
      <c r="BZ1041" s="115"/>
      <c r="CA1041" s="115"/>
      <c r="CB1041" s="115"/>
      <c r="CC1041" s="201"/>
      <c r="CD1041" s="201"/>
      <c r="CE1041" s="201"/>
      <c r="CG1041" s="223"/>
      <c r="CH1041" s="223"/>
      <c r="CI1041" s="223"/>
      <c r="CJ1041" s="223"/>
      <c r="CK1041" s="223"/>
      <c r="CL1041" s="223"/>
      <c r="CM1041" s="223"/>
      <c r="CN1041" s="223"/>
      <c r="CO1041" s="223"/>
      <c r="CP1041" s="223"/>
      <c r="CQ1041" s="223"/>
      <c r="CR1041" s="223"/>
      <c r="CS1041" s="223"/>
      <c r="CT1041" s="223"/>
      <c r="CU1041" s="223"/>
      <c r="CV1041" s="223"/>
      <c r="CW1041" s="201"/>
      <c r="CX1041" s="201"/>
    </row>
    <row r="1042" spans="3:102">
      <c r="C1042" s="116"/>
      <c r="E1042" s="205"/>
      <c r="F1042" s="205"/>
      <c r="G1042" s="205"/>
      <c r="H1042" s="205"/>
      <c r="I1042" s="205"/>
      <c r="K1042" s="114"/>
      <c r="L1042" s="114"/>
      <c r="M1042" s="114"/>
      <c r="N1042" s="114"/>
      <c r="O1042" s="114"/>
      <c r="Q1042" s="115"/>
      <c r="R1042" s="115"/>
      <c r="S1042" s="115"/>
      <c r="T1042" s="115"/>
      <c r="U1042" s="115"/>
      <c r="W1042" s="223"/>
      <c r="Z1042" s="205"/>
      <c r="AA1042" s="204"/>
      <c r="AB1042" s="204"/>
      <c r="AC1042" s="114"/>
      <c r="AD1042" s="221"/>
      <c r="AE1042" s="221"/>
      <c r="AF1042" s="115"/>
      <c r="AG1042" s="115"/>
      <c r="AH1042" s="115"/>
      <c r="AI1042" s="115"/>
      <c r="AJ1042" s="115"/>
      <c r="AK1042" s="202"/>
      <c r="AL1042" s="222"/>
      <c r="AO1042" s="205"/>
      <c r="AP1042" s="205"/>
      <c r="AQ1042" s="205"/>
      <c r="AR1042" s="205"/>
      <c r="AS1042" s="205"/>
      <c r="AT1042" s="205"/>
      <c r="AU1042" s="205"/>
      <c r="AV1042" s="205"/>
      <c r="AW1042" s="205"/>
      <c r="AX1042" s="205"/>
      <c r="AY1042" s="205"/>
      <c r="AZ1042" s="205"/>
      <c r="BA1042" s="205"/>
      <c r="BB1042" s="205"/>
      <c r="BC1042" s="205"/>
      <c r="BD1042" s="205"/>
      <c r="BE1042" s="215"/>
      <c r="BF1042" s="215"/>
      <c r="BG1042" s="215"/>
      <c r="BH1042" s="201"/>
      <c r="BJ1042" s="114"/>
      <c r="BK1042" s="114"/>
      <c r="BL1042" s="114"/>
      <c r="BM1042" s="114"/>
      <c r="BN1042" s="114"/>
      <c r="BP1042" s="114"/>
      <c r="BQ1042" s="115"/>
      <c r="BR1042" s="115"/>
      <c r="BS1042" s="115"/>
      <c r="BT1042" s="115"/>
      <c r="BU1042" s="115"/>
      <c r="BV1042" s="115"/>
      <c r="BW1042" s="115"/>
      <c r="BX1042" s="115"/>
      <c r="BY1042" s="115"/>
      <c r="BZ1042" s="115"/>
      <c r="CA1042" s="115"/>
      <c r="CB1042" s="115"/>
      <c r="CC1042" s="201"/>
      <c r="CD1042" s="201"/>
      <c r="CE1042" s="201"/>
      <c r="CG1042" s="223"/>
      <c r="CH1042" s="223"/>
      <c r="CI1042" s="223"/>
      <c r="CJ1042" s="223"/>
      <c r="CK1042" s="223"/>
      <c r="CL1042" s="223"/>
      <c r="CM1042" s="223"/>
      <c r="CN1042" s="223"/>
      <c r="CO1042" s="223"/>
      <c r="CP1042" s="223"/>
      <c r="CQ1042" s="223"/>
      <c r="CR1042" s="223"/>
      <c r="CS1042" s="223"/>
      <c r="CT1042" s="223"/>
      <c r="CU1042" s="223"/>
      <c r="CV1042" s="223"/>
      <c r="CW1042" s="201"/>
      <c r="CX1042" s="201"/>
    </row>
    <row r="1043" spans="3:102">
      <c r="C1043" s="116"/>
      <c r="E1043" s="205"/>
      <c r="F1043" s="205"/>
      <c r="G1043" s="205"/>
      <c r="H1043" s="205"/>
      <c r="I1043" s="205"/>
      <c r="K1043" s="114"/>
      <c r="L1043" s="114"/>
      <c r="M1043" s="114"/>
      <c r="N1043" s="114"/>
      <c r="O1043" s="114"/>
      <c r="Q1043" s="115"/>
      <c r="R1043" s="115"/>
      <c r="S1043" s="115"/>
      <c r="T1043" s="115"/>
      <c r="U1043" s="115"/>
      <c r="W1043" s="223"/>
      <c r="Z1043" s="205"/>
      <c r="AA1043" s="204"/>
      <c r="AB1043" s="204"/>
      <c r="AC1043" s="114"/>
      <c r="AD1043" s="221"/>
      <c r="AE1043" s="221"/>
      <c r="AF1043" s="115"/>
      <c r="AG1043" s="115"/>
      <c r="AH1043" s="115"/>
      <c r="AI1043" s="115"/>
      <c r="AJ1043" s="115"/>
      <c r="AK1043" s="202"/>
      <c r="AL1043" s="222"/>
      <c r="AO1043" s="205"/>
      <c r="AP1043" s="205"/>
      <c r="AQ1043" s="205"/>
      <c r="AR1043" s="205"/>
      <c r="AS1043" s="205"/>
      <c r="AT1043" s="205"/>
      <c r="AU1043" s="205"/>
      <c r="AV1043" s="205"/>
      <c r="AW1043" s="205"/>
      <c r="AX1043" s="205"/>
      <c r="AY1043" s="205"/>
      <c r="AZ1043" s="205"/>
      <c r="BA1043" s="205"/>
      <c r="BB1043" s="205"/>
      <c r="BC1043" s="205"/>
      <c r="BD1043" s="205"/>
      <c r="BE1043" s="215"/>
      <c r="BF1043" s="215"/>
      <c r="BG1043" s="215"/>
      <c r="BH1043" s="201"/>
      <c r="BJ1043" s="114"/>
      <c r="BK1043" s="114"/>
      <c r="BL1043" s="114"/>
      <c r="BM1043" s="114"/>
      <c r="BN1043" s="114"/>
      <c r="BP1043" s="114"/>
      <c r="BQ1043" s="115"/>
      <c r="BR1043" s="115"/>
      <c r="BS1043" s="115"/>
      <c r="BT1043" s="115"/>
      <c r="BU1043" s="115"/>
      <c r="BV1043" s="115"/>
      <c r="BW1043" s="115"/>
      <c r="BX1043" s="115"/>
      <c r="BY1043" s="115"/>
      <c r="BZ1043" s="115"/>
      <c r="CA1043" s="115"/>
      <c r="CB1043" s="115"/>
      <c r="CC1043" s="201"/>
      <c r="CD1043" s="201"/>
      <c r="CE1043" s="201"/>
      <c r="CG1043" s="223"/>
      <c r="CH1043" s="223"/>
      <c r="CI1043" s="223"/>
      <c r="CJ1043" s="223"/>
      <c r="CK1043" s="223"/>
      <c r="CL1043" s="223"/>
      <c r="CM1043" s="223"/>
      <c r="CN1043" s="223"/>
      <c r="CO1043" s="223"/>
      <c r="CP1043" s="223"/>
      <c r="CQ1043" s="223"/>
      <c r="CR1043" s="223"/>
      <c r="CS1043" s="223"/>
      <c r="CT1043" s="223"/>
      <c r="CU1043" s="223"/>
      <c r="CV1043" s="223"/>
      <c r="CW1043" s="201"/>
      <c r="CX1043" s="201"/>
    </row>
    <row r="1044" spans="3:102">
      <c r="C1044" s="116"/>
      <c r="E1044" s="205"/>
      <c r="F1044" s="205"/>
      <c r="G1044" s="205"/>
      <c r="H1044" s="205"/>
      <c r="I1044" s="205"/>
      <c r="K1044" s="114"/>
      <c r="L1044" s="114"/>
      <c r="M1044" s="114"/>
      <c r="N1044" s="114"/>
      <c r="O1044" s="114"/>
      <c r="Q1044" s="115"/>
      <c r="R1044" s="115"/>
      <c r="S1044" s="115"/>
      <c r="T1044" s="115"/>
      <c r="U1044" s="115"/>
      <c r="W1044" s="223"/>
      <c r="Z1044" s="205"/>
      <c r="AA1044" s="204"/>
      <c r="AB1044" s="204"/>
      <c r="AC1044" s="114"/>
      <c r="AD1044" s="221"/>
      <c r="AE1044" s="221"/>
      <c r="AF1044" s="115"/>
      <c r="AG1044" s="115"/>
      <c r="AH1044" s="115"/>
      <c r="AI1044" s="115"/>
      <c r="AJ1044" s="115"/>
      <c r="AK1044" s="202"/>
      <c r="AL1044" s="222"/>
      <c r="AO1044" s="205"/>
      <c r="AP1044" s="205"/>
      <c r="AQ1044" s="205"/>
      <c r="AR1044" s="205"/>
      <c r="AS1044" s="205"/>
      <c r="AT1044" s="205"/>
      <c r="AU1044" s="205"/>
      <c r="AV1044" s="205"/>
      <c r="AW1044" s="205"/>
      <c r="AX1044" s="205"/>
      <c r="AY1044" s="205"/>
      <c r="AZ1044" s="205"/>
      <c r="BA1044" s="205"/>
      <c r="BB1044" s="205"/>
      <c r="BC1044" s="205"/>
      <c r="BD1044" s="205"/>
      <c r="BE1044" s="215"/>
      <c r="BF1044" s="215"/>
      <c r="BG1044" s="215"/>
      <c r="BH1044" s="201"/>
      <c r="BJ1044" s="114"/>
      <c r="BK1044" s="114"/>
      <c r="BL1044" s="114"/>
      <c r="BM1044" s="114"/>
      <c r="BN1044" s="114"/>
      <c r="BP1044" s="114"/>
      <c r="BQ1044" s="115"/>
      <c r="BR1044" s="115"/>
      <c r="BS1044" s="115"/>
      <c r="BT1044" s="115"/>
      <c r="BU1044" s="115"/>
      <c r="BV1044" s="115"/>
      <c r="BW1044" s="115"/>
      <c r="BX1044" s="115"/>
      <c r="BY1044" s="115"/>
      <c r="BZ1044" s="115"/>
      <c r="CA1044" s="115"/>
      <c r="CB1044" s="115"/>
      <c r="CC1044" s="201"/>
      <c r="CD1044" s="201"/>
      <c r="CE1044" s="201"/>
      <c r="CG1044" s="223"/>
      <c r="CH1044" s="223"/>
      <c r="CI1044" s="223"/>
      <c r="CJ1044" s="223"/>
      <c r="CK1044" s="223"/>
      <c r="CL1044" s="223"/>
      <c r="CM1044" s="223"/>
      <c r="CN1044" s="223"/>
      <c r="CO1044" s="223"/>
      <c r="CP1044" s="223"/>
      <c r="CQ1044" s="223"/>
      <c r="CR1044" s="223"/>
      <c r="CS1044" s="223"/>
      <c r="CT1044" s="223"/>
      <c r="CU1044" s="223"/>
      <c r="CV1044" s="223"/>
      <c r="CW1044" s="201"/>
      <c r="CX1044" s="201"/>
    </row>
    <row r="1045" spans="3:102">
      <c r="C1045" s="116"/>
      <c r="E1045" s="205"/>
      <c r="F1045" s="205"/>
      <c r="G1045" s="205"/>
      <c r="H1045" s="205"/>
      <c r="I1045" s="205"/>
      <c r="K1045" s="114"/>
      <c r="L1045" s="114"/>
      <c r="M1045" s="114"/>
      <c r="N1045" s="114"/>
      <c r="O1045" s="114"/>
      <c r="Q1045" s="115"/>
      <c r="R1045" s="115"/>
      <c r="S1045" s="115"/>
      <c r="T1045" s="115"/>
      <c r="U1045" s="115"/>
      <c r="W1045" s="223"/>
      <c r="Z1045" s="205"/>
      <c r="AA1045" s="204"/>
      <c r="AB1045" s="204"/>
      <c r="AC1045" s="114"/>
      <c r="AD1045" s="221"/>
      <c r="AE1045" s="221"/>
      <c r="AF1045" s="115"/>
      <c r="AG1045" s="115"/>
      <c r="AH1045" s="115"/>
      <c r="AI1045" s="115"/>
      <c r="AJ1045" s="115"/>
      <c r="AK1045" s="202"/>
      <c r="AL1045" s="222"/>
      <c r="AO1045" s="205"/>
      <c r="AP1045" s="205"/>
      <c r="AQ1045" s="205"/>
      <c r="AR1045" s="205"/>
      <c r="AS1045" s="205"/>
      <c r="AT1045" s="205"/>
      <c r="AU1045" s="205"/>
      <c r="AV1045" s="205"/>
      <c r="AW1045" s="205"/>
      <c r="AX1045" s="205"/>
      <c r="AY1045" s="205"/>
      <c r="AZ1045" s="205"/>
      <c r="BA1045" s="205"/>
      <c r="BB1045" s="205"/>
      <c r="BC1045" s="205"/>
      <c r="BD1045" s="205"/>
      <c r="BE1045" s="215"/>
      <c r="BF1045" s="215"/>
      <c r="BG1045" s="215"/>
      <c r="BH1045" s="201"/>
      <c r="BJ1045" s="114"/>
      <c r="BK1045" s="114"/>
      <c r="BL1045" s="114"/>
      <c r="BM1045" s="114"/>
      <c r="BN1045" s="114"/>
      <c r="BP1045" s="114"/>
      <c r="BQ1045" s="115"/>
      <c r="BR1045" s="115"/>
      <c r="BS1045" s="115"/>
      <c r="BT1045" s="115"/>
      <c r="BU1045" s="115"/>
      <c r="BV1045" s="115"/>
      <c r="BW1045" s="115"/>
      <c r="BX1045" s="115"/>
      <c r="BY1045" s="115"/>
      <c r="BZ1045" s="115"/>
      <c r="CA1045" s="115"/>
      <c r="CB1045" s="115"/>
      <c r="CC1045" s="201"/>
      <c r="CD1045" s="201"/>
      <c r="CE1045" s="201"/>
      <c r="CG1045" s="223"/>
      <c r="CH1045" s="223"/>
      <c r="CI1045" s="223"/>
      <c r="CJ1045" s="223"/>
      <c r="CK1045" s="223"/>
      <c r="CL1045" s="223"/>
      <c r="CM1045" s="223"/>
      <c r="CN1045" s="223"/>
      <c r="CO1045" s="223"/>
      <c r="CP1045" s="223"/>
      <c r="CQ1045" s="223"/>
      <c r="CR1045" s="223"/>
      <c r="CS1045" s="223"/>
      <c r="CT1045" s="223"/>
      <c r="CU1045" s="223"/>
      <c r="CV1045" s="223"/>
      <c r="CW1045" s="201"/>
      <c r="CX1045" s="201"/>
    </row>
    <row r="1046" spans="3:102">
      <c r="C1046" s="116"/>
      <c r="E1046" s="205"/>
      <c r="F1046" s="205"/>
      <c r="G1046" s="205"/>
      <c r="H1046" s="205"/>
      <c r="I1046" s="205"/>
      <c r="K1046" s="114"/>
      <c r="L1046" s="114"/>
      <c r="M1046" s="114"/>
      <c r="N1046" s="114"/>
      <c r="O1046" s="114"/>
      <c r="Q1046" s="115"/>
      <c r="R1046" s="115"/>
      <c r="S1046" s="115"/>
      <c r="T1046" s="115"/>
      <c r="U1046" s="115"/>
      <c r="W1046" s="223"/>
      <c r="Z1046" s="205"/>
      <c r="AA1046" s="204"/>
      <c r="AB1046" s="204"/>
      <c r="AC1046" s="114"/>
      <c r="AD1046" s="221"/>
      <c r="AE1046" s="221"/>
      <c r="AF1046" s="115"/>
      <c r="AG1046" s="115"/>
      <c r="AH1046" s="115"/>
      <c r="AI1046" s="115"/>
      <c r="AJ1046" s="115"/>
      <c r="AK1046" s="202"/>
      <c r="AL1046" s="222"/>
      <c r="AO1046" s="205"/>
      <c r="AP1046" s="205"/>
      <c r="AQ1046" s="205"/>
      <c r="AR1046" s="205"/>
      <c r="AS1046" s="205"/>
      <c r="AT1046" s="205"/>
      <c r="AU1046" s="205"/>
      <c r="AV1046" s="205"/>
      <c r="AW1046" s="205"/>
      <c r="AX1046" s="205"/>
      <c r="AY1046" s="205"/>
      <c r="AZ1046" s="205"/>
      <c r="BA1046" s="205"/>
      <c r="BB1046" s="205"/>
      <c r="BC1046" s="205"/>
      <c r="BD1046" s="205"/>
      <c r="BE1046" s="215"/>
      <c r="BF1046" s="215"/>
      <c r="BG1046" s="215"/>
      <c r="BH1046" s="201"/>
      <c r="BJ1046" s="114"/>
      <c r="BK1046" s="114"/>
      <c r="BL1046" s="114"/>
      <c r="BM1046" s="114"/>
      <c r="BN1046" s="114"/>
      <c r="BP1046" s="114"/>
      <c r="BQ1046" s="115"/>
      <c r="BR1046" s="115"/>
      <c r="BS1046" s="115"/>
      <c r="BT1046" s="115"/>
      <c r="BU1046" s="115"/>
      <c r="BV1046" s="115"/>
      <c r="BW1046" s="115"/>
      <c r="BX1046" s="115"/>
      <c r="BY1046" s="115"/>
      <c r="BZ1046" s="115"/>
      <c r="CA1046" s="115"/>
      <c r="CB1046" s="115"/>
      <c r="CC1046" s="201"/>
      <c r="CD1046" s="201"/>
      <c r="CE1046" s="201"/>
      <c r="CG1046" s="223"/>
      <c r="CH1046" s="223"/>
      <c r="CI1046" s="223"/>
      <c r="CJ1046" s="223"/>
      <c r="CK1046" s="223"/>
      <c r="CL1046" s="223"/>
      <c r="CM1046" s="223"/>
      <c r="CN1046" s="223"/>
      <c r="CO1046" s="223"/>
      <c r="CP1046" s="223"/>
      <c r="CQ1046" s="223"/>
      <c r="CR1046" s="223"/>
      <c r="CS1046" s="223"/>
      <c r="CT1046" s="223"/>
      <c r="CU1046" s="223"/>
      <c r="CV1046" s="223"/>
      <c r="CW1046" s="201"/>
      <c r="CX1046" s="201"/>
    </row>
    <row r="1047" spans="3:102">
      <c r="C1047" s="116"/>
      <c r="E1047" s="205"/>
      <c r="F1047" s="205"/>
      <c r="G1047" s="205"/>
      <c r="H1047" s="205"/>
      <c r="I1047" s="205"/>
      <c r="K1047" s="114"/>
      <c r="L1047" s="114"/>
      <c r="M1047" s="114"/>
      <c r="N1047" s="114"/>
      <c r="O1047" s="114"/>
      <c r="Q1047" s="115"/>
      <c r="R1047" s="115"/>
      <c r="S1047" s="115"/>
      <c r="T1047" s="115"/>
      <c r="U1047" s="115"/>
      <c r="W1047" s="223"/>
      <c r="Z1047" s="205"/>
      <c r="AA1047" s="204"/>
      <c r="AB1047" s="204"/>
      <c r="AC1047" s="114"/>
      <c r="AD1047" s="221"/>
      <c r="AE1047" s="221"/>
      <c r="AF1047" s="115"/>
      <c r="AG1047" s="115"/>
      <c r="AH1047" s="115"/>
      <c r="AI1047" s="115"/>
      <c r="AJ1047" s="115"/>
      <c r="AK1047" s="202"/>
      <c r="AL1047" s="222"/>
      <c r="AO1047" s="205"/>
      <c r="AP1047" s="205"/>
      <c r="AQ1047" s="205"/>
      <c r="AR1047" s="205"/>
      <c r="AS1047" s="205"/>
      <c r="AT1047" s="205"/>
      <c r="AU1047" s="205"/>
      <c r="AV1047" s="205"/>
      <c r="AW1047" s="205"/>
      <c r="AX1047" s="205"/>
      <c r="AY1047" s="205"/>
      <c r="AZ1047" s="205"/>
      <c r="BA1047" s="205"/>
      <c r="BB1047" s="205"/>
      <c r="BC1047" s="205"/>
      <c r="BD1047" s="205"/>
      <c r="BE1047" s="215"/>
      <c r="BF1047" s="215"/>
      <c r="BG1047" s="215"/>
      <c r="BH1047" s="201"/>
      <c r="BJ1047" s="114"/>
      <c r="BK1047" s="114"/>
      <c r="BL1047" s="114"/>
      <c r="BM1047" s="114"/>
      <c r="BN1047" s="114"/>
      <c r="BP1047" s="114"/>
      <c r="BQ1047" s="115"/>
      <c r="BR1047" s="115"/>
      <c r="BS1047" s="115"/>
      <c r="BT1047" s="115"/>
      <c r="BU1047" s="115"/>
      <c r="BV1047" s="115"/>
      <c r="BW1047" s="115"/>
      <c r="BX1047" s="115"/>
      <c r="BY1047" s="115"/>
      <c r="BZ1047" s="115"/>
      <c r="CA1047" s="115"/>
      <c r="CB1047" s="115"/>
      <c r="CC1047" s="201"/>
      <c r="CD1047" s="201"/>
      <c r="CE1047" s="201"/>
      <c r="CG1047" s="223"/>
      <c r="CH1047" s="223"/>
      <c r="CI1047" s="223"/>
      <c r="CJ1047" s="223"/>
      <c r="CK1047" s="223"/>
      <c r="CL1047" s="223"/>
      <c r="CM1047" s="223"/>
      <c r="CN1047" s="223"/>
      <c r="CO1047" s="223"/>
      <c r="CP1047" s="223"/>
      <c r="CQ1047" s="223"/>
      <c r="CR1047" s="223"/>
      <c r="CS1047" s="223"/>
      <c r="CT1047" s="223"/>
      <c r="CU1047" s="223"/>
      <c r="CV1047" s="223"/>
      <c r="CW1047" s="201"/>
      <c r="CX1047" s="201"/>
    </row>
    <row r="1048" spans="3:102">
      <c r="C1048" s="116"/>
      <c r="E1048" s="205"/>
      <c r="F1048" s="205"/>
      <c r="G1048" s="205"/>
      <c r="H1048" s="205"/>
      <c r="I1048" s="205"/>
      <c r="K1048" s="114"/>
      <c r="L1048" s="114"/>
      <c r="M1048" s="114"/>
      <c r="N1048" s="114"/>
      <c r="O1048" s="114"/>
      <c r="Q1048" s="115"/>
      <c r="R1048" s="115"/>
      <c r="S1048" s="115"/>
      <c r="T1048" s="115"/>
      <c r="U1048" s="115"/>
      <c r="W1048" s="223"/>
      <c r="Z1048" s="205"/>
      <c r="AA1048" s="204"/>
      <c r="AB1048" s="204"/>
      <c r="AC1048" s="114"/>
      <c r="AD1048" s="221"/>
      <c r="AE1048" s="221"/>
      <c r="AF1048" s="115"/>
      <c r="AG1048" s="115"/>
      <c r="AH1048" s="115"/>
      <c r="AI1048" s="115"/>
      <c r="AJ1048" s="115"/>
      <c r="AK1048" s="202"/>
      <c r="AL1048" s="222"/>
      <c r="AO1048" s="205"/>
      <c r="AP1048" s="205"/>
      <c r="AQ1048" s="205"/>
      <c r="AR1048" s="205"/>
      <c r="AS1048" s="205"/>
      <c r="AT1048" s="205"/>
      <c r="AU1048" s="205"/>
      <c r="AV1048" s="205"/>
      <c r="AW1048" s="205"/>
      <c r="AX1048" s="205"/>
      <c r="AY1048" s="205"/>
      <c r="AZ1048" s="205"/>
      <c r="BA1048" s="205"/>
      <c r="BB1048" s="205"/>
      <c r="BC1048" s="205"/>
      <c r="BD1048" s="205"/>
      <c r="BE1048" s="215"/>
      <c r="BF1048" s="215"/>
      <c r="BG1048" s="215"/>
      <c r="BH1048" s="201"/>
      <c r="BJ1048" s="114"/>
      <c r="BK1048" s="114"/>
      <c r="BL1048" s="114"/>
      <c r="BM1048" s="114"/>
      <c r="BN1048" s="114"/>
      <c r="BP1048" s="114"/>
      <c r="BQ1048" s="115"/>
      <c r="BR1048" s="115"/>
      <c r="BS1048" s="115"/>
      <c r="BT1048" s="115"/>
      <c r="BU1048" s="115"/>
      <c r="BV1048" s="115"/>
      <c r="BW1048" s="115"/>
      <c r="BX1048" s="115"/>
      <c r="BY1048" s="115"/>
      <c r="BZ1048" s="115"/>
      <c r="CA1048" s="115"/>
      <c r="CB1048" s="115"/>
      <c r="CC1048" s="201"/>
      <c r="CD1048" s="201"/>
      <c r="CE1048" s="201"/>
      <c r="CG1048" s="223"/>
      <c r="CH1048" s="223"/>
      <c r="CI1048" s="223"/>
      <c r="CJ1048" s="223"/>
      <c r="CK1048" s="223"/>
      <c r="CL1048" s="223"/>
      <c r="CM1048" s="223"/>
      <c r="CN1048" s="223"/>
      <c r="CO1048" s="223"/>
      <c r="CP1048" s="223"/>
      <c r="CQ1048" s="223"/>
      <c r="CR1048" s="223"/>
      <c r="CS1048" s="223"/>
      <c r="CT1048" s="223"/>
      <c r="CU1048" s="223"/>
      <c r="CV1048" s="223"/>
      <c r="CW1048" s="201"/>
      <c r="CX1048" s="201"/>
    </row>
    <row r="1049" spans="3:102">
      <c r="C1049" s="116"/>
      <c r="E1049" s="205"/>
      <c r="F1049" s="205"/>
      <c r="G1049" s="205"/>
      <c r="H1049" s="205"/>
      <c r="I1049" s="205"/>
      <c r="K1049" s="114"/>
      <c r="L1049" s="114"/>
      <c r="M1049" s="114"/>
      <c r="N1049" s="114"/>
      <c r="O1049" s="114"/>
      <c r="Q1049" s="115"/>
      <c r="R1049" s="115"/>
      <c r="S1049" s="115"/>
      <c r="T1049" s="115"/>
      <c r="U1049" s="115"/>
      <c r="W1049" s="223"/>
      <c r="Z1049" s="205"/>
      <c r="AA1049" s="204"/>
      <c r="AB1049" s="204"/>
      <c r="AC1049" s="114"/>
      <c r="AD1049" s="221"/>
      <c r="AE1049" s="221"/>
      <c r="AF1049" s="115"/>
      <c r="AG1049" s="115"/>
      <c r="AH1049" s="115"/>
      <c r="AI1049" s="115"/>
      <c r="AJ1049" s="115"/>
      <c r="AK1049" s="202"/>
      <c r="AL1049" s="222"/>
      <c r="AO1049" s="205"/>
      <c r="AP1049" s="205"/>
      <c r="AQ1049" s="205"/>
      <c r="AR1049" s="205"/>
      <c r="AS1049" s="205"/>
      <c r="AT1049" s="205"/>
      <c r="AU1049" s="205"/>
      <c r="AV1049" s="205"/>
      <c r="AW1049" s="205"/>
      <c r="AX1049" s="205"/>
      <c r="AY1049" s="205"/>
      <c r="AZ1049" s="205"/>
      <c r="BA1049" s="205"/>
      <c r="BB1049" s="205"/>
      <c r="BC1049" s="205"/>
      <c r="BD1049" s="205"/>
      <c r="BE1049" s="215"/>
      <c r="BF1049" s="215"/>
      <c r="BG1049" s="215"/>
      <c r="BH1049" s="201"/>
      <c r="BJ1049" s="114"/>
      <c r="BK1049" s="114"/>
      <c r="BL1049" s="114"/>
      <c r="BM1049" s="114"/>
      <c r="BN1049" s="114"/>
      <c r="BP1049" s="114"/>
      <c r="BQ1049" s="115"/>
      <c r="BR1049" s="115"/>
      <c r="BS1049" s="115"/>
      <c r="BT1049" s="115"/>
      <c r="BU1049" s="115"/>
      <c r="BV1049" s="115"/>
      <c r="BW1049" s="115"/>
      <c r="BX1049" s="115"/>
      <c r="BY1049" s="115"/>
      <c r="BZ1049" s="115"/>
      <c r="CA1049" s="115"/>
      <c r="CB1049" s="115"/>
      <c r="CC1049" s="201"/>
      <c r="CD1049" s="201"/>
      <c r="CE1049" s="201"/>
      <c r="CG1049" s="223"/>
      <c r="CH1049" s="223"/>
      <c r="CI1049" s="223"/>
      <c r="CJ1049" s="223"/>
      <c r="CK1049" s="223"/>
      <c r="CL1049" s="223"/>
      <c r="CM1049" s="223"/>
      <c r="CN1049" s="223"/>
      <c r="CO1049" s="223"/>
      <c r="CP1049" s="223"/>
      <c r="CQ1049" s="223"/>
      <c r="CR1049" s="223"/>
      <c r="CS1049" s="223"/>
      <c r="CT1049" s="223"/>
      <c r="CU1049" s="223"/>
      <c r="CV1049" s="223"/>
      <c r="CW1049" s="201"/>
      <c r="CX1049" s="201"/>
    </row>
    <row r="1050" spans="3:102">
      <c r="C1050" s="116"/>
      <c r="E1050" s="205"/>
      <c r="F1050" s="205"/>
      <c r="G1050" s="205"/>
      <c r="H1050" s="205"/>
      <c r="I1050" s="205"/>
      <c r="K1050" s="114"/>
      <c r="L1050" s="114"/>
      <c r="M1050" s="114"/>
      <c r="N1050" s="114"/>
      <c r="O1050" s="114"/>
      <c r="Q1050" s="115"/>
      <c r="R1050" s="115"/>
      <c r="S1050" s="115"/>
      <c r="T1050" s="115"/>
      <c r="U1050" s="115"/>
      <c r="W1050" s="223"/>
      <c r="Z1050" s="205"/>
      <c r="AA1050" s="204"/>
      <c r="AB1050" s="204"/>
      <c r="AC1050" s="114"/>
      <c r="AD1050" s="221"/>
      <c r="AE1050" s="221"/>
      <c r="AF1050" s="115"/>
      <c r="AG1050" s="115"/>
      <c r="AH1050" s="115"/>
      <c r="AI1050" s="115"/>
      <c r="AJ1050" s="115"/>
      <c r="AK1050" s="202"/>
      <c r="AL1050" s="222"/>
      <c r="AO1050" s="205"/>
      <c r="AP1050" s="205"/>
      <c r="AQ1050" s="205"/>
      <c r="AR1050" s="205"/>
      <c r="AS1050" s="205"/>
      <c r="AT1050" s="205"/>
      <c r="AU1050" s="205"/>
      <c r="AV1050" s="205"/>
      <c r="AW1050" s="205"/>
      <c r="AX1050" s="205"/>
      <c r="AY1050" s="205"/>
      <c r="AZ1050" s="205"/>
      <c r="BA1050" s="205"/>
      <c r="BB1050" s="205"/>
      <c r="BC1050" s="205"/>
      <c r="BD1050" s="205"/>
      <c r="BE1050" s="215"/>
      <c r="BF1050" s="215"/>
      <c r="BG1050" s="215"/>
      <c r="BH1050" s="201"/>
      <c r="BJ1050" s="114"/>
      <c r="BK1050" s="114"/>
      <c r="BL1050" s="114"/>
      <c r="BM1050" s="114"/>
      <c r="BN1050" s="114"/>
      <c r="BP1050" s="114"/>
      <c r="BQ1050" s="115"/>
      <c r="BR1050" s="115"/>
      <c r="BS1050" s="115"/>
      <c r="BT1050" s="115"/>
      <c r="BU1050" s="115"/>
      <c r="BV1050" s="115"/>
      <c r="BW1050" s="115"/>
      <c r="BX1050" s="115"/>
      <c r="BY1050" s="115"/>
      <c r="BZ1050" s="115"/>
      <c r="CA1050" s="115"/>
      <c r="CB1050" s="115"/>
      <c r="CC1050" s="201"/>
      <c r="CD1050" s="201"/>
      <c r="CE1050" s="201"/>
      <c r="CG1050" s="223"/>
      <c r="CH1050" s="223"/>
      <c r="CI1050" s="223"/>
      <c r="CJ1050" s="223"/>
      <c r="CK1050" s="223"/>
      <c r="CL1050" s="223"/>
      <c r="CM1050" s="223"/>
      <c r="CN1050" s="223"/>
      <c r="CO1050" s="223"/>
      <c r="CP1050" s="223"/>
      <c r="CQ1050" s="223"/>
      <c r="CR1050" s="223"/>
      <c r="CS1050" s="223"/>
      <c r="CT1050" s="223"/>
      <c r="CU1050" s="223"/>
      <c r="CV1050" s="223"/>
      <c r="CW1050" s="201"/>
      <c r="CX1050" s="201"/>
    </row>
    <row r="1051" spans="3:102">
      <c r="C1051" s="116"/>
      <c r="E1051" s="205"/>
      <c r="F1051" s="205"/>
      <c r="G1051" s="205"/>
      <c r="H1051" s="205"/>
      <c r="I1051" s="205"/>
      <c r="K1051" s="114"/>
      <c r="L1051" s="114"/>
      <c r="M1051" s="114"/>
      <c r="N1051" s="114"/>
      <c r="O1051" s="114"/>
      <c r="Q1051" s="115"/>
      <c r="R1051" s="115"/>
      <c r="S1051" s="115"/>
      <c r="T1051" s="115"/>
      <c r="U1051" s="115"/>
      <c r="W1051" s="223"/>
      <c r="Z1051" s="205"/>
      <c r="AA1051" s="204"/>
      <c r="AB1051" s="204"/>
      <c r="AC1051" s="114"/>
      <c r="AD1051" s="221"/>
      <c r="AE1051" s="221"/>
      <c r="AF1051" s="115"/>
      <c r="AG1051" s="115"/>
      <c r="AH1051" s="115"/>
      <c r="AI1051" s="115"/>
      <c r="AJ1051" s="115"/>
      <c r="AK1051" s="202"/>
      <c r="AL1051" s="222"/>
      <c r="AO1051" s="205"/>
      <c r="AP1051" s="205"/>
      <c r="AQ1051" s="205"/>
      <c r="AR1051" s="205"/>
      <c r="AS1051" s="205"/>
      <c r="AT1051" s="205"/>
      <c r="AU1051" s="205"/>
      <c r="AV1051" s="205"/>
      <c r="AW1051" s="205"/>
      <c r="AX1051" s="205"/>
      <c r="AY1051" s="205"/>
      <c r="AZ1051" s="205"/>
      <c r="BA1051" s="205"/>
      <c r="BB1051" s="205"/>
      <c r="BC1051" s="205"/>
      <c r="BD1051" s="205"/>
      <c r="BE1051" s="215"/>
      <c r="BF1051" s="215"/>
      <c r="BG1051" s="215"/>
      <c r="BH1051" s="201"/>
      <c r="BJ1051" s="114"/>
      <c r="BK1051" s="114"/>
      <c r="BL1051" s="114"/>
      <c r="BM1051" s="114"/>
      <c r="BN1051" s="114"/>
      <c r="BP1051" s="114"/>
      <c r="BQ1051" s="115"/>
      <c r="BR1051" s="115"/>
      <c r="BS1051" s="115"/>
      <c r="BT1051" s="115"/>
      <c r="BU1051" s="115"/>
      <c r="BV1051" s="115"/>
      <c r="BW1051" s="115"/>
      <c r="BX1051" s="115"/>
      <c r="BY1051" s="115"/>
      <c r="BZ1051" s="115"/>
      <c r="CA1051" s="115"/>
      <c r="CB1051" s="115"/>
      <c r="CC1051" s="201"/>
      <c r="CD1051" s="201"/>
      <c r="CE1051" s="201"/>
      <c r="CG1051" s="223"/>
      <c r="CH1051" s="223"/>
      <c r="CI1051" s="223"/>
      <c r="CJ1051" s="223"/>
      <c r="CK1051" s="223"/>
      <c r="CL1051" s="223"/>
      <c r="CM1051" s="223"/>
      <c r="CN1051" s="223"/>
      <c r="CO1051" s="223"/>
      <c r="CP1051" s="223"/>
      <c r="CQ1051" s="223"/>
      <c r="CR1051" s="223"/>
      <c r="CS1051" s="223"/>
      <c r="CT1051" s="223"/>
      <c r="CU1051" s="223"/>
      <c r="CV1051" s="223"/>
      <c r="CW1051" s="201"/>
      <c r="CX1051" s="201"/>
    </row>
    <row r="1052" spans="3:102">
      <c r="C1052" s="116"/>
      <c r="E1052" s="205"/>
      <c r="F1052" s="205"/>
      <c r="G1052" s="205"/>
      <c r="H1052" s="205"/>
      <c r="I1052" s="205"/>
      <c r="K1052" s="114"/>
      <c r="L1052" s="114"/>
      <c r="M1052" s="114"/>
      <c r="N1052" s="114"/>
      <c r="O1052" s="114"/>
      <c r="Q1052" s="115"/>
      <c r="R1052" s="115"/>
      <c r="S1052" s="115"/>
      <c r="T1052" s="115"/>
      <c r="U1052" s="115"/>
      <c r="W1052" s="223"/>
      <c r="Z1052" s="205"/>
      <c r="AA1052" s="204"/>
      <c r="AB1052" s="204"/>
      <c r="AC1052" s="114"/>
      <c r="AD1052" s="221"/>
      <c r="AE1052" s="221"/>
      <c r="AF1052" s="115"/>
      <c r="AG1052" s="115"/>
      <c r="AH1052" s="115"/>
      <c r="AI1052" s="115"/>
      <c r="AJ1052" s="115"/>
      <c r="AK1052" s="202"/>
      <c r="AL1052" s="222"/>
      <c r="AO1052" s="205"/>
      <c r="AP1052" s="205"/>
      <c r="AQ1052" s="205"/>
      <c r="AR1052" s="205"/>
      <c r="AS1052" s="205"/>
      <c r="AT1052" s="205"/>
      <c r="AU1052" s="205"/>
      <c r="AV1052" s="205"/>
      <c r="AW1052" s="205"/>
      <c r="AX1052" s="205"/>
      <c r="AY1052" s="205"/>
      <c r="AZ1052" s="205"/>
      <c r="BA1052" s="205"/>
      <c r="BB1052" s="205"/>
      <c r="BC1052" s="205"/>
      <c r="BD1052" s="205"/>
      <c r="BE1052" s="215"/>
      <c r="BF1052" s="215"/>
      <c r="BG1052" s="215"/>
      <c r="BH1052" s="201"/>
      <c r="BJ1052" s="114"/>
      <c r="BK1052" s="114"/>
      <c r="BL1052" s="114"/>
      <c r="BM1052" s="114"/>
      <c r="BN1052" s="114"/>
      <c r="BP1052" s="114"/>
      <c r="BQ1052" s="115"/>
      <c r="BR1052" s="115"/>
      <c r="BS1052" s="115"/>
      <c r="BT1052" s="115"/>
      <c r="BU1052" s="115"/>
      <c r="BV1052" s="115"/>
      <c r="BW1052" s="115"/>
      <c r="BX1052" s="115"/>
      <c r="BY1052" s="115"/>
      <c r="BZ1052" s="115"/>
      <c r="CA1052" s="115"/>
      <c r="CB1052" s="115"/>
      <c r="CC1052" s="201"/>
      <c r="CD1052" s="201"/>
      <c r="CE1052" s="201"/>
      <c r="CG1052" s="223"/>
      <c r="CH1052" s="223"/>
      <c r="CI1052" s="223"/>
      <c r="CJ1052" s="223"/>
      <c r="CK1052" s="223"/>
      <c r="CL1052" s="223"/>
      <c r="CM1052" s="223"/>
      <c r="CN1052" s="223"/>
      <c r="CO1052" s="223"/>
      <c r="CP1052" s="223"/>
      <c r="CQ1052" s="223"/>
      <c r="CR1052" s="223"/>
      <c r="CS1052" s="223"/>
      <c r="CT1052" s="223"/>
      <c r="CU1052" s="223"/>
      <c r="CV1052" s="223"/>
      <c r="CW1052" s="201"/>
      <c r="CX1052" s="201"/>
    </row>
    <row r="1053" spans="3:102">
      <c r="C1053" s="116"/>
      <c r="E1053" s="205"/>
      <c r="F1053" s="205"/>
      <c r="G1053" s="205"/>
      <c r="H1053" s="205"/>
      <c r="I1053" s="205"/>
      <c r="K1053" s="114"/>
      <c r="L1053" s="114"/>
      <c r="M1053" s="114"/>
      <c r="N1053" s="114"/>
      <c r="O1053" s="114"/>
      <c r="Q1053" s="115"/>
      <c r="R1053" s="115"/>
      <c r="S1053" s="115"/>
      <c r="T1053" s="115"/>
      <c r="U1053" s="115"/>
      <c r="W1053" s="223"/>
      <c r="Z1053" s="205"/>
      <c r="AA1053" s="204"/>
      <c r="AB1053" s="204"/>
      <c r="AC1053" s="114"/>
      <c r="AD1053" s="221"/>
      <c r="AE1053" s="221"/>
      <c r="AF1053" s="115"/>
      <c r="AG1053" s="115"/>
      <c r="AH1053" s="115"/>
      <c r="AI1053" s="115"/>
      <c r="AJ1053" s="115"/>
      <c r="AK1053" s="202"/>
      <c r="AL1053" s="222"/>
      <c r="AO1053" s="205"/>
      <c r="AP1053" s="205"/>
      <c r="AQ1053" s="205"/>
      <c r="AR1053" s="205"/>
      <c r="AS1053" s="205"/>
      <c r="AT1053" s="205"/>
      <c r="AU1053" s="205"/>
      <c r="AV1053" s="205"/>
      <c r="AW1053" s="205"/>
      <c r="AX1053" s="205"/>
      <c r="AY1053" s="205"/>
      <c r="AZ1053" s="205"/>
      <c r="BA1053" s="205"/>
      <c r="BB1053" s="205"/>
      <c r="BC1053" s="205"/>
      <c r="BD1053" s="205"/>
      <c r="BE1053" s="215"/>
      <c r="BF1053" s="215"/>
      <c r="BG1053" s="215"/>
      <c r="BH1053" s="201"/>
      <c r="BJ1053" s="114"/>
      <c r="BK1053" s="114"/>
      <c r="BL1053" s="114"/>
      <c r="BM1053" s="114"/>
      <c r="BN1053" s="114"/>
      <c r="BP1053" s="114"/>
      <c r="BQ1053" s="115"/>
      <c r="BR1053" s="115"/>
      <c r="BS1053" s="115"/>
      <c r="BT1053" s="115"/>
      <c r="BU1053" s="115"/>
      <c r="BV1053" s="115"/>
      <c r="BW1053" s="115"/>
      <c r="BX1053" s="115"/>
      <c r="BY1053" s="115"/>
      <c r="BZ1053" s="115"/>
      <c r="CA1053" s="115"/>
      <c r="CB1053" s="115"/>
      <c r="CC1053" s="201"/>
      <c r="CD1053" s="201"/>
      <c r="CE1053" s="201"/>
      <c r="CG1053" s="223"/>
      <c r="CH1053" s="223"/>
      <c r="CI1053" s="223"/>
      <c r="CJ1053" s="223"/>
      <c r="CK1053" s="223"/>
      <c r="CL1053" s="223"/>
      <c r="CM1053" s="223"/>
      <c r="CN1053" s="223"/>
      <c r="CO1053" s="223"/>
      <c r="CP1053" s="223"/>
      <c r="CQ1053" s="223"/>
      <c r="CR1053" s="223"/>
      <c r="CS1053" s="223"/>
      <c r="CT1053" s="223"/>
      <c r="CU1053" s="223"/>
      <c r="CV1053" s="223"/>
      <c r="CW1053" s="201"/>
      <c r="CX1053" s="201"/>
    </row>
    <row r="1054" spans="3:102">
      <c r="C1054" s="116"/>
      <c r="E1054" s="205"/>
      <c r="F1054" s="205"/>
      <c r="G1054" s="205"/>
      <c r="H1054" s="205"/>
      <c r="I1054" s="205"/>
      <c r="K1054" s="114"/>
      <c r="L1054" s="114"/>
      <c r="M1054" s="114"/>
      <c r="N1054" s="114"/>
      <c r="O1054" s="114"/>
      <c r="Q1054" s="115"/>
      <c r="R1054" s="115"/>
      <c r="S1054" s="115"/>
      <c r="T1054" s="115"/>
      <c r="U1054" s="115"/>
      <c r="W1054" s="223"/>
      <c r="Z1054" s="205"/>
      <c r="AA1054" s="204"/>
      <c r="AB1054" s="204"/>
      <c r="AC1054" s="114"/>
      <c r="AD1054" s="221"/>
      <c r="AE1054" s="221"/>
      <c r="AF1054" s="115"/>
      <c r="AG1054" s="115"/>
      <c r="AH1054" s="115"/>
      <c r="AI1054" s="115"/>
      <c r="AJ1054" s="115"/>
      <c r="AK1054" s="202"/>
      <c r="AL1054" s="222"/>
      <c r="AO1054" s="205"/>
      <c r="AP1054" s="205"/>
      <c r="AQ1054" s="205"/>
      <c r="AR1054" s="205"/>
      <c r="AS1054" s="205"/>
      <c r="AT1054" s="205"/>
      <c r="AU1054" s="205"/>
      <c r="AV1054" s="205"/>
      <c r="AW1054" s="205"/>
      <c r="AX1054" s="205"/>
      <c r="AY1054" s="205"/>
      <c r="AZ1054" s="205"/>
      <c r="BA1054" s="205"/>
      <c r="BB1054" s="205"/>
      <c r="BC1054" s="205"/>
      <c r="BD1054" s="205"/>
      <c r="BE1054" s="215"/>
      <c r="BF1054" s="215"/>
      <c r="BG1054" s="215"/>
      <c r="BH1054" s="201"/>
      <c r="BJ1054" s="114"/>
      <c r="BK1054" s="114"/>
      <c r="BL1054" s="114"/>
      <c r="BM1054" s="114"/>
      <c r="BN1054" s="114"/>
      <c r="BP1054" s="114"/>
      <c r="BQ1054" s="115"/>
      <c r="BR1054" s="115"/>
      <c r="BS1054" s="115"/>
      <c r="BT1054" s="115"/>
      <c r="BU1054" s="115"/>
      <c r="BV1054" s="115"/>
      <c r="BW1054" s="115"/>
      <c r="BX1054" s="115"/>
      <c r="BY1054" s="115"/>
      <c r="BZ1054" s="115"/>
      <c r="CA1054" s="115"/>
      <c r="CB1054" s="115"/>
      <c r="CC1054" s="201"/>
      <c r="CD1054" s="201"/>
      <c r="CE1054" s="201"/>
      <c r="CG1054" s="223"/>
      <c r="CH1054" s="223"/>
      <c r="CI1054" s="223"/>
      <c r="CJ1054" s="223"/>
      <c r="CK1054" s="223"/>
      <c r="CL1054" s="223"/>
      <c r="CM1054" s="223"/>
      <c r="CN1054" s="223"/>
      <c r="CO1054" s="223"/>
      <c r="CP1054" s="223"/>
      <c r="CQ1054" s="223"/>
      <c r="CR1054" s="223"/>
      <c r="CS1054" s="223"/>
      <c r="CT1054" s="223"/>
      <c r="CU1054" s="223"/>
      <c r="CV1054" s="223"/>
      <c r="CW1054" s="201"/>
      <c r="CX1054" s="201"/>
    </row>
    <row r="1055" spans="3:102">
      <c r="C1055" s="116"/>
      <c r="E1055" s="205"/>
      <c r="F1055" s="205"/>
      <c r="G1055" s="205"/>
      <c r="H1055" s="205"/>
      <c r="I1055" s="205"/>
      <c r="K1055" s="114"/>
      <c r="L1055" s="114"/>
      <c r="M1055" s="114"/>
      <c r="N1055" s="114"/>
      <c r="O1055" s="114"/>
      <c r="Q1055" s="115"/>
      <c r="R1055" s="115"/>
      <c r="S1055" s="115"/>
      <c r="T1055" s="115"/>
      <c r="U1055" s="115"/>
      <c r="W1055" s="223"/>
      <c r="Z1055" s="205"/>
      <c r="AA1055" s="204"/>
      <c r="AB1055" s="204"/>
      <c r="AC1055" s="114"/>
      <c r="AD1055" s="221"/>
      <c r="AE1055" s="221"/>
      <c r="AF1055" s="115"/>
      <c r="AG1055" s="115"/>
      <c r="AH1055" s="115"/>
      <c r="AI1055" s="115"/>
      <c r="AJ1055" s="115"/>
      <c r="AK1055" s="202"/>
      <c r="AL1055" s="222"/>
      <c r="AO1055" s="205"/>
      <c r="AP1055" s="205"/>
      <c r="AQ1055" s="205"/>
      <c r="AR1055" s="205"/>
      <c r="AS1055" s="205"/>
      <c r="AT1055" s="205"/>
      <c r="AU1055" s="205"/>
      <c r="AV1055" s="205"/>
      <c r="AW1055" s="205"/>
      <c r="AX1055" s="205"/>
      <c r="AY1055" s="205"/>
      <c r="AZ1055" s="205"/>
      <c r="BA1055" s="205"/>
      <c r="BB1055" s="205"/>
      <c r="BC1055" s="205"/>
      <c r="BD1055" s="205"/>
      <c r="BE1055" s="215"/>
      <c r="BF1055" s="215"/>
      <c r="BG1055" s="215"/>
      <c r="BH1055" s="201"/>
      <c r="BJ1055" s="114"/>
      <c r="BK1055" s="114"/>
      <c r="BL1055" s="114"/>
      <c r="BM1055" s="114"/>
      <c r="BN1055" s="114"/>
      <c r="BP1055" s="114"/>
      <c r="BQ1055" s="115"/>
      <c r="BR1055" s="115"/>
      <c r="BS1055" s="115"/>
      <c r="BT1055" s="115"/>
      <c r="BU1055" s="115"/>
      <c r="BV1055" s="115"/>
      <c r="BW1055" s="115"/>
      <c r="BX1055" s="115"/>
      <c r="BY1055" s="115"/>
      <c r="BZ1055" s="115"/>
      <c r="CA1055" s="115"/>
      <c r="CB1055" s="115"/>
      <c r="CC1055" s="201"/>
      <c r="CD1055" s="201"/>
      <c r="CE1055" s="201"/>
      <c r="CG1055" s="223"/>
      <c r="CH1055" s="223"/>
      <c r="CI1055" s="223"/>
      <c r="CJ1055" s="223"/>
      <c r="CK1055" s="223"/>
      <c r="CL1055" s="223"/>
      <c r="CM1055" s="223"/>
      <c r="CN1055" s="223"/>
      <c r="CO1055" s="223"/>
      <c r="CP1055" s="223"/>
      <c r="CQ1055" s="223"/>
      <c r="CR1055" s="223"/>
      <c r="CS1055" s="223"/>
      <c r="CT1055" s="223"/>
      <c r="CU1055" s="223"/>
      <c r="CV1055" s="223"/>
      <c r="CW1055" s="201"/>
      <c r="CX1055" s="201"/>
    </row>
    <row r="1056" spans="3:102">
      <c r="C1056" s="116"/>
      <c r="E1056" s="205"/>
      <c r="F1056" s="205"/>
      <c r="G1056" s="205"/>
      <c r="H1056" s="205"/>
      <c r="I1056" s="205"/>
      <c r="K1056" s="114"/>
      <c r="L1056" s="114"/>
      <c r="M1056" s="114"/>
      <c r="N1056" s="114"/>
      <c r="O1056" s="114"/>
      <c r="Q1056" s="115"/>
      <c r="R1056" s="115"/>
      <c r="S1056" s="115"/>
      <c r="T1056" s="115"/>
      <c r="U1056" s="115"/>
      <c r="W1056" s="223"/>
      <c r="Z1056" s="205"/>
      <c r="AA1056" s="204"/>
      <c r="AB1056" s="204"/>
      <c r="AC1056" s="114"/>
      <c r="AD1056" s="221"/>
      <c r="AE1056" s="221"/>
      <c r="AF1056" s="115"/>
      <c r="AG1056" s="115"/>
      <c r="AH1056" s="115"/>
      <c r="AI1056" s="115"/>
      <c r="AJ1056" s="115"/>
      <c r="AK1056" s="202"/>
      <c r="AL1056" s="222"/>
      <c r="AO1056" s="205"/>
      <c r="AP1056" s="205"/>
      <c r="AQ1056" s="205"/>
      <c r="AR1056" s="205"/>
      <c r="AS1056" s="205"/>
      <c r="AT1056" s="205"/>
      <c r="AU1056" s="205"/>
      <c r="AV1056" s="205"/>
      <c r="AW1056" s="205"/>
      <c r="AX1056" s="205"/>
      <c r="AY1056" s="205"/>
      <c r="AZ1056" s="205"/>
      <c r="BA1056" s="205"/>
      <c r="BB1056" s="205"/>
      <c r="BC1056" s="205"/>
      <c r="BD1056" s="205"/>
      <c r="BE1056" s="215"/>
      <c r="BF1056" s="215"/>
      <c r="BG1056" s="215"/>
      <c r="BH1056" s="201"/>
      <c r="BJ1056" s="114"/>
      <c r="BK1056" s="114"/>
      <c r="BL1056" s="114"/>
      <c r="BM1056" s="114"/>
      <c r="BN1056" s="114"/>
      <c r="BP1056" s="114"/>
      <c r="BQ1056" s="115"/>
      <c r="BR1056" s="115"/>
      <c r="BS1056" s="115"/>
      <c r="BT1056" s="115"/>
      <c r="BU1056" s="115"/>
      <c r="BV1056" s="115"/>
      <c r="BW1056" s="115"/>
      <c r="BX1056" s="115"/>
      <c r="BY1056" s="115"/>
      <c r="BZ1056" s="115"/>
      <c r="CA1056" s="115"/>
      <c r="CB1056" s="115"/>
      <c r="CC1056" s="201"/>
      <c r="CD1056" s="201"/>
      <c r="CE1056" s="201"/>
      <c r="CG1056" s="223"/>
      <c r="CH1056" s="223"/>
      <c r="CI1056" s="223"/>
      <c r="CJ1056" s="223"/>
      <c r="CK1056" s="223"/>
      <c r="CL1056" s="223"/>
      <c r="CM1056" s="223"/>
      <c r="CN1056" s="223"/>
      <c r="CO1056" s="223"/>
      <c r="CP1056" s="223"/>
      <c r="CQ1056" s="223"/>
      <c r="CR1056" s="223"/>
      <c r="CS1056" s="223"/>
      <c r="CT1056" s="223"/>
      <c r="CU1056" s="223"/>
      <c r="CV1056" s="223"/>
      <c r="CW1056" s="201"/>
      <c r="CX1056" s="201"/>
    </row>
    <row r="1057" spans="3:102">
      <c r="C1057" s="116"/>
      <c r="E1057" s="205"/>
      <c r="F1057" s="205"/>
      <c r="G1057" s="205"/>
      <c r="H1057" s="205"/>
      <c r="I1057" s="205"/>
      <c r="K1057" s="114"/>
      <c r="L1057" s="114"/>
      <c r="M1057" s="114"/>
      <c r="N1057" s="114"/>
      <c r="O1057" s="114"/>
      <c r="Q1057" s="115"/>
      <c r="R1057" s="115"/>
      <c r="S1057" s="115"/>
      <c r="T1057" s="115"/>
      <c r="U1057" s="115"/>
      <c r="W1057" s="223"/>
      <c r="Z1057" s="205"/>
      <c r="AA1057" s="204"/>
      <c r="AB1057" s="204"/>
      <c r="AC1057" s="114"/>
      <c r="AD1057" s="221"/>
      <c r="AE1057" s="221"/>
      <c r="AF1057" s="115"/>
      <c r="AG1057" s="115"/>
      <c r="AH1057" s="115"/>
      <c r="AI1057" s="115"/>
      <c r="AJ1057" s="115"/>
      <c r="AK1057" s="202"/>
      <c r="AL1057" s="222"/>
      <c r="AO1057" s="205"/>
      <c r="AP1057" s="205"/>
      <c r="AQ1057" s="205"/>
      <c r="AR1057" s="205"/>
      <c r="AS1057" s="205"/>
      <c r="AT1057" s="205"/>
      <c r="AU1057" s="205"/>
      <c r="AV1057" s="205"/>
      <c r="AW1057" s="205"/>
      <c r="AX1057" s="205"/>
      <c r="AY1057" s="205"/>
      <c r="AZ1057" s="205"/>
      <c r="BA1057" s="205"/>
      <c r="BB1057" s="205"/>
      <c r="BC1057" s="205"/>
      <c r="BD1057" s="205"/>
      <c r="BE1057" s="215"/>
      <c r="BF1057" s="215"/>
      <c r="BG1057" s="215"/>
      <c r="BH1057" s="201"/>
      <c r="BJ1057" s="114"/>
      <c r="BK1057" s="114"/>
      <c r="BL1057" s="114"/>
      <c r="BM1057" s="114"/>
      <c r="BN1057" s="114"/>
      <c r="BP1057" s="114"/>
      <c r="BQ1057" s="115"/>
      <c r="BR1057" s="115"/>
      <c r="BS1057" s="115"/>
      <c r="BT1057" s="115"/>
      <c r="BU1057" s="115"/>
      <c r="BV1057" s="115"/>
      <c r="BW1057" s="115"/>
      <c r="BX1057" s="115"/>
      <c r="BY1057" s="115"/>
      <c r="BZ1057" s="115"/>
      <c r="CA1057" s="115"/>
      <c r="CB1057" s="115"/>
      <c r="CC1057" s="201"/>
      <c r="CD1057" s="201"/>
      <c r="CE1057" s="201"/>
      <c r="CG1057" s="223"/>
      <c r="CH1057" s="223"/>
      <c r="CI1057" s="223"/>
      <c r="CJ1057" s="223"/>
      <c r="CK1057" s="223"/>
      <c r="CL1057" s="223"/>
      <c r="CM1057" s="223"/>
      <c r="CN1057" s="223"/>
      <c r="CO1057" s="223"/>
      <c r="CP1057" s="223"/>
      <c r="CQ1057" s="223"/>
      <c r="CR1057" s="223"/>
      <c r="CS1057" s="223"/>
      <c r="CT1057" s="223"/>
      <c r="CU1057" s="223"/>
      <c r="CV1057" s="223"/>
      <c r="CW1057" s="201"/>
      <c r="CX1057" s="201"/>
    </row>
    <row r="1058" spans="3:102">
      <c r="C1058" s="116"/>
      <c r="E1058" s="205"/>
      <c r="F1058" s="205"/>
      <c r="G1058" s="205"/>
      <c r="H1058" s="205"/>
      <c r="I1058" s="205"/>
      <c r="K1058" s="114"/>
      <c r="L1058" s="114"/>
      <c r="M1058" s="114"/>
      <c r="N1058" s="114"/>
      <c r="O1058" s="114"/>
      <c r="Q1058" s="115"/>
      <c r="R1058" s="115"/>
      <c r="S1058" s="115"/>
      <c r="T1058" s="115"/>
      <c r="U1058" s="115"/>
      <c r="W1058" s="223"/>
      <c r="Z1058" s="205"/>
      <c r="AA1058" s="204"/>
      <c r="AB1058" s="204"/>
      <c r="AC1058" s="114"/>
      <c r="AD1058" s="221"/>
      <c r="AE1058" s="221"/>
      <c r="AF1058" s="115"/>
      <c r="AG1058" s="115"/>
      <c r="AH1058" s="115"/>
      <c r="AI1058" s="115"/>
      <c r="AJ1058" s="115"/>
      <c r="AK1058" s="202"/>
      <c r="AL1058" s="222"/>
      <c r="AO1058" s="205"/>
      <c r="AP1058" s="205"/>
      <c r="AQ1058" s="205"/>
      <c r="AR1058" s="205"/>
      <c r="AS1058" s="205"/>
      <c r="AT1058" s="205"/>
      <c r="AU1058" s="205"/>
      <c r="AV1058" s="205"/>
      <c r="AW1058" s="205"/>
      <c r="AX1058" s="205"/>
      <c r="AY1058" s="205"/>
      <c r="AZ1058" s="205"/>
      <c r="BA1058" s="205"/>
      <c r="BB1058" s="205"/>
      <c r="BC1058" s="205"/>
      <c r="BD1058" s="205"/>
      <c r="BE1058" s="215"/>
      <c r="BF1058" s="215"/>
      <c r="BG1058" s="215"/>
      <c r="BH1058" s="201"/>
      <c r="BJ1058" s="114"/>
      <c r="BK1058" s="114"/>
      <c r="BL1058" s="114"/>
      <c r="BM1058" s="114"/>
      <c r="BN1058" s="114"/>
      <c r="BP1058" s="114"/>
      <c r="BQ1058" s="115"/>
      <c r="BR1058" s="115"/>
      <c r="BS1058" s="115"/>
      <c r="BT1058" s="115"/>
      <c r="BU1058" s="115"/>
      <c r="BV1058" s="115"/>
      <c r="BW1058" s="115"/>
      <c r="BX1058" s="115"/>
      <c r="BY1058" s="115"/>
      <c r="BZ1058" s="115"/>
      <c r="CA1058" s="115"/>
      <c r="CB1058" s="115"/>
      <c r="CC1058" s="201"/>
      <c r="CD1058" s="201"/>
      <c r="CE1058" s="201"/>
      <c r="CG1058" s="223"/>
      <c r="CH1058" s="223"/>
      <c r="CI1058" s="223"/>
      <c r="CJ1058" s="223"/>
      <c r="CK1058" s="223"/>
      <c r="CL1058" s="223"/>
      <c r="CM1058" s="223"/>
      <c r="CN1058" s="223"/>
      <c r="CO1058" s="223"/>
      <c r="CP1058" s="223"/>
      <c r="CQ1058" s="223"/>
      <c r="CR1058" s="223"/>
      <c r="CS1058" s="223"/>
      <c r="CT1058" s="223"/>
      <c r="CU1058" s="223"/>
      <c r="CV1058" s="223"/>
      <c r="CW1058" s="201"/>
      <c r="CX1058" s="201"/>
    </row>
    <row r="1059" spans="3:102">
      <c r="C1059" s="116"/>
      <c r="E1059" s="205"/>
      <c r="F1059" s="205"/>
      <c r="G1059" s="205"/>
      <c r="H1059" s="205"/>
      <c r="I1059" s="205"/>
      <c r="K1059" s="114"/>
      <c r="L1059" s="114"/>
      <c r="M1059" s="114"/>
      <c r="N1059" s="114"/>
      <c r="O1059" s="114"/>
      <c r="Q1059" s="115"/>
      <c r="R1059" s="115"/>
      <c r="S1059" s="115"/>
      <c r="T1059" s="115"/>
      <c r="U1059" s="115"/>
      <c r="W1059" s="223"/>
      <c r="Z1059" s="205"/>
      <c r="AA1059" s="204"/>
      <c r="AB1059" s="204"/>
      <c r="AC1059" s="114"/>
      <c r="AD1059" s="221"/>
      <c r="AE1059" s="221"/>
      <c r="AF1059" s="115"/>
      <c r="AG1059" s="115"/>
      <c r="AH1059" s="115"/>
      <c r="AI1059" s="115"/>
      <c r="AJ1059" s="115"/>
      <c r="AK1059" s="202"/>
      <c r="AL1059" s="222"/>
      <c r="AO1059" s="205"/>
      <c r="AP1059" s="205"/>
      <c r="AQ1059" s="205"/>
      <c r="AR1059" s="205"/>
      <c r="AS1059" s="205"/>
      <c r="AT1059" s="205"/>
      <c r="AU1059" s="205"/>
      <c r="AV1059" s="205"/>
      <c r="AW1059" s="205"/>
      <c r="AX1059" s="205"/>
      <c r="AY1059" s="205"/>
      <c r="AZ1059" s="205"/>
      <c r="BA1059" s="205"/>
      <c r="BB1059" s="205"/>
      <c r="BC1059" s="205"/>
      <c r="BD1059" s="205"/>
      <c r="BE1059" s="215"/>
      <c r="BF1059" s="215"/>
      <c r="BG1059" s="215"/>
      <c r="BH1059" s="201"/>
      <c r="BJ1059" s="114"/>
      <c r="BK1059" s="114"/>
      <c r="BL1059" s="114"/>
      <c r="BM1059" s="114"/>
      <c r="BN1059" s="114"/>
      <c r="BP1059" s="114"/>
      <c r="BQ1059" s="115"/>
      <c r="BR1059" s="115"/>
      <c r="BS1059" s="115"/>
      <c r="BT1059" s="115"/>
      <c r="BU1059" s="115"/>
      <c r="BV1059" s="115"/>
      <c r="BW1059" s="115"/>
      <c r="BX1059" s="115"/>
      <c r="BY1059" s="115"/>
      <c r="BZ1059" s="115"/>
      <c r="CA1059" s="115"/>
      <c r="CB1059" s="115"/>
      <c r="CC1059" s="201"/>
      <c r="CD1059" s="201"/>
      <c r="CE1059" s="201"/>
      <c r="CG1059" s="223"/>
      <c r="CH1059" s="223"/>
      <c r="CI1059" s="223"/>
      <c r="CJ1059" s="223"/>
      <c r="CK1059" s="223"/>
      <c r="CL1059" s="223"/>
      <c r="CM1059" s="223"/>
      <c r="CN1059" s="223"/>
      <c r="CO1059" s="223"/>
      <c r="CP1059" s="223"/>
      <c r="CQ1059" s="223"/>
      <c r="CR1059" s="223"/>
      <c r="CS1059" s="223"/>
      <c r="CT1059" s="223"/>
      <c r="CU1059" s="223"/>
      <c r="CV1059" s="223"/>
      <c r="CW1059" s="201"/>
      <c r="CX1059" s="201"/>
    </row>
    <row r="1060" spans="3:102">
      <c r="C1060" s="116"/>
      <c r="E1060" s="205"/>
      <c r="F1060" s="205"/>
      <c r="G1060" s="205"/>
      <c r="H1060" s="205"/>
      <c r="I1060" s="205"/>
      <c r="K1060" s="114"/>
      <c r="L1060" s="114"/>
      <c r="M1060" s="114"/>
      <c r="N1060" s="114"/>
      <c r="O1060" s="114"/>
      <c r="Q1060" s="115"/>
      <c r="R1060" s="115"/>
      <c r="S1060" s="115"/>
      <c r="T1060" s="115"/>
      <c r="U1060" s="115"/>
      <c r="W1060" s="223"/>
      <c r="Z1060" s="205"/>
      <c r="AA1060" s="204"/>
      <c r="AB1060" s="204"/>
      <c r="AC1060" s="114"/>
      <c r="AD1060" s="221"/>
      <c r="AE1060" s="221"/>
      <c r="AF1060" s="115"/>
      <c r="AG1060" s="115"/>
      <c r="AH1060" s="115"/>
      <c r="AI1060" s="115"/>
      <c r="AJ1060" s="115"/>
      <c r="AK1060" s="202"/>
      <c r="AL1060" s="222"/>
      <c r="AO1060" s="205"/>
      <c r="AP1060" s="205"/>
      <c r="AQ1060" s="205"/>
      <c r="AR1060" s="205"/>
      <c r="AS1060" s="205"/>
      <c r="AT1060" s="205"/>
      <c r="AU1060" s="205"/>
      <c r="AV1060" s="205"/>
      <c r="AW1060" s="205"/>
      <c r="AX1060" s="205"/>
      <c r="AY1060" s="205"/>
      <c r="AZ1060" s="205"/>
      <c r="BA1060" s="205"/>
      <c r="BB1060" s="205"/>
      <c r="BC1060" s="205"/>
      <c r="BD1060" s="205"/>
      <c r="BE1060" s="215"/>
      <c r="BF1060" s="215"/>
      <c r="BG1060" s="215"/>
      <c r="BH1060" s="201"/>
      <c r="BJ1060" s="114"/>
      <c r="BK1060" s="114"/>
      <c r="BL1060" s="114"/>
      <c r="BM1060" s="114"/>
      <c r="BN1060" s="114"/>
      <c r="BP1060" s="114"/>
      <c r="BQ1060" s="115"/>
      <c r="BR1060" s="115"/>
      <c r="BS1060" s="115"/>
      <c r="BT1060" s="115"/>
      <c r="BU1060" s="115"/>
      <c r="BV1060" s="115"/>
      <c r="BW1060" s="115"/>
      <c r="BX1060" s="115"/>
      <c r="BY1060" s="115"/>
      <c r="BZ1060" s="115"/>
      <c r="CA1060" s="115"/>
      <c r="CB1060" s="115"/>
      <c r="CC1060" s="201"/>
      <c r="CD1060" s="201"/>
      <c r="CE1060" s="201"/>
      <c r="CG1060" s="223"/>
      <c r="CH1060" s="223"/>
      <c r="CI1060" s="223"/>
      <c r="CJ1060" s="223"/>
      <c r="CK1060" s="223"/>
      <c r="CL1060" s="223"/>
      <c r="CM1060" s="223"/>
      <c r="CN1060" s="223"/>
      <c r="CO1060" s="223"/>
      <c r="CP1060" s="223"/>
      <c r="CQ1060" s="223"/>
      <c r="CR1060" s="223"/>
      <c r="CS1060" s="223"/>
      <c r="CT1060" s="223"/>
      <c r="CU1060" s="223"/>
      <c r="CV1060" s="223"/>
      <c r="CW1060" s="201"/>
      <c r="CX1060" s="201"/>
    </row>
    <row r="1061" spans="3:102">
      <c r="C1061" s="116"/>
      <c r="E1061" s="205"/>
      <c r="F1061" s="205"/>
      <c r="G1061" s="205"/>
      <c r="H1061" s="205"/>
      <c r="I1061" s="205"/>
      <c r="K1061" s="114"/>
      <c r="L1061" s="114"/>
      <c r="M1061" s="114"/>
      <c r="N1061" s="114"/>
      <c r="O1061" s="114"/>
      <c r="Q1061" s="115"/>
      <c r="R1061" s="115"/>
      <c r="S1061" s="115"/>
      <c r="T1061" s="115"/>
      <c r="U1061" s="115"/>
      <c r="W1061" s="223"/>
      <c r="Z1061" s="205"/>
      <c r="AA1061" s="204"/>
      <c r="AB1061" s="204"/>
      <c r="AC1061" s="114"/>
      <c r="AD1061" s="221"/>
      <c r="AE1061" s="221"/>
      <c r="AF1061" s="115"/>
      <c r="AG1061" s="115"/>
      <c r="AH1061" s="115"/>
      <c r="AI1061" s="115"/>
      <c r="AJ1061" s="115"/>
      <c r="AK1061" s="202"/>
      <c r="AL1061" s="222"/>
      <c r="AO1061" s="205"/>
      <c r="AP1061" s="205"/>
      <c r="AQ1061" s="205"/>
      <c r="AR1061" s="205"/>
      <c r="AS1061" s="205"/>
      <c r="AT1061" s="205"/>
      <c r="AU1061" s="205"/>
      <c r="AV1061" s="205"/>
      <c r="AW1061" s="205"/>
      <c r="AX1061" s="205"/>
      <c r="AY1061" s="205"/>
      <c r="AZ1061" s="205"/>
      <c r="BA1061" s="205"/>
      <c r="BB1061" s="205"/>
      <c r="BC1061" s="205"/>
      <c r="BD1061" s="205"/>
      <c r="BE1061" s="215"/>
      <c r="BF1061" s="215"/>
      <c r="BG1061" s="215"/>
      <c r="BH1061" s="201"/>
      <c r="BJ1061" s="114"/>
      <c r="BK1061" s="114"/>
      <c r="BL1061" s="114"/>
      <c r="BM1061" s="114"/>
      <c r="BN1061" s="114"/>
      <c r="BP1061" s="114"/>
      <c r="BQ1061" s="115"/>
      <c r="BR1061" s="115"/>
      <c r="BS1061" s="115"/>
      <c r="BT1061" s="115"/>
      <c r="BU1061" s="115"/>
      <c r="BV1061" s="115"/>
      <c r="BW1061" s="115"/>
      <c r="BX1061" s="115"/>
      <c r="BY1061" s="115"/>
      <c r="BZ1061" s="115"/>
      <c r="CA1061" s="115"/>
      <c r="CB1061" s="115"/>
      <c r="CC1061" s="201"/>
      <c r="CD1061" s="201"/>
      <c r="CE1061" s="201"/>
      <c r="CG1061" s="223"/>
      <c r="CH1061" s="223"/>
      <c r="CI1061" s="223"/>
      <c r="CJ1061" s="223"/>
      <c r="CK1061" s="223"/>
      <c r="CL1061" s="223"/>
      <c r="CM1061" s="223"/>
      <c r="CN1061" s="223"/>
      <c r="CO1061" s="223"/>
      <c r="CP1061" s="223"/>
      <c r="CQ1061" s="223"/>
      <c r="CR1061" s="223"/>
      <c r="CS1061" s="223"/>
      <c r="CT1061" s="223"/>
      <c r="CU1061" s="223"/>
      <c r="CV1061" s="223"/>
      <c r="CW1061" s="201"/>
      <c r="CX1061" s="201"/>
    </row>
    <row r="1062" spans="3:102">
      <c r="C1062" s="116"/>
      <c r="E1062" s="205"/>
      <c r="F1062" s="205"/>
      <c r="G1062" s="205"/>
      <c r="H1062" s="205"/>
      <c r="I1062" s="205"/>
      <c r="K1062" s="114"/>
      <c r="L1062" s="114"/>
      <c r="M1062" s="114"/>
      <c r="N1062" s="114"/>
      <c r="O1062" s="114"/>
      <c r="Q1062" s="115"/>
      <c r="R1062" s="115"/>
      <c r="S1062" s="115"/>
      <c r="T1062" s="115"/>
      <c r="U1062" s="115"/>
      <c r="W1062" s="223"/>
      <c r="Z1062" s="205"/>
      <c r="AA1062" s="204"/>
      <c r="AB1062" s="204"/>
      <c r="AC1062" s="114"/>
      <c r="AD1062" s="221"/>
      <c r="AE1062" s="221"/>
      <c r="AF1062" s="115"/>
      <c r="AG1062" s="115"/>
      <c r="AH1062" s="115"/>
      <c r="AI1062" s="115"/>
      <c r="AJ1062" s="115"/>
      <c r="AK1062" s="202"/>
      <c r="AL1062" s="222"/>
      <c r="AO1062" s="205"/>
      <c r="AP1062" s="205"/>
      <c r="AQ1062" s="205"/>
      <c r="AR1062" s="205"/>
      <c r="AS1062" s="205"/>
      <c r="AT1062" s="205"/>
      <c r="AU1062" s="205"/>
      <c r="AV1062" s="205"/>
      <c r="AW1062" s="205"/>
      <c r="AX1062" s="205"/>
      <c r="AY1062" s="205"/>
      <c r="AZ1062" s="205"/>
      <c r="BA1062" s="205"/>
      <c r="BB1062" s="205"/>
      <c r="BC1062" s="205"/>
      <c r="BD1062" s="205"/>
      <c r="BE1062" s="215"/>
      <c r="BF1062" s="215"/>
      <c r="BG1062" s="215"/>
      <c r="BH1062" s="201"/>
      <c r="BJ1062" s="114"/>
      <c r="BK1062" s="114"/>
      <c r="BL1062" s="114"/>
      <c r="BM1062" s="114"/>
      <c r="BN1062" s="114"/>
      <c r="BP1062" s="114"/>
      <c r="BQ1062" s="115"/>
      <c r="BR1062" s="115"/>
      <c r="BS1062" s="115"/>
      <c r="BT1062" s="115"/>
      <c r="BU1062" s="115"/>
      <c r="BV1062" s="115"/>
      <c r="BW1062" s="115"/>
      <c r="BX1062" s="115"/>
      <c r="BY1062" s="115"/>
      <c r="BZ1062" s="115"/>
      <c r="CA1062" s="115"/>
      <c r="CB1062" s="115"/>
      <c r="CC1062" s="201"/>
      <c r="CD1062" s="201"/>
      <c r="CE1062" s="201"/>
      <c r="CG1062" s="223"/>
      <c r="CH1062" s="223"/>
      <c r="CI1062" s="223"/>
      <c r="CJ1062" s="223"/>
      <c r="CK1062" s="223"/>
      <c r="CL1062" s="223"/>
      <c r="CM1062" s="223"/>
      <c r="CN1062" s="223"/>
      <c r="CO1062" s="223"/>
      <c r="CP1062" s="223"/>
      <c r="CQ1062" s="223"/>
      <c r="CR1062" s="223"/>
      <c r="CS1062" s="223"/>
      <c r="CT1062" s="223"/>
      <c r="CU1062" s="223"/>
      <c r="CV1062" s="223"/>
      <c r="CW1062" s="201"/>
      <c r="CX1062" s="201"/>
    </row>
    <row r="1063" spans="3:102">
      <c r="C1063" s="116"/>
      <c r="E1063" s="205"/>
      <c r="F1063" s="205"/>
      <c r="G1063" s="205"/>
      <c r="H1063" s="205"/>
      <c r="I1063" s="205"/>
      <c r="K1063" s="114"/>
      <c r="L1063" s="114"/>
      <c r="M1063" s="114"/>
      <c r="N1063" s="114"/>
      <c r="O1063" s="114"/>
      <c r="Q1063" s="115"/>
      <c r="R1063" s="115"/>
      <c r="S1063" s="115"/>
      <c r="T1063" s="115"/>
      <c r="U1063" s="115"/>
      <c r="W1063" s="223"/>
      <c r="Z1063" s="205"/>
      <c r="AA1063" s="204"/>
      <c r="AB1063" s="204"/>
      <c r="AC1063" s="114"/>
      <c r="AD1063" s="221"/>
      <c r="AE1063" s="221"/>
      <c r="AF1063" s="115"/>
      <c r="AG1063" s="115"/>
      <c r="AH1063" s="115"/>
      <c r="AI1063" s="115"/>
      <c r="AJ1063" s="115"/>
      <c r="AK1063" s="202"/>
      <c r="AL1063" s="222"/>
      <c r="AO1063" s="205"/>
      <c r="AP1063" s="205"/>
      <c r="AQ1063" s="205"/>
      <c r="AR1063" s="205"/>
      <c r="AS1063" s="205"/>
      <c r="AT1063" s="205"/>
      <c r="AU1063" s="205"/>
      <c r="AV1063" s="205"/>
      <c r="AW1063" s="205"/>
      <c r="AX1063" s="205"/>
      <c r="AY1063" s="205"/>
      <c r="AZ1063" s="205"/>
      <c r="BA1063" s="205"/>
      <c r="BB1063" s="205"/>
      <c r="BC1063" s="205"/>
      <c r="BD1063" s="205"/>
      <c r="BE1063" s="215"/>
      <c r="BF1063" s="215"/>
      <c r="BG1063" s="215"/>
      <c r="BH1063" s="201"/>
      <c r="BJ1063" s="114"/>
      <c r="BK1063" s="114"/>
      <c r="BL1063" s="114"/>
      <c r="BM1063" s="114"/>
      <c r="BN1063" s="114"/>
      <c r="BP1063" s="114"/>
      <c r="BQ1063" s="115"/>
      <c r="BR1063" s="115"/>
      <c r="BS1063" s="115"/>
      <c r="BT1063" s="115"/>
      <c r="BU1063" s="115"/>
      <c r="BV1063" s="115"/>
      <c r="BW1063" s="115"/>
      <c r="BX1063" s="115"/>
      <c r="BY1063" s="115"/>
      <c r="BZ1063" s="115"/>
      <c r="CA1063" s="115"/>
      <c r="CB1063" s="115"/>
      <c r="CC1063" s="201"/>
      <c r="CD1063" s="201"/>
      <c r="CE1063" s="201"/>
      <c r="CG1063" s="223"/>
      <c r="CH1063" s="223"/>
      <c r="CI1063" s="223"/>
      <c r="CJ1063" s="223"/>
      <c r="CK1063" s="223"/>
      <c r="CL1063" s="223"/>
      <c r="CM1063" s="223"/>
      <c r="CN1063" s="223"/>
      <c r="CO1063" s="223"/>
      <c r="CP1063" s="223"/>
      <c r="CQ1063" s="223"/>
      <c r="CR1063" s="223"/>
      <c r="CS1063" s="223"/>
      <c r="CT1063" s="223"/>
      <c r="CU1063" s="223"/>
      <c r="CV1063" s="223"/>
      <c r="CW1063" s="201"/>
      <c r="CX1063" s="201"/>
    </row>
    <row r="1064" spans="3:102">
      <c r="C1064" s="116"/>
      <c r="E1064" s="205"/>
      <c r="F1064" s="205"/>
      <c r="G1064" s="205"/>
      <c r="H1064" s="205"/>
      <c r="I1064" s="205"/>
      <c r="K1064" s="114"/>
      <c r="L1064" s="114"/>
      <c r="M1064" s="114"/>
      <c r="N1064" s="114"/>
      <c r="O1064" s="114"/>
      <c r="Q1064" s="115"/>
      <c r="R1064" s="115"/>
      <c r="S1064" s="115"/>
      <c r="T1064" s="115"/>
      <c r="U1064" s="115"/>
      <c r="W1064" s="223"/>
      <c r="Z1064" s="205"/>
      <c r="AA1064" s="204"/>
      <c r="AB1064" s="204"/>
      <c r="AC1064" s="114"/>
      <c r="AD1064" s="221"/>
      <c r="AE1064" s="221"/>
      <c r="AF1064" s="115"/>
      <c r="AG1064" s="115"/>
      <c r="AH1064" s="115"/>
      <c r="AI1064" s="115"/>
      <c r="AJ1064" s="115"/>
      <c r="AK1064" s="202"/>
      <c r="AL1064" s="222"/>
      <c r="AO1064" s="205"/>
      <c r="AP1064" s="205"/>
      <c r="AQ1064" s="205"/>
      <c r="AR1064" s="205"/>
      <c r="AS1064" s="205"/>
      <c r="AT1064" s="205"/>
      <c r="AU1064" s="205"/>
      <c r="AV1064" s="205"/>
      <c r="AW1064" s="205"/>
      <c r="AX1064" s="205"/>
      <c r="AY1064" s="205"/>
      <c r="AZ1064" s="205"/>
      <c r="BA1064" s="205"/>
      <c r="BB1064" s="205"/>
      <c r="BC1064" s="205"/>
      <c r="BD1064" s="205"/>
      <c r="BE1064" s="215"/>
      <c r="BF1064" s="215"/>
      <c r="BG1064" s="215"/>
      <c r="BH1064" s="201"/>
      <c r="BJ1064" s="114"/>
      <c r="BK1064" s="114"/>
      <c r="BL1064" s="114"/>
      <c r="BM1064" s="114"/>
      <c r="BN1064" s="114"/>
      <c r="BP1064" s="114"/>
      <c r="BQ1064" s="115"/>
      <c r="BR1064" s="115"/>
      <c r="BS1064" s="115"/>
      <c r="BT1064" s="115"/>
      <c r="BU1064" s="115"/>
      <c r="BV1064" s="115"/>
      <c r="BW1064" s="115"/>
      <c r="BX1064" s="115"/>
      <c r="BY1064" s="115"/>
      <c r="BZ1064" s="115"/>
      <c r="CA1064" s="115"/>
      <c r="CB1064" s="115"/>
      <c r="CC1064" s="201"/>
      <c r="CD1064" s="201"/>
      <c r="CE1064" s="201"/>
      <c r="CG1064" s="223"/>
      <c r="CH1064" s="223"/>
      <c r="CI1064" s="223"/>
      <c r="CJ1064" s="223"/>
      <c r="CK1064" s="223"/>
      <c r="CL1064" s="223"/>
      <c r="CM1064" s="223"/>
      <c r="CN1064" s="223"/>
      <c r="CO1064" s="223"/>
      <c r="CP1064" s="223"/>
      <c r="CQ1064" s="223"/>
      <c r="CR1064" s="223"/>
      <c r="CS1064" s="223"/>
      <c r="CT1064" s="223"/>
      <c r="CU1064" s="223"/>
      <c r="CV1064" s="223"/>
      <c r="CW1064" s="201"/>
      <c r="CX1064" s="201"/>
    </row>
    <row r="1065" spans="3:102">
      <c r="C1065" s="116"/>
      <c r="E1065" s="205"/>
      <c r="F1065" s="205"/>
      <c r="G1065" s="205"/>
      <c r="H1065" s="205"/>
      <c r="I1065" s="205"/>
      <c r="K1065" s="114"/>
      <c r="L1065" s="114"/>
      <c r="M1065" s="114"/>
      <c r="N1065" s="114"/>
      <c r="O1065" s="114"/>
      <c r="Q1065" s="115"/>
      <c r="R1065" s="115"/>
      <c r="S1065" s="115"/>
      <c r="T1065" s="115"/>
      <c r="U1065" s="115"/>
      <c r="W1065" s="223"/>
      <c r="Z1065" s="205"/>
      <c r="AA1065" s="204"/>
      <c r="AB1065" s="204"/>
      <c r="AC1065" s="114"/>
      <c r="AD1065" s="221"/>
      <c r="AE1065" s="221"/>
      <c r="AF1065" s="115"/>
      <c r="AG1065" s="115"/>
      <c r="AH1065" s="115"/>
      <c r="AI1065" s="115"/>
      <c r="AJ1065" s="115"/>
      <c r="AK1065" s="202"/>
      <c r="AL1065" s="222"/>
      <c r="AO1065" s="205"/>
      <c r="AP1065" s="205"/>
      <c r="AQ1065" s="205"/>
      <c r="AR1065" s="205"/>
      <c r="AS1065" s="205"/>
      <c r="AT1065" s="205"/>
      <c r="AU1065" s="205"/>
      <c r="AV1065" s="205"/>
      <c r="AW1065" s="205"/>
      <c r="AX1065" s="205"/>
      <c r="AY1065" s="205"/>
      <c r="AZ1065" s="205"/>
      <c r="BA1065" s="205"/>
      <c r="BB1065" s="205"/>
      <c r="BC1065" s="205"/>
      <c r="BD1065" s="205"/>
      <c r="BE1065" s="215"/>
      <c r="BF1065" s="215"/>
      <c r="BG1065" s="215"/>
      <c r="BH1065" s="201"/>
      <c r="BJ1065" s="114"/>
      <c r="BK1065" s="114"/>
      <c r="BL1065" s="114"/>
      <c r="BM1065" s="114"/>
      <c r="BN1065" s="114"/>
      <c r="BP1065" s="114"/>
      <c r="BQ1065" s="115"/>
      <c r="BR1065" s="115"/>
      <c r="BS1065" s="115"/>
      <c r="BT1065" s="115"/>
      <c r="BU1065" s="115"/>
      <c r="BV1065" s="115"/>
      <c r="BW1065" s="115"/>
      <c r="BX1065" s="115"/>
      <c r="BY1065" s="115"/>
      <c r="BZ1065" s="115"/>
      <c r="CA1065" s="115"/>
      <c r="CB1065" s="115"/>
      <c r="CC1065" s="201"/>
      <c r="CD1065" s="201"/>
      <c r="CE1065" s="201"/>
      <c r="CG1065" s="223"/>
      <c r="CH1065" s="223"/>
      <c r="CI1065" s="223"/>
      <c r="CJ1065" s="223"/>
      <c r="CK1065" s="223"/>
      <c r="CL1065" s="223"/>
      <c r="CM1065" s="223"/>
      <c r="CN1065" s="223"/>
      <c r="CO1065" s="223"/>
      <c r="CP1065" s="223"/>
      <c r="CQ1065" s="223"/>
      <c r="CR1065" s="223"/>
      <c r="CS1065" s="223"/>
      <c r="CT1065" s="223"/>
      <c r="CU1065" s="223"/>
      <c r="CV1065" s="223"/>
      <c r="CW1065" s="201"/>
      <c r="CX1065" s="201"/>
    </row>
    <row r="1066" spans="3:102">
      <c r="C1066" s="116"/>
      <c r="E1066" s="205"/>
      <c r="F1066" s="205"/>
      <c r="G1066" s="205"/>
      <c r="H1066" s="205"/>
      <c r="I1066" s="205"/>
      <c r="K1066" s="114"/>
      <c r="L1066" s="114"/>
      <c r="M1066" s="114"/>
      <c r="N1066" s="114"/>
      <c r="O1066" s="114"/>
      <c r="Q1066" s="115"/>
      <c r="R1066" s="115"/>
      <c r="S1066" s="115"/>
      <c r="T1066" s="115"/>
      <c r="U1066" s="115"/>
      <c r="W1066" s="223"/>
      <c r="Z1066" s="205"/>
      <c r="AA1066" s="204"/>
      <c r="AB1066" s="204"/>
      <c r="AC1066" s="114"/>
      <c r="AD1066" s="221"/>
      <c r="AE1066" s="221"/>
      <c r="AF1066" s="115"/>
      <c r="AG1066" s="115"/>
      <c r="AH1066" s="115"/>
      <c r="AI1066" s="115"/>
      <c r="AJ1066" s="115"/>
      <c r="AK1066" s="202"/>
      <c r="AL1066" s="222"/>
      <c r="AO1066" s="205"/>
      <c r="AP1066" s="205"/>
      <c r="AQ1066" s="205"/>
      <c r="AR1066" s="205"/>
      <c r="AS1066" s="205"/>
      <c r="AT1066" s="205"/>
      <c r="AU1066" s="205"/>
      <c r="AV1066" s="205"/>
      <c r="AW1066" s="205"/>
      <c r="AX1066" s="205"/>
      <c r="AY1066" s="205"/>
      <c r="AZ1066" s="205"/>
      <c r="BA1066" s="205"/>
      <c r="BB1066" s="205"/>
      <c r="BC1066" s="205"/>
      <c r="BD1066" s="205"/>
      <c r="BE1066" s="215"/>
      <c r="BF1066" s="215"/>
      <c r="BG1066" s="215"/>
      <c r="BH1066" s="201"/>
      <c r="BJ1066" s="114"/>
      <c r="BK1066" s="114"/>
      <c r="BL1066" s="114"/>
      <c r="BM1066" s="114"/>
      <c r="BN1066" s="114"/>
      <c r="BP1066" s="114"/>
      <c r="BQ1066" s="115"/>
      <c r="BR1066" s="115"/>
      <c r="BS1066" s="115"/>
      <c r="BT1066" s="115"/>
      <c r="BU1066" s="115"/>
      <c r="BV1066" s="115"/>
      <c r="BW1066" s="115"/>
      <c r="BX1066" s="115"/>
      <c r="BY1066" s="115"/>
      <c r="BZ1066" s="115"/>
      <c r="CA1066" s="115"/>
      <c r="CB1066" s="115"/>
      <c r="CC1066" s="201"/>
      <c r="CD1066" s="201"/>
      <c r="CE1066" s="201"/>
      <c r="CG1066" s="223"/>
      <c r="CH1066" s="223"/>
      <c r="CI1066" s="223"/>
      <c r="CJ1066" s="223"/>
      <c r="CK1066" s="223"/>
      <c r="CL1066" s="223"/>
      <c r="CM1066" s="223"/>
      <c r="CN1066" s="223"/>
      <c r="CO1066" s="223"/>
      <c r="CP1066" s="223"/>
      <c r="CQ1066" s="223"/>
      <c r="CR1066" s="223"/>
      <c r="CS1066" s="223"/>
      <c r="CT1066" s="223"/>
      <c r="CU1066" s="223"/>
      <c r="CV1066" s="223"/>
      <c r="CW1066" s="201"/>
      <c r="CX1066" s="201"/>
    </row>
    <row r="1067" spans="3:102">
      <c r="C1067" s="116"/>
      <c r="E1067" s="205"/>
      <c r="F1067" s="205"/>
      <c r="G1067" s="205"/>
      <c r="H1067" s="205"/>
      <c r="I1067" s="205"/>
      <c r="K1067" s="114"/>
      <c r="L1067" s="114"/>
      <c r="M1067" s="114"/>
      <c r="N1067" s="114"/>
      <c r="O1067" s="114"/>
      <c r="Q1067" s="115"/>
      <c r="R1067" s="115"/>
      <c r="S1067" s="115"/>
      <c r="T1067" s="115"/>
      <c r="U1067" s="115"/>
      <c r="W1067" s="223"/>
      <c r="Z1067" s="205"/>
      <c r="AA1067" s="204"/>
      <c r="AB1067" s="204"/>
      <c r="AC1067" s="114"/>
      <c r="AD1067" s="221"/>
      <c r="AE1067" s="221"/>
      <c r="AF1067" s="115"/>
      <c r="AG1067" s="115"/>
      <c r="AH1067" s="115"/>
      <c r="AI1067" s="115"/>
      <c r="AJ1067" s="115"/>
      <c r="AK1067" s="202"/>
      <c r="AL1067" s="222"/>
      <c r="AO1067" s="205"/>
      <c r="AP1067" s="205"/>
      <c r="AQ1067" s="205"/>
      <c r="AR1067" s="205"/>
      <c r="AS1067" s="205"/>
      <c r="AT1067" s="205"/>
      <c r="AU1067" s="205"/>
      <c r="AV1067" s="205"/>
      <c r="AW1067" s="205"/>
      <c r="AX1067" s="205"/>
      <c r="AY1067" s="205"/>
      <c r="AZ1067" s="205"/>
      <c r="BA1067" s="205"/>
      <c r="BB1067" s="205"/>
      <c r="BC1067" s="205"/>
      <c r="BD1067" s="205"/>
      <c r="BE1067" s="215"/>
      <c r="BF1067" s="215"/>
      <c r="BG1067" s="215"/>
      <c r="BH1067" s="201"/>
      <c r="BJ1067" s="114"/>
      <c r="BK1067" s="114"/>
      <c r="BL1067" s="114"/>
      <c r="BM1067" s="114"/>
      <c r="BN1067" s="114"/>
      <c r="BP1067" s="114"/>
      <c r="BQ1067" s="115"/>
      <c r="BR1067" s="115"/>
      <c r="BS1067" s="115"/>
      <c r="BT1067" s="115"/>
      <c r="BU1067" s="115"/>
      <c r="BV1067" s="115"/>
      <c r="BW1067" s="115"/>
      <c r="BX1067" s="115"/>
      <c r="BY1067" s="115"/>
      <c r="BZ1067" s="115"/>
      <c r="CA1067" s="115"/>
      <c r="CB1067" s="115"/>
      <c r="CC1067" s="201"/>
      <c r="CD1067" s="201"/>
      <c r="CE1067" s="201"/>
      <c r="CG1067" s="223"/>
      <c r="CH1067" s="223"/>
      <c r="CI1067" s="223"/>
      <c r="CJ1067" s="223"/>
      <c r="CK1067" s="223"/>
      <c r="CL1067" s="223"/>
      <c r="CM1067" s="223"/>
      <c r="CN1067" s="223"/>
      <c r="CO1067" s="223"/>
      <c r="CP1067" s="223"/>
      <c r="CQ1067" s="223"/>
      <c r="CR1067" s="223"/>
      <c r="CS1067" s="223"/>
      <c r="CT1067" s="223"/>
      <c r="CU1067" s="223"/>
      <c r="CV1067" s="223"/>
      <c r="CW1067" s="201"/>
      <c r="CX1067" s="201"/>
    </row>
    <row r="1068" spans="3:102">
      <c r="C1068" s="116"/>
      <c r="E1068" s="205"/>
      <c r="F1068" s="205"/>
      <c r="G1068" s="205"/>
      <c r="H1068" s="205"/>
      <c r="I1068" s="205"/>
      <c r="K1068" s="114"/>
      <c r="L1068" s="114"/>
      <c r="M1068" s="114"/>
      <c r="N1068" s="114"/>
      <c r="O1068" s="114"/>
      <c r="Q1068" s="115"/>
      <c r="R1068" s="115"/>
      <c r="S1068" s="115"/>
      <c r="T1068" s="115"/>
      <c r="U1068" s="115"/>
      <c r="W1068" s="223"/>
      <c r="Z1068" s="205"/>
      <c r="AA1068" s="204"/>
      <c r="AB1068" s="204"/>
      <c r="AC1068" s="114"/>
      <c r="AD1068" s="221"/>
      <c r="AE1068" s="221"/>
      <c r="AF1068" s="115"/>
      <c r="AG1068" s="115"/>
      <c r="AH1068" s="115"/>
      <c r="AI1068" s="115"/>
      <c r="AJ1068" s="115"/>
      <c r="AK1068" s="202"/>
      <c r="AL1068" s="222"/>
      <c r="AO1068" s="205"/>
      <c r="AP1068" s="205"/>
      <c r="AQ1068" s="205"/>
      <c r="AR1068" s="205"/>
      <c r="AS1068" s="205"/>
      <c r="AT1068" s="205"/>
      <c r="AU1068" s="205"/>
      <c r="AV1068" s="205"/>
      <c r="AW1068" s="205"/>
      <c r="AX1068" s="205"/>
      <c r="AY1068" s="205"/>
      <c r="AZ1068" s="205"/>
      <c r="BA1068" s="205"/>
      <c r="BB1068" s="205"/>
      <c r="BC1068" s="205"/>
      <c r="BD1068" s="205"/>
      <c r="BE1068" s="215"/>
      <c r="BF1068" s="215"/>
      <c r="BG1068" s="215"/>
      <c r="BH1068" s="201"/>
      <c r="BJ1068" s="114"/>
      <c r="BK1068" s="114"/>
      <c r="BL1068" s="114"/>
      <c r="BM1068" s="114"/>
      <c r="BN1068" s="114"/>
      <c r="BP1068" s="114"/>
      <c r="BQ1068" s="115"/>
      <c r="BR1068" s="115"/>
      <c r="BS1068" s="115"/>
      <c r="BT1068" s="115"/>
      <c r="BU1068" s="115"/>
      <c r="BV1068" s="115"/>
      <c r="BW1068" s="115"/>
      <c r="BX1068" s="115"/>
      <c r="BY1068" s="115"/>
      <c r="BZ1068" s="115"/>
      <c r="CA1068" s="115"/>
      <c r="CB1068" s="115"/>
      <c r="CC1068" s="201"/>
      <c r="CD1068" s="201"/>
      <c r="CE1068" s="201"/>
      <c r="CG1068" s="223"/>
      <c r="CH1068" s="223"/>
      <c r="CI1068" s="223"/>
      <c r="CJ1068" s="223"/>
      <c r="CK1068" s="223"/>
      <c r="CL1068" s="223"/>
      <c r="CM1068" s="223"/>
      <c r="CN1068" s="223"/>
      <c r="CO1068" s="223"/>
      <c r="CP1068" s="223"/>
      <c r="CQ1068" s="223"/>
      <c r="CR1068" s="223"/>
      <c r="CS1068" s="223"/>
      <c r="CT1068" s="223"/>
      <c r="CU1068" s="223"/>
      <c r="CV1068" s="223"/>
      <c r="CW1068" s="201"/>
      <c r="CX1068" s="201"/>
    </row>
    <row r="1069" spans="3:102">
      <c r="C1069" s="116"/>
      <c r="E1069" s="205"/>
      <c r="F1069" s="205"/>
      <c r="G1069" s="205"/>
      <c r="H1069" s="205"/>
      <c r="I1069" s="205"/>
      <c r="K1069" s="114"/>
      <c r="L1069" s="114"/>
      <c r="M1069" s="114"/>
      <c r="N1069" s="114"/>
      <c r="O1069" s="114"/>
      <c r="Q1069" s="115"/>
      <c r="R1069" s="115"/>
      <c r="S1069" s="115"/>
      <c r="T1069" s="115"/>
      <c r="U1069" s="115"/>
      <c r="W1069" s="223"/>
      <c r="Z1069" s="205"/>
      <c r="AA1069" s="204"/>
      <c r="AB1069" s="204"/>
      <c r="AC1069" s="114"/>
      <c r="AD1069" s="221"/>
      <c r="AE1069" s="221"/>
      <c r="AF1069" s="115"/>
      <c r="AG1069" s="115"/>
      <c r="AH1069" s="115"/>
      <c r="AI1069" s="115"/>
      <c r="AJ1069" s="115"/>
      <c r="AK1069" s="202"/>
      <c r="AL1069" s="222"/>
      <c r="AO1069" s="205"/>
      <c r="AP1069" s="205"/>
      <c r="AQ1069" s="205"/>
      <c r="AR1069" s="205"/>
      <c r="AS1069" s="205"/>
      <c r="AT1069" s="205"/>
      <c r="AU1069" s="205"/>
      <c r="AV1069" s="205"/>
      <c r="AW1069" s="205"/>
      <c r="AX1069" s="205"/>
      <c r="AY1069" s="205"/>
      <c r="AZ1069" s="205"/>
      <c r="BA1069" s="205"/>
      <c r="BB1069" s="205"/>
      <c r="BC1069" s="205"/>
      <c r="BD1069" s="205"/>
      <c r="BE1069" s="215"/>
      <c r="BF1069" s="215"/>
      <c r="BG1069" s="215"/>
      <c r="BH1069" s="201"/>
      <c r="BJ1069" s="114"/>
      <c r="BK1069" s="114"/>
      <c r="BL1069" s="114"/>
      <c r="BM1069" s="114"/>
      <c r="BN1069" s="114"/>
      <c r="BP1069" s="114"/>
      <c r="BQ1069" s="115"/>
      <c r="BR1069" s="115"/>
      <c r="BS1069" s="115"/>
      <c r="BT1069" s="115"/>
      <c r="BU1069" s="115"/>
      <c r="BV1069" s="115"/>
      <c r="BW1069" s="115"/>
      <c r="BX1069" s="115"/>
      <c r="BY1069" s="115"/>
      <c r="BZ1069" s="115"/>
      <c r="CA1069" s="115"/>
      <c r="CB1069" s="115"/>
      <c r="CC1069" s="201"/>
      <c r="CD1069" s="201"/>
      <c r="CE1069" s="201"/>
      <c r="CG1069" s="223"/>
      <c r="CH1069" s="223"/>
      <c r="CI1069" s="223"/>
      <c r="CJ1069" s="223"/>
      <c r="CK1069" s="223"/>
      <c r="CL1069" s="223"/>
      <c r="CM1069" s="223"/>
      <c r="CN1069" s="223"/>
      <c r="CO1069" s="223"/>
      <c r="CP1069" s="223"/>
      <c r="CQ1069" s="223"/>
      <c r="CR1069" s="223"/>
      <c r="CS1069" s="223"/>
      <c r="CT1069" s="223"/>
      <c r="CU1069" s="223"/>
      <c r="CV1069" s="223"/>
      <c r="CW1069" s="201"/>
      <c r="CX1069" s="201"/>
    </row>
    <row r="1070" spans="3:102">
      <c r="C1070" s="116"/>
      <c r="E1070" s="205"/>
      <c r="F1070" s="205"/>
      <c r="G1070" s="205"/>
      <c r="H1070" s="205"/>
      <c r="I1070" s="205"/>
      <c r="K1070" s="114"/>
      <c r="L1070" s="114"/>
      <c r="M1070" s="114"/>
      <c r="N1070" s="114"/>
      <c r="O1070" s="114"/>
      <c r="Q1070" s="115"/>
      <c r="R1070" s="115"/>
      <c r="S1070" s="115"/>
      <c r="T1070" s="115"/>
      <c r="U1070" s="115"/>
      <c r="W1070" s="223"/>
      <c r="Z1070" s="205"/>
      <c r="AA1070" s="204"/>
      <c r="AB1070" s="204"/>
      <c r="AC1070" s="114"/>
      <c r="AD1070" s="221"/>
      <c r="AE1070" s="221"/>
      <c r="AF1070" s="115"/>
      <c r="AG1070" s="115"/>
      <c r="AH1070" s="115"/>
      <c r="AI1070" s="115"/>
      <c r="AJ1070" s="115"/>
      <c r="AK1070" s="202"/>
      <c r="AL1070" s="222"/>
      <c r="AO1070" s="205"/>
      <c r="AP1070" s="205"/>
      <c r="AQ1070" s="205"/>
      <c r="AR1070" s="205"/>
      <c r="AS1070" s="205"/>
      <c r="AT1070" s="205"/>
      <c r="AU1070" s="205"/>
      <c r="AV1070" s="205"/>
      <c r="AW1070" s="205"/>
      <c r="AX1070" s="205"/>
      <c r="AY1070" s="205"/>
      <c r="AZ1070" s="205"/>
      <c r="BA1070" s="205"/>
      <c r="BB1070" s="205"/>
      <c r="BC1070" s="205"/>
      <c r="BD1070" s="205"/>
      <c r="BE1070" s="215"/>
      <c r="BF1070" s="215"/>
      <c r="BG1070" s="215"/>
      <c r="BH1070" s="201"/>
      <c r="BJ1070" s="114"/>
      <c r="BK1070" s="114"/>
      <c r="BL1070" s="114"/>
      <c r="BM1070" s="114"/>
      <c r="BN1070" s="114"/>
      <c r="BP1070" s="114"/>
      <c r="BQ1070" s="115"/>
      <c r="BR1070" s="115"/>
      <c r="BS1070" s="115"/>
      <c r="BT1070" s="115"/>
      <c r="BU1070" s="115"/>
      <c r="BV1070" s="115"/>
      <c r="BW1070" s="115"/>
      <c r="BX1070" s="115"/>
      <c r="BY1070" s="115"/>
      <c r="BZ1070" s="115"/>
      <c r="CA1070" s="115"/>
      <c r="CB1070" s="115"/>
      <c r="CC1070" s="201"/>
      <c r="CD1070" s="201"/>
      <c r="CE1070" s="201"/>
      <c r="CG1070" s="223"/>
      <c r="CH1070" s="223"/>
      <c r="CI1070" s="223"/>
      <c r="CJ1070" s="223"/>
      <c r="CK1070" s="223"/>
      <c r="CL1070" s="223"/>
      <c r="CM1070" s="223"/>
      <c r="CN1070" s="223"/>
      <c r="CO1070" s="223"/>
      <c r="CP1070" s="223"/>
      <c r="CQ1070" s="223"/>
      <c r="CR1070" s="223"/>
      <c r="CS1070" s="223"/>
      <c r="CT1070" s="223"/>
      <c r="CU1070" s="223"/>
      <c r="CV1070" s="223"/>
      <c r="CW1070" s="201"/>
      <c r="CX1070" s="201"/>
    </row>
    <row r="1071" spans="3:102">
      <c r="C1071" s="116"/>
      <c r="E1071" s="205"/>
      <c r="F1071" s="205"/>
      <c r="G1071" s="205"/>
      <c r="H1071" s="205"/>
      <c r="I1071" s="205"/>
      <c r="K1071" s="114"/>
      <c r="L1071" s="114"/>
      <c r="M1071" s="114"/>
      <c r="N1071" s="114"/>
      <c r="O1071" s="114"/>
      <c r="Q1071" s="115"/>
      <c r="R1071" s="115"/>
      <c r="S1071" s="115"/>
      <c r="T1071" s="115"/>
      <c r="U1071" s="115"/>
      <c r="W1071" s="223"/>
      <c r="Z1071" s="205"/>
      <c r="AA1071" s="204"/>
      <c r="AB1071" s="204"/>
      <c r="AC1071" s="114"/>
      <c r="AD1071" s="221"/>
      <c r="AE1071" s="221"/>
      <c r="AF1071" s="115"/>
      <c r="AG1071" s="115"/>
      <c r="AH1071" s="115"/>
      <c r="AI1071" s="115"/>
      <c r="AJ1071" s="115"/>
      <c r="AK1071" s="202"/>
      <c r="AL1071" s="222"/>
      <c r="AO1071" s="205"/>
      <c r="AP1071" s="205"/>
      <c r="AQ1071" s="205"/>
      <c r="AR1071" s="205"/>
      <c r="AS1071" s="205"/>
      <c r="AT1071" s="205"/>
      <c r="AU1071" s="205"/>
      <c r="AV1071" s="205"/>
      <c r="AW1071" s="205"/>
      <c r="AX1071" s="205"/>
      <c r="AY1071" s="205"/>
      <c r="AZ1071" s="205"/>
      <c r="BA1071" s="205"/>
      <c r="BB1071" s="205"/>
      <c r="BC1071" s="205"/>
      <c r="BD1071" s="205"/>
      <c r="BE1071" s="215"/>
      <c r="BF1071" s="215"/>
      <c r="BG1071" s="215"/>
      <c r="BH1071" s="201"/>
      <c r="BJ1071" s="114"/>
      <c r="BK1071" s="114"/>
      <c r="BL1071" s="114"/>
      <c r="BM1071" s="114"/>
      <c r="BN1071" s="114"/>
      <c r="BP1071" s="114"/>
      <c r="BQ1071" s="115"/>
      <c r="BR1071" s="115"/>
      <c r="BS1071" s="115"/>
      <c r="BT1071" s="115"/>
      <c r="BU1071" s="115"/>
      <c r="BV1071" s="115"/>
      <c r="BW1071" s="115"/>
      <c r="BX1071" s="115"/>
      <c r="BY1071" s="115"/>
      <c r="BZ1071" s="115"/>
      <c r="CA1071" s="115"/>
      <c r="CB1071" s="115"/>
      <c r="CC1071" s="201"/>
      <c r="CD1071" s="201"/>
      <c r="CE1071" s="201"/>
      <c r="CG1071" s="223"/>
      <c r="CH1071" s="223"/>
      <c r="CI1071" s="223"/>
      <c r="CJ1071" s="223"/>
      <c r="CK1071" s="223"/>
      <c r="CL1071" s="223"/>
      <c r="CM1071" s="223"/>
      <c r="CN1071" s="223"/>
      <c r="CO1071" s="223"/>
      <c r="CP1071" s="223"/>
      <c r="CQ1071" s="223"/>
      <c r="CR1071" s="223"/>
      <c r="CS1071" s="223"/>
      <c r="CT1071" s="223"/>
      <c r="CU1071" s="223"/>
      <c r="CV1071" s="223"/>
      <c r="CW1071" s="201"/>
      <c r="CX1071" s="201"/>
    </row>
    <row r="1072" spans="3:102">
      <c r="C1072" s="116"/>
      <c r="E1072" s="205"/>
      <c r="F1072" s="205"/>
      <c r="G1072" s="205"/>
      <c r="H1072" s="205"/>
      <c r="I1072" s="205"/>
      <c r="K1072" s="114"/>
      <c r="L1072" s="114"/>
      <c r="M1072" s="114"/>
      <c r="N1072" s="114"/>
      <c r="O1072" s="114"/>
      <c r="Q1072" s="115"/>
      <c r="R1072" s="115"/>
      <c r="S1072" s="115"/>
      <c r="T1072" s="115"/>
      <c r="U1072" s="115"/>
      <c r="W1072" s="223"/>
      <c r="Z1072" s="205"/>
      <c r="AA1072" s="204"/>
      <c r="AB1072" s="204"/>
      <c r="AC1072" s="114"/>
      <c r="AD1072" s="221"/>
      <c r="AE1072" s="221"/>
      <c r="AF1072" s="115"/>
      <c r="AG1072" s="115"/>
      <c r="AH1072" s="115"/>
      <c r="AI1072" s="115"/>
      <c r="AJ1072" s="115"/>
      <c r="AK1072" s="202"/>
      <c r="AL1072" s="222"/>
      <c r="AO1072" s="205"/>
      <c r="AP1072" s="205"/>
      <c r="AQ1072" s="205"/>
      <c r="AR1072" s="205"/>
      <c r="AS1072" s="205"/>
      <c r="AT1072" s="205"/>
      <c r="AU1072" s="205"/>
      <c r="AV1072" s="205"/>
      <c r="AW1072" s="205"/>
      <c r="AX1072" s="205"/>
      <c r="AY1072" s="205"/>
      <c r="AZ1072" s="205"/>
      <c r="BA1072" s="205"/>
      <c r="BB1072" s="205"/>
      <c r="BC1072" s="205"/>
      <c r="BD1072" s="205"/>
      <c r="BE1072" s="215"/>
      <c r="BF1072" s="215"/>
      <c r="BG1072" s="215"/>
      <c r="BH1072" s="201"/>
      <c r="BJ1072" s="114"/>
      <c r="BK1072" s="114"/>
      <c r="BL1072" s="114"/>
      <c r="BM1072" s="114"/>
      <c r="BN1072" s="114"/>
      <c r="BP1072" s="114"/>
      <c r="BQ1072" s="115"/>
      <c r="BR1072" s="115"/>
      <c r="BS1072" s="115"/>
      <c r="BT1072" s="115"/>
      <c r="BU1072" s="115"/>
      <c r="BV1072" s="115"/>
      <c r="BW1072" s="115"/>
      <c r="BX1072" s="115"/>
      <c r="BY1072" s="115"/>
      <c r="BZ1072" s="115"/>
      <c r="CA1072" s="115"/>
      <c r="CB1072" s="115"/>
      <c r="CC1072" s="201"/>
      <c r="CD1072" s="201"/>
      <c r="CE1072" s="201"/>
      <c r="CG1072" s="223"/>
      <c r="CH1072" s="223"/>
      <c r="CI1072" s="223"/>
      <c r="CJ1072" s="223"/>
      <c r="CK1072" s="223"/>
      <c r="CL1072" s="223"/>
      <c r="CM1072" s="223"/>
      <c r="CN1072" s="223"/>
      <c r="CO1072" s="223"/>
      <c r="CP1072" s="223"/>
      <c r="CQ1072" s="223"/>
      <c r="CR1072" s="223"/>
      <c r="CS1072" s="223"/>
      <c r="CT1072" s="223"/>
      <c r="CU1072" s="223"/>
      <c r="CV1072" s="223"/>
      <c r="CW1072" s="201"/>
      <c r="CX1072" s="201"/>
    </row>
    <row r="1073" spans="3:102">
      <c r="C1073" s="116"/>
      <c r="E1073" s="205"/>
      <c r="F1073" s="205"/>
      <c r="G1073" s="205"/>
      <c r="H1073" s="205"/>
      <c r="I1073" s="205"/>
      <c r="K1073" s="114"/>
      <c r="L1073" s="114"/>
      <c r="M1073" s="114"/>
      <c r="N1073" s="114"/>
      <c r="O1073" s="114"/>
      <c r="Q1073" s="115"/>
      <c r="R1073" s="115"/>
      <c r="S1073" s="115"/>
      <c r="T1073" s="115"/>
      <c r="U1073" s="115"/>
      <c r="W1073" s="223"/>
      <c r="Z1073" s="205"/>
      <c r="AA1073" s="204"/>
      <c r="AB1073" s="204"/>
      <c r="AC1073" s="114"/>
      <c r="AD1073" s="221"/>
      <c r="AE1073" s="221"/>
      <c r="AF1073" s="115"/>
      <c r="AG1073" s="115"/>
      <c r="AH1073" s="115"/>
      <c r="AI1073" s="115"/>
      <c r="AJ1073" s="115"/>
      <c r="AK1073" s="202"/>
      <c r="AL1073" s="222"/>
      <c r="AO1073" s="205"/>
      <c r="AP1073" s="205"/>
      <c r="AQ1073" s="205"/>
      <c r="AR1073" s="205"/>
      <c r="AS1073" s="205"/>
      <c r="AT1073" s="205"/>
      <c r="AU1073" s="205"/>
      <c r="AV1073" s="205"/>
      <c r="AW1073" s="205"/>
      <c r="AX1073" s="205"/>
      <c r="AY1073" s="205"/>
      <c r="AZ1073" s="205"/>
      <c r="BA1073" s="205"/>
      <c r="BB1073" s="205"/>
      <c r="BC1073" s="205"/>
      <c r="BD1073" s="205"/>
      <c r="BE1073" s="215"/>
      <c r="BF1073" s="215"/>
      <c r="BG1073" s="215"/>
      <c r="BH1073" s="201"/>
      <c r="BJ1073" s="114"/>
      <c r="BK1073" s="114"/>
      <c r="BL1073" s="114"/>
      <c r="BM1073" s="114"/>
      <c r="BN1073" s="114"/>
      <c r="BP1073" s="114"/>
      <c r="BQ1073" s="115"/>
      <c r="BR1073" s="115"/>
      <c r="BS1073" s="115"/>
      <c r="BT1073" s="115"/>
      <c r="BU1073" s="115"/>
      <c r="BV1073" s="115"/>
      <c r="BW1073" s="115"/>
      <c r="BX1073" s="115"/>
      <c r="BY1073" s="115"/>
      <c r="BZ1073" s="115"/>
      <c r="CA1073" s="115"/>
      <c r="CB1073" s="115"/>
      <c r="CC1073" s="201"/>
      <c r="CD1073" s="201"/>
      <c r="CE1073" s="201"/>
      <c r="CG1073" s="223"/>
      <c r="CH1073" s="223"/>
      <c r="CI1073" s="223"/>
      <c r="CJ1073" s="223"/>
      <c r="CK1073" s="223"/>
      <c r="CL1073" s="223"/>
      <c r="CM1073" s="223"/>
      <c r="CN1073" s="223"/>
      <c r="CO1073" s="223"/>
      <c r="CP1073" s="223"/>
      <c r="CQ1073" s="223"/>
      <c r="CR1073" s="223"/>
      <c r="CS1073" s="223"/>
      <c r="CT1073" s="223"/>
      <c r="CU1073" s="223"/>
      <c r="CV1073" s="223"/>
      <c r="CW1073" s="201"/>
      <c r="CX1073" s="201"/>
    </row>
    <row r="1074" spans="3:102">
      <c r="C1074" s="116"/>
      <c r="E1074" s="205"/>
      <c r="F1074" s="205"/>
      <c r="G1074" s="205"/>
      <c r="H1074" s="205"/>
      <c r="I1074" s="205"/>
      <c r="K1074" s="114"/>
      <c r="L1074" s="114"/>
      <c r="M1074" s="114"/>
      <c r="N1074" s="114"/>
      <c r="O1074" s="114"/>
      <c r="Q1074" s="115"/>
      <c r="R1074" s="115"/>
      <c r="S1074" s="115"/>
      <c r="T1074" s="115"/>
      <c r="U1074" s="115"/>
      <c r="W1074" s="223"/>
      <c r="Z1074" s="205"/>
      <c r="AA1074" s="204"/>
      <c r="AB1074" s="204"/>
      <c r="AC1074" s="114"/>
      <c r="AD1074" s="221"/>
      <c r="AE1074" s="221"/>
      <c r="AF1074" s="115"/>
      <c r="AG1074" s="115"/>
      <c r="AH1074" s="115"/>
      <c r="AI1074" s="115"/>
      <c r="AJ1074" s="115"/>
      <c r="AK1074" s="202"/>
      <c r="AL1074" s="222"/>
      <c r="AO1074" s="205"/>
      <c r="AP1074" s="205"/>
      <c r="AQ1074" s="205"/>
      <c r="AR1074" s="205"/>
      <c r="AS1074" s="205"/>
      <c r="AT1074" s="205"/>
      <c r="AU1074" s="205"/>
      <c r="AV1074" s="205"/>
      <c r="AW1074" s="205"/>
      <c r="AX1074" s="205"/>
      <c r="AY1074" s="205"/>
      <c r="AZ1074" s="205"/>
      <c r="BA1074" s="205"/>
      <c r="BB1074" s="205"/>
      <c r="BC1074" s="205"/>
      <c r="BD1074" s="205"/>
      <c r="BE1074" s="215"/>
      <c r="BF1074" s="215"/>
      <c r="BG1074" s="215"/>
      <c r="BH1074" s="201"/>
      <c r="BJ1074" s="114"/>
      <c r="BK1074" s="114"/>
      <c r="BL1074" s="114"/>
      <c r="BM1074" s="114"/>
      <c r="BN1074" s="114"/>
      <c r="BP1074" s="114"/>
      <c r="BQ1074" s="115"/>
      <c r="BR1074" s="115"/>
      <c r="BS1074" s="115"/>
      <c r="BT1074" s="115"/>
      <c r="BU1074" s="115"/>
      <c r="BV1074" s="115"/>
      <c r="BW1074" s="115"/>
      <c r="BX1074" s="115"/>
      <c r="BY1074" s="115"/>
      <c r="BZ1074" s="115"/>
      <c r="CA1074" s="115"/>
      <c r="CB1074" s="115"/>
      <c r="CC1074" s="201"/>
      <c r="CD1074" s="201"/>
      <c r="CE1074" s="201"/>
      <c r="CG1074" s="223"/>
      <c r="CH1074" s="223"/>
      <c r="CI1074" s="223"/>
      <c r="CJ1074" s="223"/>
      <c r="CK1074" s="223"/>
      <c r="CL1074" s="223"/>
      <c r="CM1074" s="223"/>
      <c r="CN1074" s="223"/>
      <c r="CO1074" s="223"/>
      <c r="CP1074" s="223"/>
      <c r="CQ1074" s="223"/>
      <c r="CR1074" s="223"/>
      <c r="CS1074" s="223"/>
      <c r="CT1074" s="223"/>
      <c r="CU1074" s="223"/>
      <c r="CV1074" s="223"/>
      <c r="CW1074" s="201"/>
      <c r="CX1074" s="201"/>
    </row>
    <row r="1075" spans="3:102">
      <c r="C1075" s="116"/>
      <c r="E1075" s="205"/>
      <c r="F1075" s="205"/>
      <c r="G1075" s="205"/>
      <c r="H1075" s="205"/>
      <c r="I1075" s="205"/>
      <c r="K1075" s="114"/>
      <c r="L1075" s="114"/>
      <c r="M1075" s="114"/>
      <c r="N1075" s="114"/>
      <c r="O1075" s="114"/>
      <c r="Q1075" s="115"/>
      <c r="R1075" s="115"/>
      <c r="S1075" s="115"/>
      <c r="T1075" s="115"/>
      <c r="U1075" s="115"/>
      <c r="W1075" s="223"/>
      <c r="Z1075" s="205"/>
      <c r="AA1075" s="204"/>
      <c r="AB1075" s="204"/>
      <c r="AC1075" s="114"/>
      <c r="AD1075" s="221"/>
      <c r="AE1075" s="221"/>
      <c r="AF1075" s="115"/>
      <c r="AG1075" s="115"/>
      <c r="AH1075" s="115"/>
      <c r="AI1075" s="115"/>
      <c r="AJ1075" s="115"/>
      <c r="AK1075" s="202"/>
      <c r="AL1075" s="222"/>
      <c r="AO1075" s="205"/>
      <c r="AP1075" s="205"/>
      <c r="AQ1075" s="205"/>
      <c r="AR1075" s="205"/>
      <c r="AS1075" s="205"/>
      <c r="AT1075" s="205"/>
      <c r="AU1075" s="205"/>
      <c r="AV1075" s="205"/>
      <c r="AW1075" s="205"/>
      <c r="AX1075" s="205"/>
      <c r="AY1075" s="205"/>
      <c r="AZ1075" s="205"/>
      <c r="BA1075" s="205"/>
      <c r="BB1075" s="205"/>
      <c r="BC1075" s="205"/>
      <c r="BD1075" s="205"/>
      <c r="BE1075" s="215"/>
      <c r="BF1075" s="215"/>
      <c r="BG1075" s="215"/>
      <c r="BH1075" s="201"/>
      <c r="BJ1075" s="114"/>
      <c r="BK1075" s="114"/>
      <c r="BL1075" s="114"/>
      <c r="BM1075" s="114"/>
      <c r="BN1075" s="114"/>
      <c r="BP1075" s="114"/>
      <c r="BQ1075" s="115"/>
      <c r="BR1075" s="115"/>
      <c r="BS1075" s="115"/>
      <c r="BT1075" s="115"/>
      <c r="BU1075" s="115"/>
      <c r="BV1075" s="115"/>
      <c r="BW1075" s="115"/>
      <c r="BX1075" s="115"/>
      <c r="BY1075" s="115"/>
      <c r="BZ1075" s="115"/>
      <c r="CA1075" s="115"/>
      <c r="CB1075" s="115"/>
      <c r="CC1075" s="201"/>
      <c r="CD1075" s="201"/>
      <c r="CE1075" s="201"/>
      <c r="CG1075" s="223"/>
      <c r="CH1075" s="223"/>
      <c r="CI1075" s="223"/>
      <c r="CJ1075" s="223"/>
      <c r="CK1075" s="223"/>
      <c r="CL1075" s="223"/>
      <c r="CM1075" s="223"/>
      <c r="CN1075" s="223"/>
      <c r="CO1075" s="223"/>
      <c r="CP1075" s="223"/>
      <c r="CQ1075" s="223"/>
      <c r="CR1075" s="223"/>
      <c r="CS1075" s="223"/>
      <c r="CT1075" s="223"/>
      <c r="CU1075" s="223"/>
      <c r="CV1075" s="223"/>
      <c r="CW1075" s="201"/>
      <c r="CX1075" s="201"/>
    </row>
    <row r="1076" spans="3:102">
      <c r="C1076" s="116"/>
      <c r="E1076" s="205"/>
      <c r="F1076" s="205"/>
      <c r="G1076" s="205"/>
      <c r="H1076" s="205"/>
      <c r="I1076" s="205"/>
      <c r="K1076" s="114"/>
      <c r="L1076" s="114"/>
      <c r="M1076" s="114"/>
      <c r="N1076" s="114"/>
      <c r="O1076" s="114"/>
      <c r="Q1076" s="115"/>
      <c r="R1076" s="115"/>
      <c r="S1076" s="115"/>
      <c r="T1076" s="115"/>
      <c r="U1076" s="115"/>
      <c r="W1076" s="223"/>
      <c r="Z1076" s="205"/>
      <c r="AA1076" s="204"/>
      <c r="AB1076" s="204"/>
      <c r="AC1076" s="114"/>
      <c r="AD1076" s="221"/>
      <c r="AE1076" s="221"/>
      <c r="AF1076" s="115"/>
      <c r="AG1076" s="115"/>
      <c r="AH1076" s="115"/>
      <c r="AI1076" s="115"/>
      <c r="AJ1076" s="115"/>
      <c r="AK1076" s="202"/>
      <c r="AL1076" s="222"/>
      <c r="AO1076" s="205"/>
      <c r="AP1076" s="205"/>
      <c r="AQ1076" s="205"/>
      <c r="AR1076" s="205"/>
      <c r="AS1076" s="205"/>
      <c r="AT1076" s="205"/>
      <c r="AU1076" s="205"/>
      <c r="AV1076" s="205"/>
      <c r="AW1076" s="205"/>
      <c r="AX1076" s="205"/>
      <c r="AY1076" s="205"/>
      <c r="AZ1076" s="205"/>
      <c r="BA1076" s="205"/>
      <c r="BB1076" s="205"/>
      <c r="BC1076" s="205"/>
      <c r="BD1076" s="205"/>
      <c r="BE1076" s="215"/>
      <c r="BF1076" s="215"/>
      <c r="BG1076" s="215"/>
      <c r="BH1076" s="201"/>
      <c r="BJ1076" s="114"/>
      <c r="BK1076" s="114"/>
      <c r="BL1076" s="114"/>
      <c r="BM1076" s="114"/>
      <c r="BN1076" s="114"/>
      <c r="BP1076" s="114"/>
      <c r="BQ1076" s="115"/>
      <c r="BR1076" s="115"/>
      <c r="BS1076" s="115"/>
      <c r="BT1076" s="115"/>
      <c r="BU1076" s="115"/>
      <c r="BV1076" s="115"/>
      <c r="BW1076" s="115"/>
      <c r="BX1076" s="115"/>
      <c r="BY1076" s="115"/>
      <c r="BZ1076" s="115"/>
      <c r="CA1076" s="115"/>
      <c r="CB1076" s="115"/>
      <c r="CC1076" s="201"/>
      <c r="CD1076" s="201"/>
      <c r="CE1076" s="201"/>
      <c r="CG1076" s="223"/>
      <c r="CH1076" s="223"/>
      <c r="CI1076" s="223"/>
      <c r="CJ1076" s="223"/>
      <c r="CK1076" s="223"/>
      <c r="CL1076" s="223"/>
      <c r="CM1076" s="223"/>
      <c r="CN1076" s="223"/>
      <c r="CO1076" s="223"/>
      <c r="CP1076" s="223"/>
      <c r="CQ1076" s="223"/>
      <c r="CR1076" s="223"/>
      <c r="CS1076" s="223"/>
      <c r="CT1076" s="223"/>
      <c r="CU1076" s="223"/>
      <c r="CV1076" s="223"/>
      <c r="CW1076" s="201"/>
      <c r="CX1076" s="201"/>
    </row>
    <row r="1077" spans="3:102">
      <c r="C1077" s="116"/>
      <c r="E1077" s="205"/>
      <c r="F1077" s="205"/>
      <c r="G1077" s="205"/>
      <c r="H1077" s="205"/>
      <c r="I1077" s="205"/>
      <c r="K1077" s="114"/>
      <c r="L1077" s="114"/>
      <c r="M1077" s="114"/>
      <c r="N1077" s="114"/>
      <c r="O1077" s="114"/>
      <c r="Q1077" s="115"/>
      <c r="R1077" s="115"/>
      <c r="S1077" s="115"/>
      <c r="T1077" s="115"/>
      <c r="U1077" s="115"/>
      <c r="W1077" s="223"/>
      <c r="Z1077" s="205"/>
      <c r="AA1077" s="204"/>
      <c r="AB1077" s="204"/>
      <c r="AC1077" s="114"/>
      <c r="AD1077" s="221"/>
      <c r="AE1077" s="221"/>
      <c r="AF1077" s="115"/>
      <c r="AG1077" s="115"/>
      <c r="AH1077" s="115"/>
      <c r="AI1077" s="115"/>
      <c r="AJ1077" s="115"/>
      <c r="AK1077" s="202"/>
      <c r="AL1077" s="222"/>
      <c r="AO1077" s="205"/>
      <c r="AP1077" s="205"/>
      <c r="AQ1077" s="205"/>
      <c r="AR1077" s="205"/>
      <c r="AS1077" s="205"/>
      <c r="AT1077" s="205"/>
      <c r="AU1077" s="205"/>
      <c r="AV1077" s="205"/>
      <c r="AW1077" s="205"/>
      <c r="AX1077" s="205"/>
      <c r="AY1077" s="205"/>
      <c r="AZ1077" s="205"/>
      <c r="BA1077" s="205"/>
      <c r="BB1077" s="205"/>
      <c r="BC1077" s="205"/>
      <c r="BD1077" s="205"/>
      <c r="BE1077" s="215"/>
      <c r="BF1077" s="215"/>
      <c r="BG1077" s="215"/>
      <c r="BH1077" s="201"/>
      <c r="BJ1077" s="114"/>
      <c r="BK1077" s="114"/>
      <c r="BL1077" s="114"/>
      <c r="BM1077" s="114"/>
      <c r="BN1077" s="114"/>
      <c r="BP1077" s="114"/>
      <c r="BQ1077" s="115"/>
      <c r="BR1077" s="115"/>
      <c r="BS1077" s="115"/>
      <c r="BT1077" s="115"/>
      <c r="BU1077" s="115"/>
      <c r="BV1077" s="115"/>
      <c r="BW1077" s="115"/>
      <c r="BX1077" s="115"/>
      <c r="BY1077" s="115"/>
      <c r="BZ1077" s="115"/>
      <c r="CA1077" s="115"/>
      <c r="CB1077" s="115"/>
      <c r="CC1077" s="201"/>
      <c r="CD1077" s="201"/>
      <c r="CE1077" s="201"/>
      <c r="CG1077" s="223"/>
      <c r="CH1077" s="223"/>
      <c r="CI1077" s="223"/>
      <c r="CJ1077" s="223"/>
      <c r="CK1077" s="223"/>
      <c r="CL1077" s="223"/>
      <c r="CM1077" s="223"/>
      <c r="CN1077" s="223"/>
      <c r="CO1077" s="223"/>
      <c r="CP1077" s="223"/>
      <c r="CQ1077" s="223"/>
      <c r="CR1077" s="223"/>
      <c r="CS1077" s="223"/>
      <c r="CT1077" s="223"/>
      <c r="CU1077" s="223"/>
      <c r="CV1077" s="223"/>
      <c r="CW1077" s="201"/>
      <c r="CX1077" s="201"/>
    </row>
    <row r="1078" spans="3:102">
      <c r="C1078" s="116"/>
      <c r="E1078" s="205"/>
      <c r="F1078" s="205"/>
      <c r="G1078" s="205"/>
      <c r="H1078" s="205"/>
      <c r="I1078" s="205"/>
      <c r="K1078" s="114"/>
      <c r="L1078" s="114"/>
      <c r="M1078" s="114"/>
      <c r="N1078" s="114"/>
      <c r="O1078" s="114"/>
      <c r="Q1078" s="115"/>
      <c r="R1078" s="115"/>
      <c r="S1078" s="115"/>
      <c r="T1078" s="115"/>
      <c r="U1078" s="115"/>
      <c r="W1078" s="223"/>
      <c r="Z1078" s="205"/>
      <c r="AA1078" s="204"/>
      <c r="AB1078" s="204"/>
      <c r="AC1078" s="114"/>
      <c r="AD1078" s="221"/>
      <c r="AE1078" s="221"/>
      <c r="AF1078" s="115"/>
      <c r="AG1078" s="115"/>
      <c r="AH1078" s="115"/>
      <c r="AI1078" s="115"/>
      <c r="AJ1078" s="115"/>
      <c r="AK1078" s="202"/>
      <c r="AL1078" s="222"/>
      <c r="AO1078" s="205"/>
      <c r="AP1078" s="205"/>
      <c r="AQ1078" s="205"/>
      <c r="AR1078" s="205"/>
      <c r="AS1078" s="205"/>
      <c r="AT1078" s="205"/>
      <c r="AU1078" s="205"/>
      <c r="AV1078" s="205"/>
      <c r="AW1078" s="205"/>
      <c r="AX1078" s="205"/>
      <c r="AY1078" s="205"/>
      <c r="AZ1078" s="205"/>
      <c r="BA1078" s="205"/>
      <c r="BB1078" s="205"/>
      <c r="BC1078" s="205"/>
      <c r="BD1078" s="205"/>
      <c r="BE1078" s="215"/>
      <c r="BF1078" s="215"/>
      <c r="BG1078" s="215"/>
      <c r="BH1078" s="201"/>
      <c r="BJ1078" s="114"/>
      <c r="BK1078" s="114"/>
      <c r="BL1078" s="114"/>
      <c r="BM1078" s="114"/>
      <c r="BN1078" s="114"/>
      <c r="BP1078" s="114"/>
      <c r="BQ1078" s="115"/>
      <c r="BR1078" s="115"/>
      <c r="BS1078" s="115"/>
      <c r="BT1078" s="115"/>
      <c r="BU1078" s="115"/>
      <c r="BV1078" s="115"/>
      <c r="BW1078" s="115"/>
      <c r="BX1078" s="115"/>
      <c r="BY1078" s="115"/>
      <c r="BZ1078" s="115"/>
      <c r="CA1078" s="115"/>
      <c r="CB1078" s="115"/>
      <c r="CC1078" s="201"/>
      <c r="CD1078" s="201"/>
      <c r="CE1078" s="201"/>
      <c r="CG1078" s="223"/>
      <c r="CH1078" s="223"/>
      <c r="CI1078" s="223"/>
      <c r="CJ1078" s="223"/>
      <c r="CK1078" s="223"/>
      <c r="CL1078" s="223"/>
      <c r="CM1078" s="223"/>
      <c r="CN1078" s="223"/>
      <c r="CO1078" s="223"/>
      <c r="CP1078" s="223"/>
      <c r="CQ1078" s="223"/>
      <c r="CR1078" s="223"/>
      <c r="CS1078" s="223"/>
      <c r="CT1078" s="223"/>
      <c r="CU1078" s="223"/>
      <c r="CV1078" s="223"/>
      <c r="CW1078" s="201"/>
      <c r="CX1078" s="201"/>
    </row>
    <row r="1079" spans="3:102">
      <c r="C1079" s="116"/>
      <c r="E1079" s="205"/>
      <c r="F1079" s="205"/>
      <c r="G1079" s="205"/>
      <c r="H1079" s="205"/>
      <c r="I1079" s="205"/>
      <c r="K1079" s="114"/>
      <c r="L1079" s="114"/>
      <c r="M1079" s="114"/>
      <c r="N1079" s="114"/>
      <c r="O1079" s="114"/>
      <c r="Q1079" s="115"/>
      <c r="R1079" s="115"/>
      <c r="S1079" s="115"/>
      <c r="T1079" s="115"/>
      <c r="U1079" s="115"/>
      <c r="W1079" s="223"/>
      <c r="Z1079" s="205"/>
      <c r="AA1079" s="204"/>
      <c r="AB1079" s="204"/>
      <c r="AC1079" s="114"/>
      <c r="AD1079" s="221"/>
      <c r="AE1079" s="221"/>
      <c r="AF1079" s="115"/>
      <c r="AG1079" s="115"/>
      <c r="AH1079" s="115"/>
      <c r="AI1079" s="115"/>
      <c r="AJ1079" s="115"/>
      <c r="AK1079" s="202"/>
      <c r="AL1079" s="222"/>
      <c r="AO1079" s="205"/>
      <c r="AP1079" s="205"/>
      <c r="AQ1079" s="205"/>
      <c r="AR1079" s="205"/>
      <c r="AS1079" s="205"/>
      <c r="AT1079" s="205"/>
      <c r="AU1079" s="205"/>
      <c r="AV1079" s="205"/>
      <c r="AW1079" s="205"/>
      <c r="AX1079" s="205"/>
      <c r="AY1079" s="205"/>
      <c r="AZ1079" s="205"/>
      <c r="BA1079" s="205"/>
      <c r="BB1079" s="205"/>
      <c r="BC1079" s="205"/>
      <c r="BD1079" s="205"/>
      <c r="BE1079" s="215"/>
      <c r="BF1079" s="215"/>
      <c r="BG1079" s="215"/>
      <c r="BH1079" s="201"/>
      <c r="BJ1079" s="114"/>
      <c r="BK1079" s="114"/>
      <c r="BL1079" s="114"/>
      <c r="BM1079" s="114"/>
      <c r="BN1079" s="114"/>
      <c r="BP1079" s="114"/>
      <c r="BQ1079" s="115"/>
      <c r="BR1079" s="115"/>
      <c r="BS1079" s="115"/>
      <c r="BT1079" s="115"/>
      <c r="BU1079" s="115"/>
      <c r="BV1079" s="115"/>
      <c r="BW1079" s="115"/>
      <c r="BX1079" s="115"/>
      <c r="BY1079" s="115"/>
      <c r="BZ1079" s="115"/>
      <c r="CA1079" s="115"/>
      <c r="CB1079" s="115"/>
      <c r="CC1079" s="201"/>
      <c r="CD1079" s="201"/>
      <c r="CE1079" s="201"/>
      <c r="CG1079" s="223"/>
      <c r="CH1079" s="223"/>
      <c r="CI1079" s="223"/>
      <c r="CJ1079" s="223"/>
      <c r="CK1079" s="223"/>
      <c r="CL1079" s="223"/>
      <c r="CM1079" s="223"/>
      <c r="CN1079" s="223"/>
      <c r="CO1079" s="223"/>
      <c r="CP1079" s="223"/>
      <c r="CQ1079" s="223"/>
      <c r="CR1079" s="223"/>
      <c r="CS1079" s="223"/>
      <c r="CT1079" s="223"/>
      <c r="CU1079" s="223"/>
      <c r="CV1079" s="223"/>
      <c r="CW1079" s="201"/>
      <c r="CX1079" s="201"/>
    </row>
    <row r="1080" spans="3:102">
      <c r="C1080" s="116"/>
      <c r="E1080" s="205"/>
      <c r="F1080" s="205"/>
      <c r="G1080" s="205"/>
      <c r="H1080" s="205"/>
      <c r="I1080" s="205"/>
      <c r="K1080" s="114"/>
      <c r="L1080" s="114"/>
      <c r="M1080" s="114"/>
      <c r="N1080" s="114"/>
      <c r="O1080" s="114"/>
      <c r="Q1080" s="115"/>
      <c r="R1080" s="115"/>
      <c r="S1080" s="115"/>
      <c r="T1080" s="115"/>
      <c r="U1080" s="115"/>
      <c r="W1080" s="223"/>
      <c r="Z1080" s="205"/>
      <c r="AA1080" s="204"/>
      <c r="AB1080" s="204"/>
      <c r="AC1080" s="114"/>
      <c r="AD1080" s="221"/>
      <c r="AE1080" s="221"/>
      <c r="AF1080" s="115"/>
      <c r="AG1080" s="115"/>
      <c r="AH1080" s="115"/>
      <c r="AI1080" s="115"/>
      <c r="AJ1080" s="115"/>
      <c r="AK1080" s="202"/>
      <c r="AL1080" s="222"/>
      <c r="AO1080" s="205"/>
      <c r="AP1080" s="205"/>
      <c r="AQ1080" s="205"/>
      <c r="AR1080" s="205"/>
      <c r="AS1080" s="205"/>
      <c r="AT1080" s="205"/>
      <c r="AU1080" s="205"/>
      <c r="AV1080" s="205"/>
      <c r="AW1080" s="205"/>
      <c r="AX1080" s="205"/>
      <c r="AY1080" s="205"/>
      <c r="AZ1080" s="205"/>
      <c r="BA1080" s="205"/>
      <c r="BB1080" s="205"/>
      <c r="BC1080" s="205"/>
      <c r="BD1080" s="205"/>
      <c r="BE1080" s="215"/>
      <c r="BF1080" s="215"/>
      <c r="BG1080" s="215"/>
      <c r="BH1080" s="201"/>
      <c r="BJ1080" s="114"/>
      <c r="BK1080" s="114"/>
      <c r="BL1080" s="114"/>
      <c r="BM1080" s="114"/>
      <c r="BN1080" s="114"/>
      <c r="BP1080" s="114"/>
      <c r="BQ1080" s="115"/>
      <c r="BR1080" s="115"/>
      <c r="BS1080" s="115"/>
      <c r="BT1080" s="115"/>
      <c r="BU1080" s="115"/>
      <c r="BV1080" s="115"/>
      <c r="BW1080" s="115"/>
      <c r="BX1080" s="115"/>
      <c r="BY1080" s="115"/>
      <c r="BZ1080" s="115"/>
      <c r="CA1080" s="115"/>
      <c r="CB1080" s="115"/>
      <c r="CC1080" s="201"/>
      <c r="CD1080" s="201"/>
      <c r="CE1080" s="201"/>
      <c r="CG1080" s="223"/>
      <c r="CH1080" s="223"/>
      <c r="CI1080" s="223"/>
      <c r="CJ1080" s="223"/>
      <c r="CK1080" s="223"/>
      <c r="CL1080" s="223"/>
      <c r="CM1080" s="223"/>
      <c r="CN1080" s="223"/>
      <c r="CO1080" s="223"/>
      <c r="CP1080" s="223"/>
      <c r="CQ1080" s="223"/>
      <c r="CR1080" s="223"/>
      <c r="CS1080" s="223"/>
      <c r="CT1080" s="223"/>
      <c r="CU1080" s="223"/>
      <c r="CV1080" s="223"/>
      <c r="CW1080" s="201"/>
      <c r="CX1080" s="201"/>
    </row>
    <row r="1081" spans="3:102">
      <c r="C1081" s="116"/>
      <c r="E1081" s="205"/>
      <c r="F1081" s="205"/>
      <c r="G1081" s="205"/>
      <c r="H1081" s="205"/>
      <c r="I1081" s="205"/>
      <c r="K1081" s="114"/>
      <c r="L1081" s="114"/>
      <c r="M1081" s="114"/>
      <c r="N1081" s="114"/>
      <c r="O1081" s="114"/>
      <c r="Q1081" s="115"/>
      <c r="R1081" s="115"/>
      <c r="S1081" s="115"/>
      <c r="T1081" s="115"/>
      <c r="U1081" s="115"/>
      <c r="W1081" s="223"/>
      <c r="Z1081" s="205"/>
      <c r="AA1081" s="204"/>
      <c r="AB1081" s="204"/>
      <c r="AC1081" s="114"/>
      <c r="AD1081" s="221"/>
      <c r="AE1081" s="221"/>
      <c r="AF1081" s="115"/>
      <c r="AG1081" s="115"/>
      <c r="AH1081" s="115"/>
      <c r="AI1081" s="115"/>
      <c r="AJ1081" s="115"/>
      <c r="AK1081" s="202"/>
      <c r="AL1081" s="222"/>
      <c r="AO1081" s="205"/>
      <c r="AP1081" s="205"/>
      <c r="AQ1081" s="205"/>
      <c r="AR1081" s="205"/>
      <c r="AS1081" s="205"/>
      <c r="AT1081" s="205"/>
      <c r="AU1081" s="205"/>
      <c r="AV1081" s="205"/>
      <c r="AW1081" s="205"/>
      <c r="AX1081" s="205"/>
      <c r="AY1081" s="205"/>
      <c r="AZ1081" s="205"/>
      <c r="BA1081" s="205"/>
      <c r="BB1081" s="205"/>
      <c r="BC1081" s="205"/>
      <c r="BD1081" s="205"/>
      <c r="BE1081" s="215"/>
      <c r="BF1081" s="215"/>
      <c r="BG1081" s="215"/>
      <c r="BH1081" s="201"/>
      <c r="BJ1081" s="114"/>
      <c r="BK1081" s="114"/>
      <c r="BL1081" s="114"/>
      <c r="BM1081" s="114"/>
      <c r="BN1081" s="114"/>
      <c r="BP1081" s="114"/>
      <c r="BQ1081" s="115"/>
      <c r="BR1081" s="115"/>
      <c r="BS1081" s="115"/>
      <c r="BT1081" s="115"/>
      <c r="BU1081" s="115"/>
      <c r="BV1081" s="115"/>
      <c r="BW1081" s="115"/>
      <c r="BX1081" s="115"/>
      <c r="BY1081" s="115"/>
      <c r="BZ1081" s="115"/>
      <c r="CA1081" s="115"/>
      <c r="CB1081" s="115"/>
      <c r="CC1081" s="201"/>
      <c r="CD1081" s="201"/>
      <c r="CE1081" s="201"/>
      <c r="CG1081" s="223"/>
      <c r="CH1081" s="223"/>
      <c r="CI1081" s="223"/>
      <c r="CJ1081" s="223"/>
      <c r="CK1081" s="223"/>
      <c r="CL1081" s="223"/>
      <c r="CM1081" s="223"/>
      <c r="CN1081" s="223"/>
      <c r="CO1081" s="223"/>
      <c r="CP1081" s="223"/>
      <c r="CQ1081" s="223"/>
      <c r="CR1081" s="223"/>
      <c r="CS1081" s="223"/>
      <c r="CT1081" s="223"/>
      <c r="CU1081" s="223"/>
      <c r="CV1081" s="223"/>
      <c r="CW1081" s="201"/>
      <c r="CX1081" s="201"/>
    </row>
    <row r="1082" spans="3:102">
      <c r="C1082" s="116"/>
      <c r="E1082" s="205"/>
      <c r="F1082" s="205"/>
      <c r="G1082" s="205"/>
      <c r="H1082" s="205"/>
      <c r="I1082" s="205"/>
      <c r="K1082" s="114"/>
      <c r="L1082" s="114"/>
      <c r="M1082" s="114"/>
      <c r="N1082" s="114"/>
      <c r="O1082" s="114"/>
      <c r="Q1082" s="115"/>
      <c r="R1082" s="115"/>
      <c r="S1082" s="115"/>
      <c r="T1082" s="115"/>
      <c r="U1082" s="115"/>
      <c r="W1082" s="223"/>
      <c r="Z1082" s="205"/>
      <c r="AA1082" s="204"/>
      <c r="AB1082" s="204"/>
      <c r="AC1082" s="114"/>
      <c r="AD1082" s="221"/>
      <c r="AE1082" s="221"/>
      <c r="AF1082" s="115"/>
      <c r="AG1082" s="115"/>
      <c r="AH1082" s="115"/>
      <c r="AI1082" s="115"/>
      <c r="AJ1082" s="115"/>
      <c r="AK1082" s="202"/>
      <c r="AL1082" s="222"/>
      <c r="AO1082" s="205"/>
      <c r="AP1082" s="205"/>
      <c r="AQ1082" s="205"/>
      <c r="AR1082" s="205"/>
      <c r="AS1082" s="205"/>
      <c r="AT1082" s="205"/>
      <c r="AU1082" s="205"/>
      <c r="AV1082" s="205"/>
      <c r="AW1082" s="205"/>
      <c r="AX1082" s="205"/>
      <c r="AY1082" s="205"/>
      <c r="AZ1082" s="205"/>
      <c r="BA1082" s="205"/>
      <c r="BB1082" s="205"/>
      <c r="BC1082" s="205"/>
      <c r="BD1082" s="205"/>
      <c r="BE1082" s="215"/>
      <c r="BF1082" s="215"/>
      <c r="BG1082" s="215"/>
      <c r="BH1082" s="201"/>
      <c r="BJ1082" s="114"/>
      <c r="BK1082" s="114"/>
      <c r="BL1082" s="114"/>
      <c r="BM1082" s="114"/>
      <c r="BN1082" s="114"/>
      <c r="BP1082" s="114"/>
      <c r="BQ1082" s="115"/>
      <c r="BR1082" s="115"/>
      <c r="BS1082" s="115"/>
      <c r="BT1082" s="115"/>
      <c r="BU1082" s="115"/>
      <c r="BV1082" s="115"/>
      <c r="BW1082" s="115"/>
      <c r="BX1082" s="115"/>
      <c r="BY1082" s="115"/>
      <c r="BZ1082" s="115"/>
      <c r="CA1082" s="115"/>
      <c r="CB1082" s="115"/>
      <c r="CC1082" s="201"/>
      <c r="CD1082" s="201"/>
      <c r="CE1082" s="201"/>
      <c r="CG1082" s="223"/>
      <c r="CH1082" s="223"/>
      <c r="CI1082" s="223"/>
      <c r="CJ1082" s="223"/>
      <c r="CK1082" s="223"/>
      <c r="CL1082" s="223"/>
      <c r="CM1082" s="223"/>
      <c r="CN1082" s="223"/>
      <c r="CO1082" s="223"/>
      <c r="CP1082" s="223"/>
      <c r="CQ1082" s="223"/>
      <c r="CR1082" s="223"/>
      <c r="CS1082" s="223"/>
      <c r="CT1082" s="223"/>
      <c r="CU1082" s="223"/>
      <c r="CV1082" s="223"/>
      <c r="CW1082" s="201"/>
      <c r="CX1082" s="201"/>
    </row>
    <row r="1083" spans="3:102">
      <c r="C1083" s="116"/>
      <c r="E1083" s="205"/>
      <c r="F1083" s="205"/>
      <c r="G1083" s="205"/>
      <c r="H1083" s="205"/>
      <c r="I1083" s="205"/>
      <c r="K1083" s="114"/>
      <c r="L1083" s="114"/>
      <c r="M1083" s="114"/>
      <c r="N1083" s="114"/>
      <c r="O1083" s="114"/>
      <c r="Q1083" s="115"/>
      <c r="R1083" s="115"/>
      <c r="S1083" s="115"/>
      <c r="T1083" s="115"/>
      <c r="U1083" s="115"/>
      <c r="W1083" s="223"/>
      <c r="Z1083" s="205"/>
      <c r="AA1083" s="204"/>
      <c r="AB1083" s="204"/>
      <c r="AC1083" s="114"/>
      <c r="AD1083" s="221"/>
      <c r="AE1083" s="221"/>
      <c r="AF1083" s="115"/>
      <c r="AG1083" s="115"/>
      <c r="AH1083" s="115"/>
      <c r="AI1083" s="115"/>
      <c r="AJ1083" s="115"/>
      <c r="AK1083" s="202"/>
      <c r="AL1083" s="222"/>
      <c r="AO1083" s="205"/>
      <c r="AP1083" s="205"/>
      <c r="AQ1083" s="205"/>
      <c r="AR1083" s="205"/>
      <c r="AS1083" s="205"/>
      <c r="AT1083" s="205"/>
      <c r="AU1083" s="205"/>
      <c r="AV1083" s="205"/>
      <c r="AW1083" s="205"/>
      <c r="AX1083" s="205"/>
      <c r="AY1083" s="205"/>
      <c r="AZ1083" s="205"/>
      <c r="BA1083" s="205"/>
      <c r="BB1083" s="205"/>
      <c r="BC1083" s="205"/>
      <c r="BD1083" s="205"/>
      <c r="BE1083" s="215"/>
      <c r="BF1083" s="215"/>
      <c r="BG1083" s="215"/>
      <c r="BH1083" s="201"/>
      <c r="BJ1083" s="114"/>
      <c r="BK1083" s="114"/>
      <c r="BL1083" s="114"/>
      <c r="BM1083" s="114"/>
      <c r="BN1083" s="114"/>
      <c r="BP1083" s="114"/>
      <c r="BQ1083" s="115"/>
      <c r="BR1083" s="115"/>
      <c r="BS1083" s="115"/>
      <c r="BT1083" s="115"/>
      <c r="BU1083" s="115"/>
      <c r="BV1083" s="115"/>
      <c r="BW1083" s="115"/>
      <c r="BX1083" s="115"/>
      <c r="BY1083" s="115"/>
      <c r="BZ1083" s="115"/>
      <c r="CA1083" s="115"/>
      <c r="CB1083" s="115"/>
      <c r="CC1083" s="201"/>
      <c r="CD1083" s="201"/>
      <c r="CE1083" s="201"/>
      <c r="CG1083" s="223"/>
      <c r="CH1083" s="223"/>
      <c r="CI1083" s="223"/>
      <c r="CJ1083" s="223"/>
      <c r="CK1083" s="223"/>
      <c r="CL1083" s="223"/>
      <c r="CM1083" s="223"/>
      <c r="CN1083" s="223"/>
      <c r="CO1083" s="223"/>
      <c r="CP1083" s="223"/>
      <c r="CQ1083" s="223"/>
      <c r="CR1083" s="223"/>
      <c r="CS1083" s="223"/>
      <c r="CT1083" s="223"/>
      <c r="CU1083" s="223"/>
      <c r="CV1083" s="223"/>
      <c r="CW1083" s="201"/>
      <c r="CX1083" s="201"/>
    </row>
    <row r="1084" spans="3:102">
      <c r="C1084" s="116"/>
      <c r="E1084" s="205"/>
      <c r="F1084" s="205"/>
      <c r="G1084" s="205"/>
      <c r="H1084" s="205"/>
      <c r="I1084" s="205"/>
      <c r="K1084" s="114"/>
      <c r="L1084" s="114"/>
      <c r="M1084" s="114"/>
      <c r="N1084" s="114"/>
      <c r="O1084" s="114"/>
      <c r="Q1084" s="115"/>
      <c r="R1084" s="115"/>
      <c r="S1084" s="115"/>
      <c r="T1084" s="115"/>
      <c r="U1084" s="115"/>
      <c r="W1084" s="223"/>
      <c r="Z1084" s="205"/>
      <c r="AA1084" s="204"/>
      <c r="AB1084" s="204"/>
      <c r="AC1084" s="114"/>
      <c r="AD1084" s="221"/>
      <c r="AE1084" s="221"/>
      <c r="AF1084" s="115"/>
      <c r="AG1084" s="115"/>
      <c r="AH1084" s="115"/>
      <c r="AI1084" s="115"/>
      <c r="AJ1084" s="115"/>
      <c r="AK1084" s="202"/>
      <c r="AL1084" s="222"/>
      <c r="AO1084" s="205"/>
      <c r="AP1084" s="205"/>
      <c r="AQ1084" s="205"/>
      <c r="AR1084" s="205"/>
      <c r="AS1084" s="205"/>
      <c r="AT1084" s="205"/>
      <c r="AU1084" s="205"/>
      <c r="AV1084" s="205"/>
      <c r="AW1084" s="205"/>
      <c r="AX1084" s="205"/>
      <c r="AY1084" s="205"/>
      <c r="AZ1084" s="205"/>
      <c r="BA1084" s="205"/>
      <c r="BB1084" s="205"/>
      <c r="BC1084" s="205"/>
      <c r="BD1084" s="205"/>
      <c r="BE1084" s="215"/>
      <c r="BF1084" s="215"/>
      <c r="BG1084" s="215"/>
      <c r="BH1084" s="201"/>
      <c r="BJ1084" s="114"/>
      <c r="BK1084" s="114"/>
      <c r="BL1084" s="114"/>
      <c r="BM1084" s="114"/>
      <c r="BN1084" s="114"/>
      <c r="BP1084" s="114"/>
      <c r="BQ1084" s="115"/>
      <c r="BR1084" s="115"/>
      <c r="BS1084" s="115"/>
      <c r="BT1084" s="115"/>
      <c r="BU1084" s="115"/>
      <c r="BV1084" s="115"/>
      <c r="BW1084" s="115"/>
      <c r="BX1084" s="115"/>
      <c r="BY1084" s="115"/>
      <c r="BZ1084" s="115"/>
      <c r="CA1084" s="115"/>
      <c r="CB1084" s="115"/>
      <c r="CC1084" s="201"/>
      <c r="CD1084" s="201"/>
      <c r="CE1084" s="201"/>
      <c r="CG1084" s="223"/>
      <c r="CH1084" s="223"/>
      <c r="CI1084" s="223"/>
      <c r="CJ1084" s="223"/>
      <c r="CK1084" s="223"/>
      <c r="CL1084" s="223"/>
      <c r="CM1084" s="223"/>
      <c r="CN1084" s="223"/>
      <c r="CO1084" s="223"/>
      <c r="CP1084" s="223"/>
      <c r="CQ1084" s="223"/>
      <c r="CR1084" s="223"/>
      <c r="CS1084" s="223"/>
      <c r="CT1084" s="223"/>
      <c r="CU1084" s="223"/>
      <c r="CV1084" s="223"/>
      <c r="CW1084" s="201"/>
      <c r="CX1084" s="201"/>
    </row>
    <row r="1085" spans="3:102">
      <c r="C1085" s="116"/>
      <c r="E1085" s="205"/>
      <c r="F1085" s="205"/>
      <c r="G1085" s="205"/>
      <c r="H1085" s="205"/>
      <c r="I1085" s="205"/>
      <c r="K1085" s="114"/>
      <c r="L1085" s="114"/>
      <c r="M1085" s="114"/>
      <c r="N1085" s="114"/>
      <c r="O1085" s="114"/>
      <c r="Q1085" s="115"/>
      <c r="R1085" s="115"/>
      <c r="S1085" s="115"/>
      <c r="T1085" s="115"/>
      <c r="U1085" s="115"/>
      <c r="W1085" s="223"/>
      <c r="Z1085" s="205"/>
      <c r="AA1085" s="204"/>
      <c r="AB1085" s="204"/>
      <c r="AC1085" s="114"/>
      <c r="AD1085" s="221"/>
      <c r="AE1085" s="221"/>
      <c r="AF1085" s="115"/>
      <c r="AG1085" s="115"/>
      <c r="AH1085" s="115"/>
      <c r="AI1085" s="115"/>
      <c r="AJ1085" s="115"/>
      <c r="AK1085" s="202"/>
      <c r="AL1085" s="222"/>
      <c r="AO1085" s="205"/>
      <c r="AP1085" s="205"/>
      <c r="AQ1085" s="205"/>
      <c r="AR1085" s="205"/>
      <c r="AS1085" s="205"/>
      <c r="AT1085" s="205"/>
      <c r="AU1085" s="205"/>
      <c r="AV1085" s="205"/>
      <c r="AW1085" s="205"/>
      <c r="AX1085" s="205"/>
      <c r="AY1085" s="205"/>
      <c r="AZ1085" s="205"/>
      <c r="BA1085" s="205"/>
      <c r="BB1085" s="205"/>
      <c r="BC1085" s="205"/>
      <c r="BD1085" s="205"/>
      <c r="BE1085" s="215"/>
      <c r="BF1085" s="215"/>
      <c r="BG1085" s="215"/>
      <c r="BH1085" s="201"/>
      <c r="BJ1085" s="114"/>
      <c r="BK1085" s="114"/>
      <c r="BL1085" s="114"/>
      <c r="BM1085" s="114"/>
      <c r="BN1085" s="114"/>
      <c r="BP1085" s="114"/>
      <c r="BQ1085" s="115"/>
      <c r="BR1085" s="115"/>
      <c r="BS1085" s="115"/>
      <c r="BT1085" s="115"/>
      <c r="BU1085" s="115"/>
      <c r="BV1085" s="115"/>
      <c r="BW1085" s="115"/>
      <c r="BX1085" s="115"/>
      <c r="BY1085" s="115"/>
      <c r="BZ1085" s="115"/>
      <c r="CA1085" s="115"/>
      <c r="CB1085" s="115"/>
      <c r="CC1085" s="201"/>
      <c r="CD1085" s="201"/>
      <c r="CE1085" s="201"/>
      <c r="CG1085" s="223"/>
      <c r="CH1085" s="223"/>
      <c r="CI1085" s="223"/>
      <c r="CJ1085" s="223"/>
      <c r="CK1085" s="223"/>
      <c r="CL1085" s="223"/>
      <c r="CM1085" s="223"/>
      <c r="CN1085" s="223"/>
      <c r="CO1085" s="223"/>
      <c r="CP1085" s="223"/>
      <c r="CQ1085" s="223"/>
      <c r="CR1085" s="223"/>
      <c r="CS1085" s="223"/>
      <c r="CT1085" s="223"/>
      <c r="CU1085" s="223"/>
      <c r="CV1085" s="223"/>
      <c r="CW1085" s="201"/>
      <c r="CX1085" s="201"/>
    </row>
    <row r="1086" spans="3:102">
      <c r="C1086" s="116"/>
      <c r="E1086" s="205"/>
      <c r="F1086" s="205"/>
      <c r="G1086" s="205"/>
      <c r="H1086" s="205"/>
      <c r="I1086" s="205"/>
      <c r="K1086" s="114"/>
      <c r="L1086" s="114"/>
      <c r="M1086" s="114"/>
      <c r="N1086" s="114"/>
      <c r="O1086" s="114"/>
      <c r="Q1086" s="115"/>
      <c r="R1086" s="115"/>
      <c r="S1086" s="115"/>
      <c r="T1086" s="115"/>
      <c r="U1086" s="115"/>
      <c r="W1086" s="223"/>
      <c r="Z1086" s="205"/>
      <c r="AA1086" s="204"/>
      <c r="AB1086" s="204"/>
      <c r="AC1086" s="114"/>
      <c r="AD1086" s="221"/>
      <c r="AE1086" s="221"/>
      <c r="AF1086" s="115"/>
      <c r="AG1086" s="115"/>
      <c r="AH1086" s="115"/>
      <c r="AI1086" s="115"/>
      <c r="AJ1086" s="115"/>
      <c r="AK1086" s="202"/>
      <c r="AL1086" s="222"/>
      <c r="AO1086" s="205"/>
      <c r="AP1086" s="205"/>
      <c r="AQ1086" s="205"/>
      <c r="AR1086" s="205"/>
      <c r="AS1086" s="205"/>
      <c r="AT1086" s="205"/>
      <c r="AU1086" s="205"/>
      <c r="AV1086" s="205"/>
      <c r="AW1086" s="205"/>
      <c r="AX1086" s="205"/>
      <c r="AY1086" s="205"/>
      <c r="AZ1086" s="205"/>
      <c r="BA1086" s="205"/>
      <c r="BB1086" s="205"/>
      <c r="BC1086" s="205"/>
      <c r="BD1086" s="205"/>
      <c r="BE1086" s="215"/>
      <c r="BF1086" s="215"/>
      <c r="BG1086" s="215"/>
      <c r="BH1086" s="201"/>
      <c r="BJ1086" s="114"/>
      <c r="BK1086" s="114"/>
      <c r="BL1086" s="114"/>
      <c r="BM1086" s="114"/>
      <c r="BN1086" s="114"/>
      <c r="BP1086" s="114"/>
      <c r="BQ1086" s="115"/>
      <c r="BR1086" s="115"/>
      <c r="BS1086" s="115"/>
      <c r="BT1086" s="115"/>
      <c r="BU1086" s="115"/>
      <c r="BV1086" s="115"/>
      <c r="BW1086" s="115"/>
      <c r="BX1086" s="115"/>
      <c r="BY1086" s="115"/>
      <c r="BZ1086" s="115"/>
      <c r="CA1086" s="115"/>
      <c r="CB1086" s="115"/>
      <c r="CC1086" s="201"/>
      <c r="CD1086" s="201"/>
      <c r="CE1086" s="201"/>
      <c r="CG1086" s="223"/>
      <c r="CH1086" s="223"/>
      <c r="CI1086" s="223"/>
      <c r="CJ1086" s="223"/>
      <c r="CK1086" s="223"/>
      <c r="CL1086" s="223"/>
      <c r="CM1086" s="223"/>
      <c r="CN1086" s="223"/>
      <c r="CO1086" s="223"/>
      <c r="CP1086" s="223"/>
      <c r="CQ1086" s="223"/>
      <c r="CR1086" s="223"/>
      <c r="CS1086" s="223"/>
      <c r="CT1086" s="223"/>
      <c r="CU1086" s="223"/>
      <c r="CV1086" s="223"/>
      <c r="CW1086" s="201"/>
      <c r="CX1086" s="201"/>
    </row>
    <row r="1087" spans="3:102">
      <c r="C1087" s="116"/>
      <c r="E1087" s="205"/>
      <c r="F1087" s="205"/>
      <c r="G1087" s="205"/>
      <c r="H1087" s="205"/>
      <c r="I1087" s="205"/>
      <c r="K1087" s="114"/>
      <c r="L1087" s="114"/>
      <c r="M1087" s="114"/>
      <c r="N1087" s="114"/>
      <c r="O1087" s="114"/>
      <c r="Q1087" s="115"/>
      <c r="R1087" s="115"/>
      <c r="S1087" s="115"/>
      <c r="T1087" s="115"/>
      <c r="U1087" s="115"/>
      <c r="W1087" s="223"/>
      <c r="Z1087" s="205"/>
      <c r="AA1087" s="204"/>
      <c r="AB1087" s="204"/>
      <c r="AC1087" s="114"/>
      <c r="AD1087" s="221"/>
      <c r="AE1087" s="221"/>
      <c r="AF1087" s="115"/>
      <c r="AG1087" s="115"/>
      <c r="AH1087" s="115"/>
      <c r="AI1087" s="115"/>
      <c r="AJ1087" s="115"/>
      <c r="AK1087" s="202"/>
      <c r="AL1087" s="222"/>
      <c r="AO1087" s="205"/>
      <c r="AP1087" s="205"/>
      <c r="AQ1087" s="205"/>
      <c r="AR1087" s="205"/>
      <c r="AS1087" s="205"/>
      <c r="AT1087" s="205"/>
      <c r="AU1087" s="205"/>
      <c r="AV1087" s="205"/>
      <c r="AW1087" s="205"/>
      <c r="AX1087" s="205"/>
      <c r="AY1087" s="205"/>
      <c r="AZ1087" s="205"/>
      <c r="BA1087" s="205"/>
      <c r="BB1087" s="205"/>
      <c r="BC1087" s="205"/>
      <c r="BD1087" s="205"/>
      <c r="BE1087" s="215"/>
      <c r="BF1087" s="215"/>
      <c r="BG1087" s="215"/>
      <c r="BH1087" s="201"/>
      <c r="BJ1087" s="114"/>
      <c r="BK1087" s="114"/>
      <c r="BL1087" s="114"/>
      <c r="BM1087" s="114"/>
      <c r="BN1087" s="114"/>
      <c r="BP1087" s="114"/>
      <c r="BQ1087" s="115"/>
      <c r="BR1087" s="115"/>
      <c r="BS1087" s="115"/>
      <c r="BT1087" s="115"/>
      <c r="BU1087" s="115"/>
      <c r="BV1087" s="115"/>
      <c r="BW1087" s="115"/>
      <c r="BX1087" s="115"/>
      <c r="BY1087" s="115"/>
      <c r="BZ1087" s="115"/>
      <c r="CA1087" s="115"/>
      <c r="CB1087" s="115"/>
      <c r="CC1087" s="201"/>
      <c r="CD1087" s="201"/>
      <c r="CE1087" s="201"/>
      <c r="CG1087" s="223"/>
      <c r="CH1087" s="223"/>
      <c r="CI1087" s="223"/>
      <c r="CJ1087" s="223"/>
      <c r="CK1087" s="223"/>
      <c r="CL1087" s="223"/>
      <c r="CM1087" s="223"/>
      <c r="CN1087" s="223"/>
      <c r="CO1087" s="223"/>
      <c r="CP1087" s="223"/>
      <c r="CQ1087" s="223"/>
      <c r="CR1087" s="223"/>
      <c r="CS1087" s="223"/>
      <c r="CT1087" s="223"/>
      <c r="CU1087" s="223"/>
      <c r="CV1087" s="223"/>
      <c r="CW1087" s="201"/>
      <c r="CX1087" s="201"/>
    </row>
    <row r="1088" spans="3:102">
      <c r="C1088" s="116"/>
      <c r="E1088" s="205"/>
      <c r="F1088" s="205"/>
      <c r="G1088" s="205"/>
      <c r="H1088" s="205"/>
      <c r="I1088" s="205"/>
      <c r="K1088" s="114"/>
      <c r="L1088" s="114"/>
      <c r="M1088" s="114"/>
      <c r="N1088" s="114"/>
      <c r="O1088" s="114"/>
      <c r="Q1088" s="115"/>
      <c r="R1088" s="115"/>
      <c r="S1088" s="115"/>
      <c r="T1088" s="115"/>
      <c r="U1088" s="115"/>
      <c r="W1088" s="223"/>
      <c r="Z1088" s="205"/>
      <c r="AA1088" s="204"/>
      <c r="AB1088" s="204"/>
      <c r="AC1088" s="114"/>
      <c r="AD1088" s="221"/>
      <c r="AE1088" s="221"/>
      <c r="AF1088" s="115"/>
      <c r="AG1088" s="115"/>
      <c r="AH1088" s="115"/>
      <c r="AI1088" s="115"/>
      <c r="AJ1088" s="115"/>
      <c r="AK1088" s="202"/>
      <c r="AL1088" s="222"/>
      <c r="AO1088" s="205"/>
      <c r="AP1088" s="205"/>
      <c r="AQ1088" s="205"/>
      <c r="AR1088" s="205"/>
      <c r="AS1088" s="205"/>
      <c r="AT1088" s="205"/>
      <c r="AU1088" s="205"/>
      <c r="AV1088" s="205"/>
      <c r="AW1088" s="205"/>
      <c r="AX1088" s="205"/>
      <c r="AY1088" s="205"/>
      <c r="AZ1088" s="205"/>
      <c r="BA1088" s="205"/>
      <c r="BB1088" s="205"/>
      <c r="BC1088" s="205"/>
      <c r="BD1088" s="205"/>
      <c r="BE1088" s="215"/>
      <c r="BF1088" s="215"/>
      <c r="BG1088" s="215"/>
      <c r="BH1088" s="201"/>
      <c r="BJ1088" s="114"/>
      <c r="BK1088" s="114"/>
      <c r="BL1088" s="114"/>
      <c r="BM1088" s="114"/>
      <c r="BN1088" s="114"/>
      <c r="BP1088" s="114"/>
      <c r="BQ1088" s="115"/>
      <c r="BR1088" s="115"/>
      <c r="BS1088" s="115"/>
      <c r="BT1088" s="115"/>
      <c r="BU1088" s="115"/>
      <c r="BV1088" s="115"/>
      <c r="BW1088" s="115"/>
      <c r="BX1088" s="115"/>
      <c r="BY1088" s="115"/>
      <c r="BZ1088" s="115"/>
      <c r="CA1088" s="115"/>
      <c r="CB1088" s="115"/>
      <c r="CC1088" s="201"/>
      <c r="CD1088" s="201"/>
      <c r="CE1088" s="201"/>
      <c r="CG1088" s="223"/>
      <c r="CH1088" s="223"/>
      <c r="CI1088" s="223"/>
      <c r="CJ1088" s="223"/>
      <c r="CK1088" s="223"/>
      <c r="CL1088" s="223"/>
      <c r="CM1088" s="223"/>
      <c r="CN1088" s="223"/>
      <c r="CO1088" s="223"/>
      <c r="CP1088" s="223"/>
      <c r="CQ1088" s="223"/>
      <c r="CR1088" s="223"/>
      <c r="CS1088" s="223"/>
      <c r="CT1088" s="223"/>
      <c r="CU1088" s="223"/>
      <c r="CV1088" s="223"/>
      <c r="CW1088" s="201"/>
      <c r="CX1088" s="201"/>
    </row>
    <row r="1089" spans="3:102">
      <c r="C1089" s="116"/>
      <c r="E1089" s="205"/>
      <c r="F1089" s="205"/>
      <c r="G1089" s="205"/>
      <c r="H1089" s="205"/>
      <c r="I1089" s="205"/>
      <c r="K1089" s="114"/>
      <c r="L1089" s="114"/>
      <c r="M1089" s="114"/>
      <c r="N1089" s="114"/>
      <c r="O1089" s="114"/>
      <c r="Q1089" s="115"/>
      <c r="R1089" s="115"/>
      <c r="S1089" s="115"/>
      <c r="T1089" s="115"/>
      <c r="U1089" s="115"/>
      <c r="W1089" s="223"/>
      <c r="Z1089" s="205"/>
      <c r="AA1089" s="204"/>
      <c r="AB1089" s="204"/>
      <c r="AC1089" s="114"/>
      <c r="AD1089" s="221"/>
      <c r="AE1089" s="221"/>
      <c r="AF1089" s="115"/>
      <c r="AG1089" s="115"/>
      <c r="AH1089" s="115"/>
      <c r="AI1089" s="115"/>
      <c r="AJ1089" s="115"/>
      <c r="AK1089" s="202"/>
      <c r="AL1089" s="222"/>
      <c r="AO1089" s="205"/>
      <c r="AP1089" s="205"/>
      <c r="AQ1089" s="205"/>
      <c r="AR1089" s="205"/>
      <c r="AS1089" s="205"/>
      <c r="AT1089" s="205"/>
      <c r="AU1089" s="205"/>
      <c r="AV1089" s="205"/>
      <c r="AW1089" s="205"/>
      <c r="AX1089" s="205"/>
      <c r="AY1089" s="205"/>
      <c r="AZ1089" s="205"/>
      <c r="BA1089" s="205"/>
      <c r="BB1089" s="205"/>
      <c r="BC1089" s="205"/>
      <c r="BD1089" s="205"/>
      <c r="BE1089" s="215"/>
      <c r="BF1089" s="215"/>
      <c r="BG1089" s="215"/>
      <c r="BH1089" s="201"/>
      <c r="BJ1089" s="114"/>
      <c r="BK1089" s="114"/>
      <c r="BL1089" s="114"/>
      <c r="BM1089" s="114"/>
      <c r="BN1089" s="114"/>
      <c r="BP1089" s="114"/>
      <c r="BQ1089" s="115"/>
      <c r="BR1089" s="115"/>
      <c r="BS1089" s="115"/>
      <c r="BT1089" s="115"/>
      <c r="BU1089" s="115"/>
      <c r="BV1089" s="115"/>
      <c r="BW1089" s="115"/>
      <c r="BX1089" s="115"/>
      <c r="BY1089" s="115"/>
      <c r="BZ1089" s="115"/>
      <c r="CA1089" s="115"/>
      <c r="CB1089" s="115"/>
      <c r="CC1089" s="201"/>
      <c r="CD1089" s="201"/>
      <c r="CE1089" s="201"/>
      <c r="CG1089" s="223"/>
      <c r="CH1089" s="223"/>
      <c r="CI1089" s="223"/>
      <c r="CJ1089" s="223"/>
      <c r="CK1089" s="223"/>
      <c r="CL1089" s="223"/>
      <c r="CM1089" s="223"/>
      <c r="CN1089" s="223"/>
      <c r="CO1089" s="223"/>
      <c r="CP1089" s="223"/>
      <c r="CQ1089" s="223"/>
      <c r="CR1089" s="223"/>
      <c r="CS1089" s="223"/>
      <c r="CT1089" s="223"/>
      <c r="CU1089" s="223"/>
      <c r="CV1089" s="223"/>
      <c r="CW1089" s="201"/>
      <c r="CX1089" s="201"/>
    </row>
    <row r="1090" spans="3:102">
      <c r="C1090" s="116"/>
      <c r="E1090" s="205"/>
      <c r="F1090" s="205"/>
      <c r="G1090" s="205"/>
      <c r="H1090" s="205"/>
      <c r="I1090" s="205"/>
      <c r="K1090" s="114"/>
      <c r="L1090" s="114"/>
      <c r="M1090" s="114"/>
      <c r="N1090" s="114"/>
      <c r="O1090" s="114"/>
      <c r="Q1090" s="115"/>
      <c r="R1090" s="115"/>
      <c r="S1090" s="115"/>
      <c r="T1090" s="115"/>
      <c r="U1090" s="115"/>
      <c r="W1090" s="223"/>
      <c r="Z1090" s="205"/>
      <c r="AA1090" s="204"/>
      <c r="AB1090" s="204"/>
      <c r="AC1090" s="114"/>
      <c r="AD1090" s="221"/>
      <c r="AE1090" s="221"/>
      <c r="AF1090" s="115"/>
      <c r="AG1090" s="115"/>
      <c r="AH1090" s="115"/>
      <c r="AI1090" s="115"/>
      <c r="AJ1090" s="115"/>
      <c r="AK1090" s="202"/>
      <c r="AL1090" s="222"/>
      <c r="AO1090" s="205"/>
      <c r="AP1090" s="205"/>
      <c r="AQ1090" s="205"/>
      <c r="AR1090" s="205"/>
      <c r="AS1090" s="205"/>
      <c r="AT1090" s="205"/>
      <c r="AU1090" s="205"/>
      <c r="AV1090" s="205"/>
      <c r="AW1090" s="205"/>
      <c r="AX1090" s="205"/>
      <c r="AY1090" s="205"/>
      <c r="AZ1090" s="205"/>
      <c r="BA1090" s="205"/>
      <c r="BB1090" s="205"/>
      <c r="BC1090" s="205"/>
      <c r="BD1090" s="205"/>
      <c r="BE1090" s="215"/>
      <c r="BF1090" s="215"/>
      <c r="BG1090" s="215"/>
      <c r="BH1090" s="201"/>
      <c r="BJ1090" s="114"/>
      <c r="BK1090" s="114"/>
      <c r="BL1090" s="114"/>
      <c r="BM1090" s="114"/>
      <c r="BN1090" s="114"/>
      <c r="BP1090" s="114"/>
      <c r="BQ1090" s="115"/>
      <c r="BR1090" s="115"/>
      <c r="BS1090" s="115"/>
      <c r="BT1090" s="115"/>
      <c r="BU1090" s="115"/>
      <c r="BV1090" s="115"/>
      <c r="BW1090" s="115"/>
      <c r="BX1090" s="115"/>
      <c r="BY1090" s="115"/>
      <c r="BZ1090" s="115"/>
      <c r="CA1090" s="115"/>
      <c r="CB1090" s="115"/>
      <c r="CC1090" s="201"/>
      <c r="CD1090" s="201"/>
      <c r="CE1090" s="201"/>
      <c r="CG1090" s="223"/>
      <c r="CH1090" s="223"/>
      <c r="CI1090" s="223"/>
      <c r="CJ1090" s="223"/>
      <c r="CK1090" s="223"/>
      <c r="CL1090" s="223"/>
      <c r="CM1090" s="223"/>
      <c r="CN1090" s="223"/>
      <c r="CO1090" s="223"/>
      <c r="CP1090" s="223"/>
      <c r="CQ1090" s="223"/>
      <c r="CR1090" s="223"/>
      <c r="CS1090" s="223"/>
      <c r="CT1090" s="223"/>
      <c r="CU1090" s="223"/>
      <c r="CV1090" s="223"/>
      <c r="CW1090" s="201"/>
      <c r="CX1090" s="201"/>
    </row>
    <row r="1091" spans="3:102">
      <c r="C1091" s="116"/>
      <c r="E1091" s="205"/>
      <c r="F1091" s="205"/>
      <c r="G1091" s="205"/>
      <c r="H1091" s="205"/>
      <c r="I1091" s="205"/>
      <c r="K1091" s="114"/>
      <c r="L1091" s="114"/>
      <c r="M1091" s="114"/>
      <c r="N1091" s="114"/>
      <c r="O1091" s="114"/>
      <c r="Q1091" s="115"/>
      <c r="R1091" s="115"/>
      <c r="S1091" s="115"/>
      <c r="T1091" s="115"/>
      <c r="U1091" s="115"/>
      <c r="W1091" s="223"/>
      <c r="Z1091" s="205"/>
      <c r="AA1091" s="204"/>
      <c r="AB1091" s="204"/>
      <c r="AC1091" s="114"/>
      <c r="AD1091" s="221"/>
      <c r="AE1091" s="221"/>
      <c r="AF1091" s="115"/>
      <c r="AG1091" s="115"/>
      <c r="AH1091" s="115"/>
      <c r="AI1091" s="115"/>
      <c r="AJ1091" s="115"/>
      <c r="AK1091" s="202"/>
      <c r="AL1091" s="222"/>
      <c r="AO1091" s="205"/>
      <c r="AP1091" s="205"/>
      <c r="AQ1091" s="205"/>
      <c r="AR1091" s="205"/>
      <c r="AS1091" s="205"/>
      <c r="AT1091" s="205"/>
      <c r="AU1091" s="205"/>
      <c r="AV1091" s="205"/>
      <c r="AW1091" s="205"/>
      <c r="AX1091" s="205"/>
      <c r="AY1091" s="205"/>
      <c r="AZ1091" s="205"/>
      <c r="BA1091" s="205"/>
      <c r="BB1091" s="205"/>
      <c r="BC1091" s="205"/>
      <c r="BD1091" s="205"/>
      <c r="BE1091" s="215"/>
      <c r="BF1091" s="215"/>
      <c r="BG1091" s="215"/>
      <c r="BH1091" s="201"/>
      <c r="BJ1091" s="114"/>
      <c r="BK1091" s="114"/>
      <c r="BL1091" s="114"/>
      <c r="BM1091" s="114"/>
      <c r="BN1091" s="114"/>
      <c r="BP1091" s="114"/>
      <c r="BQ1091" s="115"/>
      <c r="BR1091" s="115"/>
      <c r="BS1091" s="115"/>
      <c r="BT1091" s="115"/>
      <c r="BU1091" s="115"/>
      <c r="BV1091" s="115"/>
      <c r="BW1091" s="115"/>
      <c r="BX1091" s="115"/>
      <c r="BY1091" s="115"/>
      <c r="BZ1091" s="115"/>
      <c r="CA1091" s="115"/>
      <c r="CB1091" s="115"/>
      <c r="CC1091" s="201"/>
      <c r="CD1091" s="201"/>
      <c r="CE1091" s="201"/>
      <c r="CG1091" s="223"/>
      <c r="CH1091" s="223"/>
      <c r="CI1091" s="223"/>
      <c r="CJ1091" s="223"/>
      <c r="CK1091" s="223"/>
      <c r="CL1091" s="223"/>
      <c r="CM1091" s="223"/>
      <c r="CN1091" s="223"/>
      <c r="CO1091" s="223"/>
      <c r="CP1091" s="223"/>
      <c r="CQ1091" s="223"/>
      <c r="CR1091" s="223"/>
      <c r="CS1091" s="223"/>
      <c r="CT1091" s="223"/>
      <c r="CU1091" s="223"/>
      <c r="CV1091" s="223"/>
      <c r="CW1091" s="201"/>
      <c r="CX1091" s="201"/>
    </row>
    <row r="1092" spans="3:102">
      <c r="C1092" s="116"/>
      <c r="E1092" s="205"/>
      <c r="F1092" s="205"/>
      <c r="G1092" s="205"/>
      <c r="H1092" s="205"/>
      <c r="I1092" s="205"/>
      <c r="K1092" s="114"/>
      <c r="L1092" s="114"/>
      <c r="M1092" s="114"/>
      <c r="N1092" s="114"/>
      <c r="O1092" s="114"/>
      <c r="Q1092" s="115"/>
      <c r="R1092" s="115"/>
      <c r="S1092" s="115"/>
      <c r="T1092" s="115"/>
      <c r="U1092" s="115"/>
      <c r="W1092" s="223"/>
      <c r="Z1092" s="205"/>
      <c r="AA1092" s="204"/>
      <c r="AB1092" s="204"/>
      <c r="AC1092" s="114"/>
      <c r="AD1092" s="221"/>
      <c r="AE1092" s="221"/>
      <c r="AF1092" s="115"/>
      <c r="AG1092" s="115"/>
      <c r="AH1092" s="115"/>
      <c r="AI1092" s="115"/>
      <c r="AJ1092" s="115"/>
      <c r="AK1092" s="202"/>
      <c r="AL1092" s="222"/>
      <c r="AO1092" s="205"/>
      <c r="AP1092" s="205"/>
      <c r="AQ1092" s="205"/>
      <c r="AR1092" s="205"/>
      <c r="AS1092" s="205"/>
      <c r="AT1092" s="205"/>
      <c r="AU1092" s="205"/>
      <c r="AV1092" s="205"/>
      <c r="AW1092" s="205"/>
      <c r="AX1092" s="205"/>
      <c r="AY1092" s="205"/>
      <c r="AZ1092" s="205"/>
      <c r="BA1092" s="205"/>
      <c r="BB1092" s="205"/>
      <c r="BC1092" s="205"/>
      <c r="BD1092" s="205"/>
      <c r="BE1092" s="215"/>
      <c r="BF1092" s="215"/>
      <c r="BG1092" s="215"/>
      <c r="BH1092" s="201"/>
      <c r="BJ1092" s="114"/>
      <c r="BK1092" s="114"/>
      <c r="BL1092" s="114"/>
      <c r="BM1092" s="114"/>
      <c r="BN1092" s="114"/>
      <c r="BP1092" s="114"/>
      <c r="BQ1092" s="115"/>
      <c r="BR1092" s="115"/>
      <c r="BS1092" s="115"/>
      <c r="BT1092" s="115"/>
      <c r="BU1092" s="115"/>
      <c r="BV1092" s="115"/>
      <c r="BW1092" s="115"/>
      <c r="BX1092" s="115"/>
      <c r="BY1092" s="115"/>
      <c r="BZ1092" s="115"/>
      <c r="CA1092" s="115"/>
      <c r="CB1092" s="115"/>
      <c r="CC1092" s="201"/>
      <c r="CD1092" s="201"/>
      <c r="CE1092" s="201"/>
      <c r="CG1092" s="223"/>
      <c r="CH1092" s="223"/>
      <c r="CI1092" s="223"/>
      <c r="CJ1092" s="223"/>
      <c r="CK1092" s="223"/>
      <c r="CL1092" s="223"/>
      <c r="CM1092" s="223"/>
      <c r="CN1092" s="223"/>
      <c r="CO1092" s="223"/>
      <c r="CP1092" s="223"/>
      <c r="CQ1092" s="223"/>
      <c r="CR1092" s="223"/>
      <c r="CS1092" s="223"/>
      <c r="CT1092" s="223"/>
      <c r="CU1092" s="223"/>
      <c r="CV1092" s="223"/>
      <c r="CW1092" s="201"/>
      <c r="CX1092" s="201"/>
    </row>
    <row r="1093" spans="3:102">
      <c r="C1093" s="116"/>
      <c r="E1093" s="205"/>
      <c r="F1093" s="205"/>
      <c r="G1093" s="205"/>
      <c r="H1093" s="205"/>
      <c r="I1093" s="205"/>
      <c r="K1093" s="114"/>
      <c r="L1093" s="114"/>
      <c r="M1093" s="114"/>
      <c r="N1093" s="114"/>
      <c r="O1093" s="114"/>
      <c r="Q1093" s="115"/>
      <c r="R1093" s="115"/>
      <c r="S1093" s="115"/>
      <c r="T1093" s="115"/>
      <c r="U1093" s="115"/>
      <c r="W1093" s="223"/>
      <c r="Z1093" s="205"/>
      <c r="AA1093" s="204"/>
      <c r="AB1093" s="204"/>
      <c r="AC1093" s="114"/>
      <c r="AD1093" s="221"/>
      <c r="AE1093" s="221"/>
      <c r="AF1093" s="115"/>
      <c r="AG1093" s="115"/>
      <c r="AH1093" s="115"/>
      <c r="AI1093" s="115"/>
      <c r="AJ1093" s="115"/>
      <c r="AK1093" s="202"/>
      <c r="AL1093" s="222"/>
      <c r="AO1093" s="205"/>
      <c r="AP1093" s="205"/>
      <c r="AQ1093" s="205"/>
      <c r="AR1093" s="205"/>
      <c r="AS1093" s="205"/>
      <c r="AT1093" s="205"/>
      <c r="AU1093" s="205"/>
      <c r="AV1093" s="205"/>
      <c r="AW1093" s="205"/>
      <c r="AX1093" s="205"/>
      <c r="AY1093" s="205"/>
      <c r="AZ1093" s="205"/>
      <c r="BA1093" s="205"/>
      <c r="BB1093" s="205"/>
      <c r="BC1093" s="205"/>
      <c r="BD1093" s="205"/>
      <c r="BE1093" s="215"/>
      <c r="BF1093" s="215"/>
      <c r="BG1093" s="215"/>
      <c r="BH1093" s="201"/>
      <c r="BJ1093" s="114"/>
      <c r="BK1093" s="114"/>
      <c r="BL1093" s="114"/>
      <c r="BM1093" s="114"/>
      <c r="BN1093" s="114"/>
      <c r="BP1093" s="114"/>
      <c r="BQ1093" s="115"/>
      <c r="BR1093" s="115"/>
      <c r="BS1093" s="115"/>
      <c r="BT1093" s="115"/>
      <c r="BU1093" s="115"/>
      <c r="BV1093" s="115"/>
      <c r="BW1093" s="115"/>
      <c r="BX1093" s="115"/>
      <c r="BY1093" s="115"/>
      <c r="BZ1093" s="115"/>
      <c r="CA1093" s="115"/>
      <c r="CB1093" s="115"/>
      <c r="CC1093" s="201"/>
      <c r="CD1093" s="201"/>
      <c r="CE1093" s="201"/>
      <c r="CG1093" s="223"/>
      <c r="CH1093" s="223"/>
      <c r="CI1093" s="223"/>
      <c r="CJ1093" s="223"/>
      <c r="CK1093" s="223"/>
      <c r="CL1093" s="223"/>
      <c r="CM1093" s="223"/>
      <c r="CN1093" s="223"/>
      <c r="CO1093" s="223"/>
      <c r="CP1093" s="223"/>
      <c r="CQ1093" s="223"/>
      <c r="CR1093" s="223"/>
      <c r="CS1093" s="223"/>
      <c r="CT1093" s="223"/>
      <c r="CU1093" s="223"/>
      <c r="CV1093" s="223"/>
      <c r="CW1093" s="201"/>
      <c r="CX1093" s="201"/>
    </row>
    <row r="1094" spans="3:102">
      <c r="C1094" s="116"/>
      <c r="E1094" s="205"/>
      <c r="F1094" s="205"/>
      <c r="G1094" s="205"/>
      <c r="H1094" s="205"/>
      <c r="I1094" s="205"/>
      <c r="K1094" s="114"/>
      <c r="L1094" s="114"/>
      <c r="M1094" s="114"/>
      <c r="N1094" s="114"/>
      <c r="O1094" s="114"/>
      <c r="Q1094" s="115"/>
      <c r="R1094" s="115"/>
      <c r="S1094" s="115"/>
      <c r="T1094" s="115"/>
      <c r="U1094" s="115"/>
      <c r="W1094" s="223"/>
      <c r="Z1094" s="205"/>
      <c r="AA1094" s="204"/>
      <c r="AB1094" s="204"/>
      <c r="AC1094" s="114"/>
      <c r="AD1094" s="221"/>
      <c r="AE1094" s="221"/>
      <c r="AF1094" s="115"/>
      <c r="AG1094" s="115"/>
      <c r="AH1094" s="115"/>
      <c r="AI1094" s="115"/>
      <c r="AJ1094" s="115"/>
      <c r="AK1094" s="202"/>
      <c r="AL1094" s="222"/>
      <c r="AO1094" s="205"/>
      <c r="AP1094" s="205"/>
      <c r="AQ1094" s="205"/>
      <c r="AR1094" s="205"/>
      <c r="AS1094" s="205"/>
      <c r="AT1094" s="205"/>
      <c r="AU1094" s="205"/>
      <c r="AV1094" s="205"/>
      <c r="AW1094" s="205"/>
      <c r="AX1094" s="205"/>
      <c r="AY1094" s="205"/>
      <c r="AZ1094" s="205"/>
      <c r="BA1094" s="205"/>
      <c r="BB1094" s="205"/>
      <c r="BC1094" s="205"/>
      <c r="BD1094" s="205"/>
      <c r="BE1094" s="215"/>
      <c r="BF1094" s="215"/>
      <c r="BG1094" s="215"/>
      <c r="BH1094" s="201"/>
      <c r="BJ1094" s="114"/>
      <c r="BK1094" s="114"/>
      <c r="BL1094" s="114"/>
      <c r="BM1094" s="114"/>
      <c r="BN1094" s="114"/>
      <c r="BP1094" s="114"/>
      <c r="BQ1094" s="115"/>
      <c r="BR1094" s="115"/>
      <c r="BS1094" s="115"/>
      <c r="BT1094" s="115"/>
      <c r="BU1094" s="115"/>
      <c r="BV1094" s="115"/>
      <c r="BW1094" s="115"/>
      <c r="BX1094" s="115"/>
      <c r="BY1094" s="115"/>
      <c r="BZ1094" s="115"/>
      <c r="CA1094" s="115"/>
      <c r="CB1094" s="115"/>
      <c r="CC1094" s="201"/>
      <c r="CD1094" s="201"/>
      <c r="CE1094" s="201"/>
      <c r="CG1094" s="223"/>
      <c r="CH1094" s="223"/>
      <c r="CI1094" s="223"/>
      <c r="CJ1094" s="223"/>
      <c r="CK1094" s="223"/>
      <c r="CL1094" s="223"/>
      <c r="CM1094" s="223"/>
      <c r="CN1094" s="223"/>
      <c r="CO1094" s="223"/>
      <c r="CP1094" s="223"/>
      <c r="CQ1094" s="223"/>
      <c r="CR1094" s="223"/>
      <c r="CS1094" s="223"/>
      <c r="CT1094" s="223"/>
      <c r="CU1094" s="223"/>
      <c r="CV1094" s="223"/>
      <c r="CW1094" s="201"/>
      <c r="CX1094" s="201"/>
    </row>
    <row r="1095" spans="3:102">
      <c r="C1095" s="116"/>
      <c r="E1095" s="205"/>
      <c r="F1095" s="205"/>
      <c r="G1095" s="205"/>
      <c r="H1095" s="205"/>
      <c r="I1095" s="205"/>
      <c r="K1095" s="114"/>
      <c r="L1095" s="114"/>
      <c r="M1095" s="114"/>
      <c r="N1095" s="114"/>
      <c r="O1095" s="114"/>
      <c r="Q1095" s="115"/>
      <c r="R1095" s="115"/>
      <c r="S1095" s="115"/>
      <c r="T1095" s="115"/>
      <c r="U1095" s="115"/>
      <c r="W1095" s="223"/>
      <c r="Z1095" s="205"/>
      <c r="AA1095" s="204"/>
      <c r="AB1095" s="204"/>
      <c r="AC1095" s="114"/>
      <c r="AD1095" s="221"/>
      <c r="AE1095" s="221"/>
      <c r="AF1095" s="115"/>
      <c r="AG1095" s="115"/>
      <c r="AH1095" s="115"/>
      <c r="AI1095" s="115"/>
      <c r="AJ1095" s="115"/>
      <c r="AK1095" s="202"/>
      <c r="AL1095" s="222"/>
      <c r="AO1095" s="205"/>
      <c r="AP1095" s="205"/>
      <c r="AQ1095" s="205"/>
      <c r="AR1095" s="205"/>
      <c r="AS1095" s="205"/>
      <c r="AT1095" s="205"/>
      <c r="AU1095" s="205"/>
      <c r="AV1095" s="205"/>
      <c r="AW1095" s="205"/>
      <c r="AX1095" s="205"/>
      <c r="AY1095" s="205"/>
      <c r="AZ1095" s="205"/>
      <c r="BA1095" s="205"/>
      <c r="BB1095" s="205"/>
      <c r="BC1095" s="205"/>
      <c r="BD1095" s="205"/>
      <c r="BE1095" s="215"/>
      <c r="BF1095" s="215"/>
      <c r="BG1095" s="215"/>
      <c r="BH1095" s="201"/>
      <c r="BJ1095" s="114"/>
      <c r="BK1095" s="114"/>
      <c r="BL1095" s="114"/>
      <c r="BM1095" s="114"/>
      <c r="BN1095" s="114"/>
      <c r="BP1095" s="114"/>
      <c r="BQ1095" s="115"/>
      <c r="BR1095" s="115"/>
      <c r="BS1095" s="115"/>
      <c r="BT1095" s="115"/>
      <c r="BU1095" s="115"/>
      <c r="BV1095" s="115"/>
      <c r="BW1095" s="115"/>
      <c r="BX1095" s="115"/>
      <c r="BY1095" s="115"/>
      <c r="BZ1095" s="115"/>
      <c r="CA1095" s="115"/>
      <c r="CB1095" s="115"/>
      <c r="CC1095" s="201"/>
      <c r="CD1095" s="201"/>
      <c r="CE1095" s="201"/>
      <c r="CG1095" s="223"/>
      <c r="CH1095" s="223"/>
      <c r="CI1095" s="223"/>
      <c r="CJ1095" s="223"/>
      <c r="CK1095" s="223"/>
      <c r="CL1095" s="223"/>
      <c r="CM1095" s="223"/>
      <c r="CN1095" s="223"/>
      <c r="CO1095" s="223"/>
      <c r="CP1095" s="223"/>
      <c r="CQ1095" s="223"/>
      <c r="CR1095" s="223"/>
      <c r="CS1095" s="223"/>
      <c r="CT1095" s="223"/>
      <c r="CU1095" s="223"/>
      <c r="CV1095" s="223"/>
      <c r="CW1095" s="201"/>
      <c r="CX1095" s="201"/>
    </row>
    <row r="1096" spans="3:102">
      <c r="C1096" s="116"/>
      <c r="E1096" s="205"/>
      <c r="F1096" s="205"/>
      <c r="G1096" s="205"/>
      <c r="H1096" s="205"/>
      <c r="I1096" s="205"/>
      <c r="K1096" s="114"/>
      <c r="L1096" s="114"/>
      <c r="M1096" s="114"/>
      <c r="N1096" s="114"/>
      <c r="O1096" s="114"/>
      <c r="Q1096" s="115"/>
      <c r="R1096" s="115"/>
      <c r="S1096" s="115"/>
      <c r="T1096" s="115"/>
      <c r="U1096" s="115"/>
      <c r="W1096" s="223"/>
      <c r="Z1096" s="205"/>
      <c r="AA1096" s="204"/>
      <c r="AB1096" s="204"/>
      <c r="AC1096" s="114"/>
      <c r="AD1096" s="221"/>
      <c r="AE1096" s="221"/>
      <c r="AF1096" s="115"/>
      <c r="AG1096" s="115"/>
      <c r="AH1096" s="115"/>
      <c r="AI1096" s="115"/>
      <c r="AJ1096" s="115"/>
      <c r="AK1096" s="202"/>
      <c r="AL1096" s="222"/>
      <c r="AO1096" s="205"/>
      <c r="AP1096" s="205"/>
      <c r="AQ1096" s="205"/>
      <c r="AR1096" s="205"/>
      <c r="AS1096" s="205"/>
      <c r="AT1096" s="205"/>
      <c r="AU1096" s="205"/>
      <c r="AV1096" s="205"/>
      <c r="AW1096" s="205"/>
      <c r="AX1096" s="205"/>
      <c r="AY1096" s="205"/>
      <c r="AZ1096" s="205"/>
      <c r="BA1096" s="205"/>
      <c r="BB1096" s="205"/>
      <c r="BC1096" s="205"/>
      <c r="BD1096" s="205"/>
      <c r="BE1096" s="215"/>
      <c r="BF1096" s="215"/>
      <c r="BG1096" s="215"/>
      <c r="BH1096" s="201"/>
      <c r="BJ1096" s="114"/>
      <c r="BK1096" s="114"/>
      <c r="BL1096" s="114"/>
      <c r="BM1096" s="114"/>
      <c r="BN1096" s="114"/>
      <c r="BP1096" s="114"/>
      <c r="BQ1096" s="115"/>
      <c r="BR1096" s="115"/>
      <c r="BS1096" s="115"/>
      <c r="BT1096" s="115"/>
      <c r="BU1096" s="115"/>
      <c r="BV1096" s="115"/>
      <c r="BW1096" s="115"/>
      <c r="BX1096" s="115"/>
      <c r="BY1096" s="115"/>
      <c r="BZ1096" s="115"/>
      <c r="CA1096" s="115"/>
      <c r="CB1096" s="115"/>
      <c r="CC1096" s="201"/>
      <c r="CD1096" s="201"/>
      <c r="CE1096" s="201"/>
      <c r="CG1096" s="223"/>
      <c r="CH1096" s="223"/>
      <c r="CI1096" s="223"/>
      <c r="CJ1096" s="223"/>
      <c r="CK1096" s="223"/>
      <c r="CL1096" s="223"/>
      <c r="CM1096" s="223"/>
      <c r="CN1096" s="223"/>
      <c r="CO1096" s="223"/>
      <c r="CP1096" s="223"/>
      <c r="CQ1096" s="223"/>
      <c r="CR1096" s="223"/>
      <c r="CS1096" s="223"/>
      <c r="CT1096" s="223"/>
      <c r="CU1096" s="223"/>
      <c r="CV1096" s="223"/>
      <c r="CW1096" s="201"/>
      <c r="CX1096" s="201"/>
    </row>
    <row r="1097" spans="3:102">
      <c r="C1097" s="116"/>
      <c r="E1097" s="205"/>
      <c r="F1097" s="205"/>
      <c r="G1097" s="205"/>
      <c r="H1097" s="205"/>
      <c r="I1097" s="205"/>
      <c r="K1097" s="114"/>
      <c r="L1097" s="114"/>
      <c r="M1097" s="114"/>
      <c r="N1097" s="114"/>
      <c r="O1097" s="114"/>
      <c r="Q1097" s="115"/>
      <c r="R1097" s="115"/>
      <c r="S1097" s="115"/>
      <c r="T1097" s="115"/>
      <c r="U1097" s="115"/>
      <c r="W1097" s="223"/>
      <c r="Z1097" s="205"/>
      <c r="AA1097" s="204"/>
      <c r="AB1097" s="204"/>
      <c r="AC1097" s="114"/>
      <c r="AD1097" s="221"/>
      <c r="AE1097" s="221"/>
      <c r="AF1097" s="115"/>
      <c r="AG1097" s="115"/>
      <c r="AH1097" s="115"/>
      <c r="AI1097" s="115"/>
      <c r="AJ1097" s="115"/>
      <c r="AK1097" s="202"/>
      <c r="AL1097" s="222"/>
      <c r="AO1097" s="205"/>
      <c r="AP1097" s="205"/>
      <c r="AQ1097" s="205"/>
      <c r="AR1097" s="205"/>
      <c r="AS1097" s="205"/>
      <c r="AT1097" s="205"/>
      <c r="AU1097" s="205"/>
      <c r="AV1097" s="205"/>
      <c r="AW1097" s="205"/>
      <c r="AX1097" s="205"/>
      <c r="AY1097" s="205"/>
      <c r="AZ1097" s="205"/>
      <c r="BA1097" s="205"/>
      <c r="BB1097" s="205"/>
      <c r="BC1097" s="205"/>
      <c r="BD1097" s="205"/>
      <c r="BE1097" s="215"/>
      <c r="BF1097" s="215"/>
      <c r="BG1097" s="215"/>
      <c r="BH1097" s="201"/>
      <c r="BJ1097" s="114"/>
      <c r="BK1097" s="114"/>
      <c r="BL1097" s="114"/>
      <c r="BM1097" s="114"/>
      <c r="BN1097" s="114"/>
      <c r="BP1097" s="114"/>
      <c r="BQ1097" s="115"/>
      <c r="BR1097" s="115"/>
      <c r="BS1097" s="115"/>
      <c r="BT1097" s="115"/>
      <c r="BU1097" s="115"/>
      <c r="BV1097" s="115"/>
      <c r="BW1097" s="115"/>
      <c r="BX1097" s="115"/>
      <c r="BY1097" s="115"/>
      <c r="BZ1097" s="115"/>
      <c r="CA1097" s="115"/>
      <c r="CB1097" s="115"/>
      <c r="CC1097" s="201"/>
      <c r="CD1097" s="201"/>
      <c r="CE1097" s="201"/>
      <c r="CG1097" s="223"/>
      <c r="CH1097" s="223"/>
      <c r="CI1097" s="223"/>
      <c r="CJ1097" s="223"/>
      <c r="CK1097" s="223"/>
      <c r="CL1097" s="223"/>
      <c r="CM1097" s="223"/>
      <c r="CN1097" s="223"/>
      <c r="CO1097" s="223"/>
      <c r="CP1097" s="223"/>
      <c r="CQ1097" s="223"/>
      <c r="CR1097" s="223"/>
      <c r="CS1097" s="223"/>
      <c r="CT1097" s="223"/>
      <c r="CU1097" s="223"/>
      <c r="CV1097" s="223"/>
      <c r="CW1097" s="201"/>
      <c r="CX1097" s="201"/>
    </row>
    <row r="1098" spans="3:102">
      <c r="C1098" s="116"/>
      <c r="E1098" s="205"/>
      <c r="F1098" s="205"/>
      <c r="G1098" s="205"/>
      <c r="H1098" s="205"/>
      <c r="I1098" s="205"/>
      <c r="K1098" s="114"/>
      <c r="L1098" s="114"/>
      <c r="M1098" s="114"/>
      <c r="N1098" s="114"/>
      <c r="O1098" s="114"/>
      <c r="Q1098" s="115"/>
      <c r="R1098" s="115"/>
      <c r="S1098" s="115"/>
      <c r="T1098" s="115"/>
      <c r="U1098" s="115"/>
      <c r="W1098" s="223"/>
      <c r="Z1098" s="205"/>
      <c r="AA1098" s="204"/>
      <c r="AB1098" s="204"/>
      <c r="AC1098" s="114"/>
      <c r="AD1098" s="221"/>
      <c r="AE1098" s="221"/>
      <c r="AF1098" s="115"/>
      <c r="AG1098" s="115"/>
      <c r="AH1098" s="115"/>
      <c r="AI1098" s="115"/>
      <c r="AJ1098" s="115"/>
      <c r="AK1098" s="202"/>
      <c r="AL1098" s="222"/>
      <c r="AO1098" s="205"/>
      <c r="AP1098" s="205"/>
      <c r="AQ1098" s="205"/>
      <c r="AR1098" s="205"/>
      <c r="AS1098" s="205"/>
      <c r="AT1098" s="205"/>
      <c r="AU1098" s="205"/>
      <c r="AV1098" s="205"/>
      <c r="AW1098" s="205"/>
      <c r="AX1098" s="205"/>
      <c r="AY1098" s="205"/>
      <c r="AZ1098" s="205"/>
      <c r="BA1098" s="205"/>
      <c r="BB1098" s="205"/>
      <c r="BC1098" s="205"/>
      <c r="BD1098" s="205"/>
      <c r="BE1098" s="215"/>
      <c r="BF1098" s="215"/>
      <c r="BG1098" s="215"/>
      <c r="BH1098" s="201"/>
      <c r="BJ1098" s="114"/>
      <c r="BK1098" s="114"/>
      <c r="BL1098" s="114"/>
      <c r="BM1098" s="114"/>
      <c r="BN1098" s="114"/>
      <c r="BP1098" s="114"/>
      <c r="BQ1098" s="115"/>
      <c r="BR1098" s="115"/>
      <c r="BS1098" s="115"/>
      <c r="BT1098" s="115"/>
      <c r="BU1098" s="115"/>
      <c r="BV1098" s="115"/>
      <c r="BW1098" s="115"/>
      <c r="BX1098" s="115"/>
      <c r="BY1098" s="115"/>
      <c r="BZ1098" s="115"/>
      <c r="CA1098" s="115"/>
      <c r="CB1098" s="115"/>
      <c r="CC1098" s="201"/>
      <c r="CD1098" s="201"/>
      <c r="CE1098" s="201"/>
      <c r="CG1098" s="223"/>
      <c r="CH1098" s="223"/>
      <c r="CI1098" s="223"/>
      <c r="CJ1098" s="223"/>
      <c r="CK1098" s="223"/>
      <c r="CL1098" s="223"/>
      <c r="CM1098" s="223"/>
      <c r="CN1098" s="223"/>
      <c r="CO1098" s="223"/>
      <c r="CP1098" s="223"/>
      <c r="CQ1098" s="223"/>
      <c r="CR1098" s="223"/>
      <c r="CS1098" s="223"/>
      <c r="CT1098" s="223"/>
      <c r="CU1098" s="223"/>
      <c r="CV1098" s="223"/>
      <c r="CW1098" s="201"/>
      <c r="CX1098" s="201"/>
    </row>
    <row r="1099" spans="3:102">
      <c r="C1099" s="116"/>
      <c r="E1099" s="205"/>
      <c r="F1099" s="205"/>
      <c r="G1099" s="205"/>
      <c r="H1099" s="205"/>
      <c r="I1099" s="205"/>
      <c r="K1099" s="114"/>
      <c r="L1099" s="114"/>
      <c r="M1099" s="114"/>
      <c r="N1099" s="114"/>
      <c r="O1099" s="114"/>
      <c r="Q1099" s="115"/>
      <c r="R1099" s="115"/>
      <c r="S1099" s="115"/>
      <c r="T1099" s="115"/>
      <c r="U1099" s="115"/>
      <c r="W1099" s="223"/>
      <c r="Z1099" s="205"/>
      <c r="AA1099" s="204"/>
      <c r="AB1099" s="204"/>
      <c r="AC1099" s="114"/>
      <c r="AD1099" s="221"/>
      <c r="AE1099" s="221"/>
      <c r="AF1099" s="115"/>
      <c r="AG1099" s="115"/>
      <c r="AH1099" s="115"/>
      <c r="AI1099" s="115"/>
      <c r="AJ1099" s="115"/>
      <c r="AK1099" s="202"/>
      <c r="AL1099" s="222"/>
      <c r="AO1099" s="205"/>
      <c r="AP1099" s="205"/>
      <c r="AQ1099" s="205"/>
      <c r="AR1099" s="205"/>
      <c r="AS1099" s="205"/>
      <c r="AT1099" s="205"/>
      <c r="AU1099" s="205"/>
      <c r="AV1099" s="205"/>
      <c r="AW1099" s="205"/>
      <c r="AX1099" s="205"/>
      <c r="AY1099" s="205"/>
      <c r="AZ1099" s="205"/>
      <c r="BA1099" s="205"/>
      <c r="BB1099" s="205"/>
      <c r="BC1099" s="205"/>
      <c r="BD1099" s="205"/>
      <c r="BE1099" s="215"/>
      <c r="BF1099" s="215"/>
      <c r="BG1099" s="215"/>
      <c r="BH1099" s="201"/>
      <c r="BJ1099" s="114"/>
      <c r="BK1099" s="114"/>
      <c r="BL1099" s="114"/>
      <c r="BM1099" s="114"/>
      <c r="BN1099" s="114"/>
      <c r="BP1099" s="114"/>
      <c r="BQ1099" s="115"/>
      <c r="BR1099" s="115"/>
      <c r="BS1099" s="115"/>
      <c r="BT1099" s="115"/>
      <c r="BU1099" s="115"/>
      <c r="BV1099" s="115"/>
      <c r="BW1099" s="115"/>
      <c r="BX1099" s="115"/>
      <c r="BY1099" s="115"/>
      <c r="BZ1099" s="115"/>
      <c r="CA1099" s="115"/>
      <c r="CB1099" s="115"/>
      <c r="CC1099" s="201"/>
      <c r="CD1099" s="201"/>
      <c r="CE1099" s="201"/>
      <c r="CG1099" s="223"/>
      <c r="CH1099" s="223"/>
      <c r="CI1099" s="223"/>
      <c r="CJ1099" s="223"/>
      <c r="CK1099" s="223"/>
      <c r="CL1099" s="223"/>
      <c r="CM1099" s="223"/>
      <c r="CN1099" s="223"/>
      <c r="CO1099" s="223"/>
      <c r="CP1099" s="223"/>
      <c r="CQ1099" s="223"/>
      <c r="CR1099" s="223"/>
      <c r="CS1099" s="223"/>
      <c r="CT1099" s="223"/>
      <c r="CU1099" s="223"/>
      <c r="CV1099" s="223"/>
      <c r="CW1099" s="201"/>
      <c r="CX1099" s="201"/>
    </row>
    <row r="1100" spans="3:102">
      <c r="C1100" s="116"/>
      <c r="E1100" s="205"/>
      <c r="F1100" s="205"/>
      <c r="G1100" s="205"/>
      <c r="H1100" s="205"/>
      <c r="I1100" s="205"/>
      <c r="K1100" s="114"/>
      <c r="L1100" s="114"/>
      <c r="M1100" s="114"/>
      <c r="N1100" s="114"/>
      <c r="O1100" s="114"/>
      <c r="Q1100" s="115"/>
      <c r="R1100" s="115"/>
      <c r="S1100" s="115"/>
      <c r="T1100" s="115"/>
      <c r="U1100" s="115"/>
      <c r="W1100" s="223"/>
      <c r="Z1100" s="205"/>
      <c r="AA1100" s="204"/>
      <c r="AB1100" s="204"/>
      <c r="AC1100" s="114"/>
      <c r="AD1100" s="221"/>
      <c r="AE1100" s="221"/>
      <c r="AF1100" s="115"/>
      <c r="AG1100" s="115"/>
      <c r="AH1100" s="115"/>
      <c r="AI1100" s="115"/>
      <c r="AJ1100" s="115"/>
      <c r="AK1100" s="202"/>
      <c r="AL1100" s="222"/>
      <c r="AO1100" s="205"/>
      <c r="AP1100" s="205"/>
      <c r="AQ1100" s="205"/>
      <c r="AR1100" s="205"/>
      <c r="AS1100" s="205"/>
      <c r="AT1100" s="205"/>
      <c r="AU1100" s="205"/>
      <c r="AV1100" s="205"/>
      <c r="AW1100" s="205"/>
      <c r="AX1100" s="205"/>
      <c r="AY1100" s="205"/>
      <c r="AZ1100" s="205"/>
      <c r="BA1100" s="205"/>
      <c r="BB1100" s="205"/>
      <c r="BC1100" s="205"/>
      <c r="BD1100" s="205"/>
      <c r="BE1100" s="215"/>
      <c r="BF1100" s="215"/>
      <c r="BG1100" s="215"/>
      <c r="BH1100" s="201"/>
      <c r="BJ1100" s="114"/>
      <c r="BK1100" s="114"/>
      <c r="BL1100" s="114"/>
      <c r="BM1100" s="114"/>
      <c r="BN1100" s="114"/>
      <c r="BP1100" s="114"/>
      <c r="BQ1100" s="115"/>
      <c r="BR1100" s="115"/>
      <c r="BS1100" s="115"/>
      <c r="BT1100" s="115"/>
      <c r="BU1100" s="115"/>
      <c r="BV1100" s="115"/>
      <c r="BW1100" s="115"/>
      <c r="BX1100" s="115"/>
      <c r="BY1100" s="115"/>
      <c r="BZ1100" s="115"/>
      <c r="CA1100" s="115"/>
      <c r="CB1100" s="115"/>
      <c r="CC1100" s="201"/>
      <c r="CD1100" s="201"/>
      <c r="CE1100" s="201"/>
      <c r="CG1100" s="223"/>
      <c r="CH1100" s="223"/>
      <c r="CI1100" s="223"/>
      <c r="CJ1100" s="223"/>
      <c r="CK1100" s="223"/>
      <c r="CL1100" s="223"/>
      <c r="CM1100" s="223"/>
      <c r="CN1100" s="223"/>
      <c r="CO1100" s="223"/>
      <c r="CP1100" s="223"/>
      <c r="CQ1100" s="223"/>
      <c r="CR1100" s="223"/>
      <c r="CS1100" s="223"/>
      <c r="CT1100" s="223"/>
      <c r="CU1100" s="223"/>
      <c r="CV1100" s="223"/>
      <c r="CW1100" s="201"/>
      <c r="CX1100" s="201"/>
    </row>
    <row r="1101" spans="3:102">
      <c r="C1101" s="116"/>
      <c r="E1101" s="205"/>
      <c r="F1101" s="205"/>
      <c r="G1101" s="205"/>
      <c r="H1101" s="205"/>
      <c r="I1101" s="205"/>
      <c r="K1101" s="114"/>
      <c r="L1101" s="114"/>
      <c r="M1101" s="114"/>
      <c r="N1101" s="114"/>
      <c r="O1101" s="114"/>
      <c r="Q1101" s="115"/>
      <c r="R1101" s="115"/>
      <c r="S1101" s="115"/>
      <c r="T1101" s="115"/>
      <c r="U1101" s="115"/>
      <c r="W1101" s="223"/>
      <c r="Z1101" s="205"/>
      <c r="AA1101" s="204"/>
      <c r="AB1101" s="204"/>
      <c r="AC1101" s="114"/>
      <c r="AD1101" s="221"/>
      <c r="AE1101" s="221"/>
      <c r="AF1101" s="115"/>
      <c r="AG1101" s="115"/>
      <c r="AH1101" s="115"/>
      <c r="AI1101" s="115"/>
      <c r="AJ1101" s="115"/>
      <c r="AK1101" s="202"/>
      <c r="AL1101" s="222"/>
      <c r="AO1101" s="205"/>
      <c r="AP1101" s="205"/>
      <c r="AQ1101" s="205"/>
      <c r="AR1101" s="205"/>
      <c r="AS1101" s="205"/>
      <c r="AT1101" s="205"/>
      <c r="AU1101" s="205"/>
      <c r="AV1101" s="205"/>
      <c r="AW1101" s="205"/>
      <c r="AX1101" s="205"/>
      <c r="AY1101" s="205"/>
      <c r="AZ1101" s="205"/>
      <c r="BA1101" s="205"/>
      <c r="BB1101" s="205"/>
      <c r="BC1101" s="205"/>
      <c r="BD1101" s="205"/>
      <c r="BE1101" s="215"/>
      <c r="BF1101" s="215"/>
      <c r="BG1101" s="215"/>
      <c r="BH1101" s="201"/>
      <c r="BJ1101" s="114"/>
      <c r="BK1101" s="114"/>
      <c r="BL1101" s="114"/>
      <c r="BM1101" s="114"/>
      <c r="BN1101" s="114"/>
      <c r="BP1101" s="114"/>
      <c r="BQ1101" s="115"/>
      <c r="BR1101" s="115"/>
      <c r="BS1101" s="115"/>
      <c r="BT1101" s="115"/>
      <c r="BU1101" s="115"/>
      <c r="BV1101" s="115"/>
      <c r="BW1101" s="115"/>
      <c r="BX1101" s="115"/>
      <c r="BY1101" s="115"/>
      <c r="BZ1101" s="115"/>
      <c r="CA1101" s="115"/>
      <c r="CB1101" s="115"/>
      <c r="CC1101" s="201"/>
      <c r="CD1101" s="201"/>
      <c r="CE1101" s="201"/>
      <c r="CG1101" s="223"/>
      <c r="CH1101" s="223"/>
      <c r="CI1101" s="223"/>
      <c r="CJ1101" s="223"/>
      <c r="CK1101" s="223"/>
      <c r="CL1101" s="223"/>
      <c r="CM1101" s="223"/>
      <c r="CN1101" s="223"/>
      <c r="CO1101" s="223"/>
      <c r="CP1101" s="223"/>
      <c r="CQ1101" s="223"/>
      <c r="CR1101" s="223"/>
      <c r="CS1101" s="223"/>
      <c r="CT1101" s="223"/>
      <c r="CU1101" s="223"/>
      <c r="CV1101" s="223"/>
      <c r="CW1101" s="201"/>
      <c r="CX1101" s="201"/>
    </row>
    <row r="1102" spans="3:102">
      <c r="C1102" s="116"/>
      <c r="E1102" s="205"/>
      <c r="F1102" s="205"/>
      <c r="G1102" s="205"/>
      <c r="H1102" s="205"/>
      <c r="I1102" s="205"/>
      <c r="K1102" s="114"/>
      <c r="L1102" s="114"/>
      <c r="M1102" s="114"/>
      <c r="N1102" s="114"/>
      <c r="O1102" s="114"/>
      <c r="Q1102" s="115"/>
      <c r="R1102" s="115"/>
      <c r="S1102" s="115"/>
      <c r="T1102" s="115"/>
      <c r="U1102" s="115"/>
      <c r="W1102" s="223"/>
      <c r="Z1102" s="205"/>
      <c r="AA1102" s="204"/>
      <c r="AB1102" s="204"/>
      <c r="AC1102" s="114"/>
      <c r="AD1102" s="221"/>
      <c r="AE1102" s="221"/>
      <c r="AF1102" s="115"/>
      <c r="AG1102" s="115"/>
      <c r="AH1102" s="115"/>
      <c r="AI1102" s="115"/>
      <c r="AJ1102" s="115"/>
      <c r="AK1102" s="202"/>
      <c r="AL1102" s="222"/>
      <c r="AO1102" s="205"/>
      <c r="AP1102" s="205"/>
      <c r="AQ1102" s="205"/>
      <c r="AR1102" s="205"/>
      <c r="AS1102" s="205"/>
      <c r="AT1102" s="205"/>
      <c r="AU1102" s="205"/>
      <c r="AV1102" s="205"/>
      <c r="AW1102" s="205"/>
      <c r="AX1102" s="205"/>
      <c r="AY1102" s="205"/>
      <c r="AZ1102" s="205"/>
      <c r="BA1102" s="205"/>
      <c r="BB1102" s="205"/>
      <c r="BC1102" s="205"/>
      <c r="BD1102" s="205"/>
      <c r="BE1102" s="215"/>
      <c r="BF1102" s="215"/>
      <c r="BG1102" s="215"/>
      <c r="BH1102" s="201"/>
      <c r="BJ1102" s="114"/>
      <c r="BK1102" s="114"/>
      <c r="BL1102" s="114"/>
      <c r="BM1102" s="114"/>
      <c r="BN1102" s="114"/>
      <c r="BP1102" s="114"/>
      <c r="BQ1102" s="115"/>
      <c r="BR1102" s="115"/>
      <c r="BS1102" s="115"/>
      <c r="BT1102" s="115"/>
      <c r="BU1102" s="115"/>
      <c r="BV1102" s="115"/>
      <c r="BW1102" s="115"/>
      <c r="BX1102" s="115"/>
      <c r="BY1102" s="115"/>
      <c r="BZ1102" s="115"/>
      <c r="CA1102" s="115"/>
      <c r="CB1102" s="115"/>
      <c r="CC1102" s="201"/>
      <c r="CD1102" s="201"/>
      <c r="CE1102" s="201"/>
      <c r="CG1102" s="223"/>
      <c r="CH1102" s="223"/>
      <c r="CI1102" s="223"/>
      <c r="CJ1102" s="223"/>
      <c r="CK1102" s="223"/>
      <c r="CL1102" s="223"/>
      <c r="CM1102" s="223"/>
      <c r="CN1102" s="223"/>
      <c r="CO1102" s="223"/>
      <c r="CP1102" s="223"/>
      <c r="CQ1102" s="223"/>
      <c r="CR1102" s="223"/>
      <c r="CS1102" s="223"/>
      <c r="CT1102" s="223"/>
      <c r="CU1102" s="223"/>
      <c r="CV1102" s="223"/>
      <c r="CW1102" s="201"/>
      <c r="CX1102" s="201"/>
    </row>
    <row r="1103" spans="3:102">
      <c r="C1103" s="116"/>
      <c r="E1103" s="205"/>
      <c r="F1103" s="205"/>
      <c r="G1103" s="205"/>
      <c r="H1103" s="205"/>
      <c r="I1103" s="205"/>
      <c r="K1103" s="114"/>
      <c r="L1103" s="114"/>
      <c r="M1103" s="114"/>
      <c r="N1103" s="114"/>
      <c r="O1103" s="114"/>
      <c r="Q1103" s="115"/>
      <c r="R1103" s="115"/>
      <c r="S1103" s="115"/>
      <c r="T1103" s="115"/>
      <c r="U1103" s="115"/>
      <c r="W1103" s="223"/>
      <c r="Z1103" s="205"/>
      <c r="AA1103" s="204"/>
      <c r="AB1103" s="204"/>
      <c r="AC1103" s="114"/>
      <c r="AD1103" s="221"/>
      <c r="AE1103" s="221"/>
      <c r="AF1103" s="115"/>
      <c r="AG1103" s="115"/>
      <c r="AH1103" s="115"/>
      <c r="AI1103" s="115"/>
      <c r="AJ1103" s="115"/>
      <c r="AK1103" s="202"/>
      <c r="AL1103" s="222"/>
      <c r="AO1103" s="205"/>
      <c r="AP1103" s="205"/>
      <c r="AQ1103" s="205"/>
      <c r="AR1103" s="205"/>
      <c r="AS1103" s="205"/>
      <c r="AT1103" s="205"/>
      <c r="AU1103" s="205"/>
      <c r="AV1103" s="205"/>
      <c r="AW1103" s="205"/>
      <c r="AX1103" s="205"/>
      <c r="AY1103" s="205"/>
      <c r="AZ1103" s="205"/>
      <c r="BA1103" s="205"/>
      <c r="BB1103" s="205"/>
      <c r="BC1103" s="205"/>
      <c r="BD1103" s="205"/>
      <c r="BE1103" s="215"/>
      <c r="BF1103" s="215"/>
      <c r="BG1103" s="215"/>
      <c r="BH1103" s="201"/>
      <c r="BJ1103" s="114"/>
      <c r="BK1103" s="114"/>
      <c r="BL1103" s="114"/>
      <c r="BM1103" s="114"/>
      <c r="BN1103" s="114"/>
      <c r="BP1103" s="114"/>
      <c r="BQ1103" s="115"/>
      <c r="BR1103" s="115"/>
      <c r="BS1103" s="115"/>
      <c r="BT1103" s="115"/>
      <c r="BU1103" s="115"/>
      <c r="BV1103" s="115"/>
      <c r="BW1103" s="115"/>
      <c r="BX1103" s="115"/>
      <c r="BY1103" s="115"/>
      <c r="BZ1103" s="115"/>
      <c r="CA1103" s="115"/>
      <c r="CB1103" s="115"/>
      <c r="CC1103" s="201"/>
      <c r="CD1103" s="201"/>
      <c r="CE1103" s="201"/>
      <c r="CG1103" s="223"/>
      <c r="CH1103" s="223"/>
      <c r="CI1103" s="223"/>
      <c r="CJ1103" s="223"/>
      <c r="CK1103" s="223"/>
      <c r="CL1103" s="223"/>
      <c r="CM1103" s="223"/>
      <c r="CN1103" s="223"/>
      <c r="CO1103" s="223"/>
      <c r="CP1103" s="223"/>
      <c r="CQ1103" s="223"/>
      <c r="CR1103" s="223"/>
      <c r="CS1103" s="223"/>
      <c r="CT1103" s="223"/>
      <c r="CU1103" s="223"/>
      <c r="CV1103" s="223"/>
      <c r="CW1103" s="201"/>
      <c r="CX1103" s="201"/>
    </row>
    <row r="1104" spans="3:102">
      <c r="C1104" s="116"/>
      <c r="E1104" s="205"/>
      <c r="F1104" s="205"/>
      <c r="G1104" s="205"/>
      <c r="H1104" s="205"/>
      <c r="I1104" s="205"/>
      <c r="K1104" s="114"/>
      <c r="L1104" s="114"/>
      <c r="M1104" s="114"/>
      <c r="N1104" s="114"/>
      <c r="O1104" s="114"/>
      <c r="Q1104" s="115"/>
      <c r="R1104" s="115"/>
      <c r="S1104" s="115"/>
      <c r="T1104" s="115"/>
      <c r="U1104" s="115"/>
      <c r="W1104" s="223"/>
      <c r="Z1104" s="205"/>
      <c r="AA1104" s="204"/>
      <c r="AB1104" s="204"/>
      <c r="AC1104" s="114"/>
      <c r="AD1104" s="221"/>
      <c r="AE1104" s="221"/>
      <c r="AF1104" s="115"/>
      <c r="AG1104" s="115"/>
      <c r="AH1104" s="115"/>
      <c r="AI1104" s="115"/>
      <c r="AJ1104" s="115"/>
      <c r="AK1104" s="202"/>
      <c r="AL1104" s="222"/>
      <c r="AO1104" s="205"/>
      <c r="AP1104" s="205"/>
      <c r="AQ1104" s="205"/>
      <c r="AR1104" s="205"/>
      <c r="AS1104" s="205"/>
      <c r="AT1104" s="205"/>
      <c r="AU1104" s="205"/>
      <c r="AV1104" s="205"/>
      <c r="AW1104" s="205"/>
      <c r="AX1104" s="205"/>
      <c r="AY1104" s="205"/>
      <c r="AZ1104" s="205"/>
      <c r="BA1104" s="205"/>
      <c r="BB1104" s="205"/>
      <c r="BC1104" s="205"/>
      <c r="BD1104" s="205"/>
      <c r="BE1104" s="215"/>
      <c r="BF1104" s="215"/>
      <c r="BG1104" s="215"/>
      <c r="BH1104" s="201"/>
      <c r="BJ1104" s="114"/>
      <c r="BK1104" s="114"/>
      <c r="BL1104" s="114"/>
      <c r="BM1104" s="114"/>
      <c r="BN1104" s="114"/>
      <c r="BP1104" s="114"/>
      <c r="BQ1104" s="115"/>
      <c r="BR1104" s="115"/>
      <c r="BS1104" s="115"/>
      <c r="BT1104" s="115"/>
      <c r="BU1104" s="115"/>
      <c r="BV1104" s="115"/>
      <c r="BW1104" s="115"/>
      <c r="BX1104" s="115"/>
      <c r="BY1104" s="115"/>
      <c r="BZ1104" s="115"/>
      <c r="CA1104" s="115"/>
      <c r="CB1104" s="115"/>
      <c r="CC1104" s="201"/>
      <c r="CD1104" s="201"/>
      <c r="CE1104" s="201"/>
      <c r="CG1104" s="223"/>
      <c r="CH1104" s="223"/>
      <c r="CI1104" s="223"/>
      <c r="CJ1104" s="223"/>
      <c r="CK1104" s="223"/>
      <c r="CL1104" s="223"/>
      <c r="CM1104" s="223"/>
      <c r="CN1104" s="223"/>
      <c r="CO1104" s="223"/>
      <c r="CP1104" s="223"/>
      <c r="CQ1104" s="223"/>
      <c r="CR1104" s="223"/>
      <c r="CS1104" s="223"/>
      <c r="CT1104" s="223"/>
      <c r="CU1104" s="223"/>
      <c r="CV1104" s="223"/>
      <c r="CW1104" s="201"/>
      <c r="CX1104" s="201"/>
    </row>
    <row r="1105" spans="3:102">
      <c r="C1105" s="116"/>
      <c r="E1105" s="205"/>
      <c r="F1105" s="205"/>
      <c r="G1105" s="205"/>
      <c r="H1105" s="205"/>
      <c r="I1105" s="205"/>
      <c r="K1105" s="114"/>
      <c r="L1105" s="114"/>
      <c r="M1105" s="114"/>
      <c r="N1105" s="114"/>
      <c r="O1105" s="114"/>
      <c r="Q1105" s="115"/>
      <c r="R1105" s="115"/>
      <c r="S1105" s="115"/>
      <c r="T1105" s="115"/>
      <c r="U1105" s="115"/>
      <c r="W1105" s="223"/>
      <c r="Z1105" s="205"/>
      <c r="AA1105" s="204"/>
      <c r="AB1105" s="204"/>
      <c r="AC1105" s="114"/>
      <c r="AD1105" s="221"/>
      <c r="AE1105" s="221"/>
      <c r="AF1105" s="115"/>
      <c r="AG1105" s="115"/>
      <c r="AH1105" s="115"/>
      <c r="AI1105" s="115"/>
      <c r="AJ1105" s="115"/>
      <c r="AK1105" s="202"/>
      <c r="AL1105" s="222"/>
      <c r="AO1105" s="205"/>
      <c r="AP1105" s="205"/>
      <c r="AQ1105" s="205"/>
      <c r="AR1105" s="205"/>
      <c r="AS1105" s="205"/>
      <c r="AT1105" s="205"/>
      <c r="AU1105" s="205"/>
      <c r="AV1105" s="205"/>
      <c r="AW1105" s="205"/>
      <c r="AX1105" s="205"/>
      <c r="AY1105" s="205"/>
      <c r="AZ1105" s="205"/>
      <c r="BA1105" s="205"/>
      <c r="BB1105" s="205"/>
      <c r="BC1105" s="205"/>
      <c r="BD1105" s="205"/>
      <c r="BE1105" s="215"/>
      <c r="BF1105" s="215"/>
      <c r="BG1105" s="215"/>
      <c r="BH1105" s="201"/>
      <c r="BJ1105" s="114"/>
      <c r="BK1105" s="114"/>
      <c r="BL1105" s="114"/>
      <c r="BM1105" s="114"/>
      <c r="BN1105" s="114"/>
      <c r="BP1105" s="114"/>
      <c r="BQ1105" s="115"/>
      <c r="BR1105" s="115"/>
      <c r="BS1105" s="115"/>
      <c r="BT1105" s="115"/>
      <c r="BU1105" s="115"/>
      <c r="BV1105" s="115"/>
      <c r="BW1105" s="115"/>
      <c r="BX1105" s="115"/>
      <c r="BY1105" s="115"/>
      <c r="BZ1105" s="115"/>
      <c r="CA1105" s="115"/>
      <c r="CB1105" s="115"/>
      <c r="CC1105" s="201"/>
      <c r="CD1105" s="201"/>
      <c r="CE1105" s="201"/>
      <c r="CG1105" s="223"/>
      <c r="CH1105" s="223"/>
      <c r="CI1105" s="223"/>
      <c r="CJ1105" s="223"/>
      <c r="CK1105" s="223"/>
      <c r="CL1105" s="223"/>
      <c r="CM1105" s="223"/>
      <c r="CN1105" s="223"/>
      <c r="CO1105" s="223"/>
      <c r="CP1105" s="223"/>
      <c r="CQ1105" s="223"/>
      <c r="CR1105" s="223"/>
      <c r="CS1105" s="223"/>
      <c r="CT1105" s="223"/>
      <c r="CU1105" s="223"/>
      <c r="CV1105" s="223"/>
      <c r="CW1105" s="201"/>
      <c r="CX1105" s="201"/>
    </row>
    <row r="1106" spans="3:102">
      <c r="C1106" s="116"/>
      <c r="E1106" s="205"/>
      <c r="F1106" s="205"/>
      <c r="G1106" s="205"/>
      <c r="H1106" s="205"/>
      <c r="I1106" s="205"/>
      <c r="K1106" s="114"/>
      <c r="L1106" s="114"/>
      <c r="M1106" s="114"/>
      <c r="N1106" s="114"/>
      <c r="O1106" s="114"/>
      <c r="Q1106" s="115"/>
      <c r="R1106" s="115"/>
      <c r="S1106" s="115"/>
      <c r="T1106" s="115"/>
      <c r="U1106" s="115"/>
      <c r="W1106" s="223"/>
      <c r="Z1106" s="205"/>
      <c r="AA1106" s="204"/>
      <c r="AB1106" s="204"/>
      <c r="AC1106" s="114"/>
      <c r="AD1106" s="221"/>
      <c r="AE1106" s="221"/>
      <c r="AF1106" s="115"/>
      <c r="AG1106" s="115"/>
      <c r="AH1106" s="115"/>
      <c r="AI1106" s="115"/>
      <c r="AJ1106" s="115"/>
      <c r="AK1106" s="202"/>
      <c r="AL1106" s="222"/>
      <c r="AO1106" s="205"/>
      <c r="AP1106" s="205"/>
      <c r="AQ1106" s="205"/>
      <c r="AR1106" s="205"/>
      <c r="AS1106" s="205"/>
      <c r="AT1106" s="205"/>
      <c r="AU1106" s="205"/>
      <c r="AV1106" s="205"/>
      <c r="AW1106" s="205"/>
      <c r="AX1106" s="205"/>
      <c r="AY1106" s="205"/>
      <c r="AZ1106" s="205"/>
      <c r="BA1106" s="205"/>
      <c r="BB1106" s="205"/>
      <c r="BC1106" s="205"/>
      <c r="BD1106" s="205"/>
      <c r="BE1106" s="215"/>
      <c r="BF1106" s="215"/>
      <c r="BG1106" s="215"/>
      <c r="BH1106" s="201"/>
      <c r="BJ1106" s="114"/>
      <c r="BK1106" s="114"/>
      <c r="BL1106" s="114"/>
      <c r="BM1106" s="114"/>
      <c r="BN1106" s="114"/>
      <c r="BP1106" s="114"/>
      <c r="BQ1106" s="115"/>
      <c r="BR1106" s="115"/>
      <c r="BS1106" s="115"/>
      <c r="BT1106" s="115"/>
      <c r="BU1106" s="115"/>
      <c r="BV1106" s="115"/>
      <c r="BW1106" s="115"/>
      <c r="BX1106" s="115"/>
      <c r="BY1106" s="115"/>
      <c r="BZ1106" s="115"/>
      <c r="CA1106" s="115"/>
      <c r="CB1106" s="115"/>
      <c r="CC1106" s="201"/>
      <c r="CD1106" s="201"/>
      <c r="CE1106" s="201"/>
      <c r="CG1106" s="223"/>
      <c r="CH1106" s="223"/>
      <c r="CI1106" s="223"/>
      <c r="CJ1106" s="223"/>
      <c r="CK1106" s="223"/>
      <c r="CL1106" s="223"/>
      <c r="CM1106" s="223"/>
      <c r="CN1106" s="223"/>
      <c r="CO1106" s="223"/>
      <c r="CP1106" s="223"/>
      <c r="CQ1106" s="223"/>
      <c r="CR1106" s="223"/>
      <c r="CS1106" s="223"/>
      <c r="CT1106" s="223"/>
      <c r="CU1106" s="223"/>
      <c r="CV1106" s="223"/>
      <c r="CW1106" s="201"/>
      <c r="CX1106" s="201"/>
    </row>
    <row r="1107" spans="3:102">
      <c r="C1107" s="116"/>
      <c r="E1107" s="205"/>
      <c r="F1107" s="205"/>
      <c r="G1107" s="205"/>
      <c r="H1107" s="205"/>
      <c r="I1107" s="205"/>
      <c r="K1107" s="114"/>
      <c r="L1107" s="114"/>
      <c r="M1107" s="114"/>
      <c r="N1107" s="114"/>
      <c r="O1107" s="114"/>
      <c r="Q1107" s="115"/>
      <c r="R1107" s="115"/>
      <c r="S1107" s="115"/>
      <c r="T1107" s="115"/>
      <c r="U1107" s="115"/>
      <c r="W1107" s="223"/>
      <c r="Z1107" s="205"/>
      <c r="AA1107" s="204"/>
      <c r="AB1107" s="204"/>
      <c r="AC1107" s="114"/>
      <c r="AD1107" s="221"/>
      <c r="AE1107" s="221"/>
      <c r="AF1107" s="115"/>
      <c r="AG1107" s="115"/>
      <c r="AH1107" s="115"/>
      <c r="AI1107" s="115"/>
      <c r="AJ1107" s="115"/>
      <c r="AK1107" s="202"/>
      <c r="AL1107" s="222"/>
      <c r="AO1107" s="205"/>
      <c r="AP1107" s="205"/>
      <c r="AQ1107" s="205"/>
      <c r="AR1107" s="205"/>
      <c r="AS1107" s="205"/>
      <c r="AT1107" s="205"/>
      <c r="AU1107" s="205"/>
      <c r="AV1107" s="205"/>
      <c r="AW1107" s="205"/>
      <c r="AX1107" s="205"/>
      <c r="AY1107" s="205"/>
      <c r="AZ1107" s="205"/>
      <c r="BA1107" s="205"/>
      <c r="BB1107" s="205"/>
      <c r="BC1107" s="205"/>
      <c r="BD1107" s="205"/>
      <c r="BE1107" s="215"/>
      <c r="BF1107" s="215"/>
      <c r="BG1107" s="215"/>
      <c r="BH1107" s="201"/>
      <c r="BJ1107" s="114"/>
      <c r="BK1107" s="114"/>
      <c r="BL1107" s="114"/>
      <c r="BM1107" s="114"/>
      <c r="BN1107" s="114"/>
      <c r="BP1107" s="114"/>
      <c r="BQ1107" s="115"/>
      <c r="BR1107" s="115"/>
      <c r="BS1107" s="115"/>
      <c r="BT1107" s="115"/>
      <c r="BU1107" s="115"/>
      <c r="BV1107" s="115"/>
      <c r="BW1107" s="115"/>
      <c r="BX1107" s="115"/>
      <c r="BY1107" s="115"/>
      <c r="BZ1107" s="115"/>
      <c r="CA1107" s="115"/>
      <c r="CB1107" s="115"/>
      <c r="CC1107" s="201"/>
      <c r="CD1107" s="201"/>
      <c r="CE1107" s="201"/>
      <c r="CG1107" s="223"/>
      <c r="CH1107" s="223"/>
      <c r="CI1107" s="223"/>
      <c r="CJ1107" s="223"/>
      <c r="CK1107" s="223"/>
      <c r="CL1107" s="223"/>
      <c r="CM1107" s="223"/>
      <c r="CN1107" s="223"/>
      <c r="CO1107" s="223"/>
      <c r="CP1107" s="223"/>
      <c r="CQ1107" s="223"/>
      <c r="CR1107" s="223"/>
      <c r="CS1107" s="223"/>
      <c r="CT1107" s="223"/>
      <c r="CU1107" s="223"/>
      <c r="CV1107" s="223"/>
      <c r="CW1107" s="201"/>
      <c r="CX1107" s="201"/>
    </row>
    <row r="1108" spans="3:102">
      <c r="C1108" s="116"/>
      <c r="E1108" s="205"/>
      <c r="F1108" s="205"/>
      <c r="G1108" s="205"/>
      <c r="H1108" s="205"/>
      <c r="I1108" s="205"/>
      <c r="K1108" s="114"/>
      <c r="L1108" s="114"/>
      <c r="M1108" s="114"/>
      <c r="N1108" s="114"/>
      <c r="O1108" s="114"/>
      <c r="Q1108" s="115"/>
      <c r="R1108" s="115"/>
      <c r="S1108" s="115"/>
      <c r="T1108" s="115"/>
      <c r="U1108" s="115"/>
      <c r="W1108" s="223"/>
      <c r="Z1108" s="205"/>
      <c r="AA1108" s="204"/>
      <c r="AB1108" s="204"/>
      <c r="AC1108" s="114"/>
      <c r="AD1108" s="221"/>
      <c r="AE1108" s="221"/>
      <c r="AF1108" s="115"/>
      <c r="AG1108" s="115"/>
      <c r="AH1108" s="115"/>
      <c r="AI1108" s="115"/>
      <c r="AJ1108" s="115"/>
      <c r="AK1108" s="202"/>
      <c r="AL1108" s="222"/>
      <c r="AO1108" s="205"/>
      <c r="AP1108" s="205"/>
      <c r="AQ1108" s="205"/>
      <c r="AR1108" s="205"/>
      <c r="AS1108" s="205"/>
      <c r="AT1108" s="205"/>
      <c r="AU1108" s="205"/>
      <c r="AV1108" s="205"/>
      <c r="AW1108" s="205"/>
      <c r="AX1108" s="205"/>
      <c r="AY1108" s="205"/>
      <c r="AZ1108" s="205"/>
      <c r="BA1108" s="205"/>
      <c r="BB1108" s="205"/>
      <c r="BC1108" s="205"/>
      <c r="BD1108" s="205"/>
      <c r="BE1108" s="215"/>
      <c r="BF1108" s="215"/>
      <c r="BG1108" s="215"/>
      <c r="BH1108" s="201"/>
      <c r="BJ1108" s="114"/>
      <c r="BK1108" s="114"/>
      <c r="BL1108" s="114"/>
      <c r="BM1108" s="114"/>
      <c r="BN1108" s="114"/>
      <c r="BP1108" s="114"/>
      <c r="BQ1108" s="115"/>
      <c r="BR1108" s="115"/>
      <c r="BS1108" s="115"/>
      <c r="BT1108" s="115"/>
      <c r="BU1108" s="115"/>
      <c r="BV1108" s="115"/>
      <c r="BW1108" s="115"/>
      <c r="BX1108" s="115"/>
      <c r="BY1108" s="115"/>
      <c r="BZ1108" s="115"/>
      <c r="CA1108" s="115"/>
      <c r="CB1108" s="115"/>
      <c r="CC1108" s="201"/>
      <c r="CD1108" s="201"/>
      <c r="CE1108" s="201"/>
      <c r="CG1108" s="223"/>
      <c r="CH1108" s="223"/>
      <c r="CI1108" s="223"/>
      <c r="CJ1108" s="223"/>
      <c r="CK1108" s="223"/>
      <c r="CL1108" s="223"/>
      <c r="CM1108" s="223"/>
      <c r="CN1108" s="223"/>
      <c r="CO1108" s="223"/>
      <c r="CP1108" s="223"/>
      <c r="CQ1108" s="223"/>
      <c r="CR1108" s="223"/>
      <c r="CS1108" s="223"/>
      <c r="CT1108" s="223"/>
      <c r="CU1108" s="223"/>
      <c r="CV1108" s="223"/>
      <c r="CW1108" s="201"/>
      <c r="CX1108" s="201"/>
    </row>
    <row r="1109" spans="3:102">
      <c r="C1109" s="116"/>
      <c r="E1109" s="205"/>
      <c r="F1109" s="205"/>
      <c r="G1109" s="205"/>
      <c r="H1109" s="205"/>
      <c r="I1109" s="205"/>
      <c r="K1109" s="114"/>
      <c r="L1109" s="114"/>
      <c r="M1109" s="114"/>
      <c r="N1109" s="114"/>
      <c r="O1109" s="114"/>
      <c r="Q1109" s="115"/>
      <c r="R1109" s="115"/>
      <c r="S1109" s="115"/>
      <c r="T1109" s="115"/>
      <c r="U1109" s="115"/>
      <c r="W1109" s="223"/>
      <c r="Z1109" s="205"/>
      <c r="AA1109" s="204"/>
      <c r="AB1109" s="204"/>
      <c r="AC1109" s="114"/>
      <c r="AD1109" s="221"/>
      <c r="AE1109" s="221"/>
      <c r="AF1109" s="115"/>
      <c r="AG1109" s="115"/>
      <c r="AH1109" s="115"/>
      <c r="AI1109" s="115"/>
      <c r="AJ1109" s="115"/>
      <c r="AK1109" s="202"/>
      <c r="AL1109" s="222"/>
      <c r="AO1109" s="205"/>
      <c r="AP1109" s="205"/>
      <c r="AQ1109" s="205"/>
      <c r="AR1109" s="205"/>
      <c r="AS1109" s="205"/>
      <c r="AT1109" s="205"/>
      <c r="AU1109" s="205"/>
      <c r="AV1109" s="205"/>
      <c r="AW1109" s="205"/>
      <c r="AX1109" s="205"/>
      <c r="AY1109" s="205"/>
      <c r="AZ1109" s="205"/>
      <c r="BA1109" s="205"/>
      <c r="BB1109" s="205"/>
      <c r="BC1109" s="205"/>
      <c r="BD1109" s="205"/>
      <c r="BE1109" s="215"/>
      <c r="BF1109" s="215"/>
      <c r="BG1109" s="215"/>
      <c r="BH1109" s="201"/>
      <c r="BJ1109" s="114"/>
      <c r="BK1109" s="114"/>
      <c r="BL1109" s="114"/>
      <c r="BM1109" s="114"/>
      <c r="BN1109" s="114"/>
      <c r="BP1109" s="114"/>
      <c r="BQ1109" s="115"/>
      <c r="BR1109" s="115"/>
      <c r="BS1109" s="115"/>
      <c r="BT1109" s="115"/>
      <c r="BU1109" s="115"/>
      <c r="BV1109" s="115"/>
      <c r="BW1109" s="115"/>
      <c r="BX1109" s="115"/>
      <c r="BY1109" s="115"/>
      <c r="BZ1109" s="115"/>
      <c r="CA1109" s="115"/>
      <c r="CB1109" s="115"/>
      <c r="CC1109" s="201"/>
      <c r="CD1109" s="201"/>
      <c r="CE1109" s="201"/>
      <c r="CG1109" s="223"/>
      <c r="CH1109" s="223"/>
      <c r="CI1109" s="223"/>
      <c r="CJ1109" s="223"/>
      <c r="CK1109" s="223"/>
      <c r="CL1109" s="223"/>
      <c r="CM1109" s="223"/>
      <c r="CN1109" s="223"/>
      <c r="CO1109" s="223"/>
      <c r="CP1109" s="223"/>
      <c r="CQ1109" s="223"/>
      <c r="CR1109" s="223"/>
      <c r="CS1109" s="223"/>
      <c r="CT1109" s="223"/>
      <c r="CU1109" s="223"/>
      <c r="CV1109" s="223"/>
      <c r="CW1109" s="201"/>
      <c r="CX1109" s="201"/>
    </row>
    <row r="1110" spans="3:102">
      <c r="C1110" s="116"/>
      <c r="E1110" s="205"/>
      <c r="F1110" s="205"/>
      <c r="G1110" s="205"/>
      <c r="H1110" s="205"/>
      <c r="I1110" s="205"/>
      <c r="K1110" s="114"/>
      <c r="L1110" s="114"/>
      <c r="M1110" s="114"/>
      <c r="N1110" s="114"/>
      <c r="O1110" s="114"/>
      <c r="Q1110" s="115"/>
      <c r="R1110" s="115"/>
      <c r="S1110" s="115"/>
      <c r="T1110" s="115"/>
      <c r="U1110" s="115"/>
      <c r="W1110" s="223"/>
      <c r="Z1110" s="205"/>
      <c r="AA1110" s="204"/>
      <c r="AB1110" s="204"/>
      <c r="AC1110" s="114"/>
      <c r="AD1110" s="221"/>
      <c r="AE1110" s="221"/>
      <c r="AF1110" s="115"/>
      <c r="AG1110" s="115"/>
      <c r="AH1110" s="115"/>
      <c r="AI1110" s="115"/>
      <c r="AJ1110" s="115"/>
      <c r="AK1110" s="202"/>
      <c r="AL1110" s="222"/>
      <c r="AO1110" s="205"/>
      <c r="AP1110" s="205"/>
      <c r="AQ1110" s="205"/>
      <c r="AR1110" s="205"/>
      <c r="AS1110" s="205"/>
      <c r="AT1110" s="205"/>
      <c r="AU1110" s="205"/>
      <c r="AV1110" s="205"/>
      <c r="AW1110" s="205"/>
      <c r="AX1110" s="205"/>
      <c r="AY1110" s="205"/>
      <c r="AZ1110" s="205"/>
      <c r="BA1110" s="205"/>
      <c r="BB1110" s="205"/>
      <c r="BC1110" s="205"/>
      <c r="BD1110" s="205"/>
      <c r="BE1110" s="215"/>
      <c r="BF1110" s="215"/>
      <c r="BG1110" s="215"/>
      <c r="BH1110" s="201"/>
      <c r="BJ1110" s="114"/>
      <c r="BK1110" s="114"/>
      <c r="BL1110" s="114"/>
      <c r="BM1110" s="114"/>
      <c r="BN1110" s="114"/>
      <c r="BP1110" s="114"/>
      <c r="BQ1110" s="115"/>
      <c r="BR1110" s="115"/>
      <c r="BS1110" s="115"/>
      <c r="BT1110" s="115"/>
      <c r="BU1110" s="115"/>
      <c r="BV1110" s="115"/>
      <c r="BW1110" s="115"/>
      <c r="BX1110" s="115"/>
      <c r="BY1110" s="115"/>
      <c r="BZ1110" s="115"/>
      <c r="CA1110" s="115"/>
      <c r="CB1110" s="115"/>
      <c r="CC1110" s="201"/>
      <c r="CD1110" s="201"/>
      <c r="CE1110" s="201"/>
      <c r="CG1110" s="223"/>
      <c r="CH1110" s="223"/>
      <c r="CI1110" s="223"/>
      <c r="CJ1110" s="223"/>
      <c r="CK1110" s="223"/>
      <c r="CL1110" s="223"/>
      <c r="CM1110" s="223"/>
      <c r="CN1110" s="223"/>
      <c r="CO1110" s="223"/>
      <c r="CP1110" s="223"/>
      <c r="CQ1110" s="223"/>
      <c r="CR1110" s="223"/>
      <c r="CS1110" s="223"/>
      <c r="CT1110" s="223"/>
      <c r="CU1110" s="223"/>
      <c r="CV1110" s="223"/>
      <c r="CW1110" s="201"/>
      <c r="CX1110" s="201"/>
    </row>
    <row r="1111" spans="3:102">
      <c r="C1111" s="116"/>
      <c r="E1111" s="205"/>
      <c r="F1111" s="205"/>
      <c r="G1111" s="205"/>
      <c r="H1111" s="205"/>
      <c r="I1111" s="205"/>
      <c r="K1111" s="114"/>
      <c r="L1111" s="114"/>
      <c r="M1111" s="114"/>
      <c r="N1111" s="114"/>
      <c r="O1111" s="114"/>
      <c r="Q1111" s="115"/>
      <c r="R1111" s="115"/>
      <c r="S1111" s="115"/>
      <c r="T1111" s="115"/>
      <c r="U1111" s="115"/>
      <c r="W1111" s="223"/>
      <c r="Z1111" s="205"/>
      <c r="AA1111" s="204"/>
      <c r="AB1111" s="204"/>
      <c r="AC1111" s="114"/>
      <c r="AD1111" s="221"/>
      <c r="AE1111" s="221"/>
      <c r="AF1111" s="115"/>
      <c r="AG1111" s="115"/>
      <c r="AH1111" s="115"/>
      <c r="AI1111" s="115"/>
      <c r="AJ1111" s="115"/>
      <c r="AK1111" s="202"/>
      <c r="AL1111" s="222"/>
      <c r="AO1111" s="205"/>
      <c r="AP1111" s="205"/>
      <c r="AQ1111" s="205"/>
      <c r="AR1111" s="205"/>
      <c r="AS1111" s="205"/>
      <c r="AT1111" s="205"/>
      <c r="AU1111" s="205"/>
      <c r="AV1111" s="205"/>
      <c r="AW1111" s="205"/>
      <c r="AX1111" s="205"/>
      <c r="AY1111" s="205"/>
      <c r="AZ1111" s="205"/>
      <c r="BA1111" s="205"/>
      <c r="BB1111" s="205"/>
      <c r="BC1111" s="205"/>
      <c r="BD1111" s="205"/>
      <c r="BE1111" s="215"/>
      <c r="BF1111" s="215"/>
      <c r="BG1111" s="215"/>
      <c r="BH1111" s="201"/>
      <c r="BJ1111" s="114"/>
      <c r="BK1111" s="114"/>
      <c r="BL1111" s="114"/>
      <c r="BM1111" s="114"/>
      <c r="BN1111" s="114"/>
      <c r="BP1111" s="114"/>
      <c r="BQ1111" s="115"/>
      <c r="BR1111" s="115"/>
      <c r="BS1111" s="115"/>
      <c r="BT1111" s="115"/>
      <c r="BU1111" s="115"/>
      <c r="BV1111" s="115"/>
      <c r="BW1111" s="115"/>
      <c r="BX1111" s="115"/>
      <c r="BY1111" s="115"/>
      <c r="BZ1111" s="115"/>
      <c r="CA1111" s="115"/>
      <c r="CB1111" s="115"/>
      <c r="CC1111" s="201"/>
      <c r="CD1111" s="201"/>
      <c r="CE1111" s="201"/>
      <c r="CG1111" s="223"/>
      <c r="CH1111" s="223"/>
      <c r="CI1111" s="223"/>
      <c r="CJ1111" s="223"/>
      <c r="CK1111" s="223"/>
      <c r="CL1111" s="223"/>
      <c r="CM1111" s="223"/>
      <c r="CN1111" s="223"/>
      <c r="CO1111" s="223"/>
      <c r="CP1111" s="223"/>
      <c r="CQ1111" s="223"/>
      <c r="CR1111" s="223"/>
      <c r="CS1111" s="223"/>
      <c r="CT1111" s="223"/>
      <c r="CU1111" s="223"/>
      <c r="CV1111" s="223"/>
      <c r="CW1111" s="201"/>
      <c r="CX1111" s="201"/>
    </row>
    <row r="1112" spans="3:102">
      <c r="C1112" s="116"/>
      <c r="E1112" s="205"/>
      <c r="F1112" s="205"/>
      <c r="G1112" s="205"/>
      <c r="H1112" s="205"/>
      <c r="I1112" s="205"/>
      <c r="K1112" s="114"/>
      <c r="L1112" s="114"/>
      <c r="M1112" s="114"/>
      <c r="N1112" s="114"/>
      <c r="O1112" s="114"/>
      <c r="Q1112" s="115"/>
      <c r="R1112" s="115"/>
      <c r="S1112" s="115"/>
      <c r="T1112" s="115"/>
      <c r="U1112" s="115"/>
      <c r="W1112" s="223"/>
      <c r="Z1112" s="205"/>
      <c r="AA1112" s="204"/>
      <c r="AB1112" s="204"/>
      <c r="AC1112" s="114"/>
      <c r="AD1112" s="221"/>
      <c r="AE1112" s="221"/>
      <c r="AF1112" s="115"/>
      <c r="AG1112" s="115"/>
      <c r="AH1112" s="115"/>
      <c r="AI1112" s="115"/>
      <c r="AJ1112" s="115"/>
      <c r="AK1112" s="202"/>
      <c r="AL1112" s="222"/>
      <c r="AO1112" s="205"/>
      <c r="AP1112" s="205"/>
      <c r="AQ1112" s="205"/>
      <c r="AR1112" s="205"/>
      <c r="AS1112" s="205"/>
      <c r="AT1112" s="205"/>
      <c r="AU1112" s="205"/>
      <c r="AV1112" s="205"/>
      <c r="AW1112" s="205"/>
      <c r="AX1112" s="205"/>
      <c r="AY1112" s="205"/>
      <c r="AZ1112" s="205"/>
      <c r="BA1112" s="205"/>
      <c r="BB1112" s="205"/>
      <c r="BC1112" s="205"/>
      <c r="BD1112" s="205"/>
      <c r="BE1112" s="215"/>
      <c r="BF1112" s="215"/>
      <c r="BG1112" s="215"/>
      <c r="BH1112" s="201"/>
      <c r="BJ1112" s="114"/>
      <c r="BK1112" s="114"/>
      <c r="BL1112" s="114"/>
      <c r="BM1112" s="114"/>
      <c r="BN1112" s="114"/>
      <c r="BP1112" s="114"/>
      <c r="BQ1112" s="115"/>
      <c r="BR1112" s="115"/>
      <c r="BS1112" s="115"/>
      <c r="BT1112" s="115"/>
      <c r="BU1112" s="115"/>
      <c r="BV1112" s="115"/>
      <c r="BW1112" s="115"/>
      <c r="BX1112" s="115"/>
      <c r="BY1112" s="115"/>
      <c r="BZ1112" s="115"/>
      <c r="CA1112" s="115"/>
      <c r="CB1112" s="115"/>
      <c r="CC1112" s="201"/>
      <c r="CD1112" s="201"/>
      <c r="CE1112" s="201"/>
      <c r="CG1112" s="223"/>
      <c r="CH1112" s="223"/>
      <c r="CI1112" s="223"/>
      <c r="CJ1112" s="223"/>
      <c r="CK1112" s="223"/>
      <c r="CL1112" s="223"/>
      <c r="CM1112" s="223"/>
      <c r="CN1112" s="223"/>
      <c r="CO1112" s="223"/>
      <c r="CP1112" s="223"/>
      <c r="CQ1112" s="223"/>
      <c r="CR1112" s="223"/>
      <c r="CS1112" s="223"/>
      <c r="CT1112" s="223"/>
      <c r="CU1112" s="223"/>
      <c r="CV1112" s="223"/>
      <c r="CW1112" s="201"/>
      <c r="CX1112" s="201"/>
    </row>
    <row r="1113" spans="3:102">
      <c r="C1113" s="116"/>
      <c r="E1113" s="205"/>
      <c r="F1113" s="205"/>
      <c r="G1113" s="205"/>
      <c r="H1113" s="205"/>
      <c r="I1113" s="205"/>
      <c r="K1113" s="114"/>
      <c r="L1113" s="114"/>
      <c r="M1113" s="114"/>
      <c r="N1113" s="114"/>
      <c r="O1113" s="114"/>
      <c r="Q1113" s="115"/>
      <c r="R1113" s="115"/>
      <c r="S1113" s="115"/>
      <c r="T1113" s="115"/>
      <c r="U1113" s="115"/>
      <c r="W1113" s="223"/>
      <c r="Z1113" s="205"/>
      <c r="AA1113" s="204"/>
      <c r="AB1113" s="204"/>
      <c r="AC1113" s="114"/>
      <c r="AD1113" s="221"/>
      <c r="AE1113" s="221"/>
      <c r="AF1113" s="115"/>
      <c r="AG1113" s="115"/>
      <c r="AH1113" s="115"/>
      <c r="AI1113" s="115"/>
      <c r="AJ1113" s="115"/>
      <c r="AK1113" s="202"/>
      <c r="AL1113" s="222"/>
      <c r="AO1113" s="205"/>
      <c r="AP1113" s="205"/>
      <c r="AQ1113" s="205"/>
      <c r="AR1113" s="205"/>
      <c r="AS1113" s="205"/>
      <c r="AT1113" s="205"/>
      <c r="AU1113" s="205"/>
      <c r="AV1113" s="205"/>
      <c r="AW1113" s="205"/>
      <c r="AX1113" s="205"/>
      <c r="AY1113" s="205"/>
      <c r="AZ1113" s="205"/>
      <c r="BA1113" s="205"/>
      <c r="BB1113" s="205"/>
      <c r="BC1113" s="205"/>
      <c r="BD1113" s="205"/>
      <c r="BE1113" s="215"/>
      <c r="BF1113" s="215"/>
      <c r="BG1113" s="215"/>
      <c r="BH1113" s="201"/>
      <c r="BJ1113" s="114"/>
      <c r="BK1113" s="114"/>
      <c r="BL1113" s="114"/>
      <c r="BM1113" s="114"/>
      <c r="BN1113" s="114"/>
      <c r="BP1113" s="114"/>
      <c r="BQ1113" s="115"/>
      <c r="BR1113" s="115"/>
      <c r="BS1113" s="115"/>
      <c r="BT1113" s="115"/>
      <c r="BU1113" s="115"/>
      <c r="BV1113" s="115"/>
      <c r="BW1113" s="115"/>
      <c r="BX1113" s="115"/>
      <c r="BY1113" s="115"/>
      <c r="BZ1113" s="115"/>
      <c r="CA1113" s="115"/>
      <c r="CB1113" s="115"/>
      <c r="CC1113" s="201"/>
      <c r="CD1113" s="201"/>
      <c r="CE1113" s="201"/>
      <c r="CG1113" s="223"/>
      <c r="CH1113" s="223"/>
      <c r="CI1113" s="223"/>
      <c r="CJ1113" s="223"/>
      <c r="CK1113" s="223"/>
      <c r="CL1113" s="223"/>
      <c r="CM1113" s="223"/>
      <c r="CN1113" s="223"/>
      <c r="CO1113" s="223"/>
      <c r="CP1113" s="223"/>
      <c r="CQ1113" s="223"/>
      <c r="CR1113" s="223"/>
      <c r="CS1113" s="223"/>
      <c r="CT1113" s="223"/>
      <c r="CU1113" s="223"/>
      <c r="CV1113" s="223"/>
      <c r="CW1113" s="201"/>
      <c r="CX1113" s="201"/>
    </row>
    <row r="1114" spans="3:102">
      <c r="C1114" s="116"/>
      <c r="E1114" s="205"/>
      <c r="F1114" s="205"/>
      <c r="G1114" s="205"/>
      <c r="H1114" s="205"/>
      <c r="I1114" s="205"/>
      <c r="K1114" s="114"/>
      <c r="L1114" s="114"/>
      <c r="M1114" s="114"/>
      <c r="N1114" s="114"/>
      <c r="O1114" s="114"/>
      <c r="Q1114" s="115"/>
      <c r="R1114" s="115"/>
      <c r="S1114" s="115"/>
      <c r="T1114" s="115"/>
      <c r="U1114" s="115"/>
      <c r="W1114" s="223"/>
      <c r="Z1114" s="205"/>
      <c r="AA1114" s="204"/>
      <c r="AB1114" s="204"/>
      <c r="AC1114" s="114"/>
      <c r="AD1114" s="221"/>
      <c r="AE1114" s="221"/>
      <c r="AF1114" s="115"/>
      <c r="AG1114" s="115"/>
      <c r="AH1114" s="115"/>
      <c r="AI1114" s="115"/>
      <c r="AJ1114" s="115"/>
      <c r="AK1114" s="202"/>
      <c r="AL1114" s="222"/>
      <c r="AO1114" s="205"/>
      <c r="AP1114" s="205"/>
      <c r="AQ1114" s="205"/>
      <c r="AR1114" s="205"/>
      <c r="AS1114" s="205"/>
      <c r="AT1114" s="205"/>
      <c r="AU1114" s="205"/>
      <c r="AV1114" s="205"/>
      <c r="AW1114" s="205"/>
      <c r="AX1114" s="205"/>
      <c r="AY1114" s="205"/>
      <c r="AZ1114" s="205"/>
      <c r="BA1114" s="205"/>
      <c r="BB1114" s="205"/>
      <c r="BC1114" s="205"/>
      <c r="BD1114" s="205"/>
      <c r="BE1114" s="215"/>
      <c r="BF1114" s="215"/>
      <c r="BG1114" s="215"/>
      <c r="BH1114" s="201"/>
      <c r="BJ1114" s="114"/>
      <c r="BK1114" s="114"/>
      <c r="BL1114" s="114"/>
      <c r="BM1114" s="114"/>
      <c r="BN1114" s="114"/>
      <c r="BP1114" s="114"/>
      <c r="BQ1114" s="115"/>
      <c r="BR1114" s="115"/>
      <c r="BS1114" s="115"/>
      <c r="BT1114" s="115"/>
      <c r="BU1114" s="115"/>
      <c r="BV1114" s="115"/>
      <c r="BW1114" s="115"/>
      <c r="BX1114" s="115"/>
      <c r="BY1114" s="115"/>
      <c r="BZ1114" s="115"/>
      <c r="CA1114" s="115"/>
      <c r="CB1114" s="115"/>
      <c r="CC1114" s="201"/>
      <c r="CD1114" s="201"/>
      <c r="CE1114" s="201"/>
      <c r="CG1114" s="223"/>
      <c r="CH1114" s="223"/>
      <c r="CI1114" s="223"/>
      <c r="CJ1114" s="223"/>
      <c r="CK1114" s="223"/>
      <c r="CL1114" s="223"/>
      <c r="CM1114" s="223"/>
      <c r="CN1114" s="223"/>
      <c r="CO1114" s="223"/>
      <c r="CP1114" s="223"/>
      <c r="CQ1114" s="223"/>
      <c r="CR1114" s="223"/>
      <c r="CS1114" s="223"/>
      <c r="CT1114" s="223"/>
      <c r="CU1114" s="223"/>
      <c r="CV1114" s="223"/>
      <c r="CW1114" s="201"/>
      <c r="CX1114" s="201"/>
    </row>
    <row r="1115" spans="3:102">
      <c r="C1115" s="116"/>
      <c r="E1115" s="205"/>
      <c r="F1115" s="205"/>
      <c r="G1115" s="205"/>
      <c r="H1115" s="205"/>
      <c r="I1115" s="205"/>
      <c r="K1115" s="114"/>
      <c r="L1115" s="114"/>
      <c r="M1115" s="114"/>
      <c r="N1115" s="114"/>
      <c r="O1115" s="114"/>
      <c r="Q1115" s="115"/>
      <c r="R1115" s="115"/>
      <c r="S1115" s="115"/>
      <c r="T1115" s="115"/>
      <c r="U1115" s="115"/>
      <c r="W1115" s="223"/>
      <c r="Z1115" s="205"/>
      <c r="AA1115" s="204"/>
      <c r="AB1115" s="204"/>
      <c r="AC1115" s="114"/>
      <c r="AD1115" s="221"/>
      <c r="AE1115" s="221"/>
      <c r="AF1115" s="115"/>
      <c r="AG1115" s="115"/>
      <c r="AH1115" s="115"/>
      <c r="AI1115" s="115"/>
      <c r="AJ1115" s="115"/>
      <c r="AK1115" s="202"/>
      <c r="AL1115" s="222"/>
      <c r="AO1115" s="205"/>
      <c r="AP1115" s="205"/>
      <c r="AQ1115" s="205"/>
      <c r="AR1115" s="205"/>
      <c r="AS1115" s="205"/>
      <c r="AT1115" s="205"/>
      <c r="AU1115" s="205"/>
      <c r="AV1115" s="205"/>
      <c r="AW1115" s="205"/>
      <c r="AX1115" s="205"/>
      <c r="AY1115" s="205"/>
      <c r="AZ1115" s="205"/>
      <c r="BA1115" s="205"/>
      <c r="BB1115" s="205"/>
      <c r="BC1115" s="205"/>
      <c r="BD1115" s="205"/>
      <c r="BE1115" s="215"/>
      <c r="BF1115" s="215"/>
      <c r="BG1115" s="215"/>
      <c r="BH1115" s="201"/>
      <c r="BJ1115" s="114"/>
      <c r="BK1115" s="114"/>
      <c r="BL1115" s="114"/>
      <c r="BM1115" s="114"/>
      <c r="BN1115" s="114"/>
      <c r="BP1115" s="114"/>
      <c r="BQ1115" s="115"/>
      <c r="BR1115" s="115"/>
      <c r="BS1115" s="115"/>
      <c r="BT1115" s="115"/>
      <c r="BU1115" s="115"/>
      <c r="BV1115" s="115"/>
      <c r="BW1115" s="115"/>
      <c r="BX1115" s="115"/>
      <c r="BY1115" s="115"/>
      <c r="BZ1115" s="115"/>
      <c r="CA1115" s="115"/>
      <c r="CB1115" s="115"/>
      <c r="CC1115" s="201"/>
      <c r="CD1115" s="201"/>
      <c r="CE1115" s="201"/>
      <c r="CG1115" s="223"/>
      <c r="CH1115" s="223"/>
      <c r="CI1115" s="223"/>
      <c r="CJ1115" s="223"/>
      <c r="CK1115" s="223"/>
      <c r="CL1115" s="223"/>
      <c r="CM1115" s="223"/>
      <c r="CN1115" s="223"/>
      <c r="CO1115" s="223"/>
      <c r="CP1115" s="223"/>
      <c r="CQ1115" s="223"/>
      <c r="CR1115" s="223"/>
      <c r="CS1115" s="223"/>
      <c r="CT1115" s="223"/>
      <c r="CU1115" s="223"/>
      <c r="CV1115" s="223"/>
      <c r="CW1115" s="201"/>
      <c r="CX1115" s="201"/>
    </row>
    <row r="1116" spans="3:102">
      <c r="C1116" s="116"/>
      <c r="E1116" s="205"/>
      <c r="F1116" s="205"/>
      <c r="G1116" s="205"/>
      <c r="H1116" s="205"/>
      <c r="I1116" s="205"/>
      <c r="K1116" s="114"/>
      <c r="L1116" s="114"/>
      <c r="M1116" s="114"/>
      <c r="N1116" s="114"/>
      <c r="O1116" s="114"/>
      <c r="Q1116" s="115"/>
      <c r="R1116" s="115"/>
      <c r="S1116" s="115"/>
      <c r="T1116" s="115"/>
      <c r="U1116" s="115"/>
      <c r="W1116" s="223"/>
      <c r="Z1116" s="205"/>
      <c r="AA1116" s="204"/>
      <c r="AB1116" s="204"/>
      <c r="AC1116" s="114"/>
      <c r="AD1116" s="221"/>
      <c r="AE1116" s="221"/>
      <c r="AF1116" s="115"/>
      <c r="AG1116" s="115"/>
      <c r="AH1116" s="115"/>
      <c r="AI1116" s="115"/>
      <c r="AJ1116" s="115"/>
      <c r="AK1116" s="202"/>
      <c r="AL1116" s="222"/>
      <c r="AO1116" s="205"/>
      <c r="AP1116" s="205"/>
      <c r="AQ1116" s="205"/>
      <c r="AR1116" s="205"/>
      <c r="AS1116" s="205"/>
      <c r="AT1116" s="205"/>
      <c r="AU1116" s="205"/>
      <c r="AV1116" s="205"/>
      <c r="AW1116" s="205"/>
      <c r="AX1116" s="205"/>
      <c r="AY1116" s="205"/>
      <c r="AZ1116" s="205"/>
      <c r="BA1116" s="205"/>
      <c r="BB1116" s="205"/>
      <c r="BC1116" s="205"/>
      <c r="BD1116" s="205"/>
      <c r="BE1116" s="215"/>
      <c r="BF1116" s="215"/>
      <c r="BG1116" s="215"/>
      <c r="BH1116" s="201"/>
      <c r="BJ1116" s="114"/>
      <c r="BK1116" s="114"/>
      <c r="BL1116" s="114"/>
      <c r="BM1116" s="114"/>
      <c r="BN1116" s="114"/>
      <c r="BP1116" s="114"/>
      <c r="BQ1116" s="115"/>
      <c r="BR1116" s="115"/>
      <c r="BS1116" s="115"/>
      <c r="BT1116" s="115"/>
      <c r="BU1116" s="115"/>
      <c r="BV1116" s="115"/>
      <c r="BW1116" s="115"/>
      <c r="BX1116" s="115"/>
      <c r="BY1116" s="115"/>
      <c r="BZ1116" s="115"/>
      <c r="CA1116" s="115"/>
      <c r="CB1116" s="115"/>
      <c r="CC1116" s="201"/>
      <c r="CD1116" s="201"/>
      <c r="CE1116" s="201"/>
      <c r="CG1116" s="223"/>
      <c r="CH1116" s="223"/>
      <c r="CI1116" s="223"/>
      <c r="CJ1116" s="223"/>
      <c r="CK1116" s="223"/>
      <c r="CL1116" s="223"/>
      <c r="CM1116" s="223"/>
      <c r="CN1116" s="223"/>
      <c r="CO1116" s="223"/>
      <c r="CP1116" s="223"/>
      <c r="CQ1116" s="223"/>
      <c r="CR1116" s="223"/>
      <c r="CS1116" s="223"/>
      <c r="CT1116" s="223"/>
      <c r="CU1116" s="223"/>
      <c r="CV1116" s="223"/>
      <c r="CW1116" s="201"/>
      <c r="CX1116" s="201"/>
    </row>
    <row r="1117" spans="3:102">
      <c r="C1117" s="116"/>
      <c r="E1117" s="205"/>
      <c r="F1117" s="205"/>
      <c r="G1117" s="205"/>
      <c r="H1117" s="205"/>
      <c r="I1117" s="205"/>
      <c r="K1117" s="114"/>
      <c r="L1117" s="114"/>
      <c r="M1117" s="114"/>
      <c r="N1117" s="114"/>
      <c r="O1117" s="114"/>
      <c r="Q1117" s="115"/>
      <c r="R1117" s="115"/>
      <c r="S1117" s="115"/>
      <c r="T1117" s="115"/>
      <c r="U1117" s="115"/>
      <c r="W1117" s="223"/>
      <c r="Z1117" s="205"/>
      <c r="AA1117" s="204"/>
      <c r="AB1117" s="204"/>
      <c r="AC1117" s="114"/>
      <c r="AD1117" s="221"/>
      <c r="AE1117" s="221"/>
      <c r="AF1117" s="115"/>
      <c r="AG1117" s="115"/>
      <c r="AH1117" s="115"/>
      <c r="AI1117" s="115"/>
      <c r="AJ1117" s="115"/>
      <c r="AK1117" s="202"/>
      <c r="AL1117" s="222"/>
      <c r="AO1117" s="205"/>
      <c r="AP1117" s="205"/>
      <c r="AQ1117" s="205"/>
      <c r="AR1117" s="205"/>
      <c r="AS1117" s="205"/>
      <c r="AT1117" s="205"/>
      <c r="AU1117" s="205"/>
      <c r="AV1117" s="205"/>
      <c r="AW1117" s="205"/>
      <c r="AX1117" s="205"/>
      <c r="AY1117" s="205"/>
      <c r="AZ1117" s="205"/>
      <c r="BA1117" s="205"/>
      <c r="BB1117" s="205"/>
      <c r="BC1117" s="205"/>
      <c r="BD1117" s="205"/>
      <c r="BE1117" s="215"/>
      <c r="BF1117" s="215"/>
      <c r="BG1117" s="215"/>
      <c r="BH1117" s="201"/>
      <c r="BJ1117" s="114"/>
      <c r="BK1117" s="114"/>
      <c r="BL1117" s="114"/>
      <c r="BM1117" s="114"/>
      <c r="BN1117" s="114"/>
      <c r="BP1117" s="114"/>
      <c r="BQ1117" s="115"/>
      <c r="BR1117" s="115"/>
      <c r="BS1117" s="115"/>
      <c r="BT1117" s="115"/>
      <c r="BU1117" s="115"/>
      <c r="BV1117" s="115"/>
      <c r="BW1117" s="115"/>
      <c r="BX1117" s="115"/>
      <c r="BY1117" s="115"/>
      <c r="BZ1117" s="115"/>
      <c r="CA1117" s="115"/>
      <c r="CB1117" s="115"/>
      <c r="CC1117" s="201"/>
      <c r="CD1117" s="201"/>
      <c r="CE1117" s="201"/>
      <c r="CG1117" s="223"/>
      <c r="CH1117" s="223"/>
      <c r="CI1117" s="223"/>
      <c r="CJ1117" s="223"/>
      <c r="CK1117" s="223"/>
      <c r="CL1117" s="223"/>
      <c r="CM1117" s="223"/>
      <c r="CN1117" s="223"/>
      <c r="CO1117" s="223"/>
      <c r="CP1117" s="223"/>
      <c r="CQ1117" s="223"/>
      <c r="CR1117" s="223"/>
      <c r="CS1117" s="223"/>
      <c r="CT1117" s="223"/>
      <c r="CU1117" s="223"/>
      <c r="CV1117" s="223"/>
      <c r="CW1117" s="201"/>
      <c r="CX1117" s="201"/>
    </row>
    <row r="1118" spans="3:102">
      <c r="C1118" s="116"/>
      <c r="E1118" s="205"/>
      <c r="F1118" s="205"/>
      <c r="G1118" s="205"/>
      <c r="H1118" s="205"/>
      <c r="I1118" s="205"/>
      <c r="K1118" s="114"/>
      <c r="L1118" s="114"/>
      <c r="M1118" s="114"/>
      <c r="N1118" s="114"/>
      <c r="O1118" s="114"/>
      <c r="Q1118" s="115"/>
      <c r="R1118" s="115"/>
      <c r="S1118" s="115"/>
      <c r="T1118" s="115"/>
      <c r="U1118" s="115"/>
      <c r="W1118" s="223"/>
      <c r="Z1118" s="205"/>
      <c r="AA1118" s="204"/>
      <c r="AB1118" s="204"/>
      <c r="AC1118" s="114"/>
      <c r="AD1118" s="221"/>
      <c r="AE1118" s="221"/>
      <c r="AF1118" s="115"/>
      <c r="AG1118" s="115"/>
      <c r="AH1118" s="115"/>
      <c r="AI1118" s="115"/>
      <c r="AJ1118" s="115"/>
      <c r="AK1118" s="202"/>
      <c r="AL1118" s="222"/>
      <c r="AO1118" s="205"/>
      <c r="AP1118" s="205"/>
      <c r="AQ1118" s="205"/>
      <c r="AR1118" s="205"/>
      <c r="AS1118" s="205"/>
      <c r="AT1118" s="205"/>
      <c r="AU1118" s="205"/>
      <c r="AV1118" s="205"/>
      <c r="AW1118" s="205"/>
      <c r="AX1118" s="205"/>
      <c r="AY1118" s="205"/>
      <c r="AZ1118" s="205"/>
      <c r="BA1118" s="205"/>
      <c r="BB1118" s="205"/>
      <c r="BC1118" s="205"/>
      <c r="BD1118" s="205"/>
      <c r="BE1118" s="215"/>
      <c r="BF1118" s="215"/>
      <c r="BG1118" s="215"/>
      <c r="BH1118" s="201"/>
      <c r="BJ1118" s="114"/>
      <c r="BK1118" s="114"/>
      <c r="BL1118" s="114"/>
      <c r="BM1118" s="114"/>
      <c r="BN1118" s="114"/>
      <c r="BP1118" s="114"/>
      <c r="BQ1118" s="115"/>
      <c r="BR1118" s="115"/>
      <c r="BS1118" s="115"/>
      <c r="BT1118" s="115"/>
      <c r="BU1118" s="115"/>
      <c r="BV1118" s="115"/>
      <c r="BW1118" s="115"/>
      <c r="BX1118" s="115"/>
      <c r="BY1118" s="115"/>
      <c r="BZ1118" s="115"/>
      <c r="CA1118" s="115"/>
      <c r="CB1118" s="115"/>
      <c r="CC1118" s="201"/>
      <c r="CD1118" s="201"/>
      <c r="CE1118" s="201"/>
      <c r="CG1118" s="223"/>
      <c r="CH1118" s="223"/>
      <c r="CI1118" s="223"/>
      <c r="CJ1118" s="223"/>
      <c r="CK1118" s="223"/>
      <c r="CL1118" s="223"/>
      <c r="CM1118" s="223"/>
      <c r="CN1118" s="223"/>
      <c r="CO1118" s="223"/>
      <c r="CP1118" s="223"/>
      <c r="CQ1118" s="223"/>
      <c r="CR1118" s="223"/>
      <c r="CS1118" s="223"/>
      <c r="CT1118" s="223"/>
      <c r="CU1118" s="223"/>
      <c r="CV1118" s="223"/>
      <c r="CW1118" s="201"/>
      <c r="CX1118" s="201"/>
    </row>
    <row r="1119" spans="3:102">
      <c r="C1119" s="116"/>
      <c r="E1119" s="205"/>
      <c r="F1119" s="205"/>
      <c r="G1119" s="205"/>
      <c r="H1119" s="205"/>
      <c r="I1119" s="205"/>
      <c r="K1119" s="114"/>
      <c r="L1119" s="114"/>
      <c r="M1119" s="114"/>
      <c r="N1119" s="114"/>
      <c r="O1119" s="114"/>
      <c r="Q1119" s="115"/>
      <c r="R1119" s="115"/>
      <c r="S1119" s="115"/>
      <c r="T1119" s="115"/>
      <c r="U1119" s="115"/>
      <c r="W1119" s="223"/>
      <c r="Z1119" s="205"/>
      <c r="AA1119" s="204"/>
      <c r="AB1119" s="204"/>
      <c r="AC1119" s="114"/>
      <c r="AD1119" s="221"/>
      <c r="AE1119" s="221"/>
      <c r="AF1119" s="115"/>
      <c r="AG1119" s="115"/>
      <c r="AH1119" s="115"/>
      <c r="AI1119" s="115"/>
      <c r="AJ1119" s="115"/>
      <c r="AK1119" s="202"/>
      <c r="AL1119" s="222"/>
      <c r="AO1119" s="205"/>
      <c r="AP1119" s="205"/>
      <c r="AQ1119" s="205"/>
      <c r="AR1119" s="205"/>
      <c r="AS1119" s="205"/>
      <c r="AT1119" s="205"/>
      <c r="AU1119" s="205"/>
      <c r="AV1119" s="205"/>
      <c r="AW1119" s="205"/>
      <c r="AX1119" s="205"/>
      <c r="AY1119" s="205"/>
      <c r="AZ1119" s="205"/>
      <c r="BA1119" s="205"/>
      <c r="BB1119" s="205"/>
      <c r="BC1119" s="205"/>
      <c r="BD1119" s="205"/>
      <c r="BE1119" s="215"/>
      <c r="BF1119" s="215"/>
      <c r="BG1119" s="215"/>
      <c r="BH1119" s="201"/>
      <c r="BJ1119" s="114"/>
      <c r="BK1119" s="114"/>
      <c r="BL1119" s="114"/>
      <c r="BM1119" s="114"/>
      <c r="BN1119" s="114"/>
      <c r="BP1119" s="114"/>
      <c r="BQ1119" s="115"/>
      <c r="BR1119" s="115"/>
      <c r="BS1119" s="115"/>
      <c r="BT1119" s="115"/>
      <c r="BU1119" s="115"/>
      <c r="BV1119" s="115"/>
      <c r="BW1119" s="115"/>
      <c r="BX1119" s="115"/>
      <c r="BY1119" s="115"/>
      <c r="BZ1119" s="115"/>
      <c r="CA1119" s="115"/>
      <c r="CB1119" s="115"/>
      <c r="CC1119" s="201"/>
      <c r="CD1119" s="201"/>
      <c r="CE1119" s="201"/>
      <c r="CG1119" s="223"/>
      <c r="CH1119" s="223"/>
      <c r="CI1119" s="223"/>
      <c r="CJ1119" s="223"/>
      <c r="CK1119" s="223"/>
      <c r="CL1119" s="223"/>
      <c r="CM1119" s="223"/>
      <c r="CN1119" s="223"/>
      <c r="CO1119" s="223"/>
      <c r="CP1119" s="223"/>
      <c r="CQ1119" s="223"/>
      <c r="CR1119" s="223"/>
      <c r="CS1119" s="223"/>
      <c r="CT1119" s="223"/>
      <c r="CU1119" s="223"/>
      <c r="CV1119" s="223"/>
      <c r="CW1119" s="201"/>
      <c r="CX1119" s="201"/>
    </row>
    <row r="1120" spans="3:102">
      <c r="C1120" s="116"/>
      <c r="E1120" s="205"/>
      <c r="F1120" s="205"/>
      <c r="G1120" s="205"/>
      <c r="H1120" s="205"/>
      <c r="I1120" s="205"/>
      <c r="K1120" s="114"/>
      <c r="L1120" s="114"/>
      <c r="M1120" s="114"/>
      <c r="N1120" s="114"/>
      <c r="O1120" s="114"/>
      <c r="Q1120" s="115"/>
      <c r="R1120" s="115"/>
      <c r="S1120" s="115"/>
      <c r="T1120" s="115"/>
      <c r="U1120" s="115"/>
      <c r="W1120" s="223"/>
      <c r="Z1120" s="205"/>
      <c r="AA1120" s="204"/>
      <c r="AB1120" s="204"/>
      <c r="AC1120" s="114"/>
      <c r="AD1120" s="221"/>
      <c r="AE1120" s="221"/>
      <c r="AF1120" s="115"/>
      <c r="AG1120" s="115"/>
      <c r="AH1120" s="115"/>
      <c r="AI1120" s="115"/>
      <c r="AJ1120" s="115"/>
      <c r="AK1120" s="202"/>
      <c r="AL1120" s="222"/>
      <c r="AO1120" s="205"/>
      <c r="AP1120" s="205"/>
      <c r="AQ1120" s="205"/>
      <c r="AR1120" s="205"/>
      <c r="AS1120" s="205"/>
      <c r="AT1120" s="205"/>
      <c r="AU1120" s="205"/>
      <c r="AV1120" s="205"/>
      <c r="AW1120" s="205"/>
      <c r="AX1120" s="205"/>
      <c r="AY1120" s="205"/>
      <c r="AZ1120" s="205"/>
      <c r="BA1120" s="205"/>
      <c r="BB1120" s="205"/>
      <c r="BC1120" s="205"/>
      <c r="BD1120" s="205"/>
      <c r="BE1120" s="215"/>
      <c r="BF1120" s="215"/>
      <c r="BG1120" s="215"/>
      <c r="BH1120" s="201"/>
      <c r="BJ1120" s="114"/>
      <c r="BK1120" s="114"/>
      <c r="BL1120" s="114"/>
      <c r="BM1120" s="114"/>
      <c r="BN1120" s="114"/>
      <c r="BP1120" s="114"/>
      <c r="BQ1120" s="115"/>
      <c r="BR1120" s="115"/>
      <c r="BS1120" s="115"/>
      <c r="BT1120" s="115"/>
      <c r="BU1120" s="115"/>
      <c r="BV1120" s="115"/>
      <c r="BW1120" s="115"/>
      <c r="BX1120" s="115"/>
      <c r="BY1120" s="115"/>
      <c r="BZ1120" s="115"/>
      <c r="CA1120" s="115"/>
      <c r="CB1120" s="115"/>
      <c r="CC1120" s="201"/>
      <c r="CD1120" s="201"/>
      <c r="CE1120" s="201"/>
      <c r="CG1120" s="223"/>
      <c r="CH1120" s="223"/>
      <c r="CI1120" s="223"/>
      <c r="CJ1120" s="223"/>
      <c r="CK1120" s="223"/>
      <c r="CL1120" s="223"/>
      <c r="CM1120" s="223"/>
      <c r="CN1120" s="223"/>
      <c r="CO1120" s="223"/>
      <c r="CP1120" s="223"/>
      <c r="CQ1120" s="223"/>
      <c r="CR1120" s="223"/>
      <c r="CS1120" s="223"/>
      <c r="CT1120" s="223"/>
      <c r="CU1120" s="223"/>
      <c r="CV1120" s="223"/>
      <c r="CW1120" s="201"/>
      <c r="CX1120" s="201"/>
    </row>
    <row r="1121" spans="3:102">
      <c r="C1121" s="116"/>
      <c r="E1121" s="205"/>
      <c r="F1121" s="205"/>
      <c r="G1121" s="205"/>
      <c r="H1121" s="205"/>
      <c r="I1121" s="205"/>
      <c r="K1121" s="114"/>
      <c r="L1121" s="114"/>
      <c r="M1121" s="114"/>
      <c r="N1121" s="114"/>
      <c r="O1121" s="114"/>
      <c r="Q1121" s="115"/>
      <c r="R1121" s="115"/>
      <c r="S1121" s="115"/>
      <c r="T1121" s="115"/>
      <c r="U1121" s="115"/>
      <c r="W1121" s="223"/>
      <c r="Z1121" s="205"/>
      <c r="AA1121" s="204"/>
      <c r="AB1121" s="204"/>
      <c r="AC1121" s="114"/>
      <c r="AD1121" s="221"/>
      <c r="AE1121" s="221"/>
      <c r="AF1121" s="115"/>
      <c r="AG1121" s="115"/>
      <c r="AH1121" s="115"/>
      <c r="AI1121" s="115"/>
      <c r="AJ1121" s="115"/>
      <c r="AK1121" s="202"/>
      <c r="AL1121" s="222"/>
      <c r="AO1121" s="205"/>
      <c r="AP1121" s="205"/>
      <c r="AQ1121" s="205"/>
      <c r="AR1121" s="205"/>
      <c r="AS1121" s="205"/>
      <c r="AT1121" s="205"/>
      <c r="AU1121" s="205"/>
      <c r="AV1121" s="205"/>
      <c r="AW1121" s="205"/>
      <c r="AX1121" s="205"/>
      <c r="AY1121" s="205"/>
      <c r="AZ1121" s="205"/>
      <c r="BA1121" s="205"/>
      <c r="BB1121" s="205"/>
      <c r="BC1121" s="205"/>
      <c r="BD1121" s="205"/>
      <c r="BE1121" s="215"/>
      <c r="BF1121" s="215"/>
      <c r="BG1121" s="215"/>
      <c r="BH1121" s="201"/>
      <c r="BJ1121" s="114"/>
      <c r="BK1121" s="114"/>
      <c r="BL1121" s="114"/>
      <c r="BM1121" s="114"/>
      <c r="BN1121" s="114"/>
      <c r="BP1121" s="114"/>
      <c r="BQ1121" s="115"/>
      <c r="BR1121" s="115"/>
      <c r="BS1121" s="115"/>
      <c r="BT1121" s="115"/>
      <c r="BU1121" s="115"/>
      <c r="BV1121" s="115"/>
      <c r="BW1121" s="115"/>
      <c r="BX1121" s="115"/>
      <c r="BY1121" s="115"/>
      <c r="BZ1121" s="115"/>
      <c r="CA1121" s="115"/>
      <c r="CB1121" s="115"/>
      <c r="CC1121" s="201"/>
      <c r="CD1121" s="201"/>
      <c r="CE1121" s="201"/>
      <c r="CG1121" s="223"/>
      <c r="CH1121" s="223"/>
      <c r="CI1121" s="223"/>
      <c r="CJ1121" s="223"/>
      <c r="CK1121" s="223"/>
      <c r="CL1121" s="223"/>
      <c r="CM1121" s="223"/>
      <c r="CN1121" s="223"/>
      <c r="CO1121" s="223"/>
      <c r="CP1121" s="223"/>
      <c r="CQ1121" s="223"/>
      <c r="CR1121" s="223"/>
      <c r="CS1121" s="223"/>
      <c r="CT1121" s="223"/>
      <c r="CU1121" s="223"/>
      <c r="CV1121" s="223"/>
      <c r="CW1121" s="201"/>
      <c r="CX1121" s="201"/>
    </row>
    <row r="1122" spans="3:102">
      <c r="C1122" s="116"/>
      <c r="E1122" s="205"/>
      <c r="F1122" s="205"/>
      <c r="G1122" s="205"/>
      <c r="H1122" s="205"/>
      <c r="I1122" s="205"/>
      <c r="K1122" s="114"/>
      <c r="L1122" s="114"/>
      <c r="M1122" s="114"/>
      <c r="N1122" s="114"/>
      <c r="O1122" s="114"/>
      <c r="Q1122" s="115"/>
      <c r="R1122" s="115"/>
      <c r="S1122" s="115"/>
      <c r="T1122" s="115"/>
      <c r="U1122" s="115"/>
      <c r="W1122" s="223"/>
      <c r="Z1122" s="205"/>
      <c r="AA1122" s="204"/>
      <c r="AB1122" s="204"/>
      <c r="AC1122" s="114"/>
      <c r="AD1122" s="221"/>
      <c r="AE1122" s="221"/>
      <c r="AF1122" s="115"/>
      <c r="AG1122" s="115"/>
      <c r="AH1122" s="115"/>
      <c r="AI1122" s="115"/>
      <c r="AJ1122" s="115"/>
      <c r="AK1122" s="202"/>
      <c r="AL1122" s="222"/>
      <c r="AO1122" s="205"/>
      <c r="AP1122" s="205"/>
      <c r="AQ1122" s="205"/>
      <c r="AR1122" s="205"/>
      <c r="AS1122" s="205"/>
      <c r="AT1122" s="205"/>
      <c r="AU1122" s="205"/>
      <c r="AV1122" s="205"/>
      <c r="AW1122" s="205"/>
      <c r="AX1122" s="205"/>
      <c r="AY1122" s="205"/>
      <c r="AZ1122" s="205"/>
      <c r="BA1122" s="205"/>
      <c r="BB1122" s="205"/>
      <c r="BC1122" s="205"/>
      <c r="BD1122" s="205"/>
      <c r="BE1122" s="215"/>
      <c r="BF1122" s="215"/>
      <c r="BG1122" s="215"/>
      <c r="BH1122" s="201"/>
      <c r="BJ1122" s="114"/>
      <c r="BK1122" s="114"/>
      <c r="BL1122" s="114"/>
      <c r="BM1122" s="114"/>
      <c r="BN1122" s="114"/>
      <c r="BP1122" s="114"/>
      <c r="BQ1122" s="115"/>
      <c r="BR1122" s="115"/>
      <c r="BS1122" s="115"/>
      <c r="BT1122" s="115"/>
      <c r="BU1122" s="115"/>
      <c r="BV1122" s="115"/>
      <c r="BW1122" s="115"/>
      <c r="BX1122" s="115"/>
      <c r="BY1122" s="115"/>
      <c r="BZ1122" s="115"/>
      <c r="CA1122" s="115"/>
      <c r="CB1122" s="115"/>
      <c r="CC1122" s="201"/>
      <c r="CD1122" s="201"/>
      <c r="CE1122" s="201"/>
      <c r="CG1122" s="223"/>
      <c r="CH1122" s="223"/>
      <c r="CI1122" s="223"/>
      <c r="CJ1122" s="223"/>
      <c r="CK1122" s="223"/>
      <c r="CL1122" s="223"/>
      <c r="CM1122" s="223"/>
      <c r="CN1122" s="223"/>
      <c r="CO1122" s="223"/>
      <c r="CP1122" s="223"/>
      <c r="CQ1122" s="223"/>
      <c r="CR1122" s="223"/>
      <c r="CS1122" s="223"/>
      <c r="CT1122" s="223"/>
      <c r="CU1122" s="223"/>
      <c r="CV1122" s="223"/>
      <c r="CW1122" s="201"/>
      <c r="CX1122" s="201"/>
    </row>
    <row r="1123" spans="3:102">
      <c r="C1123" s="116"/>
      <c r="E1123" s="205"/>
      <c r="F1123" s="205"/>
      <c r="G1123" s="205"/>
      <c r="H1123" s="205"/>
      <c r="I1123" s="205"/>
      <c r="K1123" s="114"/>
      <c r="L1123" s="114"/>
      <c r="M1123" s="114"/>
      <c r="N1123" s="114"/>
      <c r="O1123" s="114"/>
      <c r="Q1123" s="115"/>
      <c r="R1123" s="115"/>
      <c r="S1123" s="115"/>
      <c r="T1123" s="115"/>
      <c r="U1123" s="115"/>
      <c r="W1123" s="223"/>
      <c r="Z1123" s="205"/>
      <c r="AA1123" s="204"/>
      <c r="AB1123" s="204"/>
      <c r="AC1123" s="114"/>
      <c r="AD1123" s="221"/>
      <c r="AE1123" s="221"/>
      <c r="AF1123" s="115"/>
      <c r="AG1123" s="115"/>
      <c r="AH1123" s="115"/>
      <c r="AI1123" s="115"/>
      <c r="AJ1123" s="115"/>
      <c r="AK1123" s="202"/>
      <c r="AL1123" s="222"/>
      <c r="AO1123" s="205"/>
      <c r="AP1123" s="205"/>
      <c r="AQ1123" s="205"/>
      <c r="AR1123" s="205"/>
      <c r="AS1123" s="205"/>
      <c r="AT1123" s="205"/>
      <c r="AU1123" s="205"/>
      <c r="AV1123" s="205"/>
      <c r="AW1123" s="205"/>
      <c r="AX1123" s="205"/>
      <c r="AY1123" s="205"/>
      <c r="AZ1123" s="205"/>
      <c r="BA1123" s="205"/>
      <c r="BB1123" s="205"/>
      <c r="BC1123" s="205"/>
      <c r="BD1123" s="205"/>
      <c r="BE1123" s="215"/>
      <c r="BF1123" s="215"/>
      <c r="BG1123" s="215"/>
      <c r="BH1123" s="201"/>
      <c r="BJ1123" s="114"/>
      <c r="BK1123" s="114"/>
      <c r="BL1123" s="114"/>
      <c r="BM1123" s="114"/>
      <c r="BN1123" s="114"/>
      <c r="BP1123" s="114"/>
      <c r="BQ1123" s="115"/>
      <c r="BR1123" s="115"/>
      <c r="BS1123" s="115"/>
      <c r="BT1123" s="115"/>
      <c r="BU1123" s="115"/>
      <c r="BV1123" s="115"/>
      <c r="BW1123" s="115"/>
      <c r="BX1123" s="115"/>
      <c r="BY1123" s="115"/>
      <c r="BZ1123" s="115"/>
      <c r="CA1123" s="115"/>
      <c r="CB1123" s="115"/>
      <c r="CC1123" s="201"/>
      <c r="CD1123" s="201"/>
      <c r="CE1123" s="201"/>
      <c r="CG1123" s="223"/>
      <c r="CH1123" s="223"/>
      <c r="CI1123" s="223"/>
      <c r="CJ1123" s="223"/>
      <c r="CK1123" s="223"/>
      <c r="CL1123" s="223"/>
      <c r="CM1123" s="223"/>
      <c r="CN1123" s="223"/>
      <c r="CO1123" s="223"/>
      <c r="CP1123" s="223"/>
      <c r="CQ1123" s="223"/>
      <c r="CR1123" s="223"/>
      <c r="CS1123" s="223"/>
      <c r="CT1123" s="223"/>
      <c r="CU1123" s="223"/>
      <c r="CV1123" s="223"/>
      <c r="CW1123" s="201"/>
      <c r="CX1123" s="201"/>
    </row>
    <row r="1124" spans="3:102">
      <c r="C1124" s="116"/>
      <c r="E1124" s="205"/>
      <c r="F1124" s="205"/>
      <c r="G1124" s="205"/>
      <c r="H1124" s="205"/>
      <c r="I1124" s="205"/>
      <c r="K1124" s="114"/>
      <c r="L1124" s="114"/>
      <c r="M1124" s="114"/>
      <c r="N1124" s="114"/>
      <c r="O1124" s="114"/>
      <c r="Q1124" s="115"/>
      <c r="R1124" s="115"/>
      <c r="S1124" s="115"/>
      <c r="T1124" s="115"/>
      <c r="U1124" s="115"/>
      <c r="W1124" s="223"/>
      <c r="Z1124" s="205"/>
      <c r="AA1124" s="204"/>
      <c r="AB1124" s="204"/>
      <c r="AC1124" s="114"/>
      <c r="AD1124" s="221"/>
      <c r="AE1124" s="221"/>
      <c r="AF1124" s="115"/>
      <c r="AG1124" s="115"/>
      <c r="AH1124" s="115"/>
      <c r="AI1124" s="115"/>
      <c r="AJ1124" s="115"/>
      <c r="AK1124" s="202"/>
      <c r="AL1124" s="222"/>
      <c r="AO1124" s="205"/>
      <c r="AP1124" s="205"/>
      <c r="AQ1124" s="205"/>
      <c r="AR1124" s="205"/>
      <c r="AS1124" s="205"/>
      <c r="AT1124" s="205"/>
      <c r="AU1124" s="205"/>
      <c r="AV1124" s="205"/>
      <c r="AW1124" s="205"/>
      <c r="AX1124" s="205"/>
      <c r="AY1124" s="205"/>
      <c r="AZ1124" s="205"/>
      <c r="BA1124" s="205"/>
      <c r="BB1124" s="205"/>
      <c r="BC1124" s="205"/>
      <c r="BD1124" s="205"/>
      <c r="BE1124" s="215"/>
      <c r="BF1124" s="215"/>
      <c r="BG1124" s="215"/>
      <c r="BH1124" s="201"/>
      <c r="BJ1124" s="114"/>
      <c r="BK1124" s="114"/>
      <c r="BL1124" s="114"/>
      <c r="BM1124" s="114"/>
      <c r="BN1124" s="114"/>
      <c r="BP1124" s="114"/>
      <c r="BQ1124" s="115"/>
      <c r="BR1124" s="115"/>
      <c r="BS1124" s="115"/>
      <c r="BT1124" s="115"/>
      <c r="BU1124" s="115"/>
      <c r="BV1124" s="115"/>
      <c r="BW1124" s="115"/>
      <c r="BX1124" s="115"/>
      <c r="BY1124" s="115"/>
      <c r="BZ1124" s="115"/>
      <c r="CA1124" s="115"/>
      <c r="CB1124" s="115"/>
      <c r="CC1124" s="201"/>
      <c r="CD1124" s="201"/>
      <c r="CE1124" s="201"/>
      <c r="CG1124" s="223"/>
      <c r="CH1124" s="223"/>
      <c r="CI1124" s="223"/>
      <c r="CJ1124" s="223"/>
      <c r="CK1124" s="223"/>
      <c r="CL1124" s="223"/>
      <c r="CM1124" s="223"/>
      <c r="CN1124" s="223"/>
      <c r="CO1124" s="223"/>
      <c r="CP1124" s="223"/>
      <c r="CQ1124" s="223"/>
      <c r="CR1124" s="223"/>
      <c r="CS1124" s="223"/>
      <c r="CT1124" s="223"/>
      <c r="CU1124" s="223"/>
      <c r="CV1124" s="223"/>
      <c r="CW1124" s="201"/>
      <c r="CX1124" s="201"/>
    </row>
    <row r="1125" spans="3:102">
      <c r="C1125" s="116"/>
      <c r="E1125" s="205"/>
      <c r="F1125" s="205"/>
      <c r="G1125" s="205"/>
      <c r="H1125" s="205"/>
      <c r="I1125" s="205"/>
      <c r="K1125" s="114"/>
      <c r="L1125" s="114"/>
      <c r="M1125" s="114"/>
      <c r="N1125" s="114"/>
      <c r="O1125" s="114"/>
      <c r="Q1125" s="115"/>
      <c r="R1125" s="115"/>
      <c r="S1125" s="115"/>
      <c r="T1125" s="115"/>
      <c r="U1125" s="115"/>
      <c r="W1125" s="223"/>
      <c r="Z1125" s="205"/>
      <c r="AA1125" s="204"/>
      <c r="AB1125" s="204"/>
      <c r="AC1125" s="114"/>
      <c r="AD1125" s="221"/>
      <c r="AE1125" s="221"/>
      <c r="AF1125" s="115"/>
      <c r="AG1125" s="115"/>
      <c r="AH1125" s="115"/>
      <c r="AI1125" s="115"/>
      <c r="AJ1125" s="115"/>
      <c r="AK1125" s="202"/>
      <c r="AL1125" s="222"/>
      <c r="AO1125" s="205"/>
      <c r="AP1125" s="205"/>
      <c r="AQ1125" s="205"/>
      <c r="AR1125" s="205"/>
      <c r="AS1125" s="205"/>
      <c r="AT1125" s="205"/>
      <c r="AU1125" s="205"/>
      <c r="AV1125" s="205"/>
      <c r="AW1125" s="205"/>
      <c r="AX1125" s="205"/>
      <c r="AY1125" s="205"/>
      <c r="AZ1125" s="205"/>
      <c r="BA1125" s="205"/>
      <c r="BB1125" s="205"/>
      <c r="BC1125" s="205"/>
      <c r="BD1125" s="205"/>
      <c r="BE1125" s="215"/>
      <c r="BF1125" s="215"/>
      <c r="BG1125" s="215"/>
      <c r="BH1125" s="201"/>
      <c r="BJ1125" s="114"/>
      <c r="BK1125" s="114"/>
      <c r="BL1125" s="114"/>
      <c r="BM1125" s="114"/>
      <c r="BN1125" s="114"/>
      <c r="BP1125" s="114"/>
      <c r="BQ1125" s="115"/>
      <c r="BR1125" s="115"/>
      <c r="BS1125" s="115"/>
      <c r="BT1125" s="115"/>
      <c r="BU1125" s="115"/>
      <c r="BV1125" s="115"/>
      <c r="BW1125" s="115"/>
      <c r="BX1125" s="115"/>
      <c r="BY1125" s="115"/>
      <c r="BZ1125" s="115"/>
      <c r="CA1125" s="115"/>
      <c r="CB1125" s="115"/>
      <c r="CC1125" s="201"/>
      <c r="CD1125" s="201"/>
      <c r="CE1125" s="201"/>
      <c r="CG1125" s="223"/>
      <c r="CH1125" s="223"/>
      <c r="CI1125" s="223"/>
      <c r="CJ1125" s="223"/>
      <c r="CK1125" s="223"/>
      <c r="CL1125" s="223"/>
      <c r="CM1125" s="223"/>
      <c r="CN1125" s="223"/>
      <c r="CO1125" s="223"/>
      <c r="CP1125" s="223"/>
      <c r="CQ1125" s="223"/>
      <c r="CR1125" s="223"/>
      <c r="CS1125" s="223"/>
      <c r="CT1125" s="223"/>
      <c r="CU1125" s="223"/>
      <c r="CV1125" s="223"/>
      <c r="CW1125" s="201"/>
      <c r="CX1125" s="201"/>
    </row>
    <row r="1126" spans="3:102">
      <c r="C1126" s="116"/>
      <c r="E1126" s="205"/>
      <c r="F1126" s="205"/>
      <c r="G1126" s="205"/>
      <c r="H1126" s="205"/>
      <c r="I1126" s="205"/>
      <c r="K1126" s="114"/>
      <c r="L1126" s="114"/>
      <c r="M1126" s="114"/>
      <c r="N1126" s="114"/>
      <c r="O1126" s="114"/>
      <c r="Q1126" s="115"/>
      <c r="R1126" s="115"/>
      <c r="S1126" s="115"/>
      <c r="T1126" s="115"/>
      <c r="U1126" s="115"/>
      <c r="W1126" s="223"/>
      <c r="Z1126" s="205"/>
      <c r="AA1126" s="204"/>
      <c r="AB1126" s="204"/>
      <c r="AC1126" s="114"/>
      <c r="AD1126" s="221"/>
      <c r="AE1126" s="221"/>
      <c r="AF1126" s="115"/>
      <c r="AG1126" s="115"/>
      <c r="AH1126" s="115"/>
      <c r="AI1126" s="115"/>
      <c r="AJ1126" s="115"/>
      <c r="AK1126" s="202"/>
      <c r="AL1126" s="222"/>
      <c r="AO1126" s="205"/>
      <c r="AP1126" s="205"/>
      <c r="AQ1126" s="205"/>
      <c r="AR1126" s="205"/>
      <c r="AS1126" s="205"/>
      <c r="AT1126" s="205"/>
      <c r="AU1126" s="205"/>
      <c r="AV1126" s="205"/>
      <c r="AW1126" s="205"/>
      <c r="AX1126" s="205"/>
      <c r="AY1126" s="205"/>
      <c r="AZ1126" s="205"/>
      <c r="BA1126" s="205"/>
      <c r="BB1126" s="205"/>
      <c r="BC1126" s="205"/>
      <c r="BD1126" s="205"/>
      <c r="BE1126" s="215"/>
      <c r="BF1126" s="215"/>
      <c r="BG1126" s="215"/>
      <c r="BH1126" s="201"/>
      <c r="BJ1126" s="114"/>
      <c r="BK1126" s="114"/>
      <c r="BL1126" s="114"/>
      <c r="BM1126" s="114"/>
      <c r="BN1126" s="114"/>
      <c r="BP1126" s="114"/>
      <c r="BQ1126" s="115"/>
      <c r="BR1126" s="115"/>
      <c r="BS1126" s="115"/>
      <c r="BT1126" s="115"/>
      <c r="BU1126" s="115"/>
      <c r="BV1126" s="115"/>
      <c r="BW1126" s="115"/>
      <c r="BX1126" s="115"/>
      <c r="BY1126" s="115"/>
      <c r="BZ1126" s="115"/>
      <c r="CA1126" s="115"/>
      <c r="CB1126" s="115"/>
      <c r="CC1126" s="201"/>
      <c r="CD1126" s="201"/>
      <c r="CE1126" s="201"/>
      <c r="CG1126" s="223"/>
      <c r="CH1126" s="223"/>
      <c r="CI1126" s="223"/>
      <c r="CJ1126" s="223"/>
      <c r="CK1126" s="223"/>
      <c r="CL1126" s="223"/>
      <c r="CM1126" s="223"/>
      <c r="CN1126" s="223"/>
      <c r="CO1126" s="223"/>
      <c r="CP1126" s="223"/>
      <c r="CQ1126" s="223"/>
      <c r="CR1126" s="223"/>
      <c r="CS1126" s="223"/>
      <c r="CT1126" s="223"/>
      <c r="CU1126" s="223"/>
      <c r="CV1126" s="223"/>
      <c r="CW1126" s="201"/>
      <c r="CX1126" s="201"/>
    </row>
    <row r="1127" spans="3:102">
      <c r="C1127" s="116"/>
      <c r="E1127" s="205"/>
      <c r="F1127" s="205"/>
      <c r="G1127" s="205"/>
      <c r="H1127" s="205"/>
      <c r="I1127" s="205"/>
      <c r="K1127" s="114"/>
      <c r="L1127" s="114"/>
      <c r="M1127" s="114"/>
      <c r="N1127" s="114"/>
      <c r="O1127" s="114"/>
      <c r="Q1127" s="115"/>
      <c r="R1127" s="115"/>
      <c r="S1127" s="115"/>
      <c r="T1127" s="115"/>
      <c r="U1127" s="115"/>
      <c r="W1127" s="223"/>
      <c r="Z1127" s="205"/>
      <c r="AA1127" s="204"/>
      <c r="AB1127" s="204"/>
      <c r="AC1127" s="114"/>
      <c r="AD1127" s="221"/>
      <c r="AE1127" s="221"/>
      <c r="AF1127" s="115"/>
      <c r="AG1127" s="115"/>
      <c r="AH1127" s="115"/>
      <c r="AI1127" s="115"/>
      <c r="AJ1127" s="115"/>
      <c r="AK1127" s="202"/>
      <c r="AL1127" s="222"/>
      <c r="AO1127" s="205"/>
      <c r="AP1127" s="205"/>
      <c r="AQ1127" s="205"/>
      <c r="AR1127" s="205"/>
      <c r="AS1127" s="205"/>
      <c r="AT1127" s="205"/>
      <c r="AU1127" s="205"/>
      <c r="AV1127" s="205"/>
      <c r="AW1127" s="205"/>
      <c r="AX1127" s="205"/>
      <c r="AY1127" s="205"/>
      <c r="AZ1127" s="205"/>
      <c r="BA1127" s="205"/>
      <c r="BB1127" s="205"/>
      <c r="BC1127" s="205"/>
      <c r="BD1127" s="205"/>
      <c r="BE1127" s="215"/>
      <c r="BF1127" s="215"/>
      <c r="BG1127" s="215"/>
      <c r="BH1127" s="201"/>
      <c r="BJ1127" s="114"/>
      <c r="BK1127" s="114"/>
      <c r="BL1127" s="114"/>
      <c r="BM1127" s="114"/>
      <c r="BN1127" s="114"/>
      <c r="BP1127" s="114"/>
      <c r="BQ1127" s="115"/>
      <c r="BR1127" s="115"/>
      <c r="BS1127" s="115"/>
      <c r="BT1127" s="115"/>
      <c r="BU1127" s="115"/>
      <c r="BV1127" s="115"/>
      <c r="BW1127" s="115"/>
      <c r="BX1127" s="115"/>
      <c r="BY1127" s="115"/>
      <c r="BZ1127" s="115"/>
      <c r="CA1127" s="115"/>
      <c r="CB1127" s="115"/>
      <c r="CC1127" s="201"/>
      <c r="CD1127" s="201"/>
      <c r="CE1127" s="201"/>
      <c r="CG1127" s="223"/>
      <c r="CH1127" s="223"/>
      <c r="CI1127" s="223"/>
      <c r="CJ1127" s="223"/>
      <c r="CK1127" s="223"/>
      <c r="CL1127" s="223"/>
      <c r="CM1127" s="223"/>
      <c r="CN1127" s="223"/>
      <c r="CO1127" s="223"/>
      <c r="CP1127" s="223"/>
      <c r="CQ1127" s="223"/>
      <c r="CR1127" s="223"/>
      <c r="CS1127" s="223"/>
      <c r="CT1127" s="223"/>
      <c r="CU1127" s="223"/>
      <c r="CV1127" s="223"/>
      <c r="CW1127" s="201"/>
      <c r="CX1127" s="201"/>
    </row>
    <row r="1128" spans="3:102">
      <c r="C1128" s="116"/>
      <c r="E1128" s="205"/>
      <c r="F1128" s="205"/>
      <c r="G1128" s="205"/>
      <c r="H1128" s="205"/>
      <c r="I1128" s="205"/>
      <c r="K1128" s="114"/>
      <c r="L1128" s="114"/>
      <c r="M1128" s="114"/>
      <c r="N1128" s="114"/>
      <c r="O1128" s="114"/>
      <c r="Q1128" s="115"/>
      <c r="R1128" s="115"/>
      <c r="S1128" s="115"/>
      <c r="T1128" s="115"/>
      <c r="U1128" s="115"/>
      <c r="W1128" s="223"/>
      <c r="Z1128" s="205"/>
      <c r="AA1128" s="204"/>
      <c r="AB1128" s="204"/>
      <c r="AC1128" s="114"/>
      <c r="AD1128" s="221"/>
      <c r="AE1128" s="221"/>
      <c r="AF1128" s="115"/>
      <c r="AG1128" s="115"/>
      <c r="AH1128" s="115"/>
      <c r="AI1128" s="115"/>
      <c r="AJ1128" s="115"/>
      <c r="AK1128" s="202"/>
      <c r="AL1128" s="222"/>
      <c r="AO1128" s="205"/>
      <c r="AP1128" s="205"/>
      <c r="AQ1128" s="205"/>
      <c r="AR1128" s="205"/>
      <c r="AS1128" s="205"/>
      <c r="AT1128" s="205"/>
      <c r="AU1128" s="205"/>
      <c r="AV1128" s="205"/>
      <c r="AW1128" s="205"/>
      <c r="AX1128" s="205"/>
      <c r="AY1128" s="205"/>
      <c r="AZ1128" s="205"/>
      <c r="BA1128" s="205"/>
      <c r="BB1128" s="205"/>
      <c r="BC1128" s="205"/>
      <c r="BD1128" s="205"/>
      <c r="BE1128" s="215"/>
      <c r="BF1128" s="215"/>
      <c r="BG1128" s="215"/>
      <c r="BH1128" s="201"/>
      <c r="BJ1128" s="114"/>
      <c r="BK1128" s="114"/>
      <c r="BL1128" s="114"/>
      <c r="BM1128" s="114"/>
      <c r="BN1128" s="114"/>
      <c r="BP1128" s="114"/>
      <c r="BQ1128" s="115"/>
      <c r="BR1128" s="115"/>
      <c r="BS1128" s="115"/>
      <c r="BT1128" s="115"/>
      <c r="BU1128" s="115"/>
      <c r="BV1128" s="115"/>
      <c r="BW1128" s="115"/>
      <c r="BX1128" s="115"/>
      <c r="BY1128" s="115"/>
      <c r="BZ1128" s="115"/>
      <c r="CA1128" s="115"/>
      <c r="CB1128" s="115"/>
      <c r="CC1128" s="201"/>
      <c r="CD1128" s="201"/>
      <c r="CE1128" s="201"/>
      <c r="CG1128" s="223"/>
      <c r="CH1128" s="223"/>
      <c r="CI1128" s="223"/>
      <c r="CJ1128" s="223"/>
      <c r="CK1128" s="223"/>
      <c r="CL1128" s="223"/>
      <c r="CM1128" s="223"/>
      <c r="CN1128" s="223"/>
      <c r="CO1128" s="223"/>
      <c r="CP1128" s="223"/>
      <c r="CQ1128" s="223"/>
      <c r="CR1128" s="223"/>
      <c r="CS1128" s="223"/>
      <c r="CT1128" s="223"/>
      <c r="CU1128" s="223"/>
      <c r="CV1128" s="223"/>
      <c r="CW1128" s="201"/>
      <c r="CX1128" s="201"/>
    </row>
    <row r="1129" spans="3:102">
      <c r="C1129" s="116"/>
      <c r="E1129" s="205"/>
      <c r="F1129" s="205"/>
      <c r="G1129" s="205"/>
      <c r="H1129" s="205"/>
      <c r="I1129" s="205"/>
      <c r="K1129" s="114"/>
      <c r="L1129" s="114"/>
      <c r="M1129" s="114"/>
      <c r="N1129" s="114"/>
      <c r="O1129" s="114"/>
      <c r="Q1129" s="115"/>
      <c r="R1129" s="115"/>
      <c r="S1129" s="115"/>
      <c r="T1129" s="115"/>
      <c r="U1129" s="115"/>
      <c r="W1129" s="223"/>
      <c r="Z1129" s="205"/>
      <c r="AA1129" s="204"/>
      <c r="AB1129" s="204"/>
      <c r="AC1129" s="114"/>
      <c r="AD1129" s="221"/>
      <c r="AE1129" s="221"/>
      <c r="AF1129" s="115"/>
      <c r="AG1129" s="115"/>
      <c r="AH1129" s="115"/>
      <c r="AI1129" s="115"/>
      <c r="AJ1129" s="115"/>
      <c r="AK1129" s="202"/>
      <c r="AL1129" s="222"/>
      <c r="AO1129" s="205"/>
      <c r="AP1129" s="205"/>
      <c r="AQ1129" s="205"/>
      <c r="AR1129" s="205"/>
      <c r="AS1129" s="205"/>
      <c r="AT1129" s="205"/>
      <c r="AU1129" s="205"/>
      <c r="AV1129" s="205"/>
      <c r="AW1129" s="205"/>
      <c r="AX1129" s="205"/>
      <c r="AY1129" s="205"/>
      <c r="AZ1129" s="205"/>
      <c r="BA1129" s="205"/>
      <c r="BB1129" s="205"/>
      <c r="BC1129" s="205"/>
      <c r="BD1129" s="205"/>
      <c r="BE1129" s="215"/>
      <c r="BF1129" s="215"/>
      <c r="BG1129" s="215"/>
      <c r="BH1129" s="201"/>
      <c r="BJ1129" s="114"/>
      <c r="BK1129" s="114"/>
      <c r="BL1129" s="114"/>
      <c r="BM1129" s="114"/>
      <c r="BN1129" s="114"/>
      <c r="BP1129" s="114"/>
      <c r="BQ1129" s="115"/>
      <c r="BR1129" s="115"/>
      <c r="BS1129" s="115"/>
      <c r="BT1129" s="115"/>
      <c r="BU1129" s="115"/>
      <c r="BV1129" s="115"/>
      <c r="BW1129" s="115"/>
      <c r="BX1129" s="115"/>
      <c r="BY1129" s="115"/>
      <c r="BZ1129" s="115"/>
      <c r="CA1129" s="115"/>
      <c r="CB1129" s="115"/>
      <c r="CC1129" s="201"/>
      <c r="CD1129" s="201"/>
      <c r="CE1129" s="201"/>
      <c r="CG1129" s="223"/>
      <c r="CH1129" s="223"/>
      <c r="CI1129" s="223"/>
      <c r="CJ1129" s="223"/>
      <c r="CK1129" s="223"/>
      <c r="CL1129" s="223"/>
      <c r="CM1129" s="223"/>
      <c r="CN1129" s="223"/>
      <c r="CO1129" s="223"/>
      <c r="CP1129" s="223"/>
      <c r="CQ1129" s="223"/>
      <c r="CR1129" s="223"/>
      <c r="CS1129" s="223"/>
      <c r="CT1129" s="223"/>
      <c r="CU1129" s="223"/>
      <c r="CV1129" s="223"/>
      <c r="CW1129" s="201"/>
      <c r="CX1129" s="201"/>
    </row>
    <row r="1130" spans="3:102">
      <c r="C1130" s="116"/>
      <c r="E1130" s="205"/>
      <c r="F1130" s="205"/>
      <c r="G1130" s="205"/>
      <c r="H1130" s="205"/>
      <c r="I1130" s="205"/>
      <c r="K1130" s="114"/>
      <c r="L1130" s="114"/>
      <c r="M1130" s="114"/>
      <c r="N1130" s="114"/>
      <c r="O1130" s="114"/>
      <c r="Q1130" s="115"/>
      <c r="R1130" s="115"/>
      <c r="S1130" s="115"/>
      <c r="T1130" s="115"/>
      <c r="U1130" s="115"/>
      <c r="W1130" s="223"/>
      <c r="Z1130" s="205"/>
      <c r="AA1130" s="204"/>
      <c r="AB1130" s="204"/>
      <c r="AC1130" s="114"/>
      <c r="AD1130" s="221"/>
      <c r="AE1130" s="221"/>
      <c r="AF1130" s="115"/>
      <c r="AG1130" s="115"/>
      <c r="AH1130" s="115"/>
      <c r="AI1130" s="115"/>
      <c r="AJ1130" s="115"/>
      <c r="AK1130" s="202"/>
      <c r="AL1130" s="222"/>
      <c r="AO1130" s="205"/>
      <c r="AP1130" s="205"/>
      <c r="AQ1130" s="205"/>
      <c r="AR1130" s="205"/>
      <c r="AS1130" s="205"/>
      <c r="AT1130" s="205"/>
      <c r="AU1130" s="205"/>
      <c r="AV1130" s="205"/>
      <c r="AW1130" s="205"/>
      <c r="AX1130" s="205"/>
      <c r="AY1130" s="205"/>
      <c r="AZ1130" s="205"/>
      <c r="BA1130" s="205"/>
      <c r="BB1130" s="205"/>
      <c r="BC1130" s="205"/>
      <c r="BD1130" s="205"/>
      <c r="BE1130" s="215"/>
      <c r="BF1130" s="215"/>
      <c r="BG1130" s="215"/>
      <c r="BH1130" s="201"/>
      <c r="BJ1130" s="114"/>
      <c r="BK1130" s="114"/>
      <c r="BL1130" s="114"/>
      <c r="BM1130" s="114"/>
      <c r="BN1130" s="114"/>
      <c r="BP1130" s="114"/>
      <c r="BQ1130" s="115"/>
      <c r="BR1130" s="115"/>
      <c r="BS1130" s="115"/>
      <c r="BT1130" s="115"/>
      <c r="BU1130" s="115"/>
      <c r="BV1130" s="115"/>
      <c r="BW1130" s="115"/>
      <c r="BX1130" s="115"/>
      <c r="BY1130" s="115"/>
      <c r="BZ1130" s="115"/>
      <c r="CA1130" s="115"/>
      <c r="CB1130" s="115"/>
      <c r="CC1130" s="201"/>
      <c r="CD1130" s="201"/>
      <c r="CE1130" s="201"/>
      <c r="CG1130" s="223"/>
      <c r="CH1130" s="223"/>
      <c r="CI1130" s="223"/>
      <c r="CJ1130" s="223"/>
      <c r="CK1130" s="223"/>
      <c r="CL1130" s="223"/>
      <c r="CM1130" s="223"/>
      <c r="CN1130" s="223"/>
      <c r="CO1130" s="223"/>
      <c r="CP1130" s="223"/>
      <c r="CQ1130" s="223"/>
      <c r="CR1130" s="223"/>
      <c r="CS1130" s="223"/>
      <c r="CT1130" s="223"/>
      <c r="CU1130" s="223"/>
      <c r="CV1130" s="223"/>
      <c r="CW1130" s="201"/>
      <c r="CX1130" s="201"/>
    </row>
    <row r="1131" spans="3:102">
      <c r="C1131" s="116"/>
      <c r="E1131" s="205"/>
      <c r="F1131" s="205"/>
      <c r="G1131" s="205"/>
      <c r="H1131" s="205"/>
      <c r="I1131" s="205"/>
      <c r="K1131" s="114"/>
      <c r="L1131" s="114"/>
      <c r="M1131" s="114"/>
      <c r="N1131" s="114"/>
      <c r="O1131" s="114"/>
      <c r="Q1131" s="115"/>
      <c r="R1131" s="115"/>
      <c r="S1131" s="115"/>
      <c r="T1131" s="115"/>
      <c r="U1131" s="115"/>
      <c r="W1131" s="223"/>
      <c r="Z1131" s="205"/>
      <c r="AA1131" s="204"/>
      <c r="AB1131" s="204"/>
      <c r="AC1131" s="114"/>
      <c r="AD1131" s="221"/>
      <c r="AE1131" s="221"/>
      <c r="AF1131" s="115"/>
      <c r="AG1131" s="115"/>
      <c r="AH1131" s="115"/>
      <c r="AI1131" s="115"/>
      <c r="AJ1131" s="115"/>
      <c r="AK1131" s="202"/>
      <c r="AL1131" s="222"/>
      <c r="AO1131" s="205"/>
      <c r="AP1131" s="205"/>
      <c r="AQ1131" s="205"/>
      <c r="AR1131" s="205"/>
      <c r="AS1131" s="205"/>
      <c r="AT1131" s="205"/>
      <c r="AU1131" s="205"/>
      <c r="AV1131" s="205"/>
      <c r="AW1131" s="205"/>
      <c r="AX1131" s="205"/>
      <c r="AY1131" s="205"/>
      <c r="AZ1131" s="205"/>
      <c r="BA1131" s="205"/>
      <c r="BB1131" s="205"/>
      <c r="BC1131" s="205"/>
      <c r="BD1131" s="205"/>
      <c r="BE1131" s="215"/>
      <c r="BF1131" s="215"/>
      <c r="BG1131" s="215"/>
      <c r="BH1131" s="201"/>
      <c r="BJ1131" s="114"/>
      <c r="BK1131" s="114"/>
      <c r="BL1131" s="114"/>
      <c r="BM1131" s="114"/>
      <c r="BN1131" s="114"/>
      <c r="BP1131" s="114"/>
      <c r="BQ1131" s="115"/>
      <c r="BR1131" s="115"/>
      <c r="BS1131" s="115"/>
      <c r="BT1131" s="115"/>
      <c r="BU1131" s="115"/>
      <c r="BV1131" s="115"/>
      <c r="BW1131" s="115"/>
      <c r="BX1131" s="115"/>
      <c r="BY1131" s="115"/>
      <c r="BZ1131" s="115"/>
      <c r="CA1131" s="115"/>
      <c r="CB1131" s="115"/>
      <c r="CC1131" s="201"/>
      <c r="CD1131" s="201"/>
      <c r="CE1131" s="201"/>
      <c r="CG1131" s="223"/>
      <c r="CH1131" s="223"/>
      <c r="CI1131" s="223"/>
      <c r="CJ1131" s="223"/>
      <c r="CK1131" s="223"/>
      <c r="CL1131" s="223"/>
      <c r="CM1131" s="223"/>
      <c r="CN1131" s="223"/>
      <c r="CO1131" s="223"/>
      <c r="CP1131" s="223"/>
      <c r="CQ1131" s="223"/>
      <c r="CR1131" s="223"/>
      <c r="CS1131" s="223"/>
      <c r="CT1131" s="223"/>
      <c r="CU1131" s="223"/>
      <c r="CV1131" s="223"/>
      <c r="CW1131" s="201"/>
      <c r="CX1131" s="201"/>
    </row>
    <row r="1132" spans="3:102">
      <c r="C1132" s="116"/>
      <c r="E1132" s="205"/>
      <c r="F1132" s="205"/>
      <c r="G1132" s="205"/>
      <c r="H1132" s="205"/>
      <c r="I1132" s="205"/>
      <c r="K1132" s="114"/>
      <c r="L1132" s="114"/>
      <c r="M1132" s="114"/>
      <c r="N1132" s="114"/>
      <c r="O1132" s="114"/>
      <c r="Q1132" s="115"/>
      <c r="R1132" s="115"/>
      <c r="S1132" s="115"/>
      <c r="T1132" s="115"/>
      <c r="U1132" s="115"/>
      <c r="W1132" s="223"/>
      <c r="Z1132" s="205"/>
      <c r="AA1132" s="204"/>
      <c r="AB1132" s="204"/>
      <c r="AC1132" s="114"/>
      <c r="AD1132" s="221"/>
      <c r="AE1132" s="221"/>
      <c r="AF1132" s="115"/>
      <c r="AG1132" s="115"/>
      <c r="AH1132" s="115"/>
      <c r="AI1132" s="115"/>
      <c r="AJ1132" s="115"/>
      <c r="AK1132" s="202"/>
      <c r="AL1132" s="222"/>
      <c r="AO1132" s="205"/>
      <c r="AP1132" s="205"/>
      <c r="AQ1132" s="205"/>
      <c r="AR1132" s="205"/>
      <c r="AS1132" s="205"/>
      <c r="AT1132" s="205"/>
      <c r="AU1132" s="205"/>
      <c r="AV1132" s="205"/>
      <c r="AW1132" s="205"/>
      <c r="AX1132" s="205"/>
      <c r="AY1132" s="205"/>
      <c r="AZ1132" s="205"/>
      <c r="BA1132" s="205"/>
      <c r="BB1132" s="205"/>
      <c r="BC1132" s="205"/>
      <c r="BD1132" s="205"/>
      <c r="BE1132" s="215"/>
      <c r="BF1132" s="215"/>
      <c r="BG1132" s="215"/>
      <c r="BH1132" s="201"/>
      <c r="BJ1132" s="114"/>
      <c r="BK1132" s="114"/>
      <c r="BL1132" s="114"/>
      <c r="BM1132" s="114"/>
      <c r="BN1132" s="114"/>
      <c r="BP1132" s="114"/>
      <c r="BQ1132" s="115"/>
      <c r="BR1132" s="115"/>
      <c r="BS1132" s="115"/>
      <c r="BT1132" s="115"/>
      <c r="BU1132" s="115"/>
      <c r="BV1132" s="115"/>
      <c r="BW1132" s="115"/>
      <c r="BX1132" s="115"/>
      <c r="BY1132" s="115"/>
      <c r="BZ1132" s="115"/>
      <c r="CA1132" s="115"/>
      <c r="CB1132" s="115"/>
      <c r="CC1132" s="201"/>
      <c r="CD1132" s="201"/>
      <c r="CE1132" s="201"/>
      <c r="CG1132" s="223"/>
      <c r="CH1132" s="223"/>
      <c r="CI1132" s="223"/>
      <c r="CJ1132" s="223"/>
      <c r="CK1132" s="223"/>
      <c r="CL1132" s="223"/>
      <c r="CM1132" s="223"/>
      <c r="CN1132" s="223"/>
      <c r="CO1132" s="223"/>
      <c r="CP1132" s="223"/>
      <c r="CQ1132" s="223"/>
      <c r="CR1132" s="223"/>
      <c r="CS1132" s="223"/>
      <c r="CT1132" s="223"/>
      <c r="CU1132" s="223"/>
      <c r="CV1132" s="223"/>
      <c r="CW1132" s="201"/>
      <c r="CX1132" s="201"/>
    </row>
    <row r="1133" spans="3:102">
      <c r="C1133" s="116"/>
      <c r="E1133" s="205"/>
      <c r="F1133" s="205"/>
      <c r="G1133" s="205"/>
      <c r="H1133" s="205"/>
      <c r="I1133" s="205"/>
      <c r="K1133" s="114"/>
      <c r="L1133" s="114"/>
      <c r="M1133" s="114"/>
      <c r="N1133" s="114"/>
      <c r="O1133" s="114"/>
      <c r="Q1133" s="115"/>
      <c r="R1133" s="115"/>
      <c r="S1133" s="115"/>
      <c r="T1133" s="115"/>
      <c r="U1133" s="115"/>
      <c r="W1133" s="223"/>
      <c r="Z1133" s="205"/>
      <c r="AA1133" s="204"/>
      <c r="AB1133" s="204"/>
      <c r="AC1133" s="114"/>
      <c r="AD1133" s="221"/>
      <c r="AE1133" s="221"/>
      <c r="AF1133" s="115"/>
      <c r="AG1133" s="115"/>
      <c r="AH1133" s="115"/>
      <c r="AI1133" s="115"/>
      <c r="AJ1133" s="115"/>
      <c r="AK1133" s="202"/>
      <c r="AL1133" s="222"/>
      <c r="AO1133" s="205"/>
      <c r="AP1133" s="205"/>
      <c r="AQ1133" s="205"/>
      <c r="AR1133" s="205"/>
      <c r="AS1133" s="205"/>
      <c r="AT1133" s="205"/>
      <c r="AU1133" s="205"/>
      <c r="AV1133" s="205"/>
      <c r="AW1133" s="205"/>
      <c r="AX1133" s="205"/>
      <c r="AY1133" s="205"/>
      <c r="AZ1133" s="205"/>
      <c r="BA1133" s="205"/>
      <c r="BB1133" s="205"/>
      <c r="BC1133" s="205"/>
      <c r="BD1133" s="205"/>
      <c r="BE1133" s="215"/>
      <c r="BF1133" s="215"/>
      <c r="BG1133" s="215"/>
      <c r="BH1133" s="201"/>
      <c r="BJ1133" s="114"/>
      <c r="BK1133" s="114"/>
      <c r="BL1133" s="114"/>
      <c r="BM1133" s="114"/>
      <c r="BN1133" s="114"/>
      <c r="BP1133" s="114"/>
      <c r="BQ1133" s="115"/>
      <c r="BR1133" s="115"/>
      <c r="BS1133" s="115"/>
      <c r="BT1133" s="115"/>
      <c r="BU1133" s="115"/>
      <c r="BV1133" s="115"/>
      <c r="BW1133" s="115"/>
      <c r="BX1133" s="115"/>
      <c r="BY1133" s="115"/>
      <c r="BZ1133" s="115"/>
      <c r="CA1133" s="115"/>
      <c r="CB1133" s="115"/>
      <c r="CC1133" s="201"/>
      <c r="CD1133" s="201"/>
      <c r="CE1133" s="201"/>
      <c r="CG1133" s="223"/>
      <c r="CH1133" s="223"/>
      <c r="CI1133" s="223"/>
      <c r="CJ1133" s="223"/>
      <c r="CK1133" s="223"/>
      <c r="CL1133" s="223"/>
      <c r="CM1133" s="223"/>
      <c r="CN1133" s="223"/>
      <c r="CO1133" s="223"/>
      <c r="CP1133" s="223"/>
      <c r="CQ1133" s="223"/>
      <c r="CR1133" s="223"/>
      <c r="CS1133" s="223"/>
      <c r="CT1133" s="223"/>
      <c r="CU1133" s="223"/>
      <c r="CV1133" s="223"/>
      <c r="CW1133" s="201"/>
      <c r="CX1133" s="201"/>
    </row>
    <row r="1134" spans="3:102">
      <c r="C1134" s="116"/>
      <c r="E1134" s="205"/>
      <c r="F1134" s="205"/>
      <c r="G1134" s="205"/>
      <c r="H1134" s="205"/>
      <c r="I1134" s="205"/>
      <c r="K1134" s="114"/>
      <c r="L1134" s="114"/>
      <c r="M1134" s="114"/>
      <c r="N1134" s="114"/>
      <c r="O1134" s="114"/>
      <c r="Q1134" s="115"/>
      <c r="R1134" s="115"/>
      <c r="S1134" s="115"/>
      <c r="T1134" s="115"/>
      <c r="U1134" s="115"/>
      <c r="W1134" s="223"/>
      <c r="Z1134" s="205"/>
      <c r="AA1134" s="204"/>
      <c r="AB1134" s="204"/>
      <c r="AC1134" s="114"/>
      <c r="AD1134" s="221"/>
      <c r="AE1134" s="221"/>
      <c r="AF1134" s="115"/>
      <c r="AG1134" s="115"/>
      <c r="AH1134" s="115"/>
      <c r="AI1134" s="115"/>
      <c r="AJ1134" s="115"/>
      <c r="AK1134" s="202"/>
      <c r="AL1134" s="222"/>
      <c r="AO1134" s="205"/>
      <c r="AP1134" s="205"/>
      <c r="AQ1134" s="205"/>
      <c r="AR1134" s="205"/>
      <c r="AS1134" s="205"/>
      <c r="AT1134" s="205"/>
      <c r="AU1134" s="205"/>
      <c r="AV1134" s="205"/>
      <c r="AW1134" s="205"/>
      <c r="AX1134" s="205"/>
      <c r="AY1134" s="205"/>
      <c r="AZ1134" s="205"/>
      <c r="BA1134" s="205"/>
      <c r="BB1134" s="205"/>
      <c r="BC1134" s="205"/>
      <c r="BD1134" s="205"/>
      <c r="BE1134" s="215"/>
      <c r="BF1134" s="215"/>
      <c r="BG1134" s="215"/>
      <c r="BH1134" s="201"/>
      <c r="BJ1134" s="114"/>
      <c r="BK1134" s="114"/>
      <c r="BL1134" s="114"/>
      <c r="BM1134" s="114"/>
      <c r="BN1134" s="114"/>
      <c r="BP1134" s="114"/>
      <c r="BQ1134" s="115"/>
      <c r="BR1134" s="115"/>
      <c r="BS1134" s="115"/>
      <c r="BT1134" s="115"/>
      <c r="BU1134" s="115"/>
      <c r="BV1134" s="115"/>
      <c r="BW1134" s="115"/>
      <c r="BX1134" s="115"/>
      <c r="BY1134" s="115"/>
      <c r="BZ1134" s="115"/>
      <c r="CA1134" s="115"/>
      <c r="CB1134" s="115"/>
      <c r="CC1134" s="201"/>
      <c r="CD1134" s="201"/>
      <c r="CE1134" s="201"/>
      <c r="CG1134" s="223"/>
      <c r="CH1134" s="223"/>
      <c r="CI1134" s="223"/>
      <c r="CJ1134" s="223"/>
      <c r="CK1134" s="223"/>
      <c r="CL1134" s="223"/>
      <c r="CM1134" s="223"/>
      <c r="CN1134" s="223"/>
      <c r="CO1134" s="223"/>
      <c r="CP1134" s="223"/>
      <c r="CQ1134" s="223"/>
      <c r="CR1134" s="223"/>
      <c r="CS1134" s="223"/>
      <c r="CT1134" s="223"/>
      <c r="CU1134" s="223"/>
      <c r="CV1134" s="223"/>
      <c r="CW1134" s="201"/>
      <c r="CX1134" s="201"/>
    </row>
    <row r="1135" spans="3:102">
      <c r="C1135" s="116"/>
      <c r="E1135" s="205"/>
      <c r="F1135" s="205"/>
      <c r="G1135" s="205"/>
      <c r="H1135" s="205"/>
      <c r="I1135" s="205"/>
      <c r="K1135" s="114"/>
      <c r="L1135" s="114"/>
      <c r="M1135" s="114"/>
      <c r="N1135" s="114"/>
      <c r="O1135" s="114"/>
      <c r="Q1135" s="115"/>
      <c r="R1135" s="115"/>
      <c r="S1135" s="115"/>
      <c r="T1135" s="115"/>
      <c r="U1135" s="115"/>
      <c r="W1135" s="223"/>
      <c r="Z1135" s="205"/>
      <c r="AA1135" s="204"/>
      <c r="AB1135" s="204"/>
      <c r="AC1135" s="114"/>
      <c r="AD1135" s="221"/>
      <c r="AE1135" s="221"/>
      <c r="AF1135" s="115"/>
      <c r="AG1135" s="115"/>
      <c r="AH1135" s="115"/>
      <c r="AI1135" s="115"/>
      <c r="AJ1135" s="115"/>
      <c r="AK1135" s="202"/>
      <c r="AL1135" s="222"/>
      <c r="AO1135" s="205"/>
      <c r="AP1135" s="205"/>
      <c r="AQ1135" s="205"/>
      <c r="AR1135" s="205"/>
      <c r="AS1135" s="205"/>
      <c r="AT1135" s="205"/>
      <c r="AU1135" s="205"/>
      <c r="AV1135" s="205"/>
      <c r="AW1135" s="205"/>
      <c r="AX1135" s="205"/>
      <c r="AY1135" s="205"/>
      <c r="AZ1135" s="205"/>
      <c r="BA1135" s="205"/>
      <c r="BB1135" s="205"/>
      <c r="BC1135" s="205"/>
      <c r="BD1135" s="205"/>
      <c r="BE1135" s="215"/>
      <c r="BF1135" s="215"/>
      <c r="BG1135" s="215"/>
      <c r="BH1135" s="201"/>
      <c r="BJ1135" s="114"/>
      <c r="BK1135" s="114"/>
      <c r="BL1135" s="114"/>
      <c r="BM1135" s="114"/>
      <c r="BN1135" s="114"/>
      <c r="BP1135" s="114"/>
      <c r="BQ1135" s="115"/>
      <c r="BR1135" s="115"/>
      <c r="BS1135" s="115"/>
      <c r="BT1135" s="115"/>
      <c r="BU1135" s="115"/>
      <c r="BV1135" s="115"/>
      <c r="BW1135" s="115"/>
      <c r="BX1135" s="115"/>
      <c r="BY1135" s="115"/>
      <c r="BZ1135" s="115"/>
      <c r="CA1135" s="115"/>
      <c r="CB1135" s="115"/>
      <c r="CC1135" s="201"/>
      <c r="CD1135" s="201"/>
      <c r="CE1135" s="201"/>
      <c r="CG1135" s="223"/>
      <c r="CH1135" s="223"/>
      <c r="CI1135" s="223"/>
      <c r="CJ1135" s="223"/>
      <c r="CK1135" s="223"/>
      <c r="CL1135" s="223"/>
      <c r="CM1135" s="223"/>
      <c r="CN1135" s="223"/>
      <c r="CO1135" s="223"/>
      <c r="CP1135" s="223"/>
      <c r="CQ1135" s="223"/>
      <c r="CR1135" s="223"/>
      <c r="CS1135" s="223"/>
      <c r="CT1135" s="223"/>
      <c r="CU1135" s="223"/>
      <c r="CV1135" s="223"/>
      <c r="CW1135" s="201"/>
      <c r="CX1135" s="201"/>
    </row>
    <row r="1136" spans="3:102">
      <c r="C1136" s="116"/>
      <c r="E1136" s="205"/>
      <c r="F1136" s="205"/>
      <c r="G1136" s="205"/>
      <c r="H1136" s="205"/>
      <c r="I1136" s="205"/>
      <c r="K1136" s="114"/>
      <c r="L1136" s="114"/>
      <c r="M1136" s="114"/>
      <c r="N1136" s="114"/>
      <c r="O1136" s="114"/>
      <c r="Q1136" s="115"/>
      <c r="R1136" s="115"/>
      <c r="S1136" s="115"/>
      <c r="T1136" s="115"/>
      <c r="U1136" s="115"/>
      <c r="W1136" s="223"/>
      <c r="Z1136" s="205"/>
      <c r="AA1136" s="204"/>
      <c r="AB1136" s="204"/>
      <c r="AC1136" s="114"/>
      <c r="AD1136" s="221"/>
      <c r="AE1136" s="221"/>
      <c r="AF1136" s="115"/>
      <c r="AG1136" s="115"/>
      <c r="AH1136" s="115"/>
      <c r="AI1136" s="115"/>
      <c r="AJ1136" s="115"/>
      <c r="AK1136" s="202"/>
      <c r="AL1136" s="222"/>
      <c r="AO1136" s="205"/>
      <c r="AP1136" s="205"/>
      <c r="AQ1136" s="205"/>
      <c r="AR1136" s="205"/>
      <c r="AS1136" s="205"/>
      <c r="AT1136" s="205"/>
      <c r="AU1136" s="205"/>
      <c r="AV1136" s="205"/>
      <c r="AW1136" s="205"/>
      <c r="AX1136" s="205"/>
      <c r="AY1136" s="205"/>
      <c r="AZ1136" s="205"/>
      <c r="BA1136" s="205"/>
      <c r="BB1136" s="205"/>
      <c r="BC1136" s="205"/>
      <c r="BD1136" s="205"/>
      <c r="BE1136" s="215"/>
      <c r="BF1136" s="215"/>
      <c r="BG1136" s="215"/>
      <c r="BH1136" s="201"/>
      <c r="BJ1136" s="114"/>
      <c r="BK1136" s="114"/>
      <c r="BL1136" s="114"/>
      <c r="BM1136" s="114"/>
      <c r="BN1136" s="114"/>
      <c r="BP1136" s="114"/>
      <c r="BQ1136" s="115"/>
      <c r="BR1136" s="115"/>
      <c r="BS1136" s="115"/>
      <c r="BT1136" s="115"/>
      <c r="BU1136" s="115"/>
      <c r="BV1136" s="115"/>
      <c r="BW1136" s="115"/>
      <c r="BX1136" s="115"/>
      <c r="BY1136" s="115"/>
      <c r="BZ1136" s="115"/>
      <c r="CA1136" s="115"/>
      <c r="CB1136" s="115"/>
      <c r="CC1136" s="201"/>
      <c r="CD1136" s="201"/>
      <c r="CE1136" s="201"/>
      <c r="CG1136" s="223"/>
      <c r="CH1136" s="223"/>
      <c r="CI1136" s="223"/>
      <c r="CJ1136" s="223"/>
      <c r="CK1136" s="223"/>
      <c r="CL1136" s="223"/>
      <c r="CM1136" s="223"/>
      <c r="CN1136" s="223"/>
      <c r="CO1136" s="223"/>
      <c r="CP1136" s="223"/>
      <c r="CQ1136" s="223"/>
      <c r="CR1136" s="223"/>
      <c r="CS1136" s="223"/>
      <c r="CT1136" s="223"/>
      <c r="CU1136" s="223"/>
      <c r="CV1136" s="223"/>
      <c r="CW1136" s="201"/>
      <c r="CX1136" s="201"/>
    </row>
    <row r="1137" spans="3:102">
      <c r="C1137" s="116"/>
      <c r="E1137" s="205"/>
      <c r="F1137" s="205"/>
      <c r="G1137" s="205"/>
      <c r="H1137" s="205"/>
      <c r="I1137" s="205"/>
      <c r="K1137" s="114"/>
      <c r="L1137" s="114"/>
      <c r="M1137" s="114"/>
      <c r="N1137" s="114"/>
      <c r="O1137" s="114"/>
      <c r="Q1137" s="115"/>
      <c r="R1137" s="115"/>
      <c r="S1137" s="115"/>
      <c r="T1137" s="115"/>
      <c r="U1137" s="115"/>
      <c r="W1137" s="223"/>
      <c r="Z1137" s="205"/>
      <c r="AA1137" s="204"/>
      <c r="AB1137" s="204"/>
      <c r="AC1137" s="114"/>
      <c r="AD1137" s="221"/>
      <c r="AE1137" s="221"/>
      <c r="AF1137" s="115"/>
      <c r="AG1137" s="115"/>
      <c r="AH1137" s="115"/>
      <c r="AI1137" s="115"/>
      <c r="AJ1137" s="115"/>
      <c r="AK1137" s="202"/>
      <c r="AL1137" s="222"/>
      <c r="AO1137" s="205"/>
      <c r="AP1137" s="205"/>
      <c r="AQ1137" s="205"/>
      <c r="AR1137" s="205"/>
      <c r="AS1137" s="205"/>
      <c r="AT1137" s="205"/>
      <c r="AU1137" s="205"/>
      <c r="AV1137" s="205"/>
      <c r="AW1137" s="205"/>
      <c r="AX1137" s="205"/>
      <c r="AY1137" s="205"/>
      <c r="AZ1137" s="205"/>
      <c r="BA1137" s="205"/>
      <c r="BB1137" s="205"/>
      <c r="BC1137" s="205"/>
      <c r="BD1137" s="205"/>
      <c r="BE1137" s="215"/>
      <c r="BF1137" s="215"/>
      <c r="BG1137" s="215"/>
      <c r="BH1137" s="201"/>
      <c r="BJ1137" s="114"/>
      <c r="BK1137" s="114"/>
      <c r="BL1137" s="114"/>
      <c r="BM1137" s="114"/>
      <c r="BN1137" s="114"/>
      <c r="BP1137" s="114"/>
      <c r="BQ1137" s="115"/>
      <c r="BR1137" s="115"/>
      <c r="BS1137" s="115"/>
      <c r="BT1137" s="115"/>
      <c r="BU1137" s="115"/>
      <c r="BV1137" s="115"/>
      <c r="BW1137" s="115"/>
      <c r="BX1137" s="115"/>
      <c r="BY1137" s="115"/>
      <c r="BZ1137" s="115"/>
      <c r="CA1137" s="115"/>
      <c r="CB1137" s="115"/>
      <c r="CC1137" s="201"/>
      <c r="CD1137" s="201"/>
      <c r="CE1137" s="201"/>
      <c r="CG1137" s="223"/>
      <c r="CH1137" s="223"/>
      <c r="CI1137" s="223"/>
      <c r="CJ1137" s="223"/>
      <c r="CK1137" s="223"/>
      <c r="CL1137" s="223"/>
      <c r="CM1137" s="223"/>
      <c r="CN1137" s="223"/>
      <c r="CO1137" s="223"/>
      <c r="CP1137" s="223"/>
      <c r="CQ1137" s="223"/>
      <c r="CR1137" s="223"/>
      <c r="CS1137" s="223"/>
      <c r="CT1137" s="223"/>
      <c r="CU1137" s="223"/>
      <c r="CV1137" s="223"/>
      <c r="CW1137" s="201"/>
      <c r="CX1137" s="201"/>
    </row>
    <row r="1138" spans="3:102">
      <c r="C1138" s="116"/>
      <c r="E1138" s="205"/>
      <c r="F1138" s="205"/>
      <c r="G1138" s="205"/>
      <c r="H1138" s="205"/>
      <c r="I1138" s="205"/>
      <c r="K1138" s="114"/>
      <c r="L1138" s="114"/>
      <c r="M1138" s="114"/>
      <c r="N1138" s="114"/>
      <c r="O1138" s="114"/>
      <c r="Q1138" s="115"/>
      <c r="R1138" s="115"/>
      <c r="S1138" s="115"/>
      <c r="T1138" s="115"/>
      <c r="U1138" s="115"/>
      <c r="W1138" s="223"/>
      <c r="Z1138" s="205"/>
      <c r="AA1138" s="204"/>
      <c r="AB1138" s="204"/>
      <c r="AC1138" s="114"/>
      <c r="AD1138" s="221"/>
      <c r="AE1138" s="221"/>
      <c r="AF1138" s="115"/>
      <c r="AG1138" s="115"/>
      <c r="AH1138" s="115"/>
      <c r="AI1138" s="115"/>
      <c r="AJ1138" s="115"/>
      <c r="AK1138" s="202"/>
      <c r="AL1138" s="222"/>
      <c r="AO1138" s="205"/>
      <c r="AP1138" s="205"/>
      <c r="AQ1138" s="205"/>
      <c r="AR1138" s="205"/>
      <c r="AS1138" s="205"/>
      <c r="AT1138" s="205"/>
      <c r="AU1138" s="205"/>
      <c r="AV1138" s="205"/>
      <c r="AW1138" s="205"/>
      <c r="AX1138" s="205"/>
      <c r="AY1138" s="205"/>
      <c r="AZ1138" s="205"/>
      <c r="BA1138" s="205"/>
      <c r="BB1138" s="205"/>
      <c r="BC1138" s="205"/>
      <c r="BD1138" s="205"/>
      <c r="BE1138" s="215"/>
      <c r="BF1138" s="215"/>
      <c r="BG1138" s="215"/>
      <c r="BH1138" s="201"/>
      <c r="BJ1138" s="114"/>
      <c r="BK1138" s="114"/>
      <c r="BL1138" s="114"/>
      <c r="BM1138" s="114"/>
      <c r="BN1138" s="114"/>
      <c r="BP1138" s="114"/>
      <c r="BQ1138" s="115"/>
      <c r="BR1138" s="115"/>
      <c r="BS1138" s="115"/>
      <c r="BT1138" s="115"/>
      <c r="BU1138" s="115"/>
      <c r="BV1138" s="115"/>
      <c r="BW1138" s="115"/>
      <c r="BX1138" s="115"/>
      <c r="BY1138" s="115"/>
      <c r="BZ1138" s="115"/>
      <c r="CA1138" s="115"/>
      <c r="CB1138" s="115"/>
      <c r="CC1138" s="201"/>
      <c r="CD1138" s="201"/>
      <c r="CE1138" s="201"/>
      <c r="CG1138" s="223"/>
      <c r="CH1138" s="223"/>
      <c r="CI1138" s="223"/>
      <c r="CJ1138" s="223"/>
      <c r="CK1138" s="223"/>
      <c r="CL1138" s="223"/>
      <c r="CM1138" s="223"/>
      <c r="CN1138" s="223"/>
      <c r="CO1138" s="223"/>
      <c r="CP1138" s="223"/>
      <c r="CQ1138" s="223"/>
      <c r="CR1138" s="223"/>
      <c r="CS1138" s="223"/>
      <c r="CT1138" s="223"/>
      <c r="CU1138" s="223"/>
      <c r="CV1138" s="223"/>
      <c r="CW1138" s="201"/>
      <c r="CX1138" s="201"/>
    </row>
    <row r="1139" spans="3:102">
      <c r="C1139" s="116"/>
      <c r="E1139" s="205"/>
      <c r="F1139" s="205"/>
      <c r="G1139" s="205"/>
      <c r="H1139" s="205"/>
      <c r="I1139" s="205"/>
      <c r="K1139" s="114"/>
      <c r="L1139" s="114"/>
      <c r="M1139" s="114"/>
      <c r="N1139" s="114"/>
      <c r="O1139" s="114"/>
      <c r="Q1139" s="115"/>
      <c r="R1139" s="115"/>
      <c r="S1139" s="115"/>
      <c r="T1139" s="115"/>
      <c r="U1139" s="115"/>
      <c r="W1139" s="223"/>
      <c r="Z1139" s="205"/>
      <c r="AA1139" s="204"/>
      <c r="AB1139" s="204"/>
      <c r="AC1139" s="114"/>
      <c r="AD1139" s="221"/>
      <c r="AE1139" s="221"/>
      <c r="AF1139" s="115"/>
      <c r="AG1139" s="115"/>
      <c r="AH1139" s="115"/>
      <c r="AI1139" s="115"/>
      <c r="AJ1139" s="115"/>
      <c r="AK1139" s="202"/>
      <c r="AL1139" s="222"/>
      <c r="AO1139" s="205"/>
      <c r="AP1139" s="205"/>
      <c r="AQ1139" s="205"/>
      <c r="AR1139" s="205"/>
      <c r="AS1139" s="205"/>
      <c r="AT1139" s="205"/>
      <c r="AU1139" s="205"/>
      <c r="AV1139" s="205"/>
      <c r="AW1139" s="205"/>
      <c r="AX1139" s="205"/>
      <c r="AY1139" s="205"/>
      <c r="AZ1139" s="205"/>
      <c r="BA1139" s="205"/>
      <c r="BB1139" s="205"/>
      <c r="BC1139" s="205"/>
      <c r="BD1139" s="205"/>
      <c r="BE1139" s="215"/>
      <c r="BF1139" s="215"/>
      <c r="BG1139" s="215"/>
      <c r="BH1139" s="201"/>
      <c r="BJ1139" s="114"/>
      <c r="BK1139" s="114"/>
      <c r="BL1139" s="114"/>
      <c r="BM1139" s="114"/>
      <c r="BN1139" s="114"/>
      <c r="BP1139" s="114"/>
      <c r="BQ1139" s="115"/>
      <c r="BR1139" s="115"/>
      <c r="BS1139" s="115"/>
      <c r="BT1139" s="115"/>
      <c r="BU1139" s="115"/>
      <c r="BV1139" s="115"/>
      <c r="BW1139" s="115"/>
      <c r="BX1139" s="115"/>
      <c r="BY1139" s="115"/>
      <c r="BZ1139" s="115"/>
      <c r="CA1139" s="115"/>
      <c r="CB1139" s="115"/>
      <c r="CC1139" s="201"/>
      <c r="CD1139" s="201"/>
      <c r="CE1139" s="201"/>
      <c r="CG1139" s="223"/>
      <c r="CH1139" s="223"/>
      <c r="CI1139" s="223"/>
      <c r="CJ1139" s="223"/>
      <c r="CK1139" s="223"/>
      <c r="CL1139" s="223"/>
      <c r="CM1139" s="223"/>
      <c r="CN1139" s="223"/>
      <c r="CO1139" s="223"/>
      <c r="CP1139" s="223"/>
      <c r="CQ1139" s="223"/>
      <c r="CR1139" s="223"/>
      <c r="CS1139" s="223"/>
      <c r="CT1139" s="223"/>
      <c r="CU1139" s="223"/>
      <c r="CV1139" s="223"/>
      <c r="CW1139" s="201"/>
      <c r="CX1139" s="201"/>
    </row>
    <row r="1140" spans="3:102">
      <c r="C1140" s="116"/>
      <c r="E1140" s="205"/>
      <c r="F1140" s="205"/>
      <c r="G1140" s="205"/>
      <c r="H1140" s="205"/>
      <c r="I1140" s="205"/>
      <c r="K1140" s="114"/>
      <c r="L1140" s="114"/>
      <c r="M1140" s="114"/>
      <c r="N1140" s="114"/>
      <c r="O1140" s="114"/>
      <c r="Q1140" s="115"/>
      <c r="R1140" s="115"/>
      <c r="S1140" s="115"/>
      <c r="T1140" s="115"/>
      <c r="U1140" s="115"/>
      <c r="W1140" s="223"/>
      <c r="Z1140" s="205"/>
      <c r="AA1140" s="204"/>
      <c r="AB1140" s="204"/>
      <c r="AC1140" s="114"/>
      <c r="AD1140" s="221"/>
      <c r="AE1140" s="221"/>
      <c r="AF1140" s="115"/>
      <c r="AG1140" s="115"/>
      <c r="AH1140" s="115"/>
      <c r="AI1140" s="115"/>
      <c r="AJ1140" s="115"/>
      <c r="AK1140" s="202"/>
      <c r="AL1140" s="222"/>
      <c r="AO1140" s="205"/>
      <c r="AP1140" s="205"/>
      <c r="AQ1140" s="205"/>
      <c r="AR1140" s="205"/>
      <c r="AS1140" s="205"/>
      <c r="AT1140" s="205"/>
      <c r="AU1140" s="205"/>
      <c r="AV1140" s="205"/>
      <c r="AW1140" s="205"/>
      <c r="AX1140" s="205"/>
      <c r="AY1140" s="205"/>
      <c r="AZ1140" s="205"/>
      <c r="BA1140" s="205"/>
      <c r="BB1140" s="205"/>
      <c r="BC1140" s="205"/>
      <c r="BD1140" s="205"/>
      <c r="BE1140" s="215"/>
      <c r="BF1140" s="215"/>
      <c r="BG1140" s="215"/>
      <c r="BH1140" s="201"/>
      <c r="BJ1140" s="114"/>
      <c r="BK1140" s="114"/>
      <c r="BL1140" s="114"/>
      <c r="BM1140" s="114"/>
      <c r="BN1140" s="114"/>
      <c r="BP1140" s="114"/>
      <c r="BQ1140" s="115"/>
      <c r="BR1140" s="115"/>
      <c r="BS1140" s="115"/>
      <c r="BT1140" s="115"/>
      <c r="BU1140" s="115"/>
      <c r="BV1140" s="115"/>
      <c r="BW1140" s="115"/>
      <c r="BX1140" s="115"/>
      <c r="BY1140" s="115"/>
      <c r="BZ1140" s="115"/>
      <c r="CA1140" s="115"/>
      <c r="CB1140" s="115"/>
      <c r="CC1140" s="201"/>
      <c r="CD1140" s="201"/>
      <c r="CE1140" s="201"/>
      <c r="CG1140" s="223"/>
      <c r="CH1140" s="223"/>
      <c r="CI1140" s="223"/>
      <c r="CJ1140" s="223"/>
      <c r="CK1140" s="223"/>
      <c r="CL1140" s="223"/>
      <c r="CM1140" s="223"/>
      <c r="CN1140" s="223"/>
      <c r="CO1140" s="223"/>
      <c r="CP1140" s="223"/>
      <c r="CQ1140" s="223"/>
      <c r="CR1140" s="223"/>
      <c r="CS1140" s="223"/>
      <c r="CT1140" s="223"/>
      <c r="CU1140" s="223"/>
      <c r="CV1140" s="223"/>
      <c r="CW1140" s="201"/>
      <c r="CX1140" s="201"/>
    </row>
    <row r="1141" spans="3:102">
      <c r="C1141" s="116"/>
      <c r="E1141" s="205"/>
      <c r="F1141" s="205"/>
      <c r="G1141" s="205"/>
      <c r="H1141" s="205"/>
      <c r="I1141" s="205"/>
      <c r="K1141" s="114"/>
      <c r="L1141" s="114"/>
      <c r="M1141" s="114"/>
      <c r="N1141" s="114"/>
      <c r="O1141" s="114"/>
      <c r="Q1141" s="115"/>
      <c r="R1141" s="115"/>
      <c r="S1141" s="115"/>
      <c r="T1141" s="115"/>
      <c r="U1141" s="115"/>
      <c r="W1141" s="223"/>
      <c r="Z1141" s="205"/>
      <c r="AA1141" s="204"/>
      <c r="AB1141" s="204"/>
      <c r="AC1141" s="114"/>
      <c r="AD1141" s="221"/>
      <c r="AE1141" s="221"/>
      <c r="AF1141" s="115"/>
      <c r="AG1141" s="115"/>
      <c r="AH1141" s="115"/>
      <c r="AI1141" s="115"/>
      <c r="AJ1141" s="115"/>
      <c r="AK1141" s="202"/>
      <c r="AL1141" s="222"/>
      <c r="AO1141" s="205"/>
      <c r="AP1141" s="205"/>
      <c r="AQ1141" s="205"/>
      <c r="AR1141" s="205"/>
      <c r="AS1141" s="205"/>
      <c r="AT1141" s="205"/>
      <c r="AU1141" s="205"/>
      <c r="AV1141" s="205"/>
      <c r="AW1141" s="205"/>
      <c r="AX1141" s="205"/>
      <c r="AY1141" s="205"/>
      <c r="AZ1141" s="205"/>
      <c r="BA1141" s="205"/>
      <c r="BB1141" s="205"/>
      <c r="BC1141" s="205"/>
      <c r="BD1141" s="205"/>
      <c r="BE1141" s="215"/>
      <c r="BF1141" s="215"/>
      <c r="BG1141" s="215"/>
      <c r="BH1141" s="201"/>
      <c r="BJ1141" s="114"/>
      <c r="BK1141" s="114"/>
      <c r="BL1141" s="114"/>
      <c r="BM1141" s="114"/>
      <c r="BN1141" s="114"/>
      <c r="BP1141" s="114"/>
      <c r="BQ1141" s="115"/>
      <c r="BR1141" s="115"/>
      <c r="BS1141" s="115"/>
      <c r="BT1141" s="115"/>
      <c r="BU1141" s="115"/>
      <c r="BV1141" s="115"/>
      <c r="BW1141" s="115"/>
      <c r="BX1141" s="115"/>
      <c r="BY1141" s="115"/>
      <c r="BZ1141" s="115"/>
      <c r="CA1141" s="115"/>
      <c r="CB1141" s="115"/>
      <c r="CC1141" s="201"/>
      <c r="CD1141" s="201"/>
      <c r="CE1141" s="201"/>
      <c r="CG1141" s="223"/>
      <c r="CH1141" s="223"/>
      <c r="CI1141" s="223"/>
      <c r="CJ1141" s="223"/>
      <c r="CK1141" s="223"/>
      <c r="CL1141" s="223"/>
      <c r="CM1141" s="223"/>
      <c r="CN1141" s="223"/>
      <c r="CO1141" s="223"/>
      <c r="CP1141" s="223"/>
      <c r="CQ1141" s="223"/>
      <c r="CR1141" s="223"/>
      <c r="CS1141" s="223"/>
      <c r="CT1141" s="223"/>
      <c r="CU1141" s="223"/>
      <c r="CV1141" s="223"/>
      <c r="CW1141" s="201"/>
      <c r="CX1141" s="201"/>
    </row>
    <row r="1142" spans="3:102">
      <c r="C1142" s="116"/>
      <c r="E1142" s="205"/>
      <c r="F1142" s="205"/>
      <c r="G1142" s="205"/>
      <c r="H1142" s="205"/>
      <c r="I1142" s="205"/>
      <c r="K1142" s="114"/>
      <c r="L1142" s="114"/>
      <c r="M1142" s="114"/>
      <c r="N1142" s="114"/>
      <c r="O1142" s="114"/>
      <c r="Q1142" s="115"/>
      <c r="R1142" s="115"/>
      <c r="S1142" s="115"/>
      <c r="T1142" s="115"/>
      <c r="U1142" s="115"/>
      <c r="W1142" s="223"/>
      <c r="Z1142" s="205"/>
      <c r="AA1142" s="204"/>
      <c r="AB1142" s="204"/>
      <c r="AC1142" s="114"/>
      <c r="AD1142" s="221"/>
      <c r="AE1142" s="221"/>
      <c r="AF1142" s="115"/>
      <c r="AG1142" s="115"/>
      <c r="AH1142" s="115"/>
      <c r="AI1142" s="115"/>
      <c r="AJ1142" s="115"/>
      <c r="AK1142" s="202"/>
      <c r="AL1142" s="222"/>
      <c r="AO1142" s="205"/>
      <c r="AP1142" s="205"/>
      <c r="AQ1142" s="205"/>
      <c r="AR1142" s="205"/>
      <c r="AS1142" s="205"/>
      <c r="AT1142" s="205"/>
      <c r="AU1142" s="205"/>
      <c r="AV1142" s="205"/>
      <c r="AW1142" s="205"/>
      <c r="AX1142" s="205"/>
      <c r="AY1142" s="205"/>
      <c r="AZ1142" s="205"/>
      <c r="BA1142" s="205"/>
      <c r="BB1142" s="205"/>
      <c r="BC1142" s="205"/>
      <c r="BD1142" s="205"/>
      <c r="BE1142" s="215"/>
      <c r="BF1142" s="215"/>
      <c r="BG1142" s="215"/>
      <c r="BH1142" s="201"/>
      <c r="BJ1142" s="114"/>
      <c r="BK1142" s="114"/>
      <c r="BL1142" s="114"/>
      <c r="BM1142" s="114"/>
      <c r="BN1142" s="114"/>
      <c r="BP1142" s="114"/>
      <c r="BQ1142" s="115"/>
      <c r="BR1142" s="115"/>
      <c r="BS1142" s="115"/>
      <c r="BT1142" s="115"/>
      <c r="BU1142" s="115"/>
      <c r="BV1142" s="115"/>
      <c r="BW1142" s="115"/>
      <c r="BX1142" s="115"/>
      <c r="BY1142" s="115"/>
      <c r="BZ1142" s="115"/>
      <c r="CA1142" s="115"/>
      <c r="CB1142" s="115"/>
      <c r="CC1142" s="201"/>
      <c r="CD1142" s="201"/>
      <c r="CE1142" s="201"/>
      <c r="CG1142" s="223"/>
      <c r="CH1142" s="223"/>
      <c r="CI1142" s="223"/>
      <c r="CJ1142" s="223"/>
      <c r="CK1142" s="223"/>
      <c r="CL1142" s="223"/>
      <c r="CM1142" s="223"/>
      <c r="CN1142" s="223"/>
      <c r="CO1142" s="223"/>
      <c r="CP1142" s="223"/>
      <c r="CQ1142" s="223"/>
      <c r="CR1142" s="223"/>
      <c r="CS1142" s="223"/>
      <c r="CT1142" s="223"/>
      <c r="CU1142" s="223"/>
      <c r="CV1142" s="223"/>
      <c r="CW1142" s="201"/>
      <c r="CX1142" s="201"/>
    </row>
    <row r="1143" spans="3:102">
      <c r="C1143" s="116"/>
      <c r="E1143" s="205"/>
      <c r="F1143" s="205"/>
      <c r="G1143" s="205"/>
      <c r="H1143" s="205"/>
      <c r="I1143" s="205"/>
      <c r="K1143" s="114"/>
      <c r="L1143" s="114"/>
      <c r="M1143" s="114"/>
      <c r="N1143" s="114"/>
      <c r="O1143" s="114"/>
      <c r="Q1143" s="115"/>
      <c r="R1143" s="115"/>
      <c r="S1143" s="115"/>
      <c r="T1143" s="115"/>
      <c r="U1143" s="115"/>
      <c r="W1143" s="223"/>
      <c r="Z1143" s="205"/>
      <c r="AA1143" s="204"/>
      <c r="AB1143" s="204"/>
      <c r="AC1143" s="114"/>
      <c r="AD1143" s="221"/>
      <c r="AE1143" s="221"/>
      <c r="AF1143" s="115"/>
      <c r="AG1143" s="115"/>
      <c r="AH1143" s="115"/>
      <c r="AI1143" s="115"/>
      <c r="AJ1143" s="115"/>
      <c r="AK1143" s="202"/>
      <c r="AL1143" s="222"/>
      <c r="AO1143" s="205"/>
      <c r="AP1143" s="205"/>
      <c r="AQ1143" s="205"/>
      <c r="AR1143" s="205"/>
      <c r="AS1143" s="205"/>
      <c r="AT1143" s="205"/>
      <c r="AU1143" s="205"/>
      <c r="AV1143" s="205"/>
      <c r="AW1143" s="205"/>
      <c r="AX1143" s="205"/>
      <c r="AY1143" s="205"/>
      <c r="AZ1143" s="205"/>
      <c r="BA1143" s="205"/>
      <c r="BB1143" s="205"/>
      <c r="BC1143" s="205"/>
      <c r="BD1143" s="205"/>
      <c r="BE1143" s="215"/>
      <c r="BF1143" s="215"/>
      <c r="BG1143" s="215"/>
      <c r="BH1143" s="201"/>
      <c r="BJ1143" s="114"/>
      <c r="BK1143" s="114"/>
      <c r="BL1143" s="114"/>
      <c r="BM1143" s="114"/>
      <c r="BN1143" s="114"/>
      <c r="BP1143" s="114"/>
      <c r="BQ1143" s="115"/>
      <c r="BR1143" s="115"/>
      <c r="BS1143" s="115"/>
      <c r="BT1143" s="115"/>
      <c r="BU1143" s="115"/>
      <c r="BV1143" s="115"/>
      <c r="BW1143" s="115"/>
      <c r="BX1143" s="115"/>
      <c r="BY1143" s="115"/>
      <c r="BZ1143" s="115"/>
      <c r="CA1143" s="115"/>
      <c r="CB1143" s="115"/>
      <c r="CC1143" s="201"/>
      <c r="CD1143" s="201"/>
      <c r="CE1143" s="201"/>
      <c r="CG1143" s="223"/>
      <c r="CH1143" s="223"/>
      <c r="CI1143" s="223"/>
      <c r="CJ1143" s="223"/>
      <c r="CK1143" s="223"/>
      <c r="CL1143" s="223"/>
      <c r="CM1143" s="223"/>
      <c r="CN1143" s="223"/>
      <c r="CO1143" s="223"/>
      <c r="CP1143" s="223"/>
      <c r="CQ1143" s="223"/>
      <c r="CR1143" s="223"/>
      <c r="CS1143" s="223"/>
      <c r="CT1143" s="223"/>
      <c r="CU1143" s="223"/>
      <c r="CV1143" s="223"/>
      <c r="CW1143" s="201"/>
      <c r="CX1143" s="201"/>
    </row>
    <row r="1144" spans="3:102">
      <c r="C1144" s="116"/>
      <c r="E1144" s="205"/>
      <c r="F1144" s="205"/>
      <c r="G1144" s="205"/>
      <c r="H1144" s="205"/>
      <c r="I1144" s="205"/>
      <c r="K1144" s="114"/>
      <c r="L1144" s="114"/>
      <c r="M1144" s="114"/>
      <c r="N1144" s="114"/>
      <c r="O1144" s="114"/>
      <c r="Q1144" s="115"/>
      <c r="R1144" s="115"/>
      <c r="S1144" s="115"/>
      <c r="T1144" s="115"/>
      <c r="U1144" s="115"/>
      <c r="W1144" s="223"/>
      <c r="Z1144" s="205"/>
      <c r="AA1144" s="204"/>
      <c r="AB1144" s="204"/>
      <c r="AC1144" s="114"/>
      <c r="AD1144" s="221"/>
      <c r="AE1144" s="221"/>
      <c r="AF1144" s="115"/>
      <c r="AG1144" s="115"/>
      <c r="AH1144" s="115"/>
      <c r="AI1144" s="115"/>
      <c r="AJ1144" s="115"/>
      <c r="AK1144" s="202"/>
      <c r="AL1144" s="222"/>
      <c r="AO1144" s="205"/>
      <c r="AP1144" s="205"/>
      <c r="AQ1144" s="205"/>
      <c r="AR1144" s="205"/>
      <c r="AS1144" s="205"/>
      <c r="AT1144" s="205"/>
      <c r="AU1144" s="205"/>
      <c r="AV1144" s="205"/>
      <c r="AW1144" s="205"/>
      <c r="AX1144" s="205"/>
      <c r="AY1144" s="205"/>
      <c r="AZ1144" s="205"/>
      <c r="BA1144" s="205"/>
      <c r="BB1144" s="205"/>
      <c r="BC1144" s="205"/>
      <c r="BD1144" s="205"/>
      <c r="BE1144" s="215"/>
      <c r="BF1144" s="215"/>
      <c r="BG1144" s="215"/>
      <c r="BH1144" s="201"/>
      <c r="BJ1144" s="114"/>
      <c r="BK1144" s="114"/>
      <c r="BL1144" s="114"/>
      <c r="BM1144" s="114"/>
      <c r="BN1144" s="114"/>
      <c r="BP1144" s="114"/>
      <c r="BQ1144" s="115"/>
      <c r="BR1144" s="115"/>
      <c r="BS1144" s="115"/>
      <c r="BT1144" s="115"/>
      <c r="BU1144" s="115"/>
      <c r="BV1144" s="115"/>
      <c r="BW1144" s="115"/>
      <c r="BX1144" s="115"/>
      <c r="BY1144" s="115"/>
      <c r="BZ1144" s="115"/>
      <c r="CA1144" s="115"/>
      <c r="CB1144" s="115"/>
      <c r="CC1144" s="201"/>
      <c r="CD1144" s="201"/>
      <c r="CE1144" s="201"/>
      <c r="CG1144" s="223"/>
      <c r="CH1144" s="223"/>
      <c r="CI1144" s="223"/>
      <c r="CJ1144" s="223"/>
      <c r="CK1144" s="223"/>
      <c r="CL1144" s="223"/>
      <c r="CM1144" s="223"/>
      <c r="CN1144" s="223"/>
      <c r="CO1144" s="223"/>
      <c r="CP1144" s="223"/>
      <c r="CQ1144" s="223"/>
      <c r="CR1144" s="223"/>
      <c r="CS1144" s="223"/>
      <c r="CT1144" s="223"/>
      <c r="CU1144" s="223"/>
      <c r="CV1144" s="223"/>
      <c r="CW1144" s="201"/>
      <c r="CX1144" s="201"/>
    </row>
    <row r="1145" spans="3:102">
      <c r="C1145" s="116"/>
      <c r="E1145" s="205"/>
      <c r="F1145" s="205"/>
      <c r="G1145" s="205"/>
      <c r="H1145" s="205"/>
      <c r="I1145" s="205"/>
      <c r="K1145" s="114"/>
      <c r="L1145" s="114"/>
      <c r="M1145" s="114"/>
      <c r="N1145" s="114"/>
      <c r="O1145" s="114"/>
      <c r="Q1145" s="115"/>
      <c r="R1145" s="115"/>
      <c r="S1145" s="115"/>
      <c r="T1145" s="115"/>
      <c r="U1145" s="115"/>
      <c r="W1145" s="223"/>
      <c r="Z1145" s="205"/>
      <c r="AA1145" s="204"/>
      <c r="AB1145" s="204"/>
      <c r="AC1145" s="114"/>
      <c r="AD1145" s="221"/>
      <c r="AE1145" s="221"/>
      <c r="AF1145" s="115"/>
      <c r="AG1145" s="115"/>
      <c r="AH1145" s="115"/>
      <c r="AI1145" s="115"/>
      <c r="AJ1145" s="115"/>
      <c r="AK1145" s="202"/>
      <c r="AL1145" s="222"/>
      <c r="AO1145" s="205"/>
      <c r="AP1145" s="205"/>
      <c r="AQ1145" s="205"/>
      <c r="AR1145" s="205"/>
      <c r="AS1145" s="205"/>
      <c r="AT1145" s="205"/>
      <c r="AU1145" s="205"/>
      <c r="AV1145" s="205"/>
      <c r="AW1145" s="205"/>
      <c r="AX1145" s="205"/>
      <c r="AY1145" s="205"/>
      <c r="AZ1145" s="205"/>
      <c r="BA1145" s="205"/>
      <c r="BB1145" s="205"/>
      <c r="BC1145" s="205"/>
      <c r="BD1145" s="205"/>
      <c r="BE1145" s="215"/>
      <c r="BF1145" s="215"/>
      <c r="BG1145" s="215"/>
      <c r="BH1145" s="201"/>
      <c r="BJ1145" s="114"/>
      <c r="BK1145" s="114"/>
      <c r="BL1145" s="114"/>
      <c r="BM1145" s="114"/>
      <c r="BN1145" s="114"/>
      <c r="BP1145" s="114"/>
      <c r="BQ1145" s="115"/>
      <c r="BR1145" s="115"/>
      <c r="BS1145" s="115"/>
      <c r="BT1145" s="115"/>
      <c r="BU1145" s="115"/>
      <c r="BV1145" s="115"/>
      <c r="BW1145" s="115"/>
      <c r="BX1145" s="115"/>
      <c r="BY1145" s="115"/>
      <c r="BZ1145" s="115"/>
      <c r="CA1145" s="115"/>
      <c r="CB1145" s="115"/>
      <c r="CC1145" s="201"/>
      <c r="CD1145" s="201"/>
      <c r="CE1145" s="201"/>
      <c r="CG1145" s="223"/>
      <c r="CH1145" s="223"/>
      <c r="CI1145" s="223"/>
      <c r="CJ1145" s="223"/>
      <c r="CK1145" s="223"/>
      <c r="CL1145" s="223"/>
      <c r="CM1145" s="223"/>
      <c r="CN1145" s="223"/>
      <c r="CO1145" s="223"/>
      <c r="CP1145" s="223"/>
      <c r="CQ1145" s="223"/>
      <c r="CR1145" s="223"/>
      <c r="CS1145" s="223"/>
      <c r="CT1145" s="223"/>
      <c r="CU1145" s="223"/>
      <c r="CV1145" s="223"/>
      <c r="CW1145" s="201"/>
      <c r="CX1145" s="201"/>
    </row>
    <row r="1146" spans="3:102">
      <c r="C1146" s="116"/>
      <c r="E1146" s="205"/>
      <c r="F1146" s="205"/>
      <c r="G1146" s="205"/>
      <c r="H1146" s="205"/>
      <c r="I1146" s="205"/>
      <c r="K1146" s="114"/>
      <c r="L1146" s="114"/>
      <c r="M1146" s="114"/>
      <c r="N1146" s="114"/>
      <c r="O1146" s="114"/>
      <c r="Q1146" s="115"/>
      <c r="R1146" s="115"/>
      <c r="S1146" s="115"/>
      <c r="T1146" s="115"/>
      <c r="U1146" s="115"/>
      <c r="W1146" s="223"/>
      <c r="Z1146" s="205"/>
      <c r="AA1146" s="204"/>
      <c r="AB1146" s="204"/>
      <c r="AC1146" s="114"/>
      <c r="AD1146" s="221"/>
      <c r="AE1146" s="221"/>
      <c r="AF1146" s="115"/>
      <c r="AG1146" s="115"/>
      <c r="AH1146" s="115"/>
      <c r="AI1146" s="115"/>
      <c r="AJ1146" s="115"/>
      <c r="AK1146" s="202"/>
      <c r="AL1146" s="222"/>
      <c r="AO1146" s="205"/>
      <c r="AP1146" s="205"/>
      <c r="AQ1146" s="205"/>
      <c r="AR1146" s="205"/>
      <c r="AS1146" s="205"/>
      <c r="AT1146" s="205"/>
      <c r="AU1146" s="205"/>
      <c r="AV1146" s="205"/>
      <c r="AW1146" s="205"/>
      <c r="AX1146" s="205"/>
      <c r="AY1146" s="205"/>
      <c r="AZ1146" s="205"/>
      <c r="BA1146" s="205"/>
      <c r="BB1146" s="205"/>
      <c r="BC1146" s="205"/>
      <c r="BD1146" s="205"/>
      <c r="BE1146" s="215"/>
      <c r="BF1146" s="215"/>
      <c r="BG1146" s="215"/>
      <c r="BH1146" s="201"/>
      <c r="BJ1146" s="114"/>
      <c r="BK1146" s="114"/>
      <c r="BL1146" s="114"/>
      <c r="BM1146" s="114"/>
      <c r="BN1146" s="114"/>
      <c r="BP1146" s="114"/>
      <c r="BQ1146" s="115"/>
      <c r="BR1146" s="115"/>
      <c r="BS1146" s="115"/>
      <c r="BT1146" s="115"/>
      <c r="BU1146" s="115"/>
      <c r="BV1146" s="115"/>
      <c r="BW1146" s="115"/>
      <c r="BX1146" s="115"/>
      <c r="BY1146" s="115"/>
      <c r="BZ1146" s="115"/>
      <c r="CA1146" s="115"/>
      <c r="CB1146" s="115"/>
      <c r="CC1146" s="201"/>
      <c r="CD1146" s="201"/>
      <c r="CE1146" s="201"/>
      <c r="CG1146" s="223"/>
      <c r="CH1146" s="223"/>
      <c r="CI1146" s="223"/>
      <c r="CJ1146" s="223"/>
      <c r="CK1146" s="223"/>
      <c r="CL1146" s="223"/>
      <c r="CM1146" s="223"/>
      <c r="CN1146" s="223"/>
      <c r="CO1146" s="223"/>
      <c r="CP1146" s="223"/>
      <c r="CQ1146" s="223"/>
      <c r="CR1146" s="223"/>
      <c r="CS1146" s="223"/>
      <c r="CT1146" s="223"/>
      <c r="CU1146" s="223"/>
      <c r="CV1146" s="223"/>
      <c r="CW1146" s="201"/>
      <c r="CX1146" s="201"/>
    </row>
    <row r="1147" spans="3:102">
      <c r="C1147" s="116"/>
      <c r="E1147" s="205"/>
      <c r="F1147" s="205"/>
      <c r="G1147" s="205"/>
      <c r="H1147" s="205"/>
      <c r="I1147" s="205"/>
      <c r="K1147" s="114"/>
      <c r="L1147" s="114"/>
      <c r="M1147" s="114"/>
      <c r="N1147" s="114"/>
      <c r="O1147" s="114"/>
      <c r="Q1147" s="115"/>
      <c r="R1147" s="115"/>
      <c r="S1147" s="115"/>
      <c r="T1147" s="115"/>
      <c r="U1147" s="115"/>
      <c r="W1147" s="223"/>
      <c r="Z1147" s="205"/>
      <c r="AA1147" s="204"/>
      <c r="AB1147" s="204"/>
      <c r="AC1147" s="114"/>
      <c r="AD1147" s="221"/>
      <c r="AE1147" s="221"/>
      <c r="AF1147" s="115"/>
      <c r="AG1147" s="115"/>
      <c r="AH1147" s="115"/>
      <c r="AI1147" s="115"/>
      <c r="AJ1147" s="115"/>
      <c r="AK1147" s="202"/>
      <c r="AL1147" s="222"/>
      <c r="AO1147" s="205"/>
      <c r="AP1147" s="205"/>
      <c r="AQ1147" s="205"/>
      <c r="AR1147" s="205"/>
      <c r="AS1147" s="205"/>
      <c r="AT1147" s="205"/>
      <c r="AU1147" s="205"/>
      <c r="AV1147" s="205"/>
      <c r="AW1147" s="205"/>
      <c r="AX1147" s="205"/>
      <c r="AY1147" s="205"/>
      <c r="AZ1147" s="205"/>
      <c r="BA1147" s="205"/>
      <c r="BB1147" s="205"/>
      <c r="BC1147" s="205"/>
      <c r="BD1147" s="205"/>
      <c r="BE1147" s="215"/>
      <c r="BF1147" s="215"/>
      <c r="BG1147" s="215"/>
      <c r="BH1147" s="201"/>
      <c r="BJ1147" s="114"/>
      <c r="BK1147" s="114"/>
      <c r="BL1147" s="114"/>
      <c r="BM1147" s="114"/>
      <c r="BN1147" s="114"/>
      <c r="BP1147" s="114"/>
      <c r="BQ1147" s="115"/>
      <c r="BR1147" s="115"/>
      <c r="BS1147" s="115"/>
      <c r="BT1147" s="115"/>
      <c r="BU1147" s="115"/>
      <c r="BV1147" s="115"/>
      <c r="BW1147" s="115"/>
      <c r="BX1147" s="115"/>
      <c r="BY1147" s="115"/>
      <c r="BZ1147" s="115"/>
      <c r="CA1147" s="115"/>
      <c r="CB1147" s="115"/>
      <c r="CC1147" s="201"/>
      <c r="CD1147" s="201"/>
      <c r="CE1147" s="201"/>
      <c r="CG1147" s="223"/>
      <c r="CH1147" s="223"/>
      <c r="CI1147" s="223"/>
      <c r="CJ1147" s="223"/>
      <c r="CK1147" s="223"/>
      <c r="CL1147" s="223"/>
      <c r="CM1147" s="223"/>
      <c r="CN1147" s="223"/>
      <c r="CO1147" s="223"/>
      <c r="CP1147" s="223"/>
      <c r="CQ1147" s="223"/>
      <c r="CR1147" s="223"/>
      <c r="CS1147" s="223"/>
      <c r="CT1147" s="223"/>
      <c r="CU1147" s="223"/>
      <c r="CV1147" s="223"/>
      <c r="CW1147" s="201"/>
      <c r="CX1147" s="201"/>
    </row>
    <row r="1148" spans="3:102">
      <c r="C1148" s="116"/>
      <c r="E1148" s="205"/>
      <c r="F1148" s="205"/>
      <c r="G1148" s="205"/>
      <c r="H1148" s="205"/>
      <c r="I1148" s="205"/>
      <c r="K1148" s="114"/>
      <c r="L1148" s="114"/>
      <c r="M1148" s="114"/>
      <c r="N1148" s="114"/>
      <c r="O1148" s="114"/>
      <c r="Q1148" s="115"/>
      <c r="R1148" s="115"/>
      <c r="S1148" s="115"/>
      <c r="T1148" s="115"/>
      <c r="U1148" s="115"/>
      <c r="W1148" s="223"/>
      <c r="Z1148" s="205"/>
      <c r="AA1148" s="204"/>
      <c r="AB1148" s="204"/>
      <c r="AC1148" s="114"/>
      <c r="AD1148" s="221"/>
      <c r="AE1148" s="221"/>
      <c r="AF1148" s="115"/>
      <c r="AG1148" s="115"/>
      <c r="AH1148" s="115"/>
      <c r="AI1148" s="115"/>
      <c r="AJ1148" s="115"/>
      <c r="AK1148" s="202"/>
      <c r="AL1148" s="222"/>
      <c r="AO1148" s="205"/>
      <c r="AP1148" s="205"/>
      <c r="AQ1148" s="205"/>
      <c r="AR1148" s="205"/>
      <c r="AS1148" s="205"/>
      <c r="AT1148" s="205"/>
      <c r="AU1148" s="205"/>
      <c r="AV1148" s="205"/>
      <c r="AW1148" s="205"/>
      <c r="AX1148" s="205"/>
      <c r="AY1148" s="205"/>
      <c r="AZ1148" s="205"/>
      <c r="BA1148" s="205"/>
      <c r="BB1148" s="205"/>
      <c r="BC1148" s="205"/>
      <c r="BD1148" s="205"/>
      <c r="BE1148" s="215"/>
      <c r="BF1148" s="215"/>
      <c r="BG1148" s="215"/>
      <c r="BH1148" s="201"/>
      <c r="BJ1148" s="114"/>
      <c r="BK1148" s="114"/>
      <c r="BL1148" s="114"/>
      <c r="BM1148" s="114"/>
      <c r="BN1148" s="114"/>
      <c r="BP1148" s="114"/>
      <c r="BQ1148" s="115"/>
      <c r="BR1148" s="115"/>
      <c r="BS1148" s="115"/>
      <c r="BT1148" s="115"/>
      <c r="BU1148" s="115"/>
      <c r="BV1148" s="115"/>
      <c r="BW1148" s="115"/>
      <c r="BX1148" s="115"/>
      <c r="BY1148" s="115"/>
      <c r="BZ1148" s="115"/>
      <c r="CA1148" s="115"/>
      <c r="CB1148" s="115"/>
      <c r="CC1148" s="201"/>
      <c r="CD1148" s="201"/>
      <c r="CE1148" s="201"/>
      <c r="CG1148" s="223"/>
      <c r="CH1148" s="223"/>
      <c r="CI1148" s="223"/>
      <c r="CJ1148" s="223"/>
      <c r="CK1148" s="223"/>
      <c r="CL1148" s="223"/>
      <c r="CM1148" s="223"/>
      <c r="CN1148" s="223"/>
      <c r="CO1148" s="223"/>
      <c r="CP1148" s="223"/>
      <c r="CQ1148" s="223"/>
      <c r="CR1148" s="223"/>
      <c r="CS1148" s="223"/>
      <c r="CT1148" s="223"/>
      <c r="CU1148" s="223"/>
      <c r="CV1148" s="223"/>
      <c r="CW1148" s="201"/>
      <c r="CX1148" s="201"/>
    </row>
    <row r="1149" spans="3:102">
      <c r="C1149" s="116"/>
      <c r="E1149" s="205"/>
      <c r="F1149" s="205"/>
      <c r="G1149" s="205"/>
      <c r="H1149" s="205"/>
      <c r="I1149" s="205"/>
      <c r="K1149" s="114"/>
      <c r="L1149" s="114"/>
      <c r="M1149" s="114"/>
      <c r="N1149" s="114"/>
      <c r="O1149" s="114"/>
      <c r="Q1149" s="115"/>
      <c r="R1149" s="115"/>
      <c r="S1149" s="115"/>
      <c r="T1149" s="115"/>
      <c r="U1149" s="115"/>
      <c r="W1149" s="223"/>
      <c r="Z1149" s="205"/>
      <c r="AA1149" s="204"/>
      <c r="AB1149" s="204"/>
      <c r="AC1149" s="114"/>
      <c r="AD1149" s="221"/>
      <c r="AE1149" s="221"/>
      <c r="AF1149" s="115"/>
      <c r="AG1149" s="115"/>
      <c r="AH1149" s="115"/>
      <c r="AI1149" s="115"/>
      <c r="AJ1149" s="115"/>
      <c r="AK1149" s="202"/>
      <c r="AL1149" s="222"/>
      <c r="AO1149" s="205"/>
      <c r="AP1149" s="205"/>
      <c r="AQ1149" s="205"/>
      <c r="AR1149" s="205"/>
      <c r="AS1149" s="205"/>
      <c r="AT1149" s="205"/>
      <c r="AU1149" s="205"/>
      <c r="AV1149" s="205"/>
      <c r="AW1149" s="205"/>
      <c r="AX1149" s="205"/>
      <c r="AY1149" s="205"/>
      <c r="AZ1149" s="205"/>
      <c r="BA1149" s="205"/>
      <c r="BB1149" s="205"/>
      <c r="BC1149" s="205"/>
      <c r="BD1149" s="205"/>
      <c r="BE1149" s="215"/>
      <c r="BF1149" s="215"/>
      <c r="BG1149" s="215"/>
      <c r="BH1149" s="201"/>
      <c r="BJ1149" s="114"/>
      <c r="BK1149" s="114"/>
      <c r="BL1149" s="114"/>
      <c r="BM1149" s="114"/>
      <c r="BN1149" s="114"/>
      <c r="BP1149" s="114"/>
      <c r="BQ1149" s="115"/>
      <c r="BR1149" s="115"/>
      <c r="BS1149" s="115"/>
      <c r="BT1149" s="115"/>
      <c r="BU1149" s="115"/>
      <c r="BV1149" s="115"/>
      <c r="BW1149" s="115"/>
      <c r="BX1149" s="115"/>
      <c r="BY1149" s="115"/>
      <c r="BZ1149" s="115"/>
      <c r="CA1149" s="115"/>
      <c r="CB1149" s="115"/>
      <c r="CC1149" s="201"/>
      <c r="CD1149" s="201"/>
      <c r="CE1149" s="201"/>
      <c r="CG1149" s="223"/>
      <c r="CH1149" s="223"/>
      <c r="CI1149" s="223"/>
      <c r="CJ1149" s="223"/>
      <c r="CK1149" s="223"/>
      <c r="CL1149" s="223"/>
      <c r="CM1149" s="223"/>
      <c r="CN1149" s="223"/>
      <c r="CO1149" s="223"/>
      <c r="CP1149" s="223"/>
      <c r="CQ1149" s="223"/>
      <c r="CR1149" s="223"/>
      <c r="CS1149" s="223"/>
      <c r="CT1149" s="223"/>
      <c r="CU1149" s="223"/>
      <c r="CV1149" s="223"/>
      <c r="CW1149" s="201"/>
      <c r="CX1149" s="201"/>
    </row>
    <row r="1150" spans="3:102">
      <c r="C1150" s="116"/>
      <c r="E1150" s="205"/>
      <c r="F1150" s="205"/>
      <c r="G1150" s="205"/>
      <c r="H1150" s="205"/>
      <c r="I1150" s="205"/>
      <c r="K1150" s="114"/>
      <c r="L1150" s="114"/>
      <c r="M1150" s="114"/>
      <c r="N1150" s="114"/>
      <c r="O1150" s="114"/>
      <c r="Q1150" s="115"/>
      <c r="R1150" s="115"/>
      <c r="S1150" s="115"/>
      <c r="T1150" s="115"/>
      <c r="U1150" s="115"/>
      <c r="W1150" s="223"/>
      <c r="Z1150" s="205"/>
      <c r="AA1150" s="204"/>
      <c r="AB1150" s="204"/>
      <c r="AC1150" s="114"/>
      <c r="AD1150" s="221"/>
      <c r="AE1150" s="221"/>
      <c r="AF1150" s="115"/>
      <c r="AG1150" s="115"/>
      <c r="AH1150" s="115"/>
      <c r="AI1150" s="115"/>
      <c r="AJ1150" s="115"/>
      <c r="AK1150" s="202"/>
      <c r="AL1150" s="222"/>
      <c r="AO1150" s="205"/>
      <c r="AP1150" s="205"/>
      <c r="AQ1150" s="205"/>
      <c r="AR1150" s="205"/>
      <c r="AS1150" s="205"/>
      <c r="AT1150" s="205"/>
      <c r="AU1150" s="205"/>
      <c r="AV1150" s="205"/>
      <c r="AW1150" s="205"/>
      <c r="AX1150" s="205"/>
      <c r="AY1150" s="205"/>
      <c r="AZ1150" s="205"/>
      <c r="BA1150" s="205"/>
      <c r="BB1150" s="205"/>
      <c r="BC1150" s="205"/>
      <c r="BD1150" s="205"/>
      <c r="BE1150" s="215"/>
      <c r="BF1150" s="215"/>
      <c r="BG1150" s="215"/>
      <c r="BH1150" s="201"/>
      <c r="BJ1150" s="114"/>
      <c r="BK1150" s="114"/>
      <c r="BL1150" s="114"/>
      <c r="BM1150" s="114"/>
      <c r="BN1150" s="114"/>
      <c r="BP1150" s="114"/>
      <c r="BQ1150" s="115"/>
      <c r="BR1150" s="115"/>
      <c r="BS1150" s="115"/>
      <c r="BT1150" s="115"/>
      <c r="BU1150" s="115"/>
      <c r="BV1150" s="115"/>
      <c r="BW1150" s="115"/>
      <c r="BX1150" s="115"/>
      <c r="BY1150" s="115"/>
      <c r="BZ1150" s="115"/>
      <c r="CA1150" s="115"/>
      <c r="CB1150" s="115"/>
      <c r="CC1150" s="201"/>
      <c r="CD1150" s="201"/>
      <c r="CE1150" s="201"/>
      <c r="CG1150" s="223"/>
      <c r="CH1150" s="223"/>
      <c r="CI1150" s="223"/>
      <c r="CJ1150" s="223"/>
      <c r="CK1150" s="223"/>
      <c r="CL1150" s="223"/>
      <c r="CM1150" s="223"/>
      <c r="CN1150" s="223"/>
      <c r="CO1150" s="223"/>
      <c r="CP1150" s="223"/>
      <c r="CQ1150" s="223"/>
      <c r="CR1150" s="223"/>
      <c r="CS1150" s="223"/>
      <c r="CT1150" s="223"/>
      <c r="CU1150" s="223"/>
      <c r="CV1150" s="223"/>
      <c r="CW1150" s="201"/>
      <c r="CX1150" s="201"/>
    </row>
    <row r="1151" spans="3:102">
      <c r="C1151" s="116"/>
      <c r="E1151" s="205"/>
      <c r="F1151" s="205"/>
      <c r="G1151" s="205"/>
      <c r="H1151" s="205"/>
      <c r="I1151" s="205"/>
      <c r="K1151" s="114"/>
      <c r="L1151" s="114"/>
      <c r="M1151" s="114"/>
      <c r="N1151" s="114"/>
      <c r="O1151" s="114"/>
      <c r="Q1151" s="115"/>
      <c r="R1151" s="115"/>
      <c r="S1151" s="115"/>
      <c r="T1151" s="115"/>
      <c r="U1151" s="115"/>
      <c r="W1151" s="223"/>
      <c r="Z1151" s="205"/>
      <c r="AA1151" s="204"/>
      <c r="AB1151" s="204"/>
      <c r="AC1151" s="114"/>
      <c r="AD1151" s="221"/>
      <c r="AE1151" s="221"/>
      <c r="AF1151" s="115"/>
      <c r="AG1151" s="115"/>
      <c r="AH1151" s="115"/>
      <c r="AI1151" s="115"/>
      <c r="AJ1151" s="115"/>
      <c r="AK1151" s="202"/>
      <c r="AL1151" s="222"/>
      <c r="AO1151" s="205"/>
      <c r="AP1151" s="205"/>
      <c r="AQ1151" s="205"/>
      <c r="AR1151" s="205"/>
      <c r="AS1151" s="205"/>
      <c r="AT1151" s="205"/>
      <c r="AU1151" s="205"/>
      <c r="AV1151" s="205"/>
      <c r="AW1151" s="205"/>
      <c r="AX1151" s="205"/>
      <c r="AY1151" s="205"/>
      <c r="AZ1151" s="205"/>
      <c r="BA1151" s="205"/>
      <c r="BB1151" s="205"/>
      <c r="BC1151" s="205"/>
      <c r="BD1151" s="205"/>
      <c r="BE1151" s="215"/>
      <c r="BF1151" s="215"/>
      <c r="BG1151" s="215"/>
      <c r="BH1151" s="201"/>
      <c r="BJ1151" s="114"/>
      <c r="BK1151" s="114"/>
      <c r="BL1151" s="114"/>
      <c r="BM1151" s="114"/>
      <c r="BN1151" s="114"/>
      <c r="BP1151" s="114"/>
      <c r="BQ1151" s="115"/>
      <c r="BR1151" s="115"/>
      <c r="BS1151" s="115"/>
      <c r="BT1151" s="115"/>
      <c r="BU1151" s="115"/>
      <c r="BV1151" s="115"/>
      <c r="BW1151" s="115"/>
      <c r="BX1151" s="115"/>
      <c r="BY1151" s="115"/>
      <c r="BZ1151" s="115"/>
      <c r="CA1151" s="115"/>
      <c r="CB1151" s="115"/>
      <c r="CC1151" s="201"/>
      <c r="CD1151" s="201"/>
      <c r="CE1151" s="201"/>
      <c r="CG1151" s="223"/>
      <c r="CH1151" s="223"/>
      <c r="CI1151" s="223"/>
      <c r="CJ1151" s="223"/>
      <c r="CK1151" s="223"/>
      <c r="CL1151" s="223"/>
      <c r="CM1151" s="223"/>
      <c r="CN1151" s="223"/>
      <c r="CO1151" s="223"/>
      <c r="CP1151" s="223"/>
      <c r="CQ1151" s="223"/>
      <c r="CR1151" s="223"/>
      <c r="CS1151" s="223"/>
      <c r="CT1151" s="223"/>
      <c r="CU1151" s="223"/>
      <c r="CV1151" s="223"/>
      <c r="CW1151" s="201"/>
      <c r="CX1151" s="201"/>
    </row>
    <row r="1152" spans="3:102">
      <c r="C1152" s="116"/>
      <c r="E1152" s="205"/>
      <c r="F1152" s="205"/>
      <c r="G1152" s="205"/>
      <c r="H1152" s="205"/>
      <c r="I1152" s="205"/>
      <c r="K1152" s="114"/>
      <c r="L1152" s="114"/>
      <c r="M1152" s="114"/>
      <c r="N1152" s="114"/>
      <c r="O1152" s="114"/>
      <c r="Q1152" s="115"/>
      <c r="R1152" s="115"/>
      <c r="S1152" s="115"/>
      <c r="T1152" s="115"/>
      <c r="U1152" s="115"/>
      <c r="W1152" s="223"/>
      <c r="Z1152" s="205"/>
      <c r="AA1152" s="204"/>
      <c r="AB1152" s="204"/>
      <c r="AC1152" s="114"/>
      <c r="AD1152" s="221"/>
      <c r="AE1152" s="221"/>
      <c r="AF1152" s="115"/>
      <c r="AG1152" s="115"/>
      <c r="AH1152" s="115"/>
      <c r="AI1152" s="115"/>
      <c r="AJ1152" s="115"/>
      <c r="AK1152" s="202"/>
      <c r="AL1152" s="222"/>
      <c r="AO1152" s="205"/>
      <c r="AP1152" s="205"/>
      <c r="AQ1152" s="205"/>
      <c r="AR1152" s="205"/>
      <c r="AS1152" s="205"/>
      <c r="AT1152" s="205"/>
      <c r="AU1152" s="205"/>
      <c r="AV1152" s="205"/>
      <c r="AW1152" s="205"/>
      <c r="AX1152" s="205"/>
      <c r="AY1152" s="205"/>
      <c r="AZ1152" s="205"/>
      <c r="BA1152" s="205"/>
      <c r="BB1152" s="205"/>
      <c r="BC1152" s="205"/>
      <c r="BD1152" s="205"/>
      <c r="BE1152" s="215"/>
      <c r="BF1152" s="215"/>
      <c r="BG1152" s="215"/>
      <c r="BH1152" s="201"/>
      <c r="BJ1152" s="114"/>
      <c r="BK1152" s="114"/>
      <c r="BL1152" s="114"/>
      <c r="BM1152" s="114"/>
      <c r="BN1152" s="114"/>
      <c r="BP1152" s="114"/>
      <c r="BQ1152" s="115"/>
      <c r="BR1152" s="115"/>
      <c r="BS1152" s="115"/>
      <c r="BT1152" s="115"/>
      <c r="BU1152" s="115"/>
      <c r="BV1152" s="115"/>
      <c r="BW1152" s="115"/>
      <c r="BX1152" s="115"/>
      <c r="BY1152" s="115"/>
      <c r="BZ1152" s="115"/>
      <c r="CA1152" s="115"/>
      <c r="CB1152" s="115"/>
      <c r="CC1152" s="201"/>
      <c r="CD1152" s="201"/>
      <c r="CE1152" s="201"/>
      <c r="CG1152" s="223"/>
      <c r="CH1152" s="223"/>
      <c r="CI1152" s="223"/>
      <c r="CJ1152" s="223"/>
      <c r="CK1152" s="223"/>
      <c r="CL1152" s="223"/>
      <c r="CM1152" s="223"/>
      <c r="CN1152" s="223"/>
      <c r="CO1152" s="223"/>
      <c r="CP1152" s="223"/>
      <c r="CQ1152" s="223"/>
      <c r="CR1152" s="223"/>
      <c r="CS1152" s="223"/>
      <c r="CT1152" s="223"/>
      <c r="CU1152" s="223"/>
      <c r="CV1152" s="223"/>
      <c r="CW1152" s="201"/>
      <c r="CX1152" s="201"/>
    </row>
    <row r="1153" spans="3:102">
      <c r="C1153" s="116"/>
      <c r="E1153" s="205"/>
      <c r="F1153" s="205"/>
      <c r="G1153" s="205"/>
      <c r="H1153" s="205"/>
      <c r="I1153" s="205"/>
      <c r="K1153" s="114"/>
      <c r="L1153" s="114"/>
      <c r="M1153" s="114"/>
      <c r="N1153" s="114"/>
      <c r="O1153" s="114"/>
      <c r="Q1153" s="115"/>
      <c r="R1153" s="115"/>
      <c r="S1153" s="115"/>
      <c r="T1153" s="115"/>
      <c r="U1153" s="115"/>
      <c r="W1153" s="223"/>
      <c r="Z1153" s="205"/>
      <c r="AA1153" s="204"/>
      <c r="AB1153" s="204"/>
      <c r="AC1153" s="114"/>
      <c r="AD1153" s="221"/>
      <c r="AE1153" s="221"/>
      <c r="AF1153" s="115"/>
      <c r="AG1153" s="115"/>
      <c r="AH1153" s="115"/>
      <c r="AI1153" s="115"/>
      <c r="AJ1153" s="115"/>
      <c r="AK1153" s="202"/>
      <c r="AL1153" s="222"/>
      <c r="AO1153" s="205"/>
      <c r="AP1153" s="205"/>
      <c r="AQ1153" s="205"/>
      <c r="AR1153" s="205"/>
      <c r="AS1153" s="205"/>
      <c r="AT1153" s="205"/>
      <c r="AU1153" s="205"/>
      <c r="AV1153" s="205"/>
      <c r="AW1153" s="205"/>
      <c r="AX1153" s="205"/>
      <c r="AY1153" s="205"/>
      <c r="AZ1153" s="205"/>
      <c r="BA1153" s="205"/>
      <c r="BB1153" s="205"/>
      <c r="BC1153" s="205"/>
      <c r="BD1153" s="205"/>
      <c r="BE1153" s="215"/>
      <c r="BF1153" s="215"/>
      <c r="BG1153" s="215"/>
      <c r="BH1153" s="201"/>
      <c r="BJ1153" s="114"/>
      <c r="BK1153" s="114"/>
      <c r="BL1153" s="114"/>
      <c r="BM1153" s="114"/>
      <c r="BN1153" s="114"/>
      <c r="BP1153" s="114"/>
      <c r="BQ1153" s="115"/>
      <c r="BR1153" s="115"/>
      <c r="BS1153" s="115"/>
      <c r="BT1153" s="115"/>
      <c r="BU1153" s="115"/>
      <c r="BV1153" s="115"/>
      <c r="BW1153" s="115"/>
      <c r="BX1153" s="115"/>
      <c r="BY1153" s="115"/>
      <c r="BZ1153" s="115"/>
      <c r="CA1153" s="115"/>
      <c r="CB1153" s="115"/>
      <c r="CC1153" s="201"/>
      <c r="CD1153" s="201"/>
      <c r="CE1153" s="201"/>
      <c r="CG1153" s="223"/>
      <c r="CH1153" s="223"/>
      <c r="CI1153" s="223"/>
      <c r="CJ1153" s="223"/>
      <c r="CK1153" s="223"/>
      <c r="CL1153" s="223"/>
      <c r="CM1153" s="223"/>
      <c r="CN1153" s="223"/>
      <c r="CO1153" s="223"/>
      <c r="CP1153" s="223"/>
      <c r="CQ1153" s="223"/>
      <c r="CR1153" s="223"/>
      <c r="CS1153" s="223"/>
      <c r="CT1153" s="223"/>
      <c r="CU1153" s="223"/>
      <c r="CV1153" s="223"/>
      <c r="CW1153" s="201"/>
      <c r="CX1153" s="201"/>
    </row>
    <row r="1154" spans="3:102">
      <c r="C1154" s="116"/>
      <c r="E1154" s="205"/>
      <c r="F1154" s="205"/>
      <c r="G1154" s="205"/>
      <c r="H1154" s="205"/>
      <c r="I1154" s="205"/>
      <c r="K1154" s="114"/>
      <c r="L1154" s="114"/>
      <c r="M1154" s="114"/>
      <c r="N1154" s="114"/>
      <c r="O1154" s="114"/>
      <c r="Q1154" s="115"/>
      <c r="R1154" s="115"/>
      <c r="S1154" s="115"/>
      <c r="T1154" s="115"/>
      <c r="U1154" s="115"/>
      <c r="W1154" s="223"/>
      <c r="Z1154" s="205"/>
      <c r="AA1154" s="204"/>
      <c r="AB1154" s="204"/>
      <c r="AC1154" s="114"/>
      <c r="AD1154" s="221"/>
      <c r="AE1154" s="221"/>
      <c r="AF1154" s="115"/>
      <c r="AG1154" s="115"/>
      <c r="AH1154" s="115"/>
      <c r="AI1154" s="115"/>
      <c r="AJ1154" s="115"/>
      <c r="AK1154" s="202"/>
      <c r="AL1154" s="222"/>
      <c r="AO1154" s="205"/>
      <c r="AP1154" s="205"/>
      <c r="AQ1154" s="205"/>
      <c r="AR1154" s="205"/>
      <c r="AS1154" s="205"/>
      <c r="AT1154" s="205"/>
      <c r="AU1154" s="205"/>
      <c r="AV1154" s="205"/>
      <c r="AW1154" s="205"/>
      <c r="AX1154" s="205"/>
      <c r="AY1154" s="205"/>
      <c r="AZ1154" s="205"/>
      <c r="BA1154" s="205"/>
      <c r="BB1154" s="205"/>
      <c r="BC1154" s="205"/>
      <c r="BD1154" s="205"/>
      <c r="BE1154" s="215"/>
      <c r="BF1154" s="215"/>
      <c r="BG1154" s="215"/>
      <c r="BH1154" s="201"/>
      <c r="BJ1154" s="114"/>
      <c r="BK1154" s="114"/>
      <c r="BL1154" s="114"/>
      <c r="BM1154" s="114"/>
      <c r="BN1154" s="114"/>
      <c r="BP1154" s="114"/>
      <c r="BQ1154" s="115"/>
      <c r="BR1154" s="115"/>
      <c r="BS1154" s="115"/>
      <c r="BT1154" s="115"/>
      <c r="BU1154" s="115"/>
      <c r="BV1154" s="115"/>
      <c r="BW1154" s="115"/>
      <c r="BX1154" s="115"/>
      <c r="BY1154" s="115"/>
      <c r="BZ1154" s="115"/>
      <c r="CA1154" s="115"/>
      <c r="CB1154" s="115"/>
      <c r="CC1154" s="201"/>
      <c r="CD1154" s="201"/>
      <c r="CE1154" s="201"/>
      <c r="CG1154" s="223"/>
      <c r="CH1154" s="223"/>
      <c r="CI1154" s="223"/>
      <c r="CJ1154" s="223"/>
      <c r="CK1154" s="223"/>
      <c r="CL1154" s="223"/>
      <c r="CM1154" s="223"/>
      <c r="CN1154" s="223"/>
      <c r="CO1154" s="223"/>
      <c r="CP1154" s="223"/>
      <c r="CQ1154" s="223"/>
      <c r="CR1154" s="223"/>
      <c r="CS1154" s="223"/>
      <c r="CT1154" s="223"/>
      <c r="CU1154" s="223"/>
      <c r="CV1154" s="223"/>
      <c r="CW1154" s="201"/>
      <c r="CX1154" s="201"/>
    </row>
    <row r="1155" spans="3:102">
      <c r="C1155" s="116"/>
      <c r="E1155" s="205"/>
      <c r="F1155" s="205"/>
      <c r="G1155" s="205"/>
      <c r="H1155" s="205"/>
      <c r="I1155" s="205"/>
      <c r="K1155" s="114"/>
      <c r="L1155" s="114"/>
      <c r="M1155" s="114"/>
      <c r="N1155" s="114"/>
      <c r="O1155" s="114"/>
      <c r="Q1155" s="115"/>
      <c r="R1155" s="115"/>
      <c r="S1155" s="115"/>
      <c r="T1155" s="115"/>
      <c r="U1155" s="115"/>
      <c r="W1155" s="223"/>
      <c r="Z1155" s="205"/>
      <c r="AA1155" s="204"/>
      <c r="AB1155" s="204"/>
      <c r="AC1155" s="114"/>
      <c r="AD1155" s="221"/>
      <c r="AE1155" s="221"/>
      <c r="AF1155" s="115"/>
      <c r="AG1155" s="115"/>
      <c r="AH1155" s="115"/>
      <c r="AI1155" s="115"/>
      <c r="AJ1155" s="115"/>
      <c r="AK1155" s="202"/>
      <c r="AL1155" s="222"/>
      <c r="AO1155" s="205"/>
      <c r="AP1155" s="205"/>
      <c r="AQ1155" s="205"/>
      <c r="AR1155" s="205"/>
      <c r="AS1155" s="205"/>
      <c r="AT1155" s="205"/>
      <c r="AU1155" s="205"/>
      <c r="AV1155" s="205"/>
      <c r="AW1155" s="205"/>
      <c r="AX1155" s="205"/>
      <c r="AY1155" s="205"/>
      <c r="AZ1155" s="205"/>
      <c r="BA1155" s="205"/>
      <c r="BB1155" s="205"/>
      <c r="BC1155" s="205"/>
      <c r="BD1155" s="205"/>
      <c r="BE1155" s="215"/>
      <c r="BF1155" s="215"/>
      <c r="BG1155" s="215"/>
      <c r="BH1155" s="201"/>
      <c r="BJ1155" s="114"/>
      <c r="BK1155" s="114"/>
      <c r="BL1155" s="114"/>
      <c r="BM1155" s="114"/>
      <c r="BN1155" s="114"/>
      <c r="BP1155" s="114"/>
      <c r="BQ1155" s="115"/>
      <c r="BR1155" s="115"/>
      <c r="BS1155" s="115"/>
      <c r="BT1155" s="115"/>
      <c r="BU1155" s="115"/>
      <c r="BV1155" s="115"/>
      <c r="BW1155" s="115"/>
      <c r="BX1155" s="115"/>
      <c r="BY1155" s="115"/>
      <c r="BZ1155" s="115"/>
      <c r="CA1155" s="115"/>
      <c r="CB1155" s="115"/>
      <c r="CC1155" s="201"/>
      <c r="CD1155" s="201"/>
      <c r="CE1155" s="201"/>
      <c r="CG1155" s="223"/>
      <c r="CH1155" s="223"/>
      <c r="CI1155" s="223"/>
      <c r="CJ1155" s="223"/>
      <c r="CK1155" s="223"/>
      <c r="CL1155" s="223"/>
      <c r="CM1155" s="223"/>
      <c r="CN1155" s="223"/>
      <c r="CO1155" s="223"/>
      <c r="CP1155" s="223"/>
      <c r="CQ1155" s="223"/>
      <c r="CR1155" s="223"/>
      <c r="CS1155" s="223"/>
      <c r="CT1155" s="223"/>
      <c r="CU1155" s="223"/>
      <c r="CV1155" s="223"/>
      <c r="CW1155" s="201"/>
      <c r="CX1155" s="201"/>
    </row>
    <row r="1156" spans="3:102">
      <c r="C1156" s="116"/>
      <c r="E1156" s="205"/>
      <c r="F1156" s="205"/>
      <c r="G1156" s="205"/>
      <c r="H1156" s="205"/>
      <c r="I1156" s="205"/>
      <c r="K1156" s="114"/>
      <c r="L1156" s="114"/>
      <c r="M1156" s="114"/>
      <c r="N1156" s="114"/>
      <c r="O1156" s="114"/>
      <c r="Q1156" s="115"/>
      <c r="R1156" s="115"/>
      <c r="S1156" s="115"/>
      <c r="T1156" s="115"/>
      <c r="U1156" s="115"/>
      <c r="W1156" s="223"/>
      <c r="Z1156" s="205"/>
      <c r="AA1156" s="204"/>
      <c r="AB1156" s="204"/>
      <c r="AC1156" s="114"/>
      <c r="AD1156" s="221"/>
      <c r="AE1156" s="221"/>
      <c r="AF1156" s="115"/>
      <c r="AG1156" s="115"/>
      <c r="AH1156" s="115"/>
      <c r="AI1156" s="115"/>
      <c r="AJ1156" s="115"/>
      <c r="AK1156" s="202"/>
      <c r="AL1156" s="222"/>
      <c r="AO1156" s="205"/>
      <c r="AP1156" s="205"/>
      <c r="AQ1156" s="205"/>
      <c r="AR1156" s="205"/>
      <c r="AS1156" s="205"/>
      <c r="AT1156" s="205"/>
      <c r="AU1156" s="205"/>
      <c r="AV1156" s="205"/>
      <c r="AW1156" s="205"/>
      <c r="AX1156" s="205"/>
      <c r="AY1156" s="205"/>
      <c r="AZ1156" s="205"/>
      <c r="BA1156" s="205"/>
      <c r="BB1156" s="205"/>
      <c r="BC1156" s="205"/>
      <c r="BD1156" s="205"/>
      <c r="BE1156" s="215"/>
      <c r="BF1156" s="215"/>
      <c r="BG1156" s="215"/>
      <c r="BH1156" s="201"/>
      <c r="BJ1156" s="114"/>
      <c r="BK1156" s="114"/>
      <c r="BL1156" s="114"/>
      <c r="BM1156" s="114"/>
      <c r="BN1156" s="114"/>
      <c r="BP1156" s="114"/>
      <c r="BQ1156" s="115"/>
      <c r="BR1156" s="115"/>
      <c r="BS1156" s="115"/>
      <c r="BT1156" s="115"/>
      <c r="BU1156" s="115"/>
      <c r="BV1156" s="115"/>
      <c r="BW1156" s="115"/>
      <c r="BX1156" s="115"/>
      <c r="BY1156" s="115"/>
      <c r="BZ1156" s="115"/>
      <c r="CA1156" s="115"/>
      <c r="CB1156" s="115"/>
      <c r="CC1156" s="201"/>
      <c r="CD1156" s="201"/>
      <c r="CE1156" s="201"/>
      <c r="CG1156" s="223"/>
      <c r="CH1156" s="223"/>
      <c r="CI1156" s="223"/>
      <c r="CJ1156" s="223"/>
      <c r="CK1156" s="223"/>
      <c r="CL1156" s="223"/>
      <c r="CM1156" s="223"/>
      <c r="CN1156" s="223"/>
      <c r="CO1156" s="223"/>
      <c r="CP1156" s="223"/>
      <c r="CQ1156" s="223"/>
      <c r="CR1156" s="223"/>
      <c r="CS1156" s="223"/>
      <c r="CT1156" s="223"/>
      <c r="CU1156" s="223"/>
      <c r="CV1156" s="223"/>
      <c r="CW1156" s="201"/>
      <c r="CX1156" s="201"/>
    </row>
    <row r="1157" spans="3:102">
      <c r="C1157" s="116"/>
      <c r="E1157" s="205"/>
      <c r="F1157" s="205"/>
      <c r="G1157" s="205"/>
      <c r="H1157" s="205"/>
      <c r="I1157" s="205"/>
      <c r="K1157" s="114"/>
      <c r="L1157" s="114"/>
      <c r="M1157" s="114"/>
      <c r="N1157" s="114"/>
      <c r="O1157" s="114"/>
      <c r="Q1157" s="115"/>
      <c r="R1157" s="115"/>
      <c r="S1157" s="115"/>
      <c r="T1157" s="115"/>
      <c r="U1157" s="115"/>
      <c r="W1157" s="223"/>
      <c r="Z1157" s="205"/>
      <c r="AA1157" s="204"/>
      <c r="AB1157" s="204"/>
      <c r="AC1157" s="114"/>
      <c r="AD1157" s="221"/>
      <c r="AE1157" s="221"/>
      <c r="AF1157" s="115"/>
      <c r="AG1157" s="115"/>
      <c r="AH1157" s="115"/>
      <c r="AI1157" s="115"/>
      <c r="AJ1157" s="115"/>
      <c r="AK1157" s="202"/>
      <c r="AL1157" s="222"/>
      <c r="AO1157" s="205"/>
      <c r="AP1157" s="205"/>
      <c r="AQ1157" s="205"/>
      <c r="AR1157" s="205"/>
      <c r="AS1157" s="205"/>
      <c r="AT1157" s="205"/>
      <c r="AU1157" s="205"/>
      <c r="AV1157" s="205"/>
      <c r="AW1157" s="205"/>
      <c r="AX1157" s="205"/>
      <c r="AY1157" s="205"/>
      <c r="AZ1157" s="205"/>
      <c r="BA1157" s="205"/>
      <c r="BB1157" s="205"/>
      <c r="BC1157" s="205"/>
      <c r="BD1157" s="205"/>
      <c r="BE1157" s="215"/>
      <c r="BF1157" s="215"/>
      <c r="BG1157" s="215"/>
      <c r="BH1157" s="201"/>
      <c r="BJ1157" s="114"/>
      <c r="BK1157" s="114"/>
      <c r="BL1157" s="114"/>
      <c r="BM1157" s="114"/>
      <c r="BN1157" s="114"/>
      <c r="BP1157" s="114"/>
      <c r="BQ1157" s="115"/>
      <c r="BR1157" s="115"/>
      <c r="BS1157" s="115"/>
      <c r="BT1157" s="115"/>
      <c r="BU1157" s="115"/>
      <c r="BV1157" s="115"/>
      <c r="BW1157" s="115"/>
      <c r="BX1157" s="115"/>
      <c r="BY1157" s="115"/>
      <c r="BZ1157" s="115"/>
      <c r="CA1157" s="115"/>
      <c r="CB1157" s="115"/>
      <c r="CC1157" s="201"/>
      <c r="CD1157" s="201"/>
      <c r="CE1157" s="201"/>
      <c r="CG1157" s="223"/>
      <c r="CH1157" s="223"/>
      <c r="CI1157" s="223"/>
      <c r="CJ1157" s="223"/>
      <c r="CK1157" s="223"/>
      <c r="CL1157" s="223"/>
      <c r="CM1157" s="223"/>
      <c r="CN1157" s="223"/>
      <c r="CO1157" s="223"/>
      <c r="CP1157" s="223"/>
      <c r="CQ1157" s="223"/>
      <c r="CR1157" s="223"/>
      <c r="CS1157" s="223"/>
      <c r="CT1157" s="223"/>
      <c r="CU1157" s="223"/>
      <c r="CV1157" s="223"/>
      <c r="CW1157" s="201"/>
      <c r="CX1157" s="201"/>
    </row>
    <row r="1158" spans="3:102">
      <c r="C1158" s="116"/>
      <c r="E1158" s="205"/>
      <c r="F1158" s="205"/>
      <c r="G1158" s="205"/>
      <c r="H1158" s="205"/>
      <c r="I1158" s="205"/>
      <c r="K1158" s="114"/>
      <c r="L1158" s="114"/>
      <c r="M1158" s="114"/>
      <c r="N1158" s="114"/>
      <c r="O1158" s="114"/>
      <c r="Q1158" s="115"/>
      <c r="R1158" s="115"/>
      <c r="S1158" s="115"/>
      <c r="T1158" s="115"/>
      <c r="U1158" s="115"/>
      <c r="W1158" s="223"/>
      <c r="Z1158" s="205"/>
      <c r="AA1158" s="204"/>
      <c r="AB1158" s="204"/>
      <c r="AC1158" s="114"/>
      <c r="AD1158" s="221"/>
      <c r="AE1158" s="221"/>
      <c r="AF1158" s="115"/>
      <c r="AG1158" s="115"/>
      <c r="AH1158" s="115"/>
      <c r="AI1158" s="115"/>
      <c r="AJ1158" s="115"/>
      <c r="AK1158" s="202"/>
      <c r="AL1158" s="222"/>
      <c r="AO1158" s="205"/>
      <c r="AP1158" s="205"/>
      <c r="AQ1158" s="205"/>
      <c r="AR1158" s="205"/>
      <c r="AS1158" s="205"/>
      <c r="AT1158" s="205"/>
      <c r="AU1158" s="205"/>
      <c r="AV1158" s="205"/>
      <c r="AW1158" s="205"/>
      <c r="AX1158" s="205"/>
      <c r="AY1158" s="205"/>
      <c r="AZ1158" s="205"/>
      <c r="BA1158" s="205"/>
      <c r="BB1158" s="205"/>
      <c r="BC1158" s="205"/>
      <c r="BD1158" s="205"/>
      <c r="BE1158" s="215"/>
      <c r="BF1158" s="215"/>
      <c r="BG1158" s="215"/>
      <c r="BH1158" s="201"/>
      <c r="BJ1158" s="114"/>
      <c r="BK1158" s="114"/>
      <c r="BL1158" s="114"/>
      <c r="BM1158" s="114"/>
      <c r="BN1158" s="114"/>
      <c r="BP1158" s="114"/>
      <c r="BQ1158" s="115"/>
      <c r="BR1158" s="115"/>
      <c r="BS1158" s="115"/>
      <c r="BT1158" s="115"/>
      <c r="BU1158" s="115"/>
      <c r="BV1158" s="115"/>
      <c r="BW1158" s="115"/>
      <c r="BX1158" s="115"/>
      <c r="BY1158" s="115"/>
      <c r="BZ1158" s="115"/>
      <c r="CA1158" s="115"/>
      <c r="CB1158" s="115"/>
      <c r="CC1158" s="201"/>
      <c r="CD1158" s="201"/>
      <c r="CE1158" s="201"/>
      <c r="CG1158" s="223"/>
      <c r="CH1158" s="223"/>
      <c r="CI1158" s="223"/>
      <c r="CJ1158" s="223"/>
      <c r="CK1158" s="223"/>
      <c r="CL1158" s="223"/>
      <c r="CM1158" s="223"/>
      <c r="CN1158" s="223"/>
      <c r="CO1158" s="223"/>
      <c r="CP1158" s="223"/>
      <c r="CQ1158" s="223"/>
      <c r="CR1158" s="223"/>
      <c r="CS1158" s="223"/>
      <c r="CT1158" s="223"/>
      <c r="CU1158" s="223"/>
      <c r="CV1158" s="223"/>
      <c r="CW1158" s="201"/>
      <c r="CX1158" s="201"/>
    </row>
    <row r="1159" spans="3:102">
      <c r="C1159" s="116"/>
      <c r="E1159" s="205"/>
      <c r="F1159" s="205"/>
      <c r="G1159" s="205"/>
      <c r="H1159" s="205"/>
      <c r="I1159" s="205"/>
      <c r="K1159" s="114"/>
      <c r="L1159" s="114"/>
      <c r="M1159" s="114"/>
      <c r="N1159" s="114"/>
      <c r="O1159" s="114"/>
      <c r="Q1159" s="115"/>
      <c r="R1159" s="115"/>
      <c r="S1159" s="115"/>
      <c r="T1159" s="115"/>
      <c r="U1159" s="115"/>
      <c r="W1159" s="223"/>
      <c r="Z1159" s="205"/>
      <c r="AA1159" s="204"/>
      <c r="AB1159" s="204"/>
      <c r="AC1159" s="114"/>
      <c r="AD1159" s="221"/>
      <c r="AE1159" s="221"/>
      <c r="AF1159" s="115"/>
      <c r="AG1159" s="115"/>
      <c r="AH1159" s="115"/>
      <c r="AI1159" s="115"/>
      <c r="AJ1159" s="115"/>
      <c r="AK1159" s="202"/>
      <c r="AL1159" s="222"/>
      <c r="AO1159" s="205"/>
      <c r="AP1159" s="205"/>
      <c r="AQ1159" s="205"/>
      <c r="AR1159" s="205"/>
      <c r="AS1159" s="205"/>
      <c r="AT1159" s="205"/>
      <c r="AU1159" s="205"/>
      <c r="AV1159" s="205"/>
      <c r="AW1159" s="205"/>
      <c r="AX1159" s="205"/>
      <c r="AY1159" s="205"/>
      <c r="AZ1159" s="205"/>
      <c r="BA1159" s="205"/>
      <c r="BB1159" s="205"/>
      <c r="BC1159" s="205"/>
      <c r="BD1159" s="205"/>
      <c r="BE1159" s="215"/>
      <c r="BF1159" s="215"/>
      <c r="BG1159" s="215"/>
      <c r="BH1159" s="201"/>
      <c r="BJ1159" s="114"/>
      <c r="BK1159" s="114"/>
      <c r="BL1159" s="114"/>
      <c r="BM1159" s="114"/>
      <c r="BN1159" s="114"/>
      <c r="BP1159" s="114"/>
      <c r="BQ1159" s="115"/>
      <c r="BR1159" s="115"/>
      <c r="BS1159" s="115"/>
      <c r="BT1159" s="115"/>
      <c r="BU1159" s="115"/>
      <c r="BV1159" s="115"/>
      <c r="BW1159" s="115"/>
      <c r="BX1159" s="115"/>
      <c r="BY1159" s="115"/>
      <c r="BZ1159" s="115"/>
      <c r="CA1159" s="115"/>
      <c r="CB1159" s="115"/>
      <c r="CC1159" s="201"/>
      <c r="CD1159" s="201"/>
      <c r="CE1159" s="201"/>
      <c r="CG1159" s="223"/>
      <c r="CH1159" s="223"/>
      <c r="CI1159" s="223"/>
      <c r="CJ1159" s="223"/>
      <c r="CK1159" s="223"/>
      <c r="CL1159" s="223"/>
      <c r="CM1159" s="223"/>
      <c r="CN1159" s="223"/>
      <c r="CO1159" s="223"/>
      <c r="CP1159" s="223"/>
      <c r="CQ1159" s="223"/>
      <c r="CR1159" s="223"/>
      <c r="CS1159" s="223"/>
      <c r="CT1159" s="223"/>
      <c r="CU1159" s="223"/>
      <c r="CV1159" s="223"/>
      <c r="CW1159" s="201"/>
      <c r="CX1159" s="201"/>
    </row>
    <row r="1160" spans="3:102">
      <c r="C1160" s="116"/>
      <c r="E1160" s="205"/>
      <c r="F1160" s="205"/>
      <c r="G1160" s="205"/>
      <c r="H1160" s="205"/>
      <c r="I1160" s="205"/>
      <c r="K1160" s="114"/>
      <c r="L1160" s="114"/>
      <c r="M1160" s="114"/>
      <c r="N1160" s="114"/>
      <c r="O1160" s="114"/>
      <c r="Q1160" s="115"/>
      <c r="R1160" s="115"/>
      <c r="S1160" s="115"/>
      <c r="T1160" s="115"/>
      <c r="U1160" s="115"/>
      <c r="W1160" s="223"/>
      <c r="Z1160" s="205"/>
      <c r="AA1160" s="204"/>
      <c r="AB1160" s="204"/>
      <c r="AC1160" s="114"/>
      <c r="AD1160" s="221"/>
      <c r="AE1160" s="221"/>
      <c r="AF1160" s="115"/>
      <c r="AG1160" s="115"/>
      <c r="AH1160" s="115"/>
      <c r="AI1160" s="115"/>
      <c r="AJ1160" s="115"/>
      <c r="AK1160" s="202"/>
      <c r="AL1160" s="222"/>
      <c r="AO1160" s="205"/>
      <c r="AP1160" s="205"/>
      <c r="AQ1160" s="205"/>
      <c r="AR1160" s="205"/>
      <c r="AS1160" s="205"/>
      <c r="AT1160" s="205"/>
      <c r="AU1160" s="205"/>
      <c r="AV1160" s="205"/>
      <c r="AW1160" s="205"/>
      <c r="AX1160" s="205"/>
      <c r="AY1160" s="205"/>
      <c r="AZ1160" s="205"/>
      <c r="BA1160" s="205"/>
      <c r="BB1160" s="205"/>
      <c r="BC1160" s="205"/>
      <c r="BD1160" s="205"/>
      <c r="BE1160" s="215"/>
      <c r="BF1160" s="215"/>
      <c r="BG1160" s="215"/>
      <c r="BH1160" s="201"/>
      <c r="BJ1160" s="114"/>
      <c r="BK1160" s="114"/>
      <c r="BL1160" s="114"/>
      <c r="BM1160" s="114"/>
      <c r="BN1160" s="114"/>
      <c r="BP1160" s="114"/>
      <c r="BQ1160" s="115"/>
      <c r="BR1160" s="115"/>
      <c r="BS1160" s="115"/>
      <c r="BT1160" s="115"/>
      <c r="BU1160" s="115"/>
      <c r="BV1160" s="115"/>
      <c r="BW1160" s="115"/>
      <c r="BX1160" s="115"/>
      <c r="BY1160" s="115"/>
      <c r="BZ1160" s="115"/>
      <c r="CA1160" s="115"/>
      <c r="CB1160" s="115"/>
      <c r="CC1160" s="201"/>
      <c r="CD1160" s="201"/>
      <c r="CE1160" s="201"/>
      <c r="CG1160" s="223"/>
      <c r="CH1160" s="223"/>
      <c r="CI1160" s="223"/>
      <c r="CJ1160" s="223"/>
      <c r="CK1160" s="223"/>
      <c r="CL1160" s="223"/>
      <c r="CM1160" s="223"/>
      <c r="CN1160" s="223"/>
      <c r="CO1160" s="223"/>
      <c r="CP1160" s="223"/>
      <c r="CQ1160" s="223"/>
      <c r="CR1160" s="223"/>
      <c r="CS1160" s="223"/>
      <c r="CT1160" s="223"/>
      <c r="CU1160" s="223"/>
      <c r="CV1160" s="223"/>
      <c r="CW1160" s="201"/>
      <c r="CX1160" s="201"/>
    </row>
    <row r="1161" spans="3:102">
      <c r="C1161" s="116"/>
      <c r="E1161" s="205"/>
      <c r="F1161" s="205"/>
      <c r="G1161" s="205"/>
      <c r="H1161" s="205"/>
      <c r="I1161" s="205"/>
      <c r="K1161" s="114"/>
      <c r="L1161" s="114"/>
      <c r="M1161" s="114"/>
      <c r="N1161" s="114"/>
      <c r="O1161" s="114"/>
      <c r="Q1161" s="115"/>
      <c r="R1161" s="115"/>
      <c r="S1161" s="115"/>
      <c r="T1161" s="115"/>
      <c r="U1161" s="115"/>
      <c r="W1161" s="223"/>
      <c r="Z1161" s="205"/>
      <c r="AA1161" s="204"/>
      <c r="AB1161" s="204"/>
      <c r="AC1161" s="114"/>
      <c r="AD1161" s="221"/>
      <c r="AE1161" s="221"/>
      <c r="AF1161" s="115"/>
      <c r="AG1161" s="115"/>
      <c r="AH1161" s="115"/>
      <c r="AI1161" s="115"/>
      <c r="AJ1161" s="115"/>
      <c r="AK1161" s="202"/>
      <c r="AL1161" s="222"/>
      <c r="AO1161" s="205"/>
      <c r="AP1161" s="205"/>
      <c r="AQ1161" s="205"/>
      <c r="AR1161" s="205"/>
      <c r="AS1161" s="205"/>
      <c r="AT1161" s="205"/>
      <c r="AU1161" s="205"/>
      <c r="AV1161" s="205"/>
      <c r="AW1161" s="205"/>
      <c r="AX1161" s="205"/>
      <c r="AY1161" s="205"/>
      <c r="AZ1161" s="205"/>
      <c r="BA1161" s="205"/>
      <c r="BB1161" s="205"/>
      <c r="BC1161" s="205"/>
      <c r="BD1161" s="205"/>
      <c r="BE1161" s="215"/>
      <c r="BF1161" s="215"/>
      <c r="BG1161" s="215"/>
      <c r="BH1161" s="201"/>
      <c r="BJ1161" s="114"/>
      <c r="BK1161" s="114"/>
      <c r="BL1161" s="114"/>
      <c r="BM1161" s="114"/>
      <c r="BN1161" s="114"/>
      <c r="BP1161" s="114"/>
      <c r="BQ1161" s="115"/>
      <c r="BR1161" s="115"/>
      <c r="BS1161" s="115"/>
      <c r="BT1161" s="115"/>
      <c r="BU1161" s="115"/>
      <c r="BV1161" s="115"/>
      <c r="BW1161" s="115"/>
      <c r="BX1161" s="115"/>
      <c r="BY1161" s="115"/>
      <c r="BZ1161" s="115"/>
      <c r="CA1161" s="115"/>
      <c r="CB1161" s="115"/>
      <c r="CC1161" s="201"/>
      <c r="CD1161" s="201"/>
      <c r="CE1161" s="201"/>
      <c r="CG1161" s="223"/>
      <c r="CH1161" s="223"/>
      <c r="CI1161" s="223"/>
      <c r="CJ1161" s="223"/>
      <c r="CK1161" s="223"/>
      <c r="CL1161" s="223"/>
      <c r="CM1161" s="223"/>
      <c r="CN1161" s="223"/>
      <c r="CO1161" s="223"/>
      <c r="CP1161" s="223"/>
      <c r="CQ1161" s="223"/>
      <c r="CR1161" s="223"/>
      <c r="CS1161" s="223"/>
      <c r="CT1161" s="223"/>
      <c r="CU1161" s="223"/>
      <c r="CV1161" s="223"/>
      <c r="CW1161" s="201"/>
      <c r="CX1161" s="201"/>
    </row>
    <row r="1162" spans="3:102">
      <c r="C1162" s="116"/>
      <c r="E1162" s="205"/>
      <c r="F1162" s="205"/>
      <c r="G1162" s="205"/>
      <c r="H1162" s="205"/>
      <c r="I1162" s="205"/>
      <c r="K1162" s="114"/>
      <c r="L1162" s="114"/>
      <c r="M1162" s="114"/>
      <c r="N1162" s="114"/>
      <c r="O1162" s="114"/>
      <c r="Q1162" s="115"/>
      <c r="R1162" s="115"/>
      <c r="S1162" s="115"/>
      <c r="T1162" s="115"/>
      <c r="U1162" s="115"/>
      <c r="W1162" s="223"/>
      <c r="Z1162" s="205"/>
      <c r="AA1162" s="204"/>
      <c r="AB1162" s="204"/>
      <c r="AC1162" s="114"/>
      <c r="AD1162" s="221"/>
      <c r="AE1162" s="221"/>
      <c r="AF1162" s="115"/>
      <c r="AG1162" s="115"/>
      <c r="AH1162" s="115"/>
      <c r="AI1162" s="115"/>
      <c r="AJ1162" s="115"/>
      <c r="AK1162" s="202"/>
      <c r="AL1162" s="222"/>
      <c r="AO1162" s="205"/>
      <c r="AP1162" s="205"/>
      <c r="AQ1162" s="205"/>
      <c r="AR1162" s="205"/>
      <c r="AS1162" s="205"/>
      <c r="AT1162" s="205"/>
      <c r="AU1162" s="205"/>
      <c r="AV1162" s="205"/>
      <c r="AW1162" s="205"/>
      <c r="AX1162" s="205"/>
      <c r="AY1162" s="205"/>
      <c r="AZ1162" s="205"/>
      <c r="BA1162" s="205"/>
      <c r="BB1162" s="205"/>
      <c r="BC1162" s="205"/>
      <c r="BD1162" s="205"/>
      <c r="BE1162" s="215"/>
      <c r="BF1162" s="215"/>
      <c r="BG1162" s="215"/>
      <c r="BH1162" s="201"/>
      <c r="BJ1162" s="114"/>
      <c r="BK1162" s="114"/>
      <c r="BL1162" s="114"/>
      <c r="BM1162" s="114"/>
      <c r="BN1162" s="114"/>
      <c r="BP1162" s="114"/>
      <c r="BQ1162" s="115"/>
      <c r="BR1162" s="115"/>
      <c r="BS1162" s="115"/>
      <c r="BT1162" s="115"/>
      <c r="BU1162" s="115"/>
      <c r="BV1162" s="115"/>
      <c r="BW1162" s="115"/>
      <c r="BX1162" s="115"/>
      <c r="BY1162" s="115"/>
      <c r="BZ1162" s="115"/>
      <c r="CA1162" s="115"/>
      <c r="CB1162" s="115"/>
      <c r="CC1162" s="201"/>
      <c r="CD1162" s="201"/>
      <c r="CE1162" s="201"/>
      <c r="CG1162" s="223"/>
      <c r="CH1162" s="223"/>
      <c r="CI1162" s="223"/>
      <c r="CJ1162" s="223"/>
      <c r="CK1162" s="223"/>
      <c r="CL1162" s="223"/>
      <c r="CM1162" s="223"/>
      <c r="CN1162" s="223"/>
      <c r="CO1162" s="223"/>
      <c r="CP1162" s="223"/>
      <c r="CQ1162" s="223"/>
      <c r="CR1162" s="223"/>
      <c r="CS1162" s="223"/>
      <c r="CT1162" s="223"/>
      <c r="CU1162" s="223"/>
      <c r="CV1162" s="223"/>
      <c r="CW1162" s="201"/>
      <c r="CX1162" s="201"/>
    </row>
    <row r="1163" spans="3:102">
      <c r="C1163" s="116"/>
      <c r="E1163" s="205"/>
      <c r="F1163" s="205"/>
      <c r="G1163" s="205"/>
      <c r="H1163" s="205"/>
      <c r="I1163" s="205"/>
      <c r="K1163" s="114"/>
      <c r="L1163" s="114"/>
      <c r="M1163" s="114"/>
      <c r="N1163" s="114"/>
      <c r="O1163" s="114"/>
      <c r="Q1163" s="115"/>
      <c r="R1163" s="115"/>
      <c r="S1163" s="115"/>
      <c r="T1163" s="115"/>
      <c r="U1163" s="115"/>
      <c r="W1163" s="223"/>
      <c r="Z1163" s="205"/>
      <c r="AA1163" s="204"/>
      <c r="AB1163" s="204"/>
      <c r="AC1163" s="114"/>
      <c r="AD1163" s="221"/>
      <c r="AE1163" s="221"/>
      <c r="AF1163" s="115"/>
      <c r="AG1163" s="115"/>
      <c r="AH1163" s="115"/>
      <c r="AI1163" s="115"/>
      <c r="AJ1163" s="115"/>
      <c r="AK1163" s="202"/>
      <c r="AL1163" s="222"/>
      <c r="AO1163" s="205"/>
      <c r="AP1163" s="205"/>
      <c r="AQ1163" s="205"/>
      <c r="AR1163" s="205"/>
      <c r="AS1163" s="205"/>
      <c r="AT1163" s="205"/>
      <c r="AU1163" s="205"/>
      <c r="AV1163" s="205"/>
      <c r="AW1163" s="205"/>
      <c r="AX1163" s="205"/>
      <c r="AY1163" s="205"/>
      <c r="AZ1163" s="205"/>
      <c r="BA1163" s="205"/>
      <c r="BB1163" s="205"/>
      <c r="BC1163" s="205"/>
      <c r="BD1163" s="205"/>
      <c r="BE1163" s="215"/>
      <c r="BF1163" s="215"/>
      <c r="BG1163" s="215"/>
      <c r="BH1163" s="201"/>
      <c r="BJ1163" s="114"/>
      <c r="BK1163" s="114"/>
      <c r="BL1163" s="114"/>
      <c r="BM1163" s="114"/>
      <c r="BN1163" s="114"/>
      <c r="BP1163" s="114"/>
      <c r="BQ1163" s="115"/>
      <c r="BR1163" s="115"/>
      <c r="BS1163" s="115"/>
      <c r="BT1163" s="115"/>
      <c r="BU1163" s="115"/>
      <c r="BV1163" s="115"/>
      <c r="BW1163" s="115"/>
      <c r="BX1163" s="115"/>
      <c r="BY1163" s="115"/>
      <c r="BZ1163" s="115"/>
      <c r="CA1163" s="115"/>
      <c r="CB1163" s="115"/>
      <c r="CC1163" s="201"/>
      <c r="CD1163" s="201"/>
      <c r="CE1163" s="201"/>
      <c r="CG1163" s="223"/>
      <c r="CH1163" s="223"/>
      <c r="CI1163" s="223"/>
      <c r="CJ1163" s="223"/>
      <c r="CK1163" s="223"/>
      <c r="CL1163" s="223"/>
      <c r="CM1163" s="223"/>
      <c r="CN1163" s="223"/>
      <c r="CO1163" s="223"/>
      <c r="CP1163" s="223"/>
      <c r="CQ1163" s="223"/>
      <c r="CR1163" s="223"/>
      <c r="CS1163" s="223"/>
      <c r="CT1163" s="223"/>
      <c r="CU1163" s="223"/>
      <c r="CV1163" s="223"/>
      <c r="CW1163" s="201"/>
      <c r="CX1163" s="201"/>
    </row>
    <row r="1164" spans="3:102">
      <c r="C1164" s="116"/>
      <c r="E1164" s="205"/>
      <c r="F1164" s="205"/>
      <c r="G1164" s="205"/>
      <c r="H1164" s="205"/>
      <c r="I1164" s="205"/>
      <c r="K1164" s="114"/>
      <c r="L1164" s="114"/>
      <c r="M1164" s="114"/>
      <c r="N1164" s="114"/>
      <c r="O1164" s="114"/>
      <c r="Q1164" s="115"/>
      <c r="R1164" s="115"/>
      <c r="S1164" s="115"/>
      <c r="T1164" s="115"/>
      <c r="U1164" s="115"/>
      <c r="W1164" s="223"/>
      <c r="Z1164" s="205"/>
      <c r="AA1164" s="204"/>
      <c r="AB1164" s="204"/>
      <c r="AC1164" s="114"/>
      <c r="AD1164" s="221"/>
      <c r="AE1164" s="221"/>
      <c r="AF1164" s="115"/>
      <c r="AG1164" s="115"/>
      <c r="AH1164" s="115"/>
      <c r="AI1164" s="115"/>
      <c r="AJ1164" s="115"/>
      <c r="AK1164" s="202"/>
      <c r="AL1164" s="222"/>
      <c r="AO1164" s="205"/>
      <c r="AP1164" s="205"/>
      <c r="AQ1164" s="205"/>
      <c r="AR1164" s="205"/>
      <c r="AS1164" s="205"/>
      <c r="AT1164" s="205"/>
      <c r="AU1164" s="205"/>
      <c r="AV1164" s="205"/>
      <c r="AW1164" s="205"/>
      <c r="AX1164" s="205"/>
      <c r="AY1164" s="205"/>
      <c r="AZ1164" s="205"/>
      <c r="BA1164" s="205"/>
      <c r="BB1164" s="205"/>
      <c r="BC1164" s="205"/>
      <c r="BD1164" s="205"/>
      <c r="BE1164" s="215"/>
      <c r="BF1164" s="215"/>
      <c r="BG1164" s="215"/>
      <c r="BH1164" s="201"/>
      <c r="BJ1164" s="114"/>
      <c r="BK1164" s="114"/>
      <c r="BL1164" s="114"/>
      <c r="BM1164" s="114"/>
      <c r="BN1164" s="114"/>
      <c r="BP1164" s="114"/>
      <c r="BQ1164" s="115"/>
      <c r="BR1164" s="115"/>
      <c r="BS1164" s="115"/>
      <c r="BT1164" s="115"/>
      <c r="BU1164" s="115"/>
      <c r="BV1164" s="115"/>
      <c r="BW1164" s="115"/>
      <c r="BX1164" s="115"/>
      <c r="BY1164" s="115"/>
      <c r="BZ1164" s="115"/>
      <c r="CA1164" s="115"/>
      <c r="CB1164" s="115"/>
      <c r="CC1164" s="201"/>
      <c r="CD1164" s="201"/>
      <c r="CE1164" s="201"/>
      <c r="CG1164" s="223"/>
      <c r="CH1164" s="223"/>
      <c r="CI1164" s="223"/>
      <c r="CJ1164" s="223"/>
      <c r="CK1164" s="223"/>
      <c r="CL1164" s="223"/>
      <c r="CM1164" s="223"/>
      <c r="CN1164" s="223"/>
      <c r="CO1164" s="223"/>
      <c r="CP1164" s="223"/>
      <c r="CQ1164" s="223"/>
      <c r="CR1164" s="223"/>
      <c r="CS1164" s="223"/>
      <c r="CT1164" s="223"/>
      <c r="CU1164" s="223"/>
      <c r="CV1164" s="223"/>
      <c r="CW1164" s="201"/>
      <c r="CX1164" s="201"/>
    </row>
    <row r="1165" spans="3:102">
      <c r="C1165" s="116"/>
      <c r="E1165" s="205"/>
      <c r="F1165" s="205"/>
      <c r="G1165" s="205"/>
      <c r="H1165" s="205"/>
      <c r="I1165" s="205"/>
      <c r="K1165" s="114"/>
      <c r="L1165" s="114"/>
      <c r="M1165" s="114"/>
      <c r="N1165" s="114"/>
      <c r="O1165" s="114"/>
      <c r="Q1165" s="115"/>
      <c r="R1165" s="115"/>
      <c r="S1165" s="115"/>
      <c r="T1165" s="115"/>
      <c r="U1165" s="115"/>
      <c r="W1165" s="223"/>
      <c r="Z1165" s="205"/>
      <c r="AA1165" s="204"/>
      <c r="AB1165" s="204"/>
      <c r="AC1165" s="114"/>
      <c r="AD1165" s="221"/>
      <c r="AE1165" s="221"/>
      <c r="AF1165" s="115"/>
      <c r="AG1165" s="115"/>
      <c r="AH1165" s="115"/>
      <c r="AI1165" s="115"/>
      <c r="AJ1165" s="115"/>
      <c r="AK1165" s="202"/>
      <c r="AL1165" s="222"/>
      <c r="AO1165" s="205"/>
      <c r="AP1165" s="205"/>
      <c r="AQ1165" s="205"/>
      <c r="AR1165" s="205"/>
      <c r="AS1165" s="205"/>
      <c r="AT1165" s="205"/>
      <c r="AU1165" s="205"/>
      <c r="AV1165" s="205"/>
      <c r="AW1165" s="205"/>
      <c r="AX1165" s="205"/>
      <c r="AY1165" s="205"/>
      <c r="AZ1165" s="205"/>
      <c r="BA1165" s="205"/>
      <c r="BB1165" s="205"/>
      <c r="BC1165" s="205"/>
      <c r="BD1165" s="205"/>
      <c r="BE1165" s="215"/>
      <c r="BF1165" s="215"/>
      <c r="BG1165" s="215"/>
      <c r="BH1165" s="201"/>
      <c r="BJ1165" s="114"/>
      <c r="BK1165" s="114"/>
      <c r="BL1165" s="114"/>
      <c r="BM1165" s="114"/>
      <c r="BN1165" s="114"/>
      <c r="BP1165" s="114"/>
      <c r="BQ1165" s="115"/>
      <c r="BR1165" s="115"/>
      <c r="BS1165" s="115"/>
      <c r="BT1165" s="115"/>
      <c r="BU1165" s="115"/>
      <c r="BV1165" s="115"/>
      <c r="BW1165" s="115"/>
      <c r="BX1165" s="115"/>
      <c r="BY1165" s="115"/>
      <c r="BZ1165" s="115"/>
      <c r="CA1165" s="115"/>
      <c r="CB1165" s="115"/>
      <c r="CC1165" s="201"/>
      <c r="CD1165" s="201"/>
      <c r="CE1165" s="201"/>
      <c r="CG1165" s="223"/>
      <c r="CH1165" s="223"/>
      <c r="CI1165" s="223"/>
      <c r="CJ1165" s="223"/>
      <c r="CK1165" s="223"/>
      <c r="CL1165" s="223"/>
      <c r="CM1165" s="223"/>
      <c r="CN1165" s="223"/>
      <c r="CO1165" s="223"/>
      <c r="CP1165" s="223"/>
      <c r="CQ1165" s="223"/>
      <c r="CR1165" s="223"/>
      <c r="CS1165" s="223"/>
      <c r="CT1165" s="223"/>
      <c r="CU1165" s="223"/>
      <c r="CV1165" s="223"/>
      <c r="CW1165" s="201"/>
      <c r="CX1165" s="201"/>
    </row>
    <row r="1166" spans="3:102">
      <c r="C1166" s="116"/>
      <c r="E1166" s="205"/>
      <c r="F1166" s="205"/>
      <c r="G1166" s="205"/>
      <c r="H1166" s="205"/>
      <c r="I1166" s="205"/>
      <c r="K1166" s="114"/>
      <c r="L1166" s="114"/>
      <c r="M1166" s="114"/>
      <c r="N1166" s="114"/>
      <c r="O1166" s="114"/>
      <c r="Q1166" s="115"/>
      <c r="R1166" s="115"/>
      <c r="S1166" s="115"/>
      <c r="T1166" s="115"/>
      <c r="U1166" s="115"/>
      <c r="W1166" s="223"/>
      <c r="Z1166" s="205"/>
      <c r="AA1166" s="204"/>
      <c r="AB1166" s="204"/>
      <c r="AC1166" s="114"/>
      <c r="AD1166" s="221"/>
      <c r="AE1166" s="221"/>
      <c r="AF1166" s="115"/>
      <c r="AG1166" s="115"/>
      <c r="AH1166" s="115"/>
      <c r="AI1166" s="115"/>
      <c r="AJ1166" s="115"/>
      <c r="AK1166" s="202"/>
      <c r="AL1166" s="222"/>
      <c r="AO1166" s="205"/>
      <c r="AP1166" s="205"/>
      <c r="AQ1166" s="205"/>
      <c r="AR1166" s="205"/>
      <c r="AS1166" s="205"/>
      <c r="AT1166" s="205"/>
      <c r="AU1166" s="205"/>
      <c r="AV1166" s="205"/>
      <c r="AW1166" s="205"/>
      <c r="AX1166" s="205"/>
      <c r="AY1166" s="205"/>
      <c r="AZ1166" s="205"/>
      <c r="BA1166" s="205"/>
      <c r="BB1166" s="205"/>
      <c r="BC1166" s="205"/>
      <c r="BD1166" s="205"/>
      <c r="BE1166" s="215"/>
      <c r="BF1166" s="215"/>
      <c r="BG1166" s="215"/>
      <c r="BH1166" s="201"/>
      <c r="BJ1166" s="114"/>
      <c r="BK1166" s="114"/>
      <c r="BL1166" s="114"/>
      <c r="BM1166" s="114"/>
      <c r="BN1166" s="114"/>
      <c r="BP1166" s="114"/>
      <c r="BQ1166" s="115"/>
      <c r="BR1166" s="115"/>
      <c r="BS1166" s="115"/>
      <c r="BT1166" s="115"/>
      <c r="BU1166" s="115"/>
      <c r="BV1166" s="115"/>
      <c r="BW1166" s="115"/>
      <c r="BX1166" s="115"/>
      <c r="BY1166" s="115"/>
      <c r="BZ1166" s="115"/>
      <c r="CA1166" s="115"/>
      <c r="CB1166" s="115"/>
      <c r="CC1166" s="201"/>
      <c r="CD1166" s="201"/>
      <c r="CE1166" s="201"/>
      <c r="CG1166" s="223"/>
      <c r="CH1166" s="223"/>
      <c r="CI1166" s="223"/>
      <c r="CJ1166" s="223"/>
      <c r="CK1166" s="223"/>
      <c r="CL1166" s="223"/>
      <c r="CM1166" s="223"/>
      <c r="CN1166" s="223"/>
      <c r="CO1166" s="223"/>
      <c r="CP1166" s="223"/>
      <c r="CQ1166" s="223"/>
      <c r="CR1166" s="223"/>
      <c r="CS1166" s="223"/>
      <c r="CT1166" s="223"/>
      <c r="CU1166" s="223"/>
      <c r="CV1166" s="223"/>
      <c r="CW1166" s="201"/>
      <c r="CX1166" s="201"/>
    </row>
    <row r="1167" spans="3:102">
      <c r="C1167" s="116"/>
      <c r="E1167" s="205"/>
      <c r="F1167" s="205"/>
      <c r="G1167" s="205"/>
      <c r="H1167" s="205"/>
      <c r="I1167" s="205"/>
      <c r="K1167" s="114"/>
      <c r="L1167" s="114"/>
      <c r="M1167" s="114"/>
      <c r="N1167" s="114"/>
      <c r="O1167" s="114"/>
      <c r="Q1167" s="115"/>
      <c r="R1167" s="115"/>
      <c r="S1167" s="115"/>
      <c r="T1167" s="115"/>
      <c r="U1167" s="115"/>
      <c r="W1167" s="223"/>
      <c r="Z1167" s="205"/>
      <c r="AA1167" s="204"/>
      <c r="AB1167" s="204"/>
      <c r="AC1167" s="114"/>
      <c r="AD1167" s="221"/>
      <c r="AE1167" s="221"/>
      <c r="AF1167" s="115"/>
      <c r="AG1167" s="115"/>
      <c r="AH1167" s="115"/>
      <c r="AI1167" s="115"/>
      <c r="AJ1167" s="115"/>
      <c r="AK1167" s="202"/>
      <c r="AL1167" s="222"/>
      <c r="AO1167" s="205"/>
      <c r="AP1167" s="205"/>
      <c r="AQ1167" s="205"/>
      <c r="AR1167" s="205"/>
      <c r="AS1167" s="205"/>
      <c r="AT1167" s="205"/>
      <c r="AU1167" s="205"/>
      <c r="AV1167" s="205"/>
      <c r="AW1167" s="205"/>
      <c r="AX1167" s="205"/>
      <c r="AY1167" s="205"/>
      <c r="AZ1167" s="205"/>
      <c r="BA1167" s="205"/>
      <c r="BB1167" s="205"/>
      <c r="BC1167" s="205"/>
      <c r="BD1167" s="205"/>
      <c r="BE1167" s="215"/>
      <c r="BF1167" s="215"/>
      <c r="BG1167" s="215"/>
      <c r="BH1167" s="201"/>
      <c r="BJ1167" s="114"/>
      <c r="BK1167" s="114"/>
      <c r="BL1167" s="114"/>
      <c r="BM1167" s="114"/>
      <c r="BN1167" s="114"/>
      <c r="BP1167" s="114"/>
      <c r="BQ1167" s="115"/>
      <c r="BR1167" s="115"/>
      <c r="BS1167" s="115"/>
      <c r="BT1167" s="115"/>
      <c r="BU1167" s="115"/>
      <c r="BV1167" s="115"/>
      <c r="BW1167" s="115"/>
      <c r="BX1167" s="115"/>
      <c r="BY1167" s="115"/>
      <c r="BZ1167" s="115"/>
      <c r="CA1167" s="115"/>
      <c r="CB1167" s="115"/>
      <c r="CC1167" s="201"/>
      <c r="CD1167" s="201"/>
      <c r="CE1167" s="201"/>
      <c r="CG1167" s="223"/>
      <c r="CH1167" s="223"/>
      <c r="CI1167" s="223"/>
      <c r="CJ1167" s="223"/>
      <c r="CK1167" s="223"/>
      <c r="CL1167" s="223"/>
      <c r="CM1167" s="223"/>
      <c r="CN1167" s="223"/>
      <c r="CO1167" s="223"/>
      <c r="CP1167" s="223"/>
      <c r="CQ1167" s="223"/>
      <c r="CR1167" s="223"/>
      <c r="CS1167" s="223"/>
      <c r="CT1167" s="223"/>
      <c r="CU1167" s="223"/>
      <c r="CV1167" s="223"/>
      <c r="CW1167" s="201"/>
      <c r="CX1167" s="201"/>
    </row>
    <row r="1168" spans="3:102">
      <c r="C1168" s="116"/>
      <c r="E1168" s="205"/>
      <c r="F1168" s="205"/>
      <c r="G1168" s="205"/>
      <c r="H1168" s="205"/>
      <c r="I1168" s="205"/>
      <c r="K1168" s="114"/>
      <c r="L1168" s="114"/>
      <c r="M1168" s="114"/>
      <c r="N1168" s="114"/>
      <c r="O1168" s="114"/>
      <c r="Q1168" s="115"/>
      <c r="R1168" s="115"/>
      <c r="S1168" s="115"/>
      <c r="T1168" s="115"/>
      <c r="U1168" s="115"/>
      <c r="W1168" s="223"/>
      <c r="Z1168" s="205"/>
      <c r="AA1168" s="204"/>
      <c r="AB1168" s="204"/>
      <c r="AC1168" s="114"/>
      <c r="AD1168" s="221"/>
      <c r="AE1168" s="221"/>
      <c r="AF1168" s="115"/>
      <c r="AG1168" s="115"/>
      <c r="AH1168" s="115"/>
      <c r="AI1168" s="115"/>
      <c r="AJ1168" s="115"/>
      <c r="AK1168" s="202"/>
      <c r="AL1168" s="222"/>
      <c r="AO1168" s="205"/>
      <c r="AP1168" s="205"/>
      <c r="AQ1168" s="205"/>
      <c r="AR1168" s="205"/>
      <c r="AS1168" s="205"/>
      <c r="AT1168" s="205"/>
      <c r="AU1168" s="205"/>
      <c r="AV1168" s="205"/>
      <c r="AW1168" s="205"/>
      <c r="AX1168" s="205"/>
      <c r="AY1168" s="205"/>
      <c r="AZ1168" s="205"/>
      <c r="BA1168" s="205"/>
      <c r="BB1168" s="205"/>
      <c r="BC1168" s="205"/>
      <c r="BD1168" s="205"/>
      <c r="BE1168" s="215"/>
      <c r="BF1168" s="215"/>
      <c r="BG1168" s="215"/>
      <c r="BH1168" s="201"/>
      <c r="BJ1168" s="114"/>
      <c r="BK1168" s="114"/>
      <c r="BL1168" s="114"/>
      <c r="BM1168" s="114"/>
      <c r="BN1168" s="114"/>
      <c r="BP1168" s="114"/>
      <c r="BQ1168" s="115"/>
      <c r="BR1168" s="115"/>
      <c r="BS1168" s="115"/>
      <c r="BT1168" s="115"/>
      <c r="BU1168" s="115"/>
      <c r="BV1168" s="115"/>
      <c r="BW1168" s="115"/>
      <c r="BX1168" s="115"/>
      <c r="BY1168" s="115"/>
      <c r="BZ1168" s="115"/>
      <c r="CA1168" s="115"/>
      <c r="CB1168" s="115"/>
      <c r="CC1168" s="201"/>
      <c r="CD1168" s="201"/>
      <c r="CE1168" s="201"/>
      <c r="CG1168" s="223"/>
      <c r="CH1168" s="223"/>
      <c r="CI1168" s="223"/>
      <c r="CJ1168" s="223"/>
      <c r="CK1168" s="223"/>
      <c r="CL1168" s="223"/>
      <c r="CM1168" s="223"/>
      <c r="CN1168" s="223"/>
      <c r="CO1168" s="223"/>
      <c r="CP1168" s="223"/>
      <c r="CQ1168" s="223"/>
      <c r="CR1168" s="223"/>
      <c r="CS1168" s="223"/>
      <c r="CT1168" s="223"/>
      <c r="CU1168" s="223"/>
      <c r="CV1168" s="223"/>
      <c r="CW1168" s="201"/>
      <c r="CX1168" s="201"/>
    </row>
    <row r="1169" spans="3:102">
      <c r="C1169" s="116"/>
      <c r="E1169" s="205"/>
      <c r="F1169" s="205"/>
      <c r="G1169" s="205"/>
      <c r="H1169" s="205"/>
      <c r="I1169" s="205"/>
      <c r="K1169" s="114"/>
      <c r="L1169" s="114"/>
      <c r="M1169" s="114"/>
      <c r="N1169" s="114"/>
      <c r="O1169" s="114"/>
      <c r="Q1169" s="115"/>
      <c r="R1169" s="115"/>
      <c r="S1169" s="115"/>
      <c r="T1169" s="115"/>
      <c r="U1169" s="115"/>
      <c r="W1169" s="223"/>
      <c r="Z1169" s="205"/>
      <c r="AA1169" s="204"/>
      <c r="AB1169" s="204"/>
      <c r="AC1169" s="114"/>
      <c r="AD1169" s="221"/>
      <c r="AE1169" s="221"/>
      <c r="AF1169" s="115"/>
      <c r="AG1169" s="115"/>
      <c r="AH1169" s="115"/>
      <c r="AI1169" s="115"/>
      <c r="AJ1169" s="115"/>
      <c r="AK1169" s="202"/>
      <c r="AL1169" s="222"/>
      <c r="AO1169" s="205"/>
      <c r="AP1169" s="205"/>
      <c r="AQ1169" s="205"/>
      <c r="AR1169" s="205"/>
      <c r="AS1169" s="205"/>
      <c r="AT1169" s="205"/>
      <c r="AU1169" s="205"/>
      <c r="AV1169" s="205"/>
      <c r="AW1169" s="205"/>
      <c r="AX1169" s="205"/>
      <c r="AY1169" s="205"/>
      <c r="AZ1169" s="205"/>
      <c r="BA1169" s="205"/>
      <c r="BB1169" s="205"/>
      <c r="BC1169" s="205"/>
      <c r="BD1169" s="205"/>
      <c r="BE1169" s="215"/>
      <c r="BF1169" s="215"/>
      <c r="BG1169" s="215"/>
      <c r="BH1169" s="201"/>
      <c r="BJ1169" s="114"/>
      <c r="BK1169" s="114"/>
      <c r="BL1169" s="114"/>
      <c r="BM1169" s="114"/>
      <c r="BN1169" s="114"/>
      <c r="BP1169" s="114"/>
      <c r="BQ1169" s="115"/>
      <c r="BR1169" s="115"/>
      <c r="BS1169" s="115"/>
      <c r="BT1169" s="115"/>
      <c r="BU1169" s="115"/>
      <c r="BV1169" s="115"/>
      <c r="BW1169" s="115"/>
      <c r="BX1169" s="115"/>
      <c r="BY1169" s="115"/>
      <c r="BZ1169" s="115"/>
      <c r="CA1169" s="115"/>
      <c r="CB1169" s="115"/>
      <c r="CC1169" s="201"/>
      <c r="CD1169" s="201"/>
      <c r="CE1169" s="201"/>
      <c r="CG1169" s="223"/>
      <c r="CH1169" s="223"/>
      <c r="CI1169" s="223"/>
      <c r="CJ1169" s="223"/>
      <c r="CK1169" s="223"/>
      <c r="CL1169" s="223"/>
      <c r="CM1169" s="223"/>
      <c r="CN1169" s="223"/>
      <c r="CO1169" s="223"/>
      <c r="CP1169" s="223"/>
      <c r="CQ1169" s="223"/>
      <c r="CR1169" s="223"/>
      <c r="CS1169" s="223"/>
      <c r="CT1169" s="223"/>
      <c r="CU1169" s="223"/>
      <c r="CV1169" s="223"/>
      <c r="CW1169" s="201"/>
      <c r="CX1169" s="201"/>
    </row>
    <row r="1170" spans="3:102">
      <c r="C1170" s="116"/>
      <c r="E1170" s="205"/>
      <c r="F1170" s="205"/>
      <c r="G1170" s="205"/>
      <c r="H1170" s="205"/>
      <c r="I1170" s="205"/>
      <c r="K1170" s="114"/>
      <c r="L1170" s="114"/>
      <c r="M1170" s="114"/>
      <c r="N1170" s="114"/>
      <c r="O1170" s="114"/>
      <c r="Q1170" s="115"/>
      <c r="R1170" s="115"/>
      <c r="S1170" s="115"/>
      <c r="T1170" s="115"/>
      <c r="U1170" s="115"/>
      <c r="W1170" s="223"/>
      <c r="Z1170" s="205"/>
      <c r="AA1170" s="204"/>
      <c r="AB1170" s="204"/>
      <c r="AC1170" s="114"/>
      <c r="AD1170" s="221"/>
      <c r="AE1170" s="221"/>
      <c r="AF1170" s="115"/>
      <c r="AG1170" s="115"/>
      <c r="AH1170" s="115"/>
      <c r="AI1170" s="115"/>
      <c r="AJ1170" s="115"/>
      <c r="AK1170" s="202"/>
      <c r="AL1170" s="222"/>
      <c r="AO1170" s="205"/>
      <c r="AP1170" s="205"/>
      <c r="AQ1170" s="205"/>
      <c r="AR1170" s="205"/>
      <c r="AS1170" s="205"/>
      <c r="AT1170" s="205"/>
      <c r="AU1170" s="205"/>
      <c r="AV1170" s="205"/>
      <c r="AW1170" s="205"/>
      <c r="AX1170" s="205"/>
      <c r="AY1170" s="205"/>
      <c r="AZ1170" s="205"/>
      <c r="BA1170" s="205"/>
      <c r="BB1170" s="205"/>
      <c r="BC1170" s="205"/>
      <c r="BD1170" s="205"/>
      <c r="BE1170" s="215"/>
      <c r="BF1170" s="215"/>
      <c r="BG1170" s="215"/>
      <c r="BH1170" s="201"/>
      <c r="BJ1170" s="114"/>
      <c r="BK1170" s="114"/>
      <c r="BL1170" s="114"/>
      <c r="BM1170" s="114"/>
      <c r="BN1170" s="114"/>
      <c r="BP1170" s="114"/>
      <c r="BQ1170" s="115"/>
      <c r="BR1170" s="115"/>
      <c r="BS1170" s="115"/>
      <c r="BT1170" s="115"/>
      <c r="BU1170" s="115"/>
      <c r="BV1170" s="115"/>
      <c r="BW1170" s="115"/>
      <c r="BX1170" s="115"/>
      <c r="BY1170" s="115"/>
      <c r="BZ1170" s="115"/>
      <c r="CA1170" s="115"/>
      <c r="CB1170" s="115"/>
      <c r="CC1170" s="201"/>
      <c r="CD1170" s="201"/>
      <c r="CE1170" s="201"/>
      <c r="CG1170" s="223"/>
      <c r="CH1170" s="223"/>
      <c r="CI1170" s="223"/>
      <c r="CJ1170" s="223"/>
      <c r="CK1170" s="223"/>
      <c r="CL1170" s="223"/>
      <c r="CM1170" s="223"/>
      <c r="CN1170" s="223"/>
      <c r="CO1170" s="223"/>
      <c r="CP1170" s="223"/>
      <c r="CQ1170" s="223"/>
      <c r="CR1170" s="223"/>
      <c r="CS1170" s="223"/>
      <c r="CT1170" s="223"/>
      <c r="CU1170" s="223"/>
      <c r="CV1170" s="223"/>
      <c r="CW1170" s="201"/>
      <c r="CX1170" s="201"/>
    </row>
    <row r="1171" spans="3:102">
      <c r="C1171" s="116"/>
      <c r="E1171" s="205"/>
      <c r="F1171" s="205"/>
      <c r="G1171" s="205"/>
      <c r="H1171" s="205"/>
      <c r="I1171" s="205"/>
      <c r="K1171" s="114"/>
      <c r="L1171" s="114"/>
      <c r="M1171" s="114"/>
      <c r="N1171" s="114"/>
      <c r="O1171" s="114"/>
      <c r="Q1171" s="115"/>
      <c r="R1171" s="115"/>
      <c r="S1171" s="115"/>
      <c r="T1171" s="115"/>
      <c r="U1171" s="115"/>
      <c r="W1171" s="223"/>
      <c r="Z1171" s="205"/>
      <c r="AA1171" s="204"/>
      <c r="AB1171" s="204"/>
      <c r="AC1171" s="114"/>
      <c r="AD1171" s="221"/>
      <c r="AE1171" s="221"/>
      <c r="AF1171" s="115"/>
      <c r="AG1171" s="115"/>
      <c r="AH1171" s="115"/>
      <c r="AI1171" s="115"/>
      <c r="AJ1171" s="115"/>
      <c r="AK1171" s="202"/>
      <c r="AL1171" s="222"/>
      <c r="AO1171" s="205"/>
      <c r="AP1171" s="205"/>
      <c r="AQ1171" s="205"/>
      <c r="AR1171" s="205"/>
      <c r="AS1171" s="205"/>
      <c r="AT1171" s="205"/>
      <c r="AU1171" s="205"/>
      <c r="AV1171" s="205"/>
      <c r="AW1171" s="205"/>
      <c r="AX1171" s="205"/>
      <c r="AY1171" s="205"/>
      <c r="AZ1171" s="205"/>
      <c r="BA1171" s="205"/>
      <c r="BB1171" s="205"/>
      <c r="BC1171" s="205"/>
      <c r="BD1171" s="205"/>
      <c r="BE1171" s="215"/>
      <c r="BF1171" s="215"/>
      <c r="BG1171" s="215"/>
      <c r="BH1171" s="201"/>
      <c r="BJ1171" s="114"/>
      <c r="BK1171" s="114"/>
      <c r="BL1171" s="114"/>
      <c r="BM1171" s="114"/>
      <c r="BN1171" s="114"/>
      <c r="BP1171" s="114"/>
      <c r="BQ1171" s="115"/>
      <c r="BR1171" s="115"/>
      <c r="BS1171" s="115"/>
      <c r="BT1171" s="115"/>
      <c r="BU1171" s="115"/>
      <c r="BV1171" s="115"/>
      <c r="BW1171" s="115"/>
      <c r="BX1171" s="115"/>
      <c r="BY1171" s="115"/>
      <c r="BZ1171" s="115"/>
      <c r="CA1171" s="115"/>
      <c r="CB1171" s="115"/>
      <c r="CC1171" s="201"/>
      <c r="CD1171" s="201"/>
      <c r="CE1171" s="201"/>
      <c r="CG1171" s="223"/>
      <c r="CH1171" s="223"/>
      <c r="CI1171" s="223"/>
      <c r="CJ1171" s="223"/>
      <c r="CK1171" s="223"/>
      <c r="CL1171" s="223"/>
      <c r="CM1171" s="223"/>
      <c r="CN1171" s="223"/>
      <c r="CO1171" s="223"/>
      <c r="CP1171" s="223"/>
      <c r="CQ1171" s="223"/>
      <c r="CR1171" s="223"/>
      <c r="CS1171" s="223"/>
      <c r="CT1171" s="223"/>
      <c r="CU1171" s="223"/>
      <c r="CV1171" s="223"/>
      <c r="CW1171" s="201"/>
      <c r="CX1171" s="201"/>
    </row>
    <row r="1172" spans="3:102">
      <c r="C1172" s="116"/>
      <c r="E1172" s="205"/>
      <c r="F1172" s="205"/>
      <c r="G1172" s="205"/>
      <c r="H1172" s="205"/>
      <c r="I1172" s="205"/>
      <c r="K1172" s="114"/>
      <c r="L1172" s="114"/>
      <c r="M1172" s="114"/>
      <c r="N1172" s="114"/>
      <c r="O1172" s="114"/>
      <c r="Q1172" s="115"/>
      <c r="R1172" s="115"/>
      <c r="S1172" s="115"/>
      <c r="T1172" s="115"/>
      <c r="U1172" s="115"/>
      <c r="W1172" s="223"/>
      <c r="Z1172" s="205"/>
      <c r="AA1172" s="204"/>
      <c r="AB1172" s="204"/>
      <c r="AC1172" s="114"/>
      <c r="AD1172" s="221"/>
      <c r="AE1172" s="221"/>
      <c r="AF1172" s="115"/>
      <c r="AG1172" s="115"/>
      <c r="AH1172" s="115"/>
      <c r="AI1172" s="115"/>
      <c r="AJ1172" s="115"/>
      <c r="AK1172" s="202"/>
      <c r="AL1172" s="222"/>
      <c r="AO1172" s="205"/>
      <c r="AP1172" s="205"/>
      <c r="AQ1172" s="205"/>
      <c r="AR1172" s="205"/>
      <c r="AS1172" s="205"/>
      <c r="AT1172" s="205"/>
      <c r="AU1172" s="205"/>
      <c r="AV1172" s="205"/>
      <c r="AW1172" s="205"/>
      <c r="AX1172" s="205"/>
      <c r="AY1172" s="205"/>
      <c r="AZ1172" s="205"/>
      <c r="BA1172" s="205"/>
      <c r="BB1172" s="205"/>
      <c r="BC1172" s="205"/>
      <c r="BD1172" s="205"/>
      <c r="BE1172" s="215"/>
      <c r="BF1172" s="215"/>
      <c r="BG1172" s="215"/>
      <c r="BH1172" s="201"/>
      <c r="BJ1172" s="114"/>
      <c r="BK1172" s="114"/>
      <c r="BL1172" s="114"/>
      <c r="BM1172" s="114"/>
      <c r="BN1172" s="114"/>
      <c r="BP1172" s="114"/>
      <c r="BQ1172" s="115"/>
      <c r="BR1172" s="115"/>
      <c r="BS1172" s="115"/>
      <c r="BT1172" s="115"/>
      <c r="BU1172" s="115"/>
      <c r="BV1172" s="115"/>
      <c r="BW1172" s="115"/>
      <c r="BX1172" s="115"/>
      <c r="BY1172" s="115"/>
      <c r="BZ1172" s="115"/>
      <c r="CA1172" s="115"/>
      <c r="CB1172" s="115"/>
      <c r="CC1172" s="201"/>
      <c r="CD1172" s="201"/>
      <c r="CE1172" s="201"/>
      <c r="CG1172" s="223"/>
      <c r="CH1172" s="223"/>
      <c r="CI1172" s="223"/>
      <c r="CJ1172" s="223"/>
      <c r="CK1172" s="223"/>
      <c r="CL1172" s="223"/>
      <c r="CM1172" s="223"/>
      <c r="CN1172" s="223"/>
      <c r="CO1172" s="223"/>
      <c r="CP1172" s="223"/>
      <c r="CQ1172" s="223"/>
      <c r="CR1172" s="223"/>
      <c r="CS1172" s="223"/>
      <c r="CT1172" s="223"/>
      <c r="CU1172" s="223"/>
      <c r="CV1172" s="223"/>
      <c r="CW1172" s="201"/>
      <c r="CX1172" s="201"/>
    </row>
    <row r="1173" spans="3:102">
      <c r="C1173" s="116"/>
      <c r="E1173" s="205"/>
      <c r="F1173" s="205"/>
      <c r="G1173" s="205"/>
      <c r="H1173" s="205"/>
      <c r="I1173" s="205"/>
      <c r="K1173" s="114"/>
      <c r="L1173" s="114"/>
      <c r="M1173" s="114"/>
      <c r="N1173" s="114"/>
      <c r="O1173" s="114"/>
      <c r="Q1173" s="115"/>
      <c r="R1173" s="115"/>
      <c r="S1173" s="115"/>
      <c r="T1173" s="115"/>
      <c r="U1173" s="115"/>
      <c r="W1173" s="223"/>
      <c r="Z1173" s="205"/>
      <c r="AA1173" s="204"/>
      <c r="AB1173" s="204"/>
      <c r="AC1173" s="114"/>
      <c r="AD1173" s="221"/>
      <c r="AE1173" s="221"/>
      <c r="AF1173" s="115"/>
      <c r="AG1173" s="115"/>
      <c r="AH1173" s="115"/>
      <c r="AI1173" s="115"/>
      <c r="AJ1173" s="115"/>
      <c r="AK1173" s="202"/>
      <c r="AL1173" s="222"/>
      <c r="AO1173" s="205"/>
      <c r="AP1173" s="205"/>
      <c r="AQ1173" s="205"/>
      <c r="AR1173" s="205"/>
      <c r="AS1173" s="205"/>
      <c r="AT1173" s="205"/>
      <c r="AU1173" s="205"/>
      <c r="AV1173" s="205"/>
      <c r="AW1173" s="205"/>
      <c r="AX1173" s="205"/>
      <c r="AY1173" s="205"/>
      <c r="AZ1173" s="205"/>
      <c r="BA1173" s="205"/>
      <c r="BB1173" s="205"/>
      <c r="BC1173" s="205"/>
      <c r="BD1173" s="205"/>
      <c r="BE1173" s="215"/>
      <c r="BF1173" s="215"/>
      <c r="BG1173" s="215"/>
      <c r="BH1173" s="201"/>
      <c r="BJ1173" s="114"/>
      <c r="BK1173" s="114"/>
      <c r="BL1173" s="114"/>
      <c r="BM1173" s="114"/>
      <c r="BN1173" s="114"/>
      <c r="BP1173" s="114"/>
      <c r="BQ1173" s="115"/>
      <c r="BR1173" s="115"/>
      <c r="BS1173" s="115"/>
      <c r="BT1173" s="115"/>
      <c r="BU1173" s="115"/>
      <c r="BV1173" s="115"/>
      <c r="BW1173" s="115"/>
      <c r="BX1173" s="115"/>
      <c r="BY1173" s="115"/>
      <c r="BZ1173" s="115"/>
      <c r="CA1173" s="115"/>
      <c r="CB1173" s="115"/>
      <c r="CC1173" s="201"/>
      <c r="CD1173" s="201"/>
      <c r="CE1173" s="201"/>
      <c r="CG1173" s="223"/>
      <c r="CH1173" s="223"/>
      <c r="CI1173" s="223"/>
      <c r="CJ1173" s="223"/>
      <c r="CK1173" s="223"/>
      <c r="CL1173" s="223"/>
      <c r="CM1173" s="223"/>
      <c r="CN1173" s="223"/>
      <c r="CO1173" s="223"/>
      <c r="CP1173" s="223"/>
      <c r="CQ1173" s="223"/>
      <c r="CR1173" s="223"/>
      <c r="CS1173" s="223"/>
      <c r="CT1173" s="223"/>
      <c r="CU1173" s="223"/>
      <c r="CV1173" s="223"/>
      <c r="CW1173" s="201"/>
      <c r="CX1173" s="201"/>
    </row>
    <row r="1174" spans="3:102">
      <c r="C1174" s="116"/>
      <c r="E1174" s="205"/>
      <c r="F1174" s="205"/>
      <c r="G1174" s="205"/>
      <c r="H1174" s="205"/>
      <c r="I1174" s="205"/>
      <c r="K1174" s="114"/>
      <c r="L1174" s="114"/>
      <c r="M1174" s="114"/>
      <c r="N1174" s="114"/>
      <c r="O1174" s="114"/>
      <c r="Q1174" s="115"/>
      <c r="R1174" s="115"/>
      <c r="S1174" s="115"/>
      <c r="T1174" s="115"/>
      <c r="U1174" s="115"/>
      <c r="W1174" s="223"/>
      <c r="Z1174" s="205"/>
      <c r="AA1174" s="204"/>
      <c r="AB1174" s="204"/>
      <c r="AC1174" s="114"/>
      <c r="AD1174" s="221"/>
      <c r="AE1174" s="221"/>
      <c r="AF1174" s="115"/>
      <c r="AG1174" s="115"/>
      <c r="AH1174" s="115"/>
      <c r="AI1174" s="115"/>
      <c r="AJ1174" s="115"/>
      <c r="AK1174" s="202"/>
      <c r="AL1174" s="222"/>
      <c r="AO1174" s="205"/>
      <c r="AP1174" s="205"/>
      <c r="AQ1174" s="205"/>
      <c r="AR1174" s="205"/>
      <c r="AS1174" s="205"/>
      <c r="AT1174" s="205"/>
      <c r="AU1174" s="205"/>
      <c r="AV1174" s="205"/>
      <c r="AW1174" s="205"/>
      <c r="AX1174" s="205"/>
      <c r="AY1174" s="205"/>
      <c r="AZ1174" s="205"/>
      <c r="BA1174" s="205"/>
      <c r="BB1174" s="205"/>
      <c r="BC1174" s="205"/>
      <c r="BD1174" s="205"/>
      <c r="BE1174" s="215"/>
      <c r="BF1174" s="215"/>
      <c r="BG1174" s="215"/>
      <c r="BH1174" s="201"/>
      <c r="BJ1174" s="114"/>
      <c r="BK1174" s="114"/>
      <c r="BL1174" s="114"/>
      <c r="BM1174" s="114"/>
      <c r="BN1174" s="114"/>
      <c r="BP1174" s="114"/>
      <c r="BQ1174" s="115"/>
      <c r="BR1174" s="115"/>
      <c r="BS1174" s="115"/>
      <c r="BT1174" s="115"/>
      <c r="BU1174" s="115"/>
      <c r="BV1174" s="115"/>
      <c r="BW1174" s="115"/>
      <c r="BX1174" s="115"/>
      <c r="BY1174" s="115"/>
      <c r="BZ1174" s="115"/>
      <c r="CA1174" s="115"/>
      <c r="CB1174" s="115"/>
      <c r="CC1174" s="201"/>
      <c r="CD1174" s="201"/>
      <c r="CE1174" s="201"/>
      <c r="CG1174" s="223"/>
      <c r="CH1174" s="223"/>
      <c r="CI1174" s="223"/>
      <c r="CJ1174" s="223"/>
      <c r="CK1174" s="223"/>
      <c r="CL1174" s="223"/>
      <c r="CM1174" s="223"/>
      <c r="CN1174" s="223"/>
      <c r="CO1174" s="223"/>
      <c r="CP1174" s="223"/>
      <c r="CQ1174" s="223"/>
      <c r="CR1174" s="223"/>
      <c r="CS1174" s="223"/>
      <c r="CT1174" s="223"/>
      <c r="CU1174" s="223"/>
      <c r="CV1174" s="223"/>
      <c r="CW1174" s="201"/>
      <c r="CX1174" s="201"/>
    </row>
    <row r="1175" spans="3:102">
      <c r="C1175" s="116"/>
      <c r="E1175" s="205"/>
      <c r="F1175" s="205"/>
      <c r="G1175" s="205"/>
      <c r="H1175" s="205"/>
      <c r="I1175" s="205"/>
      <c r="K1175" s="114"/>
      <c r="L1175" s="114"/>
      <c r="M1175" s="114"/>
      <c r="N1175" s="114"/>
      <c r="O1175" s="114"/>
      <c r="Q1175" s="115"/>
      <c r="R1175" s="115"/>
      <c r="S1175" s="115"/>
      <c r="T1175" s="115"/>
      <c r="U1175" s="115"/>
      <c r="W1175" s="223"/>
      <c r="Z1175" s="205"/>
      <c r="AA1175" s="204"/>
      <c r="AB1175" s="204"/>
      <c r="AC1175" s="114"/>
      <c r="AD1175" s="221"/>
      <c r="AE1175" s="221"/>
      <c r="AF1175" s="115"/>
      <c r="AG1175" s="115"/>
      <c r="AH1175" s="115"/>
      <c r="AI1175" s="115"/>
      <c r="AJ1175" s="115"/>
      <c r="AK1175" s="202"/>
      <c r="AL1175" s="222"/>
      <c r="AO1175" s="205"/>
      <c r="AP1175" s="205"/>
      <c r="AQ1175" s="205"/>
      <c r="AR1175" s="205"/>
      <c r="AS1175" s="205"/>
      <c r="AT1175" s="205"/>
      <c r="AU1175" s="205"/>
      <c r="AV1175" s="205"/>
      <c r="AW1175" s="205"/>
      <c r="AX1175" s="205"/>
      <c r="AY1175" s="205"/>
      <c r="AZ1175" s="205"/>
      <c r="BA1175" s="205"/>
      <c r="BB1175" s="205"/>
      <c r="BC1175" s="205"/>
      <c r="BD1175" s="205"/>
      <c r="BE1175" s="215"/>
      <c r="BF1175" s="215"/>
      <c r="BG1175" s="215"/>
      <c r="BH1175" s="201"/>
      <c r="BJ1175" s="114"/>
      <c r="BK1175" s="114"/>
      <c r="BL1175" s="114"/>
      <c r="BM1175" s="114"/>
      <c r="BN1175" s="114"/>
      <c r="BP1175" s="114"/>
      <c r="BQ1175" s="115"/>
      <c r="BR1175" s="115"/>
      <c r="BS1175" s="115"/>
      <c r="BT1175" s="115"/>
      <c r="BU1175" s="115"/>
      <c r="BV1175" s="115"/>
      <c r="BW1175" s="115"/>
      <c r="BX1175" s="115"/>
      <c r="BY1175" s="115"/>
      <c r="BZ1175" s="115"/>
      <c r="CA1175" s="115"/>
      <c r="CB1175" s="115"/>
      <c r="CC1175" s="201"/>
      <c r="CD1175" s="201"/>
      <c r="CE1175" s="201"/>
      <c r="CG1175" s="223"/>
      <c r="CH1175" s="223"/>
      <c r="CI1175" s="223"/>
      <c r="CJ1175" s="223"/>
      <c r="CK1175" s="223"/>
      <c r="CL1175" s="223"/>
      <c r="CM1175" s="223"/>
      <c r="CN1175" s="223"/>
      <c r="CO1175" s="223"/>
      <c r="CP1175" s="223"/>
      <c r="CQ1175" s="223"/>
      <c r="CR1175" s="223"/>
      <c r="CS1175" s="223"/>
      <c r="CT1175" s="223"/>
      <c r="CU1175" s="223"/>
      <c r="CV1175" s="223"/>
      <c r="CW1175" s="201"/>
      <c r="CX1175" s="201"/>
    </row>
    <row r="1176" spans="3:102">
      <c r="C1176" s="116"/>
      <c r="E1176" s="205"/>
      <c r="F1176" s="205"/>
      <c r="G1176" s="205"/>
      <c r="H1176" s="205"/>
      <c r="I1176" s="205"/>
      <c r="K1176" s="114"/>
      <c r="L1176" s="114"/>
      <c r="M1176" s="114"/>
      <c r="N1176" s="114"/>
      <c r="O1176" s="114"/>
      <c r="Q1176" s="115"/>
      <c r="R1176" s="115"/>
      <c r="S1176" s="115"/>
      <c r="T1176" s="115"/>
      <c r="U1176" s="115"/>
      <c r="W1176" s="223"/>
      <c r="Z1176" s="205"/>
      <c r="AA1176" s="204"/>
      <c r="AB1176" s="204"/>
      <c r="AC1176" s="114"/>
      <c r="AD1176" s="221"/>
      <c r="AE1176" s="221"/>
      <c r="AF1176" s="115"/>
      <c r="AG1176" s="115"/>
      <c r="AH1176" s="115"/>
      <c r="AI1176" s="115"/>
      <c r="AJ1176" s="115"/>
      <c r="AK1176" s="202"/>
      <c r="AL1176" s="222"/>
      <c r="AO1176" s="205"/>
      <c r="AP1176" s="205"/>
      <c r="AQ1176" s="205"/>
      <c r="AR1176" s="205"/>
      <c r="AS1176" s="205"/>
      <c r="AT1176" s="205"/>
      <c r="AU1176" s="205"/>
      <c r="AV1176" s="205"/>
      <c r="AW1176" s="205"/>
      <c r="AX1176" s="205"/>
      <c r="AY1176" s="205"/>
      <c r="AZ1176" s="205"/>
      <c r="BA1176" s="205"/>
      <c r="BB1176" s="205"/>
      <c r="BC1176" s="205"/>
      <c r="BD1176" s="205"/>
      <c r="BE1176" s="215"/>
      <c r="BF1176" s="215"/>
      <c r="BG1176" s="215"/>
      <c r="BH1176" s="201"/>
      <c r="BJ1176" s="114"/>
      <c r="BK1176" s="114"/>
      <c r="BL1176" s="114"/>
      <c r="BM1176" s="114"/>
      <c r="BN1176" s="114"/>
      <c r="BP1176" s="114"/>
      <c r="BQ1176" s="115"/>
      <c r="BR1176" s="115"/>
      <c r="BS1176" s="115"/>
      <c r="BT1176" s="115"/>
      <c r="BU1176" s="115"/>
      <c r="BV1176" s="115"/>
      <c r="BW1176" s="115"/>
      <c r="BX1176" s="115"/>
      <c r="BY1176" s="115"/>
      <c r="BZ1176" s="115"/>
      <c r="CA1176" s="115"/>
      <c r="CB1176" s="115"/>
      <c r="CC1176" s="201"/>
      <c r="CD1176" s="201"/>
      <c r="CE1176" s="201"/>
      <c r="CG1176" s="223"/>
      <c r="CH1176" s="223"/>
      <c r="CI1176" s="223"/>
      <c r="CJ1176" s="223"/>
      <c r="CK1176" s="223"/>
      <c r="CL1176" s="223"/>
      <c r="CM1176" s="223"/>
      <c r="CN1176" s="223"/>
      <c r="CO1176" s="223"/>
      <c r="CP1176" s="223"/>
      <c r="CQ1176" s="223"/>
      <c r="CR1176" s="223"/>
      <c r="CS1176" s="223"/>
      <c r="CT1176" s="223"/>
      <c r="CU1176" s="223"/>
      <c r="CV1176" s="223"/>
      <c r="CW1176" s="201"/>
      <c r="CX1176" s="201"/>
    </row>
    <row r="1177" spans="3:102">
      <c r="C1177" s="116"/>
      <c r="E1177" s="205"/>
      <c r="F1177" s="205"/>
      <c r="G1177" s="205"/>
      <c r="H1177" s="205"/>
      <c r="I1177" s="205"/>
      <c r="K1177" s="114"/>
      <c r="L1177" s="114"/>
      <c r="M1177" s="114"/>
      <c r="N1177" s="114"/>
      <c r="O1177" s="114"/>
      <c r="Q1177" s="115"/>
      <c r="R1177" s="115"/>
      <c r="S1177" s="115"/>
      <c r="T1177" s="115"/>
      <c r="U1177" s="115"/>
      <c r="W1177" s="223"/>
      <c r="Z1177" s="205"/>
      <c r="AA1177" s="204"/>
      <c r="AB1177" s="204"/>
      <c r="AC1177" s="114"/>
      <c r="AD1177" s="221"/>
      <c r="AE1177" s="221"/>
      <c r="AF1177" s="115"/>
      <c r="AG1177" s="115"/>
      <c r="AH1177" s="115"/>
      <c r="AI1177" s="115"/>
      <c r="AJ1177" s="115"/>
      <c r="AK1177" s="202"/>
      <c r="AL1177" s="222"/>
      <c r="AO1177" s="205"/>
      <c r="AP1177" s="205"/>
      <c r="AQ1177" s="205"/>
      <c r="AR1177" s="205"/>
      <c r="AS1177" s="205"/>
      <c r="AT1177" s="205"/>
      <c r="AU1177" s="205"/>
      <c r="AV1177" s="205"/>
      <c r="AW1177" s="205"/>
      <c r="AX1177" s="205"/>
      <c r="AY1177" s="205"/>
      <c r="AZ1177" s="205"/>
      <c r="BA1177" s="205"/>
      <c r="BB1177" s="205"/>
      <c r="BC1177" s="205"/>
      <c r="BD1177" s="205"/>
      <c r="BE1177" s="215"/>
      <c r="BF1177" s="215"/>
      <c r="BG1177" s="215"/>
      <c r="BH1177" s="201"/>
      <c r="BJ1177" s="114"/>
      <c r="BK1177" s="114"/>
      <c r="BL1177" s="114"/>
      <c r="BM1177" s="114"/>
      <c r="BN1177" s="114"/>
      <c r="BP1177" s="114"/>
      <c r="BQ1177" s="115"/>
      <c r="BR1177" s="115"/>
      <c r="BS1177" s="115"/>
      <c r="BT1177" s="115"/>
      <c r="BU1177" s="115"/>
      <c r="BV1177" s="115"/>
      <c r="BW1177" s="115"/>
      <c r="BX1177" s="115"/>
      <c r="BY1177" s="115"/>
      <c r="BZ1177" s="115"/>
      <c r="CA1177" s="115"/>
      <c r="CB1177" s="115"/>
      <c r="CC1177" s="201"/>
      <c r="CD1177" s="201"/>
      <c r="CE1177" s="201"/>
      <c r="CG1177" s="223"/>
      <c r="CH1177" s="223"/>
      <c r="CI1177" s="223"/>
      <c r="CJ1177" s="223"/>
      <c r="CK1177" s="223"/>
      <c r="CL1177" s="223"/>
      <c r="CM1177" s="223"/>
      <c r="CN1177" s="223"/>
      <c r="CO1177" s="223"/>
      <c r="CP1177" s="223"/>
      <c r="CQ1177" s="223"/>
      <c r="CR1177" s="223"/>
      <c r="CS1177" s="223"/>
      <c r="CT1177" s="223"/>
      <c r="CU1177" s="223"/>
      <c r="CV1177" s="223"/>
      <c r="CW1177" s="201"/>
      <c r="CX1177" s="201"/>
    </row>
    <row r="1178" spans="3:102">
      <c r="C1178" s="116"/>
      <c r="E1178" s="205"/>
      <c r="F1178" s="205"/>
      <c r="G1178" s="205"/>
      <c r="H1178" s="205"/>
      <c r="I1178" s="205"/>
      <c r="K1178" s="114"/>
      <c r="L1178" s="114"/>
      <c r="M1178" s="114"/>
      <c r="N1178" s="114"/>
      <c r="O1178" s="114"/>
      <c r="Q1178" s="115"/>
      <c r="R1178" s="115"/>
      <c r="S1178" s="115"/>
      <c r="T1178" s="115"/>
      <c r="U1178" s="115"/>
      <c r="W1178" s="223"/>
      <c r="Z1178" s="205"/>
      <c r="AA1178" s="204"/>
      <c r="AB1178" s="204"/>
      <c r="AC1178" s="114"/>
      <c r="AD1178" s="221"/>
      <c r="AE1178" s="221"/>
      <c r="AF1178" s="115"/>
      <c r="AG1178" s="115"/>
      <c r="AH1178" s="115"/>
      <c r="AI1178" s="115"/>
      <c r="AJ1178" s="115"/>
      <c r="AK1178" s="202"/>
      <c r="AL1178" s="222"/>
      <c r="AO1178" s="205"/>
      <c r="AP1178" s="205"/>
      <c r="AQ1178" s="205"/>
      <c r="AR1178" s="205"/>
      <c r="AS1178" s="205"/>
      <c r="AT1178" s="205"/>
      <c r="AU1178" s="205"/>
      <c r="AV1178" s="205"/>
      <c r="AW1178" s="205"/>
      <c r="AX1178" s="205"/>
      <c r="AY1178" s="205"/>
      <c r="AZ1178" s="205"/>
      <c r="BA1178" s="205"/>
      <c r="BB1178" s="205"/>
      <c r="BC1178" s="205"/>
      <c r="BD1178" s="205"/>
      <c r="BE1178" s="215"/>
      <c r="BF1178" s="215"/>
      <c r="BG1178" s="215"/>
      <c r="BH1178" s="201"/>
      <c r="BJ1178" s="114"/>
      <c r="BK1178" s="114"/>
      <c r="BL1178" s="114"/>
      <c r="BM1178" s="114"/>
      <c r="BN1178" s="114"/>
      <c r="BP1178" s="114"/>
      <c r="BQ1178" s="115"/>
      <c r="BR1178" s="115"/>
      <c r="BS1178" s="115"/>
      <c r="BT1178" s="115"/>
      <c r="BU1178" s="115"/>
      <c r="BV1178" s="115"/>
      <c r="BW1178" s="115"/>
      <c r="BX1178" s="115"/>
      <c r="BY1178" s="115"/>
      <c r="BZ1178" s="115"/>
      <c r="CA1178" s="115"/>
      <c r="CB1178" s="115"/>
      <c r="CC1178" s="201"/>
      <c r="CD1178" s="201"/>
      <c r="CE1178" s="201"/>
      <c r="CG1178" s="223"/>
      <c r="CH1178" s="223"/>
      <c r="CI1178" s="223"/>
      <c r="CJ1178" s="223"/>
      <c r="CK1178" s="223"/>
      <c r="CL1178" s="223"/>
      <c r="CM1178" s="223"/>
      <c r="CN1178" s="223"/>
      <c r="CO1178" s="223"/>
      <c r="CP1178" s="223"/>
      <c r="CQ1178" s="223"/>
      <c r="CR1178" s="223"/>
      <c r="CS1178" s="223"/>
      <c r="CT1178" s="223"/>
      <c r="CU1178" s="223"/>
      <c r="CV1178" s="223"/>
      <c r="CW1178" s="201"/>
      <c r="CX1178" s="201"/>
    </row>
    <row r="1179" spans="3:102">
      <c r="C1179" s="116"/>
      <c r="E1179" s="205"/>
      <c r="F1179" s="205"/>
      <c r="G1179" s="205"/>
      <c r="H1179" s="205"/>
      <c r="I1179" s="205"/>
      <c r="K1179" s="114"/>
      <c r="L1179" s="114"/>
      <c r="M1179" s="114"/>
      <c r="N1179" s="114"/>
      <c r="O1179" s="114"/>
      <c r="Q1179" s="115"/>
      <c r="R1179" s="115"/>
      <c r="S1179" s="115"/>
      <c r="T1179" s="115"/>
      <c r="U1179" s="115"/>
      <c r="W1179" s="223"/>
      <c r="Z1179" s="205"/>
      <c r="AA1179" s="204"/>
      <c r="AB1179" s="204"/>
      <c r="AC1179" s="114"/>
      <c r="AD1179" s="221"/>
      <c r="AE1179" s="221"/>
      <c r="AF1179" s="115"/>
      <c r="AG1179" s="115"/>
      <c r="AH1179" s="115"/>
      <c r="AI1179" s="115"/>
      <c r="AJ1179" s="115"/>
      <c r="AK1179" s="202"/>
      <c r="AL1179" s="222"/>
      <c r="AO1179" s="205"/>
      <c r="AP1179" s="205"/>
      <c r="AQ1179" s="205"/>
      <c r="AR1179" s="205"/>
      <c r="AS1179" s="205"/>
      <c r="AT1179" s="205"/>
      <c r="AU1179" s="205"/>
      <c r="AV1179" s="205"/>
      <c r="AW1179" s="205"/>
      <c r="AX1179" s="205"/>
      <c r="AY1179" s="205"/>
      <c r="AZ1179" s="205"/>
      <c r="BA1179" s="205"/>
      <c r="BB1179" s="205"/>
      <c r="BC1179" s="205"/>
      <c r="BD1179" s="205"/>
      <c r="BE1179" s="215"/>
      <c r="BF1179" s="215"/>
      <c r="BG1179" s="215"/>
      <c r="BH1179" s="201"/>
      <c r="BJ1179" s="114"/>
      <c r="BK1179" s="114"/>
      <c r="BL1179" s="114"/>
      <c r="BM1179" s="114"/>
      <c r="BN1179" s="114"/>
      <c r="BP1179" s="114"/>
      <c r="BQ1179" s="115"/>
      <c r="BR1179" s="115"/>
      <c r="BS1179" s="115"/>
      <c r="BT1179" s="115"/>
      <c r="BU1179" s="115"/>
      <c r="BV1179" s="115"/>
      <c r="BW1179" s="115"/>
      <c r="BX1179" s="115"/>
      <c r="BY1179" s="115"/>
      <c r="BZ1179" s="115"/>
      <c r="CA1179" s="115"/>
      <c r="CB1179" s="115"/>
      <c r="CC1179" s="201"/>
      <c r="CD1179" s="201"/>
      <c r="CE1179" s="201"/>
      <c r="CG1179" s="223"/>
      <c r="CH1179" s="223"/>
      <c r="CI1179" s="223"/>
      <c r="CJ1179" s="223"/>
      <c r="CK1179" s="223"/>
      <c r="CL1179" s="223"/>
      <c r="CM1179" s="223"/>
      <c r="CN1179" s="223"/>
      <c r="CO1179" s="223"/>
      <c r="CP1179" s="223"/>
      <c r="CQ1179" s="223"/>
      <c r="CR1179" s="223"/>
      <c r="CS1179" s="223"/>
      <c r="CT1179" s="223"/>
      <c r="CU1179" s="223"/>
      <c r="CV1179" s="223"/>
      <c r="CW1179" s="201"/>
      <c r="CX1179" s="201"/>
    </row>
    <row r="1180" spans="3:102">
      <c r="C1180" s="116"/>
      <c r="E1180" s="205"/>
      <c r="F1180" s="205"/>
      <c r="G1180" s="205"/>
      <c r="H1180" s="205"/>
      <c r="I1180" s="205"/>
      <c r="K1180" s="114"/>
      <c r="L1180" s="114"/>
      <c r="M1180" s="114"/>
      <c r="N1180" s="114"/>
      <c r="O1180" s="114"/>
      <c r="Q1180" s="115"/>
      <c r="R1180" s="115"/>
      <c r="S1180" s="115"/>
      <c r="T1180" s="115"/>
      <c r="U1180" s="115"/>
      <c r="W1180" s="223"/>
      <c r="Z1180" s="205"/>
      <c r="AA1180" s="204"/>
      <c r="AB1180" s="204"/>
      <c r="AC1180" s="114"/>
      <c r="AD1180" s="221"/>
      <c r="AE1180" s="221"/>
      <c r="AF1180" s="115"/>
      <c r="AG1180" s="115"/>
      <c r="AH1180" s="115"/>
      <c r="AI1180" s="115"/>
      <c r="AJ1180" s="115"/>
      <c r="AK1180" s="202"/>
      <c r="AL1180" s="222"/>
      <c r="AO1180" s="205"/>
      <c r="AP1180" s="205"/>
      <c r="AQ1180" s="205"/>
      <c r="AR1180" s="205"/>
      <c r="AS1180" s="205"/>
      <c r="AT1180" s="205"/>
      <c r="AU1180" s="205"/>
      <c r="AV1180" s="205"/>
      <c r="AW1180" s="205"/>
      <c r="AX1180" s="205"/>
      <c r="AY1180" s="205"/>
      <c r="AZ1180" s="205"/>
      <c r="BA1180" s="205"/>
      <c r="BB1180" s="205"/>
      <c r="BC1180" s="205"/>
      <c r="BD1180" s="205"/>
      <c r="BE1180" s="215"/>
      <c r="BF1180" s="215"/>
      <c r="BG1180" s="215"/>
      <c r="BH1180" s="201"/>
      <c r="BJ1180" s="114"/>
      <c r="BK1180" s="114"/>
      <c r="BL1180" s="114"/>
      <c r="BM1180" s="114"/>
      <c r="BN1180" s="114"/>
      <c r="BP1180" s="114"/>
      <c r="BQ1180" s="115"/>
      <c r="BR1180" s="115"/>
      <c r="BS1180" s="115"/>
      <c r="BT1180" s="115"/>
      <c r="BU1180" s="115"/>
      <c r="BV1180" s="115"/>
      <c r="BW1180" s="115"/>
      <c r="BX1180" s="115"/>
      <c r="BY1180" s="115"/>
      <c r="BZ1180" s="115"/>
      <c r="CA1180" s="115"/>
      <c r="CB1180" s="115"/>
      <c r="CC1180" s="201"/>
      <c r="CD1180" s="201"/>
      <c r="CE1180" s="201"/>
      <c r="CG1180" s="223"/>
      <c r="CH1180" s="223"/>
      <c r="CI1180" s="223"/>
      <c r="CJ1180" s="223"/>
      <c r="CK1180" s="223"/>
      <c r="CL1180" s="223"/>
      <c r="CM1180" s="223"/>
      <c r="CN1180" s="223"/>
      <c r="CO1180" s="223"/>
      <c r="CP1180" s="223"/>
      <c r="CQ1180" s="223"/>
      <c r="CR1180" s="223"/>
      <c r="CS1180" s="223"/>
      <c r="CT1180" s="223"/>
      <c r="CU1180" s="223"/>
      <c r="CV1180" s="223"/>
      <c r="CW1180" s="201"/>
      <c r="CX1180" s="201"/>
    </row>
    <row r="1181" spans="3:102">
      <c r="C1181" s="116"/>
      <c r="E1181" s="205"/>
      <c r="F1181" s="205"/>
      <c r="G1181" s="205"/>
      <c r="H1181" s="205"/>
      <c r="I1181" s="205"/>
      <c r="K1181" s="114"/>
      <c r="L1181" s="114"/>
      <c r="M1181" s="114"/>
      <c r="N1181" s="114"/>
      <c r="O1181" s="114"/>
      <c r="Q1181" s="115"/>
      <c r="R1181" s="115"/>
      <c r="S1181" s="115"/>
      <c r="T1181" s="115"/>
      <c r="U1181" s="115"/>
      <c r="W1181" s="223"/>
      <c r="Z1181" s="205"/>
      <c r="AA1181" s="204"/>
      <c r="AB1181" s="204"/>
      <c r="AC1181" s="114"/>
      <c r="AD1181" s="221"/>
      <c r="AE1181" s="221"/>
      <c r="AF1181" s="115"/>
      <c r="AG1181" s="115"/>
      <c r="AH1181" s="115"/>
      <c r="AI1181" s="115"/>
      <c r="AJ1181" s="115"/>
      <c r="AK1181" s="202"/>
      <c r="AL1181" s="222"/>
      <c r="AO1181" s="205"/>
      <c r="AP1181" s="205"/>
      <c r="AQ1181" s="205"/>
      <c r="AR1181" s="205"/>
      <c r="AS1181" s="205"/>
      <c r="AT1181" s="205"/>
      <c r="AU1181" s="205"/>
      <c r="AV1181" s="205"/>
      <c r="AW1181" s="205"/>
      <c r="AX1181" s="205"/>
      <c r="AY1181" s="205"/>
      <c r="AZ1181" s="205"/>
      <c r="BA1181" s="205"/>
      <c r="BB1181" s="205"/>
      <c r="BC1181" s="205"/>
      <c r="BD1181" s="205"/>
      <c r="BE1181" s="215"/>
      <c r="BF1181" s="215"/>
      <c r="BG1181" s="215"/>
      <c r="BH1181" s="201"/>
      <c r="BJ1181" s="114"/>
      <c r="BK1181" s="114"/>
      <c r="BL1181" s="114"/>
      <c r="BM1181" s="114"/>
      <c r="BN1181" s="114"/>
      <c r="BP1181" s="114"/>
      <c r="BQ1181" s="115"/>
      <c r="BR1181" s="115"/>
      <c r="BS1181" s="115"/>
      <c r="BT1181" s="115"/>
      <c r="BU1181" s="115"/>
      <c r="BV1181" s="115"/>
      <c r="BW1181" s="115"/>
      <c r="BX1181" s="115"/>
      <c r="BY1181" s="115"/>
      <c r="BZ1181" s="115"/>
      <c r="CA1181" s="115"/>
      <c r="CB1181" s="115"/>
      <c r="CC1181" s="201"/>
      <c r="CD1181" s="201"/>
      <c r="CE1181" s="201"/>
      <c r="CG1181" s="223"/>
      <c r="CH1181" s="223"/>
      <c r="CI1181" s="223"/>
      <c r="CJ1181" s="223"/>
      <c r="CK1181" s="223"/>
      <c r="CL1181" s="223"/>
      <c r="CM1181" s="223"/>
      <c r="CN1181" s="223"/>
      <c r="CO1181" s="223"/>
      <c r="CP1181" s="223"/>
      <c r="CQ1181" s="223"/>
      <c r="CR1181" s="223"/>
      <c r="CS1181" s="223"/>
      <c r="CT1181" s="223"/>
      <c r="CU1181" s="223"/>
      <c r="CV1181" s="223"/>
      <c r="CW1181" s="201"/>
      <c r="CX1181" s="201"/>
    </row>
    <row r="1182" spans="3:102">
      <c r="C1182" s="116"/>
      <c r="E1182" s="205"/>
      <c r="F1182" s="205"/>
      <c r="G1182" s="205"/>
      <c r="H1182" s="205"/>
      <c r="I1182" s="205"/>
      <c r="K1182" s="114"/>
      <c r="L1182" s="114"/>
      <c r="M1182" s="114"/>
      <c r="N1182" s="114"/>
      <c r="O1182" s="114"/>
      <c r="Q1182" s="115"/>
      <c r="R1182" s="115"/>
      <c r="S1182" s="115"/>
      <c r="T1182" s="115"/>
      <c r="U1182" s="115"/>
      <c r="W1182" s="223"/>
      <c r="Z1182" s="205"/>
      <c r="AA1182" s="204"/>
      <c r="AB1182" s="204"/>
      <c r="AC1182" s="114"/>
      <c r="AD1182" s="221"/>
      <c r="AE1182" s="221"/>
      <c r="AF1182" s="115"/>
      <c r="AG1182" s="115"/>
      <c r="AH1182" s="115"/>
      <c r="AI1182" s="115"/>
      <c r="AJ1182" s="115"/>
      <c r="AK1182" s="202"/>
      <c r="AL1182" s="222"/>
      <c r="AO1182" s="205"/>
      <c r="AP1182" s="205"/>
      <c r="AQ1182" s="205"/>
      <c r="AR1182" s="205"/>
      <c r="AS1182" s="205"/>
      <c r="AT1182" s="205"/>
      <c r="AU1182" s="205"/>
      <c r="AV1182" s="205"/>
      <c r="AW1182" s="205"/>
      <c r="AX1182" s="205"/>
      <c r="AY1182" s="205"/>
      <c r="AZ1182" s="205"/>
      <c r="BA1182" s="205"/>
      <c r="BB1182" s="205"/>
      <c r="BC1182" s="205"/>
      <c r="BD1182" s="205"/>
      <c r="BE1182" s="215"/>
      <c r="BF1182" s="215"/>
      <c r="BG1182" s="215"/>
      <c r="BH1182" s="201"/>
      <c r="BJ1182" s="114"/>
      <c r="BK1182" s="114"/>
      <c r="BL1182" s="114"/>
      <c r="BM1182" s="114"/>
      <c r="BN1182" s="114"/>
      <c r="BP1182" s="114"/>
      <c r="BQ1182" s="115"/>
      <c r="BR1182" s="115"/>
      <c r="BS1182" s="115"/>
      <c r="BT1182" s="115"/>
      <c r="BU1182" s="115"/>
      <c r="BV1182" s="115"/>
      <c r="BW1182" s="115"/>
      <c r="BX1182" s="115"/>
      <c r="BY1182" s="115"/>
      <c r="BZ1182" s="115"/>
      <c r="CA1182" s="115"/>
      <c r="CB1182" s="115"/>
      <c r="CC1182" s="201"/>
      <c r="CD1182" s="201"/>
      <c r="CE1182" s="201"/>
      <c r="CG1182" s="223"/>
      <c r="CH1182" s="223"/>
      <c r="CI1182" s="223"/>
      <c r="CJ1182" s="223"/>
      <c r="CK1182" s="223"/>
      <c r="CL1182" s="223"/>
      <c r="CM1182" s="223"/>
      <c r="CN1182" s="223"/>
      <c r="CO1182" s="223"/>
      <c r="CP1182" s="223"/>
      <c r="CQ1182" s="223"/>
      <c r="CR1182" s="223"/>
      <c r="CS1182" s="223"/>
      <c r="CT1182" s="223"/>
      <c r="CU1182" s="223"/>
      <c r="CV1182" s="223"/>
      <c r="CW1182" s="201"/>
      <c r="CX1182" s="201"/>
    </row>
    <row r="1183" spans="3:102">
      <c r="C1183" s="116"/>
      <c r="E1183" s="205"/>
      <c r="F1183" s="205"/>
      <c r="G1183" s="205"/>
      <c r="H1183" s="205"/>
      <c r="I1183" s="205"/>
      <c r="K1183" s="114"/>
      <c r="L1183" s="114"/>
      <c r="M1183" s="114"/>
      <c r="N1183" s="114"/>
      <c r="O1183" s="114"/>
      <c r="Q1183" s="115"/>
      <c r="R1183" s="115"/>
      <c r="S1183" s="115"/>
      <c r="T1183" s="115"/>
      <c r="U1183" s="115"/>
      <c r="W1183" s="223"/>
      <c r="Z1183" s="205"/>
      <c r="AA1183" s="204"/>
      <c r="AB1183" s="204"/>
      <c r="AC1183" s="114"/>
      <c r="AD1183" s="221"/>
      <c r="AE1183" s="221"/>
      <c r="AF1183" s="115"/>
      <c r="AG1183" s="115"/>
      <c r="AH1183" s="115"/>
      <c r="AI1183" s="115"/>
      <c r="AJ1183" s="115"/>
      <c r="AK1183" s="202"/>
      <c r="AL1183" s="222"/>
      <c r="AO1183" s="205"/>
      <c r="AP1183" s="205"/>
      <c r="AQ1183" s="205"/>
      <c r="AR1183" s="205"/>
      <c r="AS1183" s="205"/>
      <c r="AT1183" s="205"/>
      <c r="AU1183" s="205"/>
      <c r="AV1183" s="205"/>
      <c r="AW1183" s="205"/>
      <c r="AX1183" s="205"/>
      <c r="AY1183" s="205"/>
      <c r="AZ1183" s="205"/>
      <c r="BA1183" s="205"/>
      <c r="BB1183" s="205"/>
      <c r="BC1183" s="205"/>
      <c r="BD1183" s="205"/>
      <c r="BE1183" s="215"/>
      <c r="BF1183" s="215"/>
      <c r="BG1183" s="215"/>
      <c r="BH1183" s="201"/>
      <c r="BJ1183" s="114"/>
      <c r="BK1183" s="114"/>
      <c r="BL1183" s="114"/>
      <c r="BM1183" s="114"/>
      <c r="BN1183" s="114"/>
      <c r="BP1183" s="114"/>
      <c r="BQ1183" s="115"/>
      <c r="BR1183" s="115"/>
      <c r="BS1183" s="115"/>
      <c r="BT1183" s="115"/>
      <c r="BU1183" s="115"/>
      <c r="BV1183" s="115"/>
      <c r="BW1183" s="115"/>
      <c r="BX1183" s="115"/>
      <c r="BY1183" s="115"/>
      <c r="BZ1183" s="115"/>
      <c r="CA1183" s="115"/>
      <c r="CB1183" s="115"/>
      <c r="CC1183" s="201"/>
      <c r="CD1183" s="201"/>
      <c r="CE1183" s="201"/>
      <c r="CG1183" s="223"/>
      <c r="CH1183" s="223"/>
      <c r="CI1183" s="223"/>
      <c r="CJ1183" s="223"/>
      <c r="CK1183" s="223"/>
      <c r="CL1183" s="223"/>
      <c r="CM1183" s="223"/>
      <c r="CN1183" s="223"/>
      <c r="CO1183" s="223"/>
      <c r="CP1183" s="223"/>
      <c r="CQ1183" s="223"/>
      <c r="CR1183" s="223"/>
      <c r="CS1183" s="223"/>
      <c r="CT1183" s="223"/>
      <c r="CU1183" s="223"/>
      <c r="CV1183" s="223"/>
      <c r="CW1183" s="201"/>
      <c r="CX1183" s="201"/>
    </row>
    <row r="1184" spans="3:102">
      <c r="C1184" s="116"/>
      <c r="E1184" s="205"/>
      <c r="F1184" s="205"/>
      <c r="G1184" s="205"/>
      <c r="H1184" s="205"/>
      <c r="I1184" s="205"/>
      <c r="K1184" s="114"/>
      <c r="L1184" s="114"/>
      <c r="M1184" s="114"/>
      <c r="N1184" s="114"/>
      <c r="O1184" s="114"/>
      <c r="Q1184" s="115"/>
      <c r="R1184" s="115"/>
      <c r="S1184" s="115"/>
      <c r="T1184" s="115"/>
      <c r="U1184" s="115"/>
      <c r="W1184" s="223"/>
      <c r="Z1184" s="205"/>
      <c r="AA1184" s="204"/>
      <c r="AB1184" s="204"/>
      <c r="AC1184" s="114"/>
      <c r="AD1184" s="221"/>
      <c r="AE1184" s="221"/>
      <c r="AF1184" s="115"/>
      <c r="AG1184" s="115"/>
      <c r="AH1184" s="115"/>
      <c r="AI1184" s="115"/>
      <c r="AJ1184" s="115"/>
      <c r="AK1184" s="202"/>
      <c r="AL1184" s="222"/>
      <c r="AO1184" s="205"/>
      <c r="AP1184" s="205"/>
      <c r="AQ1184" s="205"/>
      <c r="AR1184" s="205"/>
      <c r="AS1184" s="205"/>
      <c r="AT1184" s="205"/>
      <c r="AU1184" s="205"/>
      <c r="AV1184" s="205"/>
      <c r="AW1184" s="205"/>
      <c r="AX1184" s="205"/>
      <c r="AY1184" s="205"/>
      <c r="AZ1184" s="205"/>
      <c r="BA1184" s="205"/>
      <c r="BB1184" s="205"/>
      <c r="BC1184" s="205"/>
      <c r="BD1184" s="205"/>
      <c r="BE1184" s="215"/>
      <c r="BF1184" s="215"/>
      <c r="BG1184" s="215"/>
      <c r="BH1184" s="201"/>
      <c r="BJ1184" s="114"/>
      <c r="BK1184" s="114"/>
      <c r="BL1184" s="114"/>
      <c r="BM1184" s="114"/>
      <c r="BN1184" s="114"/>
      <c r="BP1184" s="114"/>
      <c r="BQ1184" s="115"/>
      <c r="BR1184" s="115"/>
      <c r="BS1184" s="115"/>
      <c r="BT1184" s="115"/>
      <c r="BU1184" s="115"/>
      <c r="BV1184" s="115"/>
      <c r="BW1184" s="115"/>
      <c r="BX1184" s="115"/>
      <c r="BY1184" s="115"/>
      <c r="BZ1184" s="115"/>
      <c r="CA1184" s="115"/>
      <c r="CB1184" s="115"/>
      <c r="CC1184" s="201"/>
      <c r="CD1184" s="201"/>
      <c r="CE1184" s="201"/>
      <c r="CG1184" s="223"/>
      <c r="CH1184" s="223"/>
      <c r="CI1184" s="223"/>
      <c r="CJ1184" s="223"/>
      <c r="CK1184" s="223"/>
      <c r="CL1184" s="223"/>
      <c r="CM1184" s="223"/>
      <c r="CN1184" s="223"/>
      <c r="CO1184" s="223"/>
      <c r="CP1184" s="223"/>
      <c r="CQ1184" s="223"/>
      <c r="CR1184" s="223"/>
      <c r="CS1184" s="223"/>
      <c r="CT1184" s="223"/>
      <c r="CU1184" s="223"/>
      <c r="CV1184" s="223"/>
      <c r="CW1184" s="201"/>
      <c r="CX1184" s="201"/>
    </row>
    <row r="1185" spans="3:102">
      <c r="C1185" s="116"/>
      <c r="E1185" s="205"/>
      <c r="F1185" s="205"/>
      <c r="G1185" s="205"/>
      <c r="H1185" s="205"/>
      <c r="I1185" s="205"/>
      <c r="K1185" s="114"/>
      <c r="L1185" s="114"/>
      <c r="M1185" s="114"/>
      <c r="N1185" s="114"/>
      <c r="O1185" s="114"/>
      <c r="Q1185" s="115"/>
      <c r="R1185" s="115"/>
      <c r="S1185" s="115"/>
      <c r="T1185" s="115"/>
      <c r="U1185" s="115"/>
      <c r="W1185" s="223"/>
      <c r="Z1185" s="205"/>
      <c r="AA1185" s="204"/>
      <c r="AB1185" s="204"/>
      <c r="AC1185" s="114"/>
      <c r="AD1185" s="221"/>
      <c r="AE1185" s="221"/>
      <c r="AF1185" s="115"/>
      <c r="AG1185" s="115"/>
      <c r="AH1185" s="115"/>
      <c r="AI1185" s="115"/>
      <c r="AJ1185" s="115"/>
      <c r="AK1185" s="202"/>
      <c r="AL1185" s="222"/>
      <c r="AO1185" s="205"/>
      <c r="AP1185" s="205"/>
      <c r="AQ1185" s="205"/>
      <c r="AR1185" s="205"/>
      <c r="AS1185" s="205"/>
      <c r="AT1185" s="205"/>
      <c r="AU1185" s="205"/>
      <c r="AV1185" s="205"/>
      <c r="AW1185" s="205"/>
      <c r="AX1185" s="205"/>
      <c r="AY1185" s="205"/>
      <c r="AZ1185" s="205"/>
      <c r="BA1185" s="205"/>
      <c r="BB1185" s="205"/>
      <c r="BC1185" s="205"/>
      <c r="BD1185" s="205"/>
      <c r="BE1185" s="215"/>
      <c r="BF1185" s="215"/>
      <c r="BG1185" s="215"/>
      <c r="BH1185" s="201"/>
      <c r="BJ1185" s="114"/>
      <c r="BK1185" s="114"/>
      <c r="BL1185" s="114"/>
      <c r="BM1185" s="114"/>
      <c r="BN1185" s="114"/>
      <c r="BP1185" s="114"/>
      <c r="BQ1185" s="115"/>
      <c r="BR1185" s="115"/>
      <c r="BS1185" s="115"/>
      <c r="BT1185" s="115"/>
      <c r="BU1185" s="115"/>
      <c r="BV1185" s="115"/>
      <c r="BW1185" s="115"/>
      <c r="BX1185" s="115"/>
      <c r="BY1185" s="115"/>
      <c r="BZ1185" s="115"/>
      <c r="CA1185" s="115"/>
      <c r="CB1185" s="115"/>
      <c r="CC1185" s="201"/>
      <c r="CD1185" s="201"/>
      <c r="CE1185" s="201"/>
      <c r="CG1185" s="223"/>
      <c r="CH1185" s="223"/>
      <c r="CI1185" s="223"/>
      <c r="CJ1185" s="223"/>
      <c r="CK1185" s="223"/>
      <c r="CL1185" s="223"/>
      <c r="CM1185" s="223"/>
      <c r="CN1185" s="223"/>
      <c r="CO1185" s="223"/>
      <c r="CP1185" s="223"/>
      <c r="CQ1185" s="223"/>
      <c r="CR1185" s="223"/>
      <c r="CS1185" s="223"/>
      <c r="CT1185" s="223"/>
      <c r="CU1185" s="223"/>
      <c r="CV1185" s="223"/>
      <c r="CW1185" s="201"/>
      <c r="CX1185" s="201"/>
    </row>
    <row r="1186" spans="3:102">
      <c r="C1186" s="116"/>
      <c r="E1186" s="205"/>
      <c r="F1186" s="205"/>
      <c r="G1186" s="205"/>
      <c r="H1186" s="205"/>
      <c r="I1186" s="205"/>
      <c r="K1186" s="114"/>
      <c r="L1186" s="114"/>
      <c r="M1186" s="114"/>
      <c r="N1186" s="114"/>
      <c r="O1186" s="114"/>
      <c r="Q1186" s="115"/>
      <c r="R1186" s="115"/>
      <c r="S1186" s="115"/>
      <c r="T1186" s="115"/>
      <c r="U1186" s="115"/>
      <c r="W1186" s="223"/>
      <c r="Z1186" s="205"/>
      <c r="AA1186" s="204"/>
      <c r="AB1186" s="204"/>
      <c r="AC1186" s="114"/>
      <c r="AD1186" s="221"/>
      <c r="AE1186" s="221"/>
      <c r="AF1186" s="115"/>
      <c r="AG1186" s="115"/>
      <c r="AH1186" s="115"/>
      <c r="AI1186" s="115"/>
      <c r="AJ1186" s="115"/>
      <c r="AK1186" s="202"/>
      <c r="AL1186" s="222"/>
      <c r="AO1186" s="205"/>
      <c r="AP1186" s="205"/>
      <c r="AQ1186" s="205"/>
      <c r="AR1186" s="205"/>
      <c r="AS1186" s="205"/>
      <c r="AT1186" s="205"/>
      <c r="AU1186" s="205"/>
      <c r="AV1186" s="205"/>
      <c r="AW1186" s="205"/>
      <c r="AX1186" s="205"/>
      <c r="AY1186" s="205"/>
      <c r="AZ1186" s="205"/>
      <c r="BA1186" s="205"/>
      <c r="BB1186" s="205"/>
      <c r="BC1186" s="205"/>
      <c r="BD1186" s="205"/>
      <c r="BE1186" s="215"/>
      <c r="BF1186" s="215"/>
      <c r="BG1186" s="215"/>
      <c r="BH1186" s="201"/>
      <c r="BJ1186" s="114"/>
      <c r="BK1186" s="114"/>
      <c r="BL1186" s="114"/>
      <c r="BM1186" s="114"/>
      <c r="BN1186" s="114"/>
      <c r="BP1186" s="114"/>
      <c r="BQ1186" s="115"/>
      <c r="BR1186" s="115"/>
      <c r="BS1186" s="115"/>
      <c r="BT1186" s="115"/>
      <c r="BU1186" s="115"/>
      <c r="BV1186" s="115"/>
      <c r="BW1186" s="115"/>
      <c r="BX1186" s="115"/>
      <c r="BY1186" s="115"/>
      <c r="BZ1186" s="115"/>
      <c r="CA1186" s="115"/>
      <c r="CB1186" s="115"/>
      <c r="CC1186" s="201"/>
      <c r="CD1186" s="201"/>
      <c r="CE1186" s="201"/>
      <c r="CG1186" s="223"/>
      <c r="CH1186" s="223"/>
      <c r="CI1186" s="223"/>
      <c r="CJ1186" s="223"/>
      <c r="CK1186" s="223"/>
      <c r="CL1186" s="223"/>
      <c r="CM1186" s="223"/>
      <c r="CN1186" s="223"/>
      <c r="CO1186" s="223"/>
      <c r="CP1186" s="223"/>
      <c r="CQ1186" s="223"/>
      <c r="CR1186" s="223"/>
      <c r="CS1186" s="223"/>
      <c r="CT1186" s="223"/>
      <c r="CU1186" s="223"/>
      <c r="CV1186" s="223"/>
      <c r="CW1186" s="201"/>
      <c r="CX1186" s="201"/>
    </row>
    <row r="1187" spans="3:102">
      <c r="C1187" s="116"/>
      <c r="E1187" s="205"/>
      <c r="F1187" s="205"/>
      <c r="G1187" s="205"/>
      <c r="H1187" s="205"/>
      <c r="I1187" s="205"/>
      <c r="K1187" s="114"/>
      <c r="L1187" s="114"/>
      <c r="M1187" s="114"/>
      <c r="N1187" s="114"/>
      <c r="O1187" s="114"/>
      <c r="Q1187" s="115"/>
      <c r="R1187" s="115"/>
      <c r="S1187" s="115"/>
      <c r="T1187" s="115"/>
      <c r="U1187" s="115"/>
      <c r="W1187" s="223"/>
      <c r="Z1187" s="205"/>
      <c r="AA1187" s="204"/>
      <c r="AB1187" s="204"/>
      <c r="AC1187" s="114"/>
      <c r="AD1187" s="221"/>
      <c r="AE1187" s="221"/>
      <c r="AF1187" s="115"/>
      <c r="AG1187" s="115"/>
      <c r="AH1187" s="115"/>
      <c r="AI1187" s="115"/>
      <c r="AJ1187" s="115"/>
      <c r="AK1187" s="202"/>
      <c r="AL1187" s="222"/>
      <c r="AO1187" s="205"/>
      <c r="AP1187" s="205"/>
      <c r="AQ1187" s="205"/>
      <c r="AR1187" s="205"/>
      <c r="AS1187" s="205"/>
      <c r="AT1187" s="205"/>
      <c r="AU1187" s="205"/>
      <c r="AV1187" s="205"/>
      <c r="AW1187" s="205"/>
      <c r="AX1187" s="205"/>
      <c r="AY1187" s="205"/>
      <c r="AZ1187" s="205"/>
      <c r="BA1187" s="205"/>
      <c r="BB1187" s="205"/>
      <c r="BC1187" s="205"/>
      <c r="BD1187" s="205"/>
      <c r="BE1187" s="215"/>
      <c r="BF1187" s="215"/>
      <c r="BG1187" s="215"/>
      <c r="BH1187" s="201"/>
      <c r="BJ1187" s="114"/>
      <c r="BK1187" s="114"/>
      <c r="BL1187" s="114"/>
      <c r="BM1187" s="114"/>
      <c r="BN1187" s="114"/>
      <c r="BP1187" s="114"/>
      <c r="BQ1187" s="115"/>
      <c r="BR1187" s="115"/>
      <c r="BS1187" s="115"/>
      <c r="BT1187" s="115"/>
      <c r="BU1187" s="115"/>
      <c r="BV1187" s="115"/>
      <c r="BW1187" s="115"/>
      <c r="BX1187" s="115"/>
      <c r="BY1187" s="115"/>
      <c r="BZ1187" s="115"/>
      <c r="CA1187" s="115"/>
      <c r="CB1187" s="115"/>
      <c r="CC1187" s="201"/>
      <c r="CD1187" s="201"/>
      <c r="CE1187" s="201"/>
      <c r="CG1187" s="223"/>
      <c r="CH1187" s="223"/>
      <c r="CI1187" s="223"/>
      <c r="CJ1187" s="223"/>
      <c r="CK1187" s="223"/>
      <c r="CL1187" s="223"/>
      <c r="CM1187" s="223"/>
      <c r="CN1187" s="223"/>
      <c r="CO1187" s="223"/>
      <c r="CP1187" s="223"/>
      <c r="CQ1187" s="223"/>
      <c r="CR1187" s="223"/>
      <c r="CS1187" s="223"/>
      <c r="CT1187" s="223"/>
      <c r="CU1187" s="223"/>
      <c r="CV1187" s="223"/>
      <c r="CW1187" s="201"/>
      <c r="CX1187" s="201"/>
    </row>
    <row r="1188" spans="3:102">
      <c r="C1188" s="116"/>
      <c r="E1188" s="205"/>
      <c r="F1188" s="205"/>
      <c r="G1188" s="205"/>
      <c r="H1188" s="205"/>
      <c r="I1188" s="205"/>
      <c r="K1188" s="114"/>
      <c r="L1188" s="114"/>
      <c r="M1188" s="114"/>
      <c r="N1188" s="114"/>
      <c r="O1188" s="114"/>
      <c r="Q1188" s="115"/>
      <c r="R1188" s="115"/>
      <c r="S1188" s="115"/>
      <c r="T1188" s="115"/>
      <c r="U1188" s="115"/>
      <c r="W1188" s="223"/>
      <c r="Z1188" s="205"/>
      <c r="AA1188" s="204"/>
      <c r="AB1188" s="204"/>
      <c r="AC1188" s="114"/>
      <c r="AD1188" s="221"/>
      <c r="AE1188" s="221"/>
      <c r="AF1188" s="115"/>
      <c r="AG1188" s="115"/>
      <c r="AH1188" s="115"/>
      <c r="AI1188" s="115"/>
      <c r="AJ1188" s="115"/>
      <c r="AK1188" s="202"/>
      <c r="AL1188" s="222"/>
      <c r="AO1188" s="205"/>
      <c r="AP1188" s="205"/>
      <c r="AQ1188" s="205"/>
      <c r="AR1188" s="205"/>
      <c r="AS1188" s="205"/>
      <c r="AT1188" s="205"/>
      <c r="AU1188" s="205"/>
      <c r="AV1188" s="205"/>
      <c r="AW1188" s="205"/>
      <c r="AX1188" s="205"/>
      <c r="AY1188" s="205"/>
      <c r="AZ1188" s="205"/>
      <c r="BA1188" s="205"/>
      <c r="BB1188" s="205"/>
      <c r="BC1188" s="205"/>
      <c r="BD1188" s="205"/>
      <c r="BE1188" s="215"/>
      <c r="BF1188" s="215"/>
      <c r="BG1188" s="215"/>
      <c r="BH1188" s="201"/>
      <c r="BJ1188" s="114"/>
      <c r="BK1188" s="114"/>
      <c r="BL1188" s="114"/>
      <c r="BM1188" s="114"/>
      <c r="BN1188" s="114"/>
      <c r="BP1188" s="114"/>
      <c r="BQ1188" s="115"/>
      <c r="BR1188" s="115"/>
      <c r="BS1188" s="115"/>
      <c r="BT1188" s="115"/>
      <c r="BU1188" s="115"/>
      <c r="BV1188" s="115"/>
      <c r="BW1188" s="115"/>
      <c r="BX1188" s="115"/>
      <c r="BY1188" s="115"/>
      <c r="BZ1188" s="115"/>
      <c r="CA1188" s="115"/>
      <c r="CB1188" s="115"/>
      <c r="CC1188" s="201"/>
      <c r="CD1188" s="201"/>
      <c r="CE1188" s="201"/>
      <c r="CG1188" s="223"/>
      <c r="CH1188" s="223"/>
      <c r="CI1188" s="223"/>
      <c r="CJ1188" s="223"/>
      <c r="CK1188" s="223"/>
      <c r="CL1188" s="223"/>
      <c r="CM1188" s="223"/>
      <c r="CN1188" s="223"/>
      <c r="CO1188" s="223"/>
      <c r="CP1188" s="223"/>
      <c r="CQ1188" s="223"/>
      <c r="CR1188" s="223"/>
      <c r="CS1188" s="223"/>
      <c r="CT1188" s="223"/>
      <c r="CU1188" s="223"/>
      <c r="CV1188" s="223"/>
      <c r="CW1188" s="201"/>
      <c r="CX1188" s="201"/>
    </row>
    <row r="1189" spans="3:102">
      <c r="C1189" s="116"/>
      <c r="E1189" s="205"/>
      <c r="F1189" s="205"/>
      <c r="G1189" s="205"/>
      <c r="H1189" s="205"/>
      <c r="I1189" s="205"/>
      <c r="K1189" s="114"/>
      <c r="L1189" s="114"/>
      <c r="M1189" s="114"/>
      <c r="N1189" s="114"/>
      <c r="O1189" s="114"/>
      <c r="Q1189" s="115"/>
      <c r="R1189" s="115"/>
      <c r="S1189" s="115"/>
      <c r="T1189" s="115"/>
      <c r="U1189" s="115"/>
      <c r="W1189" s="223"/>
      <c r="Z1189" s="205"/>
      <c r="AA1189" s="204"/>
      <c r="AB1189" s="204"/>
      <c r="AC1189" s="114"/>
      <c r="AD1189" s="221"/>
      <c r="AE1189" s="221"/>
      <c r="AF1189" s="115"/>
      <c r="AG1189" s="115"/>
      <c r="AH1189" s="115"/>
      <c r="AI1189" s="115"/>
      <c r="AJ1189" s="115"/>
      <c r="AK1189" s="202"/>
      <c r="AL1189" s="222"/>
      <c r="AO1189" s="205"/>
      <c r="AP1189" s="205"/>
      <c r="AQ1189" s="205"/>
      <c r="AR1189" s="205"/>
      <c r="AS1189" s="205"/>
      <c r="AT1189" s="205"/>
      <c r="AU1189" s="205"/>
      <c r="AV1189" s="205"/>
      <c r="AW1189" s="205"/>
      <c r="AX1189" s="205"/>
      <c r="AY1189" s="205"/>
      <c r="AZ1189" s="205"/>
      <c r="BA1189" s="205"/>
      <c r="BB1189" s="205"/>
      <c r="BC1189" s="205"/>
      <c r="BD1189" s="205"/>
      <c r="BE1189" s="215"/>
      <c r="BF1189" s="215"/>
      <c r="BG1189" s="215"/>
      <c r="BH1189" s="201"/>
      <c r="BJ1189" s="114"/>
      <c r="BK1189" s="114"/>
      <c r="BL1189" s="114"/>
      <c r="BM1189" s="114"/>
      <c r="BN1189" s="114"/>
      <c r="BP1189" s="114"/>
      <c r="BQ1189" s="115"/>
      <c r="BR1189" s="115"/>
      <c r="BS1189" s="115"/>
      <c r="BT1189" s="115"/>
      <c r="BU1189" s="115"/>
      <c r="BV1189" s="115"/>
      <c r="BW1189" s="115"/>
      <c r="BX1189" s="115"/>
      <c r="BY1189" s="115"/>
      <c r="BZ1189" s="115"/>
      <c r="CA1189" s="115"/>
      <c r="CB1189" s="115"/>
      <c r="CC1189" s="201"/>
      <c r="CD1189" s="201"/>
      <c r="CE1189" s="201"/>
      <c r="CG1189" s="223"/>
      <c r="CH1189" s="223"/>
      <c r="CI1189" s="223"/>
      <c r="CJ1189" s="223"/>
      <c r="CK1189" s="223"/>
      <c r="CL1189" s="223"/>
      <c r="CM1189" s="223"/>
      <c r="CN1189" s="223"/>
      <c r="CO1189" s="223"/>
      <c r="CP1189" s="223"/>
      <c r="CQ1189" s="223"/>
      <c r="CR1189" s="223"/>
      <c r="CS1189" s="223"/>
      <c r="CT1189" s="223"/>
      <c r="CU1189" s="223"/>
      <c r="CV1189" s="223"/>
      <c r="CW1189" s="201"/>
      <c r="CX1189" s="201"/>
    </row>
    <row r="1190" spans="3:102">
      <c r="C1190" s="116"/>
      <c r="E1190" s="205"/>
      <c r="F1190" s="205"/>
      <c r="G1190" s="205"/>
      <c r="H1190" s="205"/>
      <c r="I1190" s="205"/>
      <c r="K1190" s="114"/>
      <c r="L1190" s="114"/>
      <c r="M1190" s="114"/>
      <c r="N1190" s="114"/>
      <c r="O1190" s="114"/>
      <c r="Q1190" s="115"/>
      <c r="R1190" s="115"/>
      <c r="S1190" s="115"/>
      <c r="T1190" s="115"/>
      <c r="U1190" s="115"/>
      <c r="W1190" s="223"/>
      <c r="Z1190" s="205"/>
      <c r="AA1190" s="204"/>
      <c r="AB1190" s="204"/>
      <c r="AC1190" s="114"/>
      <c r="AD1190" s="221"/>
      <c r="AE1190" s="221"/>
      <c r="AF1190" s="115"/>
      <c r="AG1190" s="115"/>
      <c r="AH1190" s="115"/>
      <c r="AI1190" s="115"/>
      <c r="AJ1190" s="115"/>
      <c r="AK1190" s="202"/>
      <c r="AL1190" s="222"/>
      <c r="AO1190" s="205"/>
      <c r="AP1190" s="205"/>
      <c r="AQ1190" s="205"/>
      <c r="AR1190" s="205"/>
      <c r="AS1190" s="205"/>
      <c r="AT1190" s="205"/>
      <c r="AU1190" s="205"/>
      <c r="AV1190" s="205"/>
      <c r="AW1190" s="205"/>
      <c r="AX1190" s="205"/>
      <c r="AY1190" s="205"/>
      <c r="AZ1190" s="205"/>
      <c r="BA1190" s="205"/>
      <c r="BB1190" s="205"/>
      <c r="BC1190" s="205"/>
      <c r="BD1190" s="205"/>
      <c r="BE1190" s="215"/>
      <c r="BF1190" s="215"/>
      <c r="BG1190" s="215"/>
      <c r="BH1190" s="201"/>
      <c r="BJ1190" s="114"/>
      <c r="BK1190" s="114"/>
      <c r="BL1190" s="114"/>
      <c r="BM1190" s="114"/>
      <c r="BN1190" s="114"/>
      <c r="BP1190" s="114"/>
      <c r="BQ1190" s="115"/>
      <c r="BR1190" s="115"/>
      <c r="BS1190" s="115"/>
      <c r="BT1190" s="115"/>
      <c r="BU1190" s="115"/>
      <c r="BV1190" s="115"/>
      <c r="BW1190" s="115"/>
      <c r="BX1190" s="115"/>
      <c r="BY1190" s="115"/>
      <c r="BZ1190" s="115"/>
      <c r="CA1190" s="115"/>
      <c r="CB1190" s="115"/>
      <c r="CC1190" s="201"/>
      <c r="CD1190" s="201"/>
      <c r="CE1190" s="201"/>
      <c r="CG1190" s="223"/>
      <c r="CH1190" s="223"/>
      <c r="CI1190" s="223"/>
      <c r="CJ1190" s="223"/>
      <c r="CK1190" s="223"/>
      <c r="CL1190" s="223"/>
      <c r="CM1190" s="223"/>
      <c r="CN1190" s="223"/>
      <c r="CO1190" s="223"/>
      <c r="CP1190" s="223"/>
      <c r="CQ1190" s="223"/>
      <c r="CR1190" s="223"/>
      <c r="CS1190" s="223"/>
      <c r="CT1190" s="223"/>
      <c r="CU1190" s="223"/>
      <c r="CV1190" s="223"/>
      <c r="CW1190" s="201"/>
      <c r="CX1190" s="201"/>
    </row>
    <row r="1191" spans="3:102">
      <c r="C1191" s="116"/>
      <c r="E1191" s="205"/>
      <c r="F1191" s="205"/>
      <c r="G1191" s="205"/>
      <c r="H1191" s="205"/>
      <c r="I1191" s="205"/>
      <c r="K1191" s="114"/>
      <c r="L1191" s="114"/>
      <c r="M1191" s="114"/>
      <c r="N1191" s="114"/>
      <c r="O1191" s="114"/>
      <c r="Q1191" s="115"/>
      <c r="R1191" s="115"/>
      <c r="S1191" s="115"/>
      <c r="T1191" s="115"/>
      <c r="U1191" s="115"/>
      <c r="W1191" s="223"/>
      <c r="Z1191" s="205"/>
      <c r="AA1191" s="204"/>
      <c r="AB1191" s="204"/>
      <c r="AC1191" s="114"/>
      <c r="AD1191" s="221"/>
      <c r="AE1191" s="221"/>
      <c r="AF1191" s="115"/>
      <c r="AG1191" s="115"/>
      <c r="AH1191" s="115"/>
      <c r="AI1191" s="115"/>
      <c r="AJ1191" s="115"/>
      <c r="AK1191" s="202"/>
      <c r="AL1191" s="222"/>
      <c r="AO1191" s="205"/>
      <c r="AP1191" s="205"/>
      <c r="AQ1191" s="205"/>
      <c r="AR1191" s="205"/>
      <c r="AS1191" s="205"/>
      <c r="AT1191" s="205"/>
      <c r="AU1191" s="205"/>
      <c r="AV1191" s="205"/>
      <c r="AW1191" s="205"/>
      <c r="AX1191" s="205"/>
      <c r="AY1191" s="205"/>
      <c r="AZ1191" s="205"/>
      <c r="BA1191" s="205"/>
      <c r="BB1191" s="205"/>
      <c r="BC1191" s="205"/>
      <c r="BD1191" s="205"/>
      <c r="BE1191" s="215"/>
      <c r="BF1191" s="215"/>
      <c r="BG1191" s="215"/>
      <c r="BH1191" s="201"/>
      <c r="BJ1191" s="114"/>
      <c r="BK1191" s="114"/>
      <c r="BL1191" s="114"/>
      <c r="BM1191" s="114"/>
      <c r="BN1191" s="114"/>
      <c r="BP1191" s="114"/>
      <c r="BQ1191" s="115"/>
      <c r="BR1191" s="115"/>
      <c r="BS1191" s="115"/>
      <c r="BT1191" s="115"/>
      <c r="BU1191" s="115"/>
      <c r="BV1191" s="115"/>
      <c r="BW1191" s="115"/>
      <c r="BX1191" s="115"/>
      <c r="BY1191" s="115"/>
      <c r="BZ1191" s="115"/>
      <c r="CA1191" s="115"/>
      <c r="CB1191" s="115"/>
      <c r="CC1191" s="201"/>
      <c r="CD1191" s="201"/>
      <c r="CE1191" s="201"/>
      <c r="CG1191" s="223"/>
      <c r="CH1191" s="223"/>
      <c r="CI1191" s="223"/>
      <c r="CJ1191" s="223"/>
      <c r="CK1191" s="223"/>
      <c r="CL1191" s="223"/>
      <c r="CM1191" s="223"/>
      <c r="CN1191" s="223"/>
      <c r="CO1191" s="223"/>
      <c r="CP1191" s="223"/>
      <c r="CQ1191" s="223"/>
      <c r="CR1191" s="223"/>
      <c r="CS1191" s="223"/>
      <c r="CT1191" s="223"/>
      <c r="CU1191" s="223"/>
      <c r="CV1191" s="223"/>
      <c r="CW1191" s="201"/>
      <c r="CX1191" s="201"/>
    </row>
    <row r="1192" spans="3:102">
      <c r="C1192" s="116"/>
      <c r="E1192" s="205"/>
      <c r="F1192" s="205"/>
      <c r="G1192" s="205"/>
      <c r="H1192" s="205"/>
      <c r="I1192" s="205"/>
      <c r="K1192" s="114"/>
      <c r="L1192" s="114"/>
      <c r="M1192" s="114"/>
      <c r="N1192" s="114"/>
      <c r="O1192" s="114"/>
      <c r="Q1192" s="115"/>
      <c r="R1192" s="115"/>
      <c r="S1192" s="115"/>
      <c r="T1192" s="115"/>
      <c r="U1192" s="115"/>
      <c r="W1192" s="223"/>
      <c r="Z1192" s="205"/>
      <c r="AA1192" s="204"/>
      <c r="AB1192" s="204"/>
      <c r="AC1192" s="114"/>
      <c r="AD1192" s="221"/>
      <c r="AE1192" s="221"/>
      <c r="AF1192" s="115"/>
      <c r="AG1192" s="115"/>
      <c r="AH1192" s="115"/>
      <c r="AI1192" s="115"/>
      <c r="AJ1192" s="115"/>
      <c r="AK1192" s="202"/>
      <c r="AL1192" s="222"/>
      <c r="AO1192" s="205"/>
      <c r="AP1192" s="205"/>
      <c r="AQ1192" s="205"/>
      <c r="AR1192" s="205"/>
      <c r="AS1192" s="205"/>
      <c r="AT1192" s="205"/>
      <c r="AU1192" s="205"/>
      <c r="AV1192" s="205"/>
      <c r="AW1192" s="205"/>
      <c r="AX1192" s="205"/>
      <c r="AY1192" s="205"/>
      <c r="AZ1192" s="205"/>
      <c r="BA1192" s="205"/>
      <c r="BB1192" s="205"/>
      <c r="BC1192" s="205"/>
      <c r="BD1192" s="205"/>
      <c r="BE1192" s="215"/>
      <c r="BF1192" s="215"/>
      <c r="BG1192" s="215"/>
      <c r="BH1192" s="201"/>
      <c r="BJ1192" s="114"/>
      <c r="BK1192" s="114"/>
      <c r="BL1192" s="114"/>
      <c r="BM1192" s="114"/>
      <c r="BN1192" s="114"/>
      <c r="BP1192" s="114"/>
      <c r="BQ1192" s="115"/>
      <c r="BR1192" s="115"/>
      <c r="BS1192" s="115"/>
      <c r="BT1192" s="115"/>
      <c r="BU1192" s="115"/>
      <c r="BV1192" s="115"/>
      <c r="BW1192" s="115"/>
      <c r="BX1192" s="115"/>
      <c r="BY1192" s="115"/>
      <c r="BZ1192" s="115"/>
      <c r="CA1192" s="115"/>
      <c r="CB1192" s="115"/>
      <c r="CC1192" s="201"/>
      <c r="CD1192" s="201"/>
      <c r="CE1192" s="201"/>
      <c r="CG1192" s="223"/>
      <c r="CH1192" s="223"/>
      <c r="CI1192" s="223"/>
      <c r="CJ1192" s="223"/>
      <c r="CK1192" s="223"/>
      <c r="CL1192" s="223"/>
      <c r="CM1192" s="223"/>
      <c r="CN1192" s="223"/>
      <c r="CO1192" s="223"/>
      <c r="CP1192" s="223"/>
      <c r="CQ1192" s="223"/>
      <c r="CR1192" s="223"/>
      <c r="CS1192" s="223"/>
      <c r="CT1192" s="223"/>
      <c r="CU1192" s="223"/>
      <c r="CV1192" s="223"/>
      <c r="CW1192" s="201"/>
      <c r="CX1192" s="201"/>
    </row>
    <row r="1193" spans="3:102">
      <c r="C1193" s="116"/>
      <c r="E1193" s="205"/>
      <c r="F1193" s="205"/>
      <c r="G1193" s="205"/>
      <c r="H1193" s="205"/>
      <c r="I1193" s="205"/>
      <c r="K1193" s="114"/>
      <c r="L1193" s="114"/>
      <c r="M1193" s="114"/>
      <c r="N1193" s="114"/>
      <c r="O1193" s="114"/>
      <c r="Q1193" s="115"/>
      <c r="R1193" s="115"/>
      <c r="S1193" s="115"/>
      <c r="T1193" s="115"/>
      <c r="U1193" s="115"/>
      <c r="W1193" s="223"/>
      <c r="Z1193" s="205"/>
      <c r="AA1193" s="204"/>
      <c r="AB1193" s="204"/>
      <c r="AC1193" s="114"/>
      <c r="AD1193" s="221"/>
      <c r="AE1193" s="221"/>
      <c r="AF1193" s="115"/>
      <c r="AG1193" s="115"/>
      <c r="AH1193" s="115"/>
      <c r="AI1193" s="115"/>
      <c r="AJ1193" s="115"/>
      <c r="AK1193" s="202"/>
      <c r="AL1193" s="222"/>
      <c r="AO1193" s="205"/>
      <c r="AP1193" s="205"/>
      <c r="AQ1193" s="205"/>
      <c r="AR1193" s="205"/>
      <c r="AS1193" s="205"/>
      <c r="AT1193" s="205"/>
      <c r="AU1193" s="205"/>
      <c r="AV1193" s="205"/>
      <c r="AW1193" s="205"/>
      <c r="AX1193" s="205"/>
      <c r="AY1193" s="205"/>
      <c r="AZ1193" s="205"/>
      <c r="BA1193" s="205"/>
      <c r="BB1193" s="205"/>
      <c r="BC1193" s="205"/>
      <c r="BD1193" s="205"/>
      <c r="BE1193" s="215"/>
      <c r="BF1193" s="215"/>
      <c r="BG1193" s="215"/>
      <c r="BH1193" s="201"/>
      <c r="BJ1193" s="114"/>
      <c r="BK1193" s="114"/>
      <c r="BL1193" s="114"/>
      <c r="BM1193" s="114"/>
      <c r="BN1193" s="114"/>
      <c r="BP1193" s="114"/>
      <c r="BQ1193" s="115"/>
      <c r="BR1193" s="115"/>
      <c r="BS1193" s="115"/>
      <c r="BT1193" s="115"/>
      <c r="BU1193" s="115"/>
      <c r="BV1193" s="115"/>
      <c r="BW1193" s="115"/>
      <c r="BX1193" s="115"/>
      <c r="BY1193" s="115"/>
      <c r="BZ1193" s="115"/>
      <c r="CA1193" s="115"/>
      <c r="CB1193" s="115"/>
      <c r="CC1193" s="201"/>
      <c r="CD1193" s="201"/>
      <c r="CE1193" s="201"/>
      <c r="CG1193" s="223"/>
      <c r="CH1193" s="223"/>
      <c r="CI1193" s="223"/>
      <c r="CJ1193" s="223"/>
      <c r="CK1193" s="223"/>
      <c r="CL1193" s="223"/>
      <c r="CM1193" s="223"/>
      <c r="CN1193" s="223"/>
      <c r="CO1193" s="223"/>
      <c r="CP1193" s="223"/>
      <c r="CQ1193" s="223"/>
      <c r="CR1193" s="223"/>
      <c r="CS1193" s="223"/>
      <c r="CT1193" s="223"/>
      <c r="CU1193" s="223"/>
      <c r="CV1193" s="223"/>
      <c r="CW1193" s="201"/>
      <c r="CX1193" s="201"/>
    </row>
    <row r="1194" spans="3:102">
      <c r="C1194" s="116"/>
      <c r="E1194" s="205"/>
      <c r="F1194" s="205"/>
      <c r="G1194" s="205"/>
      <c r="H1194" s="205"/>
      <c r="I1194" s="205"/>
      <c r="K1194" s="114"/>
      <c r="L1194" s="114"/>
      <c r="M1194" s="114"/>
      <c r="N1194" s="114"/>
      <c r="O1194" s="114"/>
      <c r="Q1194" s="115"/>
      <c r="R1194" s="115"/>
      <c r="S1194" s="115"/>
      <c r="T1194" s="115"/>
      <c r="U1194" s="115"/>
      <c r="W1194" s="223"/>
      <c r="Z1194" s="205"/>
      <c r="AA1194" s="204"/>
      <c r="AB1194" s="204"/>
      <c r="AC1194" s="114"/>
      <c r="AD1194" s="221"/>
      <c r="AE1194" s="221"/>
      <c r="AF1194" s="115"/>
      <c r="AG1194" s="115"/>
      <c r="AH1194" s="115"/>
      <c r="AI1194" s="115"/>
      <c r="AJ1194" s="115"/>
      <c r="AK1194" s="202"/>
      <c r="AL1194" s="222"/>
      <c r="AO1194" s="205"/>
      <c r="AP1194" s="205"/>
      <c r="AQ1194" s="205"/>
      <c r="AR1194" s="205"/>
      <c r="AS1194" s="205"/>
      <c r="AT1194" s="205"/>
      <c r="AU1194" s="205"/>
      <c r="AV1194" s="205"/>
      <c r="AW1194" s="205"/>
      <c r="AX1194" s="205"/>
      <c r="AY1194" s="205"/>
      <c r="AZ1194" s="205"/>
      <c r="BA1194" s="205"/>
      <c r="BB1194" s="205"/>
      <c r="BC1194" s="205"/>
      <c r="BD1194" s="205"/>
      <c r="BE1194" s="215"/>
      <c r="BF1194" s="215"/>
      <c r="BG1194" s="215"/>
      <c r="BH1194" s="201"/>
      <c r="BJ1194" s="114"/>
      <c r="BK1194" s="114"/>
      <c r="BL1194" s="114"/>
      <c r="BM1194" s="114"/>
      <c r="BN1194" s="114"/>
      <c r="BP1194" s="114"/>
      <c r="BQ1194" s="115"/>
      <c r="BR1194" s="115"/>
      <c r="BS1194" s="115"/>
      <c r="BT1194" s="115"/>
      <c r="BU1194" s="115"/>
      <c r="BV1194" s="115"/>
      <c r="BW1194" s="115"/>
      <c r="BX1194" s="115"/>
      <c r="BY1194" s="115"/>
      <c r="BZ1194" s="115"/>
      <c r="CA1194" s="115"/>
      <c r="CB1194" s="115"/>
      <c r="CC1194" s="201"/>
      <c r="CD1194" s="201"/>
      <c r="CE1194" s="201"/>
      <c r="CG1194" s="223"/>
      <c r="CH1194" s="223"/>
      <c r="CI1194" s="223"/>
      <c r="CJ1194" s="223"/>
      <c r="CK1194" s="223"/>
      <c r="CL1194" s="223"/>
      <c r="CM1194" s="223"/>
      <c r="CN1194" s="223"/>
      <c r="CO1194" s="223"/>
      <c r="CP1194" s="223"/>
      <c r="CQ1194" s="223"/>
      <c r="CR1194" s="223"/>
      <c r="CS1194" s="223"/>
      <c r="CT1194" s="223"/>
      <c r="CU1194" s="223"/>
      <c r="CV1194" s="223"/>
      <c r="CW1194" s="201"/>
      <c r="CX1194" s="201"/>
    </row>
    <row r="1195" spans="3:102">
      <c r="C1195" s="116"/>
      <c r="E1195" s="205"/>
      <c r="F1195" s="205"/>
      <c r="G1195" s="205"/>
      <c r="H1195" s="205"/>
      <c r="I1195" s="205"/>
      <c r="K1195" s="114"/>
      <c r="L1195" s="114"/>
      <c r="M1195" s="114"/>
      <c r="N1195" s="114"/>
      <c r="O1195" s="114"/>
      <c r="Q1195" s="115"/>
      <c r="R1195" s="115"/>
      <c r="S1195" s="115"/>
      <c r="T1195" s="115"/>
      <c r="U1195" s="115"/>
      <c r="W1195" s="223"/>
      <c r="Z1195" s="205"/>
      <c r="AA1195" s="204"/>
      <c r="AB1195" s="204"/>
      <c r="AC1195" s="114"/>
      <c r="AD1195" s="221"/>
      <c r="AE1195" s="221"/>
      <c r="AF1195" s="115"/>
      <c r="AG1195" s="115"/>
      <c r="AH1195" s="115"/>
      <c r="AI1195" s="115"/>
      <c r="AJ1195" s="115"/>
      <c r="AK1195" s="202"/>
      <c r="AL1195" s="222"/>
      <c r="AO1195" s="205"/>
      <c r="AP1195" s="205"/>
      <c r="AQ1195" s="205"/>
      <c r="AR1195" s="205"/>
      <c r="AS1195" s="205"/>
      <c r="AT1195" s="205"/>
      <c r="AU1195" s="205"/>
      <c r="AV1195" s="205"/>
      <c r="AW1195" s="205"/>
      <c r="AX1195" s="205"/>
      <c r="AY1195" s="205"/>
      <c r="AZ1195" s="205"/>
      <c r="BA1195" s="205"/>
      <c r="BB1195" s="205"/>
      <c r="BC1195" s="205"/>
      <c r="BD1195" s="205"/>
      <c r="BE1195" s="215"/>
      <c r="BF1195" s="215"/>
      <c r="BG1195" s="215"/>
      <c r="BH1195" s="201"/>
      <c r="BJ1195" s="114"/>
      <c r="BK1195" s="114"/>
      <c r="BL1195" s="114"/>
      <c r="BM1195" s="114"/>
      <c r="BN1195" s="114"/>
      <c r="BP1195" s="114"/>
      <c r="BQ1195" s="115"/>
      <c r="BR1195" s="115"/>
      <c r="BS1195" s="115"/>
      <c r="BT1195" s="115"/>
      <c r="BU1195" s="115"/>
      <c r="BV1195" s="115"/>
      <c r="BW1195" s="115"/>
      <c r="BX1195" s="115"/>
      <c r="BY1195" s="115"/>
      <c r="BZ1195" s="115"/>
      <c r="CA1195" s="115"/>
      <c r="CB1195" s="115"/>
      <c r="CC1195" s="201"/>
      <c r="CD1195" s="201"/>
      <c r="CE1195" s="201"/>
      <c r="CG1195" s="223"/>
      <c r="CH1195" s="223"/>
      <c r="CI1195" s="223"/>
      <c r="CJ1195" s="223"/>
      <c r="CK1195" s="223"/>
      <c r="CL1195" s="223"/>
      <c r="CM1195" s="223"/>
      <c r="CN1195" s="223"/>
      <c r="CO1195" s="223"/>
      <c r="CP1195" s="223"/>
      <c r="CQ1195" s="223"/>
      <c r="CR1195" s="223"/>
      <c r="CS1195" s="223"/>
      <c r="CT1195" s="223"/>
      <c r="CU1195" s="223"/>
      <c r="CV1195" s="223"/>
      <c r="CW1195" s="201"/>
      <c r="CX1195" s="201"/>
    </row>
    <row r="1196" spans="3:102">
      <c r="C1196" s="116"/>
      <c r="E1196" s="205"/>
      <c r="F1196" s="205"/>
      <c r="G1196" s="205"/>
      <c r="H1196" s="205"/>
      <c r="I1196" s="205"/>
      <c r="K1196" s="114"/>
      <c r="L1196" s="114"/>
      <c r="M1196" s="114"/>
      <c r="N1196" s="114"/>
      <c r="O1196" s="114"/>
      <c r="Q1196" s="115"/>
      <c r="R1196" s="115"/>
      <c r="S1196" s="115"/>
      <c r="T1196" s="115"/>
      <c r="U1196" s="115"/>
      <c r="W1196" s="223"/>
      <c r="Z1196" s="205"/>
      <c r="AA1196" s="204"/>
      <c r="AB1196" s="204"/>
      <c r="AC1196" s="114"/>
      <c r="AD1196" s="221"/>
      <c r="AE1196" s="221"/>
      <c r="AF1196" s="115"/>
      <c r="AG1196" s="115"/>
      <c r="AH1196" s="115"/>
      <c r="AI1196" s="115"/>
      <c r="AJ1196" s="115"/>
      <c r="AK1196" s="202"/>
      <c r="AL1196" s="222"/>
      <c r="AO1196" s="205"/>
      <c r="AP1196" s="205"/>
      <c r="AQ1196" s="205"/>
      <c r="AR1196" s="205"/>
      <c r="AS1196" s="205"/>
      <c r="AT1196" s="205"/>
      <c r="AU1196" s="205"/>
      <c r="AV1196" s="205"/>
      <c r="AW1196" s="205"/>
      <c r="AX1196" s="205"/>
      <c r="AY1196" s="205"/>
      <c r="AZ1196" s="205"/>
      <c r="BA1196" s="205"/>
      <c r="BB1196" s="205"/>
      <c r="BC1196" s="205"/>
      <c r="BD1196" s="205"/>
      <c r="BE1196" s="215"/>
      <c r="BF1196" s="215"/>
      <c r="BG1196" s="215"/>
      <c r="BH1196" s="201"/>
      <c r="BJ1196" s="114"/>
      <c r="BK1196" s="114"/>
      <c r="BL1196" s="114"/>
      <c r="BM1196" s="114"/>
      <c r="BN1196" s="114"/>
      <c r="BP1196" s="114"/>
      <c r="BQ1196" s="115"/>
      <c r="BR1196" s="115"/>
      <c r="BS1196" s="115"/>
      <c r="BT1196" s="115"/>
      <c r="BU1196" s="115"/>
      <c r="BV1196" s="115"/>
      <c r="BW1196" s="115"/>
      <c r="BX1196" s="115"/>
      <c r="BY1196" s="115"/>
      <c r="BZ1196" s="115"/>
      <c r="CA1196" s="115"/>
      <c r="CB1196" s="115"/>
      <c r="CC1196" s="201"/>
      <c r="CD1196" s="201"/>
      <c r="CE1196" s="201"/>
      <c r="CG1196" s="223"/>
      <c r="CH1196" s="223"/>
      <c r="CI1196" s="223"/>
      <c r="CJ1196" s="223"/>
      <c r="CK1196" s="223"/>
      <c r="CL1196" s="223"/>
      <c r="CM1196" s="223"/>
      <c r="CN1196" s="223"/>
      <c r="CO1196" s="223"/>
      <c r="CP1196" s="223"/>
      <c r="CQ1196" s="223"/>
      <c r="CR1196" s="223"/>
      <c r="CS1196" s="223"/>
      <c r="CT1196" s="223"/>
      <c r="CU1196" s="223"/>
      <c r="CV1196" s="223"/>
      <c r="CW1196" s="201"/>
      <c r="CX1196" s="201"/>
    </row>
    <row r="1197" spans="3:102">
      <c r="C1197" s="116"/>
      <c r="E1197" s="205"/>
      <c r="F1197" s="205"/>
      <c r="G1197" s="205"/>
      <c r="H1197" s="205"/>
      <c r="I1197" s="205"/>
      <c r="K1197" s="114"/>
      <c r="L1197" s="114"/>
      <c r="M1197" s="114"/>
      <c r="N1197" s="114"/>
      <c r="O1197" s="114"/>
      <c r="Q1197" s="115"/>
      <c r="R1197" s="115"/>
      <c r="S1197" s="115"/>
      <c r="T1197" s="115"/>
      <c r="U1197" s="115"/>
      <c r="W1197" s="223"/>
      <c r="Z1197" s="205"/>
      <c r="AA1197" s="204"/>
      <c r="AB1197" s="204"/>
      <c r="AC1197" s="114"/>
      <c r="AD1197" s="221"/>
      <c r="AE1197" s="221"/>
      <c r="AF1197" s="115"/>
      <c r="AG1197" s="115"/>
      <c r="AH1197" s="115"/>
      <c r="AI1197" s="115"/>
      <c r="AJ1197" s="115"/>
      <c r="AK1197" s="202"/>
      <c r="AL1197" s="222"/>
      <c r="AO1197" s="205"/>
      <c r="AP1197" s="205"/>
      <c r="AQ1197" s="205"/>
      <c r="AR1197" s="205"/>
      <c r="AS1197" s="205"/>
      <c r="AT1197" s="205"/>
      <c r="AU1197" s="205"/>
      <c r="AV1197" s="205"/>
      <c r="AW1197" s="205"/>
      <c r="AX1197" s="205"/>
      <c r="AY1197" s="205"/>
      <c r="AZ1197" s="205"/>
      <c r="BA1197" s="205"/>
      <c r="BB1197" s="205"/>
      <c r="BC1197" s="205"/>
      <c r="BD1197" s="205"/>
      <c r="BE1197" s="215"/>
      <c r="BF1197" s="215"/>
      <c r="BG1197" s="215"/>
      <c r="BH1197" s="201"/>
      <c r="BJ1197" s="114"/>
      <c r="BK1197" s="114"/>
      <c r="BL1197" s="114"/>
      <c r="BM1197" s="114"/>
      <c r="BN1197" s="114"/>
      <c r="BP1197" s="114"/>
      <c r="BQ1197" s="115"/>
      <c r="BR1197" s="115"/>
      <c r="BS1197" s="115"/>
      <c r="BT1197" s="115"/>
      <c r="BU1197" s="115"/>
      <c r="BV1197" s="115"/>
      <c r="BW1197" s="115"/>
      <c r="BX1197" s="115"/>
      <c r="BY1197" s="115"/>
      <c r="BZ1197" s="115"/>
      <c r="CA1197" s="115"/>
      <c r="CB1197" s="115"/>
      <c r="CC1197" s="201"/>
      <c r="CD1197" s="201"/>
      <c r="CE1197" s="201"/>
      <c r="CG1197" s="223"/>
      <c r="CH1197" s="223"/>
      <c r="CI1197" s="223"/>
      <c r="CJ1197" s="223"/>
      <c r="CK1197" s="223"/>
      <c r="CL1197" s="223"/>
      <c r="CM1197" s="223"/>
      <c r="CN1197" s="223"/>
      <c r="CO1197" s="223"/>
      <c r="CP1197" s="223"/>
      <c r="CQ1197" s="223"/>
      <c r="CR1197" s="223"/>
      <c r="CS1197" s="223"/>
      <c r="CT1197" s="223"/>
      <c r="CU1197" s="223"/>
      <c r="CV1197" s="223"/>
      <c r="CW1197" s="201"/>
      <c r="CX1197" s="201"/>
    </row>
    <row r="1198" spans="3:102">
      <c r="C1198" s="116"/>
      <c r="E1198" s="205"/>
      <c r="F1198" s="205"/>
      <c r="G1198" s="205"/>
      <c r="H1198" s="205"/>
      <c r="I1198" s="205"/>
      <c r="K1198" s="114"/>
      <c r="L1198" s="114"/>
      <c r="M1198" s="114"/>
      <c r="N1198" s="114"/>
      <c r="O1198" s="114"/>
      <c r="Q1198" s="115"/>
      <c r="R1198" s="115"/>
      <c r="S1198" s="115"/>
      <c r="T1198" s="115"/>
      <c r="U1198" s="115"/>
      <c r="W1198" s="223"/>
      <c r="Z1198" s="205"/>
      <c r="AA1198" s="204"/>
      <c r="AB1198" s="204"/>
      <c r="AC1198" s="114"/>
      <c r="AD1198" s="221"/>
      <c r="AE1198" s="221"/>
      <c r="AF1198" s="115"/>
      <c r="AG1198" s="115"/>
      <c r="AH1198" s="115"/>
      <c r="AI1198" s="115"/>
      <c r="AJ1198" s="115"/>
      <c r="AK1198" s="202"/>
      <c r="AL1198" s="222"/>
      <c r="AO1198" s="205"/>
      <c r="AP1198" s="205"/>
      <c r="AQ1198" s="205"/>
      <c r="AR1198" s="205"/>
      <c r="AS1198" s="205"/>
      <c r="AT1198" s="205"/>
      <c r="AU1198" s="205"/>
      <c r="AV1198" s="205"/>
      <c r="AW1198" s="205"/>
      <c r="AX1198" s="205"/>
      <c r="AY1198" s="205"/>
      <c r="AZ1198" s="205"/>
      <c r="BA1198" s="205"/>
      <c r="BB1198" s="205"/>
      <c r="BC1198" s="205"/>
      <c r="BD1198" s="205"/>
      <c r="BE1198" s="215"/>
      <c r="BF1198" s="215"/>
      <c r="BG1198" s="215"/>
      <c r="BH1198" s="201"/>
      <c r="BJ1198" s="114"/>
      <c r="BK1198" s="114"/>
      <c r="BL1198" s="114"/>
      <c r="BM1198" s="114"/>
      <c r="BN1198" s="114"/>
      <c r="BP1198" s="114"/>
      <c r="BQ1198" s="115"/>
      <c r="BR1198" s="115"/>
      <c r="BS1198" s="115"/>
      <c r="BT1198" s="115"/>
      <c r="BU1198" s="115"/>
      <c r="BV1198" s="115"/>
      <c r="BW1198" s="115"/>
      <c r="BX1198" s="115"/>
      <c r="BY1198" s="115"/>
      <c r="BZ1198" s="115"/>
      <c r="CA1198" s="115"/>
      <c r="CB1198" s="115"/>
      <c r="CC1198" s="201"/>
      <c r="CD1198" s="201"/>
      <c r="CE1198" s="201"/>
      <c r="CG1198" s="223"/>
      <c r="CH1198" s="223"/>
      <c r="CI1198" s="223"/>
      <c r="CJ1198" s="223"/>
      <c r="CK1198" s="223"/>
      <c r="CL1198" s="223"/>
      <c r="CM1198" s="223"/>
      <c r="CN1198" s="223"/>
      <c r="CO1198" s="223"/>
      <c r="CP1198" s="223"/>
      <c r="CQ1198" s="223"/>
      <c r="CR1198" s="223"/>
      <c r="CS1198" s="223"/>
      <c r="CT1198" s="223"/>
      <c r="CU1198" s="223"/>
      <c r="CV1198" s="223"/>
      <c r="CW1198" s="201"/>
      <c r="CX1198" s="201"/>
    </row>
    <row r="1199" spans="3:102">
      <c r="C1199" s="116"/>
      <c r="E1199" s="205"/>
      <c r="F1199" s="205"/>
      <c r="G1199" s="205"/>
      <c r="H1199" s="205"/>
      <c r="I1199" s="205"/>
      <c r="K1199" s="114"/>
      <c r="L1199" s="114"/>
      <c r="M1199" s="114"/>
      <c r="N1199" s="114"/>
      <c r="O1199" s="114"/>
      <c r="Q1199" s="115"/>
      <c r="R1199" s="115"/>
      <c r="S1199" s="115"/>
      <c r="T1199" s="115"/>
      <c r="U1199" s="115"/>
      <c r="W1199" s="223"/>
      <c r="Z1199" s="205"/>
      <c r="AA1199" s="204"/>
      <c r="AB1199" s="204"/>
      <c r="AC1199" s="114"/>
      <c r="AD1199" s="221"/>
      <c r="AE1199" s="221"/>
      <c r="AF1199" s="115"/>
      <c r="AG1199" s="115"/>
      <c r="AH1199" s="115"/>
      <c r="AI1199" s="115"/>
      <c r="AJ1199" s="115"/>
      <c r="AK1199" s="202"/>
      <c r="AL1199" s="222"/>
      <c r="AO1199" s="205"/>
      <c r="AP1199" s="205"/>
      <c r="AQ1199" s="205"/>
      <c r="AR1199" s="205"/>
      <c r="AS1199" s="205"/>
      <c r="AT1199" s="205"/>
      <c r="AU1199" s="205"/>
      <c r="AV1199" s="205"/>
      <c r="AW1199" s="205"/>
      <c r="AX1199" s="205"/>
      <c r="AY1199" s="205"/>
      <c r="AZ1199" s="205"/>
      <c r="BA1199" s="205"/>
      <c r="BB1199" s="205"/>
      <c r="BC1199" s="205"/>
      <c r="BD1199" s="205"/>
      <c r="BE1199" s="215"/>
      <c r="BF1199" s="215"/>
      <c r="BG1199" s="215"/>
      <c r="BH1199" s="201"/>
      <c r="BJ1199" s="114"/>
      <c r="BK1199" s="114"/>
      <c r="BL1199" s="114"/>
      <c r="BM1199" s="114"/>
      <c r="BN1199" s="114"/>
      <c r="BP1199" s="114"/>
      <c r="BQ1199" s="115"/>
      <c r="BR1199" s="115"/>
      <c r="BS1199" s="115"/>
      <c r="BT1199" s="115"/>
      <c r="BU1199" s="115"/>
      <c r="BV1199" s="115"/>
      <c r="BW1199" s="115"/>
      <c r="BX1199" s="115"/>
      <c r="BY1199" s="115"/>
      <c r="BZ1199" s="115"/>
      <c r="CA1199" s="115"/>
      <c r="CB1199" s="115"/>
      <c r="CC1199" s="201"/>
      <c r="CD1199" s="201"/>
      <c r="CE1199" s="201"/>
      <c r="CG1199" s="223"/>
      <c r="CH1199" s="223"/>
      <c r="CI1199" s="223"/>
      <c r="CJ1199" s="223"/>
      <c r="CK1199" s="223"/>
      <c r="CL1199" s="223"/>
      <c r="CM1199" s="223"/>
      <c r="CN1199" s="223"/>
      <c r="CO1199" s="223"/>
      <c r="CP1199" s="223"/>
      <c r="CQ1199" s="223"/>
      <c r="CR1199" s="223"/>
      <c r="CS1199" s="223"/>
      <c r="CT1199" s="223"/>
      <c r="CU1199" s="223"/>
      <c r="CV1199" s="223"/>
      <c r="CW1199" s="201"/>
      <c r="CX1199" s="201"/>
    </row>
    <row r="1200" spans="3:102">
      <c r="C1200" s="116"/>
      <c r="E1200" s="205"/>
      <c r="F1200" s="205"/>
      <c r="G1200" s="205"/>
      <c r="H1200" s="205"/>
      <c r="I1200" s="205"/>
      <c r="K1200" s="114"/>
      <c r="L1200" s="114"/>
      <c r="M1200" s="114"/>
      <c r="N1200" s="114"/>
      <c r="O1200" s="114"/>
      <c r="Q1200" s="115"/>
      <c r="R1200" s="115"/>
      <c r="S1200" s="115"/>
      <c r="T1200" s="115"/>
      <c r="U1200" s="115"/>
      <c r="W1200" s="223"/>
      <c r="Z1200" s="205"/>
      <c r="AA1200" s="204"/>
      <c r="AB1200" s="204"/>
      <c r="AC1200" s="114"/>
      <c r="AD1200" s="221"/>
      <c r="AE1200" s="221"/>
      <c r="AF1200" s="115"/>
      <c r="AG1200" s="115"/>
      <c r="AH1200" s="115"/>
      <c r="AI1200" s="115"/>
      <c r="AJ1200" s="115"/>
      <c r="AK1200" s="202"/>
      <c r="AL1200" s="222"/>
      <c r="AO1200" s="205"/>
      <c r="AP1200" s="205"/>
      <c r="AQ1200" s="205"/>
      <c r="AR1200" s="205"/>
      <c r="AS1200" s="205"/>
      <c r="AT1200" s="205"/>
      <c r="AU1200" s="205"/>
      <c r="AV1200" s="205"/>
      <c r="AW1200" s="205"/>
      <c r="AX1200" s="205"/>
      <c r="AY1200" s="205"/>
      <c r="AZ1200" s="205"/>
      <c r="BA1200" s="205"/>
      <c r="BB1200" s="205"/>
      <c r="BC1200" s="205"/>
      <c r="BD1200" s="205"/>
      <c r="BE1200" s="215"/>
      <c r="BF1200" s="215"/>
      <c r="BG1200" s="215"/>
      <c r="BH1200" s="201"/>
      <c r="BJ1200" s="114"/>
      <c r="BK1200" s="114"/>
      <c r="BL1200" s="114"/>
      <c r="BM1200" s="114"/>
      <c r="BN1200" s="114"/>
      <c r="BP1200" s="114"/>
      <c r="BQ1200" s="115"/>
      <c r="BR1200" s="115"/>
      <c r="BS1200" s="115"/>
      <c r="BT1200" s="115"/>
      <c r="BU1200" s="115"/>
      <c r="BV1200" s="115"/>
      <c r="BW1200" s="115"/>
      <c r="BX1200" s="115"/>
      <c r="BY1200" s="115"/>
      <c r="BZ1200" s="115"/>
      <c r="CA1200" s="115"/>
      <c r="CB1200" s="115"/>
      <c r="CC1200" s="201"/>
      <c r="CD1200" s="201"/>
      <c r="CE1200" s="201"/>
      <c r="CG1200" s="223"/>
      <c r="CH1200" s="223"/>
      <c r="CI1200" s="223"/>
      <c r="CJ1200" s="223"/>
      <c r="CK1200" s="223"/>
      <c r="CL1200" s="223"/>
      <c r="CM1200" s="223"/>
      <c r="CN1200" s="223"/>
      <c r="CO1200" s="223"/>
      <c r="CP1200" s="223"/>
      <c r="CQ1200" s="223"/>
      <c r="CR1200" s="223"/>
      <c r="CS1200" s="223"/>
      <c r="CT1200" s="223"/>
      <c r="CU1200" s="223"/>
      <c r="CV1200" s="223"/>
      <c r="CW1200" s="201"/>
      <c r="CX1200" s="201"/>
    </row>
    <row r="1201" spans="3:102">
      <c r="C1201" s="116"/>
      <c r="E1201" s="205"/>
      <c r="F1201" s="205"/>
      <c r="G1201" s="205"/>
      <c r="H1201" s="205"/>
      <c r="I1201" s="205"/>
      <c r="K1201" s="114"/>
      <c r="L1201" s="114"/>
      <c r="M1201" s="114"/>
      <c r="N1201" s="114"/>
      <c r="O1201" s="114"/>
      <c r="Q1201" s="115"/>
      <c r="R1201" s="115"/>
      <c r="S1201" s="115"/>
      <c r="T1201" s="115"/>
      <c r="U1201" s="115"/>
      <c r="W1201" s="223"/>
      <c r="Z1201" s="205"/>
      <c r="AA1201" s="204"/>
      <c r="AB1201" s="204"/>
      <c r="AC1201" s="114"/>
      <c r="AD1201" s="221"/>
      <c r="AE1201" s="221"/>
      <c r="AF1201" s="115"/>
      <c r="AG1201" s="115"/>
      <c r="AH1201" s="115"/>
      <c r="AI1201" s="115"/>
      <c r="AJ1201" s="115"/>
      <c r="AK1201" s="202"/>
      <c r="AL1201" s="222"/>
      <c r="AO1201" s="205"/>
      <c r="AP1201" s="205"/>
      <c r="AQ1201" s="205"/>
      <c r="AR1201" s="205"/>
      <c r="AS1201" s="205"/>
      <c r="AT1201" s="205"/>
      <c r="AU1201" s="205"/>
      <c r="AV1201" s="205"/>
      <c r="AW1201" s="205"/>
      <c r="AX1201" s="205"/>
      <c r="AY1201" s="205"/>
      <c r="AZ1201" s="205"/>
      <c r="BA1201" s="205"/>
      <c r="BB1201" s="205"/>
      <c r="BC1201" s="205"/>
      <c r="BD1201" s="205"/>
      <c r="BE1201" s="215"/>
      <c r="BF1201" s="215"/>
      <c r="BG1201" s="215"/>
      <c r="BH1201" s="201"/>
      <c r="BJ1201" s="114"/>
      <c r="BK1201" s="114"/>
      <c r="BL1201" s="114"/>
      <c r="BM1201" s="114"/>
      <c r="BN1201" s="114"/>
      <c r="BP1201" s="114"/>
      <c r="BQ1201" s="115"/>
      <c r="BR1201" s="115"/>
      <c r="BS1201" s="115"/>
      <c r="BT1201" s="115"/>
      <c r="BU1201" s="115"/>
      <c r="BV1201" s="115"/>
      <c r="BW1201" s="115"/>
      <c r="BX1201" s="115"/>
      <c r="BY1201" s="115"/>
      <c r="BZ1201" s="115"/>
      <c r="CA1201" s="115"/>
      <c r="CB1201" s="115"/>
      <c r="CC1201" s="201"/>
      <c r="CD1201" s="201"/>
      <c r="CE1201" s="201"/>
      <c r="CG1201" s="223"/>
      <c r="CH1201" s="223"/>
      <c r="CI1201" s="223"/>
      <c r="CJ1201" s="223"/>
      <c r="CK1201" s="223"/>
      <c r="CL1201" s="223"/>
      <c r="CM1201" s="223"/>
      <c r="CN1201" s="223"/>
      <c r="CO1201" s="223"/>
      <c r="CP1201" s="223"/>
      <c r="CQ1201" s="223"/>
      <c r="CR1201" s="223"/>
      <c r="CS1201" s="223"/>
      <c r="CT1201" s="223"/>
      <c r="CU1201" s="223"/>
      <c r="CV1201" s="223"/>
      <c r="CW1201" s="201"/>
      <c r="CX1201" s="201"/>
    </row>
    <row r="1202" spans="3:102">
      <c r="C1202" s="116"/>
      <c r="E1202" s="205"/>
      <c r="F1202" s="205"/>
      <c r="G1202" s="205"/>
      <c r="H1202" s="205"/>
      <c r="I1202" s="205"/>
      <c r="K1202" s="114"/>
      <c r="L1202" s="114"/>
      <c r="M1202" s="114"/>
      <c r="N1202" s="114"/>
      <c r="O1202" s="114"/>
      <c r="Q1202" s="115"/>
      <c r="R1202" s="115"/>
      <c r="S1202" s="115"/>
      <c r="T1202" s="115"/>
      <c r="U1202" s="115"/>
      <c r="W1202" s="223"/>
      <c r="Z1202" s="205"/>
      <c r="AA1202" s="204"/>
      <c r="AB1202" s="204"/>
      <c r="AC1202" s="114"/>
      <c r="AD1202" s="221"/>
      <c r="AE1202" s="221"/>
      <c r="AF1202" s="115"/>
      <c r="AG1202" s="115"/>
      <c r="AH1202" s="115"/>
      <c r="AI1202" s="115"/>
      <c r="AJ1202" s="115"/>
      <c r="AK1202" s="202"/>
      <c r="AL1202" s="222"/>
      <c r="AO1202" s="205"/>
      <c r="AP1202" s="205"/>
      <c r="AQ1202" s="205"/>
      <c r="AR1202" s="205"/>
      <c r="AS1202" s="205"/>
      <c r="AT1202" s="205"/>
      <c r="AU1202" s="205"/>
      <c r="AV1202" s="205"/>
      <c r="AW1202" s="205"/>
      <c r="AX1202" s="205"/>
      <c r="AY1202" s="205"/>
      <c r="AZ1202" s="205"/>
      <c r="BA1202" s="205"/>
      <c r="BB1202" s="205"/>
      <c r="BC1202" s="205"/>
      <c r="BD1202" s="205"/>
      <c r="BE1202" s="215"/>
      <c r="BF1202" s="215"/>
      <c r="BG1202" s="215"/>
      <c r="BH1202" s="201"/>
      <c r="BJ1202" s="114"/>
      <c r="BK1202" s="114"/>
      <c r="BL1202" s="114"/>
      <c r="BM1202" s="114"/>
      <c r="BN1202" s="114"/>
      <c r="BP1202" s="114"/>
      <c r="BQ1202" s="115"/>
      <c r="BR1202" s="115"/>
      <c r="BS1202" s="115"/>
      <c r="BT1202" s="115"/>
      <c r="BU1202" s="115"/>
      <c r="BV1202" s="115"/>
      <c r="BW1202" s="115"/>
      <c r="BX1202" s="115"/>
      <c r="BY1202" s="115"/>
      <c r="BZ1202" s="115"/>
      <c r="CA1202" s="115"/>
      <c r="CB1202" s="115"/>
      <c r="CC1202" s="201"/>
      <c r="CD1202" s="201"/>
      <c r="CE1202" s="201"/>
      <c r="CG1202" s="223"/>
      <c r="CH1202" s="223"/>
      <c r="CI1202" s="223"/>
      <c r="CJ1202" s="223"/>
      <c r="CK1202" s="223"/>
      <c r="CL1202" s="223"/>
      <c r="CM1202" s="223"/>
      <c r="CN1202" s="223"/>
      <c r="CO1202" s="223"/>
      <c r="CP1202" s="223"/>
      <c r="CQ1202" s="223"/>
      <c r="CR1202" s="223"/>
      <c r="CS1202" s="223"/>
      <c r="CT1202" s="223"/>
      <c r="CU1202" s="223"/>
      <c r="CV1202" s="223"/>
      <c r="CW1202" s="201"/>
      <c r="CX1202" s="201"/>
    </row>
    <row r="1203" spans="3:102">
      <c r="C1203" s="116"/>
      <c r="E1203" s="205"/>
      <c r="F1203" s="205"/>
      <c r="G1203" s="205"/>
      <c r="H1203" s="205"/>
      <c r="I1203" s="205"/>
      <c r="K1203" s="114"/>
      <c r="L1203" s="114"/>
      <c r="M1203" s="114"/>
      <c r="N1203" s="114"/>
      <c r="O1203" s="114"/>
      <c r="Q1203" s="115"/>
      <c r="R1203" s="115"/>
      <c r="S1203" s="115"/>
      <c r="T1203" s="115"/>
      <c r="U1203" s="115"/>
      <c r="W1203" s="223"/>
      <c r="Z1203" s="205"/>
      <c r="AA1203" s="204"/>
      <c r="AB1203" s="204"/>
      <c r="AC1203" s="114"/>
      <c r="AD1203" s="221"/>
      <c r="AE1203" s="221"/>
      <c r="AF1203" s="115"/>
      <c r="AG1203" s="115"/>
      <c r="AH1203" s="115"/>
      <c r="AI1203" s="115"/>
      <c r="AJ1203" s="115"/>
      <c r="AK1203" s="202"/>
      <c r="AL1203" s="222"/>
      <c r="AO1203" s="205"/>
      <c r="AP1203" s="205"/>
      <c r="AQ1203" s="205"/>
      <c r="AR1203" s="205"/>
      <c r="AS1203" s="205"/>
      <c r="AT1203" s="205"/>
      <c r="AU1203" s="205"/>
      <c r="AV1203" s="205"/>
      <c r="AW1203" s="205"/>
      <c r="AX1203" s="205"/>
      <c r="AY1203" s="205"/>
      <c r="AZ1203" s="205"/>
      <c r="BA1203" s="205"/>
      <c r="BB1203" s="205"/>
      <c r="BC1203" s="205"/>
      <c r="BD1203" s="205"/>
      <c r="BE1203" s="215"/>
      <c r="BF1203" s="215"/>
      <c r="BG1203" s="215"/>
      <c r="BH1203" s="201"/>
      <c r="BJ1203" s="114"/>
      <c r="BK1203" s="114"/>
      <c r="BL1203" s="114"/>
      <c r="BM1203" s="114"/>
      <c r="BN1203" s="114"/>
      <c r="BP1203" s="114"/>
      <c r="BQ1203" s="115"/>
      <c r="BR1203" s="115"/>
      <c r="BS1203" s="115"/>
      <c r="BT1203" s="115"/>
      <c r="BU1203" s="115"/>
      <c r="BV1203" s="115"/>
      <c r="BW1203" s="115"/>
      <c r="BX1203" s="115"/>
      <c r="BY1203" s="115"/>
      <c r="BZ1203" s="115"/>
      <c r="CA1203" s="115"/>
      <c r="CB1203" s="115"/>
      <c r="CC1203" s="201"/>
      <c r="CD1203" s="201"/>
      <c r="CE1203" s="201"/>
      <c r="CG1203" s="223"/>
      <c r="CH1203" s="223"/>
      <c r="CI1203" s="223"/>
      <c r="CJ1203" s="223"/>
      <c r="CK1203" s="223"/>
      <c r="CL1203" s="223"/>
      <c r="CM1203" s="223"/>
      <c r="CN1203" s="223"/>
      <c r="CO1203" s="223"/>
      <c r="CP1203" s="223"/>
      <c r="CQ1203" s="223"/>
      <c r="CR1203" s="223"/>
      <c r="CS1203" s="223"/>
      <c r="CT1203" s="223"/>
      <c r="CU1203" s="223"/>
      <c r="CV1203" s="223"/>
      <c r="CW1203" s="201"/>
      <c r="CX1203" s="201"/>
    </row>
    <row r="1204" spans="3:102">
      <c r="C1204" s="116"/>
      <c r="E1204" s="205"/>
      <c r="F1204" s="205"/>
      <c r="G1204" s="205"/>
      <c r="H1204" s="205"/>
      <c r="I1204" s="205"/>
      <c r="K1204" s="114"/>
      <c r="L1204" s="114"/>
      <c r="M1204" s="114"/>
      <c r="N1204" s="114"/>
      <c r="O1204" s="114"/>
      <c r="Q1204" s="115"/>
      <c r="R1204" s="115"/>
      <c r="S1204" s="115"/>
      <c r="T1204" s="115"/>
      <c r="U1204" s="115"/>
      <c r="W1204" s="223"/>
      <c r="Z1204" s="205"/>
      <c r="AA1204" s="204"/>
      <c r="AB1204" s="204"/>
      <c r="AC1204" s="114"/>
      <c r="AD1204" s="221"/>
      <c r="AE1204" s="221"/>
      <c r="AF1204" s="115"/>
      <c r="AG1204" s="115"/>
      <c r="AH1204" s="115"/>
      <c r="AI1204" s="115"/>
      <c r="AJ1204" s="115"/>
      <c r="AK1204" s="202"/>
      <c r="AL1204" s="222"/>
      <c r="AO1204" s="205"/>
      <c r="AP1204" s="205"/>
      <c r="AQ1204" s="205"/>
      <c r="AR1204" s="205"/>
      <c r="AS1204" s="205"/>
      <c r="AT1204" s="205"/>
      <c r="AU1204" s="205"/>
      <c r="AV1204" s="205"/>
      <c r="AW1204" s="205"/>
      <c r="AX1204" s="205"/>
      <c r="AY1204" s="205"/>
      <c r="AZ1204" s="205"/>
      <c r="BA1204" s="205"/>
      <c r="BB1204" s="205"/>
      <c r="BC1204" s="205"/>
      <c r="BD1204" s="205"/>
      <c r="BE1204" s="215"/>
      <c r="BF1204" s="215"/>
      <c r="BG1204" s="215"/>
      <c r="BH1204" s="201"/>
      <c r="BJ1204" s="114"/>
      <c r="BK1204" s="114"/>
      <c r="BL1204" s="114"/>
      <c r="BM1204" s="114"/>
      <c r="BN1204" s="114"/>
      <c r="BP1204" s="114"/>
      <c r="BQ1204" s="115"/>
      <c r="BR1204" s="115"/>
      <c r="BS1204" s="115"/>
      <c r="BT1204" s="115"/>
      <c r="BU1204" s="115"/>
      <c r="BV1204" s="115"/>
      <c r="BW1204" s="115"/>
      <c r="BX1204" s="115"/>
      <c r="BY1204" s="115"/>
      <c r="BZ1204" s="115"/>
      <c r="CA1204" s="115"/>
      <c r="CB1204" s="115"/>
      <c r="CC1204" s="201"/>
      <c r="CD1204" s="201"/>
      <c r="CE1204" s="201"/>
      <c r="CG1204" s="223"/>
      <c r="CH1204" s="223"/>
      <c r="CI1204" s="223"/>
      <c r="CJ1204" s="223"/>
      <c r="CK1204" s="223"/>
      <c r="CL1204" s="223"/>
      <c r="CM1204" s="223"/>
      <c r="CN1204" s="223"/>
      <c r="CO1204" s="223"/>
      <c r="CP1204" s="223"/>
      <c r="CQ1204" s="223"/>
      <c r="CR1204" s="223"/>
      <c r="CS1204" s="223"/>
      <c r="CT1204" s="223"/>
      <c r="CU1204" s="223"/>
      <c r="CV1204" s="223"/>
      <c r="CW1204" s="201"/>
      <c r="CX1204" s="201"/>
    </row>
    <row r="1205" spans="3:102">
      <c r="C1205" s="116"/>
      <c r="E1205" s="205"/>
      <c r="F1205" s="205"/>
      <c r="G1205" s="205"/>
      <c r="H1205" s="205"/>
      <c r="I1205" s="205"/>
      <c r="K1205" s="114"/>
      <c r="L1205" s="114"/>
      <c r="M1205" s="114"/>
      <c r="N1205" s="114"/>
      <c r="O1205" s="114"/>
      <c r="Q1205" s="115"/>
      <c r="R1205" s="115"/>
      <c r="S1205" s="115"/>
      <c r="T1205" s="115"/>
      <c r="U1205" s="115"/>
      <c r="W1205" s="223"/>
      <c r="Z1205" s="205"/>
      <c r="AA1205" s="204"/>
      <c r="AB1205" s="204"/>
      <c r="AC1205" s="114"/>
      <c r="AD1205" s="221"/>
      <c r="AE1205" s="221"/>
      <c r="AF1205" s="115"/>
      <c r="AG1205" s="115"/>
      <c r="AH1205" s="115"/>
      <c r="AI1205" s="115"/>
      <c r="AJ1205" s="115"/>
      <c r="AK1205" s="202"/>
      <c r="AL1205" s="222"/>
      <c r="AO1205" s="205"/>
      <c r="AP1205" s="205"/>
      <c r="AQ1205" s="205"/>
      <c r="AR1205" s="205"/>
      <c r="AS1205" s="205"/>
      <c r="AT1205" s="205"/>
      <c r="AU1205" s="205"/>
      <c r="AV1205" s="205"/>
      <c r="AW1205" s="205"/>
      <c r="AX1205" s="205"/>
      <c r="AY1205" s="205"/>
      <c r="AZ1205" s="205"/>
      <c r="BA1205" s="205"/>
      <c r="BB1205" s="205"/>
      <c r="BC1205" s="205"/>
      <c r="BD1205" s="205"/>
      <c r="BE1205" s="215"/>
      <c r="BF1205" s="215"/>
      <c r="BG1205" s="215"/>
      <c r="BH1205" s="201"/>
      <c r="BJ1205" s="114"/>
      <c r="BK1205" s="114"/>
      <c r="BL1205" s="114"/>
      <c r="BM1205" s="114"/>
      <c r="BN1205" s="114"/>
      <c r="BP1205" s="114"/>
      <c r="BQ1205" s="115"/>
      <c r="BR1205" s="115"/>
      <c r="BS1205" s="115"/>
      <c r="BT1205" s="115"/>
      <c r="BU1205" s="115"/>
      <c r="BV1205" s="115"/>
      <c r="BW1205" s="115"/>
      <c r="BX1205" s="115"/>
      <c r="BY1205" s="115"/>
      <c r="BZ1205" s="115"/>
      <c r="CA1205" s="115"/>
      <c r="CB1205" s="115"/>
      <c r="CC1205" s="201"/>
      <c r="CD1205" s="201"/>
      <c r="CE1205" s="201"/>
      <c r="CG1205" s="223"/>
      <c r="CH1205" s="223"/>
      <c r="CI1205" s="223"/>
      <c r="CJ1205" s="223"/>
      <c r="CK1205" s="223"/>
      <c r="CL1205" s="223"/>
      <c r="CM1205" s="223"/>
      <c r="CN1205" s="223"/>
      <c r="CO1205" s="223"/>
      <c r="CP1205" s="223"/>
      <c r="CQ1205" s="223"/>
      <c r="CR1205" s="223"/>
      <c r="CS1205" s="223"/>
      <c r="CT1205" s="223"/>
      <c r="CU1205" s="223"/>
      <c r="CV1205" s="223"/>
      <c r="CW1205" s="201"/>
      <c r="CX1205" s="201"/>
    </row>
    <row r="1206" spans="3:102">
      <c r="C1206" s="116"/>
      <c r="E1206" s="205"/>
      <c r="F1206" s="205"/>
      <c r="G1206" s="205"/>
      <c r="H1206" s="205"/>
      <c r="I1206" s="205"/>
      <c r="K1206" s="114"/>
      <c r="L1206" s="114"/>
      <c r="M1206" s="114"/>
      <c r="N1206" s="114"/>
      <c r="O1206" s="114"/>
      <c r="Q1206" s="115"/>
      <c r="R1206" s="115"/>
      <c r="S1206" s="115"/>
      <c r="T1206" s="115"/>
      <c r="U1206" s="115"/>
      <c r="W1206" s="223"/>
      <c r="Z1206" s="205"/>
      <c r="AA1206" s="204"/>
      <c r="AB1206" s="204"/>
      <c r="AC1206" s="114"/>
      <c r="AD1206" s="221"/>
      <c r="AE1206" s="221"/>
      <c r="AF1206" s="115"/>
      <c r="AG1206" s="115"/>
      <c r="AH1206" s="115"/>
      <c r="AI1206" s="115"/>
      <c r="AJ1206" s="115"/>
      <c r="AK1206" s="202"/>
      <c r="AL1206" s="222"/>
      <c r="AO1206" s="205"/>
      <c r="AP1206" s="205"/>
      <c r="AQ1206" s="205"/>
      <c r="AR1206" s="205"/>
      <c r="AS1206" s="205"/>
      <c r="AT1206" s="205"/>
      <c r="AU1206" s="205"/>
      <c r="AV1206" s="205"/>
      <c r="AW1206" s="205"/>
      <c r="AX1206" s="205"/>
      <c r="AY1206" s="205"/>
      <c r="AZ1206" s="205"/>
      <c r="BA1206" s="205"/>
      <c r="BB1206" s="205"/>
      <c r="BC1206" s="205"/>
      <c r="BD1206" s="205"/>
      <c r="BE1206" s="215"/>
      <c r="BF1206" s="215"/>
      <c r="BG1206" s="215"/>
      <c r="BH1206" s="201"/>
      <c r="BJ1206" s="114"/>
      <c r="BK1206" s="114"/>
      <c r="BL1206" s="114"/>
      <c r="BM1206" s="114"/>
      <c r="BN1206" s="114"/>
      <c r="BP1206" s="114"/>
      <c r="BQ1206" s="115"/>
      <c r="BR1206" s="115"/>
      <c r="BS1206" s="115"/>
      <c r="BT1206" s="115"/>
      <c r="BU1206" s="115"/>
      <c r="BV1206" s="115"/>
      <c r="BW1206" s="115"/>
      <c r="BX1206" s="115"/>
      <c r="BY1206" s="115"/>
      <c r="BZ1206" s="115"/>
      <c r="CA1206" s="115"/>
      <c r="CB1206" s="115"/>
      <c r="CC1206" s="201"/>
      <c r="CD1206" s="201"/>
      <c r="CE1206" s="201"/>
      <c r="CG1206" s="223"/>
      <c r="CH1206" s="223"/>
      <c r="CI1206" s="223"/>
      <c r="CJ1206" s="223"/>
      <c r="CK1206" s="223"/>
      <c r="CL1206" s="223"/>
      <c r="CM1206" s="223"/>
      <c r="CN1206" s="223"/>
      <c r="CO1206" s="223"/>
      <c r="CP1206" s="223"/>
      <c r="CQ1206" s="223"/>
      <c r="CR1206" s="223"/>
      <c r="CS1206" s="223"/>
      <c r="CT1206" s="223"/>
      <c r="CU1206" s="223"/>
      <c r="CV1206" s="223"/>
      <c r="CW1206" s="201"/>
      <c r="CX1206" s="201"/>
    </row>
    <row r="1207" spans="3:102">
      <c r="C1207" s="116"/>
      <c r="E1207" s="205"/>
      <c r="F1207" s="205"/>
      <c r="G1207" s="205"/>
      <c r="H1207" s="205"/>
      <c r="I1207" s="205"/>
      <c r="K1207" s="114"/>
      <c r="L1207" s="114"/>
      <c r="M1207" s="114"/>
      <c r="N1207" s="114"/>
      <c r="O1207" s="114"/>
      <c r="Q1207" s="115"/>
      <c r="R1207" s="115"/>
      <c r="S1207" s="115"/>
      <c r="T1207" s="115"/>
      <c r="U1207" s="115"/>
      <c r="W1207" s="223"/>
      <c r="Z1207" s="205"/>
      <c r="AA1207" s="204"/>
      <c r="AB1207" s="204"/>
      <c r="AC1207" s="114"/>
      <c r="AD1207" s="221"/>
      <c r="AE1207" s="221"/>
      <c r="AF1207" s="115"/>
      <c r="AG1207" s="115"/>
      <c r="AH1207" s="115"/>
      <c r="AI1207" s="115"/>
      <c r="AJ1207" s="115"/>
      <c r="AK1207" s="202"/>
      <c r="AL1207" s="222"/>
      <c r="AO1207" s="205"/>
      <c r="AP1207" s="205"/>
      <c r="AQ1207" s="205"/>
      <c r="AR1207" s="205"/>
      <c r="AS1207" s="205"/>
      <c r="AT1207" s="205"/>
      <c r="AU1207" s="205"/>
      <c r="AV1207" s="205"/>
      <c r="AW1207" s="205"/>
      <c r="AX1207" s="205"/>
      <c r="AY1207" s="205"/>
      <c r="AZ1207" s="205"/>
      <c r="BA1207" s="205"/>
      <c r="BB1207" s="205"/>
      <c r="BC1207" s="205"/>
      <c r="BD1207" s="205"/>
      <c r="BE1207" s="215"/>
      <c r="BF1207" s="215"/>
      <c r="BG1207" s="215"/>
      <c r="BH1207" s="201"/>
      <c r="BJ1207" s="114"/>
      <c r="BK1207" s="114"/>
      <c r="BL1207" s="114"/>
      <c r="BM1207" s="114"/>
      <c r="BN1207" s="114"/>
      <c r="BP1207" s="114"/>
      <c r="BQ1207" s="115"/>
      <c r="BR1207" s="115"/>
      <c r="BS1207" s="115"/>
      <c r="BT1207" s="115"/>
      <c r="BU1207" s="115"/>
      <c r="BV1207" s="115"/>
      <c r="BW1207" s="115"/>
      <c r="BX1207" s="115"/>
      <c r="BY1207" s="115"/>
      <c r="BZ1207" s="115"/>
      <c r="CA1207" s="115"/>
      <c r="CB1207" s="115"/>
      <c r="CC1207" s="201"/>
      <c r="CD1207" s="201"/>
      <c r="CE1207" s="201"/>
      <c r="CG1207" s="223"/>
      <c r="CH1207" s="223"/>
      <c r="CI1207" s="223"/>
      <c r="CJ1207" s="223"/>
      <c r="CK1207" s="223"/>
      <c r="CL1207" s="223"/>
      <c r="CM1207" s="223"/>
      <c r="CN1207" s="223"/>
      <c r="CO1207" s="223"/>
      <c r="CP1207" s="223"/>
      <c r="CQ1207" s="223"/>
      <c r="CR1207" s="223"/>
      <c r="CS1207" s="223"/>
      <c r="CT1207" s="223"/>
      <c r="CU1207" s="223"/>
      <c r="CV1207" s="223"/>
      <c r="CW1207" s="201"/>
      <c r="CX1207" s="201"/>
    </row>
    <row r="1208" spans="3:102">
      <c r="C1208" s="116"/>
      <c r="E1208" s="205"/>
      <c r="F1208" s="205"/>
      <c r="G1208" s="205"/>
      <c r="H1208" s="205"/>
      <c r="I1208" s="205"/>
      <c r="K1208" s="114"/>
      <c r="L1208" s="114"/>
      <c r="M1208" s="114"/>
      <c r="N1208" s="114"/>
      <c r="O1208" s="114"/>
      <c r="Q1208" s="115"/>
      <c r="R1208" s="115"/>
      <c r="S1208" s="115"/>
      <c r="T1208" s="115"/>
      <c r="U1208" s="115"/>
      <c r="W1208" s="223"/>
      <c r="Z1208" s="205"/>
      <c r="AA1208" s="204"/>
      <c r="AB1208" s="204"/>
      <c r="AC1208" s="114"/>
      <c r="AD1208" s="221"/>
      <c r="AE1208" s="221"/>
      <c r="AF1208" s="115"/>
      <c r="AG1208" s="115"/>
      <c r="AH1208" s="115"/>
      <c r="AI1208" s="115"/>
      <c r="AJ1208" s="115"/>
      <c r="AK1208" s="202"/>
      <c r="AL1208" s="222"/>
      <c r="AO1208" s="205"/>
      <c r="AP1208" s="205"/>
      <c r="AQ1208" s="205"/>
      <c r="AR1208" s="205"/>
      <c r="AS1208" s="205"/>
      <c r="AT1208" s="205"/>
      <c r="AU1208" s="205"/>
      <c r="AV1208" s="205"/>
      <c r="AW1208" s="205"/>
      <c r="AX1208" s="205"/>
      <c r="AY1208" s="205"/>
      <c r="AZ1208" s="205"/>
      <c r="BA1208" s="205"/>
      <c r="BB1208" s="205"/>
      <c r="BC1208" s="205"/>
      <c r="BD1208" s="205"/>
      <c r="BE1208" s="215"/>
      <c r="BF1208" s="215"/>
      <c r="BG1208" s="215"/>
      <c r="BH1208" s="201"/>
      <c r="BJ1208" s="114"/>
      <c r="BK1208" s="114"/>
      <c r="BL1208" s="114"/>
      <c r="BM1208" s="114"/>
      <c r="BN1208" s="114"/>
      <c r="BP1208" s="114"/>
      <c r="BQ1208" s="115"/>
      <c r="BR1208" s="115"/>
      <c r="BS1208" s="115"/>
      <c r="BT1208" s="115"/>
      <c r="BU1208" s="115"/>
      <c r="BV1208" s="115"/>
      <c r="BW1208" s="115"/>
      <c r="BX1208" s="115"/>
      <c r="BY1208" s="115"/>
      <c r="BZ1208" s="115"/>
      <c r="CA1208" s="115"/>
      <c r="CB1208" s="115"/>
      <c r="CC1208" s="201"/>
      <c r="CD1208" s="201"/>
      <c r="CE1208" s="201"/>
      <c r="CG1208" s="223"/>
      <c r="CH1208" s="223"/>
      <c r="CI1208" s="223"/>
      <c r="CJ1208" s="223"/>
      <c r="CK1208" s="223"/>
      <c r="CL1208" s="223"/>
      <c r="CM1208" s="223"/>
      <c r="CN1208" s="223"/>
      <c r="CO1208" s="223"/>
      <c r="CP1208" s="223"/>
      <c r="CQ1208" s="223"/>
      <c r="CR1208" s="223"/>
      <c r="CS1208" s="223"/>
      <c r="CT1208" s="223"/>
      <c r="CU1208" s="223"/>
      <c r="CV1208" s="223"/>
      <c r="CW1208" s="201"/>
      <c r="CX1208" s="201"/>
    </row>
    <row r="1209" spans="3:102">
      <c r="C1209" s="116"/>
      <c r="E1209" s="205"/>
      <c r="F1209" s="205"/>
      <c r="G1209" s="205"/>
      <c r="H1209" s="205"/>
      <c r="I1209" s="205"/>
      <c r="K1209" s="114"/>
      <c r="L1209" s="114"/>
      <c r="M1209" s="114"/>
      <c r="N1209" s="114"/>
      <c r="O1209" s="114"/>
      <c r="Q1209" s="115"/>
      <c r="R1209" s="115"/>
      <c r="S1209" s="115"/>
      <c r="T1209" s="115"/>
      <c r="U1209" s="115"/>
      <c r="W1209" s="223"/>
      <c r="Z1209" s="205"/>
      <c r="AA1209" s="204"/>
      <c r="AB1209" s="204"/>
      <c r="AC1209" s="114"/>
      <c r="AD1209" s="221"/>
      <c r="AE1209" s="221"/>
      <c r="AF1209" s="115"/>
      <c r="AG1209" s="115"/>
      <c r="AH1209" s="115"/>
      <c r="AI1209" s="115"/>
      <c r="AJ1209" s="115"/>
      <c r="AK1209" s="202"/>
      <c r="AL1209" s="222"/>
      <c r="AO1209" s="205"/>
      <c r="AP1209" s="205"/>
      <c r="AQ1209" s="205"/>
      <c r="AR1209" s="205"/>
      <c r="AS1209" s="205"/>
      <c r="AT1209" s="205"/>
      <c r="AU1209" s="205"/>
      <c r="AV1209" s="205"/>
      <c r="AW1209" s="205"/>
      <c r="AX1209" s="205"/>
      <c r="AY1209" s="205"/>
      <c r="AZ1209" s="205"/>
      <c r="BA1209" s="205"/>
      <c r="BB1209" s="205"/>
      <c r="BC1209" s="205"/>
      <c r="BD1209" s="205"/>
      <c r="BE1209" s="215"/>
      <c r="BF1209" s="215"/>
      <c r="BG1209" s="215"/>
      <c r="BH1209" s="201"/>
      <c r="BJ1209" s="114"/>
      <c r="BK1209" s="114"/>
      <c r="BL1209" s="114"/>
      <c r="BM1209" s="114"/>
      <c r="BN1209" s="114"/>
      <c r="BP1209" s="114"/>
      <c r="BQ1209" s="115"/>
      <c r="BR1209" s="115"/>
      <c r="BS1209" s="115"/>
      <c r="BT1209" s="115"/>
      <c r="BU1209" s="115"/>
      <c r="BV1209" s="115"/>
      <c r="BW1209" s="115"/>
      <c r="BX1209" s="115"/>
      <c r="BY1209" s="115"/>
      <c r="BZ1209" s="115"/>
      <c r="CA1209" s="115"/>
      <c r="CB1209" s="115"/>
      <c r="CC1209" s="201"/>
      <c r="CD1209" s="201"/>
      <c r="CE1209" s="201"/>
      <c r="CG1209" s="223"/>
      <c r="CH1209" s="223"/>
      <c r="CI1209" s="223"/>
      <c r="CJ1209" s="223"/>
      <c r="CK1209" s="223"/>
      <c r="CL1209" s="223"/>
      <c r="CM1209" s="223"/>
      <c r="CN1209" s="223"/>
      <c r="CO1209" s="223"/>
      <c r="CP1209" s="223"/>
      <c r="CQ1209" s="223"/>
      <c r="CR1209" s="223"/>
      <c r="CS1209" s="223"/>
      <c r="CT1209" s="223"/>
      <c r="CU1209" s="223"/>
      <c r="CV1209" s="223"/>
      <c r="CW1209" s="201"/>
      <c r="CX1209" s="201"/>
    </row>
    <row r="1210" spans="3:102">
      <c r="C1210" s="116"/>
      <c r="E1210" s="205"/>
      <c r="F1210" s="205"/>
      <c r="G1210" s="205"/>
      <c r="H1210" s="205"/>
      <c r="I1210" s="205"/>
      <c r="K1210" s="114"/>
      <c r="L1210" s="114"/>
      <c r="M1210" s="114"/>
      <c r="N1210" s="114"/>
      <c r="O1210" s="114"/>
      <c r="Q1210" s="115"/>
      <c r="R1210" s="115"/>
      <c r="S1210" s="115"/>
      <c r="T1210" s="115"/>
      <c r="U1210" s="115"/>
      <c r="W1210" s="223"/>
      <c r="Z1210" s="205"/>
      <c r="AA1210" s="204"/>
      <c r="AB1210" s="204"/>
      <c r="AC1210" s="114"/>
      <c r="AD1210" s="221"/>
      <c r="AE1210" s="221"/>
      <c r="AF1210" s="115"/>
      <c r="AG1210" s="115"/>
      <c r="AH1210" s="115"/>
      <c r="AI1210" s="115"/>
      <c r="AJ1210" s="115"/>
      <c r="AK1210" s="202"/>
      <c r="AL1210" s="222"/>
      <c r="AO1210" s="205"/>
      <c r="AP1210" s="205"/>
      <c r="AQ1210" s="205"/>
      <c r="AR1210" s="205"/>
      <c r="AS1210" s="205"/>
      <c r="AT1210" s="205"/>
      <c r="AU1210" s="205"/>
      <c r="AV1210" s="205"/>
      <c r="AW1210" s="205"/>
      <c r="AX1210" s="205"/>
      <c r="AY1210" s="205"/>
      <c r="AZ1210" s="205"/>
      <c r="BA1210" s="205"/>
      <c r="BB1210" s="205"/>
      <c r="BC1210" s="205"/>
      <c r="BD1210" s="205"/>
      <c r="BE1210" s="215"/>
      <c r="BF1210" s="215"/>
      <c r="BG1210" s="215"/>
      <c r="BH1210" s="201"/>
      <c r="BJ1210" s="114"/>
      <c r="BK1210" s="114"/>
      <c r="BL1210" s="114"/>
      <c r="BM1210" s="114"/>
      <c r="BN1210" s="114"/>
      <c r="BP1210" s="114"/>
      <c r="BQ1210" s="115"/>
      <c r="BR1210" s="115"/>
      <c r="BS1210" s="115"/>
      <c r="BT1210" s="115"/>
      <c r="BU1210" s="115"/>
      <c r="BV1210" s="115"/>
      <c r="BW1210" s="115"/>
      <c r="BX1210" s="115"/>
      <c r="BY1210" s="115"/>
      <c r="BZ1210" s="115"/>
      <c r="CA1210" s="115"/>
      <c r="CB1210" s="115"/>
      <c r="CC1210" s="201"/>
      <c r="CD1210" s="201"/>
      <c r="CE1210" s="201"/>
      <c r="CG1210" s="223"/>
      <c r="CH1210" s="223"/>
      <c r="CI1210" s="223"/>
      <c r="CJ1210" s="223"/>
      <c r="CK1210" s="223"/>
      <c r="CL1210" s="223"/>
      <c r="CM1210" s="223"/>
      <c r="CN1210" s="223"/>
      <c r="CO1210" s="223"/>
      <c r="CP1210" s="223"/>
      <c r="CQ1210" s="223"/>
      <c r="CR1210" s="223"/>
      <c r="CS1210" s="223"/>
      <c r="CT1210" s="223"/>
      <c r="CU1210" s="223"/>
      <c r="CV1210" s="223"/>
      <c r="CW1210" s="201"/>
      <c r="CX1210" s="201"/>
    </row>
    <row r="1211" spans="3:102">
      <c r="C1211" s="116"/>
      <c r="E1211" s="205"/>
      <c r="F1211" s="205"/>
      <c r="G1211" s="205"/>
      <c r="H1211" s="205"/>
      <c r="I1211" s="205"/>
      <c r="K1211" s="114"/>
      <c r="L1211" s="114"/>
      <c r="M1211" s="114"/>
      <c r="N1211" s="114"/>
      <c r="O1211" s="114"/>
      <c r="Q1211" s="115"/>
      <c r="R1211" s="115"/>
      <c r="S1211" s="115"/>
      <c r="T1211" s="115"/>
      <c r="U1211" s="115"/>
      <c r="W1211" s="223"/>
      <c r="Z1211" s="205"/>
      <c r="AA1211" s="204"/>
      <c r="AB1211" s="204"/>
      <c r="AC1211" s="114"/>
      <c r="AD1211" s="221"/>
      <c r="AE1211" s="221"/>
      <c r="AF1211" s="115"/>
      <c r="AG1211" s="115"/>
      <c r="AH1211" s="115"/>
      <c r="AI1211" s="115"/>
      <c r="AJ1211" s="115"/>
      <c r="AK1211" s="202"/>
      <c r="AL1211" s="222"/>
      <c r="AO1211" s="205"/>
      <c r="AP1211" s="205"/>
      <c r="AQ1211" s="205"/>
      <c r="AR1211" s="205"/>
      <c r="AS1211" s="205"/>
      <c r="AT1211" s="205"/>
      <c r="AU1211" s="205"/>
      <c r="AV1211" s="205"/>
      <c r="AW1211" s="205"/>
      <c r="AX1211" s="205"/>
      <c r="AY1211" s="205"/>
      <c r="AZ1211" s="205"/>
      <c r="BA1211" s="205"/>
      <c r="BB1211" s="205"/>
      <c r="BC1211" s="205"/>
      <c r="BD1211" s="205"/>
      <c r="BE1211" s="215"/>
      <c r="BF1211" s="215"/>
      <c r="BG1211" s="215"/>
      <c r="BH1211" s="201"/>
      <c r="BJ1211" s="114"/>
      <c r="BK1211" s="114"/>
      <c r="BL1211" s="114"/>
      <c r="BM1211" s="114"/>
      <c r="BN1211" s="114"/>
      <c r="BP1211" s="114"/>
      <c r="BQ1211" s="115"/>
      <c r="BR1211" s="115"/>
      <c r="BS1211" s="115"/>
      <c r="BT1211" s="115"/>
      <c r="BU1211" s="115"/>
      <c r="BV1211" s="115"/>
      <c r="BW1211" s="115"/>
      <c r="BX1211" s="115"/>
      <c r="BY1211" s="115"/>
      <c r="BZ1211" s="115"/>
      <c r="CA1211" s="115"/>
      <c r="CB1211" s="115"/>
      <c r="CC1211" s="201"/>
      <c r="CD1211" s="201"/>
      <c r="CE1211" s="201"/>
      <c r="CG1211" s="223"/>
      <c r="CH1211" s="223"/>
      <c r="CI1211" s="223"/>
      <c r="CJ1211" s="223"/>
      <c r="CK1211" s="223"/>
      <c r="CL1211" s="223"/>
      <c r="CM1211" s="223"/>
      <c r="CN1211" s="223"/>
      <c r="CO1211" s="223"/>
      <c r="CP1211" s="223"/>
      <c r="CQ1211" s="223"/>
      <c r="CR1211" s="223"/>
      <c r="CS1211" s="223"/>
      <c r="CT1211" s="223"/>
      <c r="CU1211" s="223"/>
      <c r="CV1211" s="223"/>
      <c r="CW1211" s="201"/>
      <c r="CX1211" s="201"/>
    </row>
    <row r="1212" spans="3:102">
      <c r="C1212" s="116"/>
      <c r="E1212" s="205"/>
      <c r="F1212" s="205"/>
      <c r="G1212" s="205"/>
      <c r="H1212" s="205"/>
      <c r="I1212" s="205"/>
      <c r="K1212" s="114"/>
      <c r="L1212" s="114"/>
      <c r="M1212" s="114"/>
      <c r="N1212" s="114"/>
      <c r="O1212" s="114"/>
      <c r="Q1212" s="115"/>
      <c r="R1212" s="115"/>
      <c r="S1212" s="115"/>
      <c r="T1212" s="115"/>
      <c r="U1212" s="115"/>
      <c r="W1212" s="223"/>
      <c r="Z1212" s="205"/>
      <c r="AA1212" s="204"/>
      <c r="AB1212" s="204"/>
      <c r="AC1212" s="114"/>
      <c r="AD1212" s="221"/>
      <c r="AE1212" s="221"/>
      <c r="AF1212" s="115"/>
      <c r="AG1212" s="115"/>
      <c r="AH1212" s="115"/>
      <c r="AI1212" s="115"/>
      <c r="AJ1212" s="115"/>
      <c r="AK1212" s="202"/>
      <c r="AL1212" s="222"/>
      <c r="AO1212" s="205"/>
      <c r="AP1212" s="205"/>
      <c r="AQ1212" s="205"/>
      <c r="AR1212" s="205"/>
      <c r="AS1212" s="205"/>
      <c r="AT1212" s="205"/>
      <c r="AU1212" s="205"/>
      <c r="AV1212" s="205"/>
      <c r="AW1212" s="205"/>
      <c r="AX1212" s="205"/>
      <c r="AY1212" s="205"/>
      <c r="AZ1212" s="205"/>
      <c r="BA1212" s="205"/>
      <c r="BB1212" s="205"/>
      <c r="BC1212" s="205"/>
      <c r="BD1212" s="205"/>
      <c r="BE1212" s="215"/>
      <c r="BF1212" s="215"/>
      <c r="BG1212" s="215"/>
      <c r="BH1212" s="201"/>
      <c r="BJ1212" s="114"/>
      <c r="BK1212" s="114"/>
      <c r="BL1212" s="114"/>
      <c r="BM1212" s="114"/>
      <c r="BN1212" s="114"/>
      <c r="BP1212" s="114"/>
      <c r="BQ1212" s="115"/>
      <c r="BR1212" s="115"/>
      <c r="BS1212" s="115"/>
      <c r="BT1212" s="115"/>
      <c r="BU1212" s="115"/>
      <c r="BV1212" s="115"/>
      <c r="BW1212" s="115"/>
      <c r="BX1212" s="115"/>
      <c r="BY1212" s="115"/>
      <c r="BZ1212" s="115"/>
      <c r="CA1212" s="115"/>
      <c r="CB1212" s="115"/>
      <c r="CC1212" s="201"/>
      <c r="CD1212" s="201"/>
      <c r="CE1212" s="201"/>
      <c r="CG1212" s="223"/>
      <c r="CH1212" s="223"/>
      <c r="CI1212" s="223"/>
      <c r="CJ1212" s="223"/>
      <c r="CK1212" s="223"/>
      <c r="CL1212" s="223"/>
      <c r="CM1212" s="223"/>
      <c r="CN1212" s="223"/>
      <c r="CO1212" s="223"/>
      <c r="CP1212" s="223"/>
      <c r="CQ1212" s="223"/>
      <c r="CR1212" s="223"/>
      <c r="CS1212" s="223"/>
      <c r="CT1212" s="223"/>
      <c r="CU1212" s="223"/>
      <c r="CV1212" s="223"/>
      <c r="CW1212" s="201"/>
      <c r="CX1212" s="201"/>
    </row>
    <row r="1213" spans="3:102">
      <c r="C1213" s="116"/>
      <c r="E1213" s="205"/>
      <c r="F1213" s="205"/>
      <c r="G1213" s="205"/>
      <c r="H1213" s="205"/>
      <c r="I1213" s="205"/>
      <c r="K1213" s="114"/>
      <c r="L1213" s="114"/>
      <c r="M1213" s="114"/>
      <c r="N1213" s="114"/>
      <c r="O1213" s="114"/>
      <c r="Q1213" s="115"/>
      <c r="R1213" s="115"/>
      <c r="S1213" s="115"/>
      <c r="T1213" s="115"/>
      <c r="U1213" s="115"/>
      <c r="W1213" s="223"/>
      <c r="Z1213" s="205"/>
      <c r="AA1213" s="204"/>
      <c r="AB1213" s="204"/>
      <c r="AC1213" s="114"/>
      <c r="AD1213" s="221"/>
      <c r="AE1213" s="221"/>
      <c r="AF1213" s="115"/>
      <c r="AG1213" s="115"/>
      <c r="AH1213" s="115"/>
      <c r="AI1213" s="115"/>
      <c r="AJ1213" s="115"/>
      <c r="AK1213" s="202"/>
      <c r="AL1213" s="222"/>
      <c r="AO1213" s="205"/>
      <c r="AP1213" s="205"/>
      <c r="AQ1213" s="205"/>
      <c r="AR1213" s="205"/>
      <c r="AS1213" s="205"/>
      <c r="AT1213" s="205"/>
      <c r="AU1213" s="205"/>
      <c r="AV1213" s="205"/>
      <c r="AW1213" s="205"/>
      <c r="AX1213" s="205"/>
      <c r="AY1213" s="205"/>
      <c r="AZ1213" s="205"/>
      <c r="BA1213" s="205"/>
      <c r="BB1213" s="205"/>
      <c r="BC1213" s="205"/>
      <c r="BD1213" s="205"/>
      <c r="BE1213" s="215"/>
      <c r="BF1213" s="215"/>
      <c r="BG1213" s="215"/>
      <c r="BH1213" s="201"/>
      <c r="BJ1213" s="114"/>
      <c r="BK1213" s="114"/>
      <c r="BL1213" s="114"/>
      <c r="BM1213" s="114"/>
      <c r="BN1213" s="114"/>
      <c r="BP1213" s="114"/>
      <c r="BQ1213" s="115"/>
      <c r="BR1213" s="115"/>
      <c r="BS1213" s="115"/>
      <c r="BT1213" s="115"/>
      <c r="BU1213" s="115"/>
      <c r="BV1213" s="115"/>
      <c r="BW1213" s="115"/>
      <c r="BX1213" s="115"/>
      <c r="BY1213" s="115"/>
      <c r="BZ1213" s="115"/>
      <c r="CA1213" s="115"/>
      <c r="CB1213" s="115"/>
      <c r="CC1213" s="201"/>
      <c r="CD1213" s="201"/>
      <c r="CE1213" s="201"/>
      <c r="CG1213" s="223"/>
      <c r="CH1213" s="223"/>
      <c r="CI1213" s="223"/>
      <c r="CJ1213" s="223"/>
      <c r="CK1213" s="223"/>
      <c r="CL1213" s="223"/>
      <c r="CM1213" s="223"/>
      <c r="CN1213" s="223"/>
      <c r="CO1213" s="223"/>
      <c r="CP1213" s="223"/>
      <c r="CQ1213" s="223"/>
      <c r="CR1213" s="223"/>
      <c r="CS1213" s="223"/>
      <c r="CT1213" s="223"/>
      <c r="CU1213" s="223"/>
      <c r="CV1213" s="223"/>
      <c r="CW1213" s="201"/>
      <c r="CX1213" s="201"/>
    </row>
    <row r="1214" spans="3:102">
      <c r="C1214" s="116"/>
      <c r="E1214" s="205"/>
      <c r="F1214" s="205"/>
      <c r="G1214" s="205"/>
      <c r="H1214" s="205"/>
      <c r="I1214" s="205"/>
      <c r="K1214" s="114"/>
      <c r="L1214" s="114"/>
      <c r="M1214" s="114"/>
      <c r="N1214" s="114"/>
      <c r="O1214" s="114"/>
      <c r="Q1214" s="115"/>
      <c r="R1214" s="115"/>
      <c r="S1214" s="115"/>
      <c r="T1214" s="115"/>
      <c r="U1214" s="115"/>
      <c r="W1214" s="223"/>
      <c r="Z1214" s="205"/>
      <c r="AA1214" s="204"/>
      <c r="AB1214" s="204"/>
      <c r="AC1214" s="114"/>
      <c r="AD1214" s="221"/>
      <c r="AE1214" s="221"/>
      <c r="AF1214" s="115"/>
      <c r="AG1214" s="115"/>
      <c r="AH1214" s="115"/>
      <c r="AI1214" s="115"/>
      <c r="AJ1214" s="115"/>
      <c r="AK1214" s="202"/>
      <c r="AL1214" s="222"/>
      <c r="AO1214" s="205"/>
      <c r="AP1214" s="205"/>
      <c r="AQ1214" s="205"/>
      <c r="AR1214" s="205"/>
      <c r="AS1214" s="205"/>
      <c r="AT1214" s="205"/>
      <c r="AU1214" s="205"/>
      <c r="AV1214" s="205"/>
      <c r="AW1214" s="205"/>
      <c r="AX1214" s="205"/>
      <c r="AY1214" s="205"/>
      <c r="AZ1214" s="205"/>
      <c r="BA1214" s="205"/>
      <c r="BB1214" s="205"/>
      <c r="BC1214" s="205"/>
      <c r="BD1214" s="205"/>
      <c r="BE1214" s="215"/>
      <c r="BF1214" s="215"/>
      <c r="BG1214" s="215"/>
      <c r="BH1214" s="201"/>
      <c r="BJ1214" s="114"/>
      <c r="BK1214" s="114"/>
      <c r="BL1214" s="114"/>
      <c r="BM1214" s="114"/>
      <c r="BN1214" s="114"/>
      <c r="BP1214" s="114"/>
      <c r="BQ1214" s="115"/>
      <c r="BR1214" s="115"/>
      <c r="BS1214" s="115"/>
      <c r="BT1214" s="115"/>
      <c r="BU1214" s="115"/>
      <c r="BV1214" s="115"/>
      <c r="BW1214" s="115"/>
      <c r="BX1214" s="115"/>
      <c r="BY1214" s="115"/>
      <c r="BZ1214" s="115"/>
      <c r="CA1214" s="115"/>
      <c r="CB1214" s="115"/>
      <c r="CC1214" s="201"/>
      <c r="CD1214" s="201"/>
      <c r="CE1214" s="201"/>
      <c r="CG1214" s="223"/>
      <c r="CH1214" s="223"/>
      <c r="CI1214" s="223"/>
      <c r="CJ1214" s="223"/>
      <c r="CK1214" s="223"/>
      <c r="CL1214" s="223"/>
      <c r="CM1214" s="223"/>
      <c r="CN1214" s="223"/>
      <c r="CO1214" s="223"/>
      <c r="CP1214" s="223"/>
      <c r="CQ1214" s="223"/>
      <c r="CR1214" s="223"/>
      <c r="CS1214" s="223"/>
      <c r="CT1214" s="223"/>
      <c r="CU1214" s="223"/>
      <c r="CV1214" s="223"/>
      <c r="CW1214" s="201"/>
      <c r="CX1214" s="201"/>
    </row>
    <row r="1215" spans="3:102">
      <c r="C1215" s="116"/>
      <c r="E1215" s="205"/>
      <c r="F1215" s="205"/>
      <c r="G1215" s="205"/>
      <c r="H1215" s="205"/>
      <c r="I1215" s="205"/>
      <c r="K1215" s="114"/>
      <c r="L1215" s="114"/>
      <c r="M1215" s="114"/>
      <c r="N1215" s="114"/>
      <c r="O1215" s="114"/>
      <c r="Q1215" s="115"/>
      <c r="R1215" s="115"/>
      <c r="S1215" s="115"/>
      <c r="T1215" s="115"/>
      <c r="U1215" s="115"/>
      <c r="W1215" s="223"/>
      <c r="Z1215" s="205"/>
      <c r="AA1215" s="204"/>
      <c r="AB1215" s="204"/>
      <c r="AC1215" s="114"/>
      <c r="AD1215" s="221"/>
      <c r="AE1215" s="221"/>
      <c r="AF1215" s="115"/>
      <c r="AG1215" s="115"/>
      <c r="AH1215" s="115"/>
      <c r="AI1215" s="115"/>
      <c r="AJ1215" s="115"/>
      <c r="AK1215" s="202"/>
      <c r="AL1215" s="222"/>
      <c r="AO1215" s="205"/>
      <c r="AP1215" s="205"/>
      <c r="AQ1215" s="205"/>
      <c r="AR1215" s="205"/>
      <c r="AS1215" s="205"/>
      <c r="AT1215" s="205"/>
      <c r="AU1215" s="205"/>
      <c r="AV1215" s="205"/>
      <c r="AW1215" s="205"/>
      <c r="AX1215" s="205"/>
      <c r="AY1215" s="205"/>
      <c r="AZ1215" s="205"/>
      <c r="BA1215" s="205"/>
      <c r="BB1215" s="205"/>
      <c r="BC1215" s="205"/>
      <c r="BD1215" s="205"/>
      <c r="BE1215" s="215"/>
      <c r="BF1215" s="215"/>
      <c r="BG1215" s="215"/>
      <c r="BH1215" s="201"/>
      <c r="BJ1215" s="114"/>
      <c r="BK1215" s="114"/>
      <c r="BL1215" s="114"/>
      <c r="BM1215" s="114"/>
      <c r="BN1215" s="114"/>
      <c r="BP1215" s="114"/>
      <c r="BQ1215" s="115"/>
      <c r="BR1215" s="115"/>
      <c r="BS1215" s="115"/>
      <c r="BT1215" s="115"/>
      <c r="BU1215" s="115"/>
      <c r="BV1215" s="115"/>
      <c r="BW1215" s="115"/>
      <c r="BX1215" s="115"/>
      <c r="BY1215" s="115"/>
      <c r="BZ1215" s="115"/>
      <c r="CA1215" s="115"/>
      <c r="CB1215" s="115"/>
      <c r="CC1215" s="201"/>
      <c r="CD1215" s="201"/>
      <c r="CE1215" s="201"/>
      <c r="CG1215" s="223"/>
      <c r="CH1215" s="223"/>
      <c r="CI1215" s="223"/>
      <c r="CJ1215" s="223"/>
      <c r="CK1215" s="223"/>
      <c r="CL1215" s="223"/>
      <c r="CM1215" s="223"/>
      <c r="CN1215" s="223"/>
      <c r="CO1215" s="223"/>
      <c r="CP1215" s="223"/>
      <c r="CQ1215" s="223"/>
      <c r="CR1215" s="223"/>
      <c r="CS1215" s="223"/>
      <c r="CT1215" s="223"/>
      <c r="CU1215" s="223"/>
      <c r="CV1215" s="223"/>
      <c r="CW1215" s="201"/>
      <c r="CX1215" s="201"/>
    </row>
    <row r="1216" spans="3:102">
      <c r="C1216" s="116"/>
      <c r="E1216" s="205"/>
      <c r="F1216" s="205"/>
      <c r="G1216" s="205"/>
      <c r="H1216" s="205"/>
      <c r="I1216" s="205"/>
      <c r="K1216" s="114"/>
      <c r="L1216" s="114"/>
      <c r="M1216" s="114"/>
      <c r="N1216" s="114"/>
      <c r="O1216" s="114"/>
      <c r="Q1216" s="115"/>
      <c r="R1216" s="115"/>
      <c r="S1216" s="115"/>
      <c r="T1216" s="115"/>
      <c r="U1216" s="115"/>
      <c r="W1216" s="223"/>
      <c r="Z1216" s="205"/>
      <c r="AA1216" s="204"/>
      <c r="AB1216" s="204"/>
      <c r="AC1216" s="114"/>
      <c r="AD1216" s="221"/>
      <c r="AE1216" s="221"/>
      <c r="AF1216" s="115"/>
      <c r="AG1216" s="115"/>
      <c r="AH1216" s="115"/>
      <c r="AI1216" s="115"/>
      <c r="AJ1216" s="115"/>
      <c r="AK1216" s="202"/>
      <c r="AL1216" s="222"/>
      <c r="AO1216" s="205"/>
      <c r="AP1216" s="205"/>
      <c r="AQ1216" s="205"/>
      <c r="AR1216" s="205"/>
      <c r="AS1216" s="205"/>
      <c r="AT1216" s="205"/>
      <c r="AU1216" s="205"/>
      <c r="AV1216" s="205"/>
      <c r="AW1216" s="205"/>
      <c r="AX1216" s="205"/>
      <c r="AY1216" s="205"/>
      <c r="AZ1216" s="205"/>
      <c r="BA1216" s="205"/>
      <c r="BB1216" s="205"/>
      <c r="BC1216" s="205"/>
      <c r="BD1216" s="205"/>
      <c r="BE1216" s="215"/>
      <c r="BF1216" s="215"/>
      <c r="BG1216" s="215"/>
      <c r="BH1216" s="201"/>
      <c r="BJ1216" s="114"/>
      <c r="BK1216" s="114"/>
      <c r="BL1216" s="114"/>
      <c r="BM1216" s="114"/>
      <c r="BN1216" s="114"/>
      <c r="BP1216" s="114"/>
      <c r="BQ1216" s="115"/>
      <c r="BR1216" s="115"/>
      <c r="BS1216" s="115"/>
      <c r="BT1216" s="115"/>
      <c r="BU1216" s="115"/>
      <c r="BV1216" s="115"/>
      <c r="BW1216" s="115"/>
      <c r="BX1216" s="115"/>
      <c r="BY1216" s="115"/>
      <c r="BZ1216" s="115"/>
      <c r="CA1216" s="115"/>
      <c r="CB1216" s="115"/>
      <c r="CC1216" s="201"/>
      <c r="CD1216" s="201"/>
      <c r="CE1216" s="201"/>
      <c r="CG1216" s="223"/>
      <c r="CH1216" s="223"/>
      <c r="CI1216" s="223"/>
      <c r="CJ1216" s="223"/>
      <c r="CK1216" s="223"/>
      <c r="CL1216" s="223"/>
      <c r="CM1216" s="223"/>
      <c r="CN1216" s="223"/>
      <c r="CO1216" s="223"/>
      <c r="CP1216" s="223"/>
      <c r="CQ1216" s="223"/>
      <c r="CR1216" s="223"/>
      <c r="CS1216" s="223"/>
      <c r="CT1216" s="223"/>
      <c r="CU1216" s="223"/>
      <c r="CV1216" s="223"/>
      <c r="CW1216" s="201"/>
      <c r="CX1216" s="201"/>
    </row>
    <row r="1217" spans="3:102">
      <c r="C1217" s="116"/>
      <c r="E1217" s="205"/>
      <c r="F1217" s="205"/>
      <c r="G1217" s="205"/>
      <c r="H1217" s="205"/>
      <c r="I1217" s="205"/>
      <c r="K1217" s="114"/>
      <c r="L1217" s="114"/>
      <c r="M1217" s="114"/>
      <c r="N1217" s="114"/>
      <c r="O1217" s="114"/>
      <c r="Q1217" s="115"/>
      <c r="R1217" s="115"/>
      <c r="S1217" s="115"/>
      <c r="T1217" s="115"/>
      <c r="U1217" s="115"/>
      <c r="W1217" s="223"/>
      <c r="Z1217" s="205"/>
      <c r="AA1217" s="204"/>
      <c r="AB1217" s="204"/>
      <c r="AC1217" s="114"/>
      <c r="AD1217" s="221"/>
      <c r="AE1217" s="221"/>
      <c r="AF1217" s="115"/>
      <c r="AG1217" s="115"/>
      <c r="AH1217" s="115"/>
      <c r="AI1217" s="115"/>
      <c r="AJ1217" s="115"/>
      <c r="AK1217" s="202"/>
      <c r="AL1217" s="222"/>
      <c r="AO1217" s="205"/>
      <c r="AP1217" s="205"/>
      <c r="AQ1217" s="205"/>
      <c r="AR1217" s="205"/>
      <c r="AS1217" s="205"/>
      <c r="AT1217" s="205"/>
      <c r="AU1217" s="205"/>
      <c r="AV1217" s="205"/>
      <c r="AW1217" s="205"/>
      <c r="AX1217" s="205"/>
      <c r="AY1217" s="205"/>
      <c r="AZ1217" s="205"/>
      <c r="BA1217" s="205"/>
      <c r="BB1217" s="205"/>
      <c r="BC1217" s="205"/>
      <c r="BD1217" s="205"/>
      <c r="BE1217" s="215"/>
      <c r="BF1217" s="215"/>
      <c r="BG1217" s="215"/>
      <c r="BH1217" s="201"/>
      <c r="BJ1217" s="114"/>
      <c r="BK1217" s="114"/>
      <c r="BL1217" s="114"/>
      <c r="BM1217" s="114"/>
      <c r="BN1217" s="114"/>
      <c r="BP1217" s="114"/>
      <c r="BQ1217" s="115"/>
      <c r="BR1217" s="115"/>
      <c r="BS1217" s="115"/>
      <c r="BT1217" s="115"/>
      <c r="BU1217" s="115"/>
      <c r="BV1217" s="115"/>
      <c r="BW1217" s="115"/>
      <c r="BX1217" s="115"/>
      <c r="BY1217" s="115"/>
      <c r="BZ1217" s="115"/>
      <c r="CA1217" s="115"/>
      <c r="CB1217" s="115"/>
      <c r="CC1217" s="201"/>
      <c r="CD1217" s="201"/>
      <c r="CE1217" s="201"/>
      <c r="CG1217" s="223"/>
      <c r="CH1217" s="223"/>
      <c r="CI1217" s="223"/>
      <c r="CJ1217" s="223"/>
      <c r="CK1217" s="223"/>
      <c r="CL1217" s="223"/>
      <c r="CM1217" s="223"/>
      <c r="CN1217" s="223"/>
      <c r="CO1217" s="223"/>
      <c r="CP1217" s="223"/>
      <c r="CQ1217" s="223"/>
      <c r="CR1217" s="223"/>
      <c r="CS1217" s="223"/>
      <c r="CT1217" s="223"/>
      <c r="CU1217" s="223"/>
      <c r="CV1217" s="223"/>
      <c r="CW1217" s="201"/>
      <c r="CX1217" s="201"/>
    </row>
    <row r="1218" spans="3:102">
      <c r="C1218" s="116"/>
      <c r="E1218" s="205"/>
      <c r="F1218" s="205"/>
      <c r="G1218" s="205"/>
      <c r="H1218" s="205"/>
      <c r="I1218" s="205"/>
      <c r="K1218" s="114"/>
      <c r="L1218" s="114"/>
      <c r="M1218" s="114"/>
      <c r="N1218" s="114"/>
      <c r="O1218" s="114"/>
      <c r="Q1218" s="115"/>
      <c r="R1218" s="115"/>
      <c r="S1218" s="115"/>
      <c r="T1218" s="115"/>
      <c r="U1218" s="115"/>
      <c r="W1218" s="223"/>
      <c r="Z1218" s="205"/>
      <c r="AA1218" s="204"/>
      <c r="AB1218" s="204"/>
      <c r="AC1218" s="114"/>
      <c r="AD1218" s="221"/>
      <c r="AE1218" s="221"/>
      <c r="AF1218" s="115"/>
      <c r="AG1218" s="115"/>
      <c r="AH1218" s="115"/>
      <c r="AI1218" s="115"/>
      <c r="AJ1218" s="115"/>
      <c r="AK1218" s="202"/>
      <c r="AL1218" s="222"/>
      <c r="AO1218" s="205"/>
      <c r="AP1218" s="205"/>
      <c r="AQ1218" s="205"/>
      <c r="AR1218" s="205"/>
      <c r="AS1218" s="205"/>
      <c r="AT1218" s="205"/>
      <c r="AU1218" s="205"/>
      <c r="AV1218" s="205"/>
      <c r="AW1218" s="205"/>
      <c r="AX1218" s="205"/>
      <c r="AY1218" s="205"/>
      <c r="AZ1218" s="205"/>
      <c r="BA1218" s="205"/>
      <c r="BB1218" s="205"/>
      <c r="BC1218" s="205"/>
      <c r="BD1218" s="205"/>
      <c r="BE1218" s="215"/>
      <c r="BF1218" s="215"/>
      <c r="BG1218" s="215"/>
      <c r="BH1218" s="201"/>
      <c r="BJ1218" s="114"/>
      <c r="BK1218" s="114"/>
      <c r="BL1218" s="114"/>
      <c r="BM1218" s="114"/>
      <c r="BN1218" s="114"/>
      <c r="BP1218" s="114"/>
      <c r="BQ1218" s="115"/>
      <c r="BR1218" s="115"/>
      <c r="BS1218" s="115"/>
      <c r="BT1218" s="115"/>
      <c r="BU1218" s="115"/>
      <c r="BV1218" s="115"/>
      <c r="BW1218" s="115"/>
      <c r="BX1218" s="115"/>
      <c r="BY1218" s="115"/>
      <c r="BZ1218" s="115"/>
      <c r="CA1218" s="115"/>
      <c r="CB1218" s="115"/>
      <c r="CC1218" s="201"/>
      <c r="CD1218" s="201"/>
      <c r="CE1218" s="201"/>
      <c r="CG1218" s="223"/>
      <c r="CH1218" s="223"/>
      <c r="CI1218" s="223"/>
      <c r="CJ1218" s="223"/>
      <c r="CK1218" s="223"/>
      <c r="CL1218" s="223"/>
      <c r="CM1218" s="223"/>
      <c r="CN1218" s="223"/>
      <c r="CO1218" s="223"/>
      <c r="CP1218" s="223"/>
      <c r="CQ1218" s="223"/>
      <c r="CR1218" s="223"/>
      <c r="CS1218" s="223"/>
      <c r="CT1218" s="223"/>
      <c r="CU1218" s="223"/>
      <c r="CV1218" s="223"/>
      <c r="CW1218" s="201"/>
      <c r="CX1218" s="201"/>
    </row>
    <row r="1219" spans="3:102">
      <c r="C1219" s="116"/>
      <c r="E1219" s="205"/>
      <c r="F1219" s="205"/>
      <c r="G1219" s="205"/>
      <c r="H1219" s="205"/>
      <c r="I1219" s="205"/>
      <c r="K1219" s="114"/>
      <c r="L1219" s="114"/>
      <c r="M1219" s="114"/>
      <c r="N1219" s="114"/>
      <c r="O1219" s="114"/>
      <c r="Q1219" s="115"/>
      <c r="R1219" s="115"/>
      <c r="S1219" s="115"/>
      <c r="T1219" s="115"/>
      <c r="U1219" s="115"/>
      <c r="W1219" s="223"/>
      <c r="Z1219" s="205"/>
      <c r="AA1219" s="204"/>
      <c r="AB1219" s="204"/>
      <c r="AC1219" s="114"/>
      <c r="AD1219" s="221"/>
      <c r="AE1219" s="221"/>
      <c r="AF1219" s="115"/>
      <c r="AG1219" s="115"/>
      <c r="AH1219" s="115"/>
      <c r="AI1219" s="115"/>
      <c r="AJ1219" s="115"/>
      <c r="AK1219" s="202"/>
      <c r="AL1219" s="222"/>
      <c r="AO1219" s="205"/>
      <c r="AP1219" s="205"/>
      <c r="AQ1219" s="205"/>
      <c r="AR1219" s="205"/>
      <c r="AS1219" s="205"/>
      <c r="AT1219" s="205"/>
      <c r="AU1219" s="205"/>
      <c r="AV1219" s="205"/>
      <c r="AW1219" s="205"/>
      <c r="AX1219" s="205"/>
      <c r="AY1219" s="205"/>
      <c r="AZ1219" s="205"/>
      <c r="BA1219" s="205"/>
      <c r="BB1219" s="205"/>
      <c r="BC1219" s="205"/>
      <c r="BD1219" s="205"/>
      <c r="BE1219" s="215"/>
      <c r="BF1219" s="215"/>
      <c r="BG1219" s="215"/>
      <c r="BH1219" s="201"/>
      <c r="BJ1219" s="114"/>
      <c r="BK1219" s="114"/>
      <c r="BL1219" s="114"/>
      <c r="BM1219" s="114"/>
      <c r="BN1219" s="114"/>
      <c r="BP1219" s="114"/>
      <c r="BQ1219" s="115"/>
      <c r="BR1219" s="115"/>
      <c r="BS1219" s="115"/>
      <c r="BT1219" s="115"/>
      <c r="BU1219" s="115"/>
      <c r="BV1219" s="115"/>
      <c r="BW1219" s="115"/>
      <c r="BX1219" s="115"/>
      <c r="BY1219" s="115"/>
      <c r="BZ1219" s="115"/>
      <c r="CA1219" s="115"/>
      <c r="CB1219" s="115"/>
      <c r="CC1219" s="201"/>
      <c r="CD1219" s="201"/>
      <c r="CE1219" s="201"/>
      <c r="CG1219" s="223"/>
      <c r="CH1219" s="223"/>
      <c r="CI1219" s="223"/>
      <c r="CJ1219" s="223"/>
      <c r="CK1219" s="223"/>
      <c r="CL1219" s="223"/>
      <c r="CM1219" s="223"/>
      <c r="CN1219" s="223"/>
      <c r="CO1219" s="223"/>
      <c r="CP1219" s="223"/>
      <c r="CQ1219" s="223"/>
      <c r="CR1219" s="223"/>
      <c r="CS1219" s="223"/>
      <c r="CT1219" s="223"/>
      <c r="CU1219" s="223"/>
      <c r="CV1219" s="223"/>
      <c r="CW1219" s="201"/>
      <c r="CX1219" s="201"/>
    </row>
    <row r="1220" spans="3:102">
      <c r="C1220" s="116"/>
      <c r="E1220" s="205"/>
      <c r="F1220" s="205"/>
      <c r="G1220" s="205"/>
      <c r="H1220" s="205"/>
      <c r="I1220" s="205"/>
      <c r="K1220" s="114"/>
      <c r="L1220" s="114"/>
      <c r="M1220" s="114"/>
      <c r="N1220" s="114"/>
      <c r="O1220" s="114"/>
      <c r="Q1220" s="115"/>
      <c r="R1220" s="115"/>
      <c r="S1220" s="115"/>
      <c r="T1220" s="115"/>
      <c r="U1220" s="115"/>
      <c r="W1220" s="223"/>
      <c r="Z1220" s="205"/>
      <c r="AA1220" s="204"/>
      <c r="AB1220" s="204"/>
      <c r="AC1220" s="114"/>
      <c r="AD1220" s="221"/>
      <c r="AE1220" s="221"/>
      <c r="AF1220" s="115"/>
      <c r="AG1220" s="115"/>
      <c r="AH1220" s="115"/>
      <c r="AI1220" s="115"/>
      <c r="AJ1220" s="115"/>
      <c r="AK1220" s="202"/>
      <c r="AL1220" s="222"/>
      <c r="AO1220" s="205"/>
      <c r="AP1220" s="205"/>
      <c r="AQ1220" s="205"/>
      <c r="AR1220" s="205"/>
      <c r="AS1220" s="205"/>
      <c r="AT1220" s="205"/>
      <c r="AU1220" s="205"/>
      <c r="AV1220" s="205"/>
      <c r="AW1220" s="205"/>
      <c r="AX1220" s="205"/>
      <c r="AY1220" s="205"/>
      <c r="AZ1220" s="205"/>
      <c r="BA1220" s="205"/>
      <c r="BB1220" s="205"/>
      <c r="BC1220" s="205"/>
      <c r="BD1220" s="205"/>
      <c r="BE1220" s="215"/>
      <c r="BF1220" s="215"/>
      <c r="BG1220" s="215"/>
      <c r="BH1220" s="201"/>
      <c r="BJ1220" s="114"/>
      <c r="BK1220" s="114"/>
      <c r="BL1220" s="114"/>
      <c r="BM1220" s="114"/>
      <c r="BN1220" s="114"/>
      <c r="BP1220" s="114"/>
      <c r="BQ1220" s="115"/>
      <c r="BR1220" s="115"/>
      <c r="BS1220" s="115"/>
      <c r="BT1220" s="115"/>
      <c r="BU1220" s="115"/>
      <c r="BV1220" s="115"/>
      <c r="BW1220" s="115"/>
      <c r="BX1220" s="115"/>
      <c r="BY1220" s="115"/>
      <c r="BZ1220" s="115"/>
      <c r="CA1220" s="115"/>
      <c r="CB1220" s="115"/>
      <c r="CC1220" s="201"/>
      <c r="CD1220" s="201"/>
      <c r="CE1220" s="201"/>
      <c r="CG1220" s="223"/>
      <c r="CH1220" s="223"/>
      <c r="CI1220" s="223"/>
      <c r="CJ1220" s="223"/>
      <c r="CK1220" s="223"/>
      <c r="CL1220" s="223"/>
      <c r="CM1220" s="223"/>
      <c r="CN1220" s="223"/>
      <c r="CO1220" s="223"/>
      <c r="CP1220" s="223"/>
      <c r="CQ1220" s="223"/>
      <c r="CR1220" s="223"/>
      <c r="CS1220" s="223"/>
      <c r="CT1220" s="223"/>
      <c r="CU1220" s="223"/>
      <c r="CV1220" s="223"/>
      <c r="CW1220" s="201"/>
      <c r="CX1220" s="201"/>
    </row>
    <row r="1221" spans="3:102">
      <c r="C1221" s="116"/>
      <c r="E1221" s="205"/>
      <c r="F1221" s="205"/>
      <c r="G1221" s="205"/>
      <c r="H1221" s="205"/>
      <c r="I1221" s="205"/>
      <c r="K1221" s="114"/>
      <c r="L1221" s="114"/>
      <c r="M1221" s="114"/>
      <c r="N1221" s="114"/>
      <c r="O1221" s="114"/>
      <c r="Q1221" s="115"/>
      <c r="R1221" s="115"/>
      <c r="S1221" s="115"/>
      <c r="T1221" s="115"/>
      <c r="U1221" s="115"/>
      <c r="W1221" s="223"/>
      <c r="Z1221" s="205"/>
      <c r="AA1221" s="204"/>
      <c r="AB1221" s="204"/>
      <c r="AC1221" s="114"/>
      <c r="AD1221" s="221"/>
      <c r="AE1221" s="221"/>
      <c r="AF1221" s="115"/>
      <c r="AG1221" s="115"/>
      <c r="AH1221" s="115"/>
      <c r="AI1221" s="115"/>
      <c r="AJ1221" s="115"/>
      <c r="AK1221" s="202"/>
      <c r="AL1221" s="222"/>
      <c r="AO1221" s="205"/>
      <c r="AP1221" s="205"/>
      <c r="AQ1221" s="205"/>
      <c r="AR1221" s="205"/>
      <c r="AS1221" s="205"/>
      <c r="AT1221" s="205"/>
      <c r="AU1221" s="205"/>
      <c r="AV1221" s="205"/>
      <c r="AW1221" s="205"/>
      <c r="AX1221" s="205"/>
      <c r="AY1221" s="205"/>
      <c r="AZ1221" s="205"/>
      <c r="BA1221" s="205"/>
      <c r="BB1221" s="205"/>
      <c r="BC1221" s="205"/>
      <c r="BD1221" s="205"/>
      <c r="BE1221" s="215"/>
      <c r="BF1221" s="215"/>
      <c r="BG1221" s="215"/>
      <c r="BH1221" s="201"/>
      <c r="BJ1221" s="114"/>
      <c r="BK1221" s="114"/>
      <c r="BL1221" s="114"/>
      <c r="BM1221" s="114"/>
      <c r="BN1221" s="114"/>
      <c r="BP1221" s="114"/>
      <c r="BQ1221" s="115"/>
      <c r="BR1221" s="115"/>
      <c r="BS1221" s="115"/>
      <c r="BT1221" s="115"/>
      <c r="BU1221" s="115"/>
      <c r="BV1221" s="115"/>
      <c r="BW1221" s="115"/>
      <c r="BX1221" s="115"/>
      <c r="BY1221" s="115"/>
      <c r="BZ1221" s="115"/>
      <c r="CA1221" s="115"/>
      <c r="CB1221" s="115"/>
      <c r="CC1221" s="201"/>
      <c r="CD1221" s="201"/>
      <c r="CE1221" s="201"/>
      <c r="CG1221" s="223"/>
      <c r="CH1221" s="223"/>
      <c r="CI1221" s="223"/>
      <c r="CJ1221" s="223"/>
      <c r="CK1221" s="223"/>
      <c r="CL1221" s="223"/>
      <c r="CM1221" s="223"/>
      <c r="CN1221" s="223"/>
      <c r="CO1221" s="223"/>
      <c r="CP1221" s="223"/>
      <c r="CQ1221" s="223"/>
      <c r="CR1221" s="223"/>
      <c r="CS1221" s="223"/>
      <c r="CT1221" s="223"/>
      <c r="CU1221" s="223"/>
      <c r="CV1221" s="223"/>
      <c r="CW1221" s="201"/>
      <c r="CX1221" s="201"/>
    </row>
    <row r="1222" spans="3:102">
      <c r="C1222" s="116"/>
      <c r="E1222" s="205"/>
      <c r="F1222" s="205"/>
      <c r="G1222" s="205"/>
      <c r="H1222" s="205"/>
      <c r="I1222" s="205"/>
      <c r="K1222" s="114"/>
      <c r="L1222" s="114"/>
      <c r="M1222" s="114"/>
      <c r="N1222" s="114"/>
      <c r="O1222" s="114"/>
      <c r="Q1222" s="115"/>
      <c r="R1222" s="115"/>
      <c r="S1222" s="115"/>
      <c r="T1222" s="115"/>
      <c r="U1222" s="115"/>
      <c r="W1222" s="223"/>
      <c r="Z1222" s="205"/>
      <c r="AA1222" s="204"/>
      <c r="AB1222" s="204"/>
      <c r="AC1222" s="114"/>
      <c r="AD1222" s="221"/>
      <c r="AE1222" s="221"/>
      <c r="AF1222" s="115"/>
      <c r="AG1222" s="115"/>
      <c r="AH1222" s="115"/>
      <c r="AI1222" s="115"/>
      <c r="AJ1222" s="115"/>
      <c r="AK1222" s="202"/>
      <c r="AL1222" s="222"/>
      <c r="AO1222" s="205"/>
      <c r="AP1222" s="205"/>
      <c r="AQ1222" s="205"/>
      <c r="AR1222" s="205"/>
      <c r="AS1222" s="205"/>
      <c r="AT1222" s="205"/>
      <c r="AU1222" s="205"/>
      <c r="AV1222" s="205"/>
      <c r="AW1222" s="205"/>
      <c r="AX1222" s="205"/>
      <c r="AY1222" s="205"/>
      <c r="AZ1222" s="205"/>
      <c r="BA1222" s="205"/>
      <c r="BB1222" s="205"/>
      <c r="BC1222" s="205"/>
      <c r="BD1222" s="205"/>
      <c r="BE1222" s="215"/>
      <c r="BF1222" s="215"/>
      <c r="BG1222" s="215"/>
      <c r="BH1222" s="201"/>
      <c r="BJ1222" s="114"/>
      <c r="BK1222" s="114"/>
      <c r="BL1222" s="114"/>
      <c r="BM1222" s="114"/>
      <c r="BN1222" s="114"/>
      <c r="BP1222" s="114"/>
      <c r="BQ1222" s="115"/>
      <c r="BR1222" s="115"/>
      <c r="BS1222" s="115"/>
      <c r="BT1222" s="115"/>
      <c r="BU1222" s="115"/>
      <c r="BV1222" s="115"/>
      <c r="BW1222" s="115"/>
      <c r="BX1222" s="115"/>
      <c r="BY1222" s="115"/>
      <c r="BZ1222" s="115"/>
      <c r="CA1222" s="115"/>
      <c r="CB1222" s="115"/>
      <c r="CC1222" s="201"/>
      <c r="CD1222" s="201"/>
      <c r="CE1222" s="201"/>
      <c r="CG1222" s="223"/>
      <c r="CH1222" s="223"/>
      <c r="CI1222" s="223"/>
      <c r="CJ1222" s="223"/>
      <c r="CK1222" s="223"/>
      <c r="CL1222" s="223"/>
      <c r="CM1222" s="223"/>
      <c r="CN1222" s="223"/>
      <c r="CO1222" s="223"/>
      <c r="CP1222" s="223"/>
      <c r="CQ1222" s="223"/>
      <c r="CR1222" s="223"/>
      <c r="CS1222" s="223"/>
      <c r="CT1222" s="223"/>
      <c r="CU1222" s="223"/>
      <c r="CV1222" s="223"/>
      <c r="CW1222" s="201"/>
      <c r="CX1222" s="201"/>
    </row>
    <row r="1223" spans="3:102">
      <c r="C1223" s="116"/>
      <c r="E1223" s="205"/>
      <c r="F1223" s="205"/>
      <c r="G1223" s="205"/>
      <c r="H1223" s="205"/>
      <c r="I1223" s="205"/>
      <c r="K1223" s="114"/>
      <c r="L1223" s="114"/>
      <c r="M1223" s="114"/>
      <c r="N1223" s="114"/>
      <c r="O1223" s="114"/>
      <c r="Q1223" s="115"/>
      <c r="R1223" s="115"/>
      <c r="S1223" s="115"/>
      <c r="T1223" s="115"/>
      <c r="U1223" s="115"/>
      <c r="W1223" s="223"/>
      <c r="Z1223" s="205"/>
      <c r="AA1223" s="204"/>
      <c r="AB1223" s="204"/>
      <c r="AC1223" s="114"/>
      <c r="AD1223" s="221"/>
      <c r="AE1223" s="221"/>
      <c r="AF1223" s="115"/>
      <c r="AG1223" s="115"/>
      <c r="AH1223" s="115"/>
      <c r="AI1223" s="115"/>
      <c r="AJ1223" s="115"/>
      <c r="AK1223" s="202"/>
      <c r="AL1223" s="222"/>
      <c r="AO1223" s="205"/>
      <c r="AP1223" s="205"/>
      <c r="AQ1223" s="205"/>
      <c r="AR1223" s="205"/>
      <c r="AS1223" s="205"/>
      <c r="AT1223" s="205"/>
      <c r="AU1223" s="205"/>
      <c r="AV1223" s="205"/>
      <c r="AW1223" s="205"/>
      <c r="AX1223" s="205"/>
      <c r="AY1223" s="205"/>
      <c r="AZ1223" s="205"/>
      <c r="BA1223" s="205"/>
      <c r="BB1223" s="205"/>
      <c r="BC1223" s="205"/>
      <c r="BD1223" s="205"/>
      <c r="BE1223" s="215"/>
      <c r="BF1223" s="215"/>
      <c r="BG1223" s="215"/>
      <c r="BH1223" s="201"/>
      <c r="BJ1223" s="114"/>
      <c r="BK1223" s="114"/>
      <c r="BL1223" s="114"/>
      <c r="BM1223" s="114"/>
      <c r="BN1223" s="114"/>
      <c r="BP1223" s="114"/>
      <c r="BQ1223" s="115"/>
      <c r="BR1223" s="115"/>
      <c r="BS1223" s="115"/>
      <c r="BT1223" s="115"/>
      <c r="BU1223" s="115"/>
      <c r="BV1223" s="115"/>
      <c r="BW1223" s="115"/>
      <c r="BX1223" s="115"/>
      <c r="BY1223" s="115"/>
      <c r="BZ1223" s="115"/>
      <c r="CA1223" s="115"/>
      <c r="CB1223" s="115"/>
      <c r="CC1223" s="201"/>
      <c r="CD1223" s="201"/>
      <c r="CE1223" s="201"/>
      <c r="CG1223" s="223"/>
      <c r="CH1223" s="223"/>
      <c r="CI1223" s="223"/>
      <c r="CJ1223" s="223"/>
      <c r="CK1223" s="223"/>
      <c r="CL1223" s="223"/>
      <c r="CM1223" s="223"/>
      <c r="CN1223" s="223"/>
      <c r="CO1223" s="223"/>
      <c r="CP1223" s="223"/>
      <c r="CQ1223" s="223"/>
      <c r="CR1223" s="223"/>
      <c r="CS1223" s="223"/>
      <c r="CT1223" s="223"/>
      <c r="CU1223" s="223"/>
      <c r="CV1223" s="223"/>
      <c r="CW1223" s="201"/>
      <c r="CX1223" s="201"/>
    </row>
    <row r="1224" spans="3:102">
      <c r="C1224" s="116"/>
      <c r="E1224" s="205"/>
      <c r="F1224" s="205"/>
      <c r="G1224" s="205"/>
      <c r="H1224" s="205"/>
      <c r="I1224" s="205"/>
      <c r="K1224" s="114"/>
      <c r="L1224" s="114"/>
      <c r="M1224" s="114"/>
      <c r="N1224" s="114"/>
      <c r="O1224" s="114"/>
      <c r="Q1224" s="115"/>
      <c r="R1224" s="115"/>
      <c r="S1224" s="115"/>
      <c r="T1224" s="115"/>
      <c r="U1224" s="115"/>
      <c r="W1224" s="223"/>
      <c r="Z1224" s="205"/>
      <c r="AA1224" s="204"/>
      <c r="AB1224" s="204"/>
      <c r="AC1224" s="114"/>
      <c r="AD1224" s="221"/>
      <c r="AE1224" s="221"/>
      <c r="AF1224" s="115"/>
      <c r="AG1224" s="115"/>
      <c r="AH1224" s="115"/>
      <c r="AI1224" s="115"/>
      <c r="AJ1224" s="115"/>
      <c r="AK1224" s="202"/>
      <c r="AL1224" s="222"/>
      <c r="AO1224" s="205"/>
      <c r="AP1224" s="205"/>
      <c r="AQ1224" s="205"/>
      <c r="AR1224" s="205"/>
      <c r="AS1224" s="205"/>
      <c r="AT1224" s="205"/>
      <c r="AU1224" s="205"/>
      <c r="AV1224" s="205"/>
      <c r="AW1224" s="205"/>
      <c r="AX1224" s="205"/>
      <c r="AY1224" s="205"/>
      <c r="AZ1224" s="205"/>
      <c r="BA1224" s="205"/>
      <c r="BB1224" s="205"/>
      <c r="BC1224" s="205"/>
      <c r="BD1224" s="205"/>
      <c r="BE1224" s="215"/>
      <c r="BF1224" s="215"/>
      <c r="BG1224" s="215"/>
      <c r="BH1224" s="201"/>
      <c r="BJ1224" s="114"/>
      <c r="BK1224" s="114"/>
      <c r="BL1224" s="114"/>
      <c r="BM1224" s="114"/>
      <c r="BN1224" s="114"/>
      <c r="BP1224" s="114"/>
      <c r="BQ1224" s="115"/>
      <c r="BR1224" s="115"/>
      <c r="BS1224" s="115"/>
      <c r="BT1224" s="115"/>
      <c r="BU1224" s="115"/>
      <c r="BV1224" s="115"/>
      <c r="BW1224" s="115"/>
      <c r="BX1224" s="115"/>
      <c r="BY1224" s="115"/>
      <c r="BZ1224" s="115"/>
      <c r="CA1224" s="115"/>
      <c r="CB1224" s="115"/>
      <c r="CC1224" s="201"/>
      <c r="CD1224" s="201"/>
      <c r="CE1224" s="201"/>
      <c r="CG1224" s="223"/>
      <c r="CH1224" s="223"/>
      <c r="CI1224" s="223"/>
      <c r="CJ1224" s="223"/>
      <c r="CK1224" s="223"/>
      <c r="CL1224" s="223"/>
      <c r="CM1224" s="223"/>
      <c r="CN1224" s="223"/>
      <c r="CO1224" s="223"/>
      <c r="CP1224" s="223"/>
      <c r="CQ1224" s="223"/>
      <c r="CR1224" s="223"/>
      <c r="CS1224" s="223"/>
      <c r="CT1224" s="223"/>
      <c r="CU1224" s="223"/>
      <c r="CV1224" s="223"/>
      <c r="CW1224" s="201"/>
      <c r="CX1224" s="201"/>
    </row>
    <row r="1225" spans="3:102">
      <c r="C1225" s="116"/>
      <c r="E1225" s="205"/>
      <c r="F1225" s="205"/>
      <c r="G1225" s="205"/>
      <c r="H1225" s="205"/>
      <c r="I1225" s="205"/>
      <c r="K1225" s="114"/>
      <c r="L1225" s="114"/>
      <c r="M1225" s="114"/>
      <c r="N1225" s="114"/>
      <c r="O1225" s="114"/>
      <c r="Q1225" s="115"/>
      <c r="R1225" s="115"/>
      <c r="S1225" s="115"/>
      <c r="T1225" s="115"/>
      <c r="U1225" s="115"/>
      <c r="W1225" s="223"/>
      <c r="Z1225" s="205"/>
      <c r="AA1225" s="204"/>
      <c r="AB1225" s="204"/>
      <c r="AC1225" s="114"/>
      <c r="AD1225" s="221"/>
      <c r="AE1225" s="221"/>
      <c r="AF1225" s="115"/>
      <c r="AG1225" s="115"/>
      <c r="AH1225" s="115"/>
      <c r="AI1225" s="115"/>
      <c r="AJ1225" s="115"/>
      <c r="AK1225" s="202"/>
      <c r="AL1225" s="222"/>
      <c r="AO1225" s="205"/>
      <c r="AP1225" s="205"/>
      <c r="AQ1225" s="205"/>
      <c r="AR1225" s="205"/>
      <c r="AS1225" s="205"/>
      <c r="AT1225" s="205"/>
      <c r="AU1225" s="205"/>
      <c r="AV1225" s="205"/>
      <c r="AW1225" s="205"/>
      <c r="AX1225" s="205"/>
      <c r="AY1225" s="205"/>
      <c r="AZ1225" s="205"/>
      <c r="BA1225" s="205"/>
      <c r="BB1225" s="205"/>
      <c r="BC1225" s="205"/>
      <c r="BD1225" s="205"/>
      <c r="BE1225" s="215"/>
      <c r="BF1225" s="215"/>
      <c r="BG1225" s="215"/>
      <c r="BH1225" s="201"/>
      <c r="BJ1225" s="114"/>
      <c r="BK1225" s="114"/>
      <c r="BL1225" s="114"/>
      <c r="BM1225" s="114"/>
      <c r="BN1225" s="114"/>
      <c r="BP1225" s="114"/>
      <c r="BQ1225" s="115"/>
      <c r="BR1225" s="115"/>
      <c r="BS1225" s="115"/>
      <c r="BT1225" s="115"/>
      <c r="BU1225" s="115"/>
      <c r="BV1225" s="115"/>
      <c r="BW1225" s="115"/>
      <c r="BX1225" s="115"/>
      <c r="BY1225" s="115"/>
      <c r="BZ1225" s="115"/>
      <c r="CA1225" s="115"/>
      <c r="CB1225" s="115"/>
      <c r="CC1225" s="201"/>
      <c r="CD1225" s="201"/>
      <c r="CE1225" s="201"/>
      <c r="CG1225" s="223"/>
      <c r="CH1225" s="223"/>
      <c r="CI1225" s="223"/>
      <c r="CJ1225" s="223"/>
      <c r="CK1225" s="223"/>
      <c r="CL1225" s="223"/>
      <c r="CM1225" s="223"/>
      <c r="CN1225" s="223"/>
      <c r="CO1225" s="223"/>
      <c r="CP1225" s="223"/>
      <c r="CQ1225" s="223"/>
      <c r="CR1225" s="223"/>
      <c r="CS1225" s="223"/>
      <c r="CT1225" s="223"/>
      <c r="CU1225" s="223"/>
      <c r="CV1225" s="223"/>
      <c r="CW1225" s="201"/>
      <c r="CX1225" s="201"/>
    </row>
    <row r="1226" spans="3:102">
      <c r="C1226" s="116"/>
      <c r="E1226" s="205"/>
      <c r="F1226" s="205"/>
      <c r="G1226" s="205"/>
      <c r="H1226" s="205"/>
      <c r="I1226" s="205"/>
      <c r="K1226" s="114"/>
      <c r="L1226" s="114"/>
      <c r="M1226" s="114"/>
      <c r="N1226" s="114"/>
      <c r="O1226" s="114"/>
      <c r="Q1226" s="115"/>
      <c r="R1226" s="115"/>
      <c r="S1226" s="115"/>
      <c r="T1226" s="115"/>
      <c r="U1226" s="115"/>
      <c r="W1226" s="223"/>
      <c r="Z1226" s="205"/>
      <c r="AA1226" s="204"/>
      <c r="AB1226" s="204"/>
      <c r="AC1226" s="114"/>
      <c r="AD1226" s="221"/>
      <c r="AE1226" s="221"/>
      <c r="AF1226" s="115"/>
      <c r="AG1226" s="115"/>
      <c r="AH1226" s="115"/>
      <c r="AI1226" s="115"/>
      <c r="AJ1226" s="115"/>
      <c r="AK1226" s="202"/>
      <c r="AL1226" s="222"/>
      <c r="AO1226" s="205"/>
      <c r="AP1226" s="205"/>
      <c r="AQ1226" s="205"/>
      <c r="AR1226" s="205"/>
      <c r="AS1226" s="205"/>
      <c r="AT1226" s="205"/>
      <c r="AU1226" s="205"/>
      <c r="AV1226" s="205"/>
      <c r="AW1226" s="205"/>
      <c r="AX1226" s="205"/>
      <c r="AY1226" s="205"/>
      <c r="AZ1226" s="205"/>
      <c r="BA1226" s="205"/>
      <c r="BB1226" s="205"/>
      <c r="BC1226" s="205"/>
      <c r="BD1226" s="205"/>
      <c r="BE1226" s="215"/>
      <c r="BF1226" s="215"/>
      <c r="BG1226" s="215"/>
      <c r="BH1226" s="201"/>
      <c r="BJ1226" s="114"/>
      <c r="BK1226" s="114"/>
      <c r="BL1226" s="114"/>
      <c r="BM1226" s="114"/>
      <c r="BN1226" s="114"/>
      <c r="BP1226" s="114"/>
      <c r="BQ1226" s="115"/>
      <c r="BR1226" s="115"/>
      <c r="BS1226" s="115"/>
      <c r="BT1226" s="115"/>
      <c r="BU1226" s="115"/>
      <c r="BV1226" s="115"/>
      <c r="BW1226" s="115"/>
      <c r="BX1226" s="115"/>
      <c r="BY1226" s="115"/>
      <c r="BZ1226" s="115"/>
      <c r="CA1226" s="115"/>
      <c r="CB1226" s="115"/>
      <c r="CC1226" s="201"/>
      <c r="CD1226" s="201"/>
      <c r="CE1226" s="201"/>
      <c r="CG1226" s="223"/>
      <c r="CH1226" s="223"/>
      <c r="CI1226" s="223"/>
      <c r="CJ1226" s="223"/>
      <c r="CK1226" s="223"/>
      <c r="CL1226" s="223"/>
      <c r="CM1226" s="223"/>
      <c r="CN1226" s="223"/>
      <c r="CO1226" s="223"/>
      <c r="CP1226" s="223"/>
      <c r="CQ1226" s="223"/>
      <c r="CR1226" s="223"/>
      <c r="CS1226" s="223"/>
      <c r="CT1226" s="223"/>
      <c r="CU1226" s="223"/>
      <c r="CV1226" s="223"/>
      <c r="CW1226" s="201"/>
      <c r="CX1226" s="201"/>
    </row>
    <row r="1227" spans="3:102">
      <c r="C1227" s="116"/>
      <c r="E1227" s="205"/>
      <c r="F1227" s="205"/>
      <c r="G1227" s="205"/>
      <c r="H1227" s="205"/>
      <c r="I1227" s="205"/>
      <c r="K1227" s="114"/>
      <c r="L1227" s="114"/>
      <c r="M1227" s="114"/>
      <c r="N1227" s="114"/>
      <c r="O1227" s="114"/>
      <c r="Q1227" s="115"/>
      <c r="R1227" s="115"/>
      <c r="S1227" s="115"/>
      <c r="T1227" s="115"/>
      <c r="U1227" s="115"/>
      <c r="W1227" s="223"/>
      <c r="Z1227" s="205"/>
      <c r="AA1227" s="204"/>
      <c r="AB1227" s="204"/>
      <c r="AC1227" s="114"/>
      <c r="AD1227" s="221"/>
      <c r="AE1227" s="221"/>
      <c r="AF1227" s="115"/>
      <c r="AG1227" s="115"/>
      <c r="AH1227" s="115"/>
      <c r="AI1227" s="115"/>
      <c r="AJ1227" s="115"/>
      <c r="AK1227" s="202"/>
      <c r="AL1227" s="222"/>
      <c r="AO1227" s="205"/>
      <c r="AP1227" s="205"/>
      <c r="AQ1227" s="205"/>
      <c r="AR1227" s="205"/>
      <c r="AS1227" s="205"/>
      <c r="AT1227" s="205"/>
      <c r="AU1227" s="205"/>
      <c r="AV1227" s="205"/>
      <c r="AW1227" s="205"/>
      <c r="AX1227" s="205"/>
      <c r="AY1227" s="205"/>
      <c r="AZ1227" s="205"/>
      <c r="BA1227" s="205"/>
      <c r="BB1227" s="205"/>
      <c r="BC1227" s="205"/>
      <c r="BD1227" s="205"/>
      <c r="BE1227" s="215"/>
      <c r="BF1227" s="215"/>
      <c r="BG1227" s="215"/>
      <c r="BH1227" s="201"/>
      <c r="BJ1227" s="114"/>
      <c r="BK1227" s="114"/>
      <c r="BL1227" s="114"/>
      <c r="BM1227" s="114"/>
      <c r="BN1227" s="114"/>
      <c r="BP1227" s="114"/>
      <c r="BQ1227" s="115"/>
      <c r="BR1227" s="115"/>
      <c r="BS1227" s="115"/>
      <c r="BT1227" s="115"/>
      <c r="BU1227" s="115"/>
      <c r="BV1227" s="115"/>
      <c r="BW1227" s="115"/>
      <c r="BX1227" s="115"/>
      <c r="BY1227" s="115"/>
      <c r="BZ1227" s="115"/>
      <c r="CA1227" s="115"/>
      <c r="CB1227" s="115"/>
      <c r="CC1227" s="201"/>
      <c r="CD1227" s="201"/>
      <c r="CE1227" s="201"/>
      <c r="CG1227" s="223"/>
      <c r="CH1227" s="223"/>
      <c r="CI1227" s="223"/>
      <c r="CJ1227" s="223"/>
      <c r="CK1227" s="223"/>
      <c r="CL1227" s="223"/>
      <c r="CM1227" s="223"/>
      <c r="CN1227" s="223"/>
      <c r="CO1227" s="223"/>
      <c r="CP1227" s="223"/>
      <c r="CQ1227" s="223"/>
      <c r="CR1227" s="223"/>
      <c r="CS1227" s="223"/>
      <c r="CT1227" s="223"/>
      <c r="CU1227" s="223"/>
      <c r="CV1227" s="223"/>
      <c r="CW1227" s="201"/>
      <c r="CX1227" s="201"/>
    </row>
    <row r="1228" spans="3:102">
      <c r="C1228" s="116"/>
      <c r="E1228" s="205"/>
      <c r="F1228" s="205"/>
      <c r="G1228" s="205"/>
      <c r="H1228" s="205"/>
      <c r="I1228" s="205"/>
      <c r="K1228" s="114"/>
      <c r="L1228" s="114"/>
      <c r="M1228" s="114"/>
      <c r="N1228" s="114"/>
      <c r="O1228" s="114"/>
      <c r="Q1228" s="115"/>
      <c r="R1228" s="115"/>
      <c r="S1228" s="115"/>
      <c r="T1228" s="115"/>
      <c r="U1228" s="115"/>
      <c r="W1228" s="223"/>
      <c r="Z1228" s="205"/>
      <c r="AA1228" s="204"/>
      <c r="AB1228" s="204"/>
      <c r="AC1228" s="114"/>
      <c r="AD1228" s="221"/>
      <c r="AE1228" s="221"/>
      <c r="AF1228" s="115"/>
      <c r="AG1228" s="115"/>
      <c r="AH1228" s="115"/>
      <c r="AI1228" s="115"/>
      <c r="AJ1228" s="115"/>
      <c r="AK1228" s="202"/>
      <c r="AL1228" s="222"/>
      <c r="AO1228" s="205"/>
      <c r="AP1228" s="205"/>
      <c r="AQ1228" s="205"/>
      <c r="AR1228" s="205"/>
      <c r="AS1228" s="205"/>
      <c r="AT1228" s="205"/>
      <c r="AU1228" s="205"/>
      <c r="AV1228" s="205"/>
      <c r="AW1228" s="205"/>
      <c r="AX1228" s="205"/>
      <c r="AY1228" s="205"/>
      <c r="AZ1228" s="205"/>
      <c r="BA1228" s="205"/>
      <c r="BB1228" s="205"/>
      <c r="BC1228" s="205"/>
      <c r="BD1228" s="205"/>
      <c r="BE1228" s="215"/>
      <c r="BF1228" s="215"/>
      <c r="BG1228" s="215"/>
      <c r="BH1228" s="201"/>
      <c r="BJ1228" s="114"/>
      <c r="BK1228" s="114"/>
      <c r="BL1228" s="114"/>
      <c r="BM1228" s="114"/>
      <c r="BN1228" s="114"/>
      <c r="BP1228" s="114"/>
      <c r="BQ1228" s="115"/>
      <c r="BR1228" s="115"/>
      <c r="BS1228" s="115"/>
      <c r="BT1228" s="115"/>
      <c r="BU1228" s="115"/>
      <c r="BV1228" s="115"/>
      <c r="BW1228" s="115"/>
      <c r="BX1228" s="115"/>
      <c r="BY1228" s="115"/>
      <c r="BZ1228" s="115"/>
      <c r="CA1228" s="115"/>
      <c r="CB1228" s="115"/>
      <c r="CC1228" s="201"/>
      <c r="CD1228" s="201"/>
      <c r="CE1228" s="201"/>
      <c r="CG1228" s="223"/>
      <c r="CH1228" s="223"/>
      <c r="CI1228" s="223"/>
      <c r="CJ1228" s="223"/>
      <c r="CK1228" s="223"/>
      <c r="CL1228" s="223"/>
      <c r="CM1228" s="223"/>
      <c r="CN1228" s="223"/>
      <c r="CO1228" s="223"/>
      <c r="CP1228" s="223"/>
      <c r="CQ1228" s="223"/>
      <c r="CR1228" s="223"/>
      <c r="CS1228" s="223"/>
      <c r="CT1228" s="223"/>
      <c r="CU1228" s="223"/>
      <c r="CV1228" s="223"/>
      <c r="CW1228" s="201"/>
      <c r="CX1228" s="201"/>
    </row>
    <row r="1229" spans="3:102">
      <c r="C1229" s="116"/>
      <c r="E1229" s="205"/>
      <c r="F1229" s="205"/>
      <c r="G1229" s="205"/>
      <c r="H1229" s="205"/>
      <c r="I1229" s="205"/>
      <c r="K1229" s="114"/>
      <c r="L1229" s="114"/>
      <c r="M1229" s="114"/>
      <c r="N1229" s="114"/>
      <c r="O1229" s="114"/>
      <c r="Q1229" s="115"/>
      <c r="R1229" s="115"/>
      <c r="S1229" s="115"/>
      <c r="T1229" s="115"/>
      <c r="U1229" s="115"/>
      <c r="W1229" s="223"/>
      <c r="Z1229" s="205"/>
      <c r="AA1229" s="204"/>
      <c r="AB1229" s="204"/>
      <c r="AC1229" s="114"/>
      <c r="AD1229" s="221"/>
      <c r="AE1229" s="221"/>
      <c r="AF1229" s="115"/>
      <c r="AG1229" s="115"/>
      <c r="AH1229" s="115"/>
      <c r="AI1229" s="115"/>
      <c r="AJ1229" s="115"/>
      <c r="AK1229" s="202"/>
      <c r="AL1229" s="222"/>
      <c r="AO1229" s="205"/>
      <c r="AP1229" s="205"/>
      <c r="AQ1229" s="205"/>
      <c r="AR1229" s="205"/>
      <c r="AS1229" s="205"/>
      <c r="AT1229" s="205"/>
      <c r="AU1229" s="205"/>
      <c r="AV1229" s="205"/>
      <c r="AW1229" s="205"/>
      <c r="AX1229" s="205"/>
      <c r="AY1229" s="205"/>
      <c r="AZ1229" s="205"/>
      <c r="BA1229" s="205"/>
      <c r="BB1229" s="205"/>
      <c r="BC1229" s="205"/>
      <c r="BD1229" s="205"/>
      <c r="BE1229" s="215"/>
      <c r="BF1229" s="215"/>
      <c r="BG1229" s="215"/>
      <c r="BH1229" s="201"/>
      <c r="BJ1229" s="114"/>
      <c r="BK1229" s="114"/>
      <c r="BL1229" s="114"/>
      <c r="BM1229" s="114"/>
      <c r="BN1229" s="114"/>
      <c r="BP1229" s="114"/>
      <c r="BQ1229" s="115"/>
      <c r="BR1229" s="115"/>
      <c r="BS1229" s="115"/>
      <c r="BT1229" s="115"/>
      <c r="BU1229" s="115"/>
      <c r="BV1229" s="115"/>
      <c r="BW1229" s="115"/>
      <c r="BX1229" s="115"/>
      <c r="BY1229" s="115"/>
      <c r="BZ1229" s="115"/>
      <c r="CA1229" s="115"/>
      <c r="CB1229" s="115"/>
      <c r="CC1229" s="201"/>
      <c r="CD1229" s="201"/>
      <c r="CE1229" s="201"/>
      <c r="CG1229" s="223"/>
      <c r="CH1229" s="223"/>
      <c r="CI1229" s="223"/>
      <c r="CJ1229" s="223"/>
      <c r="CK1229" s="223"/>
      <c r="CL1229" s="223"/>
      <c r="CM1229" s="223"/>
      <c r="CN1229" s="223"/>
      <c r="CO1229" s="223"/>
      <c r="CP1229" s="223"/>
      <c r="CQ1229" s="223"/>
      <c r="CR1229" s="223"/>
      <c r="CS1229" s="223"/>
      <c r="CT1229" s="223"/>
      <c r="CU1229" s="223"/>
      <c r="CV1229" s="223"/>
      <c r="CW1229" s="201"/>
      <c r="CX1229" s="201"/>
    </row>
    <row r="1230" spans="3:102">
      <c r="C1230" s="116"/>
      <c r="E1230" s="205"/>
      <c r="F1230" s="205"/>
      <c r="G1230" s="205"/>
      <c r="H1230" s="205"/>
      <c r="I1230" s="205"/>
      <c r="K1230" s="114"/>
      <c r="L1230" s="114"/>
      <c r="M1230" s="114"/>
      <c r="N1230" s="114"/>
      <c r="O1230" s="114"/>
      <c r="Q1230" s="115"/>
      <c r="R1230" s="115"/>
      <c r="S1230" s="115"/>
      <c r="T1230" s="115"/>
      <c r="U1230" s="115"/>
      <c r="W1230" s="223"/>
      <c r="Z1230" s="205"/>
      <c r="AA1230" s="204"/>
      <c r="AB1230" s="204"/>
      <c r="AC1230" s="114"/>
      <c r="AD1230" s="221"/>
      <c r="AE1230" s="221"/>
      <c r="AF1230" s="115"/>
      <c r="AG1230" s="115"/>
      <c r="AH1230" s="115"/>
      <c r="AI1230" s="115"/>
      <c r="AJ1230" s="115"/>
      <c r="AK1230" s="202"/>
      <c r="AL1230" s="222"/>
      <c r="AO1230" s="205"/>
      <c r="AP1230" s="205"/>
      <c r="AQ1230" s="205"/>
      <c r="AR1230" s="205"/>
      <c r="AS1230" s="205"/>
      <c r="AT1230" s="205"/>
      <c r="AU1230" s="205"/>
      <c r="AV1230" s="205"/>
      <c r="AW1230" s="205"/>
      <c r="AX1230" s="205"/>
      <c r="AY1230" s="205"/>
      <c r="AZ1230" s="205"/>
      <c r="BA1230" s="205"/>
      <c r="BB1230" s="205"/>
      <c r="BC1230" s="205"/>
      <c r="BD1230" s="205"/>
      <c r="BE1230" s="215"/>
      <c r="BF1230" s="215"/>
      <c r="BG1230" s="215"/>
      <c r="BH1230" s="201"/>
      <c r="BJ1230" s="114"/>
      <c r="BK1230" s="114"/>
      <c r="BL1230" s="114"/>
      <c r="BM1230" s="114"/>
      <c r="BN1230" s="114"/>
      <c r="BP1230" s="114"/>
      <c r="BQ1230" s="115"/>
      <c r="BR1230" s="115"/>
      <c r="BS1230" s="115"/>
      <c r="BT1230" s="115"/>
      <c r="BU1230" s="115"/>
      <c r="BV1230" s="115"/>
      <c r="BW1230" s="115"/>
      <c r="BX1230" s="115"/>
      <c r="BY1230" s="115"/>
      <c r="BZ1230" s="115"/>
      <c r="CA1230" s="115"/>
      <c r="CB1230" s="115"/>
      <c r="CC1230" s="201"/>
      <c r="CD1230" s="201"/>
      <c r="CE1230" s="201"/>
      <c r="CG1230" s="223"/>
      <c r="CH1230" s="223"/>
      <c r="CI1230" s="223"/>
      <c r="CJ1230" s="223"/>
      <c r="CK1230" s="223"/>
      <c r="CL1230" s="223"/>
      <c r="CM1230" s="223"/>
      <c r="CN1230" s="223"/>
      <c r="CO1230" s="223"/>
      <c r="CP1230" s="223"/>
      <c r="CQ1230" s="223"/>
      <c r="CR1230" s="223"/>
      <c r="CS1230" s="223"/>
      <c r="CT1230" s="223"/>
      <c r="CU1230" s="223"/>
      <c r="CV1230" s="223"/>
      <c r="CW1230" s="201"/>
      <c r="CX1230" s="201"/>
    </row>
    <row r="1231" spans="3:102">
      <c r="C1231" s="116"/>
      <c r="E1231" s="205"/>
      <c r="F1231" s="205"/>
      <c r="G1231" s="205"/>
      <c r="H1231" s="205"/>
      <c r="I1231" s="205"/>
      <c r="K1231" s="114"/>
      <c r="L1231" s="114"/>
      <c r="M1231" s="114"/>
      <c r="N1231" s="114"/>
      <c r="O1231" s="114"/>
      <c r="Q1231" s="115"/>
      <c r="R1231" s="115"/>
      <c r="S1231" s="115"/>
      <c r="T1231" s="115"/>
      <c r="U1231" s="115"/>
      <c r="W1231" s="223"/>
      <c r="Z1231" s="205"/>
      <c r="AA1231" s="204"/>
      <c r="AB1231" s="204"/>
      <c r="AC1231" s="114"/>
      <c r="AD1231" s="221"/>
      <c r="AE1231" s="221"/>
      <c r="AF1231" s="115"/>
      <c r="AG1231" s="115"/>
      <c r="AH1231" s="115"/>
      <c r="AI1231" s="115"/>
      <c r="AJ1231" s="115"/>
      <c r="AK1231" s="202"/>
      <c r="AL1231" s="222"/>
      <c r="AO1231" s="205"/>
      <c r="AP1231" s="205"/>
      <c r="AQ1231" s="205"/>
      <c r="AR1231" s="205"/>
      <c r="AS1231" s="205"/>
      <c r="AT1231" s="205"/>
      <c r="AU1231" s="205"/>
      <c r="AV1231" s="205"/>
      <c r="AW1231" s="205"/>
      <c r="AX1231" s="205"/>
      <c r="AY1231" s="205"/>
      <c r="AZ1231" s="205"/>
      <c r="BA1231" s="205"/>
      <c r="BB1231" s="205"/>
      <c r="BC1231" s="205"/>
      <c r="BD1231" s="205"/>
      <c r="BE1231" s="215"/>
      <c r="BF1231" s="215"/>
      <c r="BG1231" s="215"/>
      <c r="BH1231" s="201"/>
      <c r="BJ1231" s="114"/>
      <c r="BK1231" s="114"/>
      <c r="BL1231" s="114"/>
      <c r="BM1231" s="114"/>
      <c r="BN1231" s="114"/>
      <c r="BP1231" s="114"/>
      <c r="BQ1231" s="115"/>
      <c r="BR1231" s="115"/>
      <c r="BS1231" s="115"/>
      <c r="BT1231" s="115"/>
      <c r="BU1231" s="115"/>
      <c r="BV1231" s="115"/>
      <c r="BW1231" s="115"/>
      <c r="BX1231" s="115"/>
      <c r="BY1231" s="115"/>
      <c r="BZ1231" s="115"/>
      <c r="CA1231" s="115"/>
      <c r="CB1231" s="115"/>
      <c r="CC1231" s="201"/>
      <c r="CD1231" s="201"/>
      <c r="CE1231" s="201"/>
      <c r="CG1231" s="223"/>
      <c r="CH1231" s="223"/>
      <c r="CI1231" s="223"/>
      <c r="CJ1231" s="223"/>
      <c r="CK1231" s="223"/>
      <c r="CL1231" s="223"/>
      <c r="CM1231" s="223"/>
      <c r="CN1231" s="223"/>
      <c r="CO1231" s="223"/>
      <c r="CP1231" s="223"/>
      <c r="CQ1231" s="223"/>
      <c r="CR1231" s="223"/>
      <c r="CS1231" s="223"/>
      <c r="CT1231" s="223"/>
      <c r="CU1231" s="223"/>
      <c r="CV1231" s="223"/>
      <c r="CW1231" s="201"/>
      <c r="CX1231" s="201"/>
    </row>
    <row r="1232" spans="3:102">
      <c r="C1232" s="116"/>
      <c r="E1232" s="205"/>
      <c r="F1232" s="205"/>
      <c r="G1232" s="205"/>
      <c r="H1232" s="205"/>
      <c r="I1232" s="205"/>
      <c r="K1232" s="114"/>
      <c r="L1232" s="114"/>
      <c r="M1232" s="114"/>
      <c r="N1232" s="114"/>
      <c r="O1232" s="114"/>
      <c r="Q1232" s="115"/>
      <c r="R1232" s="115"/>
      <c r="S1232" s="115"/>
      <c r="T1232" s="115"/>
      <c r="U1232" s="115"/>
      <c r="W1232" s="223"/>
      <c r="Z1232" s="205"/>
      <c r="AA1232" s="204"/>
      <c r="AB1232" s="204"/>
      <c r="AC1232" s="114"/>
      <c r="AD1232" s="221"/>
      <c r="AE1232" s="221"/>
      <c r="AF1232" s="115"/>
      <c r="AG1232" s="115"/>
      <c r="AH1232" s="115"/>
      <c r="AI1232" s="115"/>
      <c r="AJ1232" s="115"/>
      <c r="AK1232" s="202"/>
      <c r="AL1232" s="222"/>
      <c r="AO1232" s="205"/>
      <c r="AP1232" s="205"/>
      <c r="AQ1232" s="205"/>
      <c r="AR1232" s="205"/>
      <c r="AS1232" s="205"/>
      <c r="AT1232" s="205"/>
      <c r="AU1232" s="205"/>
      <c r="AV1232" s="205"/>
      <c r="AW1232" s="205"/>
      <c r="AX1232" s="205"/>
      <c r="AY1232" s="205"/>
      <c r="AZ1232" s="205"/>
      <c r="BA1232" s="205"/>
      <c r="BB1232" s="205"/>
      <c r="BC1232" s="205"/>
      <c r="BD1232" s="205"/>
      <c r="BE1232" s="215"/>
      <c r="BF1232" s="215"/>
      <c r="BG1232" s="215"/>
      <c r="BH1232" s="201"/>
      <c r="BJ1232" s="114"/>
      <c r="BK1232" s="114"/>
      <c r="BL1232" s="114"/>
      <c r="BM1232" s="114"/>
      <c r="BN1232" s="114"/>
      <c r="BP1232" s="114"/>
      <c r="BQ1232" s="115"/>
      <c r="BR1232" s="115"/>
      <c r="BS1232" s="115"/>
      <c r="BT1232" s="115"/>
      <c r="BU1232" s="115"/>
      <c r="BV1232" s="115"/>
      <c r="BW1232" s="115"/>
      <c r="BX1232" s="115"/>
      <c r="BY1232" s="115"/>
      <c r="BZ1232" s="115"/>
      <c r="CA1232" s="115"/>
      <c r="CB1232" s="115"/>
      <c r="CC1232" s="201"/>
      <c r="CD1232" s="201"/>
      <c r="CE1232" s="201"/>
      <c r="CG1232" s="223"/>
      <c r="CH1232" s="223"/>
      <c r="CI1232" s="223"/>
      <c r="CJ1232" s="223"/>
      <c r="CK1232" s="223"/>
      <c r="CL1232" s="223"/>
      <c r="CM1232" s="223"/>
      <c r="CN1232" s="223"/>
      <c r="CO1232" s="223"/>
      <c r="CP1232" s="223"/>
      <c r="CQ1232" s="223"/>
      <c r="CR1232" s="223"/>
      <c r="CS1232" s="223"/>
      <c r="CT1232" s="223"/>
      <c r="CU1232" s="223"/>
      <c r="CV1232" s="223"/>
      <c r="CW1232" s="201"/>
      <c r="CX1232" s="201"/>
    </row>
    <row r="1233" spans="3:102">
      <c r="C1233" s="116"/>
      <c r="E1233" s="205"/>
      <c r="F1233" s="205"/>
      <c r="G1233" s="205"/>
      <c r="H1233" s="205"/>
      <c r="I1233" s="205"/>
      <c r="K1233" s="114"/>
      <c r="L1233" s="114"/>
      <c r="M1233" s="114"/>
      <c r="N1233" s="114"/>
      <c r="O1233" s="114"/>
      <c r="Q1233" s="115"/>
      <c r="R1233" s="115"/>
      <c r="S1233" s="115"/>
      <c r="T1233" s="115"/>
      <c r="U1233" s="115"/>
      <c r="W1233" s="223"/>
      <c r="Z1233" s="205"/>
      <c r="AA1233" s="204"/>
      <c r="AB1233" s="204"/>
      <c r="AC1233" s="114"/>
      <c r="AD1233" s="221"/>
      <c r="AE1233" s="221"/>
      <c r="AF1233" s="115"/>
      <c r="AG1233" s="115"/>
      <c r="AH1233" s="115"/>
      <c r="AI1233" s="115"/>
      <c r="AJ1233" s="115"/>
      <c r="AK1233" s="202"/>
      <c r="AL1233" s="222"/>
      <c r="AO1233" s="205"/>
      <c r="AP1233" s="205"/>
      <c r="AQ1233" s="205"/>
      <c r="AR1233" s="205"/>
      <c r="AS1233" s="205"/>
      <c r="AT1233" s="205"/>
      <c r="AU1233" s="205"/>
      <c r="AV1233" s="205"/>
      <c r="AW1233" s="205"/>
      <c r="AX1233" s="205"/>
      <c r="AY1233" s="205"/>
      <c r="AZ1233" s="205"/>
      <c r="BA1233" s="205"/>
      <c r="BB1233" s="205"/>
      <c r="BC1233" s="205"/>
      <c r="BD1233" s="205"/>
      <c r="BE1233" s="215"/>
      <c r="BF1233" s="215"/>
      <c r="BG1233" s="215"/>
      <c r="BH1233" s="201"/>
      <c r="BJ1233" s="114"/>
      <c r="BK1233" s="114"/>
      <c r="BL1233" s="114"/>
      <c r="BM1233" s="114"/>
      <c r="BN1233" s="114"/>
      <c r="BP1233" s="114"/>
      <c r="BQ1233" s="115"/>
      <c r="BR1233" s="115"/>
      <c r="BS1233" s="115"/>
      <c r="BT1233" s="115"/>
      <c r="BU1233" s="115"/>
      <c r="BV1233" s="115"/>
      <c r="BW1233" s="115"/>
      <c r="BX1233" s="115"/>
      <c r="BY1233" s="115"/>
      <c r="BZ1233" s="115"/>
      <c r="CA1233" s="115"/>
      <c r="CB1233" s="115"/>
      <c r="CC1233" s="201"/>
      <c r="CD1233" s="201"/>
      <c r="CE1233" s="201"/>
      <c r="CG1233" s="223"/>
      <c r="CH1233" s="223"/>
      <c r="CI1233" s="223"/>
      <c r="CJ1233" s="223"/>
      <c r="CK1233" s="223"/>
      <c r="CL1233" s="223"/>
      <c r="CM1233" s="223"/>
      <c r="CN1233" s="223"/>
      <c r="CO1233" s="223"/>
      <c r="CP1233" s="223"/>
      <c r="CQ1233" s="223"/>
      <c r="CR1233" s="223"/>
      <c r="CS1233" s="223"/>
      <c r="CT1233" s="223"/>
      <c r="CU1233" s="223"/>
      <c r="CV1233" s="223"/>
      <c r="CW1233" s="201"/>
      <c r="CX1233" s="201"/>
    </row>
    <row r="1234" spans="3:102">
      <c r="C1234" s="116"/>
      <c r="E1234" s="205"/>
      <c r="F1234" s="205"/>
      <c r="G1234" s="205"/>
      <c r="H1234" s="205"/>
      <c r="I1234" s="205"/>
      <c r="K1234" s="114"/>
      <c r="L1234" s="114"/>
      <c r="M1234" s="114"/>
      <c r="N1234" s="114"/>
      <c r="O1234" s="114"/>
      <c r="Q1234" s="115"/>
      <c r="R1234" s="115"/>
      <c r="S1234" s="115"/>
      <c r="T1234" s="115"/>
      <c r="U1234" s="115"/>
      <c r="W1234" s="223"/>
      <c r="Z1234" s="205"/>
      <c r="AA1234" s="204"/>
      <c r="AB1234" s="204"/>
      <c r="AC1234" s="114"/>
      <c r="AD1234" s="221"/>
      <c r="AE1234" s="221"/>
      <c r="AF1234" s="115"/>
      <c r="AG1234" s="115"/>
      <c r="AH1234" s="115"/>
      <c r="AI1234" s="115"/>
      <c r="AJ1234" s="115"/>
      <c r="AK1234" s="202"/>
      <c r="AL1234" s="222"/>
      <c r="AO1234" s="205"/>
      <c r="AP1234" s="205"/>
      <c r="AQ1234" s="205"/>
      <c r="AR1234" s="205"/>
      <c r="AS1234" s="205"/>
      <c r="AT1234" s="205"/>
      <c r="AU1234" s="205"/>
      <c r="AV1234" s="205"/>
      <c r="AW1234" s="205"/>
      <c r="AX1234" s="205"/>
      <c r="AY1234" s="205"/>
      <c r="AZ1234" s="205"/>
      <c r="BA1234" s="205"/>
      <c r="BB1234" s="205"/>
      <c r="BC1234" s="205"/>
      <c r="BD1234" s="205"/>
      <c r="BE1234" s="215"/>
      <c r="BF1234" s="215"/>
      <c r="BG1234" s="215"/>
      <c r="BH1234" s="201"/>
      <c r="BJ1234" s="114"/>
      <c r="BK1234" s="114"/>
      <c r="BL1234" s="114"/>
      <c r="BM1234" s="114"/>
      <c r="BN1234" s="114"/>
      <c r="BP1234" s="114"/>
      <c r="BQ1234" s="115"/>
      <c r="BR1234" s="115"/>
      <c r="BS1234" s="115"/>
      <c r="BT1234" s="115"/>
      <c r="BU1234" s="115"/>
      <c r="BV1234" s="115"/>
      <c r="BW1234" s="115"/>
      <c r="BX1234" s="115"/>
      <c r="BY1234" s="115"/>
      <c r="BZ1234" s="115"/>
      <c r="CA1234" s="115"/>
      <c r="CB1234" s="115"/>
      <c r="CC1234" s="201"/>
      <c r="CD1234" s="201"/>
      <c r="CE1234" s="201"/>
      <c r="CG1234" s="223"/>
      <c r="CH1234" s="223"/>
      <c r="CI1234" s="223"/>
      <c r="CJ1234" s="223"/>
      <c r="CK1234" s="223"/>
      <c r="CL1234" s="223"/>
      <c r="CM1234" s="223"/>
      <c r="CN1234" s="223"/>
      <c r="CO1234" s="223"/>
      <c r="CP1234" s="223"/>
      <c r="CQ1234" s="223"/>
      <c r="CR1234" s="223"/>
      <c r="CS1234" s="223"/>
      <c r="CT1234" s="223"/>
      <c r="CU1234" s="223"/>
      <c r="CV1234" s="223"/>
      <c r="CW1234" s="201"/>
      <c r="CX1234" s="201"/>
    </row>
    <row r="1235" spans="3:102">
      <c r="C1235" s="116"/>
      <c r="E1235" s="205"/>
      <c r="F1235" s="205"/>
      <c r="G1235" s="205"/>
      <c r="H1235" s="205"/>
      <c r="I1235" s="205"/>
      <c r="K1235" s="114"/>
      <c r="L1235" s="114"/>
      <c r="M1235" s="114"/>
      <c r="N1235" s="114"/>
      <c r="O1235" s="114"/>
      <c r="Q1235" s="115"/>
      <c r="R1235" s="115"/>
      <c r="S1235" s="115"/>
      <c r="T1235" s="115"/>
      <c r="U1235" s="115"/>
      <c r="W1235" s="223"/>
      <c r="Z1235" s="205"/>
      <c r="AA1235" s="204"/>
      <c r="AB1235" s="204"/>
      <c r="AC1235" s="114"/>
      <c r="AD1235" s="221"/>
      <c r="AE1235" s="221"/>
      <c r="AF1235" s="115"/>
      <c r="AG1235" s="115"/>
      <c r="AH1235" s="115"/>
      <c r="AI1235" s="115"/>
      <c r="AJ1235" s="115"/>
      <c r="AK1235" s="202"/>
      <c r="AL1235" s="222"/>
      <c r="AO1235" s="205"/>
      <c r="AP1235" s="205"/>
      <c r="AQ1235" s="205"/>
      <c r="AR1235" s="205"/>
      <c r="AS1235" s="205"/>
      <c r="AT1235" s="205"/>
      <c r="AU1235" s="205"/>
      <c r="AV1235" s="205"/>
      <c r="AW1235" s="205"/>
      <c r="AX1235" s="205"/>
      <c r="AY1235" s="205"/>
      <c r="AZ1235" s="205"/>
      <c r="BA1235" s="205"/>
      <c r="BB1235" s="205"/>
      <c r="BC1235" s="205"/>
      <c r="BD1235" s="205"/>
      <c r="BE1235" s="215"/>
      <c r="BF1235" s="215"/>
      <c r="BG1235" s="215"/>
      <c r="BH1235" s="201"/>
      <c r="BJ1235" s="114"/>
      <c r="BK1235" s="114"/>
      <c r="BL1235" s="114"/>
      <c r="BM1235" s="114"/>
      <c r="BN1235" s="114"/>
      <c r="BP1235" s="114"/>
      <c r="BQ1235" s="115"/>
      <c r="BR1235" s="115"/>
      <c r="BS1235" s="115"/>
      <c r="BT1235" s="115"/>
      <c r="BU1235" s="115"/>
      <c r="BV1235" s="115"/>
      <c r="BW1235" s="115"/>
      <c r="BX1235" s="115"/>
      <c r="BY1235" s="115"/>
      <c r="BZ1235" s="115"/>
      <c r="CA1235" s="115"/>
      <c r="CB1235" s="115"/>
      <c r="CC1235" s="201"/>
      <c r="CD1235" s="201"/>
      <c r="CE1235" s="201"/>
      <c r="CG1235" s="223"/>
      <c r="CH1235" s="223"/>
      <c r="CI1235" s="223"/>
      <c r="CJ1235" s="223"/>
      <c r="CK1235" s="223"/>
      <c r="CL1235" s="223"/>
      <c r="CM1235" s="223"/>
      <c r="CN1235" s="223"/>
      <c r="CO1235" s="223"/>
      <c r="CP1235" s="223"/>
      <c r="CQ1235" s="223"/>
      <c r="CR1235" s="223"/>
      <c r="CS1235" s="223"/>
      <c r="CT1235" s="223"/>
      <c r="CU1235" s="223"/>
      <c r="CV1235" s="223"/>
      <c r="CW1235" s="201"/>
      <c r="CX1235" s="201"/>
    </row>
    <row r="1236" spans="3:102">
      <c r="C1236" s="116"/>
      <c r="E1236" s="205"/>
      <c r="F1236" s="205"/>
      <c r="G1236" s="205"/>
      <c r="H1236" s="205"/>
      <c r="I1236" s="205"/>
      <c r="K1236" s="114"/>
      <c r="L1236" s="114"/>
      <c r="M1236" s="114"/>
      <c r="N1236" s="114"/>
      <c r="O1236" s="114"/>
      <c r="Q1236" s="115"/>
      <c r="R1236" s="115"/>
      <c r="S1236" s="115"/>
      <c r="T1236" s="115"/>
      <c r="U1236" s="115"/>
      <c r="W1236" s="223"/>
      <c r="Z1236" s="205"/>
      <c r="AA1236" s="204"/>
      <c r="AB1236" s="204"/>
      <c r="AC1236" s="114"/>
      <c r="AD1236" s="221"/>
      <c r="AE1236" s="221"/>
      <c r="AF1236" s="115"/>
      <c r="AG1236" s="115"/>
      <c r="AH1236" s="115"/>
      <c r="AI1236" s="115"/>
      <c r="AJ1236" s="115"/>
      <c r="AK1236" s="202"/>
      <c r="AL1236" s="222"/>
      <c r="AO1236" s="205"/>
      <c r="AP1236" s="205"/>
      <c r="AQ1236" s="205"/>
      <c r="AR1236" s="205"/>
      <c r="AS1236" s="205"/>
      <c r="AT1236" s="205"/>
      <c r="AU1236" s="205"/>
      <c r="AV1236" s="205"/>
      <c r="AW1236" s="205"/>
      <c r="AX1236" s="205"/>
      <c r="AY1236" s="205"/>
      <c r="AZ1236" s="205"/>
      <c r="BA1236" s="205"/>
      <c r="BB1236" s="205"/>
      <c r="BC1236" s="205"/>
      <c r="BD1236" s="205"/>
      <c r="BE1236" s="215"/>
      <c r="BF1236" s="215"/>
      <c r="BG1236" s="215"/>
      <c r="BH1236" s="201"/>
      <c r="BJ1236" s="114"/>
      <c r="BK1236" s="114"/>
      <c r="BL1236" s="114"/>
      <c r="BM1236" s="114"/>
      <c r="BN1236" s="114"/>
      <c r="BP1236" s="114"/>
      <c r="BQ1236" s="115"/>
      <c r="BR1236" s="115"/>
      <c r="BS1236" s="115"/>
      <c r="BT1236" s="115"/>
      <c r="BU1236" s="115"/>
      <c r="BV1236" s="115"/>
      <c r="BW1236" s="115"/>
      <c r="BX1236" s="115"/>
      <c r="BY1236" s="115"/>
      <c r="BZ1236" s="115"/>
      <c r="CA1236" s="115"/>
      <c r="CB1236" s="115"/>
      <c r="CC1236" s="201"/>
      <c r="CD1236" s="201"/>
      <c r="CE1236" s="201"/>
      <c r="CG1236" s="223"/>
      <c r="CH1236" s="223"/>
      <c r="CI1236" s="223"/>
      <c r="CJ1236" s="223"/>
      <c r="CK1236" s="223"/>
      <c r="CL1236" s="223"/>
      <c r="CM1236" s="223"/>
      <c r="CN1236" s="223"/>
      <c r="CO1236" s="223"/>
      <c r="CP1236" s="223"/>
      <c r="CQ1236" s="223"/>
      <c r="CR1236" s="223"/>
      <c r="CS1236" s="223"/>
      <c r="CT1236" s="223"/>
      <c r="CU1236" s="223"/>
      <c r="CV1236" s="223"/>
      <c r="CW1236" s="201"/>
      <c r="CX1236" s="201"/>
    </row>
    <row r="1237" spans="3:102">
      <c r="C1237" s="116"/>
      <c r="E1237" s="205"/>
      <c r="F1237" s="205"/>
      <c r="G1237" s="205"/>
      <c r="H1237" s="205"/>
      <c r="I1237" s="205"/>
      <c r="K1237" s="114"/>
      <c r="L1237" s="114"/>
      <c r="M1237" s="114"/>
      <c r="N1237" s="114"/>
      <c r="O1237" s="114"/>
      <c r="Q1237" s="115"/>
      <c r="R1237" s="115"/>
      <c r="S1237" s="115"/>
      <c r="T1237" s="115"/>
      <c r="U1237" s="115"/>
      <c r="W1237" s="223"/>
      <c r="Z1237" s="205"/>
      <c r="AA1237" s="204"/>
      <c r="AB1237" s="204"/>
      <c r="AC1237" s="114"/>
      <c r="AD1237" s="221"/>
      <c r="AE1237" s="221"/>
      <c r="AF1237" s="115"/>
      <c r="AG1237" s="115"/>
      <c r="AH1237" s="115"/>
      <c r="AI1237" s="115"/>
      <c r="AJ1237" s="115"/>
      <c r="AK1237" s="202"/>
      <c r="AL1237" s="222"/>
      <c r="AO1237" s="205"/>
      <c r="AP1237" s="205"/>
      <c r="AQ1237" s="205"/>
      <c r="AR1237" s="205"/>
      <c r="AS1237" s="205"/>
      <c r="AT1237" s="205"/>
      <c r="AU1237" s="205"/>
      <c r="AV1237" s="205"/>
      <c r="AW1237" s="205"/>
      <c r="AX1237" s="205"/>
      <c r="AY1237" s="205"/>
      <c r="AZ1237" s="205"/>
      <c r="BA1237" s="205"/>
      <c r="BB1237" s="205"/>
      <c r="BC1237" s="205"/>
      <c r="BD1237" s="205"/>
      <c r="BE1237" s="215"/>
      <c r="BF1237" s="215"/>
      <c r="BG1237" s="215"/>
      <c r="BH1237" s="201"/>
      <c r="BJ1237" s="114"/>
      <c r="BK1237" s="114"/>
      <c r="BL1237" s="114"/>
      <c r="BM1237" s="114"/>
      <c r="BN1237" s="114"/>
      <c r="BP1237" s="114"/>
      <c r="BQ1237" s="115"/>
      <c r="BR1237" s="115"/>
      <c r="BS1237" s="115"/>
      <c r="BT1237" s="115"/>
      <c r="BU1237" s="115"/>
      <c r="BV1237" s="115"/>
      <c r="BW1237" s="115"/>
      <c r="BX1237" s="115"/>
      <c r="BY1237" s="115"/>
      <c r="BZ1237" s="115"/>
      <c r="CA1237" s="115"/>
      <c r="CB1237" s="115"/>
      <c r="CC1237" s="201"/>
      <c r="CD1237" s="201"/>
      <c r="CE1237" s="201"/>
      <c r="CG1237" s="223"/>
      <c r="CH1237" s="223"/>
      <c r="CI1237" s="223"/>
      <c r="CJ1237" s="223"/>
      <c r="CK1237" s="223"/>
      <c r="CL1237" s="223"/>
      <c r="CM1237" s="223"/>
      <c r="CN1237" s="223"/>
      <c r="CO1237" s="223"/>
      <c r="CP1237" s="223"/>
      <c r="CQ1237" s="223"/>
      <c r="CR1237" s="223"/>
      <c r="CS1237" s="223"/>
      <c r="CT1237" s="223"/>
      <c r="CU1237" s="223"/>
      <c r="CV1237" s="223"/>
      <c r="CW1237" s="201"/>
      <c r="CX1237" s="201"/>
    </row>
    <row r="1238" spans="3:102">
      <c r="C1238" s="116"/>
      <c r="E1238" s="205"/>
      <c r="F1238" s="205"/>
      <c r="G1238" s="205"/>
      <c r="H1238" s="205"/>
      <c r="I1238" s="205"/>
      <c r="K1238" s="114"/>
      <c r="L1238" s="114"/>
      <c r="M1238" s="114"/>
      <c r="N1238" s="114"/>
      <c r="O1238" s="114"/>
      <c r="Q1238" s="115"/>
      <c r="R1238" s="115"/>
      <c r="S1238" s="115"/>
      <c r="T1238" s="115"/>
      <c r="U1238" s="115"/>
      <c r="W1238" s="223"/>
      <c r="Z1238" s="205"/>
      <c r="AA1238" s="204"/>
      <c r="AB1238" s="204"/>
      <c r="AC1238" s="114"/>
      <c r="AD1238" s="221"/>
      <c r="AE1238" s="221"/>
      <c r="AF1238" s="115"/>
      <c r="AG1238" s="115"/>
      <c r="AH1238" s="115"/>
      <c r="AI1238" s="115"/>
      <c r="AJ1238" s="115"/>
      <c r="AK1238" s="202"/>
      <c r="AL1238" s="222"/>
      <c r="AO1238" s="205"/>
      <c r="AP1238" s="205"/>
      <c r="AQ1238" s="205"/>
      <c r="AR1238" s="205"/>
      <c r="AS1238" s="205"/>
      <c r="AT1238" s="205"/>
      <c r="AU1238" s="205"/>
      <c r="AV1238" s="205"/>
      <c r="AW1238" s="205"/>
      <c r="AX1238" s="205"/>
      <c r="AY1238" s="205"/>
      <c r="AZ1238" s="205"/>
      <c r="BA1238" s="205"/>
      <c r="BB1238" s="205"/>
      <c r="BC1238" s="205"/>
      <c r="BD1238" s="205"/>
      <c r="BE1238" s="215"/>
      <c r="BF1238" s="215"/>
      <c r="BG1238" s="215"/>
      <c r="BH1238" s="201"/>
      <c r="BJ1238" s="114"/>
      <c r="BK1238" s="114"/>
      <c r="BL1238" s="114"/>
      <c r="BM1238" s="114"/>
      <c r="BN1238" s="114"/>
      <c r="BP1238" s="114"/>
      <c r="BQ1238" s="115"/>
      <c r="BR1238" s="115"/>
      <c r="BS1238" s="115"/>
      <c r="BT1238" s="115"/>
      <c r="BU1238" s="115"/>
      <c r="BV1238" s="115"/>
      <c r="BW1238" s="115"/>
      <c r="BX1238" s="115"/>
      <c r="BY1238" s="115"/>
      <c r="BZ1238" s="115"/>
      <c r="CA1238" s="115"/>
      <c r="CB1238" s="115"/>
      <c r="CC1238" s="201"/>
      <c r="CD1238" s="201"/>
      <c r="CE1238" s="201"/>
      <c r="CG1238" s="223"/>
      <c r="CH1238" s="223"/>
      <c r="CI1238" s="223"/>
      <c r="CJ1238" s="223"/>
      <c r="CK1238" s="223"/>
      <c r="CL1238" s="223"/>
      <c r="CM1238" s="223"/>
      <c r="CN1238" s="223"/>
      <c r="CO1238" s="223"/>
      <c r="CP1238" s="223"/>
      <c r="CQ1238" s="223"/>
      <c r="CR1238" s="223"/>
      <c r="CS1238" s="223"/>
      <c r="CT1238" s="223"/>
      <c r="CU1238" s="223"/>
      <c r="CV1238" s="223"/>
      <c r="CW1238" s="201"/>
      <c r="CX1238" s="201"/>
    </row>
    <row r="1239" spans="3:102">
      <c r="C1239" s="116"/>
      <c r="E1239" s="205"/>
      <c r="F1239" s="205"/>
      <c r="G1239" s="205"/>
      <c r="H1239" s="205"/>
      <c r="I1239" s="205"/>
      <c r="K1239" s="114"/>
      <c r="L1239" s="114"/>
      <c r="M1239" s="114"/>
      <c r="N1239" s="114"/>
      <c r="O1239" s="114"/>
      <c r="Q1239" s="115"/>
      <c r="R1239" s="115"/>
      <c r="S1239" s="115"/>
      <c r="T1239" s="115"/>
      <c r="U1239" s="115"/>
      <c r="W1239" s="223"/>
      <c r="Z1239" s="205"/>
      <c r="AA1239" s="204"/>
      <c r="AB1239" s="204"/>
      <c r="AC1239" s="114"/>
      <c r="AD1239" s="221"/>
      <c r="AE1239" s="221"/>
      <c r="AF1239" s="115"/>
      <c r="AG1239" s="115"/>
      <c r="AH1239" s="115"/>
      <c r="AI1239" s="115"/>
      <c r="AJ1239" s="115"/>
      <c r="AK1239" s="202"/>
      <c r="AL1239" s="222"/>
      <c r="AO1239" s="205"/>
      <c r="AP1239" s="205"/>
      <c r="AQ1239" s="205"/>
      <c r="AR1239" s="205"/>
      <c r="AS1239" s="205"/>
      <c r="AT1239" s="205"/>
      <c r="AU1239" s="205"/>
      <c r="AV1239" s="205"/>
      <c r="AW1239" s="205"/>
      <c r="AX1239" s="205"/>
      <c r="AY1239" s="205"/>
      <c r="AZ1239" s="205"/>
      <c r="BA1239" s="205"/>
      <c r="BB1239" s="205"/>
      <c r="BC1239" s="205"/>
      <c r="BD1239" s="205"/>
      <c r="BE1239" s="215"/>
      <c r="BF1239" s="215"/>
      <c r="BG1239" s="215"/>
      <c r="BH1239" s="201"/>
      <c r="BJ1239" s="114"/>
      <c r="BK1239" s="114"/>
      <c r="BL1239" s="114"/>
      <c r="BM1239" s="114"/>
      <c r="BN1239" s="114"/>
      <c r="BP1239" s="114"/>
      <c r="BQ1239" s="115"/>
      <c r="BR1239" s="115"/>
      <c r="BS1239" s="115"/>
      <c r="BT1239" s="115"/>
      <c r="BU1239" s="115"/>
      <c r="BV1239" s="115"/>
      <c r="BW1239" s="115"/>
      <c r="BX1239" s="115"/>
      <c r="BY1239" s="115"/>
      <c r="BZ1239" s="115"/>
      <c r="CA1239" s="115"/>
      <c r="CB1239" s="115"/>
      <c r="CC1239" s="201"/>
      <c r="CD1239" s="201"/>
      <c r="CE1239" s="201"/>
      <c r="CG1239" s="223"/>
      <c r="CH1239" s="223"/>
      <c r="CI1239" s="223"/>
      <c r="CJ1239" s="223"/>
      <c r="CK1239" s="223"/>
      <c r="CL1239" s="223"/>
      <c r="CM1239" s="223"/>
      <c r="CN1239" s="223"/>
      <c r="CO1239" s="223"/>
      <c r="CP1239" s="223"/>
      <c r="CQ1239" s="223"/>
      <c r="CR1239" s="223"/>
      <c r="CS1239" s="223"/>
      <c r="CT1239" s="223"/>
      <c r="CU1239" s="223"/>
      <c r="CV1239" s="223"/>
      <c r="CW1239" s="201"/>
      <c r="CX1239" s="201"/>
    </row>
    <row r="1240" spans="3:102">
      <c r="C1240" s="116"/>
      <c r="E1240" s="205"/>
      <c r="F1240" s="205"/>
      <c r="G1240" s="205"/>
      <c r="H1240" s="205"/>
      <c r="I1240" s="205"/>
      <c r="K1240" s="114"/>
      <c r="L1240" s="114"/>
      <c r="M1240" s="114"/>
      <c r="N1240" s="114"/>
      <c r="O1240" s="114"/>
      <c r="Q1240" s="115"/>
      <c r="R1240" s="115"/>
      <c r="S1240" s="115"/>
      <c r="T1240" s="115"/>
      <c r="U1240" s="115"/>
      <c r="W1240" s="223"/>
      <c r="Z1240" s="205"/>
      <c r="AA1240" s="204"/>
      <c r="AB1240" s="204"/>
      <c r="AC1240" s="114"/>
      <c r="AD1240" s="221"/>
      <c r="AE1240" s="221"/>
      <c r="AF1240" s="115"/>
      <c r="AG1240" s="115"/>
      <c r="AH1240" s="115"/>
      <c r="AI1240" s="115"/>
      <c r="AJ1240" s="115"/>
      <c r="AK1240" s="202"/>
      <c r="AL1240" s="222"/>
      <c r="AO1240" s="205"/>
      <c r="AP1240" s="205"/>
      <c r="AQ1240" s="205"/>
      <c r="AR1240" s="205"/>
      <c r="AS1240" s="205"/>
      <c r="AT1240" s="205"/>
      <c r="AU1240" s="205"/>
      <c r="AV1240" s="205"/>
      <c r="AW1240" s="205"/>
      <c r="AX1240" s="205"/>
      <c r="AY1240" s="205"/>
      <c r="AZ1240" s="205"/>
      <c r="BA1240" s="205"/>
      <c r="BB1240" s="205"/>
      <c r="BC1240" s="205"/>
      <c r="BD1240" s="205"/>
      <c r="BE1240" s="215"/>
      <c r="BF1240" s="215"/>
      <c r="BG1240" s="215"/>
      <c r="BH1240" s="201"/>
      <c r="BJ1240" s="114"/>
      <c r="BK1240" s="114"/>
      <c r="BL1240" s="114"/>
      <c r="BM1240" s="114"/>
      <c r="BN1240" s="114"/>
      <c r="BP1240" s="114"/>
      <c r="BQ1240" s="115"/>
      <c r="BR1240" s="115"/>
      <c r="BS1240" s="115"/>
      <c r="BT1240" s="115"/>
      <c r="BU1240" s="115"/>
      <c r="BV1240" s="115"/>
      <c r="BW1240" s="115"/>
      <c r="BX1240" s="115"/>
      <c r="BY1240" s="115"/>
      <c r="BZ1240" s="115"/>
      <c r="CA1240" s="115"/>
      <c r="CB1240" s="115"/>
      <c r="CC1240" s="201"/>
      <c r="CD1240" s="201"/>
      <c r="CE1240" s="201"/>
      <c r="CG1240" s="223"/>
      <c r="CH1240" s="223"/>
      <c r="CI1240" s="223"/>
      <c r="CJ1240" s="223"/>
      <c r="CK1240" s="223"/>
      <c r="CL1240" s="223"/>
      <c r="CM1240" s="223"/>
      <c r="CN1240" s="223"/>
      <c r="CO1240" s="223"/>
      <c r="CP1240" s="223"/>
      <c r="CQ1240" s="223"/>
      <c r="CR1240" s="223"/>
      <c r="CS1240" s="223"/>
      <c r="CT1240" s="223"/>
      <c r="CU1240" s="223"/>
      <c r="CV1240" s="223"/>
      <c r="CW1240" s="201"/>
      <c r="CX1240" s="201"/>
    </row>
    <row r="1241" spans="3:102">
      <c r="C1241" s="116"/>
      <c r="E1241" s="205"/>
      <c r="F1241" s="205"/>
      <c r="G1241" s="205"/>
      <c r="H1241" s="205"/>
      <c r="I1241" s="205"/>
      <c r="K1241" s="114"/>
      <c r="L1241" s="114"/>
      <c r="M1241" s="114"/>
      <c r="N1241" s="114"/>
      <c r="O1241" s="114"/>
      <c r="Q1241" s="115"/>
      <c r="R1241" s="115"/>
      <c r="S1241" s="115"/>
      <c r="T1241" s="115"/>
      <c r="U1241" s="115"/>
      <c r="W1241" s="223"/>
      <c r="Z1241" s="205"/>
      <c r="AA1241" s="204"/>
      <c r="AB1241" s="204"/>
      <c r="AC1241" s="114"/>
      <c r="AD1241" s="221"/>
      <c r="AE1241" s="221"/>
      <c r="AF1241" s="115"/>
      <c r="AG1241" s="115"/>
      <c r="AH1241" s="115"/>
      <c r="AI1241" s="115"/>
      <c r="AJ1241" s="115"/>
      <c r="AK1241" s="202"/>
      <c r="AL1241" s="222"/>
      <c r="AO1241" s="205"/>
      <c r="AP1241" s="205"/>
      <c r="AQ1241" s="205"/>
      <c r="AR1241" s="205"/>
      <c r="AS1241" s="205"/>
      <c r="AT1241" s="205"/>
      <c r="AU1241" s="205"/>
      <c r="AV1241" s="205"/>
      <c r="AW1241" s="205"/>
      <c r="AX1241" s="205"/>
      <c r="AY1241" s="205"/>
      <c r="AZ1241" s="205"/>
      <c r="BA1241" s="205"/>
      <c r="BB1241" s="205"/>
      <c r="BC1241" s="205"/>
      <c r="BD1241" s="205"/>
      <c r="BE1241" s="215"/>
      <c r="BF1241" s="215"/>
      <c r="BG1241" s="215"/>
      <c r="BH1241" s="201"/>
      <c r="BJ1241" s="114"/>
      <c r="BK1241" s="114"/>
      <c r="BL1241" s="114"/>
      <c r="BM1241" s="114"/>
      <c r="BN1241" s="114"/>
      <c r="BP1241" s="114"/>
      <c r="BQ1241" s="115"/>
      <c r="BR1241" s="115"/>
      <c r="BS1241" s="115"/>
      <c r="BT1241" s="115"/>
      <c r="BU1241" s="115"/>
      <c r="BV1241" s="115"/>
      <c r="BW1241" s="115"/>
      <c r="BX1241" s="115"/>
      <c r="BY1241" s="115"/>
      <c r="BZ1241" s="115"/>
      <c r="CA1241" s="115"/>
      <c r="CB1241" s="115"/>
      <c r="CC1241" s="201"/>
      <c r="CD1241" s="201"/>
      <c r="CE1241" s="201"/>
      <c r="CG1241" s="223"/>
      <c r="CH1241" s="223"/>
      <c r="CI1241" s="223"/>
      <c r="CJ1241" s="223"/>
      <c r="CK1241" s="223"/>
      <c r="CL1241" s="223"/>
      <c r="CM1241" s="223"/>
      <c r="CN1241" s="223"/>
      <c r="CO1241" s="223"/>
      <c r="CP1241" s="223"/>
      <c r="CQ1241" s="223"/>
      <c r="CR1241" s="223"/>
      <c r="CS1241" s="223"/>
      <c r="CT1241" s="223"/>
      <c r="CU1241" s="223"/>
      <c r="CV1241" s="223"/>
      <c r="CW1241" s="201"/>
      <c r="CX1241" s="201"/>
    </row>
    <row r="1242" spans="3:102">
      <c r="C1242" s="116"/>
      <c r="E1242" s="205"/>
      <c r="F1242" s="205"/>
      <c r="G1242" s="205"/>
      <c r="H1242" s="205"/>
      <c r="I1242" s="205"/>
      <c r="K1242" s="114"/>
      <c r="L1242" s="114"/>
      <c r="M1242" s="114"/>
      <c r="N1242" s="114"/>
      <c r="O1242" s="114"/>
      <c r="Q1242" s="115"/>
      <c r="R1242" s="115"/>
      <c r="S1242" s="115"/>
      <c r="T1242" s="115"/>
      <c r="U1242" s="115"/>
      <c r="W1242" s="223"/>
      <c r="Z1242" s="205"/>
      <c r="AA1242" s="204"/>
      <c r="AB1242" s="204"/>
      <c r="AC1242" s="114"/>
      <c r="AD1242" s="221"/>
      <c r="AE1242" s="221"/>
      <c r="AF1242" s="115"/>
      <c r="AG1242" s="115"/>
      <c r="AH1242" s="115"/>
      <c r="AI1242" s="115"/>
      <c r="AJ1242" s="115"/>
      <c r="AK1242" s="202"/>
      <c r="AL1242" s="222"/>
      <c r="AO1242" s="205"/>
      <c r="AP1242" s="205"/>
      <c r="AQ1242" s="205"/>
      <c r="AR1242" s="205"/>
      <c r="AS1242" s="205"/>
      <c r="AT1242" s="205"/>
      <c r="AU1242" s="205"/>
      <c r="AV1242" s="205"/>
      <c r="AW1242" s="205"/>
      <c r="AX1242" s="205"/>
      <c r="AY1242" s="205"/>
      <c r="AZ1242" s="205"/>
      <c r="BA1242" s="205"/>
      <c r="BB1242" s="205"/>
      <c r="BC1242" s="205"/>
      <c r="BD1242" s="205"/>
      <c r="BE1242" s="215"/>
      <c r="BF1242" s="215"/>
      <c r="BG1242" s="215"/>
      <c r="BH1242" s="201"/>
      <c r="BJ1242" s="114"/>
      <c r="BK1242" s="114"/>
      <c r="BL1242" s="114"/>
      <c r="BM1242" s="114"/>
      <c r="BN1242" s="114"/>
      <c r="BP1242" s="114"/>
      <c r="BQ1242" s="115"/>
      <c r="BR1242" s="115"/>
      <c r="BS1242" s="115"/>
      <c r="BT1242" s="115"/>
      <c r="BU1242" s="115"/>
      <c r="BV1242" s="115"/>
      <c r="BW1242" s="115"/>
      <c r="BX1242" s="115"/>
      <c r="BY1242" s="115"/>
      <c r="BZ1242" s="115"/>
      <c r="CA1242" s="115"/>
      <c r="CB1242" s="115"/>
      <c r="CC1242" s="201"/>
      <c r="CD1242" s="201"/>
      <c r="CE1242" s="201"/>
      <c r="CG1242" s="223"/>
      <c r="CH1242" s="223"/>
      <c r="CI1242" s="223"/>
      <c r="CJ1242" s="223"/>
      <c r="CK1242" s="223"/>
      <c r="CL1242" s="223"/>
      <c r="CM1242" s="223"/>
      <c r="CN1242" s="223"/>
      <c r="CO1242" s="223"/>
      <c r="CP1242" s="223"/>
      <c r="CQ1242" s="223"/>
      <c r="CR1242" s="223"/>
      <c r="CS1242" s="223"/>
      <c r="CT1242" s="223"/>
      <c r="CU1242" s="223"/>
      <c r="CV1242" s="223"/>
      <c r="CW1242" s="201"/>
      <c r="CX1242" s="201"/>
    </row>
    <row r="1243" spans="3:102">
      <c r="C1243" s="116"/>
      <c r="E1243" s="205"/>
      <c r="F1243" s="205"/>
      <c r="G1243" s="205"/>
      <c r="H1243" s="205"/>
      <c r="I1243" s="205"/>
      <c r="K1243" s="114"/>
      <c r="L1243" s="114"/>
      <c r="M1243" s="114"/>
      <c r="N1243" s="114"/>
      <c r="O1243" s="114"/>
      <c r="Q1243" s="115"/>
      <c r="R1243" s="115"/>
      <c r="S1243" s="115"/>
      <c r="T1243" s="115"/>
      <c r="U1243" s="115"/>
      <c r="W1243" s="223"/>
      <c r="Z1243" s="205"/>
      <c r="AA1243" s="204"/>
      <c r="AB1243" s="204"/>
      <c r="AC1243" s="114"/>
      <c r="AD1243" s="221"/>
      <c r="AE1243" s="221"/>
      <c r="AF1243" s="115"/>
      <c r="AG1243" s="115"/>
      <c r="AH1243" s="115"/>
      <c r="AI1243" s="115"/>
      <c r="AJ1243" s="115"/>
      <c r="AK1243" s="202"/>
      <c r="AL1243" s="222"/>
      <c r="AO1243" s="205"/>
      <c r="AP1243" s="205"/>
      <c r="AQ1243" s="205"/>
      <c r="AR1243" s="205"/>
      <c r="AS1243" s="205"/>
      <c r="AT1243" s="205"/>
      <c r="AU1243" s="205"/>
      <c r="AV1243" s="205"/>
      <c r="AW1243" s="205"/>
      <c r="AX1243" s="205"/>
      <c r="AY1243" s="205"/>
      <c r="AZ1243" s="205"/>
      <c r="BA1243" s="205"/>
      <c r="BB1243" s="205"/>
      <c r="BC1243" s="205"/>
      <c r="BD1243" s="205"/>
      <c r="BE1243" s="215"/>
      <c r="BF1243" s="215"/>
      <c r="BG1243" s="215"/>
      <c r="BH1243" s="201"/>
      <c r="BJ1243" s="114"/>
      <c r="BK1243" s="114"/>
      <c r="BL1243" s="114"/>
      <c r="BM1243" s="114"/>
      <c r="BN1243" s="114"/>
      <c r="BP1243" s="114"/>
      <c r="BQ1243" s="115"/>
      <c r="BR1243" s="115"/>
      <c r="BS1243" s="115"/>
      <c r="BT1243" s="115"/>
      <c r="BU1243" s="115"/>
      <c r="BV1243" s="115"/>
      <c r="BW1243" s="115"/>
      <c r="BX1243" s="115"/>
      <c r="BY1243" s="115"/>
      <c r="BZ1243" s="115"/>
      <c r="CA1243" s="115"/>
      <c r="CB1243" s="115"/>
      <c r="CC1243" s="201"/>
      <c r="CD1243" s="201"/>
      <c r="CE1243" s="201"/>
      <c r="CG1243" s="223"/>
      <c r="CH1243" s="223"/>
      <c r="CI1243" s="223"/>
      <c r="CJ1243" s="223"/>
      <c r="CK1243" s="223"/>
      <c r="CL1243" s="223"/>
      <c r="CM1243" s="223"/>
      <c r="CN1243" s="223"/>
      <c r="CO1243" s="223"/>
      <c r="CP1243" s="223"/>
      <c r="CQ1243" s="223"/>
      <c r="CR1243" s="223"/>
      <c r="CS1243" s="223"/>
      <c r="CT1243" s="223"/>
      <c r="CU1243" s="223"/>
      <c r="CV1243" s="223"/>
      <c r="CW1243" s="201"/>
      <c r="CX1243" s="201"/>
    </row>
    <row r="1244" spans="3:102">
      <c r="C1244" s="116"/>
      <c r="E1244" s="205"/>
      <c r="F1244" s="205"/>
      <c r="G1244" s="205"/>
      <c r="H1244" s="205"/>
      <c r="I1244" s="205"/>
      <c r="K1244" s="114"/>
      <c r="L1244" s="114"/>
      <c r="M1244" s="114"/>
      <c r="N1244" s="114"/>
      <c r="O1244" s="114"/>
      <c r="Q1244" s="115"/>
      <c r="R1244" s="115"/>
      <c r="S1244" s="115"/>
      <c r="T1244" s="115"/>
      <c r="U1244" s="115"/>
      <c r="W1244" s="223"/>
      <c r="Z1244" s="205"/>
      <c r="AA1244" s="204"/>
      <c r="AB1244" s="204"/>
      <c r="AC1244" s="114"/>
      <c r="AD1244" s="221"/>
      <c r="AE1244" s="221"/>
      <c r="AF1244" s="115"/>
      <c r="AG1244" s="115"/>
      <c r="AH1244" s="115"/>
      <c r="AI1244" s="115"/>
      <c r="AJ1244" s="115"/>
      <c r="AK1244" s="202"/>
      <c r="AL1244" s="222"/>
      <c r="AO1244" s="205"/>
      <c r="AP1244" s="205"/>
      <c r="AQ1244" s="205"/>
      <c r="AR1244" s="205"/>
      <c r="AS1244" s="205"/>
      <c r="AT1244" s="205"/>
      <c r="AU1244" s="205"/>
      <c r="AV1244" s="205"/>
      <c r="AW1244" s="205"/>
      <c r="AX1244" s="205"/>
      <c r="AY1244" s="205"/>
      <c r="AZ1244" s="205"/>
      <c r="BA1244" s="205"/>
      <c r="BB1244" s="205"/>
      <c r="BC1244" s="205"/>
      <c r="BD1244" s="205"/>
      <c r="BE1244" s="215"/>
      <c r="BF1244" s="215"/>
      <c r="BG1244" s="215"/>
      <c r="BH1244" s="201"/>
      <c r="BJ1244" s="114"/>
      <c r="BK1244" s="114"/>
      <c r="BL1244" s="114"/>
      <c r="BM1244" s="114"/>
      <c r="BN1244" s="114"/>
      <c r="BP1244" s="114"/>
      <c r="BQ1244" s="115"/>
      <c r="BR1244" s="115"/>
      <c r="BS1244" s="115"/>
      <c r="BT1244" s="115"/>
      <c r="BU1244" s="115"/>
      <c r="BV1244" s="115"/>
      <c r="BW1244" s="115"/>
      <c r="BX1244" s="115"/>
      <c r="BY1244" s="115"/>
      <c r="BZ1244" s="115"/>
      <c r="CA1244" s="115"/>
      <c r="CB1244" s="115"/>
      <c r="CC1244" s="201"/>
      <c r="CD1244" s="201"/>
      <c r="CE1244" s="201"/>
      <c r="CG1244" s="223"/>
      <c r="CH1244" s="223"/>
      <c r="CI1244" s="223"/>
      <c r="CJ1244" s="223"/>
      <c r="CK1244" s="223"/>
      <c r="CL1244" s="223"/>
      <c r="CM1244" s="223"/>
      <c r="CN1244" s="223"/>
      <c r="CO1244" s="223"/>
      <c r="CP1244" s="223"/>
      <c r="CQ1244" s="223"/>
      <c r="CR1244" s="223"/>
      <c r="CS1244" s="223"/>
      <c r="CT1244" s="223"/>
      <c r="CU1244" s="223"/>
      <c r="CV1244" s="223"/>
      <c r="CW1244" s="201"/>
      <c r="CX1244" s="201"/>
    </row>
    <row r="1245" spans="3:102">
      <c r="C1245" s="116"/>
      <c r="E1245" s="205"/>
      <c r="F1245" s="205"/>
      <c r="G1245" s="205"/>
      <c r="H1245" s="205"/>
      <c r="I1245" s="205"/>
      <c r="K1245" s="114"/>
      <c r="L1245" s="114"/>
      <c r="M1245" s="114"/>
      <c r="N1245" s="114"/>
      <c r="O1245" s="114"/>
      <c r="Q1245" s="115"/>
      <c r="R1245" s="115"/>
      <c r="S1245" s="115"/>
      <c r="T1245" s="115"/>
      <c r="U1245" s="115"/>
      <c r="W1245" s="223"/>
      <c r="Z1245" s="205"/>
      <c r="AA1245" s="204"/>
      <c r="AB1245" s="204"/>
      <c r="AC1245" s="114"/>
      <c r="AD1245" s="221"/>
      <c r="AE1245" s="221"/>
      <c r="AF1245" s="115"/>
      <c r="AG1245" s="115"/>
      <c r="AH1245" s="115"/>
      <c r="AI1245" s="115"/>
      <c r="AJ1245" s="115"/>
      <c r="AK1245" s="202"/>
      <c r="AL1245" s="222"/>
      <c r="AO1245" s="205"/>
      <c r="AP1245" s="205"/>
      <c r="AQ1245" s="205"/>
      <c r="AR1245" s="205"/>
      <c r="AS1245" s="205"/>
      <c r="AT1245" s="205"/>
      <c r="AU1245" s="205"/>
      <c r="AV1245" s="205"/>
      <c r="AW1245" s="205"/>
      <c r="AX1245" s="205"/>
      <c r="AY1245" s="205"/>
      <c r="AZ1245" s="205"/>
      <c r="BA1245" s="205"/>
      <c r="BB1245" s="205"/>
      <c r="BC1245" s="205"/>
      <c r="BD1245" s="205"/>
      <c r="BE1245" s="215"/>
      <c r="BF1245" s="215"/>
      <c r="BG1245" s="215"/>
      <c r="BH1245" s="201"/>
      <c r="BJ1245" s="114"/>
      <c r="BK1245" s="114"/>
      <c r="BL1245" s="114"/>
      <c r="BM1245" s="114"/>
      <c r="BN1245" s="114"/>
      <c r="BP1245" s="114"/>
      <c r="BQ1245" s="115"/>
      <c r="BR1245" s="115"/>
      <c r="BS1245" s="115"/>
      <c r="BT1245" s="115"/>
      <c r="BU1245" s="115"/>
      <c r="BV1245" s="115"/>
      <c r="BW1245" s="115"/>
      <c r="BX1245" s="115"/>
      <c r="BY1245" s="115"/>
      <c r="BZ1245" s="115"/>
      <c r="CA1245" s="115"/>
      <c r="CB1245" s="115"/>
      <c r="CC1245" s="201"/>
      <c r="CD1245" s="201"/>
      <c r="CE1245" s="201"/>
      <c r="CG1245" s="223"/>
      <c r="CH1245" s="223"/>
      <c r="CI1245" s="223"/>
      <c r="CJ1245" s="223"/>
      <c r="CK1245" s="223"/>
      <c r="CL1245" s="223"/>
      <c r="CM1245" s="223"/>
      <c r="CN1245" s="223"/>
      <c r="CO1245" s="223"/>
      <c r="CP1245" s="223"/>
      <c r="CQ1245" s="223"/>
      <c r="CR1245" s="223"/>
      <c r="CS1245" s="223"/>
      <c r="CT1245" s="223"/>
      <c r="CU1245" s="223"/>
      <c r="CV1245" s="223"/>
      <c r="CW1245" s="201"/>
      <c r="CX1245" s="201"/>
    </row>
    <row r="1246" spans="3:102">
      <c r="C1246" s="116"/>
      <c r="E1246" s="205"/>
      <c r="F1246" s="205"/>
      <c r="G1246" s="205"/>
      <c r="H1246" s="205"/>
      <c r="I1246" s="205"/>
      <c r="K1246" s="114"/>
      <c r="L1246" s="114"/>
      <c r="M1246" s="114"/>
      <c r="N1246" s="114"/>
      <c r="O1246" s="114"/>
      <c r="Q1246" s="115"/>
      <c r="R1246" s="115"/>
      <c r="S1246" s="115"/>
      <c r="T1246" s="115"/>
      <c r="U1246" s="115"/>
      <c r="W1246" s="223"/>
      <c r="Z1246" s="205"/>
      <c r="AA1246" s="204"/>
      <c r="AB1246" s="204"/>
      <c r="AC1246" s="114"/>
      <c r="AD1246" s="221"/>
      <c r="AE1246" s="221"/>
      <c r="AF1246" s="115"/>
      <c r="AG1246" s="115"/>
      <c r="AH1246" s="115"/>
      <c r="AI1246" s="115"/>
      <c r="AJ1246" s="115"/>
      <c r="AK1246" s="202"/>
      <c r="AL1246" s="222"/>
      <c r="AO1246" s="205"/>
      <c r="AP1246" s="205"/>
      <c r="AQ1246" s="205"/>
      <c r="AR1246" s="205"/>
      <c r="AS1246" s="205"/>
      <c r="AT1246" s="205"/>
      <c r="AU1246" s="205"/>
      <c r="AV1246" s="205"/>
      <c r="AW1246" s="205"/>
      <c r="AX1246" s="205"/>
      <c r="AY1246" s="205"/>
      <c r="AZ1246" s="205"/>
      <c r="BA1246" s="205"/>
      <c r="BB1246" s="205"/>
      <c r="BC1246" s="205"/>
      <c r="BD1246" s="205"/>
      <c r="BE1246" s="215"/>
      <c r="BF1246" s="215"/>
      <c r="BG1246" s="215"/>
      <c r="BH1246" s="201"/>
      <c r="BJ1246" s="114"/>
      <c r="BK1246" s="114"/>
      <c r="BL1246" s="114"/>
      <c r="BM1246" s="114"/>
      <c r="BN1246" s="114"/>
      <c r="BP1246" s="114"/>
      <c r="BQ1246" s="115"/>
      <c r="BR1246" s="115"/>
      <c r="BS1246" s="115"/>
      <c r="BT1246" s="115"/>
      <c r="BU1246" s="115"/>
      <c r="BV1246" s="115"/>
      <c r="BW1246" s="115"/>
      <c r="BX1246" s="115"/>
      <c r="BY1246" s="115"/>
      <c r="BZ1246" s="115"/>
      <c r="CA1246" s="115"/>
      <c r="CB1246" s="115"/>
      <c r="CC1246" s="201"/>
      <c r="CD1246" s="201"/>
      <c r="CE1246" s="201"/>
      <c r="CG1246" s="223"/>
      <c r="CH1246" s="223"/>
      <c r="CI1246" s="223"/>
      <c r="CJ1246" s="223"/>
      <c r="CK1246" s="223"/>
      <c r="CL1246" s="223"/>
      <c r="CM1246" s="223"/>
      <c r="CN1246" s="223"/>
      <c r="CO1246" s="223"/>
      <c r="CP1246" s="223"/>
      <c r="CQ1246" s="223"/>
      <c r="CR1246" s="223"/>
      <c r="CS1246" s="223"/>
      <c r="CT1246" s="223"/>
      <c r="CU1246" s="223"/>
      <c r="CV1246" s="223"/>
      <c r="CW1246" s="201"/>
      <c r="CX1246" s="201"/>
    </row>
    <row r="1247" spans="3:102">
      <c r="C1247" s="116"/>
      <c r="E1247" s="205"/>
      <c r="F1247" s="205"/>
      <c r="G1247" s="205"/>
      <c r="H1247" s="205"/>
      <c r="I1247" s="205"/>
      <c r="K1247" s="114"/>
      <c r="L1247" s="114"/>
      <c r="M1247" s="114"/>
      <c r="N1247" s="114"/>
      <c r="O1247" s="114"/>
      <c r="Q1247" s="115"/>
      <c r="R1247" s="115"/>
      <c r="S1247" s="115"/>
      <c r="T1247" s="115"/>
      <c r="U1247" s="115"/>
      <c r="W1247" s="223"/>
      <c r="Z1247" s="205"/>
      <c r="AA1247" s="204"/>
      <c r="AB1247" s="204"/>
      <c r="AC1247" s="114"/>
      <c r="AD1247" s="221"/>
      <c r="AE1247" s="221"/>
      <c r="AF1247" s="115"/>
      <c r="AG1247" s="115"/>
      <c r="AH1247" s="115"/>
      <c r="AI1247" s="115"/>
      <c r="AJ1247" s="115"/>
      <c r="AK1247" s="202"/>
      <c r="AL1247" s="222"/>
      <c r="AO1247" s="205"/>
      <c r="AP1247" s="205"/>
      <c r="AQ1247" s="205"/>
      <c r="AR1247" s="205"/>
      <c r="AS1247" s="205"/>
      <c r="AT1247" s="205"/>
      <c r="AU1247" s="205"/>
      <c r="AV1247" s="205"/>
      <c r="AW1247" s="205"/>
      <c r="AX1247" s="205"/>
      <c r="AY1247" s="205"/>
      <c r="AZ1247" s="205"/>
      <c r="BA1247" s="205"/>
      <c r="BB1247" s="205"/>
      <c r="BC1247" s="205"/>
      <c r="BD1247" s="205"/>
      <c r="BE1247" s="215"/>
      <c r="BF1247" s="215"/>
      <c r="BG1247" s="215"/>
      <c r="BH1247" s="201"/>
      <c r="BJ1247" s="114"/>
      <c r="BK1247" s="114"/>
      <c r="BL1247" s="114"/>
      <c r="BM1247" s="114"/>
      <c r="BN1247" s="114"/>
      <c r="BP1247" s="114"/>
      <c r="BQ1247" s="115"/>
      <c r="BR1247" s="115"/>
      <c r="BS1247" s="115"/>
      <c r="BT1247" s="115"/>
      <c r="BU1247" s="115"/>
      <c r="BV1247" s="115"/>
      <c r="BW1247" s="115"/>
      <c r="BX1247" s="115"/>
      <c r="BY1247" s="115"/>
      <c r="BZ1247" s="115"/>
      <c r="CA1247" s="115"/>
      <c r="CB1247" s="115"/>
      <c r="CC1247" s="201"/>
      <c r="CD1247" s="201"/>
      <c r="CE1247" s="201"/>
      <c r="CG1247" s="223"/>
      <c r="CH1247" s="223"/>
      <c r="CI1247" s="223"/>
      <c r="CJ1247" s="223"/>
      <c r="CK1247" s="223"/>
      <c r="CL1247" s="223"/>
      <c r="CM1247" s="223"/>
      <c r="CN1247" s="223"/>
      <c r="CO1247" s="223"/>
      <c r="CP1247" s="223"/>
      <c r="CQ1247" s="223"/>
      <c r="CR1247" s="223"/>
      <c r="CS1247" s="223"/>
      <c r="CT1247" s="223"/>
      <c r="CU1247" s="223"/>
      <c r="CV1247" s="223"/>
      <c r="CW1247" s="201"/>
      <c r="CX1247" s="201"/>
    </row>
    <row r="1248" spans="3:102">
      <c r="C1248" s="116"/>
      <c r="E1248" s="205"/>
      <c r="F1248" s="205"/>
      <c r="G1248" s="205"/>
      <c r="H1248" s="205"/>
      <c r="I1248" s="205"/>
      <c r="K1248" s="114"/>
      <c r="L1248" s="114"/>
      <c r="M1248" s="114"/>
      <c r="N1248" s="114"/>
      <c r="O1248" s="114"/>
      <c r="Q1248" s="115"/>
      <c r="R1248" s="115"/>
      <c r="S1248" s="115"/>
      <c r="T1248" s="115"/>
      <c r="U1248" s="115"/>
      <c r="W1248" s="223"/>
      <c r="Z1248" s="205"/>
      <c r="AA1248" s="204"/>
      <c r="AB1248" s="204"/>
      <c r="AC1248" s="114"/>
      <c r="AD1248" s="221"/>
      <c r="AE1248" s="221"/>
      <c r="AF1248" s="115"/>
      <c r="AG1248" s="115"/>
      <c r="AH1248" s="115"/>
      <c r="AI1248" s="115"/>
      <c r="AJ1248" s="115"/>
      <c r="AK1248" s="202"/>
      <c r="AL1248" s="222"/>
      <c r="AO1248" s="205"/>
      <c r="AP1248" s="205"/>
      <c r="AQ1248" s="205"/>
      <c r="AR1248" s="205"/>
      <c r="AS1248" s="205"/>
      <c r="AT1248" s="205"/>
      <c r="AU1248" s="205"/>
      <c r="AV1248" s="205"/>
      <c r="AW1248" s="205"/>
      <c r="AX1248" s="205"/>
      <c r="AY1248" s="205"/>
      <c r="AZ1248" s="205"/>
      <c r="BA1248" s="205"/>
      <c r="BB1248" s="205"/>
      <c r="BC1248" s="205"/>
      <c r="BD1248" s="205"/>
      <c r="BE1248" s="215"/>
      <c r="BF1248" s="215"/>
      <c r="BG1248" s="215"/>
      <c r="BH1248" s="201"/>
      <c r="BJ1248" s="114"/>
      <c r="BK1248" s="114"/>
      <c r="BL1248" s="114"/>
      <c r="BM1248" s="114"/>
      <c r="BN1248" s="114"/>
      <c r="BP1248" s="114"/>
      <c r="BQ1248" s="115"/>
      <c r="BR1248" s="115"/>
      <c r="BS1248" s="115"/>
      <c r="BT1248" s="115"/>
      <c r="BU1248" s="115"/>
      <c r="BV1248" s="115"/>
      <c r="BW1248" s="115"/>
      <c r="BX1248" s="115"/>
      <c r="BY1248" s="115"/>
      <c r="BZ1248" s="115"/>
      <c r="CA1248" s="115"/>
      <c r="CB1248" s="115"/>
      <c r="CC1248" s="201"/>
      <c r="CD1248" s="201"/>
      <c r="CE1248" s="201"/>
      <c r="CG1248" s="223"/>
      <c r="CH1248" s="223"/>
      <c r="CI1248" s="223"/>
      <c r="CJ1248" s="223"/>
      <c r="CK1248" s="223"/>
      <c r="CL1248" s="223"/>
      <c r="CM1248" s="223"/>
      <c r="CN1248" s="223"/>
      <c r="CO1248" s="223"/>
      <c r="CP1248" s="223"/>
      <c r="CQ1248" s="223"/>
      <c r="CR1248" s="223"/>
      <c r="CS1248" s="223"/>
      <c r="CT1248" s="223"/>
      <c r="CU1248" s="223"/>
      <c r="CV1248" s="223"/>
      <c r="CW1248" s="201"/>
      <c r="CX1248" s="201"/>
    </row>
    <row r="1249" spans="3:102">
      <c r="C1249" s="116"/>
      <c r="E1249" s="205"/>
      <c r="F1249" s="205"/>
      <c r="G1249" s="205"/>
      <c r="H1249" s="205"/>
      <c r="I1249" s="205"/>
      <c r="K1249" s="114"/>
      <c r="L1249" s="114"/>
      <c r="M1249" s="114"/>
      <c r="N1249" s="114"/>
      <c r="O1249" s="114"/>
      <c r="Q1249" s="115"/>
      <c r="R1249" s="115"/>
      <c r="S1249" s="115"/>
      <c r="T1249" s="115"/>
      <c r="U1249" s="115"/>
      <c r="W1249" s="223"/>
      <c r="Z1249" s="205"/>
      <c r="AA1249" s="204"/>
      <c r="AB1249" s="204"/>
      <c r="AC1249" s="114"/>
      <c r="AD1249" s="221"/>
      <c r="AE1249" s="221"/>
      <c r="AF1249" s="115"/>
      <c r="AG1249" s="115"/>
      <c r="AH1249" s="115"/>
      <c r="AI1249" s="115"/>
      <c r="AJ1249" s="115"/>
      <c r="AK1249" s="202"/>
      <c r="AL1249" s="222"/>
      <c r="AO1249" s="205"/>
      <c r="AP1249" s="205"/>
      <c r="AQ1249" s="205"/>
      <c r="AR1249" s="205"/>
      <c r="AS1249" s="205"/>
      <c r="AT1249" s="205"/>
      <c r="AU1249" s="205"/>
      <c r="AV1249" s="205"/>
      <c r="AW1249" s="205"/>
      <c r="AX1249" s="205"/>
      <c r="AY1249" s="205"/>
      <c r="AZ1249" s="205"/>
      <c r="BA1249" s="205"/>
      <c r="BB1249" s="205"/>
      <c r="BC1249" s="205"/>
      <c r="BD1249" s="205"/>
      <c r="BE1249" s="215"/>
      <c r="BF1249" s="215"/>
      <c r="BG1249" s="215"/>
      <c r="BH1249" s="201"/>
      <c r="BJ1249" s="114"/>
      <c r="BK1249" s="114"/>
      <c r="BL1249" s="114"/>
      <c r="BM1249" s="114"/>
      <c r="BN1249" s="114"/>
      <c r="BP1249" s="114"/>
      <c r="BQ1249" s="115"/>
      <c r="BR1249" s="115"/>
      <c r="BS1249" s="115"/>
      <c r="BT1249" s="115"/>
      <c r="BU1249" s="115"/>
      <c r="BV1249" s="115"/>
      <c r="BW1249" s="115"/>
      <c r="BX1249" s="115"/>
      <c r="BY1249" s="115"/>
      <c r="BZ1249" s="115"/>
      <c r="CA1249" s="115"/>
      <c r="CB1249" s="115"/>
      <c r="CC1249" s="201"/>
      <c r="CD1249" s="201"/>
      <c r="CE1249" s="201"/>
      <c r="CG1249" s="223"/>
      <c r="CH1249" s="223"/>
      <c r="CI1249" s="223"/>
      <c r="CJ1249" s="223"/>
      <c r="CK1249" s="223"/>
      <c r="CL1249" s="223"/>
      <c r="CM1249" s="223"/>
      <c r="CN1249" s="223"/>
      <c r="CO1249" s="223"/>
      <c r="CP1249" s="223"/>
      <c r="CQ1249" s="223"/>
      <c r="CR1249" s="223"/>
      <c r="CS1249" s="223"/>
      <c r="CT1249" s="223"/>
      <c r="CU1249" s="223"/>
      <c r="CV1249" s="223"/>
      <c r="CW1249" s="201"/>
      <c r="CX1249" s="201"/>
    </row>
    <row r="1250" spans="3:102">
      <c r="C1250" s="116"/>
      <c r="E1250" s="205"/>
      <c r="F1250" s="205"/>
      <c r="G1250" s="205"/>
      <c r="H1250" s="205"/>
      <c r="I1250" s="205"/>
      <c r="K1250" s="114"/>
      <c r="L1250" s="114"/>
      <c r="M1250" s="114"/>
      <c r="N1250" s="114"/>
      <c r="O1250" s="114"/>
      <c r="Q1250" s="115"/>
      <c r="R1250" s="115"/>
      <c r="S1250" s="115"/>
      <c r="T1250" s="115"/>
      <c r="U1250" s="115"/>
      <c r="W1250" s="223"/>
      <c r="Z1250" s="205"/>
      <c r="AA1250" s="204"/>
      <c r="AB1250" s="204"/>
      <c r="AC1250" s="114"/>
      <c r="AD1250" s="221"/>
      <c r="AE1250" s="221"/>
      <c r="AF1250" s="115"/>
      <c r="AG1250" s="115"/>
      <c r="AH1250" s="115"/>
      <c r="AI1250" s="115"/>
      <c r="AJ1250" s="115"/>
      <c r="AK1250" s="202"/>
      <c r="AL1250" s="222"/>
      <c r="AO1250" s="205"/>
      <c r="AP1250" s="205"/>
      <c r="AQ1250" s="205"/>
      <c r="AR1250" s="205"/>
      <c r="AS1250" s="205"/>
      <c r="AT1250" s="205"/>
      <c r="AU1250" s="205"/>
      <c r="AV1250" s="205"/>
      <c r="AW1250" s="205"/>
      <c r="AX1250" s="205"/>
      <c r="AY1250" s="205"/>
      <c r="AZ1250" s="205"/>
      <c r="BA1250" s="205"/>
      <c r="BB1250" s="205"/>
      <c r="BC1250" s="205"/>
      <c r="BD1250" s="205"/>
      <c r="BE1250" s="215"/>
      <c r="BF1250" s="215"/>
      <c r="BG1250" s="215"/>
      <c r="BH1250" s="201"/>
      <c r="BJ1250" s="114"/>
      <c r="BK1250" s="114"/>
      <c r="BL1250" s="114"/>
      <c r="BM1250" s="114"/>
      <c r="BN1250" s="114"/>
      <c r="BP1250" s="114"/>
      <c r="BQ1250" s="115"/>
      <c r="BR1250" s="115"/>
      <c r="BS1250" s="115"/>
      <c r="BT1250" s="115"/>
      <c r="BU1250" s="115"/>
      <c r="BV1250" s="115"/>
      <c r="BW1250" s="115"/>
      <c r="BX1250" s="115"/>
      <c r="BY1250" s="115"/>
      <c r="BZ1250" s="115"/>
      <c r="CA1250" s="115"/>
      <c r="CB1250" s="115"/>
      <c r="CC1250" s="201"/>
      <c r="CD1250" s="201"/>
      <c r="CE1250" s="201"/>
      <c r="CG1250" s="223"/>
      <c r="CH1250" s="223"/>
      <c r="CI1250" s="223"/>
      <c r="CJ1250" s="223"/>
      <c r="CK1250" s="223"/>
      <c r="CL1250" s="223"/>
      <c r="CM1250" s="223"/>
      <c r="CN1250" s="223"/>
      <c r="CO1250" s="223"/>
      <c r="CP1250" s="223"/>
      <c r="CQ1250" s="223"/>
      <c r="CR1250" s="223"/>
      <c r="CS1250" s="223"/>
      <c r="CT1250" s="223"/>
      <c r="CU1250" s="223"/>
      <c r="CV1250" s="223"/>
      <c r="CW1250" s="201"/>
      <c r="CX1250" s="201"/>
    </row>
    <row r="1251" spans="3:102">
      <c r="C1251" s="116"/>
      <c r="E1251" s="205"/>
      <c r="F1251" s="205"/>
      <c r="G1251" s="205"/>
      <c r="H1251" s="205"/>
      <c r="I1251" s="205"/>
      <c r="K1251" s="114"/>
      <c r="L1251" s="114"/>
      <c r="M1251" s="114"/>
      <c r="N1251" s="114"/>
      <c r="O1251" s="114"/>
      <c r="Q1251" s="115"/>
      <c r="R1251" s="115"/>
      <c r="S1251" s="115"/>
      <c r="T1251" s="115"/>
      <c r="U1251" s="115"/>
      <c r="W1251" s="223"/>
      <c r="Z1251" s="205"/>
      <c r="AA1251" s="204"/>
      <c r="AB1251" s="204"/>
      <c r="AC1251" s="114"/>
      <c r="AD1251" s="221"/>
      <c r="AE1251" s="221"/>
      <c r="AF1251" s="115"/>
      <c r="AG1251" s="115"/>
      <c r="AH1251" s="115"/>
      <c r="AI1251" s="115"/>
      <c r="AJ1251" s="115"/>
      <c r="AK1251" s="202"/>
      <c r="AL1251" s="222"/>
      <c r="AO1251" s="205"/>
      <c r="AP1251" s="205"/>
      <c r="AQ1251" s="205"/>
      <c r="AR1251" s="205"/>
      <c r="AS1251" s="205"/>
      <c r="AT1251" s="205"/>
      <c r="AU1251" s="205"/>
      <c r="AV1251" s="205"/>
      <c r="AW1251" s="205"/>
      <c r="AX1251" s="205"/>
      <c r="AY1251" s="205"/>
      <c r="AZ1251" s="205"/>
      <c r="BA1251" s="205"/>
      <c r="BB1251" s="205"/>
      <c r="BC1251" s="205"/>
      <c r="BD1251" s="205"/>
      <c r="BE1251" s="215"/>
      <c r="BF1251" s="215"/>
      <c r="BG1251" s="215"/>
      <c r="BH1251" s="201"/>
      <c r="BJ1251" s="114"/>
      <c r="BK1251" s="114"/>
      <c r="BL1251" s="114"/>
      <c r="BM1251" s="114"/>
      <c r="BN1251" s="114"/>
      <c r="BP1251" s="114"/>
      <c r="BQ1251" s="115"/>
      <c r="BR1251" s="115"/>
      <c r="BS1251" s="115"/>
      <c r="BT1251" s="115"/>
      <c r="BU1251" s="115"/>
      <c r="BV1251" s="115"/>
      <c r="BW1251" s="115"/>
      <c r="BX1251" s="115"/>
      <c r="BY1251" s="115"/>
      <c r="BZ1251" s="115"/>
      <c r="CA1251" s="115"/>
      <c r="CB1251" s="115"/>
      <c r="CC1251" s="201"/>
      <c r="CD1251" s="201"/>
      <c r="CE1251" s="201"/>
      <c r="CG1251" s="223"/>
      <c r="CH1251" s="223"/>
      <c r="CI1251" s="223"/>
      <c r="CJ1251" s="223"/>
      <c r="CK1251" s="223"/>
      <c r="CL1251" s="223"/>
      <c r="CM1251" s="223"/>
      <c r="CN1251" s="223"/>
      <c r="CO1251" s="223"/>
      <c r="CP1251" s="223"/>
      <c r="CQ1251" s="223"/>
      <c r="CR1251" s="223"/>
      <c r="CS1251" s="223"/>
      <c r="CT1251" s="223"/>
      <c r="CU1251" s="223"/>
      <c r="CV1251" s="223"/>
      <c r="CW1251" s="201"/>
      <c r="CX1251" s="201"/>
    </row>
    <row r="1252" spans="3:102">
      <c r="C1252" s="116"/>
      <c r="E1252" s="205"/>
      <c r="F1252" s="205"/>
      <c r="G1252" s="205"/>
      <c r="H1252" s="205"/>
      <c r="I1252" s="205"/>
      <c r="K1252" s="114"/>
      <c r="L1252" s="114"/>
      <c r="M1252" s="114"/>
      <c r="N1252" s="114"/>
      <c r="O1252" s="114"/>
      <c r="Q1252" s="115"/>
      <c r="R1252" s="115"/>
      <c r="S1252" s="115"/>
      <c r="T1252" s="115"/>
      <c r="U1252" s="115"/>
      <c r="W1252" s="223"/>
      <c r="Z1252" s="205"/>
      <c r="AA1252" s="204"/>
      <c r="AB1252" s="204"/>
      <c r="AC1252" s="114"/>
      <c r="AD1252" s="221"/>
      <c r="AE1252" s="221"/>
      <c r="AF1252" s="115"/>
      <c r="AG1252" s="115"/>
      <c r="AH1252" s="115"/>
      <c r="AI1252" s="115"/>
      <c r="AJ1252" s="115"/>
      <c r="AK1252" s="202"/>
      <c r="AL1252" s="222"/>
      <c r="AO1252" s="205"/>
      <c r="AP1252" s="205"/>
      <c r="AQ1252" s="205"/>
      <c r="AR1252" s="205"/>
      <c r="AS1252" s="205"/>
      <c r="AT1252" s="205"/>
      <c r="AU1252" s="205"/>
      <c r="AV1252" s="205"/>
      <c r="AW1252" s="205"/>
      <c r="AX1252" s="205"/>
      <c r="AY1252" s="205"/>
      <c r="AZ1252" s="205"/>
      <c r="BA1252" s="205"/>
      <c r="BB1252" s="205"/>
      <c r="BC1252" s="205"/>
      <c r="BD1252" s="205"/>
      <c r="BE1252" s="215"/>
      <c r="BF1252" s="215"/>
      <c r="BG1252" s="215"/>
      <c r="BH1252" s="201"/>
      <c r="BJ1252" s="114"/>
      <c r="BK1252" s="114"/>
      <c r="BL1252" s="114"/>
      <c r="BM1252" s="114"/>
      <c r="BN1252" s="114"/>
      <c r="BP1252" s="114"/>
      <c r="BQ1252" s="115"/>
      <c r="BR1252" s="115"/>
      <c r="BS1252" s="115"/>
      <c r="BT1252" s="115"/>
      <c r="BU1252" s="115"/>
      <c r="BV1252" s="115"/>
      <c r="BW1252" s="115"/>
      <c r="BX1252" s="115"/>
      <c r="BY1252" s="115"/>
      <c r="BZ1252" s="115"/>
      <c r="CA1252" s="115"/>
      <c r="CB1252" s="115"/>
      <c r="CC1252" s="201"/>
      <c r="CD1252" s="201"/>
      <c r="CE1252" s="201"/>
      <c r="CG1252" s="223"/>
      <c r="CH1252" s="223"/>
      <c r="CI1252" s="223"/>
      <c r="CJ1252" s="223"/>
      <c r="CK1252" s="223"/>
      <c r="CL1252" s="223"/>
      <c r="CM1252" s="223"/>
      <c r="CN1252" s="223"/>
      <c r="CO1252" s="223"/>
      <c r="CP1252" s="223"/>
      <c r="CQ1252" s="223"/>
      <c r="CR1252" s="223"/>
      <c r="CS1252" s="223"/>
      <c r="CT1252" s="223"/>
      <c r="CU1252" s="223"/>
      <c r="CV1252" s="223"/>
      <c r="CW1252" s="201"/>
      <c r="CX1252" s="201"/>
    </row>
    <row r="1253" spans="3:102">
      <c r="C1253" s="116"/>
      <c r="E1253" s="205"/>
      <c r="F1253" s="205"/>
      <c r="G1253" s="205"/>
      <c r="H1253" s="205"/>
      <c r="I1253" s="205"/>
      <c r="K1253" s="114"/>
      <c r="L1253" s="114"/>
      <c r="M1253" s="114"/>
      <c r="N1253" s="114"/>
      <c r="O1253" s="114"/>
      <c r="Q1253" s="115"/>
      <c r="R1253" s="115"/>
      <c r="S1253" s="115"/>
      <c r="T1253" s="115"/>
      <c r="U1253" s="115"/>
      <c r="W1253" s="223"/>
      <c r="Z1253" s="205"/>
      <c r="AA1253" s="204"/>
      <c r="AB1253" s="204"/>
      <c r="AC1253" s="114"/>
      <c r="AD1253" s="221"/>
      <c r="AE1253" s="221"/>
      <c r="AF1253" s="115"/>
      <c r="AG1253" s="115"/>
      <c r="AH1253" s="115"/>
      <c r="AI1253" s="115"/>
      <c r="AJ1253" s="115"/>
      <c r="AK1253" s="202"/>
      <c r="AL1253" s="222"/>
      <c r="AO1253" s="205"/>
      <c r="AP1253" s="205"/>
      <c r="AQ1253" s="205"/>
      <c r="AR1253" s="205"/>
      <c r="AS1253" s="205"/>
      <c r="AT1253" s="205"/>
      <c r="AU1253" s="205"/>
      <c r="AV1253" s="205"/>
      <c r="AW1253" s="205"/>
      <c r="AX1253" s="205"/>
      <c r="AY1253" s="205"/>
      <c r="AZ1253" s="205"/>
      <c r="BA1253" s="205"/>
      <c r="BB1253" s="205"/>
      <c r="BC1253" s="205"/>
      <c r="BD1253" s="205"/>
      <c r="BE1253" s="215"/>
      <c r="BF1253" s="215"/>
      <c r="BG1253" s="215"/>
      <c r="BH1253" s="201"/>
      <c r="BJ1253" s="114"/>
      <c r="BK1253" s="114"/>
      <c r="BL1253" s="114"/>
      <c r="BM1253" s="114"/>
      <c r="BN1253" s="114"/>
      <c r="BP1253" s="114"/>
      <c r="BQ1253" s="115"/>
      <c r="BR1253" s="115"/>
      <c r="BS1253" s="115"/>
      <c r="BT1253" s="115"/>
      <c r="BU1253" s="115"/>
      <c r="BV1253" s="115"/>
      <c r="BW1253" s="115"/>
      <c r="BX1253" s="115"/>
      <c r="BY1253" s="115"/>
      <c r="BZ1253" s="115"/>
      <c r="CA1253" s="115"/>
      <c r="CB1253" s="115"/>
      <c r="CC1253" s="201"/>
      <c r="CD1253" s="201"/>
      <c r="CE1253" s="201"/>
      <c r="CG1253" s="223"/>
      <c r="CH1253" s="223"/>
      <c r="CI1253" s="223"/>
      <c r="CJ1253" s="223"/>
      <c r="CK1253" s="223"/>
      <c r="CL1253" s="223"/>
      <c r="CM1253" s="223"/>
      <c r="CN1253" s="223"/>
      <c r="CO1253" s="223"/>
      <c r="CP1253" s="223"/>
      <c r="CQ1253" s="223"/>
      <c r="CR1253" s="223"/>
      <c r="CS1253" s="223"/>
      <c r="CT1253" s="223"/>
      <c r="CU1253" s="223"/>
      <c r="CV1253" s="223"/>
      <c r="CW1253" s="201"/>
      <c r="CX1253" s="201"/>
    </row>
    <row r="1254" spans="3:102">
      <c r="C1254" s="116"/>
      <c r="E1254" s="205"/>
      <c r="F1254" s="205"/>
      <c r="G1254" s="205"/>
      <c r="H1254" s="205"/>
      <c r="I1254" s="205"/>
      <c r="K1254" s="114"/>
      <c r="L1254" s="114"/>
      <c r="M1254" s="114"/>
      <c r="N1254" s="114"/>
      <c r="O1254" s="114"/>
      <c r="Q1254" s="115"/>
      <c r="R1254" s="115"/>
      <c r="S1254" s="115"/>
      <c r="T1254" s="115"/>
      <c r="U1254" s="115"/>
      <c r="W1254" s="223"/>
      <c r="Z1254" s="205"/>
      <c r="AA1254" s="204"/>
      <c r="AB1254" s="204"/>
      <c r="AC1254" s="114"/>
      <c r="AD1254" s="221"/>
      <c r="AE1254" s="221"/>
      <c r="AF1254" s="115"/>
      <c r="AG1254" s="115"/>
      <c r="AH1254" s="115"/>
      <c r="AI1254" s="115"/>
      <c r="AJ1254" s="115"/>
      <c r="AK1254" s="202"/>
      <c r="AL1254" s="222"/>
      <c r="AO1254" s="205"/>
      <c r="AP1254" s="205"/>
      <c r="AQ1254" s="205"/>
      <c r="AR1254" s="205"/>
      <c r="AS1254" s="205"/>
      <c r="AT1254" s="205"/>
      <c r="AU1254" s="205"/>
      <c r="AV1254" s="205"/>
      <c r="AW1254" s="205"/>
      <c r="AX1254" s="205"/>
      <c r="AY1254" s="205"/>
      <c r="AZ1254" s="205"/>
      <c r="BA1254" s="205"/>
      <c r="BB1254" s="205"/>
      <c r="BC1254" s="205"/>
      <c r="BD1254" s="205"/>
      <c r="BE1254" s="215"/>
      <c r="BF1254" s="215"/>
      <c r="BG1254" s="215"/>
      <c r="BH1254" s="201"/>
      <c r="BJ1254" s="114"/>
      <c r="BK1254" s="114"/>
      <c r="BL1254" s="114"/>
      <c r="BM1254" s="114"/>
      <c r="BN1254" s="114"/>
      <c r="BP1254" s="114"/>
      <c r="BQ1254" s="115"/>
      <c r="BR1254" s="115"/>
      <c r="BS1254" s="115"/>
      <c r="BT1254" s="115"/>
      <c r="BU1254" s="115"/>
      <c r="BV1254" s="115"/>
      <c r="BW1254" s="115"/>
      <c r="BX1254" s="115"/>
      <c r="BY1254" s="115"/>
      <c r="BZ1254" s="115"/>
      <c r="CA1254" s="115"/>
      <c r="CB1254" s="115"/>
      <c r="CC1254" s="201"/>
      <c r="CD1254" s="201"/>
      <c r="CE1254" s="201"/>
      <c r="CG1254" s="223"/>
      <c r="CH1254" s="223"/>
      <c r="CI1254" s="223"/>
      <c r="CJ1254" s="223"/>
      <c r="CK1254" s="223"/>
      <c r="CL1254" s="223"/>
      <c r="CM1254" s="223"/>
      <c r="CN1254" s="223"/>
      <c r="CO1254" s="223"/>
      <c r="CP1254" s="223"/>
      <c r="CQ1254" s="223"/>
      <c r="CR1254" s="223"/>
      <c r="CS1254" s="223"/>
      <c r="CT1254" s="223"/>
      <c r="CU1254" s="223"/>
      <c r="CV1254" s="223"/>
      <c r="CW1254" s="201"/>
      <c r="CX1254" s="201"/>
    </row>
    <row r="1255" spans="3:102">
      <c r="C1255" s="116"/>
      <c r="E1255" s="205"/>
      <c r="F1255" s="205"/>
      <c r="G1255" s="205"/>
      <c r="H1255" s="205"/>
      <c r="I1255" s="205"/>
      <c r="K1255" s="114"/>
      <c r="L1255" s="114"/>
      <c r="M1255" s="114"/>
      <c r="N1255" s="114"/>
      <c r="O1255" s="114"/>
      <c r="Q1255" s="115"/>
      <c r="R1255" s="115"/>
      <c r="S1255" s="115"/>
      <c r="T1255" s="115"/>
      <c r="U1255" s="115"/>
      <c r="W1255" s="223"/>
      <c r="Z1255" s="205"/>
      <c r="AA1255" s="204"/>
      <c r="AB1255" s="204"/>
      <c r="AC1255" s="114"/>
      <c r="AD1255" s="221"/>
      <c r="AE1255" s="221"/>
      <c r="AF1255" s="115"/>
      <c r="AG1255" s="115"/>
      <c r="AH1255" s="115"/>
      <c r="AI1255" s="115"/>
      <c r="AJ1255" s="115"/>
      <c r="AK1255" s="202"/>
      <c r="AL1255" s="222"/>
      <c r="AO1255" s="205"/>
      <c r="AP1255" s="205"/>
      <c r="AQ1255" s="205"/>
      <c r="AR1255" s="205"/>
      <c r="AS1255" s="205"/>
      <c r="AT1255" s="205"/>
      <c r="AU1255" s="205"/>
      <c r="AV1255" s="205"/>
      <c r="AW1255" s="205"/>
      <c r="AX1255" s="205"/>
      <c r="AY1255" s="205"/>
      <c r="AZ1255" s="205"/>
      <c r="BA1255" s="205"/>
      <c r="BB1255" s="205"/>
      <c r="BC1255" s="205"/>
      <c r="BD1255" s="205"/>
      <c r="BE1255" s="215"/>
      <c r="BF1255" s="215"/>
      <c r="BG1255" s="215"/>
      <c r="BH1255" s="201"/>
      <c r="BJ1255" s="114"/>
      <c r="BK1255" s="114"/>
      <c r="BL1255" s="114"/>
      <c r="BM1255" s="114"/>
      <c r="BN1255" s="114"/>
      <c r="BP1255" s="114"/>
      <c r="BQ1255" s="115"/>
      <c r="BR1255" s="115"/>
      <c r="BS1255" s="115"/>
      <c r="BT1255" s="115"/>
      <c r="BU1255" s="115"/>
      <c r="BV1255" s="115"/>
      <c r="BW1255" s="115"/>
      <c r="BX1255" s="115"/>
      <c r="BY1255" s="115"/>
      <c r="BZ1255" s="115"/>
      <c r="CA1255" s="115"/>
      <c r="CB1255" s="115"/>
      <c r="CC1255" s="201"/>
      <c r="CD1255" s="201"/>
      <c r="CE1255" s="201"/>
      <c r="CG1255" s="223"/>
      <c r="CH1255" s="223"/>
      <c r="CI1255" s="223"/>
      <c r="CJ1255" s="223"/>
      <c r="CK1255" s="223"/>
      <c r="CL1255" s="223"/>
      <c r="CM1255" s="223"/>
      <c r="CN1255" s="223"/>
      <c r="CO1255" s="223"/>
      <c r="CP1255" s="223"/>
      <c r="CQ1255" s="223"/>
      <c r="CR1255" s="223"/>
      <c r="CS1255" s="223"/>
      <c r="CT1255" s="223"/>
      <c r="CU1255" s="223"/>
      <c r="CV1255" s="223"/>
      <c r="CW1255" s="201"/>
      <c r="CX1255" s="201"/>
    </row>
    <row r="1256" spans="3:102">
      <c r="C1256" s="116"/>
      <c r="E1256" s="205"/>
      <c r="F1256" s="205"/>
      <c r="G1256" s="205"/>
      <c r="H1256" s="205"/>
      <c r="I1256" s="205"/>
      <c r="K1256" s="114"/>
      <c r="L1256" s="114"/>
      <c r="M1256" s="114"/>
      <c r="N1256" s="114"/>
      <c r="O1256" s="114"/>
      <c r="Q1256" s="115"/>
      <c r="R1256" s="115"/>
      <c r="S1256" s="115"/>
      <c r="T1256" s="115"/>
      <c r="U1256" s="115"/>
      <c r="W1256" s="223"/>
      <c r="Z1256" s="205"/>
      <c r="AA1256" s="204"/>
      <c r="AB1256" s="204"/>
      <c r="AC1256" s="114"/>
      <c r="AD1256" s="221"/>
      <c r="AE1256" s="221"/>
      <c r="AF1256" s="115"/>
      <c r="AG1256" s="115"/>
      <c r="AH1256" s="115"/>
      <c r="AI1256" s="115"/>
      <c r="AJ1256" s="115"/>
      <c r="AK1256" s="202"/>
      <c r="AL1256" s="222"/>
      <c r="AO1256" s="205"/>
      <c r="AP1256" s="205"/>
      <c r="AQ1256" s="205"/>
      <c r="AR1256" s="205"/>
      <c r="AS1256" s="205"/>
      <c r="AT1256" s="205"/>
      <c r="AU1256" s="205"/>
      <c r="AV1256" s="205"/>
      <c r="AW1256" s="205"/>
      <c r="AX1256" s="205"/>
      <c r="AY1256" s="205"/>
      <c r="AZ1256" s="205"/>
      <c r="BA1256" s="205"/>
      <c r="BB1256" s="205"/>
      <c r="BC1256" s="205"/>
      <c r="BD1256" s="205"/>
      <c r="BE1256" s="215"/>
      <c r="BF1256" s="215"/>
      <c r="BG1256" s="215"/>
      <c r="BH1256" s="201"/>
      <c r="BJ1256" s="114"/>
      <c r="BK1256" s="114"/>
      <c r="BL1256" s="114"/>
      <c r="BM1256" s="114"/>
      <c r="BN1256" s="114"/>
      <c r="BP1256" s="114"/>
      <c r="BQ1256" s="115"/>
      <c r="BR1256" s="115"/>
      <c r="BS1256" s="115"/>
      <c r="BT1256" s="115"/>
      <c r="BU1256" s="115"/>
      <c r="BV1256" s="115"/>
      <c r="BW1256" s="115"/>
      <c r="BX1256" s="115"/>
      <c r="BY1256" s="115"/>
      <c r="BZ1256" s="115"/>
      <c r="CA1256" s="115"/>
      <c r="CB1256" s="115"/>
      <c r="CC1256" s="201"/>
      <c r="CD1256" s="201"/>
      <c r="CE1256" s="201"/>
      <c r="CG1256" s="223"/>
      <c r="CH1256" s="223"/>
      <c r="CI1256" s="223"/>
      <c r="CJ1256" s="223"/>
      <c r="CK1256" s="223"/>
      <c r="CL1256" s="223"/>
      <c r="CM1256" s="223"/>
      <c r="CN1256" s="223"/>
      <c r="CO1256" s="223"/>
      <c r="CP1256" s="223"/>
      <c r="CQ1256" s="223"/>
      <c r="CR1256" s="223"/>
      <c r="CS1256" s="223"/>
      <c r="CT1256" s="223"/>
      <c r="CU1256" s="223"/>
      <c r="CV1256" s="223"/>
      <c r="CW1256" s="201"/>
      <c r="CX1256" s="201"/>
    </row>
    <row r="1257" spans="3:102">
      <c r="C1257" s="116"/>
      <c r="E1257" s="205"/>
      <c r="F1257" s="205"/>
      <c r="G1257" s="205"/>
      <c r="H1257" s="205"/>
      <c r="I1257" s="205"/>
      <c r="K1257" s="114"/>
      <c r="L1257" s="114"/>
      <c r="M1257" s="114"/>
      <c r="N1257" s="114"/>
      <c r="O1257" s="114"/>
      <c r="Q1257" s="115"/>
      <c r="R1257" s="115"/>
      <c r="S1257" s="115"/>
      <c r="T1257" s="115"/>
      <c r="U1257" s="115"/>
      <c r="W1257" s="223"/>
      <c r="Z1257" s="205"/>
      <c r="AA1257" s="204"/>
      <c r="AB1257" s="204"/>
      <c r="AC1257" s="114"/>
      <c r="AD1257" s="221"/>
      <c r="AE1257" s="221"/>
      <c r="AF1257" s="115"/>
      <c r="AG1257" s="115"/>
      <c r="AH1257" s="115"/>
      <c r="AI1257" s="115"/>
      <c r="AJ1257" s="115"/>
      <c r="AK1257" s="202"/>
      <c r="AL1257" s="222"/>
      <c r="AO1257" s="205"/>
      <c r="AP1257" s="205"/>
      <c r="AQ1257" s="205"/>
      <c r="AR1257" s="205"/>
      <c r="AS1257" s="205"/>
      <c r="AT1257" s="205"/>
      <c r="AU1257" s="205"/>
      <c r="AV1257" s="205"/>
      <c r="AW1257" s="205"/>
      <c r="AX1257" s="205"/>
      <c r="AY1257" s="205"/>
      <c r="AZ1257" s="205"/>
      <c r="BA1257" s="205"/>
      <c r="BB1257" s="205"/>
      <c r="BC1257" s="205"/>
      <c r="BD1257" s="205"/>
      <c r="BE1257" s="215"/>
      <c r="BF1257" s="215"/>
      <c r="BG1257" s="215"/>
      <c r="BH1257" s="201"/>
      <c r="BJ1257" s="114"/>
      <c r="BK1257" s="114"/>
      <c r="BL1257" s="114"/>
      <c r="BM1257" s="114"/>
      <c r="BN1257" s="114"/>
      <c r="BP1257" s="114"/>
      <c r="BQ1257" s="115"/>
      <c r="BR1257" s="115"/>
      <c r="BS1257" s="115"/>
      <c r="BT1257" s="115"/>
      <c r="BU1257" s="115"/>
      <c r="BV1257" s="115"/>
      <c r="BW1257" s="115"/>
      <c r="BX1257" s="115"/>
      <c r="BY1257" s="115"/>
      <c r="BZ1257" s="115"/>
      <c r="CA1257" s="115"/>
      <c r="CB1257" s="115"/>
      <c r="CC1257" s="201"/>
      <c r="CD1257" s="201"/>
      <c r="CE1257" s="201"/>
      <c r="CG1257" s="223"/>
      <c r="CH1257" s="223"/>
      <c r="CI1257" s="223"/>
      <c r="CJ1257" s="223"/>
      <c r="CK1257" s="223"/>
      <c r="CL1257" s="223"/>
      <c r="CM1257" s="223"/>
      <c r="CN1257" s="223"/>
      <c r="CO1257" s="223"/>
      <c r="CP1257" s="223"/>
      <c r="CQ1257" s="223"/>
      <c r="CR1257" s="223"/>
      <c r="CS1257" s="223"/>
      <c r="CT1257" s="223"/>
      <c r="CU1257" s="223"/>
      <c r="CV1257" s="223"/>
      <c r="CW1257" s="201"/>
      <c r="CX1257" s="201"/>
    </row>
    <row r="1258" spans="3:102">
      <c r="C1258" s="116"/>
      <c r="E1258" s="205"/>
      <c r="F1258" s="205"/>
      <c r="G1258" s="205"/>
      <c r="H1258" s="205"/>
      <c r="I1258" s="205"/>
      <c r="K1258" s="114"/>
      <c r="L1258" s="114"/>
      <c r="M1258" s="114"/>
      <c r="N1258" s="114"/>
      <c r="O1258" s="114"/>
      <c r="Q1258" s="115"/>
      <c r="R1258" s="115"/>
      <c r="S1258" s="115"/>
      <c r="T1258" s="115"/>
      <c r="U1258" s="115"/>
      <c r="W1258" s="223"/>
      <c r="Z1258" s="205"/>
      <c r="AA1258" s="204"/>
      <c r="AB1258" s="204"/>
      <c r="AC1258" s="114"/>
      <c r="AD1258" s="221"/>
      <c r="AE1258" s="221"/>
      <c r="AF1258" s="115"/>
      <c r="AG1258" s="115"/>
      <c r="AH1258" s="115"/>
      <c r="AI1258" s="115"/>
      <c r="AJ1258" s="115"/>
      <c r="AK1258" s="202"/>
      <c r="AL1258" s="222"/>
      <c r="AO1258" s="205"/>
      <c r="AP1258" s="205"/>
      <c r="AQ1258" s="205"/>
      <c r="AR1258" s="205"/>
      <c r="AS1258" s="205"/>
      <c r="AT1258" s="205"/>
      <c r="AU1258" s="205"/>
      <c r="AV1258" s="205"/>
      <c r="AW1258" s="205"/>
      <c r="AX1258" s="205"/>
      <c r="AY1258" s="205"/>
      <c r="AZ1258" s="205"/>
      <c r="BA1258" s="205"/>
      <c r="BB1258" s="205"/>
      <c r="BC1258" s="205"/>
      <c r="BD1258" s="205"/>
      <c r="BE1258" s="215"/>
      <c r="BF1258" s="215"/>
      <c r="BG1258" s="215"/>
      <c r="BH1258" s="201"/>
      <c r="BJ1258" s="114"/>
      <c r="BK1258" s="114"/>
      <c r="BL1258" s="114"/>
      <c r="BM1258" s="114"/>
      <c r="BN1258" s="114"/>
      <c r="BP1258" s="114"/>
      <c r="BQ1258" s="115"/>
      <c r="BR1258" s="115"/>
      <c r="BS1258" s="115"/>
      <c r="BT1258" s="115"/>
      <c r="BU1258" s="115"/>
      <c r="BV1258" s="115"/>
      <c r="BW1258" s="115"/>
      <c r="BX1258" s="115"/>
      <c r="BY1258" s="115"/>
      <c r="BZ1258" s="115"/>
      <c r="CA1258" s="115"/>
      <c r="CB1258" s="115"/>
      <c r="CC1258" s="201"/>
      <c r="CD1258" s="201"/>
      <c r="CE1258" s="201"/>
      <c r="CG1258" s="223"/>
      <c r="CH1258" s="223"/>
      <c r="CI1258" s="223"/>
      <c r="CJ1258" s="223"/>
      <c r="CK1258" s="223"/>
      <c r="CL1258" s="223"/>
      <c r="CM1258" s="223"/>
      <c r="CN1258" s="223"/>
      <c r="CO1258" s="223"/>
      <c r="CP1258" s="223"/>
      <c r="CQ1258" s="223"/>
      <c r="CR1258" s="223"/>
      <c r="CS1258" s="223"/>
      <c r="CT1258" s="223"/>
      <c r="CU1258" s="223"/>
      <c r="CV1258" s="223"/>
      <c r="CW1258" s="201"/>
      <c r="CX1258" s="201"/>
    </row>
    <row r="1259" spans="3:102">
      <c r="C1259" s="116"/>
      <c r="E1259" s="205"/>
      <c r="F1259" s="205"/>
      <c r="G1259" s="205"/>
      <c r="H1259" s="205"/>
      <c r="I1259" s="205"/>
      <c r="K1259" s="114"/>
      <c r="L1259" s="114"/>
      <c r="M1259" s="114"/>
      <c r="N1259" s="114"/>
      <c r="O1259" s="114"/>
      <c r="Q1259" s="115"/>
      <c r="R1259" s="115"/>
      <c r="S1259" s="115"/>
      <c r="T1259" s="115"/>
      <c r="U1259" s="115"/>
      <c r="W1259" s="223"/>
      <c r="Z1259" s="205"/>
      <c r="AA1259" s="204"/>
      <c r="AB1259" s="204"/>
      <c r="AC1259" s="114"/>
      <c r="AD1259" s="221"/>
      <c r="AE1259" s="221"/>
      <c r="AF1259" s="115"/>
      <c r="AG1259" s="115"/>
      <c r="AH1259" s="115"/>
      <c r="AI1259" s="115"/>
      <c r="AJ1259" s="115"/>
      <c r="AK1259" s="202"/>
      <c r="AL1259" s="222"/>
      <c r="AO1259" s="205"/>
      <c r="AP1259" s="205"/>
      <c r="AQ1259" s="205"/>
      <c r="AR1259" s="205"/>
      <c r="AS1259" s="205"/>
      <c r="AT1259" s="205"/>
      <c r="AU1259" s="205"/>
      <c r="AV1259" s="205"/>
      <c r="AW1259" s="205"/>
      <c r="AX1259" s="205"/>
      <c r="AY1259" s="205"/>
      <c r="AZ1259" s="205"/>
      <c r="BA1259" s="205"/>
      <c r="BB1259" s="205"/>
      <c r="BC1259" s="205"/>
      <c r="BD1259" s="205"/>
      <c r="BE1259" s="215"/>
      <c r="BF1259" s="215"/>
      <c r="BG1259" s="215"/>
      <c r="BH1259" s="201"/>
      <c r="BJ1259" s="114"/>
      <c r="BK1259" s="114"/>
      <c r="BL1259" s="114"/>
      <c r="BM1259" s="114"/>
      <c r="BN1259" s="114"/>
      <c r="BP1259" s="114"/>
      <c r="BQ1259" s="115"/>
      <c r="BR1259" s="115"/>
      <c r="BS1259" s="115"/>
      <c r="BT1259" s="115"/>
      <c r="BU1259" s="115"/>
      <c r="BV1259" s="115"/>
      <c r="BW1259" s="115"/>
      <c r="BX1259" s="115"/>
      <c r="BY1259" s="115"/>
      <c r="BZ1259" s="115"/>
      <c r="CA1259" s="115"/>
      <c r="CB1259" s="115"/>
      <c r="CC1259" s="201"/>
      <c r="CD1259" s="201"/>
      <c r="CE1259" s="201"/>
      <c r="CG1259" s="223"/>
      <c r="CH1259" s="223"/>
      <c r="CI1259" s="223"/>
      <c r="CJ1259" s="223"/>
      <c r="CK1259" s="223"/>
      <c r="CL1259" s="223"/>
      <c r="CM1259" s="223"/>
      <c r="CN1259" s="223"/>
      <c r="CO1259" s="223"/>
      <c r="CP1259" s="223"/>
      <c r="CQ1259" s="223"/>
      <c r="CR1259" s="223"/>
      <c r="CS1259" s="223"/>
      <c r="CT1259" s="223"/>
      <c r="CU1259" s="223"/>
      <c r="CV1259" s="223"/>
      <c r="CW1259" s="201"/>
      <c r="CX1259" s="201"/>
    </row>
    <row r="1260" spans="3:102">
      <c r="C1260" s="116"/>
      <c r="E1260" s="205"/>
      <c r="F1260" s="205"/>
      <c r="G1260" s="205"/>
      <c r="H1260" s="205"/>
      <c r="I1260" s="205"/>
      <c r="K1260" s="114"/>
      <c r="L1260" s="114"/>
      <c r="M1260" s="114"/>
      <c r="N1260" s="114"/>
      <c r="O1260" s="114"/>
      <c r="Q1260" s="115"/>
      <c r="R1260" s="115"/>
      <c r="S1260" s="115"/>
      <c r="T1260" s="115"/>
      <c r="U1260" s="115"/>
      <c r="W1260" s="223"/>
      <c r="Z1260" s="205"/>
      <c r="AA1260" s="204"/>
      <c r="AB1260" s="204"/>
      <c r="AC1260" s="114"/>
      <c r="AD1260" s="221"/>
      <c r="AE1260" s="221"/>
      <c r="AF1260" s="115"/>
      <c r="AG1260" s="115"/>
      <c r="AH1260" s="115"/>
      <c r="AI1260" s="115"/>
      <c r="AJ1260" s="115"/>
      <c r="AK1260" s="202"/>
      <c r="AL1260" s="222"/>
      <c r="AO1260" s="205"/>
      <c r="AP1260" s="205"/>
      <c r="AQ1260" s="205"/>
      <c r="AR1260" s="205"/>
      <c r="AS1260" s="205"/>
      <c r="AT1260" s="205"/>
      <c r="AU1260" s="205"/>
      <c r="AV1260" s="205"/>
      <c r="AW1260" s="205"/>
      <c r="AX1260" s="205"/>
      <c r="AY1260" s="205"/>
      <c r="AZ1260" s="205"/>
      <c r="BA1260" s="205"/>
      <c r="BB1260" s="205"/>
      <c r="BC1260" s="205"/>
      <c r="BD1260" s="205"/>
      <c r="BE1260" s="215"/>
      <c r="BF1260" s="215"/>
      <c r="BG1260" s="215"/>
      <c r="BH1260" s="201"/>
      <c r="BJ1260" s="114"/>
      <c r="BK1260" s="114"/>
      <c r="BL1260" s="114"/>
      <c r="BM1260" s="114"/>
      <c r="BN1260" s="114"/>
      <c r="BP1260" s="114"/>
      <c r="BQ1260" s="115"/>
      <c r="BR1260" s="115"/>
      <c r="BS1260" s="115"/>
      <c r="BT1260" s="115"/>
      <c r="BU1260" s="115"/>
      <c r="BV1260" s="115"/>
      <c r="BW1260" s="115"/>
      <c r="BX1260" s="115"/>
      <c r="BY1260" s="115"/>
      <c r="BZ1260" s="115"/>
      <c r="CA1260" s="115"/>
      <c r="CB1260" s="115"/>
      <c r="CC1260" s="201"/>
      <c r="CD1260" s="201"/>
      <c r="CE1260" s="201"/>
      <c r="CG1260" s="223"/>
      <c r="CH1260" s="223"/>
      <c r="CI1260" s="223"/>
      <c r="CJ1260" s="223"/>
      <c r="CK1260" s="223"/>
      <c r="CL1260" s="223"/>
      <c r="CM1260" s="223"/>
      <c r="CN1260" s="223"/>
      <c r="CO1260" s="223"/>
      <c r="CP1260" s="223"/>
      <c r="CQ1260" s="223"/>
      <c r="CR1260" s="223"/>
      <c r="CS1260" s="223"/>
      <c r="CT1260" s="223"/>
      <c r="CU1260" s="223"/>
      <c r="CV1260" s="223"/>
      <c r="CW1260" s="201"/>
      <c r="CX1260" s="201"/>
    </row>
    <row r="1261" spans="3:102">
      <c r="C1261" s="116"/>
      <c r="E1261" s="205"/>
      <c r="F1261" s="205"/>
      <c r="G1261" s="205"/>
      <c r="H1261" s="205"/>
      <c r="I1261" s="205"/>
      <c r="K1261" s="114"/>
      <c r="L1261" s="114"/>
      <c r="M1261" s="114"/>
      <c r="N1261" s="114"/>
      <c r="O1261" s="114"/>
      <c r="Q1261" s="115"/>
      <c r="R1261" s="115"/>
      <c r="S1261" s="115"/>
      <c r="T1261" s="115"/>
      <c r="U1261" s="115"/>
      <c r="W1261" s="223"/>
      <c r="Z1261" s="205"/>
      <c r="AA1261" s="204"/>
      <c r="AB1261" s="204"/>
      <c r="AC1261" s="114"/>
      <c r="AD1261" s="221"/>
      <c r="AE1261" s="221"/>
      <c r="AF1261" s="115"/>
      <c r="AG1261" s="115"/>
      <c r="AH1261" s="115"/>
      <c r="AI1261" s="115"/>
      <c r="AJ1261" s="115"/>
      <c r="AK1261" s="202"/>
      <c r="AL1261" s="222"/>
      <c r="AO1261" s="205"/>
      <c r="AP1261" s="205"/>
      <c r="AQ1261" s="205"/>
      <c r="AR1261" s="205"/>
      <c r="AS1261" s="205"/>
      <c r="AT1261" s="205"/>
      <c r="AU1261" s="205"/>
      <c r="AV1261" s="205"/>
      <c r="AW1261" s="205"/>
      <c r="AX1261" s="205"/>
      <c r="AY1261" s="205"/>
      <c r="AZ1261" s="205"/>
      <c r="BA1261" s="205"/>
      <c r="BB1261" s="205"/>
      <c r="BC1261" s="205"/>
      <c r="BD1261" s="205"/>
      <c r="BE1261" s="215"/>
      <c r="BF1261" s="215"/>
      <c r="BG1261" s="215"/>
      <c r="BH1261" s="201"/>
      <c r="BJ1261" s="114"/>
      <c r="BK1261" s="114"/>
      <c r="BL1261" s="114"/>
      <c r="BM1261" s="114"/>
      <c r="BN1261" s="114"/>
      <c r="BP1261" s="114"/>
      <c r="BQ1261" s="115"/>
      <c r="BR1261" s="115"/>
      <c r="BS1261" s="115"/>
      <c r="BT1261" s="115"/>
      <c r="BU1261" s="115"/>
      <c r="BV1261" s="115"/>
      <c r="BW1261" s="115"/>
      <c r="BX1261" s="115"/>
      <c r="BY1261" s="115"/>
      <c r="BZ1261" s="115"/>
      <c r="CA1261" s="115"/>
      <c r="CB1261" s="115"/>
      <c r="CC1261" s="201"/>
      <c r="CD1261" s="201"/>
      <c r="CE1261" s="201"/>
      <c r="CG1261" s="223"/>
      <c r="CH1261" s="223"/>
      <c r="CI1261" s="223"/>
      <c r="CJ1261" s="223"/>
      <c r="CK1261" s="223"/>
      <c r="CL1261" s="223"/>
      <c r="CM1261" s="223"/>
      <c r="CN1261" s="223"/>
      <c r="CO1261" s="223"/>
      <c r="CP1261" s="223"/>
      <c r="CQ1261" s="223"/>
      <c r="CR1261" s="223"/>
      <c r="CS1261" s="223"/>
      <c r="CT1261" s="223"/>
      <c r="CU1261" s="223"/>
      <c r="CV1261" s="223"/>
      <c r="CW1261" s="201"/>
      <c r="CX1261" s="201"/>
    </row>
    <row r="1262" spans="3:102">
      <c r="C1262" s="116"/>
      <c r="E1262" s="205"/>
      <c r="F1262" s="205"/>
      <c r="G1262" s="205"/>
      <c r="H1262" s="205"/>
      <c r="I1262" s="205"/>
      <c r="K1262" s="114"/>
      <c r="L1262" s="114"/>
      <c r="M1262" s="114"/>
      <c r="N1262" s="114"/>
      <c r="O1262" s="114"/>
      <c r="Q1262" s="115"/>
      <c r="R1262" s="115"/>
      <c r="S1262" s="115"/>
      <c r="T1262" s="115"/>
      <c r="U1262" s="115"/>
      <c r="W1262" s="223"/>
      <c r="Z1262" s="205"/>
      <c r="AA1262" s="204"/>
      <c r="AB1262" s="204"/>
      <c r="AC1262" s="114"/>
      <c r="AD1262" s="221"/>
      <c r="AE1262" s="221"/>
      <c r="AF1262" s="115"/>
      <c r="AG1262" s="115"/>
      <c r="AH1262" s="115"/>
      <c r="AI1262" s="115"/>
      <c r="AJ1262" s="115"/>
      <c r="AK1262" s="202"/>
      <c r="AL1262" s="222"/>
      <c r="AO1262" s="205"/>
      <c r="AP1262" s="205"/>
      <c r="AQ1262" s="205"/>
      <c r="AR1262" s="205"/>
      <c r="AS1262" s="205"/>
      <c r="AT1262" s="205"/>
      <c r="AU1262" s="205"/>
      <c r="AV1262" s="205"/>
      <c r="AW1262" s="205"/>
      <c r="AX1262" s="205"/>
      <c r="AY1262" s="205"/>
      <c r="AZ1262" s="205"/>
      <c r="BA1262" s="205"/>
      <c r="BB1262" s="205"/>
      <c r="BC1262" s="205"/>
      <c r="BD1262" s="205"/>
      <c r="BE1262" s="215"/>
      <c r="BF1262" s="215"/>
      <c r="BG1262" s="215"/>
      <c r="BH1262" s="201"/>
      <c r="BJ1262" s="114"/>
      <c r="BK1262" s="114"/>
      <c r="BL1262" s="114"/>
      <c r="BM1262" s="114"/>
      <c r="BN1262" s="114"/>
      <c r="BP1262" s="114"/>
      <c r="BQ1262" s="115"/>
      <c r="BR1262" s="115"/>
      <c r="BS1262" s="115"/>
      <c r="BT1262" s="115"/>
      <c r="BU1262" s="115"/>
      <c r="BV1262" s="115"/>
      <c r="BW1262" s="115"/>
      <c r="BX1262" s="115"/>
      <c r="BY1262" s="115"/>
      <c r="BZ1262" s="115"/>
      <c r="CA1262" s="115"/>
      <c r="CB1262" s="115"/>
      <c r="CC1262" s="201"/>
      <c r="CD1262" s="201"/>
      <c r="CE1262" s="201"/>
      <c r="CG1262" s="223"/>
      <c r="CH1262" s="223"/>
      <c r="CI1262" s="223"/>
      <c r="CJ1262" s="223"/>
      <c r="CK1262" s="223"/>
      <c r="CL1262" s="223"/>
      <c r="CM1262" s="223"/>
      <c r="CN1262" s="223"/>
      <c r="CO1262" s="223"/>
      <c r="CP1262" s="223"/>
      <c r="CQ1262" s="223"/>
      <c r="CR1262" s="223"/>
      <c r="CS1262" s="223"/>
      <c r="CT1262" s="223"/>
      <c r="CU1262" s="223"/>
      <c r="CV1262" s="223"/>
      <c r="CW1262" s="201"/>
      <c r="CX1262" s="201"/>
    </row>
    <row r="1263" spans="3:102">
      <c r="C1263" s="116"/>
      <c r="E1263" s="205"/>
      <c r="F1263" s="205"/>
      <c r="G1263" s="205"/>
      <c r="H1263" s="205"/>
      <c r="I1263" s="205"/>
      <c r="K1263" s="114"/>
      <c r="L1263" s="114"/>
      <c r="M1263" s="114"/>
      <c r="N1263" s="114"/>
      <c r="O1263" s="114"/>
      <c r="Q1263" s="115"/>
      <c r="R1263" s="115"/>
      <c r="S1263" s="115"/>
      <c r="T1263" s="115"/>
      <c r="U1263" s="115"/>
      <c r="W1263" s="223"/>
      <c r="Z1263" s="205"/>
      <c r="AA1263" s="204"/>
      <c r="AB1263" s="204"/>
      <c r="AC1263" s="114"/>
      <c r="AD1263" s="221"/>
      <c r="AE1263" s="221"/>
      <c r="AF1263" s="115"/>
      <c r="AG1263" s="115"/>
      <c r="AH1263" s="115"/>
      <c r="AI1263" s="115"/>
      <c r="AJ1263" s="115"/>
      <c r="AK1263" s="202"/>
      <c r="AL1263" s="222"/>
      <c r="AO1263" s="205"/>
      <c r="AP1263" s="205"/>
      <c r="AQ1263" s="205"/>
      <c r="AR1263" s="205"/>
      <c r="AS1263" s="205"/>
      <c r="AT1263" s="205"/>
      <c r="AU1263" s="205"/>
      <c r="AV1263" s="205"/>
      <c r="AW1263" s="205"/>
      <c r="AX1263" s="205"/>
      <c r="AY1263" s="205"/>
      <c r="AZ1263" s="205"/>
      <c r="BA1263" s="205"/>
      <c r="BB1263" s="205"/>
      <c r="BC1263" s="205"/>
      <c r="BD1263" s="205"/>
      <c r="BE1263" s="215"/>
      <c r="BF1263" s="215"/>
      <c r="BG1263" s="215"/>
      <c r="BH1263" s="201"/>
      <c r="BJ1263" s="114"/>
      <c r="BK1263" s="114"/>
      <c r="BL1263" s="114"/>
      <c r="BM1263" s="114"/>
      <c r="BN1263" s="114"/>
      <c r="BP1263" s="114"/>
      <c r="BQ1263" s="115"/>
      <c r="BR1263" s="115"/>
      <c r="BS1263" s="115"/>
      <c r="BT1263" s="115"/>
      <c r="BU1263" s="115"/>
      <c r="BV1263" s="115"/>
      <c r="BW1263" s="115"/>
      <c r="BX1263" s="115"/>
      <c r="BY1263" s="115"/>
      <c r="BZ1263" s="115"/>
      <c r="CA1263" s="115"/>
      <c r="CB1263" s="115"/>
      <c r="CC1263" s="201"/>
      <c r="CD1263" s="201"/>
      <c r="CE1263" s="201"/>
      <c r="CG1263" s="223"/>
      <c r="CH1263" s="223"/>
      <c r="CI1263" s="223"/>
      <c r="CJ1263" s="223"/>
      <c r="CK1263" s="223"/>
      <c r="CL1263" s="223"/>
      <c r="CM1263" s="223"/>
      <c r="CN1263" s="223"/>
      <c r="CO1263" s="223"/>
      <c r="CP1263" s="223"/>
      <c r="CQ1263" s="223"/>
      <c r="CR1263" s="223"/>
      <c r="CS1263" s="223"/>
      <c r="CT1263" s="223"/>
      <c r="CU1263" s="223"/>
      <c r="CV1263" s="223"/>
      <c r="CW1263" s="201"/>
      <c r="CX1263" s="201"/>
    </row>
    <row r="1264" spans="3:102">
      <c r="C1264" s="116"/>
      <c r="E1264" s="205"/>
      <c r="F1264" s="205"/>
      <c r="G1264" s="205"/>
      <c r="H1264" s="205"/>
      <c r="I1264" s="205"/>
      <c r="K1264" s="114"/>
      <c r="L1264" s="114"/>
      <c r="M1264" s="114"/>
      <c r="N1264" s="114"/>
      <c r="O1264" s="114"/>
      <c r="Q1264" s="115"/>
      <c r="R1264" s="115"/>
      <c r="S1264" s="115"/>
      <c r="T1264" s="115"/>
      <c r="U1264" s="115"/>
      <c r="W1264" s="223"/>
      <c r="Z1264" s="205"/>
      <c r="AA1264" s="204"/>
      <c r="AB1264" s="204"/>
      <c r="AC1264" s="114"/>
      <c r="AD1264" s="221"/>
      <c r="AE1264" s="221"/>
      <c r="AF1264" s="115"/>
      <c r="AG1264" s="115"/>
      <c r="AH1264" s="115"/>
      <c r="AI1264" s="115"/>
      <c r="AJ1264" s="115"/>
      <c r="AK1264" s="202"/>
      <c r="AL1264" s="222"/>
      <c r="AO1264" s="205"/>
      <c r="AP1264" s="205"/>
      <c r="AQ1264" s="205"/>
      <c r="AR1264" s="205"/>
      <c r="AS1264" s="205"/>
      <c r="AT1264" s="205"/>
      <c r="AU1264" s="205"/>
      <c r="AV1264" s="205"/>
      <c r="AW1264" s="205"/>
      <c r="AX1264" s="205"/>
      <c r="AY1264" s="205"/>
      <c r="AZ1264" s="205"/>
      <c r="BA1264" s="205"/>
      <c r="BB1264" s="205"/>
      <c r="BC1264" s="205"/>
      <c r="BD1264" s="205"/>
      <c r="BE1264" s="215"/>
      <c r="BF1264" s="215"/>
      <c r="BG1264" s="215"/>
      <c r="BH1264" s="201"/>
      <c r="BJ1264" s="114"/>
      <c r="BK1264" s="114"/>
      <c r="BL1264" s="114"/>
      <c r="BM1264" s="114"/>
      <c r="BN1264" s="114"/>
      <c r="BP1264" s="114"/>
      <c r="BQ1264" s="115"/>
      <c r="BR1264" s="115"/>
      <c r="BS1264" s="115"/>
      <c r="BT1264" s="115"/>
      <c r="BU1264" s="115"/>
      <c r="BV1264" s="115"/>
      <c r="BW1264" s="115"/>
      <c r="BX1264" s="115"/>
      <c r="BY1264" s="115"/>
      <c r="BZ1264" s="115"/>
      <c r="CA1264" s="115"/>
      <c r="CB1264" s="115"/>
      <c r="CC1264" s="201"/>
      <c r="CD1264" s="201"/>
      <c r="CE1264" s="201"/>
      <c r="CG1264" s="223"/>
      <c r="CH1264" s="223"/>
      <c r="CI1264" s="223"/>
      <c r="CJ1264" s="223"/>
      <c r="CK1264" s="223"/>
      <c r="CL1264" s="223"/>
      <c r="CM1264" s="223"/>
      <c r="CN1264" s="223"/>
      <c r="CO1264" s="223"/>
      <c r="CP1264" s="223"/>
      <c r="CQ1264" s="223"/>
      <c r="CR1264" s="223"/>
      <c r="CS1264" s="223"/>
      <c r="CT1264" s="223"/>
      <c r="CU1264" s="223"/>
      <c r="CV1264" s="223"/>
      <c r="CW1264" s="201"/>
      <c r="CX1264" s="201"/>
    </row>
    <row r="1265" spans="3:102">
      <c r="C1265" s="116"/>
      <c r="E1265" s="205"/>
      <c r="F1265" s="205"/>
      <c r="G1265" s="205"/>
      <c r="H1265" s="205"/>
      <c r="I1265" s="205"/>
      <c r="K1265" s="114"/>
      <c r="L1265" s="114"/>
      <c r="M1265" s="114"/>
      <c r="N1265" s="114"/>
      <c r="O1265" s="114"/>
      <c r="Q1265" s="115"/>
      <c r="R1265" s="115"/>
      <c r="S1265" s="115"/>
      <c r="T1265" s="115"/>
      <c r="U1265" s="115"/>
      <c r="W1265" s="223"/>
      <c r="Z1265" s="205"/>
      <c r="AA1265" s="204"/>
      <c r="AB1265" s="204"/>
      <c r="AC1265" s="114"/>
      <c r="AD1265" s="221"/>
      <c r="AE1265" s="221"/>
      <c r="AF1265" s="115"/>
      <c r="AG1265" s="115"/>
      <c r="AH1265" s="115"/>
      <c r="AI1265" s="115"/>
      <c r="AJ1265" s="115"/>
      <c r="AK1265" s="202"/>
      <c r="AL1265" s="222"/>
      <c r="AO1265" s="205"/>
      <c r="AP1265" s="205"/>
      <c r="AQ1265" s="205"/>
      <c r="AR1265" s="205"/>
      <c r="AS1265" s="205"/>
      <c r="AT1265" s="205"/>
      <c r="AU1265" s="205"/>
      <c r="AV1265" s="205"/>
      <c r="AW1265" s="205"/>
      <c r="AX1265" s="205"/>
      <c r="AY1265" s="205"/>
      <c r="AZ1265" s="205"/>
      <c r="BA1265" s="205"/>
      <c r="BB1265" s="205"/>
      <c r="BC1265" s="205"/>
      <c r="BD1265" s="205"/>
      <c r="BE1265" s="215"/>
      <c r="BF1265" s="215"/>
      <c r="BG1265" s="215"/>
      <c r="BH1265" s="201"/>
      <c r="BJ1265" s="114"/>
      <c r="BK1265" s="114"/>
      <c r="BL1265" s="114"/>
      <c r="BM1265" s="114"/>
      <c r="BN1265" s="114"/>
      <c r="BP1265" s="114"/>
      <c r="BQ1265" s="115"/>
      <c r="BR1265" s="115"/>
      <c r="BS1265" s="115"/>
      <c r="BT1265" s="115"/>
      <c r="BU1265" s="115"/>
      <c r="BV1265" s="115"/>
      <c r="BW1265" s="115"/>
      <c r="BX1265" s="115"/>
      <c r="BY1265" s="115"/>
      <c r="BZ1265" s="115"/>
      <c r="CA1265" s="115"/>
      <c r="CB1265" s="115"/>
      <c r="CC1265" s="201"/>
      <c r="CD1265" s="201"/>
      <c r="CE1265" s="201"/>
      <c r="CG1265" s="223"/>
      <c r="CH1265" s="223"/>
      <c r="CI1265" s="223"/>
      <c r="CJ1265" s="223"/>
      <c r="CK1265" s="223"/>
      <c r="CL1265" s="223"/>
      <c r="CM1265" s="223"/>
      <c r="CN1265" s="223"/>
      <c r="CO1265" s="223"/>
      <c r="CP1265" s="223"/>
      <c r="CQ1265" s="223"/>
      <c r="CR1265" s="223"/>
      <c r="CS1265" s="223"/>
      <c r="CT1265" s="223"/>
      <c r="CU1265" s="223"/>
      <c r="CV1265" s="223"/>
      <c r="CW1265" s="201"/>
      <c r="CX1265" s="201"/>
    </row>
    <row r="1266" spans="3:102">
      <c r="C1266" s="116"/>
      <c r="E1266" s="205"/>
      <c r="F1266" s="205"/>
      <c r="G1266" s="205"/>
      <c r="H1266" s="205"/>
      <c r="I1266" s="205"/>
      <c r="K1266" s="114"/>
      <c r="L1266" s="114"/>
      <c r="M1266" s="114"/>
      <c r="N1266" s="114"/>
      <c r="O1266" s="114"/>
      <c r="Q1266" s="115"/>
      <c r="R1266" s="115"/>
      <c r="S1266" s="115"/>
      <c r="T1266" s="115"/>
      <c r="U1266" s="115"/>
      <c r="W1266" s="223"/>
      <c r="Z1266" s="205"/>
      <c r="AA1266" s="204"/>
      <c r="AB1266" s="204"/>
      <c r="AC1266" s="114"/>
      <c r="AD1266" s="221"/>
      <c r="AE1266" s="221"/>
      <c r="AF1266" s="115"/>
      <c r="AG1266" s="115"/>
      <c r="AH1266" s="115"/>
      <c r="AI1266" s="115"/>
      <c r="AJ1266" s="115"/>
      <c r="AK1266" s="202"/>
      <c r="AL1266" s="222"/>
      <c r="AO1266" s="205"/>
      <c r="AP1266" s="205"/>
      <c r="AQ1266" s="205"/>
      <c r="AR1266" s="205"/>
      <c r="AS1266" s="205"/>
      <c r="AT1266" s="205"/>
      <c r="AU1266" s="205"/>
      <c r="AV1266" s="205"/>
      <c r="AW1266" s="205"/>
      <c r="AX1266" s="205"/>
      <c r="AY1266" s="205"/>
      <c r="AZ1266" s="205"/>
      <c r="BA1266" s="205"/>
      <c r="BB1266" s="205"/>
      <c r="BC1266" s="205"/>
      <c r="BD1266" s="205"/>
      <c r="BE1266" s="215"/>
      <c r="BF1266" s="215"/>
      <c r="BG1266" s="215"/>
      <c r="BH1266" s="201"/>
      <c r="BJ1266" s="114"/>
      <c r="BK1266" s="114"/>
      <c r="BL1266" s="114"/>
      <c r="BM1266" s="114"/>
      <c r="BN1266" s="114"/>
      <c r="BP1266" s="114"/>
      <c r="BQ1266" s="115"/>
      <c r="BR1266" s="115"/>
      <c r="BS1266" s="115"/>
      <c r="BT1266" s="115"/>
      <c r="BU1266" s="115"/>
      <c r="BV1266" s="115"/>
      <c r="BW1266" s="115"/>
      <c r="BX1266" s="115"/>
      <c r="BY1266" s="115"/>
      <c r="BZ1266" s="115"/>
      <c r="CA1266" s="115"/>
      <c r="CB1266" s="115"/>
      <c r="CC1266" s="201"/>
      <c r="CD1266" s="201"/>
      <c r="CE1266" s="201"/>
      <c r="CG1266" s="223"/>
      <c r="CH1266" s="223"/>
      <c r="CI1266" s="223"/>
      <c r="CJ1266" s="223"/>
      <c r="CK1266" s="223"/>
      <c r="CL1266" s="223"/>
      <c r="CM1266" s="223"/>
      <c r="CN1266" s="223"/>
      <c r="CO1266" s="223"/>
      <c r="CP1266" s="223"/>
      <c r="CQ1266" s="223"/>
      <c r="CR1266" s="223"/>
      <c r="CS1266" s="223"/>
      <c r="CT1266" s="223"/>
      <c r="CU1266" s="223"/>
      <c r="CV1266" s="223"/>
      <c r="CW1266" s="201"/>
      <c r="CX1266" s="201"/>
    </row>
    <row r="1267" spans="3:102">
      <c r="C1267" s="116"/>
      <c r="E1267" s="205"/>
      <c r="F1267" s="205"/>
      <c r="G1267" s="205"/>
      <c r="H1267" s="205"/>
      <c r="I1267" s="205"/>
      <c r="K1267" s="114"/>
      <c r="L1267" s="114"/>
      <c r="M1267" s="114"/>
      <c r="N1267" s="114"/>
      <c r="O1267" s="114"/>
      <c r="Q1267" s="115"/>
      <c r="R1267" s="115"/>
      <c r="S1267" s="115"/>
      <c r="T1267" s="115"/>
      <c r="U1267" s="115"/>
      <c r="W1267" s="223"/>
      <c r="Z1267" s="205"/>
      <c r="AA1267" s="204"/>
      <c r="AB1267" s="204"/>
      <c r="AC1267" s="114"/>
      <c r="AD1267" s="221"/>
      <c r="AE1267" s="221"/>
      <c r="AF1267" s="115"/>
      <c r="AG1267" s="115"/>
      <c r="AH1267" s="115"/>
      <c r="AI1267" s="115"/>
      <c r="AJ1267" s="115"/>
      <c r="AK1267" s="202"/>
      <c r="AL1267" s="222"/>
      <c r="AO1267" s="205"/>
      <c r="AP1267" s="205"/>
      <c r="AQ1267" s="205"/>
      <c r="AR1267" s="205"/>
      <c r="AS1267" s="205"/>
      <c r="AT1267" s="205"/>
      <c r="AU1267" s="205"/>
      <c r="AV1267" s="205"/>
      <c r="AW1267" s="205"/>
      <c r="AX1267" s="205"/>
      <c r="AY1267" s="205"/>
      <c r="AZ1267" s="205"/>
      <c r="BA1267" s="205"/>
      <c r="BB1267" s="205"/>
      <c r="BC1267" s="205"/>
      <c r="BD1267" s="205"/>
      <c r="BE1267" s="215"/>
      <c r="BF1267" s="215"/>
      <c r="BG1267" s="215"/>
      <c r="BH1267" s="201"/>
      <c r="BJ1267" s="114"/>
      <c r="BK1267" s="114"/>
      <c r="BL1267" s="114"/>
      <c r="BM1267" s="114"/>
      <c r="BN1267" s="114"/>
      <c r="BP1267" s="114"/>
      <c r="BQ1267" s="115"/>
      <c r="BR1267" s="115"/>
      <c r="BS1267" s="115"/>
      <c r="BT1267" s="115"/>
      <c r="BU1267" s="115"/>
      <c r="BV1267" s="115"/>
      <c r="BW1267" s="115"/>
      <c r="BX1267" s="115"/>
      <c r="BY1267" s="115"/>
      <c r="BZ1267" s="115"/>
      <c r="CA1267" s="115"/>
      <c r="CB1267" s="115"/>
      <c r="CC1267" s="201"/>
      <c r="CD1267" s="201"/>
      <c r="CE1267" s="201"/>
      <c r="CG1267" s="223"/>
      <c r="CH1267" s="223"/>
      <c r="CI1267" s="223"/>
      <c r="CJ1267" s="223"/>
      <c r="CK1267" s="223"/>
      <c r="CL1267" s="223"/>
      <c r="CM1267" s="223"/>
      <c r="CN1267" s="223"/>
      <c r="CO1267" s="223"/>
      <c r="CP1267" s="223"/>
      <c r="CQ1267" s="223"/>
      <c r="CR1267" s="223"/>
      <c r="CS1267" s="223"/>
      <c r="CT1267" s="223"/>
      <c r="CU1267" s="223"/>
      <c r="CV1267" s="223"/>
      <c r="CW1267" s="201"/>
      <c r="CX1267" s="201"/>
    </row>
    <row r="1268" spans="3:102">
      <c r="C1268" s="116"/>
      <c r="E1268" s="205"/>
      <c r="F1268" s="205"/>
      <c r="G1268" s="205"/>
      <c r="H1268" s="205"/>
      <c r="I1268" s="205"/>
      <c r="K1268" s="114"/>
      <c r="L1268" s="114"/>
      <c r="M1268" s="114"/>
      <c r="N1268" s="114"/>
      <c r="O1268" s="114"/>
      <c r="Q1268" s="115"/>
      <c r="R1268" s="115"/>
      <c r="S1268" s="115"/>
      <c r="T1268" s="115"/>
      <c r="U1268" s="115"/>
      <c r="W1268" s="223"/>
      <c r="Z1268" s="205"/>
      <c r="AA1268" s="204"/>
      <c r="AB1268" s="204"/>
      <c r="AC1268" s="114"/>
      <c r="AD1268" s="221"/>
      <c r="AE1268" s="221"/>
      <c r="AF1268" s="115"/>
      <c r="AG1268" s="115"/>
      <c r="AH1268" s="115"/>
      <c r="AI1268" s="115"/>
      <c r="AJ1268" s="115"/>
      <c r="AK1268" s="202"/>
      <c r="AL1268" s="222"/>
      <c r="AO1268" s="205"/>
      <c r="AP1268" s="205"/>
      <c r="AQ1268" s="205"/>
      <c r="AR1268" s="205"/>
      <c r="AS1268" s="205"/>
      <c r="AT1268" s="205"/>
      <c r="AU1268" s="205"/>
      <c r="AV1268" s="205"/>
      <c r="AW1268" s="205"/>
      <c r="AX1268" s="205"/>
      <c r="AY1268" s="205"/>
      <c r="AZ1268" s="205"/>
      <c r="BA1268" s="205"/>
      <c r="BB1268" s="205"/>
      <c r="BC1268" s="205"/>
      <c r="BD1268" s="205"/>
      <c r="BE1268" s="215"/>
      <c r="BF1268" s="215"/>
      <c r="BG1268" s="215"/>
      <c r="BH1268" s="201"/>
      <c r="BJ1268" s="114"/>
      <c r="BK1268" s="114"/>
      <c r="BL1268" s="114"/>
      <c r="BM1268" s="114"/>
      <c r="BN1268" s="114"/>
      <c r="BP1268" s="114"/>
      <c r="BQ1268" s="115"/>
      <c r="BR1268" s="115"/>
      <c r="BS1268" s="115"/>
      <c r="BT1268" s="115"/>
      <c r="BU1268" s="115"/>
      <c r="BV1268" s="115"/>
      <c r="BW1268" s="115"/>
      <c r="BX1268" s="115"/>
      <c r="BY1268" s="115"/>
      <c r="BZ1268" s="115"/>
      <c r="CA1268" s="115"/>
      <c r="CB1268" s="115"/>
      <c r="CC1268" s="201"/>
      <c r="CD1268" s="201"/>
      <c r="CE1268" s="201"/>
      <c r="CG1268" s="223"/>
      <c r="CH1268" s="223"/>
      <c r="CI1268" s="223"/>
      <c r="CJ1268" s="223"/>
      <c r="CK1268" s="223"/>
      <c r="CL1268" s="223"/>
      <c r="CM1268" s="223"/>
      <c r="CN1268" s="223"/>
      <c r="CO1268" s="223"/>
      <c r="CP1268" s="223"/>
      <c r="CQ1268" s="223"/>
      <c r="CR1268" s="223"/>
      <c r="CS1268" s="223"/>
      <c r="CT1268" s="223"/>
      <c r="CU1268" s="223"/>
      <c r="CV1268" s="223"/>
      <c r="CW1268" s="201"/>
      <c r="CX1268" s="201"/>
    </row>
    <row r="1269" spans="3:102">
      <c r="C1269" s="116"/>
      <c r="E1269" s="205"/>
      <c r="F1269" s="205"/>
      <c r="G1269" s="205"/>
      <c r="H1269" s="205"/>
      <c r="I1269" s="205"/>
      <c r="K1269" s="114"/>
      <c r="L1269" s="114"/>
      <c r="M1269" s="114"/>
      <c r="N1269" s="114"/>
      <c r="O1269" s="114"/>
      <c r="Q1269" s="115"/>
      <c r="R1269" s="115"/>
      <c r="S1269" s="115"/>
      <c r="T1269" s="115"/>
      <c r="U1269" s="115"/>
      <c r="W1269" s="223"/>
      <c r="Z1269" s="205"/>
      <c r="AA1269" s="204"/>
      <c r="AB1269" s="204"/>
      <c r="AC1269" s="114"/>
      <c r="AD1269" s="221"/>
      <c r="AE1269" s="221"/>
      <c r="AF1269" s="115"/>
      <c r="AG1269" s="115"/>
      <c r="AH1269" s="115"/>
      <c r="AI1269" s="115"/>
      <c r="AJ1269" s="115"/>
      <c r="AK1269" s="202"/>
      <c r="AL1269" s="222"/>
      <c r="AO1269" s="205"/>
      <c r="AP1269" s="205"/>
      <c r="AQ1269" s="205"/>
      <c r="AR1269" s="205"/>
      <c r="AS1269" s="205"/>
      <c r="AT1269" s="205"/>
      <c r="AU1269" s="205"/>
      <c r="AV1269" s="205"/>
      <c r="AW1269" s="205"/>
      <c r="AX1269" s="205"/>
      <c r="AY1269" s="205"/>
      <c r="AZ1269" s="205"/>
      <c r="BA1269" s="205"/>
      <c r="BB1269" s="205"/>
      <c r="BC1269" s="205"/>
      <c r="BD1269" s="205"/>
      <c r="BE1269" s="215"/>
      <c r="BF1269" s="215"/>
      <c r="BG1269" s="215"/>
      <c r="BH1269" s="201"/>
      <c r="BJ1269" s="114"/>
      <c r="BK1269" s="114"/>
      <c r="BL1269" s="114"/>
      <c r="BM1269" s="114"/>
      <c r="BN1269" s="114"/>
      <c r="BP1269" s="114"/>
      <c r="BQ1269" s="115"/>
      <c r="BR1269" s="115"/>
      <c r="BS1269" s="115"/>
      <c r="BT1269" s="115"/>
      <c r="BU1269" s="115"/>
      <c r="BV1269" s="115"/>
      <c r="BW1269" s="115"/>
      <c r="BX1269" s="115"/>
      <c r="BY1269" s="115"/>
      <c r="BZ1269" s="115"/>
      <c r="CA1269" s="115"/>
      <c r="CB1269" s="115"/>
      <c r="CC1269" s="201"/>
      <c r="CD1269" s="201"/>
      <c r="CE1269" s="201"/>
      <c r="CG1269" s="223"/>
      <c r="CH1269" s="223"/>
      <c r="CI1269" s="223"/>
      <c r="CJ1269" s="223"/>
      <c r="CK1269" s="223"/>
      <c r="CL1269" s="223"/>
      <c r="CM1269" s="223"/>
      <c r="CN1269" s="223"/>
      <c r="CO1269" s="223"/>
      <c r="CP1269" s="223"/>
      <c r="CQ1269" s="223"/>
      <c r="CR1269" s="223"/>
      <c r="CS1269" s="223"/>
      <c r="CT1269" s="223"/>
      <c r="CU1269" s="223"/>
      <c r="CV1269" s="223"/>
      <c r="CW1269" s="201"/>
      <c r="CX1269" s="201"/>
    </row>
    <row r="1270" spans="3:102">
      <c r="C1270" s="116"/>
      <c r="E1270" s="205"/>
      <c r="F1270" s="205"/>
      <c r="G1270" s="205"/>
      <c r="H1270" s="205"/>
      <c r="I1270" s="205"/>
      <c r="K1270" s="114"/>
      <c r="L1270" s="114"/>
      <c r="M1270" s="114"/>
      <c r="N1270" s="114"/>
      <c r="O1270" s="114"/>
      <c r="Q1270" s="115"/>
      <c r="R1270" s="115"/>
      <c r="S1270" s="115"/>
      <c r="T1270" s="115"/>
      <c r="U1270" s="115"/>
      <c r="W1270" s="223"/>
      <c r="Z1270" s="205"/>
      <c r="AA1270" s="204"/>
      <c r="AB1270" s="204"/>
      <c r="AC1270" s="114"/>
      <c r="AD1270" s="221"/>
      <c r="AE1270" s="221"/>
      <c r="AF1270" s="115"/>
      <c r="AG1270" s="115"/>
      <c r="AH1270" s="115"/>
      <c r="AI1270" s="115"/>
      <c r="AJ1270" s="115"/>
      <c r="AK1270" s="202"/>
      <c r="AL1270" s="222"/>
      <c r="AO1270" s="205"/>
      <c r="AP1270" s="205"/>
      <c r="AQ1270" s="205"/>
      <c r="AR1270" s="205"/>
      <c r="AS1270" s="205"/>
      <c r="AT1270" s="205"/>
      <c r="AU1270" s="205"/>
      <c r="AV1270" s="205"/>
      <c r="AW1270" s="205"/>
      <c r="AX1270" s="205"/>
      <c r="AY1270" s="205"/>
      <c r="AZ1270" s="205"/>
      <c r="BA1270" s="205"/>
      <c r="BB1270" s="205"/>
      <c r="BC1270" s="205"/>
      <c r="BD1270" s="205"/>
      <c r="BE1270" s="215"/>
      <c r="BF1270" s="215"/>
      <c r="BG1270" s="215"/>
      <c r="BH1270" s="201"/>
      <c r="BJ1270" s="114"/>
      <c r="BK1270" s="114"/>
      <c r="BL1270" s="114"/>
      <c r="BM1270" s="114"/>
      <c r="BN1270" s="114"/>
      <c r="BP1270" s="114"/>
      <c r="BQ1270" s="115"/>
      <c r="BR1270" s="115"/>
      <c r="BS1270" s="115"/>
      <c r="BT1270" s="115"/>
      <c r="BU1270" s="115"/>
      <c r="BV1270" s="115"/>
      <c r="BW1270" s="115"/>
      <c r="BX1270" s="115"/>
      <c r="BY1270" s="115"/>
      <c r="BZ1270" s="115"/>
      <c r="CA1270" s="115"/>
      <c r="CB1270" s="115"/>
      <c r="CC1270" s="201"/>
      <c r="CD1270" s="201"/>
      <c r="CE1270" s="201"/>
      <c r="CG1270" s="223"/>
      <c r="CH1270" s="223"/>
      <c r="CI1270" s="223"/>
      <c r="CJ1270" s="223"/>
      <c r="CK1270" s="223"/>
      <c r="CL1270" s="223"/>
      <c r="CM1270" s="223"/>
      <c r="CN1270" s="223"/>
      <c r="CO1270" s="223"/>
      <c r="CP1270" s="223"/>
      <c r="CQ1270" s="223"/>
      <c r="CR1270" s="223"/>
      <c r="CS1270" s="223"/>
      <c r="CT1270" s="223"/>
      <c r="CU1270" s="223"/>
      <c r="CV1270" s="223"/>
      <c r="CW1270" s="201"/>
      <c r="CX1270" s="201"/>
    </row>
    <row r="1271" spans="3:102">
      <c r="C1271" s="116"/>
      <c r="E1271" s="205"/>
      <c r="F1271" s="205"/>
      <c r="G1271" s="205"/>
      <c r="H1271" s="205"/>
      <c r="I1271" s="205"/>
      <c r="K1271" s="114"/>
      <c r="L1271" s="114"/>
      <c r="M1271" s="114"/>
      <c r="N1271" s="114"/>
      <c r="O1271" s="114"/>
      <c r="Q1271" s="115"/>
      <c r="R1271" s="115"/>
      <c r="S1271" s="115"/>
      <c r="T1271" s="115"/>
      <c r="U1271" s="115"/>
      <c r="W1271" s="223"/>
      <c r="Z1271" s="205"/>
      <c r="AA1271" s="204"/>
      <c r="AB1271" s="204"/>
      <c r="AC1271" s="114"/>
      <c r="AD1271" s="221"/>
      <c r="AE1271" s="221"/>
      <c r="AF1271" s="115"/>
      <c r="AG1271" s="115"/>
      <c r="AH1271" s="115"/>
      <c r="AI1271" s="115"/>
      <c r="AJ1271" s="115"/>
      <c r="AK1271" s="202"/>
      <c r="AL1271" s="222"/>
      <c r="AO1271" s="205"/>
      <c r="AP1271" s="205"/>
      <c r="AQ1271" s="205"/>
      <c r="AR1271" s="205"/>
      <c r="AS1271" s="205"/>
      <c r="AT1271" s="205"/>
      <c r="AU1271" s="205"/>
      <c r="AV1271" s="205"/>
      <c r="AW1271" s="205"/>
      <c r="AX1271" s="205"/>
      <c r="AY1271" s="205"/>
      <c r="AZ1271" s="205"/>
      <c r="BA1271" s="205"/>
      <c r="BB1271" s="205"/>
      <c r="BC1271" s="205"/>
      <c r="BD1271" s="205"/>
      <c r="BE1271" s="215"/>
      <c r="BF1271" s="215"/>
      <c r="BG1271" s="215"/>
      <c r="BH1271" s="201"/>
      <c r="BJ1271" s="114"/>
      <c r="BK1271" s="114"/>
      <c r="BL1271" s="114"/>
      <c r="BM1271" s="114"/>
      <c r="BN1271" s="114"/>
      <c r="BP1271" s="114"/>
      <c r="BQ1271" s="115"/>
      <c r="BR1271" s="115"/>
      <c r="BS1271" s="115"/>
      <c r="BT1271" s="115"/>
      <c r="BU1271" s="115"/>
      <c r="BV1271" s="115"/>
      <c r="BW1271" s="115"/>
      <c r="BX1271" s="115"/>
      <c r="BY1271" s="115"/>
      <c r="BZ1271" s="115"/>
      <c r="CA1271" s="115"/>
      <c r="CB1271" s="115"/>
      <c r="CC1271" s="201"/>
      <c r="CD1271" s="201"/>
      <c r="CE1271" s="201"/>
      <c r="CG1271" s="223"/>
      <c r="CH1271" s="223"/>
      <c r="CI1271" s="223"/>
      <c r="CJ1271" s="223"/>
      <c r="CK1271" s="223"/>
      <c r="CL1271" s="223"/>
      <c r="CM1271" s="223"/>
      <c r="CN1271" s="223"/>
      <c r="CO1271" s="223"/>
      <c r="CP1271" s="223"/>
      <c r="CQ1271" s="223"/>
      <c r="CR1271" s="223"/>
      <c r="CS1271" s="223"/>
      <c r="CT1271" s="223"/>
      <c r="CU1271" s="223"/>
      <c r="CV1271" s="223"/>
      <c r="CW1271" s="201"/>
      <c r="CX1271" s="201"/>
    </row>
    <row r="1272" spans="3:102">
      <c r="C1272" s="116"/>
      <c r="E1272" s="205"/>
      <c r="F1272" s="205"/>
      <c r="G1272" s="205"/>
      <c r="H1272" s="205"/>
      <c r="I1272" s="205"/>
      <c r="K1272" s="114"/>
      <c r="L1272" s="114"/>
      <c r="M1272" s="114"/>
      <c r="N1272" s="114"/>
      <c r="O1272" s="114"/>
      <c r="Q1272" s="115"/>
      <c r="R1272" s="115"/>
      <c r="S1272" s="115"/>
      <c r="T1272" s="115"/>
      <c r="U1272" s="115"/>
      <c r="W1272" s="223"/>
      <c r="Z1272" s="205"/>
      <c r="AA1272" s="204"/>
      <c r="AB1272" s="204"/>
      <c r="AC1272" s="114"/>
      <c r="AD1272" s="221"/>
      <c r="AE1272" s="221"/>
      <c r="AF1272" s="115"/>
      <c r="AG1272" s="115"/>
      <c r="AH1272" s="115"/>
      <c r="AI1272" s="115"/>
      <c r="AJ1272" s="115"/>
      <c r="AK1272" s="202"/>
      <c r="AL1272" s="222"/>
      <c r="AO1272" s="205"/>
      <c r="AP1272" s="205"/>
      <c r="AQ1272" s="205"/>
      <c r="AR1272" s="205"/>
      <c r="AS1272" s="205"/>
      <c r="AT1272" s="205"/>
      <c r="AU1272" s="205"/>
      <c r="AV1272" s="205"/>
      <c r="AW1272" s="205"/>
      <c r="AX1272" s="205"/>
      <c r="AY1272" s="205"/>
      <c r="AZ1272" s="205"/>
      <c r="BA1272" s="205"/>
      <c r="BB1272" s="205"/>
      <c r="BC1272" s="205"/>
      <c r="BD1272" s="205"/>
      <c r="BE1272" s="215"/>
      <c r="BF1272" s="215"/>
      <c r="BG1272" s="215"/>
      <c r="BH1272" s="201"/>
      <c r="BJ1272" s="114"/>
      <c r="BK1272" s="114"/>
      <c r="BL1272" s="114"/>
      <c r="BM1272" s="114"/>
      <c r="BN1272" s="114"/>
      <c r="BP1272" s="114"/>
      <c r="BQ1272" s="115"/>
      <c r="BR1272" s="115"/>
      <c r="BS1272" s="115"/>
      <c r="BT1272" s="115"/>
      <c r="BU1272" s="115"/>
      <c r="BV1272" s="115"/>
      <c r="BW1272" s="115"/>
      <c r="BX1272" s="115"/>
      <c r="BY1272" s="115"/>
      <c r="BZ1272" s="115"/>
      <c r="CA1272" s="115"/>
      <c r="CB1272" s="115"/>
      <c r="CC1272" s="201"/>
      <c r="CD1272" s="201"/>
      <c r="CE1272" s="201"/>
      <c r="CG1272" s="223"/>
      <c r="CH1272" s="223"/>
      <c r="CI1272" s="223"/>
      <c r="CJ1272" s="223"/>
      <c r="CK1272" s="223"/>
      <c r="CL1272" s="223"/>
      <c r="CM1272" s="223"/>
      <c r="CN1272" s="223"/>
      <c r="CO1272" s="223"/>
      <c r="CP1272" s="223"/>
      <c r="CQ1272" s="223"/>
      <c r="CR1272" s="223"/>
      <c r="CS1272" s="223"/>
      <c r="CT1272" s="223"/>
      <c r="CU1272" s="223"/>
      <c r="CV1272" s="223"/>
      <c r="CW1272" s="201"/>
      <c r="CX1272" s="201"/>
    </row>
    <row r="1273" spans="3:102">
      <c r="C1273" s="116"/>
      <c r="E1273" s="205"/>
      <c r="F1273" s="205"/>
      <c r="G1273" s="205"/>
      <c r="H1273" s="205"/>
      <c r="I1273" s="205"/>
      <c r="K1273" s="114"/>
      <c r="L1273" s="114"/>
      <c r="M1273" s="114"/>
      <c r="N1273" s="114"/>
      <c r="O1273" s="114"/>
      <c r="Q1273" s="115"/>
      <c r="R1273" s="115"/>
      <c r="S1273" s="115"/>
      <c r="T1273" s="115"/>
      <c r="U1273" s="115"/>
      <c r="W1273" s="223"/>
      <c r="Z1273" s="205"/>
      <c r="AA1273" s="204"/>
      <c r="AB1273" s="204"/>
      <c r="AC1273" s="114"/>
      <c r="AD1273" s="221"/>
      <c r="AE1273" s="221"/>
      <c r="AF1273" s="115"/>
      <c r="AG1273" s="115"/>
      <c r="AH1273" s="115"/>
      <c r="AI1273" s="115"/>
      <c r="AJ1273" s="115"/>
      <c r="AK1273" s="202"/>
      <c r="AL1273" s="222"/>
      <c r="AO1273" s="205"/>
      <c r="AP1273" s="205"/>
      <c r="AQ1273" s="205"/>
      <c r="AR1273" s="205"/>
      <c r="AS1273" s="205"/>
      <c r="AT1273" s="205"/>
      <c r="AU1273" s="205"/>
      <c r="AV1273" s="205"/>
      <c r="AW1273" s="205"/>
      <c r="AX1273" s="205"/>
      <c r="AY1273" s="205"/>
      <c r="AZ1273" s="205"/>
      <c r="BA1273" s="205"/>
      <c r="BB1273" s="205"/>
      <c r="BC1273" s="205"/>
      <c r="BD1273" s="205"/>
      <c r="BE1273" s="215"/>
      <c r="BF1273" s="215"/>
      <c r="BG1273" s="215"/>
      <c r="BH1273" s="201"/>
      <c r="BJ1273" s="114"/>
      <c r="BK1273" s="114"/>
      <c r="BL1273" s="114"/>
      <c r="BM1273" s="114"/>
      <c r="BN1273" s="114"/>
      <c r="BP1273" s="114"/>
      <c r="BQ1273" s="115"/>
      <c r="BR1273" s="115"/>
      <c r="BS1273" s="115"/>
      <c r="BT1273" s="115"/>
      <c r="BU1273" s="115"/>
      <c r="BV1273" s="115"/>
      <c r="BW1273" s="115"/>
      <c r="BX1273" s="115"/>
      <c r="BY1273" s="115"/>
      <c r="BZ1273" s="115"/>
      <c r="CA1273" s="115"/>
      <c r="CB1273" s="115"/>
      <c r="CC1273" s="201"/>
      <c r="CD1273" s="201"/>
      <c r="CE1273" s="201"/>
      <c r="CG1273" s="223"/>
      <c r="CH1273" s="223"/>
      <c r="CI1273" s="223"/>
      <c r="CJ1273" s="223"/>
      <c r="CK1273" s="223"/>
      <c r="CL1273" s="223"/>
      <c r="CM1273" s="223"/>
      <c r="CN1273" s="223"/>
      <c r="CO1273" s="223"/>
      <c r="CP1273" s="223"/>
      <c r="CQ1273" s="223"/>
      <c r="CR1273" s="223"/>
      <c r="CS1273" s="223"/>
      <c r="CT1273" s="223"/>
      <c r="CU1273" s="223"/>
      <c r="CV1273" s="223"/>
      <c r="CW1273" s="201"/>
      <c r="CX1273" s="201"/>
    </row>
    <row r="1274" spans="3:102">
      <c r="C1274" s="116"/>
      <c r="E1274" s="205"/>
      <c r="F1274" s="205"/>
      <c r="G1274" s="205"/>
      <c r="H1274" s="205"/>
      <c r="I1274" s="205"/>
      <c r="K1274" s="114"/>
      <c r="L1274" s="114"/>
      <c r="M1274" s="114"/>
      <c r="N1274" s="114"/>
      <c r="O1274" s="114"/>
      <c r="Q1274" s="115"/>
      <c r="R1274" s="115"/>
      <c r="S1274" s="115"/>
      <c r="T1274" s="115"/>
      <c r="U1274" s="115"/>
      <c r="W1274" s="223"/>
      <c r="Z1274" s="205"/>
      <c r="AA1274" s="204"/>
      <c r="AB1274" s="204"/>
      <c r="AC1274" s="114"/>
      <c r="AD1274" s="221"/>
      <c r="AE1274" s="221"/>
      <c r="AF1274" s="115"/>
      <c r="AG1274" s="115"/>
      <c r="AH1274" s="115"/>
      <c r="AI1274" s="115"/>
      <c r="AJ1274" s="115"/>
      <c r="AK1274" s="202"/>
      <c r="AL1274" s="222"/>
      <c r="AO1274" s="205"/>
      <c r="AP1274" s="205"/>
      <c r="AQ1274" s="205"/>
      <c r="AR1274" s="205"/>
      <c r="AS1274" s="205"/>
      <c r="AT1274" s="205"/>
      <c r="AU1274" s="205"/>
      <c r="AV1274" s="205"/>
      <c r="AW1274" s="205"/>
      <c r="AX1274" s="205"/>
      <c r="AY1274" s="205"/>
      <c r="AZ1274" s="205"/>
      <c r="BA1274" s="205"/>
      <c r="BB1274" s="205"/>
      <c r="BC1274" s="205"/>
      <c r="BD1274" s="205"/>
      <c r="BE1274" s="215"/>
      <c r="BF1274" s="215"/>
      <c r="BG1274" s="215"/>
      <c r="BH1274" s="201"/>
      <c r="BJ1274" s="114"/>
      <c r="BK1274" s="114"/>
      <c r="BL1274" s="114"/>
      <c r="BM1274" s="114"/>
      <c r="BN1274" s="114"/>
      <c r="BP1274" s="114"/>
      <c r="BQ1274" s="115"/>
      <c r="BR1274" s="115"/>
      <c r="BS1274" s="115"/>
      <c r="BT1274" s="115"/>
      <c r="BU1274" s="115"/>
      <c r="BV1274" s="115"/>
      <c r="BW1274" s="115"/>
      <c r="BX1274" s="115"/>
      <c r="BY1274" s="115"/>
      <c r="BZ1274" s="115"/>
      <c r="CA1274" s="115"/>
      <c r="CB1274" s="115"/>
      <c r="CC1274" s="201"/>
      <c r="CD1274" s="201"/>
      <c r="CE1274" s="201"/>
      <c r="CG1274" s="223"/>
      <c r="CH1274" s="223"/>
      <c r="CI1274" s="223"/>
      <c r="CJ1274" s="223"/>
      <c r="CK1274" s="223"/>
      <c r="CL1274" s="223"/>
      <c r="CM1274" s="223"/>
      <c r="CN1274" s="223"/>
      <c r="CO1274" s="223"/>
      <c r="CP1274" s="223"/>
      <c r="CQ1274" s="223"/>
      <c r="CR1274" s="223"/>
      <c r="CS1274" s="223"/>
      <c r="CT1274" s="223"/>
      <c r="CU1274" s="223"/>
      <c r="CV1274" s="223"/>
      <c r="CW1274" s="201"/>
      <c r="CX1274" s="201"/>
    </row>
    <row r="1275" spans="3:102">
      <c r="C1275" s="116"/>
      <c r="E1275" s="205"/>
      <c r="F1275" s="205"/>
      <c r="G1275" s="205"/>
      <c r="H1275" s="205"/>
      <c r="I1275" s="205"/>
      <c r="K1275" s="114"/>
      <c r="L1275" s="114"/>
      <c r="M1275" s="114"/>
      <c r="N1275" s="114"/>
      <c r="O1275" s="114"/>
      <c r="Q1275" s="115"/>
      <c r="R1275" s="115"/>
      <c r="S1275" s="115"/>
      <c r="T1275" s="115"/>
      <c r="U1275" s="115"/>
      <c r="W1275" s="223"/>
      <c r="Z1275" s="205"/>
      <c r="AA1275" s="204"/>
      <c r="AB1275" s="204"/>
      <c r="AC1275" s="114"/>
      <c r="AD1275" s="221"/>
      <c r="AE1275" s="221"/>
      <c r="AF1275" s="115"/>
      <c r="AG1275" s="115"/>
      <c r="AH1275" s="115"/>
      <c r="AI1275" s="115"/>
      <c r="AJ1275" s="115"/>
      <c r="AK1275" s="202"/>
      <c r="AL1275" s="222"/>
      <c r="AO1275" s="205"/>
      <c r="AP1275" s="205"/>
      <c r="AQ1275" s="205"/>
      <c r="AR1275" s="205"/>
      <c r="AS1275" s="205"/>
      <c r="AT1275" s="205"/>
      <c r="AU1275" s="205"/>
      <c r="AV1275" s="205"/>
      <c r="AW1275" s="205"/>
      <c r="AX1275" s="205"/>
      <c r="AY1275" s="205"/>
      <c r="AZ1275" s="205"/>
      <c r="BA1275" s="205"/>
      <c r="BB1275" s="205"/>
      <c r="BC1275" s="205"/>
      <c r="BD1275" s="205"/>
      <c r="BE1275" s="215"/>
      <c r="BF1275" s="215"/>
      <c r="BG1275" s="215"/>
      <c r="BH1275" s="201"/>
      <c r="BJ1275" s="114"/>
      <c r="BK1275" s="114"/>
      <c r="BL1275" s="114"/>
      <c r="BM1275" s="114"/>
      <c r="BN1275" s="114"/>
      <c r="BP1275" s="114"/>
      <c r="BQ1275" s="115"/>
      <c r="BR1275" s="115"/>
      <c r="BS1275" s="115"/>
      <c r="BT1275" s="115"/>
      <c r="BU1275" s="115"/>
      <c r="BV1275" s="115"/>
      <c r="BW1275" s="115"/>
      <c r="BX1275" s="115"/>
      <c r="BY1275" s="115"/>
      <c r="BZ1275" s="115"/>
      <c r="CA1275" s="115"/>
      <c r="CB1275" s="115"/>
      <c r="CC1275" s="201"/>
      <c r="CD1275" s="201"/>
      <c r="CE1275" s="201"/>
      <c r="CG1275" s="223"/>
      <c r="CH1275" s="223"/>
      <c r="CI1275" s="223"/>
      <c r="CJ1275" s="223"/>
      <c r="CK1275" s="223"/>
      <c r="CL1275" s="223"/>
      <c r="CM1275" s="223"/>
      <c r="CN1275" s="223"/>
      <c r="CO1275" s="223"/>
      <c r="CP1275" s="223"/>
      <c r="CQ1275" s="223"/>
      <c r="CR1275" s="223"/>
      <c r="CS1275" s="223"/>
      <c r="CT1275" s="223"/>
      <c r="CU1275" s="223"/>
      <c r="CV1275" s="223"/>
      <c r="CW1275" s="201"/>
      <c r="CX1275" s="201"/>
    </row>
    <row r="1276" spans="3:102">
      <c r="C1276" s="116"/>
      <c r="E1276" s="205"/>
      <c r="F1276" s="205"/>
      <c r="G1276" s="205"/>
      <c r="H1276" s="205"/>
      <c r="I1276" s="205"/>
      <c r="K1276" s="114"/>
      <c r="L1276" s="114"/>
      <c r="M1276" s="114"/>
      <c r="N1276" s="114"/>
      <c r="O1276" s="114"/>
      <c r="Q1276" s="115"/>
      <c r="R1276" s="115"/>
      <c r="S1276" s="115"/>
      <c r="T1276" s="115"/>
      <c r="U1276" s="115"/>
      <c r="W1276" s="223"/>
      <c r="Z1276" s="205"/>
      <c r="AA1276" s="204"/>
      <c r="AB1276" s="204"/>
      <c r="AC1276" s="114"/>
      <c r="AD1276" s="221"/>
      <c r="AE1276" s="221"/>
      <c r="AF1276" s="115"/>
      <c r="AG1276" s="115"/>
      <c r="AH1276" s="115"/>
      <c r="AI1276" s="115"/>
      <c r="AJ1276" s="115"/>
      <c r="AK1276" s="202"/>
      <c r="AL1276" s="222"/>
      <c r="AO1276" s="205"/>
      <c r="AP1276" s="205"/>
      <c r="AQ1276" s="205"/>
      <c r="AR1276" s="205"/>
      <c r="AS1276" s="205"/>
      <c r="AT1276" s="205"/>
      <c r="AU1276" s="205"/>
      <c r="AV1276" s="205"/>
      <c r="AW1276" s="205"/>
      <c r="AX1276" s="205"/>
      <c r="AY1276" s="205"/>
      <c r="AZ1276" s="205"/>
      <c r="BA1276" s="205"/>
      <c r="BB1276" s="205"/>
      <c r="BC1276" s="205"/>
      <c r="BD1276" s="205"/>
      <c r="BE1276" s="215"/>
      <c r="BF1276" s="215"/>
      <c r="BG1276" s="215"/>
      <c r="BH1276" s="201"/>
      <c r="BJ1276" s="114"/>
      <c r="BK1276" s="114"/>
      <c r="BL1276" s="114"/>
      <c r="BM1276" s="114"/>
      <c r="BN1276" s="114"/>
      <c r="BP1276" s="114"/>
      <c r="BQ1276" s="115"/>
      <c r="BR1276" s="115"/>
      <c r="BS1276" s="115"/>
      <c r="BT1276" s="115"/>
      <c r="BU1276" s="115"/>
      <c r="BV1276" s="115"/>
      <c r="BW1276" s="115"/>
      <c r="BX1276" s="115"/>
      <c r="BY1276" s="115"/>
      <c r="BZ1276" s="115"/>
      <c r="CA1276" s="115"/>
      <c r="CB1276" s="115"/>
      <c r="CC1276" s="201"/>
      <c r="CD1276" s="201"/>
      <c r="CE1276" s="201"/>
      <c r="CG1276" s="223"/>
      <c r="CH1276" s="223"/>
      <c r="CI1276" s="223"/>
      <c r="CJ1276" s="223"/>
      <c r="CK1276" s="223"/>
      <c r="CL1276" s="223"/>
      <c r="CM1276" s="223"/>
      <c r="CN1276" s="223"/>
      <c r="CO1276" s="223"/>
      <c r="CP1276" s="223"/>
      <c r="CQ1276" s="223"/>
      <c r="CR1276" s="223"/>
      <c r="CS1276" s="223"/>
      <c r="CT1276" s="223"/>
      <c r="CU1276" s="223"/>
      <c r="CV1276" s="223"/>
      <c r="CW1276" s="201"/>
      <c r="CX1276" s="201"/>
    </row>
    <row r="1277" spans="3:102">
      <c r="C1277" s="116"/>
      <c r="E1277" s="205"/>
      <c r="F1277" s="205"/>
      <c r="G1277" s="205"/>
      <c r="H1277" s="205"/>
      <c r="I1277" s="205"/>
      <c r="K1277" s="114"/>
      <c r="L1277" s="114"/>
      <c r="M1277" s="114"/>
      <c r="N1277" s="114"/>
      <c r="O1277" s="114"/>
      <c r="Q1277" s="115"/>
      <c r="R1277" s="115"/>
      <c r="S1277" s="115"/>
      <c r="T1277" s="115"/>
      <c r="U1277" s="115"/>
      <c r="W1277" s="223"/>
      <c r="Z1277" s="205"/>
      <c r="AA1277" s="204"/>
      <c r="AB1277" s="204"/>
      <c r="AC1277" s="114"/>
      <c r="AD1277" s="221"/>
      <c r="AE1277" s="221"/>
      <c r="AF1277" s="115"/>
      <c r="AG1277" s="115"/>
      <c r="AH1277" s="115"/>
      <c r="AI1277" s="115"/>
      <c r="AJ1277" s="115"/>
      <c r="AK1277" s="202"/>
      <c r="AL1277" s="222"/>
      <c r="AO1277" s="205"/>
      <c r="AP1277" s="205"/>
      <c r="AQ1277" s="205"/>
      <c r="AR1277" s="205"/>
      <c r="AS1277" s="205"/>
      <c r="AT1277" s="205"/>
      <c r="AU1277" s="205"/>
      <c r="AV1277" s="205"/>
      <c r="AW1277" s="205"/>
      <c r="AX1277" s="205"/>
      <c r="AY1277" s="205"/>
      <c r="AZ1277" s="205"/>
      <c r="BA1277" s="205"/>
      <c r="BB1277" s="205"/>
      <c r="BC1277" s="205"/>
      <c r="BD1277" s="205"/>
      <c r="BE1277" s="215"/>
      <c r="BF1277" s="215"/>
      <c r="BG1277" s="215"/>
      <c r="BH1277" s="201"/>
      <c r="BJ1277" s="114"/>
      <c r="BK1277" s="114"/>
      <c r="BL1277" s="114"/>
      <c r="BM1277" s="114"/>
      <c r="BN1277" s="114"/>
      <c r="BP1277" s="114"/>
      <c r="BQ1277" s="115"/>
      <c r="BR1277" s="115"/>
      <c r="BS1277" s="115"/>
      <c r="BT1277" s="115"/>
      <c r="BU1277" s="115"/>
      <c r="BV1277" s="115"/>
      <c r="BW1277" s="115"/>
      <c r="BX1277" s="115"/>
      <c r="BY1277" s="115"/>
      <c r="BZ1277" s="115"/>
      <c r="CA1277" s="115"/>
      <c r="CB1277" s="115"/>
      <c r="CC1277" s="201"/>
      <c r="CD1277" s="201"/>
      <c r="CE1277" s="201"/>
      <c r="CG1277" s="223"/>
      <c r="CH1277" s="223"/>
      <c r="CI1277" s="223"/>
      <c r="CJ1277" s="223"/>
      <c r="CK1277" s="223"/>
      <c r="CL1277" s="223"/>
      <c r="CM1277" s="223"/>
      <c r="CN1277" s="223"/>
      <c r="CO1277" s="223"/>
      <c r="CP1277" s="223"/>
      <c r="CQ1277" s="223"/>
      <c r="CR1277" s="223"/>
      <c r="CS1277" s="223"/>
      <c r="CT1277" s="223"/>
      <c r="CU1277" s="223"/>
      <c r="CV1277" s="223"/>
      <c r="CW1277" s="201"/>
      <c r="CX1277" s="201"/>
    </row>
    <row r="1278" spans="3:102">
      <c r="C1278" s="116"/>
      <c r="E1278" s="205"/>
      <c r="F1278" s="205"/>
      <c r="G1278" s="205"/>
      <c r="H1278" s="205"/>
      <c r="I1278" s="205"/>
      <c r="K1278" s="114"/>
      <c r="L1278" s="114"/>
      <c r="M1278" s="114"/>
      <c r="N1278" s="114"/>
      <c r="O1278" s="114"/>
      <c r="Q1278" s="115"/>
      <c r="R1278" s="115"/>
      <c r="S1278" s="115"/>
      <c r="T1278" s="115"/>
      <c r="U1278" s="115"/>
      <c r="W1278" s="223"/>
      <c r="Z1278" s="205"/>
      <c r="AA1278" s="204"/>
      <c r="AB1278" s="204"/>
      <c r="AC1278" s="114"/>
      <c r="AD1278" s="221"/>
      <c r="AE1278" s="221"/>
      <c r="AF1278" s="115"/>
      <c r="AG1278" s="115"/>
      <c r="AH1278" s="115"/>
      <c r="AI1278" s="115"/>
      <c r="AJ1278" s="115"/>
      <c r="AK1278" s="202"/>
      <c r="AL1278" s="222"/>
      <c r="AO1278" s="205"/>
      <c r="AP1278" s="205"/>
      <c r="AQ1278" s="205"/>
      <c r="AR1278" s="205"/>
      <c r="AS1278" s="205"/>
      <c r="AT1278" s="205"/>
      <c r="AU1278" s="205"/>
      <c r="AV1278" s="205"/>
      <c r="AW1278" s="205"/>
      <c r="AX1278" s="205"/>
      <c r="AY1278" s="205"/>
      <c r="AZ1278" s="205"/>
      <c r="BA1278" s="205"/>
      <c r="BB1278" s="205"/>
      <c r="BC1278" s="205"/>
      <c r="BD1278" s="205"/>
      <c r="BE1278" s="215"/>
      <c r="BF1278" s="215"/>
      <c r="BG1278" s="215"/>
      <c r="BH1278" s="201"/>
      <c r="BJ1278" s="114"/>
      <c r="BK1278" s="114"/>
      <c r="BL1278" s="114"/>
      <c r="BM1278" s="114"/>
      <c r="BN1278" s="114"/>
      <c r="BP1278" s="114"/>
      <c r="BQ1278" s="115"/>
      <c r="BR1278" s="115"/>
      <c r="BS1278" s="115"/>
      <c r="BT1278" s="115"/>
      <c r="BU1278" s="115"/>
      <c r="BV1278" s="115"/>
      <c r="BW1278" s="115"/>
      <c r="BX1278" s="115"/>
      <c r="BY1278" s="115"/>
      <c r="BZ1278" s="115"/>
      <c r="CA1278" s="115"/>
      <c r="CB1278" s="115"/>
      <c r="CC1278" s="201"/>
      <c r="CD1278" s="201"/>
      <c r="CE1278" s="201"/>
      <c r="CG1278" s="223"/>
      <c r="CH1278" s="223"/>
      <c r="CI1278" s="223"/>
      <c r="CJ1278" s="223"/>
      <c r="CK1278" s="223"/>
      <c r="CL1278" s="223"/>
      <c r="CM1278" s="223"/>
      <c r="CN1278" s="223"/>
      <c r="CO1278" s="223"/>
      <c r="CP1278" s="223"/>
      <c r="CQ1278" s="223"/>
      <c r="CR1278" s="223"/>
      <c r="CS1278" s="223"/>
      <c r="CT1278" s="223"/>
      <c r="CU1278" s="223"/>
      <c r="CV1278" s="223"/>
      <c r="CW1278" s="201"/>
      <c r="CX1278" s="201"/>
    </row>
    <row r="1279" spans="3:102">
      <c r="C1279" s="116"/>
      <c r="E1279" s="205"/>
      <c r="F1279" s="205"/>
      <c r="G1279" s="205"/>
      <c r="H1279" s="205"/>
      <c r="I1279" s="205"/>
      <c r="K1279" s="114"/>
      <c r="L1279" s="114"/>
      <c r="M1279" s="114"/>
      <c r="N1279" s="114"/>
      <c r="O1279" s="114"/>
      <c r="Q1279" s="115"/>
      <c r="R1279" s="115"/>
      <c r="S1279" s="115"/>
      <c r="T1279" s="115"/>
      <c r="U1279" s="115"/>
      <c r="W1279" s="223"/>
      <c r="Z1279" s="205"/>
      <c r="AA1279" s="204"/>
      <c r="AB1279" s="204"/>
      <c r="AC1279" s="114"/>
      <c r="AD1279" s="221"/>
      <c r="AE1279" s="221"/>
      <c r="AF1279" s="115"/>
      <c r="AG1279" s="115"/>
      <c r="AH1279" s="115"/>
      <c r="AI1279" s="115"/>
      <c r="AJ1279" s="115"/>
      <c r="AK1279" s="202"/>
      <c r="AL1279" s="222"/>
      <c r="AO1279" s="205"/>
      <c r="AP1279" s="205"/>
      <c r="AQ1279" s="205"/>
      <c r="AR1279" s="205"/>
      <c r="AS1279" s="205"/>
      <c r="AT1279" s="205"/>
      <c r="AU1279" s="205"/>
      <c r="AV1279" s="205"/>
      <c r="AW1279" s="205"/>
      <c r="AX1279" s="205"/>
      <c r="AY1279" s="205"/>
      <c r="AZ1279" s="205"/>
      <c r="BA1279" s="205"/>
      <c r="BB1279" s="205"/>
      <c r="BC1279" s="205"/>
      <c r="BD1279" s="205"/>
      <c r="BE1279" s="215"/>
      <c r="BF1279" s="215"/>
      <c r="BG1279" s="215"/>
      <c r="BH1279" s="201"/>
      <c r="BJ1279" s="114"/>
      <c r="BK1279" s="114"/>
      <c r="BL1279" s="114"/>
      <c r="BM1279" s="114"/>
      <c r="BN1279" s="114"/>
      <c r="BP1279" s="114"/>
      <c r="BQ1279" s="115"/>
      <c r="BR1279" s="115"/>
      <c r="BS1279" s="115"/>
      <c r="BT1279" s="115"/>
      <c r="BU1279" s="115"/>
      <c r="BV1279" s="115"/>
      <c r="BW1279" s="115"/>
      <c r="BX1279" s="115"/>
      <c r="BY1279" s="115"/>
      <c r="BZ1279" s="115"/>
      <c r="CA1279" s="115"/>
      <c r="CB1279" s="115"/>
      <c r="CC1279" s="201"/>
      <c r="CD1279" s="201"/>
      <c r="CE1279" s="201"/>
      <c r="CG1279" s="223"/>
      <c r="CH1279" s="223"/>
      <c r="CI1279" s="223"/>
      <c r="CJ1279" s="223"/>
      <c r="CK1279" s="223"/>
      <c r="CL1279" s="223"/>
      <c r="CM1279" s="223"/>
      <c r="CN1279" s="223"/>
      <c r="CO1279" s="223"/>
      <c r="CP1279" s="223"/>
      <c r="CQ1279" s="223"/>
      <c r="CR1279" s="223"/>
      <c r="CS1279" s="223"/>
      <c r="CT1279" s="223"/>
      <c r="CU1279" s="223"/>
      <c r="CV1279" s="223"/>
      <c r="CW1279" s="201"/>
      <c r="CX1279" s="201"/>
    </row>
    <row r="1280" spans="3:102">
      <c r="C1280" s="116"/>
      <c r="E1280" s="205"/>
      <c r="F1280" s="205"/>
      <c r="G1280" s="205"/>
      <c r="H1280" s="205"/>
      <c r="I1280" s="205"/>
      <c r="K1280" s="114"/>
      <c r="L1280" s="114"/>
      <c r="M1280" s="114"/>
      <c r="N1280" s="114"/>
      <c r="O1280" s="114"/>
      <c r="Q1280" s="115"/>
      <c r="R1280" s="115"/>
      <c r="S1280" s="115"/>
      <c r="T1280" s="115"/>
      <c r="U1280" s="115"/>
      <c r="W1280" s="223"/>
      <c r="Z1280" s="205"/>
      <c r="AA1280" s="204"/>
      <c r="AB1280" s="204"/>
      <c r="AC1280" s="114"/>
      <c r="AD1280" s="221"/>
      <c r="AE1280" s="221"/>
      <c r="AF1280" s="115"/>
      <c r="AG1280" s="115"/>
      <c r="AH1280" s="115"/>
      <c r="AI1280" s="115"/>
      <c r="AJ1280" s="115"/>
      <c r="AK1280" s="202"/>
      <c r="AL1280" s="222"/>
      <c r="AO1280" s="205"/>
      <c r="AP1280" s="205"/>
      <c r="AQ1280" s="205"/>
      <c r="AR1280" s="205"/>
      <c r="AS1280" s="205"/>
      <c r="AT1280" s="205"/>
      <c r="AU1280" s="205"/>
      <c r="AV1280" s="205"/>
      <c r="AW1280" s="205"/>
      <c r="AX1280" s="205"/>
      <c r="AY1280" s="205"/>
      <c r="AZ1280" s="205"/>
      <c r="BA1280" s="205"/>
      <c r="BB1280" s="205"/>
      <c r="BC1280" s="205"/>
      <c r="BD1280" s="205"/>
      <c r="BE1280" s="215"/>
      <c r="BF1280" s="215"/>
      <c r="BG1280" s="215"/>
      <c r="BH1280" s="201"/>
      <c r="BJ1280" s="114"/>
      <c r="BK1280" s="114"/>
      <c r="BL1280" s="114"/>
      <c r="BM1280" s="114"/>
      <c r="BN1280" s="114"/>
      <c r="BP1280" s="114"/>
      <c r="BQ1280" s="115"/>
      <c r="BR1280" s="115"/>
      <c r="BS1280" s="115"/>
      <c r="BT1280" s="115"/>
      <c r="BU1280" s="115"/>
      <c r="BV1280" s="115"/>
      <c r="BW1280" s="115"/>
      <c r="BX1280" s="115"/>
      <c r="BY1280" s="115"/>
      <c r="BZ1280" s="115"/>
      <c r="CA1280" s="115"/>
      <c r="CB1280" s="115"/>
      <c r="CC1280" s="201"/>
      <c r="CD1280" s="201"/>
      <c r="CE1280" s="201"/>
      <c r="CG1280" s="223"/>
      <c r="CH1280" s="223"/>
      <c r="CI1280" s="223"/>
      <c r="CJ1280" s="223"/>
      <c r="CK1280" s="223"/>
      <c r="CL1280" s="223"/>
      <c r="CM1280" s="223"/>
      <c r="CN1280" s="223"/>
      <c r="CO1280" s="223"/>
      <c r="CP1280" s="223"/>
      <c r="CQ1280" s="223"/>
      <c r="CR1280" s="223"/>
      <c r="CS1280" s="223"/>
      <c r="CT1280" s="223"/>
      <c r="CU1280" s="223"/>
      <c r="CV1280" s="223"/>
      <c r="CW1280" s="201"/>
      <c r="CX1280" s="201"/>
    </row>
    <row r="1281" spans="3:102">
      <c r="C1281" s="116"/>
      <c r="E1281" s="205"/>
      <c r="F1281" s="205"/>
      <c r="G1281" s="205"/>
      <c r="H1281" s="205"/>
      <c r="I1281" s="205"/>
      <c r="K1281" s="114"/>
      <c r="L1281" s="114"/>
      <c r="M1281" s="114"/>
      <c r="N1281" s="114"/>
      <c r="O1281" s="114"/>
      <c r="Q1281" s="115"/>
      <c r="R1281" s="115"/>
      <c r="S1281" s="115"/>
      <c r="T1281" s="115"/>
      <c r="U1281" s="115"/>
      <c r="W1281" s="223"/>
      <c r="Z1281" s="205"/>
      <c r="AA1281" s="204"/>
      <c r="AB1281" s="204"/>
      <c r="AC1281" s="114"/>
      <c r="AD1281" s="221"/>
      <c r="AE1281" s="221"/>
      <c r="AF1281" s="115"/>
      <c r="AG1281" s="115"/>
      <c r="AH1281" s="115"/>
      <c r="AI1281" s="115"/>
      <c r="AJ1281" s="115"/>
      <c r="AK1281" s="202"/>
      <c r="AL1281" s="222"/>
      <c r="AO1281" s="205"/>
      <c r="AP1281" s="205"/>
      <c r="AQ1281" s="205"/>
      <c r="AR1281" s="205"/>
      <c r="AS1281" s="205"/>
      <c r="AT1281" s="205"/>
      <c r="AU1281" s="205"/>
      <c r="AV1281" s="205"/>
      <c r="AW1281" s="205"/>
      <c r="AX1281" s="205"/>
      <c r="AY1281" s="205"/>
      <c r="AZ1281" s="205"/>
      <c r="BA1281" s="205"/>
      <c r="BB1281" s="205"/>
      <c r="BC1281" s="205"/>
      <c r="BD1281" s="205"/>
      <c r="BE1281" s="215"/>
      <c r="BF1281" s="215"/>
      <c r="BG1281" s="215"/>
      <c r="BH1281" s="201"/>
      <c r="BJ1281" s="114"/>
      <c r="BK1281" s="114"/>
      <c r="BL1281" s="114"/>
      <c r="BM1281" s="114"/>
      <c r="BN1281" s="114"/>
      <c r="BP1281" s="114"/>
      <c r="BQ1281" s="115"/>
      <c r="BR1281" s="115"/>
      <c r="BS1281" s="115"/>
      <c r="BT1281" s="115"/>
      <c r="BU1281" s="115"/>
      <c r="BV1281" s="115"/>
      <c r="BW1281" s="115"/>
      <c r="BX1281" s="115"/>
      <c r="BY1281" s="115"/>
      <c r="BZ1281" s="115"/>
      <c r="CA1281" s="115"/>
      <c r="CB1281" s="115"/>
      <c r="CC1281" s="201"/>
      <c r="CD1281" s="201"/>
      <c r="CE1281" s="201"/>
      <c r="CG1281" s="223"/>
      <c r="CH1281" s="223"/>
      <c r="CI1281" s="223"/>
      <c r="CJ1281" s="223"/>
      <c r="CK1281" s="223"/>
      <c r="CL1281" s="223"/>
      <c r="CM1281" s="223"/>
      <c r="CN1281" s="223"/>
      <c r="CO1281" s="223"/>
      <c r="CP1281" s="223"/>
      <c r="CQ1281" s="223"/>
      <c r="CR1281" s="223"/>
      <c r="CS1281" s="223"/>
      <c r="CT1281" s="223"/>
      <c r="CU1281" s="223"/>
      <c r="CV1281" s="223"/>
      <c r="CW1281" s="201"/>
      <c r="CX1281" s="201"/>
    </row>
    <row r="1282" spans="3:102">
      <c r="C1282" s="116"/>
      <c r="E1282" s="205"/>
      <c r="F1282" s="205"/>
      <c r="G1282" s="205"/>
      <c r="H1282" s="205"/>
      <c r="I1282" s="205"/>
      <c r="K1282" s="114"/>
      <c r="L1282" s="114"/>
      <c r="M1282" s="114"/>
      <c r="N1282" s="114"/>
      <c r="O1282" s="114"/>
      <c r="Q1282" s="115"/>
      <c r="R1282" s="115"/>
      <c r="S1282" s="115"/>
      <c r="T1282" s="115"/>
      <c r="U1282" s="115"/>
      <c r="W1282" s="223"/>
      <c r="Z1282" s="205"/>
      <c r="AA1282" s="204"/>
      <c r="AB1282" s="204"/>
      <c r="AC1282" s="114"/>
      <c r="AD1282" s="221"/>
      <c r="AE1282" s="221"/>
      <c r="AF1282" s="115"/>
      <c r="AG1282" s="115"/>
      <c r="AH1282" s="115"/>
      <c r="AI1282" s="115"/>
      <c r="AJ1282" s="115"/>
      <c r="AK1282" s="202"/>
      <c r="AL1282" s="222"/>
      <c r="AO1282" s="205"/>
      <c r="AP1282" s="205"/>
      <c r="AQ1282" s="205"/>
      <c r="AR1282" s="205"/>
      <c r="AS1282" s="205"/>
      <c r="AT1282" s="205"/>
      <c r="AU1282" s="205"/>
      <c r="AV1282" s="205"/>
      <c r="AW1282" s="205"/>
      <c r="AX1282" s="205"/>
      <c r="AY1282" s="205"/>
      <c r="AZ1282" s="205"/>
      <c r="BA1282" s="205"/>
      <c r="BB1282" s="205"/>
      <c r="BC1282" s="205"/>
      <c r="BD1282" s="205"/>
      <c r="BE1282" s="215"/>
      <c r="BF1282" s="215"/>
      <c r="BG1282" s="215"/>
      <c r="BH1282" s="201"/>
      <c r="BJ1282" s="114"/>
      <c r="BK1282" s="114"/>
      <c r="BL1282" s="114"/>
      <c r="BM1282" s="114"/>
      <c r="BN1282" s="114"/>
      <c r="BP1282" s="114"/>
      <c r="BQ1282" s="115"/>
      <c r="BR1282" s="115"/>
      <c r="BS1282" s="115"/>
      <c r="BT1282" s="115"/>
      <c r="BU1282" s="115"/>
      <c r="BV1282" s="115"/>
      <c r="BW1282" s="115"/>
      <c r="BX1282" s="115"/>
      <c r="BY1282" s="115"/>
      <c r="BZ1282" s="115"/>
      <c r="CA1282" s="115"/>
      <c r="CB1282" s="115"/>
      <c r="CC1282" s="201"/>
      <c r="CD1282" s="201"/>
      <c r="CE1282" s="201"/>
      <c r="CG1282" s="223"/>
      <c r="CH1282" s="223"/>
      <c r="CI1282" s="223"/>
      <c r="CJ1282" s="223"/>
      <c r="CK1282" s="223"/>
      <c r="CL1282" s="223"/>
      <c r="CM1282" s="223"/>
      <c r="CN1282" s="223"/>
      <c r="CO1282" s="223"/>
      <c r="CP1282" s="223"/>
      <c r="CQ1282" s="223"/>
      <c r="CR1282" s="223"/>
      <c r="CS1282" s="223"/>
      <c r="CT1282" s="223"/>
      <c r="CU1282" s="223"/>
      <c r="CV1282" s="223"/>
      <c r="CW1282" s="201"/>
      <c r="CX1282" s="201"/>
    </row>
    <row r="1283" spans="3:102">
      <c r="C1283" s="116"/>
      <c r="E1283" s="205"/>
      <c r="F1283" s="205"/>
      <c r="G1283" s="205"/>
      <c r="H1283" s="205"/>
      <c r="I1283" s="205"/>
      <c r="K1283" s="114"/>
      <c r="L1283" s="114"/>
      <c r="M1283" s="114"/>
      <c r="N1283" s="114"/>
      <c r="O1283" s="114"/>
      <c r="Q1283" s="115"/>
      <c r="R1283" s="115"/>
      <c r="S1283" s="115"/>
      <c r="T1283" s="115"/>
      <c r="U1283" s="115"/>
      <c r="W1283" s="223"/>
      <c r="Z1283" s="205"/>
      <c r="AA1283" s="204"/>
      <c r="AB1283" s="204"/>
      <c r="AC1283" s="114"/>
      <c r="AD1283" s="221"/>
      <c r="AE1283" s="221"/>
      <c r="AF1283" s="115"/>
      <c r="AG1283" s="115"/>
      <c r="AH1283" s="115"/>
      <c r="AI1283" s="115"/>
      <c r="AJ1283" s="115"/>
      <c r="AK1283" s="202"/>
      <c r="AL1283" s="222"/>
      <c r="AO1283" s="205"/>
      <c r="AP1283" s="205"/>
      <c r="AQ1283" s="205"/>
      <c r="AR1283" s="205"/>
      <c r="AS1283" s="205"/>
      <c r="AT1283" s="205"/>
      <c r="AU1283" s="205"/>
      <c r="AV1283" s="205"/>
      <c r="AW1283" s="205"/>
      <c r="AX1283" s="205"/>
      <c r="AY1283" s="205"/>
      <c r="AZ1283" s="205"/>
      <c r="BA1283" s="205"/>
      <c r="BB1283" s="205"/>
      <c r="BC1283" s="205"/>
      <c r="BD1283" s="205"/>
      <c r="BE1283" s="215"/>
      <c r="BF1283" s="215"/>
      <c r="BG1283" s="215"/>
      <c r="BH1283" s="201"/>
      <c r="BJ1283" s="114"/>
      <c r="BK1283" s="114"/>
      <c r="BL1283" s="114"/>
      <c r="BM1283" s="114"/>
      <c r="BN1283" s="114"/>
      <c r="BP1283" s="114"/>
      <c r="BQ1283" s="115"/>
      <c r="BR1283" s="115"/>
      <c r="BS1283" s="115"/>
      <c r="BT1283" s="115"/>
      <c r="BU1283" s="115"/>
      <c r="BV1283" s="115"/>
      <c r="BW1283" s="115"/>
      <c r="BX1283" s="115"/>
      <c r="BY1283" s="115"/>
      <c r="BZ1283" s="115"/>
      <c r="CA1283" s="115"/>
      <c r="CB1283" s="115"/>
      <c r="CC1283" s="201"/>
      <c r="CD1283" s="201"/>
      <c r="CE1283" s="201"/>
      <c r="CG1283" s="223"/>
      <c r="CH1283" s="223"/>
      <c r="CI1283" s="223"/>
      <c r="CJ1283" s="223"/>
      <c r="CK1283" s="223"/>
      <c r="CL1283" s="223"/>
      <c r="CM1283" s="223"/>
      <c r="CN1283" s="223"/>
      <c r="CO1283" s="223"/>
      <c r="CP1283" s="223"/>
      <c r="CQ1283" s="223"/>
      <c r="CR1283" s="223"/>
      <c r="CS1283" s="223"/>
      <c r="CT1283" s="223"/>
      <c r="CU1283" s="223"/>
      <c r="CV1283" s="223"/>
      <c r="CW1283" s="201"/>
      <c r="CX1283" s="201"/>
    </row>
    <row r="1284" spans="3:102">
      <c r="C1284" s="116"/>
      <c r="E1284" s="205"/>
      <c r="F1284" s="205"/>
      <c r="G1284" s="205"/>
      <c r="H1284" s="205"/>
      <c r="I1284" s="205"/>
      <c r="K1284" s="114"/>
      <c r="L1284" s="114"/>
      <c r="M1284" s="114"/>
      <c r="N1284" s="114"/>
      <c r="O1284" s="114"/>
      <c r="Q1284" s="115"/>
      <c r="R1284" s="115"/>
      <c r="S1284" s="115"/>
      <c r="T1284" s="115"/>
      <c r="U1284" s="115"/>
      <c r="W1284" s="223"/>
      <c r="Z1284" s="205"/>
      <c r="AA1284" s="204"/>
      <c r="AB1284" s="204"/>
      <c r="AC1284" s="114"/>
      <c r="AD1284" s="221"/>
      <c r="AE1284" s="221"/>
      <c r="AF1284" s="115"/>
      <c r="AG1284" s="115"/>
      <c r="AH1284" s="115"/>
      <c r="AI1284" s="115"/>
      <c r="AJ1284" s="115"/>
      <c r="AK1284" s="202"/>
      <c r="AL1284" s="222"/>
      <c r="AO1284" s="205"/>
      <c r="AP1284" s="205"/>
      <c r="AQ1284" s="205"/>
      <c r="AR1284" s="205"/>
      <c r="AS1284" s="205"/>
      <c r="AT1284" s="205"/>
      <c r="AU1284" s="205"/>
      <c r="AV1284" s="205"/>
      <c r="AW1284" s="205"/>
      <c r="AX1284" s="205"/>
      <c r="AY1284" s="205"/>
      <c r="AZ1284" s="205"/>
      <c r="BA1284" s="205"/>
      <c r="BB1284" s="205"/>
      <c r="BC1284" s="205"/>
      <c r="BD1284" s="205"/>
      <c r="BE1284" s="215"/>
      <c r="BF1284" s="215"/>
      <c r="BG1284" s="215"/>
      <c r="BH1284" s="201"/>
      <c r="BJ1284" s="114"/>
      <c r="BK1284" s="114"/>
      <c r="BL1284" s="114"/>
      <c r="BM1284" s="114"/>
      <c r="BN1284" s="114"/>
      <c r="BP1284" s="114"/>
      <c r="BQ1284" s="115"/>
      <c r="BR1284" s="115"/>
      <c r="BS1284" s="115"/>
      <c r="BT1284" s="115"/>
      <c r="BU1284" s="115"/>
      <c r="BV1284" s="115"/>
      <c r="BW1284" s="115"/>
      <c r="BX1284" s="115"/>
      <c r="BY1284" s="115"/>
      <c r="BZ1284" s="115"/>
      <c r="CA1284" s="115"/>
      <c r="CB1284" s="115"/>
      <c r="CC1284" s="201"/>
      <c r="CD1284" s="201"/>
      <c r="CE1284" s="201"/>
      <c r="CG1284" s="223"/>
      <c r="CH1284" s="223"/>
      <c r="CI1284" s="223"/>
      <c r="CJ1284" s="223"/>
      <c r="CK1284" s="223"/>
      <c r="CL1284" s="223"/>
      <c r="CM1284" s="223"/>
      <c r="CN1284" s="223"/>
      <c r="CO1284" s="223"/>
      <c r="CP1284" s="223"/>
      <c r="CQ1284" s="223"/>
      <c r="CR1284" s="223"/>
      <c r="CS1284" s="223"/>
      <c r="CT1284" s="223"/>
      <c r="CU1284" s="223"/>
      <c r="CV1284" s="223"/>
      <c r="CW1284" s="201"/>
      <c r="CX1284" s="201"/>
    </row>
    <row r="1285" spans="3:102">
      <c r="C1285" s="116"/>
      <c r="E1285" s="205"/>
      <c r="F1285" s="205"/>
      <c r="G1285" s="205"/>
      <c r="H1285" s="205"/>
      <c r="I1285" s="205"/>
      <c r="K1285" s="114"/>
      <c r="L1285" s="114"/>
      <c r="M1285" s="114"/>
      <c r="N1285" s="114"/>
      <c r="O1285" s="114"/>
      <c r="Q1285" s="115"/>
      <c r="R1285" s="115"/>
      <c r="S1285" s="115"/>
      <c r="T1285" s="115"/>
      <c r="U1285" s="115"/>
      <c r="W1285" s="223"/>
      <c r="Z1285" s="205"/>
      <c r="AA1285" s="204"/>
      <c r="AB1285" s="204"/>
      <c r="AC1285" s="114"/>
      <c r="AD1285" s="221"/>
      <c r="AE1285" s="221"/>
      <c r="AF1285" s="115"/>
      <c r="AG1285" s="115"/>
      <c r="AH1285" s="115"/>
      <c r="AI1285" s="115"/>
      <c r="AJ1285" s="115"/>
      <c r="AK1285" s="202"/>
      <c r="AL1285" s="222"/>
      <c r="AO1285" s="205"/>
      <c r="AP1285" s="205"/>
      <c r="AQ1285" s="205"/>
      <c r="AR1285" s="205"/>
      <c r="AS1285" s="205"/>
      <c r="AT1285" s="205"/>
      <c r="AU1285" s="205"/>
      <c r="AV1285" s="205"/>
      <c r="AW1285" s="205"/>
      <c r="AX1285" s="205"/>
      <c r="AY1285" s="205"/>
      <c r="AZ1285" s="205"/>
      <c r="BA1285" s="205"/>
      <c r="BB1285" s="205"/>
      <c r="BC1285" s="205"/>
      <c r="BD1285" s="205"/>
      <c r="BE1285" s="215"/>
      <c r="BF1285" s="215"/>
      <c r="BG1285" s="215"/>
      <c r="BH1285" s="201"/>
      <c r="BJ1285" s="114"/>
      <c r="BK1285" s="114"/>
      <c r="BL1285" s="114"/>
      <c r="BM1285" s="114"/>
      <c r="BN1285" s="114"/>
      <c r="BP1285" s="114"/>
      <c r="BQ1285" s="115"/>
      <c r="BR1285" s="115"/>
      <c r="BS1285" s="115"/>
      <c r="BT1285" s="115"/>
      <c r="BU1285" s="115"/>
      <c r="BV1285" s="115"/>
      <c r="BW1285" s="115"/>
      <c r="BX1285" s="115"/>
      <c r="BY1285" s="115"/>
      <c r="BZ1285" s="115"/>
      <c r="CA1285" s="115"/>
      <c r="CB1285" s="115"/>
      <c r="CC1285" s="201"/>
      <c r="CD1285" s="201"/>
      <c r="CE1285" s="201"/>
      <c r="CG1285" s="223"/>
      <c r="CH1285" s="223"/>
      <c r="CI1285" s="223"/>
      <c r="CJ1285" s="223"/>
      <c r="CK1285" s="223"/>
      <c r="CL1285" s="223"/>
      <c r="CM1285" s="223"/>
      <c r="CN1285" s="223"/>
      <c r="CO1285" s="223"/>
      <c r="CP1285" s="223"/>
      <c r="CQ1285" s="223"/>
      <c r="CR1285" s="223"/>
      <c r="CS1285" s="223"/>
      <c r="CT1285" s="223"/>
      <c r="CU1285" s="223"/>
      <c r="CV1285" s="223"/>
      <c r="CW1285" s="201"/>
      <c r="CX1285" s="201"/>
    </row>
    <row r="1286" spans="3:102">
      <c r="C1286" s="116"/>
      <c r="E1286" s="205"/>
      <c r="F1286" s="205"/>
      <c r="G1286" s="205"/>
      <c r="H1286" s="205"/>
      <c r="I1286" s="205"/>
      <c r="K1286" s="114"/>
      <c r="L1286" s="114"/>
      <c r="M1286" s="114"/>
      <c r="N1286" s="114"/>
      <c r="O1286" s="114"/>
      <c r="Q1286" s="115"/>
      <c r="R1286" s="115"/>
      <c r="S1286" s="115"/>
      <c r="T1286" s="115"/>
      <c r="U1286" s="115"/>
      <c r="W1286" s="223"/>
      <c r="Z1286" s="205"/>
      <c r="AA1286" s="204"/>
      <c r="AB1286" s="204"/>
      <c r="AC1286" s="114"/>
      <c r="AD1286" s="221"/>
      <c r="AE1286" s="221"/>
      <c r="AF1286" s="115"/>
      <c r="AG1286" s="115"/>
      <c r="AH1286" s="115"/>
      <c r="AI1286" s="115"/>
      <c r="AJ1286" s="115"/>
      <c r="AK1286" s="202"/>
      <c r="AL1286" s="222"/>
      <c r="AO1286" s="205"/>
      <c r="AP1286" s="205"/>
      <c r="AQ1286" s="205"/>
      <c r="AR1286" s="205"/>
      <c r="AS1286" s="205"/>
      <c r="AT1286" s="205"/>
      <c r="AU1286" s="205"/>
      <c r="AV1286" s="205"/>
      <c r="AW1286" s="205"/>
      <c r="AX1286" s="205"/>
      <c r="AY1286" s="205"/>
      <c r="AZ1286" s="205"/>
      <c r="BA1286" s="205"/>
      <c r="BB1286" s="205"/>
      <c r="BC1286" s="205"/>
      <c r="BD1286" s="205"/>
      <c r="BE1286" s="215"/>
      <c r="BF1286" s="215"/>
      <c r="BG1286" s="215"/>
      <c r="BH1286" s="201"/>
      <c r="BJ1286" s="114"/>
      <c r="BK1286" s="114"/>
      <c r="BL1286" s="114"/>
      <c r="BM1286" s="114"/>
      <c r="BN1286" s="114"/>
      <c r="BP1286" s="114"/>
      <c r="BQ1286" s="115"/>
      <c r="BR1286" s="115"/>
      <c r="BS1286" s="115"/>
      <c r="BT1286" s="115"/>
      <c r="BU1286" s="115"/>
      <c r="BV1286" s="115"/>
      <c r="BW1286" s="115"/>
      <c r="BX1286" s="115"/>
      <c r="BY1286" s="115"/>
      <c r="BZ1286" s="115"/>
      <c r="CA1286" s="115"/>
      <c r="CB1286" s="115"/>
      <c r="CC1286" s="201"/>
      <c r="CD1286" s="201"/>
      <c r="CE1286" s="201"/>
      <c r="CG1286" s="223"/>
      <c r="CH1286" s="223"/>
      <c r="CI1286" s="223"/>
      <c r="CJ1286" s="223"/>
      <c r="CK1286" s="223"/>
      <c r="CL1286" s="223"/>
      <c r="CM1286" s="223"/>
      <c r="CN1286" s="223"/>
      <c r="CO1286" s="223"/>
      <c r="CP1286" s="223"/>
      <c r="CQ1286" s="223"/>
      <c r="CR1286" s="223"/>
      <c r="CS1286" s="223"/>
      <c r="CT1286" s="223"/>
      <c r="CU1286" s="223"/>
      <c r="CV1286" s="223"/>
      <c r="CW1286" s="201"/>
      <c r="CX1286" s="201"/>
    </row>
    <row r="1287" spans="3:102">
      <c r="C1287" s="116"/>
      <c r="E1287" s="205"/>
      <c r="F1287" s="205"/>
      <c r="G1287" s="205"/>
      <c r="H1287" s="205"/>
      <c r="I1287" s="205"/>
      <c r="K1287" s="114"/>
      <c r="L1287" s="114"/>
      <c r="M1287" s="114"/>
      <c r="N1287" s="114"/>
      <c r="O1287" s="114"/>
      <c r="Q1287" s="115"/>
      <c r="R1287" s="115"/>
      <c r="S1287" s="115"/>
      <c r="T1287" s="115"/>
      <c r="U1287" s="115"/>
      <c r="W1287" s="223"/>
      <c r="Z1287" s="205"/>
      <c r="AA1287" s="204"/>
      <c r="AB1287" s="204"/>
      <c r="AC1287" s="114"/>
      <c r="AD1287" s="221"/>
      <c r="AE1287" s="221"/>
      <c r="AF1287" s="115"/>
      <c r="AG1287" s="115"/>
      <c r="AH1287" s="115"/>
      <c r="AI1287" s="115"/>
      <c r="AJ1287" s="115"/>
      <c r="AK1287" s="202"/>
      <c r="AL1287" s="222"/>
      <c r="AO1287" s="205"/>
      <c r="AP1287" s="205"/>
      <c r="AQ1287" s="205"/>
      <c r="AR1287" s="205"/>
      <c r="AS1287" s="205"/>
      <c r="AT1287" s="205"/>
      <c r="AU1287" s="205"/>
      <c r="AV1287" s="205"/>
      <c r="AW1287" s="205"/>
      <c r="AX1287" s="205"/>
      <c r="AY1287" s="205"/>
      <c r="AZ1287" s="205"/>
      <c r="BA1287" s="205"/>
      <c r="BB1287" s="205"/>
      <c r="BC1287" s="205"/>
      <c r="BD1287" s="205"/>
      <c r="BE1287" s="215"/>
      <c r="BF1287" s="215"/>
      <c r="BG1287" s="215"/>
      <c r="BH1287" s="201"/>
      <c r="BJ1287" s="114"/>
      <c r="BK1287" s="114"/>
      <c r="BL1287" s="114"/>
      <c r="BM1287" s="114"/>
      <c r="BN1287" s="114"/>
      <c r="BP1287" s="114"/>
      <c r="BQ1287" s="115"/>
      <c r="BR1287" s="115"/>
      <c r="BS1287" s="115"/>
      <c r="BT1287" s="115"/>
      <c r="BU1287" s="115"/>
      <c r="BV1287" s="115"/>
      <c r="BW1287" s="115"/>
      <c r="BX1287" s="115"/>
      <c r="BY1287" s="115"/>
      <c r="BZ1287" s="115"/>
      <c r="CA1287" s="115"/>
      <c r="CB1287" s="115"/>
      <c r="CC1287" s="201"/>
      <c r="CD1287" s="201"/>
      <c r="CE1287" s="201"/>
      <c r="CG1287" s="223"/>
      <c r="CH1287" s="223"/>
      <c r="CI1287" s="223"/>
      <c r="CJ1287" s="223"/>
      <c r="CK1287" s="223"/>
      <c r="CL1287" s="223"/>
      <c r="CM1287" s="223"/>
      <c r="CN1287" s="223"/>
      <c r="CO1287" s="223"/>
      <c r="CP1287" s="223"/>
      <c r="CQ1287" s="223"/>
      <c r="CR1287" s="223"/>
      <c r="CS1287" s="223"/>
      <c r="CT1287" s="223"/>
      <c r="CU1287" s="223"/>
      <c r="CV1287" s="223"/>
      <c r="CW1287" s="201"/>
      <c r="CX1287" s="201"/>
    </row>
    <row r="1288" spans="3:102">
      <c r="C1288" s="116"/>
      <c r="E1288" s="205"/>
      <c r="F1288" s="205"/>
      <c r="G1288" s="205"/>
      <c r="H1288" s="205"/>
      <c r="I1288" s="205"/>
      <c r="K1288" s="114"/>
      <c r="L1288" s="114"/>
      <c r="M1288" s="114"/>
      <c r="N1288" s="114"/>
      <c r="O1288" s="114"/>
      <c r="Q1288" s="115"/>
      <c r="R1288" s="115"/>
      <c r="S1288" s="115"/>
      <c r="T1288" s="115"/>
      <c r="U1288" s="115"/>
      <c r="W1288" s="223"/>
      <c r="Z1288" s="205"/>
      <c r="AA1288" s="204"/>
      <c r="AB1288" s="204"/>
      <c r="AC1288" s="114"/>
      <c r="AD1288" s="221"/>
      <c r="AE1288" s="221"/>
      <c r="AF1288" s="115"/>
      <c r="AG1288" s="115"/>
      <c r="AH1288" s="115"/>
      <c r="AI1288" s="115"/>
      <c r="AJ1288" s="115"/>
      <c r="AK1288" s="202"/>
      <c r="AL1288" s="222"/>
      <c r="AO1288" s="205"/>
      <c r="AP1288" s="205"/>
      <c r="AQ1288" s="205"/>
      <c r="AR1288" s="205"/>
      <c r="AS1288" s="205"/>
      <c r="AT1288" s="205"/>
      <c r="AU1288" s="205"/>
      <c r="AV1288" s="205"/>
      <c r="AW1288" s="205"/>
      <c r="AX1288" s="205"/>
      <c r="AY1288" s="205"/>
      <c r="AZ1288" s="205"/>
      <c r="BA1288" s="205"/>
      <c r="BB1288" s="205"/>
      <c r="BC1288" s="205"/>
      <c r="BD1288" s="205"/>
      <c r="BE1288" s="215"/>
      <c r="BF1288" s="215"/>
      <c r="BG1288" s="215"/>
      <c r="BH1288" s="201"/>
      <c r="BJ1288" s="114"/>
      <c r="BK1288" s="114"/>
      <c r="BL1288" s="114"/>
      <c r="BM1288" s="114"/>
      <c r="BN1288" s="114"/>
      <c r="BP1288" s="114"/>
      <c r="BQ1288" s="115"/>
      <c r="BR1288" s="115"/>
      <c r="BS1288" s="115"/>
      <c r="BT1288" s="115"/>
      <c r="BU1288" s="115"/>
      <c r="BV1288" s="115"/>
      <c r="BW1288" s="115"/>
      <c r="BX1288" s="115"/>
      <c r="BY1288" s="115"/>
      <c r="BZ1288" s="115"/>
      <c r="CA1288" s="115"/>
      <c r="CB1288" s="115"/>
      <c r="CC1288" s="201"/>
      <c r="CD1288" s="201"/>
      <c r="CE1288" s="201"/>
      <c r="CG1288" s="223"/>
      <c r="CH1288" s="223"/>
      <c r="CI1288" s="223"/>
      <c r="CJ1288" s="223"/>
      <c r="CK1288" s="223"/>
      <c r="CL1288" s="223"/>
      <c r="CM1288" s="223"/>
      <c r="CN1288" s="223"/>
      <c r="CO1288" s="223"/>
      <c r="CP1288" s="223"/>
      <c r="CQ1288" s="223"/>
      <c r="CR1288" s="223"/>
      <c r="CS1288" s="223"/>
      <c r="CT1288" s="223"/>
      <c r="CU1288" s="223"/>
      <c r="CV1288" s="223"/>
      <c r="CW1288" s="201"/>
      <c r="CX1288" s="201"/>
    </row>
    <row r="1289" spans="3:102">
      <c r="C1289" s="116"/>
      <c r="E1289" s="205"/>
      <c r="F1289" s="205"/>
      <c r="G1289" s="205"/>
      <c r="H1289" s="205"/>
      <c r="I1289" s="205"/>
      <c r="K1289" s="114"/>
      <c r="L1289" s="114"/>
      <c r="M1289" s="114"/>
      <c r="N1289" s="114"/>
      <c r="O1289" s="114"/>
      <c r="Q1289" s="115"/>
      <c r="R1289" s="115"/>
      <c r="S1289" s="115"/>
      <c r="T1289" s="115"/>
      <c r="U1289" s="115"/>
      <c r="W1289" s="223"/>
      <c r="Z1289" s="205"/>
      <c r="AA1289" s="204"/>
      <c r="AB1289" s="204"/>
      <c r="AC1289" s="114"/>
      <c r="AD1289" s="221"/>
      <c r="AE1289" s="221"/>
      <c r="AF1289" s="115"/>
      <c r="AG1289" s="115"/>
      <c r="AH1289" s="115"/>
      <c r="AI1289" s="115"/>
      <c r="AJ1289" s="115"/>
      <c r="AK1289" s="202"/>
      <c r="AL1289" s="222"/>
      <c r="AO1289" s="205"/>
      <c r="AP1289" s="205"/>
      <c r="AQ1289" s="205"/>
      <c r="AR1289" s="205"/>
      <c r="AS1289" s="205"/>
      <c r="AT1289" s="205"/>
      <c r="AU1289" s="205"/>
      <c r="AV1289" s="205"/>
      <c r="AW1289" s="205"/>
      <c r="AX1289" s="205"/>
      <c r="AY1289" s="205"/>
      <c r="AZ1289" s="205"/>
      <c r="BA1289" s="205"/>
      <c r="BB1289" s="205"/>
      <c r="BC1289" s="205"/>
      <c r="BD1289" s="205"/>
      <c r="BE1289" s="215"/>
      <c r="BF1289" s="215"/>
      <c r="BG1289" s="215"/>
      <c r="BH1289" s="201"/>
      <c r="BJ1289" s="114"/>
      <c r="BK1289" s="114"/>
      <c r="BL1289" s="114"/>
      <c r="BM1289" s="114"/>
      <c r="BN1289" s="114"/>
      <c r="BP1289" s="114"/>
      <c r="BQ1289" s="115"/>
      <c r="BR1289" s="115"/>
      <c r="BS1289" s="115"/>
      <c r="BT1289" s="115"/>
      <c r="BU1289" s="115"/>
      <c r="BV1289" s="115"/>
      <c r="BW1289" s="115"/>
      <c r="BX1289" s="115"/>
      <c r="BY1289" s="115"/>
      <c r="BZ1289" s="115"/>
      <c r="CA1289" s="115"/>
      <c r="CB1289" s="115"/>
      <c r="CC1289" s="201"/>
      <c r="CD1289" s="201"/>
      <c r="CE1289" s="201"/>
      <c r="CG1289" s="223"/>
      <c r="CH1289" s="223"/>
      <c r="CI1289" s="223"/>
      <c r="CJ1289" s="223"/>
      <c r="CK1289" s="223"/>
      <c r="CL1289" s="223"/>
      <c r="CM1289" s="223"/>
      <c r="CN1289" s="223"/>
      <c r="CO1289" s="223"/>
      <c r="CP1289" s="223"/>
      <c r="CQ1289" s="223"/>
      <c r="CR1289" s="223"/>
      <c r="CS1289" s="223"/>
      <c r="CT1289" s="223"/>
      <c r="CU1289" s="223"/>
      <c r="CV1289" s="223"/>
      <c r="CW1289" s="201"/>
      <c r="CX1289" s="201"/>
    </row>
    <row r="1290" spans="3:102">
      <c r="C1290" s="116"/>
      <c r="E1290" s="205"/>
      <c r="F1290" s="205"/>
      <c r="G1290" s="205"/>
      <c r="H1290" s="205"/>
      <c r="I1290" s="205"/>
      <c r="K1290" s="114"/>
      <c r="L1290" s="114"/>
      <c r="M1290" s="114"/>
      <c r="N1290" s="114"/>
      <c r="O1290" s="114"/>
      <c r="Q1290" s="115"/>
      <c r="R1290" s="115"/>
      <c r="S1290" s="115"/>
      <c r="T1290" s="115"/>
      <c r="U1290" s="115"/>
      <c r="W1290" s="223"/>
      <c r="Z1290" s="205"/>
      <c r="AA1290" s="204"/>
      <c r="AB1290" s="204"/>
      <c r="AC1290" s="114"/>
      <c r="AD1290" s="221"/>
      <c r="AE1290" s="221"/>
      <c r="AF1290" s="115"/>
      <c r="AG1290" s="115"/>
      <c r="AH1290" s="115"/>
      <c r="AI1290" s="115"/>
      <c r="AJ1290" s="115"/>
      <c r="AK1290" s="202"/>
      <c r="AL1290" s="222"/>
      <c r="AO1290" s="205"/>
      <c r="AP1290" s="205"/>
      <c r="AQ1290" s="205"/>
      <c r="AR1290" s="205"/>
      <c r="AS1290" s="205"/>
      <c r="AT1290" s="205"/>
      <c r="AU1290" s="205"/>
      <c r="AV1290" s="205"/>
      <c r="AW1290" s="205"/>
      <c r="AX1290" s="205"/>
      <c r="AY1290" s="205"/>
      <c r="AZ1290" s="205"/>
      <c r="BA1290" s="205"/>
      <c r="BB1290" s="205"/>
      <c r="BC1290" s="205"/>
      <c r="BD1290" s="205"/>
      <c r="BE1290" s="215"/>
      <c r="BF1290" s="215"/>
      <c r="BG1290" s="215"/>
      <c r="BH1290" s="201"/>
      <c r="BJ1290" s="114"/>
      <c r="BK1290" s="114"/>
      <c r="BL1290" s="114"/>
      <c r="BM1290" s="114"/>
      <c r="BN1290" s="114"/>
      <c r="BP1290" s="114"/>
      <c r="BQ1290" s="115"/>
      <c r="BR1290" s="115"/>
      <c r="BS1290" s="115"/>
      <c r="BT1290" s="115"/>
      <c r="BU1290" s="115"/>
      <c r="BV1290" s="115"/>
      <c r="BW1290" s="115"/>
      <c r="BX1290" s="115"/>
      <c r="BY1290" s="115"/>
      <c r="BZ1290" s="115"/>
      <c r="CA1290" s="115"/>
      <c r="CB1290" s="115"/>
      <c r="CC1290" s="201"/>
      <c r="CD1290" s="201"/>
      <c r="CE1290" s="201"/>
      <c r="CG1290" s="223"/>
      <c r="CH1290" s="223"/>
      <c r="CI1290" s="223"/>
      <c r="CJ1290" s="223"/>
      <c r="CK1290" s="223"/>
      <c r="CL1290" s="223"/>
      <c r="CM1290" s="223"/>
      <c r="CN1290" s="223"/>
      <c r="CO1290" s="223"/>
      <c r="CP1290" s="223"/>
      <c r="CQ1290" s="223"/>
      <c r="CR1290" s="223"/>
      <c r="CS1290" s="223"/>
      <c r="CT1290" s="223"/>
      <c r="CU1290" s="223"/>
      <c r="CV1290" s="223"/>
      <c r="CW1290" s="201"/>
      <c r="CX1290" s="201"/>
    </row>
    <row r="1291" spans="3:102">
      <c r="C1291" s="116"/>
      <c r="E1291" s="205"/>
      <c r="F1291" s="205"/>
      <c r="G1291" s="205"/>
      <c r="H1291" s="205"/>
      <c r="I1291" s="205"/>
      <c r="K1291" s="114"/>
      <c r="L1291" s="114"/>
      <c r="M1291" s="114"/>
      <c r="N1291" s="114"/>
      <c r="O1291" s="114"/>
      <c r="Q1291" s="115"/>
      <c r="R1291" s="115"/>
      <c r="S1291" s="115"/>
      <c r="T1291" s="115"/>
      <c r="U1291" s="115"/>
      <c r="W1291" s="223"/>
      <c r="Z1291" s="205"/>
      <c r="AA1291" s="204"/>
      <c r="AB1291" s="204"/>
      <c r="AC1291" s="114"/>
      <c r="AD1291" s="221"/>
      <c r="AE1291" s="221"/>
      <c r="AF1291" s="115"/>
      <c r="AG1291" s="115"/>
      <c r="AH1291" s="115"/>
      <c r="AI1291" s="115"/>
      <c r="AJ1291" s="115"/>
      <c r="AK1291" s="202"/>
      <c r="AL1291" s="222"/>
      <c r="AO1291" s="205"/>
      <c r="AP1291" s="205"/>
      <c r="AQ1291" s="205"/>
      <c r="AR1291" s="205"/>
      <c r="AS1291" s="205"/>
      <c r="AT1291" s="205"/>
      <c r="AU1291" s="205"/>
      <c r="AV1291" s="205"/>
      <c r="AW1291" s="205"/>
      <c r="AX1291" s="205"/>
      <c r="AY1291" s="205"/>
      <c r="AZ1291" s="205"/>
      <c r="BA1291" s="205"/>
      <c r="BB1291" s="205"/>
      <c r="BC1291" s="205"/>
      <c r="BD1291" s="205"/>
      <c r="BE1291" s="215"/>
      <c r="BF1291" s="215"/>
      <c r="BG1291" s="215"/>
      <c r="BH1291" s="201"/>
      <c r="BJ1291" s="114"/>
      <c r="BK1291" s="114"/>
      <c r="BL1291" s="114"/>
      <c r="BM1291" s="114"/>
      <c r="BN1291" s="114"/>
      <c r="BP1291" s="114"/>
      <c r="BQ1291" s="115"/>
      <c r="BR1291" s="115"/>
      <c r="BS1291" s="115"/>
      <c r="BT1291" s="115"/>
      <c r="BU1291" s="115"/>
      <c r="BV1291" s="115"/>
      <c r="BW1291" s="115"/>
      <c r="BX1291" s="115"/>
      <c r="BY1291" s="115"/>
      <c r="BZ1291" s="115"/>
      <c r="CA1291" s="115"/>
      <c r="CB1291" s="115"/>
      <c r="CC1291" s="201"/>
      <c r="CD1291" s="201"/>
      <c r="CE1291" s="201"/>
      <c r="CG1291" s="223"/>
      <c r="CH1291" s="223"/>
      <c r="CI1291" s="223"/>
      <c r="CJ1291" s="223"/>
      <c r="CK1291" s="223"/>
      <c r="CL1291" s="223"/>
      <c r="CM1291" s="223"/>
      <c r="CN1291" s="223"/>
      <c r="CO1291" s="223"/>
      <c r="CP1291" s="223"/>
      <c r="CQ1291" s="223"/>
      <c r="CR1291" s="223"/>
      <c r="CS1291" s="223"/>
      <c r="CT1291" s="223"/>
      <c r="CU1291" s="223"/>
      <c r="CV1291" s="223"/>
      <c r="CW1291" s="201"/>
      <c r="CX1291" s="201"/>
    </row>
    <row r="1292" spans="3:102">
      <c r="C1292" s="116"/>
      <c r="E1292" s="205"/>
      <c r="F1292" s="205"/>
      <c r="G1292" s="205"/>
      <c r="H1292" s="205"/>
      <c r="I1292" s="205"/>
      <c r="K1292" s="114"/>
      <c r="L1292" s="114"/>
      <c r="M1292" s="114"/>
      <c r="N1292" s="114"/>
      <c r="O1292" s="114"/>
      <c r="Q1292" s="115"/>
      <c r="R1292" s="115"/>
      <c r="S1292" s="115"/>
      <c r="T1292" s="115"/>
      <c r="U1292" s="115"/>
      <c r="W1292" s="223"/>
      <c r="Z1292" s="205"/>
      <c r="AA1292" s="204"/>
      <c r="AB1292" s="204"/>
      <c r="AC1292" s="114"/>
      <c r="AD1292" s="221"/>
      <c r="AE1292" s="221"/>
      <c r="AF1292" s="115"/>
      <c r="AG1292" s="115"/>
      <c r="AH1292" s="115"/>
      <c r="AI1292" s="115"/>
      <c r="AJ1292" s="115"/>
      <c r="AK1292" s="202"/>
      <c r="AL1292" s="222"/>
      <c r="AO1292" s="205"/>
      <c r="AP1292" s="205"/>
      <c r="AQ1292" s="205"/>
      <c r="AR1292" s="205"/>
      <c r="AS1292" s="205"/>
      <c r="AT1292" s="205"/>
      <c r="AU1292" s="205"/>
      <c r="AV1292" s="205"/>
      <c r="AW1292" s="205"/>
      <c r="AX1292" s="205"/>
      <c r="AY1292" s="205"/>
      <c r="AZ1292" s="205"/>
      <c r="BA1292" s="205"/>
      <c r="BB1292" s="205"/>
      <c r="BC1292" s="205"/>
      <c r="BD1292" s="205"/>
      <c r="BE1292" s="215"/>
      <c r="BF1292" s="215"/>
      <c r="BG1292" s="215"/>
      <c r="BH1292" s="201"/>
      <c r="BJ1292" s="114"/>
      <c r="BK1292" s="114"/>
      <c r="BL1292" s="114"/>
      <c r="BM1292" s="114"/>
      <c r="BN1292" s="114"/>
      <c r="BP1292" s="114"/>
      <c r="BQ1292" s="115"/>
      <c r="BR1292" s="115"/>
      <c r="BS1292" s="115"/>
      <c r="BT1292" s="115"/>
      <c r="BU1292" s="115"/>
      <c r="BV1292" s="115"/>
      <c r="BW1292" s="115"/>
      <c r="BX1292" s="115"/>
      <c r="BY1292" s="115"/>
      <c r="BZ1292" s="115"/>
      <c r="CA1292" s="115"/>
      <c r="CB1292" s="115"/>
      <c r="CC1292" s="201"/>
      <c r="CD1292" s="201"/>
      <c r="CE1292" s="201"/>
      <c r="CG1292" s="223"/>
      <c r="CH1292" s="223"/>
      <c r="CI1292" s="223"/>
      <c r="CJ1292" s="223"/>
      <c r="CK1292" s="223"/>
      <c r="CL1292" s="223"/>
      <c r="CM1292" s="223"/>
      <c r="CN1292" s="223"/>
      <c r="CO1292" s="223"/>
      <c r="CP1292" s="223"/>
      <c r="CQ1292" s="223"/>
      <c r="CR1292" s="223"/>
      <c r="CS1292" s="223"/>
      <c r="CT1292" s="223"/>
      <c r="CU1292" s="223"/>
      <c r="CV1292" s="223"/>
      <c r="CW1292" s="201"/>
      <c r="CX1292" s="201"/>
    </row>
    <row r="1293" spans="3:102">
      <c r="C1293" s="116"/>
      <c r="E1293" s="205"/>
      <c r="F1293" s="205"/>
      <c r="G1293" s="205"/>
      <c r="H1293" s="205"/>
      <c r="I1293" s="205"/>
      <c r="K1293" s="114"/>
      <c r="L1293" s="114"/>
      <c r="M1293" s="114"/>
      <c r="N1293" s="114"/>
      <c r="O1293" s="114"/>
      <c r="Q1293" s="115"/>
      <c r="R1293" s="115"/>
      <c r="S1293" s="115"/>
      <c r="T1293" s="115"/>
      <c r="U1293" s="115"/>
      <c r="W1293" s="223"/>
      <c r="Z1293" s="205"/>
      <c r="AA1293" s="204"/>
      <c r="AB1293" s="204"/>
      <c r="AC1293" s="114"/>
      <c r="AD1293" s="221"/>
      <c r="AE1293" s="221"/>
      <c r="AF1293" s="115"/>
      <c r="AG1293" s="115"/>
      <c r="AH1293" s="115"/>
      <c r="AI1293" s="115"/>
      <c r="AJ1293" s="115"/>
      <c r="AK1293" s="202"/>
      <c r="AL1293" s="222"/>
      <c r="AO1293" s="205"/>
      <c r="AP1293" s="205"/>
      <c r="AQ1293" s="205"/>
      <c r="AR1293" s="205"/>
      <c r="AS1293" s="205"/>
      <c r="AT1293" s="205"/>
      <c r="AU1293" s="205"/>
      <c r="AV1293" s="205"/>
      <c r="AW1293" s="205"/>
      <c r="AX1293" s="205"/>
      <c r="AY1293" s="205"/>
      <c r="AZ1293" s="205"/>
      <c r="BA1293" s="205"/>
      <c r="BB1293" s="205"/>
      <c r="BC1293" s="205"/>
      <c r="BD1293" s="205"/>
      <c r="BE1293" s="215"/>
      <c r="BF1293" s="215"/>
      <c r="BG1293" s="215"/>
      <c r="BH1293" s="201"/>
      <c r="BJ1293" s="114"/>
      <c r="BK1293" s="114"/>
      <c r="BL1293" s="114"/>
      <c r="BM1293" s="114"/>
      <c r="BN1293" s="114"/>
      <c r="BP1293" s="114"/>
      <c r="BQ1293" s="115"/>
      <c r="BR1293" s="115"/>
      <c r="BS1293" s="115"/>
      <c r="BT1293" s="115"/>
      <c r="BU1293" s="115"/>
      <c r="BV1293" s="115"/>
      <c r="BW1293" s="115"/>
      <c r="BX1293" s="115"/>
      <c r="BY1293" s="115"/>
      <c r="BZ1293" s="115"/>
      <c r="CA1293" s="115"/>
      <c r="CB1293" s="115"/>
      <c r="CC1293" s="201"/>
      <c r="CD1293" s="201"/>
      <c r="CE1293" s="201"/>
      <c r="CG1293" s="223"/>
      <c r="CH1293" s="223"/>
      <c r="CI1293" s="223"/>
      <c r="CJ1293" s="223"/>
      <c r="CK1293" s="223"/>
      <c r="CL1293" s="223"/>
      <c r="CM1293" s="223"/>
      <c r="CN1293" s="223"/>
      <c r="CO1293" s="223"/>
      <c r="CP1293" s="223"/>
      <c r="CQ1293" s="223"/>
      <c r="CR1293" s="223"/>
      <c r="CS1293" s="223"/>
      <c r="CT1293" s="223"/>
      <c r="CU1293" s="223"/>
      <c r="CV1293" s="223"/>
      <c r="CW1293" s="201"/>
      <c r="CX1293" s="201"/>
    </row>
    <row r="1294" spans="3:102">
      <c r="C1294" s="116"/>
      <c r="E1294" s="205"/>
      <c r="F1294" s="205"/>
      <c r="G1294" s="205"/>
      <c r="H1294" s="205"/>
      <c r="I1294" s="205"/>
      <c r="K1294" s="114"/>
      <c r="L1294" s="114"/>
      <c r="M1294" s="114"/>
      <c r="N1294" s="114"/>
      <c r="O1294" s="114"/>
      <c r="Q1294" s="115"/>
      <c r="R1294" s="115"/>
      <c r="S1294" s="115"/>
      <c r="T1294" s="115"/>
      <c r="U1294" s="115"/>
      <c r="W1294" s="223"/>
      <c r="Z1294" s="205"/>
      <c r="AA1294" s="204"/>
      <c r="AB1294" s="204"/>
      <c r="AC1294" s="114"/>
      <c r="AD1294" s="221"/>
      <c r="AE1294" s="221"/>
      <c r="AF1294" s="115"/>
      <c r="AG1294" s="115"/>
      <c r="AH1294" s="115"/>
      <c r="AI1294" s="115"/>
      <c r="AJ1294" s="115"/>
      <c r="AK1294" s="202"/>
      <c r="AL1294" s="222"/>
      <c r="AO1294" s="205"/>
      <c r="AP1294" s="205"/>
      <c r="AQ1294" s="205"/>
      <c r="AR1294" s="205"/>
      <c r="AS1294" s="205"/>
      <c r="AT1294" s="205"/>
      <c r="AU1294" s="205"/>
      <c r="AV1294" s="205"/>
      <c r="AW1294" s="205"/>
      <c r="AX1294" s="205"/>
      <c r="AY1294" s="205"/>
      <c r="AZ1294" s="205"/>
      <c r="BA1294" s="205"/>
      <c r="BB1294" s="205"/>
      <c r="BC1294" s="205"/>
      <c r="BD1294" s="205"/>
      <c r="BE1294" s="215"/>
      <c r="BF1294" s="215"/>
      <c r="BG1294" s="215"/>
      <c r="BH1294" s="201"/>
      <c r="BJ1294" s="114"/>
      <c r="BK1294" s="114"/>
      <c r="BL1294" s="114"/>
      <c r="BM1294" s="114"/>
      <c r="BN1294" s="114"/>
      <c r="BP1294" s="114"/>
      <c r="BQ1294" s="115"/>
      <c r="BR1294" s="115"/>
      <c r="BS1294" s="115"/>
      <c r="BT1294" s="115"/>
      <c r="BU1294" s="115"/>
      <c r="BV1294" s="115"/>
      <c r="BW1294" s="115"/>
      <c r="BX1294" s="115"/>
      <c r="BY1294" s="115"/>
      <c r="BZ1294" s="115"/>
      <c r="CA1294" s="115"/>
      <c r="CB1294" s="115"/>
      <c r="CC1294" s="201"/>
      <c r="CD1294" s="201"/>
      <c r="CE1294" s="201"/>
      <c r="CG1294" s="223"/>
      <c r="CH1294" s="223"/>
      <c r="CI1294" s="223"/>
      <c r="CJ1294" s="223"/>
      <c r="CK1294" s="223"/>
      <c r="CL1294" s="223"/>
      <c r="CM1294" s="223"/>
      <c r="CN1294" s="223"/>
      <c r="CO1294" s="223"/>
      <c r="CP1294" s="223"/>
      <c r="CQ1294" s="223"/>
      <c r="CR1294" s="223"/>
      <c r="CS1294" s="223"/>
      <c r="CT1294" s="223"/>
      <c r="CU1294" s="223"/>
      <c r="CV1294" s="223"/>
      <c r="CW1294" s="201"/>
      <c r="CX1294" s="201"/>
    </row>
    <row r="1295" spans="3:102">
      <c r="C1295" s="116"/>
      <c r="E1295" s="205"/>
      <c r="F1295" s="205"/>
      <c r="G1295" s="205"/>
      <c r="H1295" s="205"/>
      <c r="I1295" s="205"/>
      <c r="K1295" s="114"/>
      <c r="L1295" s="114"/>
      <c r="M1295" s="114"/>
      <c r="N1295" s="114"/>
      <c r="O1295" s="114"/>
      <c r="Q1295" s="115"/>
      <c r="R1295" s="115"/>
      <c r="S1295" s="115"/>
      <c r="T1295" s="115"/>
      <c r="U1295" s="115"/>
      <c r="W1295" s="223"/>
      <c r="Z1295" s="205"/>
      <c r="AA1295" s="204"/>
      <c r="AB1295" s="204"/>
      <c r="AC1295" s="114"/>
      <c r="AD1295" s="221"/>
      <c r="AE1295" s="221"/>
      <c r="AF1295" s="115"/>
      <c r="AG1295" s="115"/>
      <c r="AH1295" s="115"/>
      <c r="AI1295" s="115"/>
      <c r="AJ1295" s="115"/>
      <c r="AK1295" s="202"/>
      <c r="AL1295" s="222"/>
      <c r="AO1295" s="205"/>
      <c r="AP1295" s="205"/>
      <c r="AQ1295" s="205"/>
      <c r="AR1295" s="205"/>
      <c r="AS1295" s="205"/>
      <c r="AT1295" s="205"/>
      <c r="AU1295" s="205"/>
      <c r="AV1295" s="205"/>
      <c r="AW1295" s="205"/>
      <c r="AX1295" s="205"/>
      <c r="AY1295" s="205"/>
      <c r="AZ1295" s="205"/>
      <c r="BA1295" s="205"/>
      <c r="BB1295" s="205"/>
      <c r="BC1295" s="205"/>
      <c r="BD1295" s="205"/>
      <c r="BE1295" s="215"/>
      <c r="BF1295" s="215"/>
      <c r="BG1295" s="215"/>
      <c r="BH1295" s="201"/>
      <c r="BJ1295" s="114"/>
      <c r="BK1295" s="114"/>
      <c r="BL1295" s="114"/>
      <c r="BM1295" s="114"/>
      <c r="BN1295" s="114"/>
      <c r="BP1295" s="114"/>
      <c r="BQ1295" s="115"/>
      <c r="BR1295" s="115"/>
      <c r="BS1295" s="115"/>
      <c r="BT1295" s="115"/>
      <c r="BU1295" s="115"/>
      <c r="BV1295" s="115"/>
      <c r="BW1295" s="115"/>
      <c r="BX1295" s="115"/>
      <c r="BY1295" s="115"/>
      <c r="BZ1295" s="115"/>
      <c r="CA1295" s="115"/>
      <c r="CB1295" s="115"/>
      <c r="CC1295" s="201"/>
      <c r="CD1295" s="201"/>
      <c r="CE1295" s="201"/>
      <c r="CG1295" s="223"/>
      <c r="CH1295" s="223"/>
      <c r="CI1295" s="223"/>
      <c r="CJ1295" s="223"/>
      <c r="CK1295" s="223"/>
      <c r="CL1295" s="223"/>
      <c r="CM1295" s="223"/>
      <c r="CN1295" s="223"/>
      <c r="CO1295" s="223"/>
      <c r="CP1295" s="223"/>
      <c r="CQ1295" s="223"/>
      <c r="CR1295" s="223"/>
      <c r="CS1295" s="223"/>
      <c r="CT1295" s="223"/>
      <c r="CU1295" s="223"/>
      <c r="CV1295" s="223"/>
      <c r="CW1295" s="201"/>
      <c r="CX1295" s="201"/>
    </row>
    <row r="1296" spans="3:102">
      <c r="C1296" s="116"/>
      <c r="E1296" s="205"/>
      <c r="F1296" s="205"/>
      <c r="G1296" s="205"/>
      <c r="H1296" s="205"/>
      <c r="I1296" s="205"/>
      <c r="K1296" s="114"/>
      <c r="L1296" s="114"/>
      <c r="M1296" s="114"/>
      <c r="N1296" s="114"/>
      <c r="O1296" s="114"/>
      <c r="Q1296" s="115"/>
      <c r="R1296" s="115"/>
      <c r="S1296" s="115"/>
      <c r="T1296" s="115"/>
      <c r="U1296" s="115"/>
      <c r="W1296" s="223"/>
      <c r="Z1296" s="205"/>
      <c r="AA1296" s="204"/>
      <c r="AB1296" s="204"/>
      <c r="AC1296" s="114"/>
      <c r="AD1296" s="221"/>
      <c r="AE1296" s="221"/>
      <c r="AF1296" s="115"/>
      <c r="AG1296" s="115"/>
      <c r="AH1296" s="115"/>
      <c r="AI1296" s="115"/>
      <c r="AJ1296" s="115"/>
      <c r="AK1296" s="202"/>
      <c r="AL1296" s="222"/>
      <c r="AO1296" s="205"/>
      <c r="AP1296" s="205"/>
      <c r="AQ1296" s="205"/>
      <c r="AR1296" s="205"/>
      <c r="AS1296" s="205"/>
      <c r="AT1296" s="205"/>
      <c r="AU1296" s="205"/>
      <c r="AV1296" s="205"/>
      <c r="AW1296" s="205"/>
      <c r="AX1296" s="205"/>
      <c r="AY1296" s="205"/>
      <c r="AZ1296" s="205"/>
      <c r="BA1296" s="205"/>
      <c r="BB1296" s="205"/>
      <c r="BC1296" s="205"/>
      <c r="BD1296" s="205"/>
      <c r="BE1296" s="215"/>
      <c r="BF1296" s="215"/>
      <c r="BG1296" s="215"/>
      <c r="BH1296" s="201"/>
      <c r="BJ1296" s="114"/>
      <c r="BK1296" s="114"/>
      <c r="BL1296" s="114"/>
      <c r="BM1296" s="114"/>
      <c r="BN1296" s="114"/>
      <c r="BP1296" s="114"/>
      <c r="BQ1296" s="115"/>
      <c r="BR1296" s="115"/>
      <c r="BS1296" s="115"/>
      <c r="BT1296" s="115"/>
      <c r="BU1296" s="115"/>
      <c r="BV1296" s="115"/>
      <c r="BW1296" s="115"/>
      <c r="BX1296" s="115"/>
      <c r="BY1296" s="115"/>
      <c r="BZ1296" s="115"/>
      <c r="CA1296" s="115"/>
      <c r="CB1296" s="115"/>
      <c r="CC1296" s="201"/>
      <c r="CD1296" s="201"/>
      <c r="CE1296" s="201"/>
      <c r="CG1296" s="223"/>
      <c r="CH1296" s="223"/>
      <c r="CI1296" s="223"/>
      <c r="CJ1296" s="223"/>
      <c r="CK1296" s="223"/>
      <c r="CL1296" s="223"/>
      <c r="CM1296" s="223"/>
      <c r="CN1296" s="223"/>
      <c r="CO1296" s="223"/>
      <c r="CP1296" s="223"/>
      <c r="CQ1296" s="223"/>
      <c r="CR1296" s="223"/>
      <c r="CS1296" s="223"/>
      <c r="CT1296" s="223"/>
      <c r="CU1296" s="223"/>
      <c r="CV1296" s="223"/>
      <c r="CW1296" s="201"/>
      <c r="CX1296" s="201"/>
    </row>
    <row r="1297" spans="3:102">
      <c r="C1297" s="116"/>
      <c r="E1297" s="205"/>
      <c r="F1297" s="205"/>
      <c r="G1297" s="205"/>
      <c r="H1297" s="205"/>
      <c r="I1297" s="205"/>
      <c r="K1297" s="114"/>
      <c r="L1297" s="114"/>
      <c r="M1297" s="114"/>
      <c r="N1297" s="114"/>
      <c r="O1297" s="114"/>
      <c r="Q1297" s="115"/>
      <c r="R1297" s="115"/>
      <c r="S1297" s="115"/>
      <c r="T1297" s="115"/>
      <c r="U1297" s="115"/>
      <c r="W1297" s="223"/>
      <c r="Z1297" s="205"/>
      <c r="AA1297" s="204"/>
      <c r="AB1297" s="204"/>
      <c r="AC1297" s="114"/>
      <c r="AD1297" s="221"/>
      <c r="AE1297" s="221"/>
      <c r="AF1297" s="115"/>
      <c r="AG1297" s="115"/>
      <c r="AH1297" s="115"/>
      <c r="AI1297" s="115"/>
      <c r="AJ1297" s="115"/>
      <c r="AK1297" s="202"/>
      <c r="AL1297" s="222"/>
      <c r="AO1297" s="205"/>
      <c r="AP1297" s="205"/>
      <c r="AQ1297" s="205"/>
      <c r="AR1297" s="205"/>
      <c r="AS1297" s="205"/>
      <c r="AT1297" s="205"/>
      <c r="AU1297" s="205"/>
      <c r="AV1297" s="205"/>
      <c r="AW1297" s="205"/>
      <c r="AX1297" s="205"/>
      <c r="AY1297" s="205"/>
      <c r="AZ1297" s="205"/>
      <c r="BA1297" s="205"/>
      <c r="BB1297" s="205"/>
      <c r="BC1297" s="205"/>
      <c r="BD1297" s="205"/>
      <c r="BE1297" s="215"/>
      <c r="BF1297" s="215"/>
      <c r="BG1297" s="215"/>
      <c r="BH1297" s="201"/>
      <c r="BJ1297" s="114"/>
      <c r="BK1297" s="114"/>
      <c r="BL1297" s="114"/>
      <c r="BM1297" s="114"/>
      <c r="BN1297" s="114"/>
      <c r="BP1297" s="114"/>
      <c r="BQ1297" s="115"/>
      <c r="BR1297" s="115"/>
      <c r="BS1297" s="115"/>
      <c r="BT1297" s="115"/>
      <c r="BU1297" s="115"/>
      <c r="BV1297" s="115"/>
      <c r="BW1297" s="115"/>
      <c r="BX1297" s="115"/>
      <c r="BY1297" s="115"/>
      <c r="BZ1297" s="115"/>
      <c r="CA1297" s="115"/>
      <c r="CB1297" s="115"/>
      <c r="CC1297" s="201"/>
      <c r="CD1297" s="201"/>
      <c r="CE1297" s="201"/>
      <c r="CG1297" s="223"/>
      <c r="CH1297" s="223"/>
      <c r="CI1297" s="223"/>
      <c r="CJ1297" s="223"/>
      <c r="CK1297" s="223"/>
      <c r="CL1297" s="223"/>
      <c r="CM1297" s="223"/>
      <c r="CN1297" s="223"/>
      <c r="CO1297" s="223"/>
      <c r="CP1297" s="223"/>
      <c r="CQ1297" s="223"/>
      <c r="CR1297" s="223"/>
      <c r="CS1297" s="223"/>
      <c r="CT1297" s="223"/>
      <c r="CU1297" s="223"/>
      <c r="CV1297" s="223"/>
      <c r="CW1297" s="201"/>
      <c r="CX1297" s="201"/>
    </row>
    <row r="1298" spans="3:102">
      <c r="C1298" s="116"/>
      <c r="E1298" s="205"/>
      <c r="F1298" s="205"/>
      <c r="G1298" s="205"/>
      <c r="H1298" s="205"/>
      <c r="I1298" s="205"/>
      <c r="K1298" s="114"/>
      <c r="L1298" s="114"/>
      <c r="M1298" s="114"/>
      <c r="N1298" s="114"/>
      <c r="O1298" s="114"/>
      <c r="Q1298" s="115"/>
      <c r="R1298" s="115"/>
      <c r="S1298" s="115"/>
      <c r="T1298" s="115"/>
      <c r="U1298" s="115"/>
      <c r="W1298" s="223"/>
      <c r="Z1298" s="205"/>
      <c r="AA1298" s="204"/>
      <c r="AB1298" s="204"/>
      <c r="AC1298" s="114"/>
      <c r="AD1298" s="221"/>
      <c r="AE1298" s="221"/>
      <c r="AF1298" s="115"/>
      <c r="AG1298" s="115"/>
      <c r="AH1298" s="115"/>
      <c r="AI1298" s="115"/>
      <c r="AJ1298" s="115"/>
      <c r="AK1298" s="202"/>
      <c r="AL1298" s="222"/>
      <c r="AO1298" s="205"/>
      <c r="AP1298" s="205"/>
      <c r="AQ1298" s="205"/>
      <c r="AR1298" s="205"/>
      <c r="AS1298" s="205"/>
      <c r="AT1298" s="205"/>
      <c r="AU1298" s="205"/>
      <c r="AV1298" s="205"/>
      <c r="AW1298" s="205"/>
      <c r="AX1298" s="205"/>
      <c r="AY1298" s="205"/>
      <c r="AZ1298" s="205"/>
      <c r="BA1298" s="205"/>
      <c r="BB1298" s="205"/>
      <c r="BC1298" s="205"/>
      <c r="BD1298" s="205"/>
      <c r="BE1298" s="215"/>
      <c r="BF1298" s="215"/>
      <c r="BG1298" s="215"/>
      <c r="BH1298" s="201"/>
      <c r="BJ1298" s="114"/>
      <c r="BK1298" s="114"/>
      <c r="BL1298" s="114"/>
      <c r="BM1298" s="114"/>
      <c r="BN1298" s="114"/>
      <c r="BP1298" s="114"/>
      <c r="BQ1298" s="115"/>
      <c r="BR1298" s="115"/>
      <c r="BS1298" s="115"/>
      <c r="BT1298" s="115"/>
      <c r="BU1298" s="115"/>
      <c r="BV1298" s="115"/>
      <c r="BW1298" s="115"/>
      <c r="BX1298" s="115"/>
      <c r="BY1298" s="115"/>
      <c r="BZ1298" s="115"/>
      <c r="CA1298" s="115"/>
      <c r="CB1298" s="115"/>
      <c r="CC1298" s="201"/>
      <c r="CD1298" s="201"/>
      <c r="CE1298" s="201"/>
      <c r="CG1298" s="223"/>
      <c r="CH1298" s="223"/>
      <c r="CI1298" s="223"/>
      <c r="CJ1298" s="223"/>
      <c r="CK1298" s="223"/>
      <c r="CL1298" s="223"/>
      <c r="CM1298" s="223"/>
      <c r="CN1298" s="223"/>
      <c r="CO1298" s="223"/>
      <c r="CP1298" s="223"/>
      <c r="CQ1298" s="223"/>
      <c r="CR1298" s="223"/>
      <c r="CS1298" s="223"/>
      <c r="CT1298" s="223"/>
      <c r="CU1298" s="223"/>
      <c r="CV1298" s="223"/>
      <c r="CW1298" s="201"/>
      <c r="CX1298" s="201"/>
    </row>
    <row r="1299" spans="3:102">
      <c r="C1299" s="116"/>
      <c r="E1299" s="205"/>
      <c r="F1299" s="205"/>
      <c r="G1299" s="205"/>
      <c r="H1299" s="205"/>
      <c r="I1299" s="205"/>
      <c r="K1299" s="114"/>
      <c r="L1299" s="114"/>
      <c r="M1299" s="114"/>
      <c r="N1299" s="114"/>
      <c r="O1299" s="114"/>
      <c r="Q1299" s="115"/>
      <c r="R1299" s="115"/>
      <c r="S1299" s="115"/>
      <c r="T1299" s="115"/>
      <c r="U1299" s="115"/>
      <c r="W1299" s="223"/>
      <c r="Z1299" s="205"/>
      <c r="AA1299" s="204"/>
      <c r="AB1299" s="204"/>
      <c r="AC1299" s="114"/>
      <c r="AD1299" s="221"/>
      <c r="AE1299" s="221"/>
      <c r="AF1299" s="115"/>
      <c r="AG1299" s="115"/>
      <c r="AH1299" s="115"/>
      <c r="AI1299" s="115"/>
      <c r="AJ1299" s="115"/>
      <c r="AK1299" s="202"/>
      <c r="AL1299" s="222"/>
      <c r="AO1299" s="205"/>
      <c r="AP1299" s="205"/>
      <c r="AQ1299" s="205"/>
      <c r="AR1299" s="205"/>
      <c r="AS1299" s="205"/>
      <c r="AT1299" s="205"/>
      <c r="AU1299" s="205"/>
      <c r="AV1299" s="205"/>
      <c r="AW1299" s="205"/>
      <c r="AX1299" s="205"/>
      <c r="AY1299" s="205"/>
      <c r="AZ1299" s="205"/>
      <c r="BA1299" s="205"/>
      <c r="BB1299" s="205"/>
      <c r="BC1299" s="205"/>
      <c r="BD1299" s="205"/>
      <c r="BE1299" s="215"/>
      <c r="BF1299" s="215"/>
      <c r="BG1299" s="215"/>
      <c r="BH1299" s="201"/>
      <c r="BJ1299" s="114"/>
      <c r="BK1299" s="114"/>
      <c r="BL1299" s="114"/>
      <c r="BM1299" s="114"/>
      <c r="BN1299" s="114"/>
      <c r="BP1299" s="114"/>
      <c r="BQ1299" s="115"/>
      <c r="BR1299" s="115"/>
      <c r="BS1299" s="115"/>
      <c r="BT1299" s="115"/>
      <c r="BU1299" s="115"/>
      <c r="BV1299" s="115"/>
      <c r="BW1299" s="115"/>
      <c r="BX1299" s="115"/>
      <c r="BY1299" s="115"/>
      <c r="BZ1299" s="115"/>
      <c r="CA1299" s="115"/>
      <c r="CB1299" s="115"/>
      <c r="CC1299" s="201"/>
      <c r="CD1299" s="201"/>
      <c r="CE1299" s="201"/>
      <c r="CG1299" s="223"/>
      <c r="CH1299" s="223"/>
      <c r="CI1299" s="223"/>
      <c r="CJ1299" s="223"/>
      <c r="CK1299" s="223"/>
      <c r="CL1299" s="223"/>
      <c r="CM1299" s="223"/>
      <c r="CN1299" s="223"/>
      <c r="CO1299" s="223"/>
      <c r="CP1299" s="223"/>
      <c r="CQ1299" s="223"/>
      <c r="CR1299" s="223"/>
      <c r="CS1299" s="223"/>
      <c r="CT1299" s="223"/>
      <c r="CU1299" s="223"/>
      <c r="CV1299" s="223"/>
      <c r="CW1299" s="201"/>
      <c r="CX1299" s="201"/>
    </row>
    <row r="1300" spans="3:102">
      <c r="C1300" s="116"/>
      <c r="E1300" s="205"/>
      <c r="F1300" s="205"/>
      <c r="G1300" s="205"/>
      <c r="H1300" s="205"/>
      <c r="I1300" s="205"/>
      <c r="K1300" s="114"/>
      <c r="L1300" s="114"/>
      <c r="M1300" s="114"/>
      <c r="N1300" s="114"/>
      <c r="O1300" s="114"/>
      <c r="Q1300" s="115"/>
      <c r="R1300" s="115"/>
      <c r="S1300" s="115"/>
      <c r="T1300" s="115"/>
      <c r="U1300" s="115"/>
      <c r="W1300" s="223"/>
      <c r="Z1300" s="205"/>
      <c r="AA1300" s="204"/>
      <c r="AB1300" s="204"/>
      <c r="AC1300" s="114"/>
      <c r="AD1300" s="221"/>
      <c r="AE1300" s="221"/>
      <c r="AF1300" s="115"/>
      <c r="AG1300" s="115"/>
      <c r="AH1300" s="115"/>
      <c r="AI1300" s="115"/>
      <c r="AJ1300" s="115"/>
      <c r="AK1300" s="202"/>
      <c r="AL1300" s="222"/>
      <c r="AO1300" s="205"/>
      <c r="AP1300" s="205"/>
      <c r="AQ1300" s="205"/>
      <c r="AR1300" s="205"/>
      <c r="AS1300" s="205"/>
      <c r="AT1300" s="205"/>
      <c r="AU1300" s="205"/>
      <c r="AV1300" s="205"/>
      <c r="AW1300" s="205"/>
      <c r="AX1300" s="205"/>
      <c r="AY1300" s="205"/>
      <c r="AZ1300" s="205"/>
      <c r="BA1300" s="205"/>
      <c r="BB1300" s="205"/>
      <c r="BC1300" s="205"/>
      <c r="BD1300" s="205"/>
      <c r="BE1300" s="215"/>
      <c r="BF1300" s="215"/>
      <c r="BG1300" s="215"/>
      <c r="BH1300" s="201"/>
      <c r="BJ1300" s="114"/>
      <c r="BK1300" s="114"/>
      <c r="BL1300" s="114"/>
      <c r="BM1300" s="114"/>
      <c r="BN1300" s="114"/>
      <c r="BP1300" s="114"/>
      <c r="BQ1300" s="115"/>
      <c r="BR1300" s="115"/>
      <c r="BS1300" s="115"/>
      <c r="BT1300" s="115"/>
      <c r="BU1300" s="115"/>
      <c r="BV1300" s="115"/>
      <c r="BW1300" s="115"/>
      <c r="BX1300" s="115"/>
      <c r="BY1300" s="115"/>
      <c r="BZ1300" s="115"/>
      <c r="CA1300" s="115"/>
      <c r="CB1300" s="115"/>
      <c r="CC1300" s="201"/>
      <c r="CD1300" s="201"/>
      <c r="CE1300" s="201"/>
      <c r="CG1300" s="223"/>
      <c r="CH1300" s="223"/>
      <c r="CI1300" s="223"/>
      <c r="CJ1300" s="223"/>
      <c r="CK1300" s="223"/>
      <c r="CL1300" s="223"/>
      <c r="CM1300" s="223"/>
      <c r="CN1300" s="223"/>
      <c r="CO1300" s="223"/>
      <c r="CP1300" s="223"/>
      <c r="CQ1300" s="223"/>
      <c r="CR1300" s="223"/>
      <c r="CS1300" s="223"/>
      <c r="CT1300" s="223"/>
      <c r="CU1300" s="223"/>
      <c r="CV1300" s="223"/>
      <c r="CW1300" s="201"/>
      <c r="CX1300" s="201"/>
    </row>
    <row r="1301" spans="3:102">
      <c r="C1301" s="116"/>
      <c r="E1301" s="205"/>
      <c r="F1301" s="205"/>
      <c r="G1301" s="205"/>
      <c r="H1301" s="205"/>
      <c r="I1301" s="205"/>
      <c r="K1301" s="114"/>
      <c r="L1301" s="114"/>
      <c r="M1301" s="114"/>
      <c r="N1301" s="114"/>
      <c r="O1301" s="114"/>
      <c r="Q1301" s="115"/>
      <c r="R1301" s="115"/>
      <c r="S1301" s="115"/>
      <c r="T1301" s="115"/>
      <c r="U1301" s="115"/>
      <c r="W1301" s="223"/>
      <c r="Z1301" s="205"/>
      <c r="AA1301" s="204"/>
      <c r="AB1301" s="204"/>
      <c r="AC1301" s="114"/>
      <c r="AD1301" s="221"/>
      <c r="AE1301" s="221"/>
      <c r="AF1301" s="115"/>
      <c r="AG1301" s="115"/>
      <c r="AH1301" s="115"/>
      <c r="AI1301" s="115"/>
      <c r="AJ1301" s="115"/>
      <c r="AK1301" s="202"/>
      <c r="AL1301" s="222"/>
      <c r="AO1301" s="205"/>
      <c r="AP1301" s="205"/>
      <c r="AQ1301" s="205"/>
      <c r="AR1301" s="205"/>
      <c r="AS1301" s="205"/>
      <c r="AT1301" s="205"/>
      <c r="AU1301" s="205"/>
      <c r="AV1301" s="205"/>
      <c r="AW1301" s="205"/>
      <c r="AX1301" s="205"/>
      <c r="AY1301" s="205"/>
      <c r="AZ1301" s="205"/>
      <c r="BA1301" s="205"/>
      <c r="BB1301" s="205"/>
      <c r="BC1301" s="205"/>
      <c r="BD1301" s="205"/>
      <c r="BE1301" s="215"/>
      <c r="BF1301" s="215"/>
      <c r="BG1301" s="215"/>
      <c r="BH1301" s="201"/>
      <c r="BJ1301" s="114"/>
      <c r="BK1301" s="114"/>
      <c r="BL1301" s="114"/>
      <c r="BM1301" s="114"/>
      <c r="BN1301" s="114"/>
      <c r="BP1301" s="114"/>
      <c r="BQ1301" s="115"/>
      <c r="BR1301" s="115"/>
      <c r="BS1301" s="115"/>
      <c r="BT1301" s="115"/>
      <c r="BU1301" s="115"/>
      <c r="BV1301" s="115"/>
      <c r="BW1301" s="115"/>
      <c r="BX1301" s="115"/>
      <c r="BY1301" s="115"/>
      <c r="BZ1301" s="115"/>
      <c r="CA1301" s="115"/>
      <c r="CB1301" s="115"/>
      <c r="CC1301" s="201"/>
      <c r="CD1301" s="201"/>
      <c r="CE1301" s="201"/>
      <c r="CG1301" s="223"/>
      <c r="CH1301" s="223"/>
      <c r="CI1301" s="223"/>
      <c r="CJ1301" s="223"/>
      <c r="CK1301" s="223"/>
      <c r="CL1301" s="223"/>
      <c r="CM1301" s="223"/>
      <c r="CN1301" s="223"/>
      <c r="CO1301" s="223"/>
      <c r="CP1301" s="223"/>
      <c r="CQ1301" s="223"/>
      <c r="CR1301" s="223"/>
      <c r="CS1301" s="223"/>
      <c r="CT1301" s="223"/>
      <c r="CU1301" s="223"/>
      <c r="CV1301" s="223"/>
      <c r="CW1301" s="201"/>
      <c r="CX1301" s="201"/>
    </row>
    <row r="1302" spans="3:102">
      <c r="C1302" s="116"/>
      <c r="E1302" s="205"/>
      <c r="F1302" s="205"/>
      <c r="G1302" s="205"/>
      <c r="H1302" s="205"/>
      <c r="I1302" s="205"/>
      <c r="K1302" s="114"/>
      <c r="L1302" s="114"/>
      <c r="M1302" s="114"/>
      <c r="N1302" s="114"/>
      <c r="O1302" s="114"/>
      <c r="Q1302" s="115"/>
      <c r="R1302" s="115"/>
      <c r="S1302" s="115"/>
      <c r="T1302" s="115"/>
      <c r="U1302" s="115"/>
      <c r="W1302" s="223"/>
      <c r="Z1302" s="205"/>
      <c r="AA1302" s="204"/>
      <c r="AB1302" s="204"/>
      <c r="AC1302" s="114"/>
      <c r="AD1302" s="221"/>
      <c r="AE1302" s="221"/>
      <c r="AF1302" s="115"/>
      <c r="AG1302" s="115"/>
      <c r="AH1302" s="115"/>
      <c r="AI1302" s="115"/>
      <c r="AJ1302" s="115"/>
      <c r="AK1302" s="202"/>
      <c r="AL1302" s="222"/>
      <c r="AO1302" s="205"/>
      <c r="AP1302" s="205"/>
      <c r="AQ1302" s="205"/>
      <c r="AR1302" s="205"/>
      <c r="AS1302" s="205"/>
      <c r="AT1302" s="205"/>
      <c r="AU1302" s="205"/>
      <c r="AV1302" s="205"/>
      <c r="AW1302" s="205"/>
      <c r="AX1302" s="205"/>
      <c r="AY1302" s="205"/>
      <c r="AZ1302" s="205"/>
      <c r="BA1302" s="205"/>
      <c r="BB1302" s="205"/>
      <c r="BC1302" s="205"/>
      <c r="BD1302" s="205"/>
      <c r="BE1302" s="215"/>
      <c r="BF1302" s="215"/>
      <c r="BG1302" s="215"/>
      <c r="BH1302" s="201"/>
      <c r="BJ1302" s="114"/>
      <c r="BK1302" s="114"/>
      <c r="BL1302" s="114"/>
      <c r="BM1302" s="114"/>
      <c r="BN1302" s="114"/>
      <c r="BP1302" s="114"/>
      <c r="BQ1302" s="115"/>
      <c r="BR1302" s="115"/>
      <c r="BS1302" s="115"/>
      <c r="BT1302" s="115"/>
      <c r="BU1302" s="115"/>
      <c r="BV1302" s="115"/>
      <c r="BW1302" s="115"/>
      <c r="BX1302" s="115"/>
      <c r="BY1302" s="115"/>
      <c r="BZ1302" s="115"/>
      <c r="CA1302" s="115"/>
      <c r="CB1302" s="115"/>
      <c r="CC1302" s="201"/>
      <c r="CD1302" s="201"/>
      <c r="CE1302" s="201"/>
      <c r="CG1302" s="223"/>
      <c r="CH1302" s="223"/>
      <c r="CI1302" s="223"/>
      <c r="CJ1302" s="223"/>
      <c r="CK1302" s="223"/>
      <c r="CL1302" s="223"/>
      <c r="CM1302" s="223"/>
      <c r="CN1302" s="223"/>
      <c r="CO1302" s="223"/>
      <c r="CP1302" s="223"/>
      <c r="CQ1302" s="223"/>
      <c r="CR1302" s="223"/>
      <c r="CS1302" s="223"/>
      <c r="CT1302" s="223"/>
      <c r="CU1302" s="223"/>
      <c r="CV1302" s="223"/>
      <c r="CW1302" s="201"/>
      <c r="CX1302" s="201"/>
    </row>
    <row r="1303" spans="3:102">
      <c r="C1303" s="116"/>
      <c r="E1303" s="205"/>
      <c r="F1303" s="205"/>
      <c r="G1303" s="205"/>
      <c r="H1303" s="205"/>
      <c r="I1303" s="205"/>
      <c r="K1303" s="114"/>
      <c r="L1303" s="114"/>
      <c r="M1303" s="114"/>
      <c r="N1303" s="114"/>
      <c r="O1303" s="114"/>
      <c r="Q1303" s="115"/>
      <c r="R1303" s="115"/>
      <c r="S1303" s="115"/>
      <c r="T1303" s="115"/>
      <c r="U1303" s="115"/>
      <c r="W1303" s="223"/>
      <c r="Z1303" s="205"/>
      <c r="AA1303" s="204"/>
      <c r="AB1303" s="204"/>
      <c r="AC1303" s="114"/>
      <c r="AD1303" s="221"/>
      <c r="AE1303" s="221"/>
      <c r="AF1303" s="115"/>
      <c r="AG1303" s="115"/>
      <c r="AH1303" s="115"/>
      <c r="AI1303" s="115"/>
      <c r="AJ1303" s="115"/>
      <c r="AK1303" s="202"/>
      <c r="AL1303" s="222"/>
      <c r="AO1303" s="205"/>
      <c r="AP1303" s="205"/>
      <c r="AQ1303" s="205"/>
      <c r="AR1303" s="205"/>
      <c r="AS1303" s="205"/>
      <c r="AT1303" s="205"/>
      <c r="AU1303" s="205"/>
      <c r="AV1303" s="205"/>
      <c r="AW1303" s="205"/>
      <c r="AX1303" s="205"/>
      <c r="AY1303" s="205"/>
      <c r="AZ1303" s="205"/>
      <c r="BA1303" s="205"/>
      <c r="BB1303" s="205"/>
      <c r="BC1303" s="205"/>
      <c r="BD1303" s="205"/>
      <c r="BE1303" s="215"/>
      <c r="BF1303" s="215"/>
      <c r="BG1303" s="215"/>
      <c r="BH1303" s="201"/>
      <c r="BJ1303" s="114"/>
      <c r="BK1303" s="114"/>
      <c r="BL1303" s="114"/>
      <c r="BM1303" s="114"/>
      <c r="BN1303" s="114"/>
      <c r="BP1303" s="114"/>
      <c r="BQ1303" s="115"/>
      <c r="BR1303" s="115"/>
      <c r="BS1303" s="115"/>
      <c r="BT1303" s="115"/>
      <c r="BU1303" s="115"/>
      <c r="BV1303" s="115"/>
      <c r="BW1303" s="115"/>
      <c r="BX1303" s="115"/>
      <c r="BY1303" s="115"/>
      <c r="BZ1303" s="115"/>
      <c r="CA1303" s="115"/>
      <c r="CB1303" s="115"/>
      <c r="CC1303" s="201"/>
      <c r="CD1303" s="201"/>
      <c r="CE1303" s="201"/>
      <c r="CG1303" s="223"/>
      <c r="CH1303" s="223"/>
      <c r="CI1303" s="223"/>
      <c r="CJ1303" s="223"/>
      <c r="CK1303" s="223"/>
      <c r="CL1303" s="223"/>
      <c r="CM1303" s="223"/>
      <c r="CN1303" s="223"/>
      <c r="CO1303" s="223"/>
      <c r="CP1303" s="223"/>
      <c r="CQ1303" s="223"/>
      <c r="CR1303" s="223"/>
      <c r="CS1303" s="223"/>
      <c r="CT1303" s="223"/>
      <c r="CU1303" s="223"/>
      <c r="CV1303" s="223"/>
      <c r="CW1303" s="201"/>
      <c r="CX1303" s="201"/>
    </row>
    <row r="1304" spans="3:102">
      <c r="C1304" s="116"/>
      <c r="E1304" s="205"/>
      <c r="F1304" s="205"/>
      <c r="G1304" s="205"/>
      <c r="H1304" s="205"/>
      <c r="I1304" s="205"/>
      <c r="K1304" s="114"/>
      <c r="L1304" s="114"/>
      <c r="M1304" s="114"/>
      <c r="N1304" s="114"/>
      <c r="O1304" s="114"/>
      <c r="Q1304" s="115"/>
      <c r="R1304" s="115"/>
      <c r="S1304" s="115"/>
      <c r="T1304" s="115"/>
      <c r="U1304" s="115"/>
      <c r="W1304" s="223"/>
      <c r="Z1304" s="205"/>
      <c r="AA1304" s="204"/>
      <c r="AB1304" s="204"/>
      <c r="AC1304" s="114"/>
      <c r="AD1304" s="221"/>
      <c r="AE1304" s="221"/>
      <c r="AF1304" s="115"/>
      <c r="AG1304" s="115"/>
      <c r="AH1304" s="115"/>
      <c r="AI1304" s="115"/>
      <c r="AJ1304" s="115"/>
      <c r="AK1304" s="202"/>
      <c r="AL1304" s="222"/>
      <c r="AO1304" s="205"/>
      <c r="AP1304" s="205"/>
      <c r="AQ1304" s="205"/>
      <c r="AR1304" s="205"/>
      <c r="AS1304" s="205"/>
      <c r="AT1304" s="205"/>
      <c r="AU1304" s="205"/>
      <c r="AV1304" s="205"/>
      <c r="AW1304" s="205"/>
      <c r="AX1304" s="205"/>
      <c r="AY1304" s="205"/>
      <c r="AZ1304" s="205"/>
      <c r="BA1304" s="205"/>
      <c r="BB1304" s="205"/>
      <c r="BC1304" s="205"/>
      <c r="BD1304" s="205"/>
      <c r="BE1304" s="215"/>
      <c r="BF1304" s="215"/>
      <c r="BG1304" s="215"/>
      <c r="BH1304" s="201"/>
      <c r="BJ1304" s="114"/>
      <c r="BK1304" s="114"/>
      <c r="BL1304" s="114"/>
      <c r="BM1304" s="114"/>
      <c r="BN1304" s="114"/>
      <c r="BP1304" s="114"/>
      <c r="BQ1304" s="115"/>
      <c r="BR1304" s="115"/>
      <c r="BS1304" s="115"/>
      <c r="BT1304" s="115"/>
      <c r="BU1304" s="115"/>
      <c r="BV1304" s="115"/>
      <c r="BW1304" s="115"/>
      <c r="BX1304" s="115"/>
      <c r="BY1304" s="115"/>
      <c r="BZ1304" s="115"/>
      <c r="CA1304" s="115"/>
      <c r="CB1304" s="115"/>
      <c r="CC1304" s="201"/>
      <c r="CD1304" s="201"/>
      <c r="CE1304" s="201"/>
      <c r="CG1304" s="223"/>
      <c r="CH1304" s="223"/>
      <c r="CI1304" s="223"/>
      <c r="CJ1304" s="223"/>
      <c r="CK1304" s="223"/>
      <c r="CL1304" s="223"/>
      <c r="CM1304" s="223"/>
      <c r="CN1304" s="223"/>
      <c r="CO1304" s="223"/>
      <c r="CP1304" s="223"/>
      <c r="CQ1304" s="223"/>
      <c r="CR1304" s="223"/>
      <c r="CS1304" s="223"/>
      <c r="CT1304" s="223"/>
      <c r="CU1304" s="223"/>
      <c r="CV1304" s="223"/>
      <c r="CW1304" s="201"/>
      <c r="CX1304" s="201"/>
    </row>
    <row r="1305" spans="3:102">
      <c r="C1305" s="116"/>
      <c r="E1305" s="205"/>
      <c r="F1305" s="205"/>
      <c r="G1305" s="205"/>
      <c r="H1305" s="205"/>
      <c r="I1305" s="205"/>
      <c r="K1305" s="114"/>
      <c r="L1305" s="114"/>
      <c r="M1305" s="114"/>
      <c r="N1305" s="114"/>
      <c r="O1305" s="114"/>
      <c r="Q1305" s="115"/>
      <c r="R1305" s="115"/>
      <c r="S1305" s="115"/>
      <c r="T1305" s="115"/>
      <c r="U1305" s="115"/>
      <c r="W1305" s="223"/>
      <c r="Z1305" s="205"/>
      <c r="AA1305" s="204"/>
      <c r="AB1305" s="204"/>
      <c r="AC1305" s="114"/>
      <c r="AD1305" s="221"/>
      <c r="AE1305" s="221"/>
      <c r="AF1305" s="115"/>
      <c r="AG1305" s="115"/>
      <c r="AH1305" s="115"/>
      <c r="AI1305" s="115"/>
      <c r="AJ1305" s="115"/>
      <c r="AK1305" s="202"/>
      <c r="AL1305" s="222"/>
      <c r="AO1305" s="205"/>
      <c r="AP1305" s="205"/>
      <c r="AQ1305" s="205"/>
      <c r="AR1305" s="205"/>
      <c r="AS1305" s="205"/>
      <c r="AT1305" s="205"/>
      <c r="AU1305" s="205"/>
      <c r="AV1305" s="205"/>
      <c r="AW1305" s="205"/>
      <c r="AX1305" s="205"/>
      <c r="AY1305" s="205"/>
      <c r="AZ1305" s="205"/>
      <c r="BA1305" s="205"/>
      <c r="BB1305" s="205"/>
      <c r="BC1305" s="205"/>
      <c r="BD1305" s="205"/>
      <c r="BE1305" s="215"/>
      <c r="BF1305" s="215"/>
      <c r="BG1305" s="215"/>
      <c r="BH1305" s="201"/>
      <c r="BJ1305" s="114"/>
      <c r="BK1305" s="114"/>
      <c r="BL1305" s="114"/>
      <c r="BM1305" s="114"/>
      <c r="BN1305" s="114"/>
      <c r="BP1305" s="114"/>
      <c r="BQ1305" s="115"/>
      <c r="BR1305" s="115"/>
      <c r="BS1305" s="115"/>
      <c r="BT1305" s="115"/>
      <c r="BU1305" s="115"/>
      <c r="BV1305" s="115"/>
      <c r="BW1305" s="115"/>
      <c r="BX1305" s="115"/>
      <c r="BY1305" s="115"/>
      <c r="BZ1305" s="115"/>
      <c r="CA1305" s="115"/>
      <c r="CB1305" s="115"/>
      <c r="CC1305" s="201"/>
      <c r="CD1305" s="201"/>
      <c r="CE1305" s="201"/>
      <c r="CG1305" s="223"/>
      <c r="CH1305" s="223"/>
      <c r="CI1305" s="223"/>
      <c r="CJ1305" s="223"/>
      <c r="CK1305" s="223"/>
      <c r="CL1305" s="223"/>
      <c r="CM1305" s="223"/>
      <c r="CN1305" s="223"/>
      <c r="CO1305" s="223"/>
      <c r="CP1305" s="223"/>
      <c r="CQ1305" s="223"/>
      <c r="CR1305" s="223"/>
      <c r="CS1305" s="223"/>
      <c r="CT1305" s="223"/>
      <c r="CU1305" s="223"/>
      <c r="CV1305" s="223"/>
      <c r="CW1305" s="201"/>
      <c r="CX1305" s="201"/>
    </row>
    <row r="1306" spans="3:102">
      <c r="C1306" s="116"/>
      <c r="E1306" s="205"/>
      <c r="F1306" s="205"/>
      <c r="G1306" s="205"/>
      <c r="H1306" s="205"/>
      <c r="I1306" s="205"/>
      <c r="K1306" s="114"/>
      <c r="L1306" s="114"/>
      <c r="M1306" s="114"/>
      <c r="N1306" s="114"/>
      <c r="O1306" s="114"/>
      <c r="Q1306" s="115"/>
      <c r="R1306" s="115"/>
      <c r="S1306" s="115"/>
      <c r="T1306" s="115"/>
      <c r="U1306" s="115"/>
      <c r="W1306" s="223"/>
      <c r="Z1306" s="205"/>
      <c r="AA1306" s="204"/>
      <c r="AB1306" s="204"/>
      <c r="AC1306" s="114"/>
      <c r="AD1306" s="221"/>
      <c r="AE1306" s="221"/>
      <c r="AF1306" s="115"/>
      <c r="AG1306" s="115"/>
      <c r="AH1306" s="115"/>
      <c r="AI1306" s="115"/>
      <c r="AJ1306" s="115"/>
      <c r="AK1306" s="202"/>
      <c r="AL1306" s="222"/>
      <c r="AO1306" s="205"/>
      <c r="AP1306" s="205"/>
      <c r="AQ1306" s="205"/>
      <c r="AR1306" s="205"/>
      <c r="AS1306" s="205"/>
      <c r="AT1306" s="205"/>
      <c r="AU1306" s="205"/>
      <c r="AV1306" s="205"/>
      <c r="AW1306" s="205"/>
      <c r="AX1306" s="205"/>
      <c r="AY1306" s="205"/>
      <c r="AZ1306" s="205"/>
      <c r="BA1306" s="205"/>
      <c r="BB1306" s="205"/>
      <c r="BC1306" s="205"/>
      <c r="BD1306" s="205"/>
      <c r="BE1306" s="215"/>
      <c r="BF1306" s="215"/>
      <c r="BG1306" s="215"/>
      <c r="BH1306" s="201"/>
      <c r="BJ1306" s="114"/>
      <c r="BK1306" s="114"/>
      <c r="BL1306" s="114"/>
      <c r="BM1306" s="114"/>
      <c r="BN1306" s="114"/>
      <c r="BP1306" s="114"/>
      <c r="BQ1306" s="115"/>
      <c r="BR1306" s="115"/>
      <c r="BS1306" s="115"/>
      <c r="BT1306" s="115"/>
      <c r="BU1306" s="115"/>
      <c r="BV1306" s="115"/>
      <c r="BW1306" s="115"/>
      <c r="BX1306" s="115"/>
      <c r="BY1306" s="115"/>
      <c r="BZ1306" s="115"/>
      <c r="CA1306" s="115"/>
      <c r="CB1306" s="115"/>
      <c r="CC1306" s="201"/>
      <c r="CD1306" s="201"/>
      <c r="CE1306" s="201"/>
      <c r="CG1306" s="223"/>
      <c r="CH1306" s="223"/>
      <c r="CI1306" s="223"/>
      <c r="CJ1306" s="223"/>
      <c r="CK1306" s="223"/>
      <c r="CL1306" s="223"/>
      <c r="CM1306" s="223"/>
      <c r="CN1306" s="223"/>
      <c r="CO1306" s="223"/>
      <c r="CP1306" s="223"/>
      <c r="CQ1306" s="223"/>
      <c r="CR1306" s="223"/>
      <c r="CS1306" s="223"/>
      <c r="CT1306" s="223"/>
      <c r="CU1306" s="223"/>
      <c r="CV1306" s="223"/>
      <c r="CW1306" s="201"/>
      <c r="CX1306" s="201"/>
    </row>
    <row r="1307" spans="3:102">
      <c r="C1307" s="116"/>
      <c r="E1307" s="205"/>
      <c r="F1307" s="205"/>
      <c r="G1307" s="205"/>
      <c r="H1307" s="205"/>
      <c r="I1307" s="205"/>
      <c r="K1307" s="114"/>
      <c r="L1307" s="114"/>
      <c r="M1307" s="114"/>
      <c r="N1307" s="114"/>
      <c r="O1307" s="114"/>
      <c r="Q1307" s="115"/>
      <c r="R1307" s="115"/>
      <c r="S1307" s="115"/>
      <c r="T1307" s="115"/>
      <c r="U1307" s="115"/>
      <c r="W1307" s="223"/>
      <c r="Z1307" s="205"/>
      <c r="AA1307" s="204"/>
      <c r="AB1307" s="204"/>
      <c r="AC1307" s="114"/>
      <c r="AD1307" s="221"/>
      <c r="AE1307" s="221"/>
      <c r="AF1307" s="115"/>
      <c r="AG1307" s="115"/>
      <c r="AH1307" s="115"/>
      <c r="AI1307" s="115"/>
      <c r="AJ1307" s="115"/>
      <c r="AK1307" s="202"/>
      <c r="AL1307" s="222"/>
      <c r="AO1307" s="205"/>
      <c r="AP1307" s="205"/>
      <c r="AQ1307" s="205"/>
      <c r="AR1307" s="205"/>
      <c r="AS1307" s="205"/>
      <c r="AT1307" s="205"/>
      <c r="AU1307" s="205"/>
      <c r="AV1307" s="205"/>
      <c r="AW1307" s="205"/>
      <c r="AX1307" s="205"/>
      <c r="AY1307" s="205"/>
      <c r="AZ1307" s="205"/>
      <c r="BA1307" s="205"/>
      <c r="BB1307" s="205"/>
      <c r="BC1307" s="205"/>
      <c r="BD1307" s="205"/>
      <c r="BE1307" s="215"/>
      <c r="BF1307" s="215"/>
      <c r="BG1307" s="215"/>
      <c r="BH1307" s="201"/>
      <c r="BJ1307" s="114"/>
      <c r="BK1307" s="114"/>
      <c r="BL1307" s="114"/>
      <c r="BM1307" s="114"/>
      <c r="BN1307" s="114"/>
      <c r="BP1307" s="114"/>
      <c r="BQ1307" s="115"/>
      <c r="BR1307" s="115"/>
      <c r="BS1307" s="115"/>
      <c r="BT1307" s="115"/>
      <c r="BU1307" s="115"/>
      <c r="BV1307" s="115"/>
      <c r="BW1307" s="115"/>
      <c r="BX1307" s="115"/>
      <c r="BY1307" s="115"/>
      <c r="BZ1307" s="115"/>
      <c r="CA1307" s="115"/>
      <c r="CB1307" s="115"/>
      <c r="CC1307" s="201"/>
      <c r="CD1307" s="201"/>
      <c r="CE1307" s="201"/>
      <c r="CG1307" s="223"/>
      <c r="CH1307" s="223"/>
      <c r="CI1307" s="223"/>
      <c r="CJ1307" s="223"/>
      <c r="CK1307" s="223"/>
      <c r="CL1307" s="223"/>
      <c r="CM1307" s="223"/>
      <c r="CN1307" s="223"/>
      <c r="CO1307" s="223"/>
      <c r="CP1307" s="223"/>
      <c r="CQ1307" s="223"/>
      <c r="CR1307" s="223"/>
      <c r="CS1307" s="223"/>
      <c r="CT1307" s="223"/>
      <c r="CU1307" s="223"/>
      <c r="CV1307" s="223"/>
      <c r="CW1307" s="201"/>
      <c r="CX1307" s="201"/>
    </row>
    <row r="1308" spans="3:102">
      <c r="C1308" s="116"/>
      <c r="E1308" s="205"/>
      <c r="F1308" s="205"/>
      <c r="G1308" s="205"/>
      <c r="H1308" s="205"/>
      <c r="I1308" s="205"/>
      <c r="K1308" s="114"/>
      <c r="L1308" s="114"/>
      <c r="M1308" s="114"/>
      <c r="N1308" s="114"/>
      <c r="O1308" s="114"/>
      <c r="Q1308" s="115"/>
      <c r="R1308" s="115"/>
      <c r="S1308" s="115"/>
      <c r="T1308" s="115"/>
      <c r="U1308" s="115"/>
      <c r="W1308" s="223"/>
      <c r="Z1308" s="205"/>
      <c r="AA1308" s="204"/>
      <c r="AB1308" s="204"/>
      <c r="AC1308" s="114"/>
      <c r="AD1308" s="221"/>
      <c r="AE1308" s="221"/>
      <c r="AF1308" s="115"/>
      <c r="AG1308" s="115"/>
      <c r="AH1308" s="115"/>
      <c r="AI1308" s="115"/>
      <c r="AJ1308" s="115"/>
      <c r="AK1308" s="202"/>
      <c r="AL1308" s="222"/>
      <c r="AO1308" s="205"/>
      <c r="AP1308" s="205"/>
      <c r="AQ1308" s="205"/>
      <c r="AR1308" s="205"/>
      <c r="AS1308" s="205"/>
      <c r="AT1308" s="205"/>
      <c r="AU1308" s="205"/>
      <c r="AV1308" s="205"/>
      <c r="AW1308" s="205"/>
      <c r="AX1308" s="205"/>
      <c r="AY1308" s="205"/>
      <c r="AZ1308" s="205"/>
      <c r="BA1308" s="205"/>
      <c r="BB1308" s="205"/>
      <c r="BC1308" s="205"/>
      <c r="BD1308" s="205"/>
      <c r="BE1308" s="215"/>
      <c r="BF1308" s="215"/>
      <c r="BG1308" s="215"/>
      <c r="BH1308" s="201"/>
      <c r="BJ1308" s="114"/>
      <c r="BK1308" s="114"/>
      <c r="BL1308" s="114"/>
      <c r="BM1308" s="114"/>
      <c r="BN1308" s="114"/>
      <c r="BP1308" s="114"/>
      <c r="BQ1308" s="115"/>
      <c r="BR1308" s="115"/>
      <c r="BS1308" s="115"/>
      <c r="BT1308" s="115"/>
      <c r="BU1308" s="115"/>
      <c r="BV1308" s="115"/>
      <c r="BW1308" s="115"/>
      <c r="BX1308" s="115"/>
      <c r="BY1308" s="115"/>
      <c r="BZ1308" s="115"/>
      <c r="CA1308" s="115"/>
      <c r="CB1308" s="115"/>
      <c r="CC1308" s="201"/>
      <c r="CD1308" s="201"/>
      <c r="CE1308" s="201"/>
      <c r="CG1308" s="223"/>
      <c r="CH1308" s="223"/>
      <c r="CI1308" s="223"/>
      <c r="CJ1308" s="223"/>
      <c r="CK1308" s="223"/>
      <c r="CL1308" s="223"/>
      <c r="CM1308" s="223"/>
      <c r="CN1308" s="223"/>
      <c r="CO1308" s="223"/>
      <c r="CP1308" s="223"/>
      <c r="CQ1308" s="223"/>
      <c r="CR1308" s="223"/>
      <c r="CS1308" s="223"/>
      <c r="CT1308" s="223"/>
      <c r="CU1308" s="223"/>
      <c r="CV1308" s="223"/>
      <c r="CW1308" s="201"/>
      <c r="CX1308" s="201"/>
    </row>
    <row r="1309" spans="3:102">
      <c r="C1309" s="116"/>
      <c r="E1309" s="205"/>
      <c r="F1309" s="205"/>
      <c r="G1309" s="205"/>
      <c r="H1309" s="205"/>
      <c r="I1309" s="205"/>
      <c r="K1309" s="114"/>
      <c r="L1309" s="114"/>
      <c r="M1309" s="114"/>
      <c r="N1309" s="114"/>
      <c r="O1309" s="114"/>
      <c r="Q1309" s="115"/>
      <c r="R1309" s="115"/>
      <c r="S1309" s="115"/>
      <c r="T1309" s="115"/>
      <c r="U1309" s="115"/>
      <c r="W1309" s="223"/>
      <c r="Z1309" s="205"/>
      <c r="AA1309" s="204"/>
      <c r="AB1309" s="204"/>
      <c r="AC1309" s="114"/>
      <c r="AD1309" s="221"/>
      <c r="AE1309" s="221"/>
      <c r="AF1309" s="115"/>
      <c r="AG1309" s="115"/>
      <c r="AH1309" s="115"/>
      <c r="AI1309" s="115"/>
      <c r="AJ1309" s="115"/>
      <c r="AK1309" s="202"/>
      <c r="AL1309" s="222"/>
      <c r="AO1309" s="205"/>
      <c r="AP1309" s="205"/>
      <c r="AQ1309" s="205"/>
      <c r="AR1309" s="205"/>
      <c r="AS1309" s="205"/>
      <c r="AT1309" s="205"/>
      <c r="AU1309" s="205"/>
      <c r="AV1309" s="205"/>
      <c r="AW1309" s="205"/>
      <c r="AX1309" s="205"/>
      <c r="AY1309" s="205"/>
      <c r="AZ1309" s="205"/>
      <c r="BA1309" s="205"/>
      <c r="BB1309" s="205"/>
      <c r="BC1309" s="205"/>
      <c r="BD1309" s="205"/>
      <c r="BE1309" s="215"/>
      <c r="BF1309" s="215"/>
      <c r="BG1309" s="215"/>
      <c r="BH1309" s="201"/>
      <c r="BJ1309" s="114"/>
      <c r="BK1309" s="114"/>
      <c r="BL1309" s="114"/>
      <c r="BM1309" s="114"/>
      <c r="BN1309" s="114"/>
      <c r="BP1309" s="114"/>
      <c r="BQ1309" s="115"/>
      <c r="BR1309" s="115"/>
      <c r="BS1309" s="115"/>
      <c r="BT1309" s="115"/>
      <c r="BU1309" s="115"/>
      <c r="BV1309" s="115"/>
      <c r="BW1309" s="115"/>
      <c r="BX1309" s="115"/>
      <c r="BY1309" s="115"/>
      <c r="BZ1309" s="115"/>
      <c r="CA1309" s="115"/>
      <c r="CB1309" s="115"/>
      <c r="CC1309" s="201"/>
      <c r="CD1309" s="201"/>
      <c r="CE1309" s="201"/>
      <c r="CG1309" s="223"/>
      <c r="CH1309" s="223"/>
      <c r="CI1309" s="223"/>
      <c r="CJ1309" s="223"/>
      <c r="CK1309" s="223"/>
      <c r="CL1309" s="223"/>
      <c r="CM1309" s="223"/>
      <c r="CN1309" s="223"/>
      <c r="CO1309" s="223"/>
      <c r="CP1309" s="223"/>
      <c r="CQ1309" s="223"/>
      <c r="CR1309" s="223"/>
      <c r="CS1309" s="223"/>
      <c r="CT1309" s="223"/>
      <c r="CU1309" s="223"/>
      <c r="CV1309" s="223"/>
      <c r="CW1309" s="201"/>
      <c r="CX1309" s="201"/>
    </row>
    <row r="1310" spans="3:102">
      <c r="C1310" s="116"/>
      <c r="E1310" s="205"/>
      <c r="F1310" s="205"/>
      <c r="G1310" s="205"/>
      <c r="H1310" s="205"/>
      <c r="I1310" s="205"/>
      <c r="K1310" s="114"/>
      <c r="L1310" s="114"/>
      <c r="M1310" s="114"/>
      <c r="N1310" s="114"/>
      <c r="O1310" s="114"/>
      <c r="Q1310" s="115"/>
      <c r="R1310" s="115"/>
      <c r="S1310" s="115"/>
      <c r="T1310" s="115"/>
      <c r="U1310" s="115"/>
      <c r="W1310" s="223"/>
      <c r="Z1310" s="205"/>
      <c r="AA1310" s="204"/>
      <c r="AB1310" s="204"/>
      <c r="AC1310" s="114"/>
      <c r="AD1310" s="221"/>
      <c r="AE1310" s="221"/>
      <c r="AF1310" s="115"/>
      <c r="AG1310" s="115"/>
      <c r="AH1310" s="115"/>
      <c r="AI1310" s="115"/>
      <c r="AJ1310" s="115"/>
      <c r="AK1310" s="202"/>
      <c r="AL1310" s="222"/>
      <c r="AO1310" s="205"/>
      <c r="AP1310" s="205"/>
      <c r="AQ1310" s="205"/>
      <c r="AR1310" s="205"/>
      <c r="AS1310" s="205"/>
      <c r="AT1310" s="205"/>
      <c r="AU1310" s="205"/>
      <c r="AV1310" s="205"/>
      <c r="AW1310" s="205"/>
      <c r="AX1310" s="205"/>
      <c r="AY1310" s="205"/>
      <c r="AZ1310" s="205"/>
      <c r="BA1310" s="205"/>
      <c r="BB1310" s="205"/>
      <c r="BC1310" s="205"/>
      <c r="BD1310" s="205"/>
      <c r="BE1310" s="215"/>
      <c r="BF1310" s="215"/>
      <c r="BG1310" s="215"/>
      <c r="BH1310" s="201"/>
      <c r="BJ1310" s="114"/>
      <c r="BK1310" s="114"/>
      <c r="BL1310" s="114"/>
      <c r="BM1310" s="114"/>
      <c r="BN1310" s="114"/>
      <c r="BP1310" s="114"/>
      <c r="BQ1310" s="115"/>
      <c r="BR1310" s="115"/>
      <c r="BS1310" s="115"/>
      <c r="BT1310" s="115"/>
      <c r="BU1310" s="115"/>
      <c r="BV1310" s="115"/>
      <c r="BW1310" s="115"/>
      <c r="BX1310" s="115"/>
      <c r="BY1310" s="115"/>
      <c r="BZ1310" s="115"/>
      <c r="CA1310" s="115"/>
      <c r="CB1310" s="115"/>
      <c r="CC1310" s="201"/>
      <c r="CD1310" s="201"/>
      <c r="CE1310" s="201"/>
      <c r="CG1310" s="223"/>
      <c r="CH1310" s="223"/>
      <c r="CI1310" s="223"/>
      <c r="CJ1310" s="223"/>
      <c r="CK1310" s="223"/>
      <c r="CL1310" s="223"/>
      <c r="CM1310" s="223"/>
      <c r="CN1310" s="223"/>
      <c r="CO1310" s="223"/>
      <c r="CP1310" s="223"/>
      <c r="CQ1310" s="223"/>
      <c r="CR1310" s="223"/>
      <c r="CS1310" s="223"/>
      <c r="CT1310" s="223"/>
      <c r="CU1310" s="223"/>
      <c r="CV1310" s="223"/>
      <c r="CW1310" s="201"/>
      <c r="CX1310" s="201"/>
    </row>
    <row r="1311" spans="3:102">
      <c r="C1311" s="116"/>
      <c r="E1311" s="205"/>
      <c r="F1311" s="205"/>
      <c r="G1311" s="205"/>
      <c r="H1311" s="205"/>
      <c r="I1311" s="205"/>
      <c r="K1311" s="114"/>
      <c r="L1311" s="114"/>
      <c r="M1311" s="114"/>
      <c r="N1311" s="114"/>
      <c r="O1311" s="114"/>
      <c r="Q1311" s="115"/>
      <c r="R1311" s="115"/>
      <c r="S1311" s="115"/>
      <c r="T1311" s="115"/>
      <c r="U1311" s="115"/>
      <c r="W1311" s="223"/>
      <c r="Z1311" s="205"/>
      <c r="AA1311" s="204"/>
      <c r="AB1311" s="204"/>
      <c r="AC1311" s="114"/>
      <c r="AD1311" s="221"/>
      <c r="AE1311" s="221"/>
      <c r="AF1311" s="115"/>
      <c r="AG1311" s="115"/>
      <c r="AH1311" s="115"/>
      <c r="AI1311" s="115"/>
      <c r="AJ1311" s="115"/>
      <c r="AK1311" s="202"/>
      <c r="AL1311" s="222"/>
      <c r="AO1311" s="205"/>
      <c r="AP1311" s="205"/>
      <c r="AQ1311" s="205"/>
      <c r="AR1311" s="205"/>
      <c r="AS1311" s="205"/>
      <c r="AT1311" s="205"/>
      <c r="AU1311" s="205"/>
      <c r="AV1311" s="205"/>
      <c r="AW1311" s="205"/>
      <c r="AX1311" s="205"/>
      <c r="AY1311" s="205"/>
      <c r="AZ1311" s="205"/>
      <c r="BA1311" s="205"/>
      <c r="BB1311" s="205"/>
      <c r="BC1311" s="205"/>
      <c r="BD1311" s="205"/>
      <c r="BE1311" s="215"/>
      <c r="BF1311" s="215"/>
      <c r="BG1311" s="215"/>
      <c r="BH1311" s="201"/>
      <c r="BJ1311" s="114"/>
      <c r="BK1311" s="114"/>
      <c r="BL1311" s="114"/>
      <c r="BM1311" s="114"/>
      <c r="BN1311" s="114"/>
      <c r="BP1311" s="114"/>
      <c r="BQ1311" s="115"/>
      <c r="BR1311" s="115"/>
      <c r="BS1311" s="115"/>
      <c r="BT1311" s="115"/>
      <c r="BU1311" s="115"/>
      <c r="BV1311" s="115"/>
      <c r="BW1311" s="115"/>
      <c r="BX1311" s="115"/>
      <c r="BY1311" s="115"/>
      <c r="BZ1311" s="115"/>
      <c r="CA1311" s="115"/>
      <c r="CB1311" s="115"/>
      <c r="CC1311" s="201"/>
      <c r="CD1311" s="201"/>
      <c r="CE1311" s="201"/>
      <c r="CG1311" s="223"/>
      <c r="CH1311" s="223"/>
      <c r="CI1311" s="223"/>
      <c r="CJ1311" s="223"/>
      <c r="CK1311" s="223"/>
      <c r="CL1311" s="223"/>
      <c r="CM1311" s="223"/>
      <c r="CN1311" s="223"/>
      <c r="CO1311" s="223"/>
      <c r="CP1311" s="223"/>
      <c r="CQ1311" s="223"/>
      <c r="CR1311" s="223"/>
      <c r="CS1311" s="223"/>
      <c r="CT1311" s="223"/>
      <c r="CU1311" s="223"/>
      <c r="CV1311" s="223"/>
      <c r="CW1311" s="201"/>
      <c r="CX1311" s="201"/>
    </row>
    <row r="1312" spans="3:102">
      <c r="C1312" s="116"/>
      <c r="E1312" s="205"/>
      <c r="F1312" s="205"/>
      <c r="G1312" s="205"/>
      <c r="H1312" s="205"/>
      <c r="I1312" s="205"/>
      <c r="K1312" s="114"/>
      <c r="L1312" s="114"/>
      <c r="M1312" s="114"/>
      <c r="N1312" s="114"/>
      <c r="O1312" s="114"/>
      <c r="Q1312" s="115"/>
      <c r="R1312" s="115"/>
      <c r="S1312" s="115"/>
      <c r="T1312" s="115"/>
      <c r="U1312" s="115"/>
      <c r="W1312" s="223"/>
      <c r="Z1312" s="205"/>
      <c r="AA1312" s="204"/>
      <c r="AB1312" s="204"/>
      <c r="AC1312" s="114"/>
      <c r="AD1312" s="221"/>
      <c r="AE1312" s="221"/>
      <c r="AF1312" s="115"/>
      <c r="AG1312" s="115"/>
      <c r="AH1312" s="115"/>
      <c r="AI1312" s="115"/>
      <c r="AJ1312" s="115"/>
      <c r="AK1312" s="202"/>
      <c r="AL1312" s="222"/>
      <c r="AO1312" s="205"/>
      <c r="AP1312" s="205"/>
      <c r="AQ1312" s="205"/>
      <c r="AR1312" s="205"/>
      <c r="AS1312" s="205"/>
      <c r="AT1312" s="205"/>
      <c r="AU1312" s="205"/>
      <c r="AV1312" s="205"/>
      <c r="AW1312" s="205"/>
      <c r="AX1312" s="205"/>
      <c r="AY1312" s="205"/>
      <c r="AZ1312" s="205"/>
      <c r="BA1312" s="205"/>
      <c r="BB1312" s="205"/>
      <c r="BC1312" s="205"/>
      <c r="BD1312" s="205"/>
      <c r="BE1312" s="215"/>
      <c r="BF1312" s="215"/>
      <c r="BG1312" s="215"/>
      <c r="BH1312" s="201"/>
      <c r="BJ1312" s="114"/>
      <c r="BK1312" s="114"/>
      <c r="BL1312" s="114"/>
      <c r="BM1312" s="114"/>
      <c r="BN1312" s="114"/>
      <c r="BP1312" s="114"/>
      <c r="BQ1312" s="115"/>
      <c r="BR1312" s="115"/>
      <c r="BS1312" s="115"/>
      <c r="BT1312" s="115"/>
      <c r="BU1312" s="115"/>
      <c r="BV1312" s="115"/>
      <c r="BW1312" s="115"/>
      <c r="BX1312" s="115"/>
      <c r="BY1312" s="115"/>
      <c r="BZ1312" s="115"/>
      <c r="CA1312" s="115"/>
      <c r="CB1312" s="115"/>
      <c r="CC1312" s="201"/>
      <c r="CD1312" s="201"/>
      <c r="CE1312" s="201"/>
      <c r="CG1312" s="223"/>
      <c r="CH1312" s="223"/>
      <c r="CI1312" s="223"/>
      <c r="CJ1312" s="223"/>
      <c r="CK1312" s="223"/>
      <c r="CL1312" s="223"/>
      <c r="CM1312" s="223"/>
      <c r="CN1312" s="223"/>
      <c r="CO1312" s="223"/>
      <c r="CP1312" s="223"/>
      <c r="CQ1312" s="223"/>
      <c r="CR1312" s="223"/>
      <c r="CS1312" s="223"/>
      <c r="CT1312" s="223"/>
      <c r="CU1312" s="223"/>
      <c r="CV1312" s="223"/>
      <c r="CW1312" s="201"/>
      <c r="CX1312" s="201"/>
    </row>
    <row r="1313" spans="3:102">
      <c r="C1313" s="116"/>
      <c r="E1313" s="205"/>
      <c r="F1313" s="205"/>
      <c r="G1313" s="205"/>
      <c r="H1313" s="205"/>
      <c r="I1313" s="205"/>
      <c r="K1313" s="114"/>
      <c r="L1313" s="114"/>
      <c r="M1313" s="114"/>
      <c r="N1313" s="114"/>
      <c r="O1313" s="114"/>
      <c r="Q1313" s="115"/>
      <c r="R1313" s="115"/>
      <c r="S1313" s="115"/>
      <c r="T1313" s="115"/>
      <c r="U1313" s="115"/>
      <c r="W1313" s="223"/>
      <c r="Z1313" s="205"/>
      <c r="AA1313" s="204"/>
      <c r="AB1313" s="204"/>
      <c r="AC1313" s="114"/>
      <c r="AD1313" s="221"/>
      <c r="AE1313" s="221"/>
      <c r="AF1313" s="115"/>
      <c r="AG1313" s="115"/>
      <c r="AH1313" s="115"/>
      <c r="AI1313" s="115"/>
      <c r="AJ1313" s="115"/>
      <c r="AK1313" s="202"/>
      <c r="AL1313" s="222"/>
      <c r="AO1313" s="205"/>
      <c r="AP1313" s="205"/>
      <c r="AQ1313" s="205"/>
      <c r="AR1313" s="205"/>
      <c r="AS1313" s="205"/>
      <c r="AT1313" s="205"/>
      <c r="AU1313" s="205"/>
      <c r="AV1313" s="205"/>
      <c r="AW1313" s="205"/>
      <c r="AX1313" s="205"/>
      <c r="AY1313" s="205"/>
      <c r="AZ1313" s="205"/>
      <c r="BA1313" s="205"/>
      <c r="BB1313" s="205"/>
      <c r="BC1313" s="205"/>
      <c r="BD1313" s="205"/>
      <c r="BE1313" s="215"/>
      <c r="BF1313" s="215"/>
      <c r="BG1313" s="215"/>
      <c r="BH1313" s="201"/>
      <c r="BJ1313" s="114"/>
      <c r="BK1313" s="114"/>
      <c r="BL1313" s="114"/>
      <c r="BM1313" s="114"/>
      <c r="BN1313" s="114"/>
      <c r="BP1313" s="114"/>
      <c r="BQ1313" s="115"/>
      <c r="BR1313" s="115"/>
      <c r="BS1313" s="115"/>
      <c r="BT1313" s="115"/>
      <c r="BU1313" s="115"/>
      <c r="BV1313" s="115"/>
      <c r="BW1313" s="115"/>
      <c r="BX1313" s="115"/>
      <c r="BY1313" s="115"/>
      <c r="BZ1313" s="115"/>
      <c r="CA1313" s="115"/>
      <c r="CB1313" s="115"/>
      <c r="CC1313" s="201"/>
      <c r="CD1313" s="201"/>
      <c r="CE1313" s="201"/>
      <c r="CG1313" s="223"/>
      <c r="CH1313" s="223"/>
      <c r="CI1313" s="223"/>
      <c r="CJ1313" s="223"/>
      <c r="CK1313" s="223"/>
      <c r="CL1313" s="223"/>
      <c r="CM1313" s="223"/>
      <c r="CN1313" s="223"/>
      <c r="CO1313" s="223"/>
      <c r="CP1313" s="223"/>
      <c r="CQ1313" s="223"/>
      <c r="CR1313" s="223"/>
      <c r="CS1313" s="223"/>
      <c r="CT1313" s="223"/>
      <c r="CU1313" s="223"/>
      <c r="CV1313" s="223"/>
      <c r="CW1313" s="201"/>
      <c r="CX1313" s="201"/>
    </row>
    <row r="1314" spans="3:102">
      <c r="C1314" s="116"/>
      <c r="E1314" s="205"/>
      <c r="F1314" s="205"/>
      <c r="G1314" s="205"/>
      <c r="H1314" s="205"/>
      <c r="I1314" s="205"/>
      <c r="K1314" s="114"/>
      <c r="L1314" s="114"/>
      <c r="M1314" s="114"/>
      <c r="N1314" s="114"/>
      <c r="O1314" s="114"/>
      <c r="Q1314" s="115"/>
      <c r="R1314" s="115"/>
      <c r="S1314" s="115"/>
      <c r="T1314" s="115"/>
      <c r="U1314" s="115"/>
      <c r="W1314" s="223"/>
      <c r="Z1314" s="205"/>
      <c r="AA1314" s="204"/>
      <c r="AB1314" s="204"/>
      <c r="AC1314" s="114"/>
      <c r="AD1314" s="221"/>
      <c r="AE1314" s="221"/>
      <c r="AF1314" s="115"/>
      <c r="AG1314" s="115"/>
      <c r="AH1314" s="115"/>
      <c r="AI1314" s="115"/>
      <c r="AJ1314" s="115"/>
      <c r="AK1314" s="202"/>
      <c r="AL1314" s="222"/>
      <c r="AO1314" s="205"/>
      <c r="AP1314" s="205"/>
      <c r="AQ1314" s="205"/>
      <c r="AR1314" s="205"/>
      <c r="AS1314" s="205"/>
      <c r="AT1314" s="205"/>
      <c r="AU1314" s="205"/>
      <c r="AV1314" s="205"/>
      <c r="AW1314" s="205"/>
      <c r="AX1314" s="205"/>
      <c r="AY1314" s="205"/>
      <c r="AZ1314" s="205"/>
      <c r="BA1314" s="205"/>
      <c r="BB1314" s="205"/>
      <c r="BC1314" s="205"/>
      <c r="BD1314" s="205"/>
      <c r="BE1314" s="215"/>
      <c r="BF1314" s="215"/>
      <c r="BG1314" s="215"/>
      <c r="BH1314" s="201"/>
      <c r="BJ1314" s="114"/>
      <c r="BK1314" s="114"/>
      <c r="BL1314" s="114"/>
      <c r="BM1314" s="114"/>
      <c r="BN1314" s="114"/>
      <c r="BP1314" s="114"/>
      <c r="BQ1314" s="115"/>
      <c r="BR1314" s="115"/>
      <c r="BS1314" s="115"/>
      <c r="BT1314" s="115"/>
      <c r="BU1314" s="115"/>
      <c r="BV1314" s="115"/>
      <c r="BW1314" s="115"/>
      <c r="BX1314" s="115"/>
      <c r="BY1314" s="115"/>
      <c r="BZ1314" s="115"/>
      <c r="CA1314" s="115"/>
      <c r="CB1314" s="115"/>
      <c r="CC1314" s="201"/>
      <c r="CD1314" s="201"/>
      <c r="CE1314" s="201"/>
      <c r="CG1314" s="223"/>
      <c r="CH1314" s="223"/>
      <c r="CI1314" s="223"/>
      <c r="CJ1314" s="223"/>
      <c r="CK1314" s="223"/>
      <c r="CL1314" s="223"/>
      <c r="CM1314" s="223"/>
      <c r="CN1314" s="223"/>
      <c r="CO1314" s="223"/>
      <c r="CP1314" s="223"/>
      <c r="CQ1314" s="223"/>
      <c r="CR1314" s="223"/>
      <c r="CS1314" s="223"/>
      <c r="CT1314" s="223"/>
      <c r="CU1314" s="223"/>
      <c r="CV1314" s="223"/>
      <c r="CW1314" s="201"/>
      <c r="CX1314" s="201"/>
    </row>
    <row r="1315" spans="3:102">
      <c r="C1315" s="116"/>
      <c r="E1315" s="205"/>
      <c r="F1315" s="205"/>
      <c r="G1315" s="205"/>
      <c r="H1315" s="205"/>
      <c r="I1315" s="205"/>
      <c r="K1315" s="114"/>
      <c r="L1315" s="114"/>
      <c r="M1315" s="114"/>
      <c r="N1315" s="114"/>
      <c r="O1315" s="114"/>
      <c r="Q1315" s="115"/>
      <c r="R1315" s="115"/>
      <c r="S1315" s="115"/>
      <c r="T1315" s="115"/>
      <c r="U1315" s="115"/>
      <c r="W1315" s="223"/>
      <c r="Z1315" s="205"/>
      <c r="AA1315" s="204"/>
      <c r="AB1315" s="204"/>
      <c r="AC1315" s="114"/>
      <c r="AD1315" s="221"/>
      <c r="AE1315" s="221"/>
      <c r="AF1315" s="115"/>
      <c r="AG1315" s="115"/>
      <c r="AH1315" s="115"/>
      <c r="AI1315" s="115"/>
      <c r="AJ1315" s="115"/>
      <c r="AK1315" s="202"/>
      <c r="AL1315" s="222"/>
      <c r="AO1315" s="205"/>
      <c r="AP1315" s="205"/>
      <c r="AQ1315" s="205"/>
      <c r="AR1315" s="205"/>
      <c r="AS1315" s="205"/>
      <c r="AT1315" s="205"/>
      <c r="AU1315" s="205"/>
      <c r="AV1315" s="205"/>
      <c r="AW1315" s="205"/>
      <c r="AX1315" s="205"/>
      <c r="AY1315" s="205"/>
      <c r="AZ1315" s="205"/>
      <c r="BA1315" s="205"/>
      <c r="BB1315" s="205"/>
      <c r="BC1315" s="205"/>
      <c r="BD1315" s="205"/>
      <c r="BE1315" s="215"/>
      <c r="BF1315" s="215"/>
      <c r="BG1315" s="215"/>
      <c r="BH1315" s="201"/>
      <c r="BJ1315" s="114"/>
      <c r="BK1315" s="114"/>
      <c r="BL1315" s="114"/>
      <c r="BM1315" s="114"/>
      <c r="BN1315" s="114"/>
      <c r="BP1315" s="114"/>
      <c r="BQ1315" s="115"/>
      <c r="BR1315" s="115"/>
      <c r="BS1315" s="115"/>
      <c r="BT1315" s="115"/>
      <c r="BU1315" s="115"/>
      <c r="BV1315" s="115"/>
      <c r="BW1315" s="115"/>
      <c r="BX1315" s="115"/>
      <c r="BY1315" s="115"/>
      <c r="BZ1315" s="115"/>
      <c r="CA1315" s="115"/>
      <c r="CB1315" s="115"/>
      <c r="CC1315" s="201"/>
      <c r="CD1315" s="201"/>
      <c r="CE1315" s="201"/>
      <c r="CG1315" s="223"/>
      <c r="CH1315" s="223"/>
      <c r="CI1315" s="223"/>
      <c r="CJ1315" s="223"/>
      <c r="CK1315" s="223"/>
      <c r="CL1315" s="223"/>
      <c r="CM1315" s="223"/>
      <c r="CN1315" s="223"/>
      <c r="CO1315" s="223"/>
      <c r="CP1315" s="223"/>
      <c r="CQ1315" s="223"/>
      <c r="CR1315" s="223"/>
      <c r="CS1315" s="223"/>
      <c r="CT1315" s="223"/>
      <c r="CU1315" s="223"/>
      <c r="CV1315" s="223"/>
      <c r="CW1315" s="201"/>
      <c r="CX1315" s="201"/>
    </row>
    <row r="1316" spans="3:102">
      <c r="C1316" s="116"/>
      <c r="E1316" s="205"/>
      <c r="F1316" s="205"/>
      <c r="G1316" s="205"/>
      <c r="H1316" s="205"/>
      <c r="I1316" s="205"/>
      <c r="K1316" s="114"/>
      <c r="L1316" s="114"/>
      <c r="M1316" s="114"/>
      <c r="N1316" s="114"/>
      <c r="O1316" s="114"/>
      <c r="Q1316" s="115"/>
      <c r="R1316" s="115"/>
      <c r="S1316" s="115"/>
      <c r="T1316" s="115"/>
      <c r="U1316" s="115"/>
      <c r="W1316" s="223"/>
      <c r="Z1316" s="205"/>
      <c r="AA1316" s="204"/>
      <c r="AB1316" s="204"/>
      <c r="AC1316" s="114"/>
      <c r="AD1316" s="221"/>
      <c r="AE1316" s="221"/>
      <c r="AF1316" s="115"/>
      <c r="AG1316" s="115"/>
      <c r="AH1316" s="115"/>
      <c r="AI1316" s="115"/>
      <c r="AJ1316" s="115"/>
      <c r="AK1316" s="202"/>
      <c r="AL1316" s="222"/>
      <c r="AO1316" s="205"/>
      <c r="AP1316" s="205"/>
      <c r="AQ1316" s="205"/>
      <c r="AR1316" s="205"/>
      <c r="AS1316" s="205"/>
      <c r="AT1316" s="205"/>
      <c r="AU1316" s="205"/>
      <c r="AV1316" s="205"/>
      <c r="AW1316" s="205"/>
      <c r="AX1316" s="205"/>
      <c r="AY1316" s="205"/>
      <c r="AZ1316" s="205"/>
      <c r="BA1316" s="205"/>
      <c r="BB1316" s="205"/>
      <c r="BC1316" s="205"/>
      <c r="BD1316" s="205"/>
      <c r="BE1316" s="215"/>
      <c r="BF1316" s="215"/>
      <c r="BG1316" s="215"/>
      <c r="BH1316" s="201"/>
      <c r="BJ1316" s="114"/>
      <c r="BK1316" s="114"/>
      <c r="BL1316" s="114"/>
      <c r="BM1316" s="114"/>
      <c r="BN1316" s="114"/>
      <c r="BP1316" s="114"/>
      <c r="BQ1316" s="115"/>
      <c r="BR1316" s="115"/>
      <c r="BS1316" s="115"/>
      <c r="BT1316" s="115"/>
      <c r="BU1316" s="115"/>
      <c r="BV1316" s="115"/>
      <c r="BW1316" s="115"/>
      <c r="BX1316" s="115"/>
      <c r="BY1316" s="115"/>
      <c r="BZ1316" s="115"/>
      <c r="CA1316" s="115"/>
      <c r="CB1316" s="115"/>
      <c r="CC1316" s="201"/>
      <c r="CD1316" s="201"/>
      <c r="CE1316" s="201"/>
      <c r="CG1316" s="223"/>
      <c r="CH1316" s="223"/>
      <c r="CI1316" s="223"/>
      <c r="CJ1316" s="223"/>
      <c r="CK1316" s="223"/>
      <c r="CL1316" s="223"/>
      <c r="CM1316" s="223"/>
      <c r="CN1316" s="223"/>
      <c r="CO1316" s="223"/>
      <c r="CP1316" s="223"/>
      <c r="CQ1316" s="223"/>
      <c r="CR1316" s="223"/>
      <c r="CS1316" s="223"/>
      <c r="CT1316" s="223"/>
      <c r="CU1316" s="223"/>
      <c r="CV1316" s="223"/>
      <c r="CW1316" s="201"/>
      <c r="CX1316" s="201"/>
    </row>
    <row r="1317" spans="3:102">
      <c r="C1317" s="116"/>
      <c r="E1317" s="205"/>
      <c r="F1317" s="205"/>
      <c r="G1317" s="205"/>
      <c r="H1317" s="205"/>
      <c r="I1317" s="205"/>
      <c r="K1317" s="114"/>
      <c r="L1317" s="114"/>
      <c r="M1317" s="114"/>
      <c r="N1317" s="114"/>
      <c r="O1317" s="114"/>
      <c r="Q1317" s="115"/>
      <c r="R1317" s="115"/>
      <c r="S1317" s="115"/>
      <c r="T1317" s="115"/>
      <c r="U1317" s="115"/>
      <c r="W1317" s="223"/>
      <c r="Z1317" s="205"/>
      <c r="AA1317" s="204"/>
      <c r="AB1317" s="204"/>
      <c r="AC1317" s="114"/>
      <c r="AD1317" s="221"/>
      <c r="AE1317" s="221"/>
      <c r="AF1317" s="115"/>
      <c r="AG1317" s="115"/>
      <c r="AH1317" s="115"/>
      <c r="AI1317" s="115"/>
      <c r="AJ1317" s="115"/>
      <c r="AK1317" s="202"/>
      <c r="AL1317" s="222"/>
      <c r="AO1317" s="205"/>
      <c r="AP1317" s="205"/>
      <c r="AQ1317" s="205"/>
      <c r="AR1317" s="205"/>
      <c r="AS1317" s="205"/>
      <c r="AT1317" s="205"/>
      <c r="AU1317" s="205"/>
      <c r="AV1317" s="205"/>
      <c r="AW1317" s="205"/>
      <c r="AX1317" s="205"/>
      <c r="AY1317" s="205"/>
      <c r="AZ1317" s="205"/>
      <c r="BA1317" s="205"/>
      <c r="BB1317" s="205"/>
      <c r="BC1317" s="205"/>
      <c r="BD1317" s="205"/>
      <c r="BE1317" s="215"/>
      <c r="BF1317" s="215"/>
      <c r="BG1317" s="215"/>
      <c r="BH1317" s="201"/>
      <c r="BJ1317" s="114"/>
      <c r="BK1317" s="114"/>
      <c r="BL1317" s="114"/>
      <c r="BM1317" s="114"/>
      <c r="BN1317" s="114"/>
      <c r="BP1317" s="114"/>
      <c r="BQ1317" s="115"/>
      <c r="BR1317" s="115"/>
      <c r="BS1317" s="115"/>
      <c r="BT1317" s="115"/>
      <c r="BU1317" s="115"/>
      <c r="BV1317" s="115"/>
      <c r="BW1317" s="115"/>
      <c r="BX1317" s="115"/>
      <c r="BY1317" s="115"/>
      <c r="BZ1317" s="115"/>
      <c r="CA1317" s="115"/>
      <c r="CB1317" s="115"/>
      <c r="CC1317" s="201"/>
      <c r="CD1317" s="201"/>
      <c r="CE1317" s="201"/>
      <c r="CG1317" s="223"/>
      <c r="CH1317" s="223"/>
      <c r="CI1317" s="223"/>
      <c r="CJ1317" s="223"/>
      <c r="CK1317" s="223"/>
      <c r="CL1317" s="223"/>
      <c r="CM1317" s="223"/>
      <c r="CN1317" s="223"/>
      <c r="CO1317" s="223"/>
      <c r="CP1317" s="223"/>
      <c r="CQ1317" s="223"/>
      <c r="CR1317" s="223"/>
      <c r="CS1317" s="223"/>
      <c r="CT1317" s="223"/>
      <c r="CU1317" s="223"/>
      <c r="CV1317" s="223"/>
      <c r="CW1317" s="201"/>
      <c r="CX1317" s="201"/>
    </row>
    <row r="1318" spans="3:102">
      <c r="C1318" s="116"/>
      <c r="E1318" s="205"/>
      <c r="F1318" s="205"/>
      <c r="G1318" s="205"/>
      <c r="H1318" s="205"/>
      <c r="I1318" s="205"/>
      <c r="K1318" s="114"/>
      <c r="L1318" s="114"/>
      <c r="M1318" s="114"/>
      <c r="N1318" s="114"/>
      <c r="O1318" s="114"/>
      <c r="Q1318" s="115"/>
      <c r="R1318" s="115"/>
      <c r="S1318" s="115"/>
      <c r="T1318" s="115"/>
      <c r="U1318" s="115"/>
      <c r="W1318" s="223"/>
      <c r="Z1318" s="205"/>
      <c r="AA1318" s="204"/>
      <c r="AB1318" s="204"/>
      <c r="AC1318" s="114"/>
      <c r="AD1318" s="221"/>
      <c r="AE1318" s="221"/>
      <c r="AF1318" s="115"/>
      <c r="AG1318" s="115"/>
      <c r="AH1318" s="115"/>
      <c r="AI1318" s="115"/>
      <c r="AJ1318" s="115"/>
      <c r="AK1318" s="202"/>
      <c r="AL1318" s="222"/>
      <c r="AO1318" s="205"/>
      <c r="AP1318" s="205"/>
      <c r="AQ1318" s="205"/>
      <c r="AR1318" s="205"/>
      <c r="AS1318" s="205"/>
      <c r="AT1318" s="205"/>
      <c r="AU1318" s="205"/>
      <c r="AV1318" s="205"/>
      <c r="AW1318" s="205"/>
      <c r="AX1318" s="205"/>
      <c r="AY1318" s="205"/>
      <c r="AZ1318" s="205"/>
      <c r="BA1318" s="205"/>
      <c r="BB1318" s="205"/>
      <c r="BC1318" s="205"/>
      <c r="BD1318" s="205"/>
      <c r="BE1318" s="215"/>
      <c r="BF1318" s="215"/>
      <c r="BG1318" s="215"/>
      <c r="BH1318" s="201"/>
      <c r="BJ1318" s="114"/>
      <c r="BK1318" s="114"/>
      <c r="BL1318" s="114"/>
      <c r="BM1318" s="114"/>
      <c r="BN1318" s="114"/>
      <c r="BP1318" s="114"/>
      <c r="BQ1318" s="115"/>
      <c r="BR1318" s="115"/>
      <c r="BS1318" s="115"/>
      <c r="BT1318" s="115"/>
      <c r="BU1318" s="115"/>
      <c r="BV1318" s="115"/>
      <c r="BW1318" s="115"/>
      <c r="BX1318" s="115"/>
      <c r="BY1318" s="115"/>
      <c r="BZ1318" s="115"/>
      <c r="CA1318" s="115"/>
      <c r="CB1318" s="115"/>
      <c r="CC1318" s="201"/>
      <c r="CD1318" s="201"/>
      <c r="CE1318" s="201"/>
      <c r="CG1318" s="223"/>
      <c r="CH1318" s="223"/>
      <c r="CI1318" s="223"/>
      <c r="CJ1318" s="223"/>
      <c r="CK1318" s="223"/>
      <c r="CL1318" s="223"/>
      <c r="CM1318" s="223"/>
      <c r="CN1318" s="223"/>
      <c r="CO1318" s="223"/>
      <c r="CP1318" s="223"/>
      <c r="CQ1318" s="223"/>
      <c r="CR1318" s="223"/>
      <c r="CS1318" s="223"/>
      <c r="CT1318" s="223"/>
      <c r="CU1318" s="223"/>
      <c r="CV1318" s="223"/>
      <c r="CW1318" s="201"/>
      <c r="CX1318" s="201"/>
    </row>
    <row r="1319" spans="3:102">
      <c r="C1319" s="116"/>
      <c r="E1319" s="205"/>
      <c r="F1319" s="205"/>
      <c r="G1319" s="205"/>
      <c r="H1319" s="205"/>
      <c r="I1319" s="205"/>
      <c r="K1319" s="114"/>
      <c r="L1319" s="114"/>
      <c r="M1319" s="114"/>
      <c r="N1319" s="114"/>
      <c r="O1319" s="114"/>
      <c r="Q1319" s="115"/>
      <c r="R1319" s="115"/>
      <c r="S1319" s="115"/>
      <c r="T1319" s="115"/>
      <c r="U1319" s="115"/>
      <c r="W1319" s="223"/>
      <c r="Z1319" s="205"/>
      <c r="AA1319" s="204"/>
      <c r="AB1319" s="204"/>
      <c r="AC1319" s="114"/>
      <c r="AD1319" s="221"/>
      <c r="AE1319" s="221"/>
      <c r="AF1319" s="115"/>
      <c r="AG1319" s="115"/>
      <c r="AH1319" s="115"/>
      <c r="AI1319" s="115"/>
      <c r="AJ1319" s="115"/>
      <c r="AK1319" s="202"/>
      <c r="AL1319" s="222"/>
      <c r="AO1319" s="205"/>
      <c r="AP1319" s="205"/>
      <c r="AQ1319" s="205"/>
      <c r="AR1319" s="205"/>
      <c r="AS1319" s="205"/>
      <c r="AT1319" s="205"/>
      <c r="AU1319" s="205"/>
      <c r="AV1319" s="205"/>
      <c r="AW1319" s="205"/>
      <c r="AX1319" s="205"/>
      <c r="AY1319" s="205"/>
      <c r="AZ1319" s="205"/>
      <c r="BA1319" s="205"/>
      <c r="BB1319" s="205"/>
      <c r="BC1319" s="205"/>
      <c r="BD1319" s="205"/>
      <c r="BE1319" s="215"/>
      <c r="BF1319" s="215"/>
      <c r="BG1319" s="215"/>
      <c r="BH1319" s="201"/>
      <c r="BJ1319" s="114"/>
      <c r="BK1319" s="114"/>
      <c r="BL1319" s="114"/>
      <c r="BM1319" s="114"/>
      <c r="BN1319" s="114"/>
      <c r="BP1319" s="114"/>
      <c r="BQ1319" s="115"/>
      <c r="BR1319" s="115"/>
      <c r="BS1319" s="115"/>
      <c r="BT1319" s="115"/>
      <c r="BU1319" s="115"/>
      <c r="BV1319" s="115"/>
      <c r="BW1319" s="115"/>
      <c r="BX1319" s="115"/>
      <c r="BY1319" s="115"/>
      <c r="BZ1319" s="115"/>
      <c r="CA1319" s="115"/>
      <c r="CB1319" s="115"/>
      <c r="CC1319" s="201"/>
      <c r="CD1319" s="201"/>
      <c r="CE1319" s="201"/>
      <c r="CG1319" s="223"/>
      <c r="CH1319" s="223"/>
      <c r="CI1319" s="223"/>
      <c r="CJ1319" s="223"/>
      <c r="CK1319" s="223"/>
      <c r="CL1319" s="223"/>
      <c r="CM1319" s="223"/>
      <c r="CN1319" s="223"/>
      <c r="CO1319" s="223"/>
      <c r="CP1319" s="223"/>
      <c r="CQ1319" s="223"/>
      <c r="CR1319" s="223"/>
      <c r="CS1319" s="223"/>
      <c r="CT1319" s="223"/>
      <c r="CU1319" s="223"/>
      <c r="CV1319" s="223"/>
      <c r="CW1319" s="201"/>
      <c r="CX1319" s="201"/>
    </row>
    <row r="1320" spans="3:102">
      <c r="C1320" s="116"/>
      <c r="E1320" s="205"/>
      <c r="F1320" s="205"/>
      <c r="G1320" s="205"/>
      <c r="H1320" s="205"/>
      <c r="I1320" s="205"/>
      <c r="K1320" s="114"/>
      <c r="L1320" s="114"/>
      <c r="M1320" s="114"/>
      <c r="N1320" s="114"/>
      <c r="O1320" s="114"/>
      <c r="Q1320" s="115"/>
      <c r="R1320" s="115"/>
      <c r="S1320" s="115"/>
      <c r="T1320" s="115"/>
      <c r="U1320" s="115"/>
      <c r="W1320" s="223"/>
      <c r="Z1320" s="205"/>
      <c r="AA1320" s="204"/>
      <c r="AB1320" s="204"/>
      <c r="AC1320" s="114"/>
      <c r="AD1320" s="221"/>
      <c r="AE1320" s="221"/>
      <c r="AF1320" s="115"/>
      <c r="AG1320" s="115"/>
      <c r="AH1320" s="115"/>
      <c r="AI1320" s="115"/>
      <c r="AJ1320" s="115"/>
      <c r="AK1320" s="202"/>
      <c r="AL1320" s="222"/>
      <c r="AO1320" s="205"/>
      <c r="AP1320" s="205"/>
      <c r="AQ1320" s="205"/>
      <c r="AR1320" s="205"/>
      <c r="AS1320" s="205"/>
      <c r="AT1320" s="205"/>
      <c r="AU1320" s="205"/>
      <c r="AV1320" s="205"/>
      <c r="AW1320" s="205"/>
      <c r="AX1320" s="205"/>
      <c r="AY1320" s="205"/>
      <c r="AZ1320" s="205"/>
      <c r="BA1320" s="205"/>
      <c r="BB1320" s="205"/>
      <c r="BC1320" s="205"/>
      <c r="BD1320" s="205"/>
      <c r="BE1320" s="215"/>
      <c r="BF1320" s="215"/>
      <c r="BG1320" s="215"/>
      <c r="BH1320" s="201"/>
      <c r="BJ1320" s="114"/>
      <c r="BK1320" s="114"/>
      <c r="BL1320" s="114"/>
      <c r="BM1320" s="114"/>
      <c r="BN1320" s="114"/>
      <c r="BP1320" s="114"/>
      <c r="BQ1320" s="115"/>
      <c r="BR1320" s="115"/>
      <c r="BS1320" s="115"/>
      <c r="BT1320" s="115"/>
      <c r="BU1320" s="115"/>
      <c r="BV1320" s="115"/>
      <c r="BW1320" s="115"/>
      <c r="BX1320" s="115"/>
      <c r="BY1320" s="115"/>
      <c r="BZ1320" s="115"/>
      <c r="CA1320" s="115"/>
      <c r="CB1320" s="115"/>
      <c r="CC1320" s="201"/>
      <c r="CD1320" s="201"/>
      <c r="CE1320" s="201"/>
      <c r="CG1320" s="223"/>
      <c r="CH1320" s="223"/>
      <c r="CI1320" s="223"/>
      <c r="CJ1320" s="223"/>
      <c r="CK1320" s="223"/>
      <c r="CL1320" s="223"/>
      <c r="CM1320" s="223"/>
      <c r="CN1320" s="223"/>
      <c r="CO1320" s="223"/>
      <c r="CP1320" s="223"/>
      <c r="CQ1320" s="223"/>
      <c r="CR1320" s="223"/>
      <c r="CS1320" s="223"/>
      <c r="CT1320" s="223"/>
      <c r="CU1320" s="223"/>
      <c r="CV1320" s="223"/>
      <c r="CW1320" s="201"/>
      <c r="CX1320" s="201"/>
    </row>
    <row r="1321" spans="3:102">
      <c r="C1321" s="116"/>
      <c r="E1321" s="205"/>
      <c r="F1321" s="205"/>
      <c r="G1321" s="205"/>
      <c r="H1321" s="205"/>
      <c r="I1321" s="205"/>
      <c r="K1321" s="114"/>
      <c r="L1321" s="114"/>
      <c r="M1321" s="114"/>
      <c r="N1321" s="114"/>
      <c r="O1321" s="114"/>
      <c r="Q1321" s="115"/>
      <c r="R1321" s="115"/>
      <c r="S1321" s="115"/>
      <c r="T1321" s="115"/>
      <c r="U1321" s="115"/>
      <c r="W1321" s="223"/>
      <c r="Z1321" s="205"/>
      <c r="AA1321" s="204"/>
      <c r="AB1321" s="204"/>
      <c r="AC1321" s="114"/>
      <c r="AD1321" s="221"/>
      <c r="AE1321" s="221"/>
      <c r="AF1321" s="115"/>
      <c r="AG1321" s="115"/>
      <c r="AH1321" s="115"/>
      <c r="AI1321" s="115"/>
      <c r="AJ1321" s="115"/>
      <c r="AK1321" s="202"/>
      <c r="AL1321" s="222"/>
      <c r="AO1321" s="205"/>
      <c r="AP1321" s="205"/>
      <c r="AQ1321" s="205"/>
      <c r="AR1321" s="205"/>
      <c r="AS1321" s="205"/>
      <c r="AT1321" s="205"/>
      <c r="AU1321" s="205"/>
      <c r="AV1321" s="205"/>
      <c r="AW1321" s="205"/>
      <c r="AX1321" s="205"/>
      <c r="AY1321" s="205"/>
      <c r="AZ1321" s="205"/>
      <c r="BA1321" s="205"/>
      <c r="BB1321" s="205"/>
      <c r="BC1321" s="205"/>
      <c r="BD1321" s="205"/>
      <c r="BE1321" s="215"/>
      <c r="BF1321" s="215"/>
      <c r="BG1321" s="215"/>
      <c r="BH1321" s="201"/>
      <c r="BJ1321" s="114"/>
      <c r="BK1321" s="114"/>
      <c r="BL1321" s="114"/>
      <c r="BM1321" s="114"/>
      <c r="BN1321" s="114"/>
      <c r="BP1321" s="114"/>
      <c r="BQ1321" s="115"/>
      <c r="BR1321" s="115"/>
      <c r="BS1321" s="115"/>
      <c r="BT1321" s="115"/>
      <c r="BU1321" s="115"/>
      <c r="BV1321" s="115"/>
      <c r="BW1321" s="115"/>
      <c r="BX1321" s="115"/>
      <c r="BY1321" s="115"/>
      <c r="BZ1321" s="115"/>
      <c r="CA1321" s="115"/>
      <c r="CB1321" s="115"/>
      <c r="CC1321" s="201"/>
      <c r="CD1321" s="201"/>
      <c r="CE1321" s="201"/>
      <c r="CG1321" s="223"/>
      <c r="CH1321" s="223"/>
      <c r="CI1321" s="223"/>
      <c r="CJ1321" s="223"/>
      <c r="CK1321" s="223"/>
      <c r="CL1321" s="223"/>
      <c r="CM1321" s="223"/>
      <c r="CN1321" s="223"/>
      <c r="CO1321" s="223"/>
      <c r="CP1321" s="223"/>
      <c r="CQ1321" s="223"/>
      <c r="CR1321" s="223"/>
      <c r="CS1321" s="223"/>
      <c r="CT1321" s="223"/>
      <c r="CU1321" s="223"/>
      <c r="CV1321" s="223"/>
      <c r="CW1321" s="201"/>
      <c r="CX1321" s="201"/>
    </row>
    <row r="1322" spans="3:102">
      <c r="C1322" s="116"/>
      <c r="E1322" s="205"/>
      <c r="F1322" s="205"/>
      <c r="G1322" s="205"/>
      <c r="H1322" s="205"/>
      <c r="I1322" s="205"/>
      <c r="K1322" s="114"/>
      <c r="L1322" s="114"/>
      <c r="M1322" s="114"/>
      <c r="N1322" s="114"/>
      <c r="O1322" s="114"/>
      <c r="Q1322" s="115"/>
      <c r="R1322" s="115"/>
      <c r="S1322" s="115"/>
      <c r="T1322" s="115"/>
      <c r="U1322" s="115"/>
      <c r="W1322" s="223"/>
      <c r="Z1322" s="205"/>
      <c r="AA1322" s="204"/>
      <c r="AB1322" s="204"/>
      <c r="AC1322" s="114"/>
      <c r="AD1322" s="221"/>
      <c r="AE1322" s="221"/>
      <c r="AF1322" s="115"/>
      <c r="AG1322" s="115"/>
      <c r="AH1322" s="115"/>
      <c r="AI1322" s="115"/>
      <c r="AJ1322" s="115"/>
      <c r="AK1322" s="202"/>
      <c r="AL1322" s="222"/>
      <c r="AO1322" s="205"/>
      <c r="AP1322" s="205"/>
      <c r="AQ1322" s="205"/>
      <c r="AR1322" s="205"/>
      <c r="AS1322" s="205"/>
      <c r="AT1322" s="205"/>
      <c r="AU1322" s="205"/>
      <c r="AV1322" s="205"/>
      <c r="AW1322" s="205"/>
      <c r="AX1322" s="205"/>
      <c r="AY1322" s="205"/>
      <c r="AZ1322" s="205"/>
      <c r="BA1322" s="205"/>
      <c r="BB1322" s="205"/>
      <c r="BC1322" s="205"/>
      <c r="BD1322" s="205"/>
      <c r="BE1322" s="215"/>
      <c r="BF1322" s="215"/>
      <c r="BG1322" s="215"/>
      <c r="BH1322" s="201"/>
      <c r="BJ1322" s="114"/>
      <c r="BK1322" s="114"/>
      <c r="BL1322" s="114"/>
      <c r="BM1322" s="114"/>
      <c r="BN1322" s="114"/>
      <c r="BP1322" s="114"/>
      <c r="BQ1322" s="115"/>
      <c r="BR1322" s="115"/>
      <c r="BS1322" s="115"/>
      <c r="BT1322" s="115"/>
      <c r="BU1322" s="115"/>
      <c r="BV1322" s="115"/>
      <c r="BW1322" s="115"/>
      <c r="BX1322" s="115"/>
      <c r="BY1322" s="115"/>
      <c r="BZ1322" s="115"/>
      <c r="CA1322" s="115"/>
      <c r="CB1322" s="115"/>
      <c r="CC1322" s="201"/>
      <c r="CD1322" s="201"/>
      <c r="CE1322" s="201"/>
      <c r="CG1322" s="223"/>
      <c r="CH1322" s="223"/>
      <c r="CI1322" s="223"/>
      <c r="CJ1322" s="223"/>
      <c r="CK1322" s="223"/>
      <c r="CL1322" s="223"/>
      <c r="CM1322" s="223"/>
      <c r="CN1322" s="223"/>
      <c r="CO1322" s="223"/>
      <c r="CP1322" s="223"/>
      <c r="CQ1322" s="223"/>
      <c r="CR1322" s="223"/>
      <c r="CS1322" s="223"/>
      <c r="CT1322" s="223"/>
      <c r="CU1322" s="223"/>
      <c r="CV1322" s="223"/>
      <c r="CW1322" s="201"/>
      <c r="CX1322" s="201"/>
    </row>
    <row r="1323" spans="3:102">
      <c r="C1323" s="116"/>
      <c r="E1323" s="205"/>
      <c r="F1323" s="205"/>
      <c r="G1323" s="205"/>
      <c r="H1323" s="205"/>
      <c r="I1323" s="205"/>
      <c r="K1323" s="114"/>
      <c r="L1323" s="114"/>
      <c r="M1323" s="114"/>
      <c r="N1323" s="114"/>
      <c r="O1323" s="114"/>
      <c r="Q1323" s="115"/>
      <c r="R1323" s="115"/>
      <c r="S1323" s="115"/>
      <c r="T1323" s="115"/>
      <c r="U1323" s="115"/>
      <c r="W1323" s="223"/>
      <c r="Z1323" s="205"/>
      <c r="AA1323" s="204"/>
      <c r="AB1323" s="204"/>
      <c r="AC1323" s="114"/>
      <c r="AD1323" s="221"/>
      <c r="AE1323" s="221"/>
      <c r="AF1323" s="115"/>
      <c r="AG1323" s="115"/>
      <c r="AH1323" s="115"/>
      <c r="AI1323" s="115"/>
      <c r="AJ1323" s="115"/>
      <c r="AK1323" s="202"/>
      <c r="AL1323" s="222"/>
      <c r="AO1323" s="205"/>
      <c r="AP1323" s="205"/>
      <c r="AQ1323" s="205"/>
      <c r="AR1323" s="205"/>
      <c r="AS1323" s="205"/>
      <c r="AT1323" s="205"/>
      <c r="AU1323" s="205"/>
      <c r="AV1323" s="205"/>
      <c r="AW1323" s="205"/>
      <c r="AX1323" s="205"/>
      <c r="AY1323" s="205"/>
      <c r="AZ1323" s="205"/>
      <c r="BA1323" s="205"/>
      <c r="BB1323" s="205"/>
      <c r="BC1323" s="205"/>
      <c r="BD1323" s="205"/>
      <c r="BE1323" s="215"/>
      <c r="BF1323" s="215"/>
      <c r="BG1323" s="215"/>
      <c r="BH1323" s="201"/>
      <c r="BJ1323" s="114"/>
      <c r="BK1323" s="114"/>
      <c r="BL1323" s="114"/>
      <c r="BM1323" s="114"/>
      <c r="BN1323" s="114"/>
      <c r="BP1323" s="114"/>
      <c r="BQ1323" s="115"/>
      <c r="BR1323" s="115"/>
      <c r="BS1323" s="115"/>
      <c r="BT1323" s="115"/>
      <c r="BU1323" s="115"/>
      <c r="BV1323" s="115"/>
      <c r="BW1323" s="115"/>
      <c r="BX1323" s="115"/>
      <c r="BY1323" s="115"/>
      <c r="BZ1323" s="115"/>
      <c r="CA1323" s="115"/>
      <c r="CB1323" s="115"/>
      <c r="CC1323" s="201"/>
      <c r="CD1323" s="201"/>
      <c r="CE1323" s="201"/>
      <c r="CG1323" s="223"/>
      <c r="CH1323" s="223"/>
      <c r="CI1323" s="223"/>
      <c r="CJ1323" s="223"/>
      <c r="CK1323" s="223"/>
      <c r="CL1323" s="223"/>
      <c r="CM1323" s="223"/>
      <c r="CN1323" s="223"/>
      <c r="CO1323" s="223"/>
      <c r="CP1323" s="223"/>
      <c r="CQ1323" s="223"/>
      <c r="CR1323" s="223"/>
      <c r="CS1323" s="223"/>
      <c r="CT1323" s="223"/>
      <c r="CU1323" s="223"/>
      <c r="CV1323" s="223"/>
      <c r="CW1323" s="201"/>
      <c r="CX1323" s="201"/>
    </row>
    <row r="1324" spans="3:102">
      <c r="C1324" s="116"/>
      <c r="E1324" s="205"/>
      <c r="F1324" s="205"/>
      <c r="G1324" s="205"/>
      <c r="H1324" s="205"/>
      <c r="I1324" s="205"/>
      <c r="K1324" s="114"/>
      <c r="L1324" s="114"/>
      <c r="M1324" s="114"/>
      <c r="N1324" s="114"/>
      <c r="O1324" s="114"/>
      <c r="Q1324" s="115"/>
      <c r="R1324" s="115"/>
      <c r="S1324" s="115"/>
      <c r="T1324" s="115"/>
      <c r="U1324" s="115"/>
      <c r="W1324" s="223"/>
      <c r="Z1324" s="205"/>
      <c r="AA1324" s="204"/>
      <c r="AB1324" s="204"/>
      <c r="AC1324" s="114"/>
      <c r="AD1324" s="221"/>
      <c r="AE1324" s="221"/>
      <c r="AF1324" s="115"/>
      <c r="AG1324" s="115"/>
      <c r="AH1324" s="115"/>
      <c r="AI1324" s="115"/>
      <c r="AJ1324" s="115"/>
      <c r="AK1324" s="202"/>
      <c r="AL1324" s="222"/>
      <c r="AO1324" s="205"/>
      <c r="AP1324" s="205"/>
      <c r="AQ1324" s="205"/>
      <c r="AR1324" s="205"/>
      <c r="AS1324" s="205"/>
      <c r="AT1324" s="205"/>
      <c r="AU1324" s="205"/>
      <c r="AV1324" s="205"/>
      <c r="AW1324" s="205"/>
      <c r="AX1324" s="205"/>
      <c r="AY1324" s="205"/>
      <c r="AZ1324" s="205"/>
      <c r="BA1324" s="205"/>
      <c r="BB1324" s="205"/>
      <c r="BC1324" s="205"/>
      <c r="BD1324" s="205"/>
      <c r="BE1324" s="215"/>
      <c r="BF1324" s="215"/>
      <c r="BG1324" s="215"/>
      <c r="BH1324" s="201"/>
      <c r="BJ1324" s="114"/>
      <c r="BK1324" s="114"/>
      <c r="BL1324" s="114"/>
      <c r="BM1324" s="114"/>
      <c r="BN1324" s="114"/>
      <c r="BP1324" s="114"/>
      <c r="BQ1324" s="115"/>
      <c r="BR1324" s="115"/>
      <c r="BS1324" s="115"/>
      <c r="BT1324" s="115"/>
      <c r="BU1324" s="115"/>
      <c r="BV1324" s="115"/>
      <c r="BW1324" s="115"/>
      <c r="BX1324" s="115"/>
      <c r="BY1324" s="115"/>
      <c r="BZ1324" s="115"/>
      <c r="CA1324" s="115"/>
      <c r="CB1324" s="115"/>
      <c r="CC1324" s="201"/>
      <c r="CD1324" s="201"/>
      <c r="CE1324" s="201"/>
      <c r="CG1324" s="223"/>
      <c r="CH1324" s="223"/>
      <c r="CI1324" s="223"/>
      <c r="CJ1324" s="223"/>
      <c r="CK1324" s="223"/>
      <c r="CL1324" s="223"/>
      <c r="CM1324" s="223"/>
      <c r="CN1324" s="223"/>
      <c r="CO1324" s="223"/>
      <c r="CP1324" s="223"/>
      <c r="CQ1324" s="223"/>
      <c r="CR1324" s="223"/>
      <c r="CS1324" s="223"/>
      <c r="CT1324" s="223"/>
      <c r="CU1324" s="223"/>
      <c r="CV1324" s="223"/>
      <c r="CW1324" s="201"/>
      <c r="CX1324" s="201"/>
    </row>
    <row r="1325" spans="3:102">
      <c r="C1325" s="116"/>
      <c r="E1325" s="205"/>
      <c r="F1325" s="205"/>
      <c r="G1325" s="205"/>
      <c r="H1325" s="205"/>
      <c r="I1325" s="205"/>
      <c r="K1325" s="114"/>
      <c r="L1325" s="114"/>
      <c r="M1325" s="114"/>
      <c r="N1325" s="114"/>
      <c r="O1325" s="114"/>
      <c r="Q1325" s="115"/>
      <c r="R1325" s="115"/>
      <c r="S1325" s="115"/>
      <c r="T1325" s="115"/>
      <c r="U1325" s="115"/>
      <c r="W1325" s="223"/>
      <c r="Z1325" s="205"/>
      <c r="AA1325" s="204"/>
      <c r="AB1325" s="204"/>
      <c r="AC1325" s="114"/>
      <c r="AD1325" s="221"/>
      <c r="AE1325" s="221"/>
      <c r="AF1325" s="115"/>
      <c r="AG1325" s="115"/>
      <c r="AH1325" s="115"/>
      <c r="AI1325" s="115"/>
      <c r="AJ1325" s="115"/>
      <c r="AK1325" s="202"/>
      <c r="AL1325" s="222"/>
      <c r="AO1325" s="205"/>
      <c r="AP1325" s="205"/>
      <c r="AQ1325" s="205"/>
      <c r="AR1325" s="205"/>
      <c r="AS1325" s="205"/>
      <c r="AT1325" s="205"/>
      <c r="AU1325" s="205"/>
      <c r="AV1325" s="205"/>
      <c r="AW1325" s="205"/>
      <c r="AX1325" s="205"/>
      <c r="AY1325" s="205"/>
      <c r="AZ1325" s="205"/>
      <c r="BA1325" s="205"/>
      <c r="BB1325" s="205"/>
      <c r="BC1325" s="205"/>
      <c r="BD1325" s="205"/>
      <c r="BE1325" s="215"/>
      <c r="BF1325" s="215"/>
      <c r="BG1325" s="215"/>
      <c r="BH1325" s="201"/>
      <c r="BJ1325" s="114"/>
      <c r="BK1325" s="114"/>
      <c r="BL1325" s="114"/>
      <c r="BM1325" s="114"/>
      <c r="BN1325" s="114"/>
      <c r="BP1325" s="114"/>
      <c r="BQ1325" s="115"/>
      <c r="BR1325" s="115"/>
      <c r="BS1325" s="115"/>
      <c r="BT1325" s="115"/>
      <c r="BU1325" s="115"/>
      <c r="BV1325" s="115"/>
      <c r="BW1325" s="115"/>
      <c r="BX1325" s="115"/>
      <c r="BY1325" s="115"/>
      <c r="BZ1325" s="115"/>
      <c r="CA1325" s="115"/>
      <c r="CB1325" s="115"/>
      <c r="CC1325" s="201"/>
      <c r="CD1325" s="201"/>
      <c r="CE1325" s="201"/>
      <c r="CG1325" s="223"/>
      <c r="CH1325" s="223"/>
      <c r="CI1325" s="223"/>
      <c r="CJ1325" s="223"/>
      <c r="CK1325" s="223"/>
      <c r="CL1325" s="223"/>
      <c r="CM1325" s="223"/>
      <c r="CN1325" s="223"/>
      <c r="CO1325" s="223"/>
      <c r="CP1325" s="223"/>
      <c r="CQ1325" s="223"/>
      <c r="CR1325" s="223"/>
      <c r="CS1325" s="223"/>
      <c r="CT1325" s="223"/>
      <c r="CU1325" s="223"/>
      <c r="CV1325" s="223"/>
      <c r="CW1325" s="201"/>
      <c r="CX1325" s="201"/>
    </row>
    <row r="1326" spans="3:102">
      <c r="C1326" s="116"/>
      <c r="E1326" s="205"/>
      <c r="F1326" s="205"/>
      <c r="G1326" s="205"/>
      <c r="H1326" s="205"/>
      <c r="I1326" s="205"/>
      <c r="K1326" s="114"/>
      <c r="L1326" s="114"/>
      <c r="M1326" s="114"/>
      <c r="N1326" s="114"/>
      <c r="O1326" s="114"/>
      <c r="Q1326" s="115"/>
      <c r="R1326" s="115"/>
      <c r="S1326" s="115"/>
      <c r="T1326" s="115"/>
      <c r="U1326" s="115"/>
      <c r="W1326" s="223"/>
      <c r="Z1326" s="205"/>
      <c r="AA1326" s="204"/>
      <c r="AB1326" s="204"/>
      <c r="AC1326" s="114"/>
      <c r="AD1326" s="221"/>
      <c r="AE1326" s="221"/>
      <c r="AF1326" s="115"/>
      <c r="AG1326" s="115"/>
      <c r="AH1326" s="115"/>
      <c r="AI1326" s="115"/>
      <c r="AJ1326" s="115"/>
      <c r="AK1326" s="202"/>
      <c r="AL1326" s="222"/>
      <c r="AO1326" s="205"/>
      <c r="AP1326" s="205"/>
      <c r="AQ1326" s="205"/>
      <c r="AR1326" s="205"/>
      <c r="AS1326" s="205"/>
      <c r="AT1326" s="205"/>
      <c r="AU1326" s="205"/>
      <c r="AV1326" s="205"/>
      <c r="AW1326" s="205"/>
      <c r="AX1326" s="205"/>
      <c r="AY1326" s="205"/>
      <c r="AZ1326" s="205"/>
      <c r="BA1326" s="205"/>
      <c r="BB1326" s="205"/>
      <c r="BC1326" s="205"/>
      <c r="BD1326" s="205"/>
      <c r="BE1326" s="215"/>
      <c r="BF1326" s="215"/>
      <c r="BG1326" s="215"/>
      <c r="BH1326" s="201"/>
      <c r="BJ1326" s="114"/>
      <c r="BK1326" s="114"/>
      <c r="BL1326" s="114"/>
      <c r="BM1326" s="114"/>
      <c r="BN1326" s="114"/>
      <c r="BP1326" s="114"/>
      <c r="BQ1326" s="115"/>
      <c r="BR1326" s="115"/>
      <c r="BS1326" s="115"/>
      <c r="BT1326" s="115"/>
      <c r="BU1326" s="115"/>
      <c r="BV1326" s="115"/>
      <c r="BW1326" s="115"/>
      <c r="BX1326" s="115"/>
      <c r="BY1326" s="115"/>
      <c r="BZ1326" s="115"/>
      <c r="CA1326" s="115"/>
      <c r="CB1326" s="115"/>
      <c r="CC1326" s="201"/>
      <c r="CD1326" s="201"/>
      <c r="CE1326" s="201"/>
      <c r="CG1326" s="223"/>
      <c r="CH1326" s="223"/>
      <c r="CI1326" s="223"/>
      <c r="CJ1326" s="223"/>
      <c r="CK1326" s="223"/>
      <c r="CL1326" s="223"/>
      <c r="CM1326" s="223"/>
      <c r="CN1326" s="223"/>
      <c r="CO1326" s="223"/>
      <c r="CP1326" s="223"/>
      <c r="CQ1326" s="223"/>
      <c r="CR1326" s="223"/>
      <c r="CS1326" s="223"/>
      <c r="CT1326" s="223"/>
      <c r="CU1326" s="223"/>
      <c r="CV1326" s="223"/>
      <c r="CW1326" s="201"/>
      <c r="CX1326" s="201"/>
    </row>
    <row r="1327" spans="3:102">
      <c r="C1327" s="116"/>
      <c r="E1327" s="205"/>
      <c r="F1327" s="205"/>
      <c r="G1327" s="205"/>
      <c r="H1327" s="205"/>
      <c r="I1327" s="205"/>
      <c r="K1327" s="114"/>
      <c r="L1327" s="114"/>
      <c r="M1327" s="114"/>
      <c r="N1327" s="114"/>
      <c r="O1327" s="114"/>
      <c r="Q1327" s="115"/>
      <c r="R1327" s="115"/>
      <c r="S1327" s="115"/>
      <c r="T1327" s="115"/>
      <c r="U1327" s="115"/>
      <c r="W1327" s="223"/>
      <c r="Z1327" s="205"/>
      <c r="AA1327" s="204"/>
      <c r="AB1327" s="204"/>
      <c r="AC1327" s="114"/>
      <c r="AD1327" s="221"/>
      <c r="AE1327" s="221"/>
      <c r="AF1327" s="115"/>
      <c r="AG1327" s="115"/>
      <c r="AH1327" s="115"/>
      <c r="AI1327" s="115"/>
      <c r="AJ1327" s="115"/>
      <c r="AK1327" s="202"/>
      <c r="AL1327" s="222"/>
      <c r="AO1327" s="205"/>
      <c r="AP1327" s="205"/>
      <c r="AQ1327" s="205"/>
      <c r="AR1327" s="205"/>
      <c r="AS1327" s="205"/>
      <c r="AT1327" s="205"/>
      <c r="AU1327" s="205"/>
      <c r="AV1327" s="205"/>
      <c r="AW1327" s="205"/>
      <c r="AX1327" s="205"/>
      <c r="AY1327" s="205"/>
      <c r="AZ1327" s="205"/>
      <c r="BA1327" s="205"/>
      <c r="BB1327" s="205"/>
      <c r="BC1327" s="205"/>
      <c r="BD1327" s="205"/>
      <c r="BE1327" s="215"/>
      <c r="BF1327" s="215"/>
      <c r="BG1327" s="215"/>
      <c r="BH1327" s="201"/>
      <c r="BJ1327" s="114"/>
      <c r="BK1327" s="114"/>
      <c r="BL1327" s="114"/>
      <c r="BM1327" s="114"/>
      <c r="BN1327" s="114"/>
      <c r="BP1327" s="114"/>
      <c r="BQ1327" s="115"/>
      <c r="BR1327" s="115"/>
      <c r="BS1327" s="115"/>
      <c r="BT1327" s="115"/>
      <c r="BU1327" s="115"/>
      <c r="BV1327" s="115"/>
      <c r="BW1327" s="115"/>
      <c r="BX1327" s="115"/>
      <c r="BY1327" s="115"/>
      <c r="BZ1327" s="115"/>
      <c r="CA1327" s="115"/>
      <c r="CB1327" s="115"/>
      <c r="CC1327" s="201"/>
      <c r="CD1327" s="201"/>
      <c r="CE1327" s="201"/>
      <c r="CG1327" s="223"/>
      <c r="CH1327" s="223"/>
      <c r="CI1327" s="223"/>
      <c r="CJ1327" s="223"/>
      <c r="CK1327" s="223"/>
      <c r="CL1327" s="223"/>
      <c r="CM1327" s="223"/>
      <c r="CN1327" s="223"/>
      <c r="CO1327" s="223"/>
      <c r="CP1327" s="223"/>
      <c r="CQ1327" s="223"/>
      <c r="CR1327" s="223"/>
      <c r="CS1327" s="223"/>
      <c r="CT1327" s="223"/>
      <c r="CU1327" s="223"/>
      <c r="CV1327" s="223"/>
      <c r="CW1327" s="201"/>
      <c r="CX1327" s="201"/>
    </row>
    <row r="1328" spans="3:102">
      <c r="C1328" s="116"/>
      <c r="E1328" s="205"/>
      <c r="F1328" s="205"/>
      <c r="G1328" s="205"/>
      <c r="H1328" s="205"/>
      <c r="I1328" s="205"/>
      <c r="K1328" s="114"/>
      <c r="L1328" s="114"/>
      <c r="M1328" s="114"/>
      <c r="N1328" s="114"/>
      <c r="O1328" s="114"/>
      <c r="Q1328" s="115"/>
      <c r="R1328" s="115"/>
      <c r="S1328" s="115"/>
      <c r="T1328" s="115"/>
      <c r="U1328" s="115"/>
      <c r="W1328" s="223"/>
      <c r="Z1328" s="205"/>
      <c r="AA1328" s="204"/>
      <c r="AB1328" s="204"/>
      <c r="AC1328" s="114"/>
      <c r="AD1328" s="221"/>
      <c r="AE1328" s="221"/>
      <c r="AF1328" s="115"/>
      <c r="AG1328" s="115"/>
      <c r="AH1328" s="115"/>
      <c r="AI1328" s="115"/>
      <c r="AJ1328" s="115"/>
      <c r="AK1328" s="202"/>
      <c r="AL1328" s="222"/>
      <c r="AO1328" s="205"/>
      <c r="AP1328" s="205"/>
      <c r="AQ1328" s="205"/>
      <c r="AR1328" s="205"/>
      <c r="AS1328" s="205"/>
      <c r="AT1328" s="205"/>
      <c r="AU1328" s="205"/>
      <c r="AV1328" s="205"/>
      <c r="AW1328" s="205"/>
      <c r="AX1328" s="205"/>
      <c r="AY1328" s="205"/>
      <c r="AZ1328" s="205"/>
      <c r="BA1328" s="205"/>
      <c r="BB1328" s="205"/>
      <c r="BC1328" s="205"/>
      <c r="BD1328" s="205"/>
      <c r="BE1328" s="215"/>
      <c r="BF1328" s="215"/>
      <c r="BG1328" s="215"/>
      <c r="BH1328" s="201"/>
      <c r="BJ1328" s="114"/>
      <c r="BK1328" s="114"/>
      <c r="BL1328" s="114"/>
      <c r="BM1328" s="114"/>
      <c r="BN1328" s="114"/>
      <c r="BP1328" s="114"/>
      <c r="BQ1328" s="115"/>
      <c r="BR1328" s="115"/>
      <c r="BS1328" s="115"/>
      <c r="BT1328" s="115"/>
      <c r="BU1328" s="115"/>
      <c r="BV1328" s="115"/>
      <c r="BW1328" s="115"/>
      <c r="BX1328" s="115"/>
      <c r="BY1328" s="115"/>
      <c r="BZ1328" s="115"/>
      <c r="CA1328" s="115"/>
      <c r="CB1328" s="115"/>
      <c r="CC1328" s="201"/>
      <c r="CD1328" s="201"/>
      <c r="CE1328" s="201"/>
      <c r="CG1328" s="223"/>
      <c r="CH1328" s="223"/>
      <c r="CI1328" s="223"/>
      <c r="CJ1328" s="223"/>
      <c r="CK1328" s="223"/>
      <c r="CL1328" s="223"/>
      <c r="CM1328" s="223"/>
      <c r="CN1328" s="223"/>
      <c r="CO1328" s="223"/>
      <c r="CP1328" s="223"/>
      <c r="CQ1328" s="223"/>
      <c r="CR1328" s="223"/>
      <c r="CS1328" s="223"/>
      <c r="CT1328" s="223"/>
      <c r="CU1328" s="223"/>
      <c r="CV1328" s="223"/>
      <c r="CW1328" s="201"/>
      <c r="CX1328" s="201"/>
    </row>
    <row r="1329" spans="3:102">
      <c r="C1329" s="116"/>
      <c r="E1329" s="205"/>
      <c r="F1329" s="205"/>
      <c r="G1329" s="205"/>
      <c r="H1329" s="205"/>
      <c r="I1329" s="205"/>
      <c r="K1329" s="114"/>
      <c r="L1329" s="114"/>
      <c r="M1329" s="114"/>
      <c r="N1329" s="114"/>
      <c r="O1329" s="114"/>
      <c r="Q1329" s="115"/>
      <c r="R1329" s="115"/>
      <c r="S1329" s="115"/>
      <c r="T1329" s="115"/>
      <c r="U1329" s="115"/>
      <c r="W1329" s="223"/>
      <c r="Z1329" s="205"/>
      <c r="AA1329" s="204"/>
      <c r="AB1329" s="204"/>
      <c r="AC1329" s="114"/>
      <c r="AD1329" s="221"/>
      <c r="AE1329" s="221"/>
      <c r="AF1329" s="115"/>
      <c r="AG1329" s="115"/>
      <c r="AH1329" s="115"/>
      <c r="AI1329" s="115"/>
      <c r="AJ1329" s="115"/>
      <c r="AK1329" s="202"/>
      <c r="AL1329" s="222"/>
      <c r="AO1329" s="205"/>
      <c r="AP1329" s="205"/>
      <c r="AQ1329" s="205"/>
      <c r="AR1329" s="205"/>
      <c r="AS1329" s="205"/>
      <c r="AT1329" s="205"/>
      <c r="AU1329" s="205"/>
      <c r="AV1329" s="205"/>
      <c r="AW1329" s="205"/>
      <c r="AX1329" s="205"/>
      <c r="AY1329" s="205"/>
      <c r="AZ1329" s="205"/>
      <c r="BA1329" s="205"/>
      <c r="BB1329" s="205"/>
      <c r="BC1329" s="205"/>
      <c r="BD1329" s="205"/>
      <c r="BE1329" s="215"/>
      <c r="BF1329" s="215"/>
      <c r="BG1329" s="215"/>
      <c r="BH1329" s="201"/>
      <c r="BJ1329" s="114"/>
      <c r="BK1329" s="114"/>
      <c r="BL1329" s="114"/>
      <c r="BM1329" s="114"/>
      <c r="BN1329" s="114"/>
      <c r="BP1329" s="114"/>
      <c r="BQ1329" s="115"/>
      <c r="BR1329" s="115"/>
      <c r="BS1329" s="115"/>
      <c r="BT1329" s="115"/>
      <c r="BU1329" s="115"/>
      <c r="BV1329" s="115"/>
      <c r="BW1329" s="115"/>
      <c r="BX1329" s="115"/>
      <c r="BY1329" s="115"/>
      <c r="BZ1329" s="115"/>
      <c r="CA1329" s="115"/>
      <c r="CB1329" s="115"/>
      <c r="CC1329" s="201"/>
      <c r="CD1329" s="201"/>
      <c r="CE1329" s="201"/>
      <c r="CG1329" s="223"/>
      <c r="CH1329" s="223"/>
      <c r="CI1329" s="223"/>
      <c r="CJ1329" s="223"/>
      <c r="CK1329" s="223"/>
      <c r="CL1329" s="223"/>
      <c r="CM1329" s="223"/>
      <c r="CN1329" s="223"/>
      <c r="CO1329" s="223"/>
      <c r="CP1329" s="223"/>
      <c r="CQ1329" s="223"/>
      <c r="CR1329" s="223"/>
      <c r="CS1329" s="223"/>
      <c r="CT1329" s="223"/>
      <c r="CU1329" s="223"/>
      <c r="CV1329" s="223"/>
      <c r="CW1329" s="201"/>
      <c r="CX1329" s="201"/>
    </row>
    <row r="1330" spans="3:102">
      <c r="C1330" s="116"/>
      <c r="E1330" s="205"/>
      <c r="F1330" s="205"/>
      <c r="G1330" s="205"/>
      <c r="H1330" s="205"/>
      <c r="I1330" s="205"/>
      <c r="K1330" s="114"/>
      <c r="L1330" s="114"/>
      <c r="M1330" s="114"/>
      <c r="N1330" s="114"/>
      <c r="O1330" s="114"/>
      <c r="Q1330" s="115"/>
      <c r="R1330" s="115"/>
      <c r="S1330" s="115"/>
      <c r="T1330" s="115"/>
      <c r="U1330" s="115"/>
      <c r="W1330" s="223"/>
      <c r="Z1330" s="205"/>
      <c r="AA1330" s="204"/>
      <c r="AB1330" s="204"/>
      <c r="AC1330" s="114"/>
      <c r="AD1330" s="221"/>
      <c r="AE1330" s="221"/>
      <c r="AF1330" s="115"/>
      <c r="AG1330" s="115"/>
      <c r="AH1330" s="115"/>
      <c r="AI1330" s="115"/>
      <c r="AJ1330" s="115"/>
      <c r="AK1330" s="202"/>
      <c r="AL1330" s="222"/>
      <c r="AO1330" s="205"/>
      <c r="AP1330" s="205"/>
      <c r="AQ1330" s="205"/>
      <c r="AR1330" s="205"/>
      <c r="AS1330" s="205"/>
      <c r="AT1330" s="205"/>
      <c r="AU1330" s="205"/>
      <c r="AV1330" s="205"/>
      <c r="AW1330" s="205"/>
      <c r="AX1330" s="205"/>
      <c r="AY1330" s="205"/>
      <c r="AZ1330" s="205"/>
      <c r="BA1330" s="205"/>
      <c r="BB1330" s="205"/>
      <c r="BC1330" s="205"/>
      <c r="BD1330" s="205"/>
      <c r="BE1330" s="215"/>
      <c r="BF1330" s="215"/>
      <c r="BG1330" s="215"/>
      <c r="BH1330" s="201"/>
      <c r="BJ1330" s="114"/>
      <c r="BK1330" s="114"/>
      <c r="BL1330" s="114"/>
      <c r="BM1330" s="114"/>
      <c r="BN1330" s="114"/>
      <c r="BP1330" s="114"/>
      <c r="BQ1330" s="115"/>
      <c r="BR1330" s="115"/>
      <c r="BS1330" s="115"/>
      <c r="BT1330" s="115"/>
      <c r="BU1330" s="115"/>
      <c r="BV1330" s="115"/>
      <c r="BW1330" s="115"/>
      <c r="BX1330" s="115"/>
      <c r="BY1330" s="115"/>
      <c r="BZ1330" s="115"/>
      <c r="CA1330" s="115"/>
      <c r="CB1330" s="115"/>
      <c r="CC1330" s="201"/>
      <c r="CD1330" s="201"/>
      <c r="CE1330" s="201"/>
      <c r="CG1330" s="223"/>
      <c r="CH1330" s="223"/>
      <c r="CI1330" s="223"/>
      <c r="CJ1330" s="223"/>
      <c r="CK1330" s="223"/>
      <c r="CL1330" s="223"/>
      <c r="CM1330" s="223"/>
      <c r="CN1330" s="223"/>
      <c r="CO1330" s="223"/>
      <c r="CP1330" s="223"/>
      <c r="CQ1330" s="223"/>
      <c r="CR1330" s="223"/>
      <c r="CS1330" s="223"/>
      <c r="CT1330" s="223"/>
      <c r="CU1330" s="223"/>
      <c r="CV1330" s="223"/>
      <c r="CW1330" s="201"/>
      <c r="CX1330" s="201"/>
    </row>
    <row r="1331" spans="3:102">
      <c r="C1331" s="116"/>
      <c r="E1331" s="205"/>
      <c r="F1331" s="205"/>
      <c r="G1331" s="205"/>
      <c r="H1331" s="205"/>
      <c r="I1331" s="205"/>
      <c r="K1331" s="114"/>
      <c r="L1331" s="114"/>
      <c r="M1331" s="114"/>
      <c r="N1331" s="114"/>
      <c r="O1331" s="114"/>
      <c r="Q1331" s="115"/>
      <c r="R1331" s="115"/>
      <c r="S1331" s="115"/>
      <c r="T1331" s="115"/>
      <c r="U1331" s="115"/>
      <c r="W1331" s="223"/>
      <c r="Z1331" s="205"/>
      <c r="AA1331" s="204"/>
      <c r="AB1331" s="204"/>
      <c r="AC1331" s="114"/>
      <c r="AD1331" s="221"/>
      <c r="AE1331" s="221"/>
      <c r="AF1331" s="115"/>
      <c r="AG1331" s="115"/>
      <c r="AH1331" s="115"/>
      <c r="AI1331" s="115"/>
      <c r="AJ1331" s="115"/>
      <c r="AK1331" s="202"/>
      <c r="AL1331" s="222"/>
      <c r="AO1331" s="205"/>
      <c r="AP1331" s="205"/>
      <c r="AQ1331" s="205"/>
      <c r="AR1331" s="205"/>
      <c r="AS1331" s="205"/>
      <c r="AT1331" s="205"/>
      <c r="AU1331" s="205"/>
      <c r="AV1331" s="205"/>
      <c r="AW1331" s="205"/>
      <c r="AX1331" s="205"/>
      <c r="AY1331" s="205"/>
      <c r="AZ1331" s="205"/>
      <c r="BA1331" s="205"/>
      <c r="BB1331" s="205"/>
      <c r="BC1331" s="205"/>
      <c r="BD1331" s="205"/>
      <c r="BE1331" s="215"/>
      <c r="BF1331" s="215"/>
      <c r="BG1331" s="215"/>
      <c r="BH1331" s="201"/>
      <c r="BJ1331" s="114"/>
      <c r="BK1331" s="114"/>
      <c r="BL1331" s="114"/>
      <c r="BM1331" s="114"/>
      <c r="BN1331" s="114"/>
      <c r="BP1331" s="114"/>
      <c r="BQ1331" s="115"/>
      <c r="BR1331" s="115"/>
      <c r="BS1331" s="115"/>
      <c r="BT1331" s="115"/>
      <c r="BU1331" s="115"/>
      <c r="BV1331" s="115"/>
      <c r="BW1331" s="115"/>
      <c r="BX1331" s="115"/>
      <c r="BY1331" s="115"/>
      <c r="BZ1331" s="115"/>
      <c r="CA1331" s="115"/>
      <c r="CB1331" s="115"/>
      <c r="CC1331" s="201"/>
      <c r="CD1331" s="201"/>
      <c r="CE1331" s="201"/>
      <c r="CG1331" s="223"/>
      <c r="CH1331" s="223"/>
      <c r="CI1331" s="223"/>
      <c r="CJ1331" s="223"/>
      <c r="CK1331" s="223"/>
      <c r="CL1331" s="223"/>
      <c r="CM1331" s="223"/>
      <c r="CN1331" s="223"/>
      <c r="CO1331" s="223"/>
      <c r="CP1331" s="223"/>
      <c r="CQ1331" s="223"/>
      <c r="CR1331" s="223"/>
      <c r="CS1331" s="223"/>
      <c r="CT1331" s="223"/>
      <c r="CU1331" s="223"/>
      <c r="CV1331" s="223"/>
      <c r="CW1331" s="201"/>
      <c r="CX1331" s="201"/>
    </row>
    <row r="1332" spans="3:102">
      <c r="C1332" s="116"/>
      <c r="E1332" s="205"/>
      <c r="F1332" s="205"/>
      <c r="G1332" s="205"/>
      <c r="H1332" s="205"/>
      <c r="I1332" s="205"/>
      <c r="K1332" s="114"/>
      <c r="L1332" s="114"/>
      <c r="M1332" s="114"/>
      <c r="N1332" s="114"/>
      <c r="O1332" s="114"/>
      <c r="Q1332" s="115"/>
      <c r="R1332" s="115"/>
      <c r="S1332" s="115"/>
      <c r="T1332" s="115"/>
      <c r="U1332" s="115"/>
      <c r="W1332" s="223"/>
      <c r="Z1332" s="205"/>
      <c r="AA1332" s="204"/>
      <c r="AB1332" s="204"/>
      <c r="AC1332" s="114"/>
      <c r="AD1332" s="221"/>
      <c r="AE1332" s="221"/>
      <c r="AF1332" s="115"/>
      <c r="AG1332" s="115"/>
      <c r="AH1332" s="115"/>
      <c r="AI1332" s="115"/>
      <c r="AJ1332" s="115"/>
      <c r="AK1332" s="202"/>
      <c r="AL1332" s="222"/>
      <c r="AO1332" s="205"/>
      <c r="AP1332" s="205"/>
      <c r="AQ1332" s="205"/>
      <c r="AR1332" s="205"/>
      <c r="AS1332" s="205"/>
      <c r="AT1332" s="205"/>
      <c r="AU1332" s="205"/>
      <c r="AV1332" s="205"/>
      <c r="AW1332" s="205"/>
      <c r="AX1332" s="205"/>
      <c r="AY1332" s="205"/>
      <c r="AZ1332" s="205"/>
      <c r="BA1332" s="205"/>
      <c r="BB1332" s="205"/>
      <c r="BC1332" s="205"/>
      <c r="BD1332" s="205"/>
      <c r="BE1332" s="215"/>
      <c r="BF1332" s="215"/>
      <c r="BG1332" s="215"/>
      <c r="BH1332" s="201"/>
      <c r="BJ1332" s="114"/>
      <c r="BK1332" s="114"/>
      <c r="BL1332" s="114"/>
      <c r="BM1332" s="114"/>
      <c r="BN1332" s="114"/>
      <c r="BP1332" s="114"/>
      <c r="BQ1332" s="115"/>
      <c r="BR1332" s="115"/>
      <c r="BS1332" s="115"/>
      <c r="BT1332" s="115"/>
      <c r="BU1332" s="115"/>
      <c r="BV1332" s="115"/>
      <c r="BW1332" s="115"/>
      <c r="BX1332" s="115"/>
      <c r="BY1332" s="115"/>
      <c r="BZ1332" s="115"/>
      <c r="CA1332" s="115"/>
      <c r="CB1332" s="115"/>
      <c r="CC1332" s="201"/>
      <c r="CD1332" s="201"/>
      <c r="CE1332" s="201"/>
      <c r="CG1332" s="223"/>
      <c r="CH1332" s="223"/>
      <c r="CI1332" s="223"/>
      <c r="CJ1332" s="223"/>
      <c r="CK1332" s="223"/>
      <c r="CL1332" s="223"/>
      <c r="CM1332" s="223"/>
      <c r="CN1332" s="223"/>
      <c r="CO1332" s="223"/>
      <c r="CP1332" s="223"/>
      <c r="CQ1332" s="223"/>
      <c r="CR1332" s="223"/>
      <c r="CS1332" s="223"/>
      <c r="CT1332" s="223"/>
      <c r="CU1332" s="223"/>
      <c r="CV1332" s="223"/>
      <c r="CW1332" s="201"/>
      <c r="CX1332" s="201"/>
    </row>
    <row r="1333" spans="3:102">
      <c r="C1333" s="116"/>
      <c r="E1333" s="205"/>
      <c r="F1333" s="205"/>
      <c r="G1333" s="205"/>
      <c r="H1333" s="205"/>
      <c r="I1333" s="205"/>
      <c r="K1333" s="114"/>
      <c r="L1333" s="114"/>
      <c r="M1333" s="114"/>
      <c r="N1333" s="114"/>
      <c r="O1333" s="114"/>
      <c r="Q1333" s="115"/>
      <c r="R1333" s="115"/>
      <c r="S1333" s="115"/>
      <c r="T1333" s="115"/>
      <c r="U1333" s="115"/>
      <c r="W1333" s="223"/>
      <c r="Z1333" s="205"/>
      <c r="AA1333" s="204"/>
      <c r="AB1333" s="204"/>
      <c r="AC1333" s="114"/>
      <c r="AD1333" s="221"/>
      <c r="AE1333" s="221"/>
      <c r="AF1333" s="115"/>
      <c r="AG1333" s="115"/>
      <c r="AH1333" s="115"/>
      <c r="AI1333" s="115"/>
      <c r="AJ1333" s="115"/>
      <c r="AK1333" s="202"/>
      <c r="AL1333" s="222"/>
      <c r="AO1333" s="205"/>
      <c r="AP1333" s="205"/>
      <c r="AQ1333" s="205"/>
      <c r="AR1333" s="205"/>
      <c r="AS1333" s="205"/>
      <c r="AT1333" s="205"/>
      <c r="AU1333" s="205"/>
      <c r="AV1333" s="205"/>
      <c r="AW1333" s="205"/>
      <c r="AX1333" s="205"/>
      <c r="AY1333" s="205"/>
      <c r="AZ1333" s="205"/>
      <c r="BA1333" s="205"/>
      <c r="BB1333" s="205"/>
      <c r="BC1333" s="205"/>
      <c r="BD1333" s="205"/>
      <c r="BE1333" s="215"/>
      <c r="BF1333" s="215"/>
      <c r="BG1333" s="215"/>
      <c r="BH1333" s="201"/>
      <c r="BJ1333" s="114"/>
      <c r="BK1333" s="114"/>
      <c r="BL1333" s="114"/>
      <c r="BM1333" s="114"/>
      <c r="BN1333" s="114"/>
      <c r="BP1333" s="114"/>
      <c r="BQ1333" s="115"/>
      <c r="BR1333" s="115"/>
      <c r="BS1333" s="115"/>
      <c r="BT1333" s="115"/>
      <c r="BU1333" s="115"/>
      <c r="BV1333" s="115"/>
      <c r="BW1333" s="115"/>
      <c r="BX1333" s="115"/>
      <c r="BY1333" s="115"/>
      <c r="BZ1333" s="115"/>
      <c r="CA1333" s="115"/>
      <c r="CB1333" s="115"/>
      <c r="CC1333" s="201"/>
      <c r="CD1333" s="201"/>
      <c r="CE1333" s="201"/>
      <c r="CG1333" s="223"/>
      <c r="CH1333" s="223"/>
      <c r="CI1333" s="223"/>
      <c r="CJ1333" s="223"/>
      <c r="CK1333" s="223"/>
      <c r="CL1333" s="223"/>
      <c r="CM1333" s="223"/>
      <c r="CN1333" s="223"/>
      <c r="CO1333" s="223"/>
      <c r="CP1333" s="223"/>
      <c r="CQ1333" s="223"/>
      <c r="CR1333" s="223"/>
      <c r="CS1333" s="223"/>
      <c r="CT1333" s="223"/>
      <c r="CU1333" s="223"/>
      <c r="CV1333" s="223"/>
      <c r="CW1333" s="201"/>
      <c r="CX1333" s="201"/>
    </row>
    <row r="1334" spans="3:102">
      <c r="C1334" s="116"/>
      <c r="E1334" s="205"/>
      <c r="F1334" s="205"/>
      <c r="G1334" s="205"/>
      <c r="H1334" s="205"/>
      <c r="I1334" s="205"/>
      <c r="K1334" s="114"/>
      <c r="L1334" s="114"/>
      <c r="M1334" s="114"/>
      <c r="N1334" s="114"/>
      <c r="O1334" s="114"/>
      <c r="Q1334" s="115"/>
      <c r="R1334" s="115"/>
      <c r="S1334" s="115"/>
      <c r="T1334" s="115"/>
      <c r="U1334" s="115"/>
      <c r="W1334" s="223"/>
      <c r="Z1334" s="205"/>
      <c r="AA1334" s="204"/>
      <c r="AB1334" s="204"/>
      <c r="AC1334" s="114"/>
      <c r="AD1334" s="221"/>
      <c r="AE1334" s="221"/>
      <c r="AF1334" s="115"/>
      <c r="AG1334" s="115"/>
      <c r="AH1334" s="115"/>
      <c r="AI1334" s="115"/>
      <c r="AJ1334" s="115"/>
      <c r="AK1334" s="202"/>
      <c r="AL1334" s="222"/>
      <c r="AO1334" s="205"/>
      <c r="AP1334" s="205"/>
      <c r="AQ1334" s="205"/>
      <c r="AR1334" s="205"/>
      <c r="AS1334" s="205"/>
      <c r="AT1334" s="205"/>
      <c r="AU1334" s="205"/>
      <c r="AV1334" s="205"/>
      <c r="AW1334" s="205"/>
      <c r="AX1334" s="205"/>
      <c r="AY1334" s="205"/>
      <c r="AZ1334" s="205"/>
      <c r="BA1334" s="205"/>
      <c r="BB1334" s="205"/>
      <c r="BC1334" s="205"/>
      <c r="BD1334" s="205"/>
      <c r="BE1334" s="215"/>
      <c r="BF1334" s="215"/>
      <c r="BG1334" s="215"/>
      <c r="BH1334" s="201"/>
      <c r="BJ1334" s="114"/>
      <c r="BK1334" s="114"/>
      <c r="BL1334" s="114"/>
      <c r="BM1334" s="114"/>
      <c r="BN1334" s="114"/>
      <c r="BP1334" s="114"/>
      <c r="BQ1334" s="115"/>
      <c r="BR1334" s="115"/>
      <c r="BS1334" s="115"/>
      <c r="BT1334" s="115"/>
      <c r="BU1334" s="115"/>
      <c r="BV1334" s="115"/>
      <c r="BW1334" s="115"/>
      <c r="BX1334" s="115"/>
      <c r="BY1334" s="115"/>
      <c r="BZ1334" s="115"/>
      <c r="CA1334" s="115"/>
      <c r="CB1334" s="115"/>
      <c r="CC1334" s="201"/>
      <c r="CD1334" s="201"/>
      <c r="CE1334" s="201"/>
      <c r="CG1334" s="223"/>
      <c r="CH1334" s="223"/>
      <c r="CI1334" s="223"/>
      <c r="CJ1334" s="223"/>
      <c r="CK1334" s="223"/>
      <c r="CL1334" s="223"/>
      <c r="CM1334" s="223"/>
      <c r="CN1334" s="223"/>
      <c r="CO1334" s="223"/>
      <c r="CP1334" s="223"/>
      <c r="CQ1334" s="223"/>
      <c r="CR1334" s="223"/>
      <c r="CS1334" s="223"/>
      <c r="CT1334" s="223"/>
      <c r="CU1334" s="223"/>
      <c r="CV1334" s="223"/>
      <c r="CW1334" s="201"/>
      <c r="CX1334" s="201"/>
    </row>
    <row r="1335" spans="3:102">
      <c r="C1335" s="116"/>
      <c r="E1335" s="205"/>
      <c r="F1335" s="205"/>
      <c r="G1335" s="205"/>
      <c r="H1335" s="205"/>
      <c r="I1335" s="205"/>
      <c r="K1335" s="114"/>
      <c r="L1335" s="114"/>
      <c r="M1335" s="114"/>
      <c r="N1335" s="114"/>
      <c r="O1335" s="114"/>
      <c r="Q1335" s="115"/>
      <c r="R1335" s="115"/>
      <c r="S1335" s="115"/>
      <c r="T1335" s="115"/>
      <c r="U1335" s="115"/>
      <c r="W1335" s="223"/>
      <c r="Z1335" s="205"/>
      <c r="AA1335" s="204"/>
      <c r="AB1335" s="204"/>
      <c r="AC1335" s="114"/>
      <c r="AD1335" s="221"/>
      <c r="AE1335" s="221"/>
      <c r="AF1335" s="115"/>
      <c r="AG1335" s="115"/>
      <c r="AH1335" s="115"/>
      <c r="AI1335" s="115"/>
      <c r="AJ1335" s="115"/>
      <c r="AK1335" s="202"/>
      <c r="AL1335" s="222"/>
      <c r="AO1335" s="205"/>
      <c r="AP1335" s="205"/>
      <c r="AQ1335" s="205"/>
      <c r="AR1335" s="205"/>
      <c r="AS1335" s="205"/>
      <c r="AT1335" s="205"/>
      <c r="AU1335" s="205"/>
      <c r="AV1335" s="205"/>
      <c r="AW1335" s="205"/>
      <c r="AX1335" s="205"/>
      <c r="AY1335" s="205"/>
      <c r="AZ1335" s="205"/>
      <c r="BA1335" s="205"/>
      <c r="BB1335" s="205"/>
      <c r="BC1335" s="205"/>
      <c r="BD1335" s="205"/>
      <c r="BE1335" s="215"/>
      <c r="BF1335" s="215"/>
      <c r="BG1335" s="215"/>
      <c r="BH1335" s="201"/>
      <c r="BJ1335" s="114"/>
      <c r="BK1335" s="114"/>
      <c r="BL1335" s="114"/>
      <c r="BM1335" s="114"/>
      <c r="BN1335" s="114"/>
      <c r="BP1335" s="114"/>
      <c r="BQ1335" s="115"/>
      <c r="BR1335" s="115"/>
      <c r="BS1335" s="115"/>
      <c r="BT1335" s="115"/>
      <c r="BU1335" s="115"/>
      <c r="BV1335" s="115"/>
      <c r="BW1335" s="115"/>
      <c r="BX1335" s="115"/>
      <c r="BY1335" s="115"/>
      <c r="BZ1335" s="115"/>
      <c r="CA1335" s="115"/>
      <c r="CB1335" s="115"/>
      <c r="CC1335" s="201"/>
      <c r="CD1335" s="201"/>
      <c r="CE1335" s="201"/>
      <c r="CG1335" s="223"/>
      <c r="CH1335" s="223"/>
      <c r="CI1335" s="223"/>
      <c r="CJ1335" s="223"/>
      <c r="CK1335" s="223"/>
      <c r="CL1335" s="223"/>
      <c r="CM1335" s="223"/>
      <c r="CN1335" s="223"/>
      <c r="CO1335" s="223"/>
      <c r="CP1335" s="223"/>
      <c r="CQ1335" s="223"/>
      <c r="CR1335" s="223"/>
      <c r="CS1335" s="223"/>
      <c r="CT1335" s="223"/>
      <c r="CU1335" s="223"/>
      <c r="CV1335" s="223"/>
      <c r="CW1335" s="201"/>
      <c r="CX1335" s="201"/>
    </row>
    <row r="1336" spans="3:102">
      <c r="C1336" s="116"/>
      <c r="E1336" s="205"/>
      <c r="F1336" s="205"/>
      <c r="G1336" s="205"/>
      <c r="H1336" s="205"/>
      <c r="I1336" s="205"/>
      <c r="K1336" s="114"/>
      <c r="L1336" s="114"/>
      <c r="M1336" s="114"/>
      <c r="N1336" s="114"/>
      <c r="O1336" s="114"/>
      <c r="Q1336" s="115"/>
      <c r="R1336" s="115"/>
      <c r="S1336" s="115"/>
      <c r="T1336" s="115"/>
      <c r="U1336" s="115"/>
      <c r="W1336" s="223"/>
      <c r="Z1336" s="205"/>
      <c r="AA1336" s="204"/>
      <c r="AB1336" s="204"/>
      <c r="AC1336" s="114"/>
      <c r="AD1336" s="221"/>
      <c r="AE1336" s="221"/>
      <c r="AF1336" s="115"/>
      <c r="AG1336" s="115"/>
      <c r="AH1336" s="115"/>
      <c r="AI1336" s="115"/>
      <c r="AJ1336" s="115"/>
      <c r="AK1336" s="202"/>
      <c r="AL1336" s="222"/>
      <c r="AO1336" s="205"/>
      <c r="AP1336" s="205"/>
      <c r="AQ1336" s="205"/>
      <c r="AR1336" s="205"/>
      <c r="AS1336" s="205"/>
      <c r="AT1336" s="205"/>
      <c r="AU1336" s="205"/>
      <c r="AV1336" s="205"/>
      <c r="AW1336" s="205"/>
      <c r="AX1336" s="205"/>
      <c r="AY1336" s="205"/>
      <c r="AZ1336" s="205"/>
      <c r="BA1336" s="205"/>
      <c r="BB1336" s="205"/>
      <c r="BC1336" s="205"/>
      <c r="BD1336" s="205"/>
      <c r="BE1336" s="215"/>
      <c r="BF1336" s="215"/>
      <c r="BG1336" s="215"/>
      <c r="BH1336" s="201"/>
      <c r="BJ1336" s="114"/>
      <c r="BK1336" s="114"/>
      <c r="BL1336" s="114"/>
      <c r="BM1336" s="114"/>
      <c r="BN1336" s="114"/>
      <c r="BP1336" s="114"/>
      <c r="BQ1336" s="115"/>
      <c r="BR1336" s="115"/>
      <c r="BS1336" s="115"/>
      <c r="BT1336" s="115"/>
      <c r="BU1336" s="115"/>
      <c r="BV1336" s="115"/>
      <c r="BW1336" s="115"/>
      <c r="BX1336" s="115"/>
      <c r="BY1336" s="115"/>
      <c r="BZ1336" s="115"/>
      <c r="CA1336" s="115"/>
      <c r="CB1336" s="115"/>
      <c r="CC1336" s="201"/>
      <c r="CD1336" s="201"/>
      <c r="CE1336" s="201"/>
      <c r="CG1336" s="223"/>
      <c r="CH1336" s="223"/>
      <c r="CI1336" s="223"/>
      <c r="CJ1336" s="223"/>
      <c r="CK1336" s="223"/>
      <c r="CL1336" s="223"/>
      <c r="CM1336" s="223"/>
      <c r="CN1336" s="223"/>
      <c r="CO1336" s="223"/>
      <c r="CP1336" s="223"/>
      <c r="CQ1336" s="223"/>
      <c r="CR1336" s="223"/>
      <c r="CS1336" s="223"/>
      <c r="CT1336" s="223"/>
      <c r="CU1336" s="223"/>
      <c r="CV1336" s="223"/>
      <c r="CW1336" s="201"/>
      <c r="CX1336" s="201"/>
    </row>
    <row r="1337" spans="3:102">
      <c r="C1337" s="116"/>
      <c r="E1337" s="205"/>
      <c r="F1337" s="205"/>
      <c r="G1337" s="205"/>
      <c r="H1337" s="205"/>
      <c r="I1337" s="205"/>
      <c r="K1337" s="114"/>
      <c r="L1337" s="114"/>
      <c r="M1337" s="114"/>
      <c r="N1337" s="114"/>
      <c r="O1337" s="114"/>
      <c r="Q1337" s="115"/>
      <c r="R1337" s="115"/>
      <c r="S1337" s="115"/>
      <c r="T1337" s="115"/>
      <c r="U1337" s="115"/>
      <c r="W1337" s="223"/>
      <c r="Z1337" s="205"/>
      <c r="AA1337" s="204"/>
      <c r="AB1337" s="204"/>
      <c r="AC1337" s="114"/>
      <c r="AD1337" s="221"/>
      <c r="AE1337" s="221"/>
      <c r="AF1337" s="115"/>
      <c r="AG1337" s="115"/>
      <c r="AH1337" s="115"/>
      <c r="AI1337" s="115"/>
      <c r="AJ1337" s="115"/>
      <c r="AK1337" s="202"/>
      <c r="AL1337" s="222"/>
      <c r="AO1337" s="205"/>
      <c r="AP1337" s="205"/>
      <c r="AQ1337" s="205"/>
      <c r="AR1337" s="205"/>
      <c r="AS1337" s="205"/>
      <c r="AT1337" s="205"/>
      <c r="AU1337" s="205"/>
      <c r="AV1337" s="205"/>
      <c r="AW1337" s="205"/>
      <c r="AX1337" s="205"/>
      <c r="AY1337" s="205"/>
      <c r="AZ1337" s="205"/>
      <c r="BA1337" s="205"/>
      <c r="BB1337" s="205"/>
      <c r="BC1337" s="205"/>
      <c r="BD1337" s="205"/>
      <c r="BE1337" s="215"/>
      <c r="BF1337" s="215"/>
      <c r="BG1337" s="215"/>
      <c r="BH1337" s="201"/>
      <c r="BJ1337" s="114"/>
      <c r="BK1337" s="114"/>
      <c r="BL1337" s="114"/>
      <c r="BM1337" s="114"/>
      <c r="BN1337" s="114"/>
      <c r="BP1337" s="114"/>
      <c r="BQ1337" s="115"/>
      <c r="BR1337" s="115"/>
      <c r="BS1337" s="115"/>
      <c r="BT1337" s="115"/>
      <c r="BU1337" s="115"/>
      <c r="BV1337" s="115"/>
      <c r="BW1337" s="115"/>
      <c r="BX1337" s="115"/>
      <c r="BY1337" s="115"/>
      <c r="BZ1337" s="115"/>
      <c r="CA1337" s="115"/>
      <c r="CB1337" s="115"/>
      <c r="CC1337" s="201"/>
      <c r="CD1337" s="201"/>
      <c r="CE1337" s="201"/>
      <c r="CG1337" s="223"/>
      <c r="CH1337" s="223"/>
      <c r="CI1337" s="223"/>
      <c r="CJ1337" s="223"/>
      <c r="CK1337" s="223"/>
      <c r="CL1337" s="223"/>
      <c r="CM1337" s="223"/>
      <c r="CN1337" s="223"/>
      <c r="CO1337" s="223"/>
      <c r="CP1337" s="223"/>
      <c r="CQ1337" s="223"/>
      <c r="CR1337" s="223"/>
      <c r="CS1337" s="223"/>
      <c r="CT1337" s="223"/>
      <c r="CU1337" s="223"/>
      <c r="CV1337" s="223"/>
      <c r="CW1337" s="201"/>
      <c r="CX1337" s="201"/>
    </row>
    <row r="1338" spans="3:102">
      <c r="C1338" s="116"/>
      <c r="E1338" s="205"/>
      <c r="F1338" s="205"/>
      <c r="G1338" s="205"/>
      <c r="H1338" s="205"/>
      <c r="I1338" s="205"/>
      <c r="K1338" s="114"/>
      <c r="L1338" s="114"/>
      <c r="M1338" s="114"/>
      <c r="N1338" s="114"/>
      <c r="O1338" s="114"/>
      <c r="Q1338" s="115"/>
      <c r="R1338" s="115"/>
      <c r="S1338" s="115"/>
      <c r="T1338" s="115"/>
      <c r="U1338" s="115"/>
      <c r="W1338" s="223"/>
      <c r="Z1338" s="205"/>
      <c r="AA1338" s="204"/>
      <c r="AB1338" s="204"/>
      <c r="AC1338" s="114"/>
      <c r="AD1338" s="221"/>
      <c r="AE1338" s="221"/>
      <c r="AF1338" s="115"/>
      <c r="AG1338" s="115"/>
      <c r="AH1338" s="115"/>
      <c r="AI1338" s="115"/>
      <c r="AJ1338" s="115"/>
      <c r="AK1338" s="202"/>
      <c r="AL1338" s="222"/>
      <c r="AO1338" s="205"/>
      <c r="AP1338" s="205"/>
      <c r="AQ1338" s="205"/>
      <c r="AR1338" s="205"/>
      <c r="AS1338" s="205"/>
      <c r="AT1338" s="205"/>
      <c r="AU1338" s="205"/>
      <c r="AV1338" s="205"/>
      <c r="AW1338" s="205"/>
      <c r="AX1338" s="205"/>
      <c r="AY1338" s="205"/>
      <c r="AZ1338" s="205"/>
      <c r="BA1338" s="205"/>
      <c r="BB1338" s="205"/>
      <c r="BC1338" s="205"/>
      <c r="BD1338" s="205"/>
      <c r="BE1338" s="215"/>
      <c r="BF1338" s="215"/>
      <c r="BG1338" s="215"/>
      <c r="BH1338" s="201"/>
      <c r="BJ1338" s="114"/>
      <c r="BK1338" s="114"/>
      <c r="BL1338" s="114"/>
      <c r="BM1338" s="114"/>
      <c r="BN1338" s="114"/>
      <c r="BP1338" s="114"/>
      <c r="BQ1338" s="115"/>
      <c r="BR1338" s="115"/>
      <c r="BS1338" s="115"/>
      <c r="BT1338" s="115"/>
      <c r="BU1338" s="115"/>
      <c r="BV1338" s="115"/>
      <c r="BW1338" s="115"/>
      <c r="BX1338" s="115"/>
      <c r="BY1338" s="115"/>
      <c r="BZ1338" s="115"/>
      <c r="CA1338" s="115"/>
      <c r="CB1338" s="115"/>
      <c r="CC1338" s="201"/>
      <c r="CD1338" s="201"/>
      <c r="CE1338" s="201"/>
      <c r="CG1338" s="223"/>
      <c r="CH1338" s="223"/>
      <c r="CI1338" s="223"/>
      <c r="CJ1338" s="223"/>
      <c r="CK1338" s="223"/>
      <c r="CL1338" s="223"/>
      <c r="CM1338" s="223"/>
      <c r="CN1338" s="223"/>
      <c r="CO1338" s="223"/>
      <c r="CP1338" s="223"/>
      <c r="CQ1338" s="223"/>
      <c r="CR1338" s="223"/>
      <c r="CS1338" s="223"/>
      <c r="CT1338" s="223"/>
      <c r="CU1338" s="223"/>
      <c r="CV1338" s="223"/>
      <c r="CW1338" s="201"/>
      <c r="CX1338" s="201"/>
    </row>
    <row r="1339" spans="3:102">
      <c r="C1339" s="116"/>
      <c r="E1339" s="205"/>
      <c r="F1339" s="205"/>
      <c r="G1339" s="205"/>
      <c r="H1339" s="205"/>
      <c r="I1339" s="205"/>
      <c r="K1339" s="114"/>
      <c r="L1339" s="114"/>
      <c r="M1339" s="114"/>
      <c r="N1339" s="114"/>
      <c r="O1339" s="114"/>
      <c r="Q1339" s="115"/>
      <c r="R1339" s="115"/>
      <c r="S1339" s="115"/>
      <c r="T1339" s="115"/>
      <c r="U1339" s="115"/>
      <c r="W1339" s="223"/>
      <c r="Z1339" s="205"/>
      <c r="AA1339" s="204"/>
      <c r="AB1339" s="204"/>
      <c r="AC1339" s="114"/>
      <c r="AD1339" s="221"/>
      <c r="AE1339" s="221"/>
      <c r="AF1339" s="115"/>
      <c r="AG1339" s="115"/>
      <c r="AH1339" s="115"/>
      <c r="AI1339" s="115"/>
      <c r="AJ1339" s="115"/>
      <c r="AK1339" s="202"/>
      <c r="AL1339" s="222"/>
      <c r="AO1339" s="205"/>
      <c r="AP1339" s="205"/>
      <c r="AQ1339" s="205"/>
      <c r="AR1339" s="205"/>
      <c r="AS1339" s="205"/>
      <c r="AT1339" s="205"/>
      <c r="AU1339" s="205"/>
      <c r="AV1339" s="205"/>
      <c r="AW1339" s="205"/>
      <c r="AX1339" s="205"/>
      <c r="AY1339" s="205"/>
      <c r="AZ1339" s="205"/>
      <c r="BA1339" s="205"/>
      <c r="BB1339" s="205"/>
      <c r="BC1339" s="205"/>
      <c r="BD1339" s="205"/>
      <c r="BE1339" s="215"/>
      <c r="BF1339" s="215"/>
      <c r="BG1339" s="215"/>
      <c r="BH1339" s="201"/>
      <c r="BJ1339" s="114"/>
      <c r="BK1339" s="114"/>
      <c r="BL1339" s="114"/>
      <c r="BM1339" s="114"/>
      <c r="BN1339" s="114"/>
      <c r="BP1339" s="114"/>
      <c r="BQ1339" s="115"/>
      <c r="BR1339" s="115"/>
      <c r="BS1339" s="115"/>
      <c r="BT1339" s="115"/>
      <c r="BU1339" s="115"/>
      <c r="BV1339" s="115"/>
      <c r="BW1339" s="115"/>
      <c r="BX1339" s="115"/>
      <c r="BY1339" s="115"/>
      <c r="BZ1339" s="115"/>
      <c r="CA1339" s="115"/>
      <c r="CB1339" s="115"/>
      <c r="CC1339" s="201"/>
      <c r="CD1339" s="201"/>
      <c r="CE1339" s="201"/>
      <c r="CG1339" s="223"/>
      <c r="CH1339" s="223"/>
      <c r="CI1339" s="223"/>
      <c r="CJ1339" s="223"/>
      <c r="CK1339" s="223"/>
      <c r="CL1339" s="223"/>
      <c r="CM1339" s="223"/>
      <c r="CN1339" s="223"/>
      <c r="CO1339" s="223"/>
      <c r="CP1339" s="223"/>
      <c r="CQ1339" s="223"/>
      <c r="CR1339" s="223"/>
      <c r="CS1339" s="223"/>
      <c r="CT1339" s="223"/>
      <c r="CU1339" s="223"/>
      <c r="CV1339" s="223"/>
      <c r="CW1339" s="201"/>
      <c r="CX1339" s="201"/>
    </row>
    <row r="1340" spans="3:102">
      <c r="C1340" s="116"/>
      <c r="E1340" s="205"/>
      <c r="F1340" s="205"/>
      <c r="G1340" s="205"/>
      <c r="H1340" s="205"/>
      <c r="I1340" s="205"/>
      <c r="K1340" s="114"/>
      <c r="L1340" s="114"/>
      <c r="M1340" s="114"/>
      <c r="N1340" s="114"/>
      <c r="O1340" s="114"/>
      <c r="Q1340" s="115"/>
      <c r="R1340" s="115"/>
      <c r="S1340" s="115"/>
      <c r="T1340" s="115"/>
      <c r="U1340" s="115"/>
      <c r="W1340" s="223"/>
      <c r="Z1340" s="205"/>
      <c r="AA1340" s="204"/>
      <c r="AB1340" s="204"/>
      <c r="AC1340" s="114"/>
      <c r="AD1340" s="221"/>
      <c r="AE1340" s="221"/>
      <c r="AF1340" s="115"/>
      <c r="AG1340" s="115"/>
      <c r="AH1340" s="115"/>
      <c r="AI1340" s="115"/>
      <c r="AJ1340" s="115"/>
      <c r="AK1340" s="202"/>
      <c r="AL1340" s="222"/>
      <c r="AO1340" s="205"/>
      <c r="AP1340" s="205"/>
      <c r="AQ1340" s="205"/>
      <c r="AR1340" s="205"/>
      <c r="AS1340" s="205"/>
      <c r="AT1340" s="205"/>
      <c r="AU1340" s="205"/>
      <c r="AV1340" s="205"/>
      <c r="AW1340" s="205"/>
      <c r="AX1340" s="205"/>
      <c r="AY1340" s="205"/>
      <c r="AZ1340" s="205"/>
      <c r="BA1340" s="205"/>
      <c r="BB1340" s="205"/>
      <c r="BC1340" s="205"/>
      <c r="BD1340" s="205"/>
      <c r="BE1340" s="215"/>
      <c r="BF1340" s="215"/>
      <c r="BG1340" s="215"/>
      <c r="BH1340" s="201"/>
      <c r="BJ1340" s="114"/>
      <c r="BK1340" s="114"/>
      <c r="BL1340" s="114"/>
      <c r="BM1340" s="114"/>
      <c r="BN1340" s="114"/>
      <c r="BP1340" s="114"/>
      <c r="BQ1340" s="115"/>
      <c r="BR1340" s="115"/>
      <c r="BS1340" s="115"/>
      <c r="BT1340" s="115"/>
      <c r="BU1340" s="115"/>
      <c r="BV1340" s="115"/>
      <c r="BW1340" s="115"/>
      <c r="BX1340" s="115"/>
      <c r="BY1340" s="115"/>
      <c r="BZ1340" s="115"/>
      <c r="CA1340" s="115"/>
      <c r="CB1340" s="115"/>
      <c r="CC1340" s="201"/>
      <c r="CD1340" s="201"/>
      <c r="CE1340" s="201"/>
      <c r="CG1340" s="223"/>
      <c r="CH1340" s="223"/>
      <c r="CI1340" s="223"/>
      <c r="CJ1340" s="223"/>
      <c r="CK1340" s="223"/>
      <c r="CL1340" s="223"/>
      <c r="CM1340" s="223"/>
      <c r="CN1340" s="223"/>
      <c r="CO1340" s="223"/>
      <c r="CP1340" s="223"/>
      <c r="CQ1340" s="223"/>
      <c r="CR1340" s="223"/>
      <c r="CS1340" s="223"/>
      <c r="CT1340" s="223"/>
      <c r="CU1340" s="223"/>
      <c r="CV1340" s="223"/>
      <c r="CW1340" s="201"/>
      <c r="CX1340" s="201"/>
    </row>
    <row r="1341" spans="3:102">
      <c r="C1341" s="116"/>
      <c r="E1341" s="205"/>
      <c r="F1341" s="205"/>
      <c r="G1341" s="205"/>
      <c r="H1341" s="205"/>
      <c r="I1341" s="205"/>
      <c r="K1341" s="114"/>
      <c r="L1341" s="114"/>
      <c r="M1341" s="114"/>
      <c r="N1341" s="114"/>
      <c r="O1341" s="114"/>
      <c r="Q1341" s="115"/>
      <c r="R1341" s="115"/>
      <c r="S1341" s="115"/>
      <c r="T1341" s="115"/>
      <c r="U1341" s="115"/>
      <c r="W1341" s="223"/>
      <c r="Z1341" s="205"/>
      <c r="AA1341" s="204"/>
      <c r="AB1341" s="204"/>
      <c r="AC1341" s="114"/>
      <c r="AD1341" s="221"/>
      <c r="AE1341" s="221"/>
      <c r="AF1341" s="115"/>
      <c r="AG1341" s="115"/>
      <c r="AH1341" s="115"/>
      <c r="AI1341" s="115"/>
      <c r="AJ1341" s="115"/>
      <c r="AK1341" s="202"/>
      <c r="AL1341" s="222"/>
      <c r="AO1341" s="205"/>
      <c r="AP1341" s="205"/>
      <c r="AQ1341" s="205"/>
      <c r="AR1341" s="205"/>
      <c r="AS1341" s="205"/>
      <c r="AT1341" s="205"/>
      <c r="AU1341" s="205"/>
      <c r="AV1341" s="205"/>
      <c r="AW1341" s="205"/>
      <c r="AX1341" s="205"/>
      <c r="AY1341" s="205"/>
      <c r="AZ1341" s="205"/>
      <c r="BA1341" s="205"/>
      <c r="BB1341" s="205"/>
      <c r="BC1341" s="205"/>
      <c r="BD1341" s="205"/>
      <c r="BE1341" s="215"/>
      <c r="BF1341" s="215"/>
      <c r="BG1341" s="215"/>
      <c r="BH1341" s="201"/>
      <c r="BJ1341" s="114"/>
      <c r="BK1341" s="114"/>
      <c r="BL1341" s="114"/>
      <c r="BM1341" s="114"/>
      <c r="BN1341" s="114"/>
      <c r="BP1341" s="114"/>
      <c r="BQ1341" s="115"/>
      <c r="BR1341" s="115"/>
      <c r="BS1341" s="115"/>
      <c r="BT1341" s="115"/>
      <c r="BU1341" s="115"/>
      <c r="BV1341" s="115"/>
      <c r="BW1341" s="115"/>
      <c r="BX1341" s="115"/>
      <c r="BY1341" s="115"/>
      <c r="BZ1341" s="115"/>
      <c r="CA1341" s="115"/>
      <c r="CB1341" s="115"/>
      <c r="CC1341" s="201"/>
      <c r="CD1341" s="201"/>
      <c r="CE1341" s="201"/>
      <c r="CG1341" s="223"/>
      <c r="CH1341" s="223"/>
      <c r="CI1341" s="223"/>
      <c r="CJ1341" s="223"/>
      <c r="CK1341" s="223"/>
      <c r="CL1341" s="223"/>
      <c r="CM1341" s="223"/>
      <c r="CN1341" s="223"/>
      <c r="CO1341" s="223"/>
      <c r="CP1341" s="223"/>
      <c r="CQ1341" s="223"/>
      <c r="CR1341" s="223"/>
      <c r="CS1341" s="223"/>
      <c r="CT1341" s="223"/>
      <c r="CU1341" s="223"/>
      <c r="CV1341" s="223"/>
      <c r="CW1341" s="201"/>
      <c r="CX1341" s="201"/>
    </row>
    <row r="1342" spans="3:102">
      <c r="C1342" s="116"/>
      <c r="E1342" s="205"/>
      <c r="F1342" s="205"/>
      <c r="G1342" s="205"/>
      <c r="H1342" s="205"/>
      <c r="I1342" s="205"/>
      <c r="K1342" s="114"/>
      <c r="L1342" s="114"/>
      <c r="M1342" s="114"/>
      <c r="N1342" s="114"/>
      <c r="O1342" s="114"/>
      <c r="Q1342" s="115"/>
      <c r="R1342" s="115"/>
      <c r="S1342" s="115"/>
      <c r="T1342" s="115"/>
      <c r="U1342" s="115"/>
      <c r="W1342" s="223"/>
      <c r="Z1342" s="205"/>
      <c r="AA1342" s="204"/>
      <c r="AB1342" s="204"/>
      <c r="AC1342" s="114"/>
      <c r="AD1342" s="221"/>
      <c r="AE1342" s="221"/>
      <c r="AF1342" s="115"/>
      <c r="AG1342" s="115"/>
      <c r="AH1342" s="115"/>
      <c r="AI1342" s="115"/>
      <c r="AJ1342" s="115"/>
      <c r="AK1342" s="202"/>
      <c r="AL1342" s="222"/>
      <c r="AO1342" s="205"/>
      <c r="AP1342" s="205"/>
      <c r="AQ1342" s="205"/>
      <c r="AR1342" s="205"/>
      <c r="AS1342" s="205"/>
      <c r="AT1342" s="205"/>
      <c r="AU1342" s="205"/>
      <c r="AV1342" s="205"/>
      <c r="AW1342" s="205"/>
      <c r="AX1342" s="205"/>
      <c r="AY1342" s="205"/>
      <c r="AZ1342" s="205"/>
      <c r="BA1342" s="205"/>
      <c r="BB1342" s="205"/>
      <c r="BC1342" s="205"/>
      <c r="BD1342" s="205"/>
      <c r="BE1342" s="215"/>
      <c r="BF1342" s="215"/>
      <c r="BG1342" s="215"/>
      <c r="BH1342" s="201"/>
      <c r="BJ1342" s="114"/>
      <c r="BK1342" s="114"/>
      <c r="BL1342" s="114"/>
      <c r="BM1342" s="114"/>
      <c r="BN1342" s="114"/>
      <c r="BP1342" s="114"/>
      <c r="BQ1342" s="115"/>
      <c r="BR1342" s="115"/>
      <c r="BS1342" s="115"/>
      <c r="BT1342" s="115"/>
      <c r="BU1342" s="115"/>
      <c r="BV1342" s="115"/>
      <c r="BW1342" s="115"/>
      <c r="BX1342" s="115"/>
      <c r="BY1342" s="115"/>
      <c r="BZ1342" s="115"/>
      <c r="CA1342" s="115"/>
      <c r="CB1342" s="115"/>
      <c r="CC1342" s="201"/>
      <c r="CD1342" s="201"/>
      <c r="CE1342" s="201"/>
      <c r="CG1342" s="223"/>
      <c r="CH1342" s="223"/>
      <c r="CI1342" s="223"/>
      <c r="CJ1342" s="223"/>
      <c r="CK1342" s="223"/>
      <c r="CL1342" s="223"/>
      <c r="CM1342" s="223"/>
      <c r="CN1342" s="223"/>
      <c r="CO1342" s="223"/>
      <c r="CP1342" s="223"/>
      <c r="CQ1342" s="223"/>
      <c r="CR1342" s="223"/>
      <c r="CS1342" s="223"/>
      <c r="CT1342" s="223"/>
      <c r="CU1342" s="223"/>
      <c r="CV1342" s="223"/>
      <c r="CW1342" s="201"/>
      <c r="CX1342" s="201"/>
    </row>
    <row r="1343" spans="3:102">
      <c r="C1343" s="116"/>
      <c r="E1343" s="205"/>
      <c r="F1343" s="205"/>
      <c r="G1343" s="205"/>
      <c r="H1343" s="205"/>
      <c r="I1343" s="205"/>
      <c r="K1343" s="114"/>
      <c r="L1343" s="114"/>
      <c r="M1343" s="114"/>
      <c r="N1343" s="114"/>
      <c r="O1343" s="114"/>
      <c r="Q1343" s="115"/>
      <c r="R1343" s="115"/>
      <c r="S1343" s="115"/>
      <c r="T1343" s="115"/>
      <c r="U1343" s="115"/>
      <c r="W1343" s="223"/>
      <c r="Z1343" s="205"/>
      <c r="AA1343" s="204"/>
      <c r="AB1343" s="204"/>
      <c r="AC1343" s="114"/>
      <c r="AD1343" s="221"/>
      <c r="AE1343" s="221"/>
      <c r="AF1343" s="115"/>
      <c r="AG1343" s="115"/>
      <c r="AH1343" s="115"/>
      <c r="AI1343" s="115"/>
      <c r="AJ1343" s="115"/>
      <c r="AK1343" s="202"/>
      <c r="AL1343" s="222"/>
      <c r="AO1343" s="205"/>
      <c r="AP1343" s="205"/>
      <c r="AQ1343" s="205"/>
      <c r="AR1343" s="205"/>
      <c r="AS1343" s="205"/>
      <c r="AT1343" s="205"/>
      <c r="AU1343" s="205"/>
      <c r="AV1343" s="205"/>
      <c r="AW1343" s="205"/>
      <c r="AX1343" s="205"/>
      <c r="AY1343" s="205"/>
      <c r="AZ1343" s="205"/>
      <c r="BA1343" s="205"/>
      <c r="BB1343" s="205"/>
      <c r="BC1343" s="205"/>
      <c r="BD1343" s="205"/>
      <c r="BE1343" s="215"/>
      <c r="BF1343" s="215"/>
      <c r="BG1343" s="215"/>
      <c r="BH1343" s="201"/>
      <c r="BJ1343" s="114"/>
      <c r="BK1343" s="114"/>
      <c r="BL1343" s="114"/>
      <c r="BM1343" s="114"/>
      <c r="BN1343" s="114"/>
      <c r="BP1343" s="114"/>
      <c r="BQ1343" s="115"/>
      <c r="BR1343" s="115"/>
      <c r="BS1343" s="115"/>
      <c r="BT1343" s="115"/>
      <c r="BU1343" s="115"/>
      <c r="BV1343" s="115"/>
      <c r="BW1343" s="115"/>
      <c r="BX1343" s="115"/>
      <c r="BY1343" s="115"/>
      <c r="BZ1343" s="115"/>
      <c r="CA1343" s="115"/>
      <c r="CB1343" s="115"/>
      <c r="CC1343" s="201"/>
      <c r="CD1343" s="201"/>
      <c r="CE1343" s="201"/>
      <c r="CG1343" s="223"/>
      <c r="CH1343" s="223"/>
      <c r="CI1343" s="223"/>
      <c r="CJ1343" s="223"/>
      <c r="CK1343" s="223"/>
      <c r="CL1343" s="223"/>
      <c r="CM1343" s="223"/>
      <c r="CN1343" s="223"/>
      <c r="CO1343" s="223"/>
      <c r="CP1343" s="223"/>
      <c r="CQ1343" s="223"/>
      <c r="CR1343" s="223"/>
      <c r="CS1343" s="223"/>
      <c r="CT1343" s="223"/>
      <c r="CU1343" s="223"/>
      <c r="CV1343" s="223"/>
      <c r="CW1343" s="201"/>
      <c r="CX1343" s="201"/>
    </row>
    <row r="1344" spans="3:102">
      <c r="C1344" s="116"/>
      <c r="E1344" s="205"/>
      <c r="F1344" s="205"/>
      <c r="G1344" s="205"/>
      <c r="H1344" s="205"/>
      <c r="I1344" s="205"/>
      <c r="K1344" s="114"/>
      <c r="L1344" s="114"/>
      <c r="M1344" s="114"/>
      <c r="N1344" s="114"/>
      <c r="O1344" s="114"/>
      <c r="Q1344" s="115"/>
      <c r="R1344" s="115"/>
      <c r="S1344" s="115"/>
      <c r="T1344" s="115"/>
      <c r="U1344" s="115"/>
      <c r="W1344" s="223"/>
      <c r="Z1344" s="205"/>
      <c r="AA1344" s="204"/>
      <c r="AB1344" s="204"/>
      <c r="AC1344" s="114"/>
      <c r="AD1344" s="221"/>
      <c r="AE1344" s="221"/>
      <c r="AF1344" s="115"/>
      <c r="AG1344" s="115"/>
      <c r="AH1344" s="115"/>
      <c r="AI1344" s="115"/>
      <c r="AJ1344" s="115"/>
      <c r="AK1344" s="202"/>
      <c r="AL1344" s="222"/>
      <c r="AO1344" s="205"/>
      <c r="AP1344" s="205"/>
      <c r="AQ1344" s="205"/>
      <c r="AR1344" s="205"/>
      <c r="AS1344" s="205"/>
      <c r="AT1344" s="205"/>
      <c r="AU1344" s="205"/>
      <c r="AV1344" s="205"/>
      <c r="AW1344" s="205"/>
      <c r="AX1344" s="205"/>
      <c r="AY1344" s="205"/>
      <c r="AZ1344" s="205"/>
      <c r="BA1344" s="205"/>
      <c r="BB1344" s="205"/>
      <c r="BC1344" s="205"/>
      <c r="BD1344" s="205"/>
      <c r="BE1344" s="215"/>
      <c r="BF1344" s="215"/>
      <c r="BG1344" s="215"/>
      <c r="BH1344" s="201"/>
      <c r="BJ1344" s="114"/>
      <c r="BK1344" s="114"/>
      <c r="BL1344" s="114"/>
      <c r="BM1344" s="114"/>
      <c r="BN1344" s="114"/>
      <c r="BP1344" s="114"/>
      <c r="BQ1344" s="115"/>
      <c r="BR1344" s="115"/>
      <c r="BS1344" s="115"/>
      <c r="BT1344" s="115"/>
      <c r="BU1344" s="115"/>
      <c r="BV1344" s="115"/>
      <c r="BW1344" s="115"/>
      <c r="BX1344" s="115"/>
      <c r="BY1344" s="115"/>
      <c r="BZ1344" s="115"/>
      <c r="CA1344" s="115"/>
      <c r="CB1344" s="115"/>
      <c r="CC1344" s="201"/>
      <c r="CD1344" s="201"/>
      <c r="CE1344" s="201"/>
      <c r="CG1344" s="223"/>
      <c r="CH1344" s="223"/>
      <c r="CI1344" s="223"/>
      <c r="CJ1344" s="223"/>
      <c r="CK1344" s="223"/>
      <c r="CL1344" s="223"/>
      <c r="CM1344" s="223"/>
      <c r="CN1344" s="223"/>
      <c r="CO1344" s="223"/>
      <c r="CP1344" s="223"/>
      <c r="CQ1344" s="223"/>
      <c r="CR1344" s="223"/>
      <c r="CS1344" s="223"/>
      <c r="CT1344" s="223"/>
      <c r="CU1344" s="223"/>
      <c r="CV1344" s="223"/>
      <c r="CW1344" s="201"/>
      <c r="CX1344" s="201"/>
    </row>
    <row r="1345" spans="3:102">
      <c r="C1345" s="116"/>
      <c r="E1345" s="205"/>
      <c r="F1345" s="205"/>
      <c r="G1345" s="205"/>
      <c r="H1345" s="205"/>
      <c r="I1345" s="205"/>
      <c r="K1345" s="114"/>
      <c r="L1345" s="114"/>
      <c r="M1345" s="114"/>
      <c r="N1345" s="114"/>
      <c r="O1345" s="114"/>
      <c r="Q1345" s="115"/>
      <c r="R1345" s="115"/>
      <c r="S1345" s="115"/>
      <c r="T1345" s="115"/>
      <c r="U1345" s="115"/>
      <c r="W1345" s="223"/>
      <c r="Z1345" s="205"/>
      <c r="AA1345" s="204"/>
      <c r="AB1345" s="204"/>
      <c r="AC1345" s="114"/>
      <c r="AD1345" s="221"/>
      <c r="AE1345" s="221"/>
      <c r="AF1345" s="115"/>
      <c r="AG1345" s="115"/>
      <c r="AH1345" s="115"/>
      <c r="AI1345" s="115"/>
      <c r="AJ1345" s="115"/>
      <c r="AK1345" s="202"/>
      <c r="AL1345" s="222"/>
      <c r="AO1345" s="205"/>
      <c r="AP1345" s="205"/>
      <c r="AQ1345" s="205"/>
      <c r="AR1345" s="205"/>
      <c r="AS1345" s="205"/>
      <c r="AT1345" s="205"/>
      <c r="AU1345" s="205"/>
      <c r="AV1345" s="205"/>
      <c r="AW1345" s="205"/>
      <c r="AX1345" s="205"/>
      <c r="AY1345" s="205"/>
      <c r="AZ1345" s="205"/>
      <c r="BA1345" s="205"/>
      <c r="BB1345" s="205"/>
      <c r="BC1345" s="205"/>
      <c r="BD1345" s="205"/>
      <c r="BE1345" s="215"/>
      <c r="BF1345" s="215"/>
      <c r="BG1345" s="215"/>
      <c r="BH1345" s="201"/>
      <c r="BJ1345" s="114"/>
      <c r="BK1345" s="114"/>
      <c r="BL1345" s="114"/>
      <c r="BM1345" s="114"/>
      <c r="BN1345" s="114"/>
      <c r="BP1345" s="114"/>
      <c r="BQ1345" s="115"/>
      <c r="BR1345" s="115"/>
      <c r="BS1345" s="115"/>
      <c r="BT1345" s="115"/>
      <c r="BU1345" s="115"/>
      <c r="BV1345" s="115"/>
      <c r="BW1345" s="115"/>
      <c r="BX1345" s="115"/>
      <c r="BY1345" s="115"/>
      <c r="BZ1345" s="115"/>
      <c r="CA1345" s="115"/>
      <c r="CB1345" s="115"/>
      <c r="CC1345" s="201"/>
      <c r="CD1345" s="201"/>
      <c r="CE1345" s="201"/>
      <c r="CG1345" s="223"/>
      <c r="CH1345" s="223"/>
      <c r="CI1345" s="223"/>
      <c r="CJ1345" s="223"/>
      <c r="CK1345" s="223"/>
      <c r="CL1345" s="223"/>
      <c r="CM1345" s="223"/>
      <c r="CN1345" s="223"/>
      <c r="CO1345" s="223"/>
      <c r="CP1345" s="223"/>
      <c r="CQ1345" s="223"/>
      <c r="CR1345" s="223"/>
      <c r="CS1345" s="223"/>
      <c r="CT1345" s="223"/>
      <c r="CU1345" s="223"/>
      <c r="CV1345" s="223"/>
      <c r="CW1345" s="201"/>
      <c r="CX1345" s="201"/>
    </row>
    <row r="1346" spans="3:102">
      <c r="C1346" s="116"/>
      <c r="E1346" s="205"/>
      <c r="F1346" s="205"/>
      <c r="G1346" s="205"/>
      <c r="H1346" s="205"/>
      <c r="I1346" s="205"/>
      <c r="K1346" s="114"/>
      <c r="L1346" s="114"/>
      <c r="M1346" s="114"/>
      <c r="N1346" s="114"/>
      <c r="O1346" s="114"/>
      <c r="Q1346" s="115"/>
      <c r="R1346" s="115"/>
      <c r="S1346" s="115"/>
      <c r="T1346" s="115"/>
      <c r="U1346" s="115"/>
      <c r="W1346" s="223"/>
      <c r="Z1346" s="205"/>
      <c r="AA1346" s="204"/>
      <c r="AB1346" s="204"/>
      <c r="AC1346" s="114"/>
      <c r="AD1346" s="221"/>
      <c r="AE1346" s="221"/>
      <c r="AF1346" s="115"/>
      <c r="AG1346" s="115"/>
      <c r="AH1346" s="115"/>
      <c r="AI1346" s="115"/>
      <c r="AJ1346" s="115"/>
      <c r="AK1346" s="202"/>
      <c r="AL1346" s="222"/>
      <c r="AO1346" s="205"/>
      <c r="AP1346" s="205"/>
      <c r="AQ1346" s="205"/>
      <c r="AR1346" s="205"/>
      <c r="AS1346" s="205"/>
      <c r="AT1346" s="205"/>
      <c r="AU1346" s="205"/>
      <c r="AV1346" s="205"/>
      <c r="AW1346" s="205"/>
      <c r="AX1346" s="205"/>
      <c r="AY1346" s="205"/>
      <c r="AZ1346" s="205"/>
      <c r="BA1346" s="205"/>
      <c r="BB1346" s="205"/>
      <c r="BC1346" s="205"/>
      <c r="BD1346" s="205"/>
      <c r="BE1346" s="215"/>
      <c r="BF1346" s="215"/>
      <c r="BG1346" s="215"/>
      <c r="BH1346" s="201"/>
      <c r="BJ1346" s="114"/>
      <c r="BK1346" s="114"/>
      <c r="BL1346" s="114"/>
      <c r="BM1346" s="114"/>
      <c r="BN1346" s="114"/>
      <c r="BP1346" s="114"/>
      <c r="BQ1346" s="115"/>
      <c r="BR1346" s="115"/>
      <c r="BS1346" s="115"/>
      <c r="BT1346" s="115"/>
      <c r="BU1346" s="115"/>
      <c r="BV1346" s="115"/>
      <c r="BW1346" s="115"/>
      <c r="BX1346" s="115"/>
      <c r="BY1346" s="115"/>
      <c r="BZ1346" s="115"/>
      <c r="CA1346" s="115"/>
      <c r="CB1346" s="115"/>
      <c r="CC1346" s="201"/>
      <c r="CD1346" s="201"/>
      <c r="CE1346" s="201"/>
      <c r="CG1346" s="223"/>
      <c r="CH1346" s="223"/>
      <c r="CI1346" s="223"/>
      <c r="CJ1346" s="223"/>
      <c r="CK1346" s="223"/>
      <c r="CL1346" s="223"/>
      <c r="CM1346" s="223"/>
      <c r="CN1346" s="223"/>
      <c r="CO1346" s="223"/>
      <c r="CP1346" s="223"/>
      <c r="CQ1346" s="223"/>
      <c r="CR1346" s="223"/>
      <c r="CS1346" s="223"/>
      <c r="CT1346" s="223"/>
      <c r="CU1346" s="223"/>
      <c r="CV1346" s="223"/>
      <c r="CW1346" s="201"/>
      <c r="CX1346" s="201"/>
    </row>
    <row r="1347" spans="3:102">
      <c r="C1347" s="116"/>
      <c r="E1347" s="205"/>
      <c r="F1347" s="205"/>
      <c r="G1347" s="205"/>
      <c r="H1347" s="205"/>
      <c r="I1347" s="205"/>
      <c r="K1347" s="114"/>
      <c r="L1347" s="114"/>
      <c r="M1347" s="114"/>
      <c r="N1347" s="114"/>
      <c r="O1347" s="114"/>
      <c r="Q1347" s="115"/>
      <c r="R1347" s="115"/>
      <c r="S1347" s="115"/>
      <c r="T1347" s="115"/>
      <c r="U1347" s="115"/>
      <c r="W1347" s="223"/>
      <c r="Z1347" s="205"/>
      <c r="AA1347" s="204"/>
      <c r="AB1347" s="204"/>
      <c r="AC1347" s="114"/>
      <c r="AD1347" s="221"/>
      <c r="AE1347" s="221"/>
      <c r="AF1347" s="115"/>
      <c r="AG1347" s="115"/>
      <c r="AH1347" s="115"/>
      <c r="AI1347" s="115"/>
      <c r="AJ1347" s="115"/>
      <c r="AK1347" s="202"/>
      <c r="AL1347" s="222"/>
      <c r="AO1347" s="205"/>
      <c r="AP1347" s="205"/>
      <c r="AQ1347" s="205"/>
      <c r="AR1347" s="205"/>
      <c r="AS1347" s="205"/>
      <c r="AT1347" s="205"/>
      <c r="AU1347" s="205"/>
      <c r="AV1347" s="205"/>
      <c r="AW1347" s="205"/>
      <c r="AX1347" s="205"/>
      <c r="AY1347" s="205"/>
      <c r="AZ1347" s="205"/>
      <c r="BA1347" s="205"/>
      <c r="BB1347" s="205"/>
      <c r="BC1347" s="205"/>
      <c r="BD1347" s="205"/>
      <c r="BE1347" s="215"/>
      <c r="BF1347" s="215"/>
      <c r="BG1347" s="215"/>
      <c r="BH1347" s="201"/>
      <c r="BJ1347" s="114"/>
      <c r="BK1347" s="114"/>
      <c r="BL1347" s="114"/>
      <c r="BM1347" s="114"/>
      <c r="BN1347" s="114"/>
      <c r="BP1347" s="114"/>
      <c r="BQ1347" s="115"/>
      <c r="BR1347" s="115"/>
      <c r="BS1347" s="115"/>
      <c r="BT1347" s="115"/>
      <c r="BU1347" s="115"/>
      <c r="BV1347" s="115"/>
      <c r="BW1347" s="115"/>
      <c r="BX1347" s="115"/>
      <c r="BY1347" s="115"/>
      <c r="BZ1347" s="115"/>
      <c r="CA1347" s="115"/>
      <c r="CB1347" s="115"/>
      <c r="CC1347" s="201"/>
      <c r="CD1347" s="201"/>
      <c r="CE1347" s="201"/>
      <c r="CG1347" s="223"/>
      <c r="CH1347" s="223"/>
      <c r="CI1347" s="223"/>
      <c r="CJ1347" s="223"/>
      <c r="CK1347" s="223"/>
      <c r="CL1347" s="223"/>
      <c r="CM1347" s="223"/>
      <c r="CN1347" s="223"/>
      <c r="CO1347" s="223"/>
      <c r="CP1347" s="223"/>
      <c r="CQ1347" s="223"/>
      <c r="CR1347" s="223"/>
      <c r="CS1347" s="223"/>
      <c r="CT1347" s="223"/>
      <c r="CU1347" s="223"/>
      <c r="CV1347" s="223"/>
      <c r="CW1347" s="201"/>
      <c r="CX1347" s="201"/>
    </row>
    <row r="1348" spans="3:102">
      <c r="C1348" s="116"/>
      <c r="E1348" s="205"/>
      <c r="F1348" s="205"/>
      <c r="G1348" s="205"/>
      <c r="H1348" s="205"/>
      <c r="I1348" s="205"/>
      <c r="K1348" s="114"/>
      <c r="L1348" s="114"/>
      <c r="M1348" s="114"/>
      <c r="N1348" s="114"/>
      <c r="O1348" s="114"/>
      <c r="Q1348" s="115"/>
      <c r="R1348" s="115"/>
      <c r="S1348" s="115"/>
      <c r="T1348" s="115"/>
      <c r="U1348" s="115"/>
      <c r="W1348" s="223"/>
      <c r="Z1348" s="205"/>
      <c r="AA1348" s="204"/>
      <c r="AB1348" s="204"/>
      <c r="AC1348" s="114"/>
      <c r="AD1348" s="221"/>
      <c r="AE1348" s="221"/>
      <c r="AF1348" s="115"/>
      <c r="AG1348" s="115"/>
      <c r="AH1348" s="115"/>
      <c r="AI1348" s="115"/>
      <c r="AJ1348" s="115"/>
      <c r="AK1348" s="202"/>
      <c r="AL1348" s="222"/>
      <c r="AO1348" s="205"/>
      <c r="AP1348" s="205"/>
      <c r="AQ1348" s="205"/>
      <c r="AR1348" s="205"/>
      <c r="AS1348" s="205"/>
      <c r="AT1348" s="205"/>
      <c r="AU1348" s="205"/>
      <c r="AV1348" s="205"/>
      <c r="AW1348" s="205"/>
      <c r="AX1348" s="205"/>
      <c r="AY1348" s="205"/>
      <c r="AZ1348" s="205"/>
      <c r="BA1348" s="205"/>
      <c r="BB1348" s="205"/>
      <c r="BC1348" s="205"/>
      <c r="BD1348" s="205"/>
      <c r="BE1348" s="215"/>
      <c r="BF1348" s="215"/>
      <c r="BG1348" s="215"/>
      <c r="BH1348" s="201"/>
      <c r="BJ1348" s="114"/>
      <c r="BK1348" s="114"/>
      <c r="BL1348" s="114"/>
      <c r="BM1348" s="114"/>
      <c r="BN1348" s="114"/>
      <c r="BP1348" s="114"/>
      <c r="BQ1348" s="115"/>
      <c r="BR1348" s="115"/>
      <c r="BS1348" s="115"/>
      <c r="BT1348" s="115"/>
      <c r="BU1348" s="115"/>
      <c r="BV1348" s="115"/>
      <c r="BW1348" s="115"/>
      <c r="BX1348" s="115"/>
      <c r="BY1348" s="115"/>
      <c r="BZ1348" s="115"/>
      <c r="CA1348" s="115"/>
      <c r="CB1348" s="115"/>
      <c r="CC1348" s="201"/>
      <c r="CD1348" s="201"/>
      <c r="CE1348" s="201"/>
      <c r="CG1348" s="223"/>
      <c r="CH1348" s="223"/>
      <c r="CI1348" s="223"/>
      <c r="CJ1348" s="223"/>
      <c r="CK1348" s="223"/>
      <c r="CL1348" s="223"/>
      <c r="CM1348" s="223"/>
      <c r="CN1348" s="223"/>
      <c r="CO1348" s="223"/>
      <c r="CP1348" s="223"/>
      <c r="CQ1348" s="223"/>
      <c r="CR1348" s="223"/>
      <c r="CS1348" s="223"/>
      <c r="CT1348" s="223"/>
      <c r="CU1348" s="223"/>
      <c r="CV1348" s="223"/>
      <c r="CW1348" s="201"/>
      <c r="CX1348" s="201"/>
    </row>
    <row r="1349" spans="3:102">
      <c r="C1349" s="116"/>
      <c r="E1349" s="205"/>
      <c r="F1349" s="205"/>
      <c r="G1349" s="205"/>
      <c r="H1349" s="205"/>
      <c r="I1349" s="205"/>
      <c r="K1349" s="114"/>
      <c r="L1349" s="114"/>
      <c r="M1349" s="114"/>
      <c r="N1349" s="114"/>
      <c r="O1349" s="114"/>
      <c r="Q1349" s="115"/>
      <c r="R1349" s="115"/>
      <c r="S1349" s="115"/>
      <c r="T1349" s="115"/>
      <c r="U1349" s="115"/>
      <c r="W1349" s="223"/>
      <c r="Z1349" s="205"/>
      <c r="AA1349" s="204"/>
      <c r="AB1349" s="204"/>
      <c r="AC1349" s="114"/>
      <c r="AD1349" s="221"/>
      <c r="AE1349" s="221"/>
      <c r="AF1349" s="115"/>
      <c r="AG1349" s="115"/>
      <c r="AH1349" s="115"/>
      <c r="AI1349" s="115"/>
      <c r="AJ1349" s="115"/>
      <c r="AK1349" s="202"/>
      <c r="AL1349" s="222"/>
      <c r="AO1349" s="205"/>
      <c r="AP1349" s="205"/>
      <c r="AQ1349" s="205"/>
      <c r="AR1349" s="205"/>
      <c r="AS1349" s="205"/>
      <c r="AT1349" s="205"/>
      <c r="AU1349" s="205"/>
      <c r="AV1349" s="205"/>
      <c r="AW1349" s="205"/>
      <c r="AX1349" s="205"/>
      <c r="AY1349" s="205"/>
      <c r="AZ1349" s="205"/>
      <c r="BA1349" s="205"/>
      <c r="BB1349" s="205"/>
      <c r="BC1349" s="205"/>
      <c r="BD1349" s="205"/>
      <c r="BE1349" s="215"/>
      <c r="BF1349" s="215"/>
      <c r="BG1349" s="215"/>
      <c r="BH1349" s="201"/>
      <c r="BJ1349" s="114"/>
      <c r="BK1349" s="114"/>
      <c r="BL1349" s="114"/>
      <c r="BM1349" s="114"/>
      <c r="BN1349" s="114"/>
      <c r="BP1349" s="114"/>
      <c r="BQ1349" s="115"/>
      <c r="BR1349" s="115"/>
      <c r="BS1349" s="115"/>
      <c r="BT1349" s="115"/>
      <c r="BU1349" s="115"/>
      <c r="BV1349" s="115"/>
      <c r="BW1349" s="115"/>
      <c r="BX1349" s="115"/>
      <c r="BY1349" s="115"/>
      <c r="BZ1349" s="115"/>
      <c r="CA1349" s="115"/>
      <c r="CB1349" s="115"/>
      <c r="CC1349" s="201"/>
      <c r="CD1349" s="201"/>
      <c r="CE1349" s="201"/>
      <c r="CG1349" s="223"/>
      <c r="CH1349" s="223"/>
      <c r="CI1349" s="223"/>
      <c r="CJ1349" s="223"/>
      <c r="CK1349" s="223"/>
      <c r="CL1349" s="223"/>
      <c r="CM1349" s="223"/>
      <c r="CN1349" s="223"/>
      <c r="CO1349" s="223"/>
      <c r="CP1349" s="223"/>
      <c r="CQ1349" s="223"/>
      <c r="CR1349" s="223"/>
      <c r="CS1349" s="223"/>
      <c r="CT1349" s="223"/>
      <c r="CU1349" s="223"/>
      <c r="CV1349" s="223"/>
      <c r="CW1349" s="201"/>
      <c r="CX1349" s="201"/>
    </row>
    <row r="1350" spans="3:102">
      <c r="C1350" s="116"/>
      <c r="E1350" s="205"/>
      <c r="F1350" s="205"/>
      <c r="G1350" s="205"/>
      <c r="H1350" s="205"/>
      <c r="I1350" s="205"/>
      <c r="K1350" s="114"/>
      <c r="L1350" s="114"/>
      <c r="M1350" s="114"/>
      <c r="N1350" s="114"/>
      <c r="O1350" s="114"/>
      <c r="Q1350" s="115"/>
      <c r="R1350" s="115"/>
      <c r="S1350" s="115"/>
      <c r="T1350" s="115"/>
      <c r="U1350" s="115"/>
      <c r="W1350" s="223"/>
      <c r="Z1350" s="205"/>
      <c r="AA1350" s="204"/>
      <c r="AB1350" s="204"/>
      <c r="AC1350" s="114"/>
      <c r="AD1350" s="221"/>
      <c r="AE1350" s="221"/>
      <c r="AF1350" s="115"/>
      <c r="AG1350" s="115"/>
      <c r="AH1350" s="115"/>
      <c r="AI1350" s="115"/>
      <c r="AJ1350" s="115"/>
      <c r="AK1350" s="202"/>
      <c r="AL1350" s="222"/>
      <c r="AO1350" s="205"/>
      <c r="AP1350" s="205"/>
      <c r="AQ1350" s="205"/>
      <c r="AR1350" s="205"/>
      <c r="AS1350" s="205"/>
      <c r="AT1350" s="205"/>
      <c r="AU1350" s="205"/>
      <c r="AV1350" s="205"/>
      <c r="AW1350" s="205"/>
      <c r="AX1350" s="205"/>
      <c r="AY1350" s="205"/>
      <c r="AZ1350" s="205"/>
      <c r="BA1350" s="205"/>
      <c r="BB1350" s="205"/>
      <c r="BC1350" s="205"/>
      <c r="BD1350" s="205"/>
      <c r="BE1350" s="215"/>
      <c r="BF1350" s="215"/>
      <c r="BG1350" s="215"/>
      <c r="BH1350" s="201"/>
      <c r="BJ1350" s="114"/>
      <c r="BK1350" s="114"/>
      <c r="BL1350" s="114"/>
      <c r="BM1350" s="114"/>
      <c r="BN1350" s="114"/>
      <c r="BP1350" s="114"/>
      <c r="BQ1350" s="115"/>
      <c r="BR1350" s="115"/>
      <c r="BS1350" s="115"/>
      <c r="BT1350" s="115"/>
      <c r="BU1350" s="115"/>
      <c r="BV1350" s="115"/>
      <c r="BW1350" s="115"/>
      <c r="BX1350" s="115"/>
      <c r="BY1350" s="115"/>
      <c r="BZ1350" s="115"/>
      <c r="CA1350" s="115"/>
      <c r="CB1350" s="115"/>
      <c r="CC1350" s="201"/>
      <c r="CD1350" s="201"/>
      <c r="CE1350" s="201"/>
      <c r="CG1350" s="223"/>
      <c r="CH1350" s="223"/>
      <c r="CI1350" s="223"/>
      <c r="CJ1350" s="223"/>
      <c r="CK1350" s="223"/>
      <c r="CL1350" s="223"/>
      <c r="CM1350" s="223"/>
      <c r="CN1350" s="223"/>
      <c r="CO1350" s="223"/>
      <c r="CP1350" s="223"/>
      <c r="CQ1350" s="223"/>
      <c r="CR1350" s="223"/>
      <c r="CS1350" s="223"/>
      <c r="CT1350" s="223"/>
      <c r="CU1350" s="223"/>
      <c r="CV1350" s="223"/>
      <c r="CW1350" s="201"/>
      <c r="CX1350" s="201"/>
    </row>
    <row r="1351" spans="3:102">
      <c r="C1351" s="116"/>
      <c r="E1351" s="205"/>
      <c r="F1351" s="205"/>
      <c r="G1351" s="205"/>
      <c r="H1351" s="205"/>
      <c r="I1351" s="205"/>
      <c r="K1351" s="114"/>
      <c r="L1351" s="114"/>
      <c r="M1351" s="114"/>
      <c r="N1351" s="114"/>
      <c r="O1351" s="114"/>
      <c r="Q1351" s="115"/>
      <c r="R1351" s="115"/>
      <c r="S1351" s="115"/>
      <c r="T1351" s="115"/>
      <c r="U1351" s="115"/>
      <c r="W1351" s="223"/>
      <c r="Z1351" s="205"/>
      <c r="AA1351" s="204"/>
      <c r="AB1351" s="204"/>
      <c r="AC1351" s="114"/>
      <c r="AD1351" s="221"/>
      <c r="AE1351" s="221"/>
      <c r="AF1351" s="115"/>
      <c r="AG1351" s="115"/>
      <c r="AH1351" s="115"/>
      <c r="AI1351" s="115"/>
      <c r="AJ1351" s="115"/>
      <c r="AK1351" s="202"/>
      <c r="AL1351" s="222"/>
      <c r="AO1351" s="205"/>
      <c r="AP1351" s="205"/>
      <c r="AQ1351" s="205"/>
      <c r="AR1351" s="205"/>
      <c r="AS1351" s="205"/>
      <c r="AT1351" s="205"/>
      <c r="AU1351" s="205"/>
      <c r="AV1351" s="205"/>
      <c r="AW1351" s="205"/>
      <c r="AX1351" s="205"/>
      <c r="AY1351" s="205"/>
      <c r="AZ1351" s="205"/>
      <c r="BA1351" s="205"/>
      <c r="BB1351" s="205"/>
      <c r="BC1351" s="205"/>
      <c r="BD1351" s="205"/>
      <c r="BE1351" s="215"/>
      <c r="BF1351" s="215"/>
      <c r="BG1351" s="215"/>
      <c r="BH1351" s="201"/>
      <c r="BJ1351" s="114"/>
      <c r="BK1351" s="114"/>
      <c r="BL1351" s="114"/>
      <c r="BM1351" s="114"/>
      <c r="BN1351" s="114"/>
      <c r="BP1351" s="114"/>
      <c r="BQ1351" s="115"/>
      <c r="BR1351" s="115"/>
      <c r="BS1351" s="115"/>
      <c r="BT1351" s="115"/>
      <c r="BU1351" s="115"/>
      <c r="BV1351" s="115"/>
      <c r="BW1351" s="115"/>
      <c r="BX1351" s="115"/>
      <c r="BY1351" s="115"/>
      <c r="BZ1351" s="115"/>
      <c r="CA1351" s="115"/>
      <c r="CB1351" s="115"/>
      <c r="CC1351" s="201"/>
      <c r="CD1351" s="201"/>
      <c r="CE1351" s="201"/>
      <c r="CG1351" s="223"/>
      <c r="CH1351" s="223"/>
      <c r="CI1351" s="223"/>
      <c r="CJ1351" s="223"/>
      <c r="CK1351" s="223"/>
      <c r="CL1351" s="223"/>
      <c r="CM1351" s="223"/>
      <c r="CN1351" s="223"/>
      <c r="CO1351" s="223"/>
      <c r="CP1351" s="223"/>
      <c r="CQ1351" s="223"/>
      <c r="CR1351" s="223"/>
      <c r="CS1351" s="223"/>
      <c r="CT1351" s="223"/>
      <c r="CU1351" s="223"/>
      <c r="CV1351" s="223"/>
      <c r="CW1351" s="201"/>
      <c r="CX1351" s="201"/>
    </row>
    <row r="1352" spans="3:102">
      <c r="C1352" s="116"/>
      <c r="E1352" s="205"/>
      <c r="F1352" s="205"/>
      <c r="G1352" s="205"/>
      <c r="H1352" s="205"/>
      <c r="I1352" s="205"/>
      <c r="K1352" s="114"/>
      <c r="L1352" s="114"/>
      <c r="M1352" s="114"/>
      <c r="N1352" s="114"/>
      <c r="O1352" s="114"/>
      <c r="Q1352" s="115"/>
      <c r="R1352" s="115"/>
      <c r="S1352" s="115"/>
      <c r="T1352" s="115"/>
      <c r="U1352" s="115"/>
      <c r="W1352" s="223"/>
      <c r="Z1352" s="205"/>
      <c r="AA1352" s="204"/>
      <c r="AB1352" s="204"/>
      <c r="AC1352" s="114"/>
      <c r="AD1352" s="221"/>
      <c r="AE1352" s="221"/>
      <c r="AF1352" s="115"/>
      <c r="AG1352" s="115"/>
      <c r="AH1352" s="115"/>
      <c r="AI1352" s="115"/>
      <c r="AJ1352" s="115"/>
      <c r="AK1352" s="202"/>
      <c r="AL1352" s="222"/>
      <c r="AO1352" s="205"/>
      <c r="AP1352" s="205"/>
      <c r="AQ1352" s="205"/>
      <c r="AR1352" s="205"/>
      <c r="AS1352" s="205"/>
      <c r="AT1352" s="205"/>
      <c r="AU1352" s="205"/>
      <c r="AV1352" s="205"/>
      <c r="AW1352" s="205"/>
      <c r="AX1352" s="205"/>
      <c r="AY1352" s="205"/>
      <c r="AZ1352" s="205"/>
      <c r="BA1352" s="205"/>
      <c r="BB1352" s="205"/>
      <c r="BC1352" s="205"/>
      <c r="BD1352" s="205"/>
      <c r="BE1352" s="215"/>
      <c r="BF1352" s="215"/>
      <c r="BG1352" s="215"/>
      <c r="BH1352" s="201"/>
      <c r="BJ1352" s="114"/>
      <c r="BK1352" s="114"/>
      <c r="BL1352" s="114"/>
      <c r="BM1352" s="114"/>
      <c r="BN1352" s="114"/>
      <c r="BP1352" s="114"/>
      <c r="BQ1352" s="115"/>
      <c r="BR1352" s="115"/>
      <c r="BS1352" s="115"/>
      <c r="BT1352" s="115"/>
      <c r="BU1352" s="115"/>
      <c r="BV1352" s="115"/>
      <c r="BW1352" s="115"/>
      <c r="BX1352" s="115"/>
      <c r="BY1352" s="115"/>
      <c r="BZ1352" s="115"/>
      <c r="CA1352" s="115"/>
      <c r="CB1352" s="115"/>
      <c r="CC1352" s="201"/>
      <c r="CD1352" s="201"/>
      <c r="CE1352" s="201"/>
      <c r="CG1352" s="223"/>
      <c r="CH1352" s="223"/>
      <c r="CI1352" s="223"/>
      <c r="CJ1352" s="223"/>
      <c r="CK1352" s="223"/>
      <c r="CL1352" s="223"/>
      <c r="CM1352" s="223"/>
      <c r="CN1352" s="223"/>
      <c r="CO1352" s="223"/>
      <c r="CP1352" s="223"/>
      <c r="CQ1352" s="223"/>
      <c r="CR1352" s="223"/>
      <c r="CS1352" s="223"/>
      <c r="CT1352" s="223"/>
      <c r="CU1352" s="223"/>
      <c r="CV1352" s="223"/>
      <c r="CW1352" s="201"/>
      <c r="CX1352" s="201"/>
    </row>
    <row r="1353" spans="3:102">
      <c r="C1353" s="116"/>
      <c r="E1353" s="205"/>
      <c r="F1353" s="205"/>
      <c r="G1353" s="205"/>
      <c r="H1353" s="205"/>
      <c r="I1353" s="205"/>
      <c r="K1353" s="114"/>
      <c r="L1353" s="114"/>
      <c r="M1353" s="114"/>
      <c r="N1353" s="114"/>
      <c r="O1353" s="114"/>
      <c r="Q1353" s="115"/>
      <c r="R1353" s="115"/>
      <c r="S1353" s="115"/>
      <c r="T1353" s="115"/>
      <c r="U1353" s="115"/>
      <c r="W1353" s="223"/>
      <c r="Z1353" s="205"/>
      <c r="AA1353" s="204"/>
      <c r="AB1353" s="204"/>
      <c r="AC1353" s="114"/>
      <c r="AD1353" s="221"/>
      <c r="AE1353" s="221"/>
      <c r="AF1353" s="115"/>
      <c r="AG1353" s="115"/>
      <c r="AH1353" s="115"/>
      <c r="AI1353" s="115"/>
      <c r="AJ1353" s="115"/>
      <c r="AK1353" s="202"/>
      <c r="AL1353" s="222"/>
      <c r="AO1353" s="205"/>
      <c r="AP1353" s="205"/>
      <c r="AQ1353" s="205"/>
      <c r="AR1353" s="205"/>
      <c r="AS1353" s="205"/>
      <c r="AT1353" s="205"/>
      <c r="AU1353" s="205"/>
      <c r="AV1353" s="205"/>
      <c r="AW1353" s="205"/>
      <c r="AX1353" s="205"/>
      <c r="AY1353" s="205"/>
      <c r="AZ1353" s="205"/>
      <c r="BA1353" s="205"/>
      <c r="BB1353" s="205"/>
      <c r="BC1353" s="205"/>
      <c r="BD1353" s="205"/>
      <c r="BE1353" s="215"/>
      <c r="BF1353" s="215"/>
      <c r="BG1353" s="215"/>
      <c r="BH1353" s="201"/>
      <c r="BJ1353" s="114"/>
      <c r="BK1353" s="114"/>
      <c r="BL1353" s="114"/>
      <c r="BM1353" s="114"/>
      <c r="BN1353" s="114"/>
      <c r="BP1353" s="114"/>
      <c r="BQ1353" s="115"/>
      <c r="BR1353" s="115"/>
      <c r="BS1353" s="115"/>
      <c r="BT1353" s="115"/>
      <c r="BU1353" s="115"/>
      <c r="BV1353" s="115"/>
      <c r="BW1353" s="115"/>
      <c r="BX1353" s="115"/>
      <c r="BY1353" s="115"/>
      <c r="BZ1353" s="115"/>
      <c r="CA1353" s="115"/>
      <c r="CB1353" s="115"/>
      <c r="CC1353" s="201"/>
      <c r="CD1353" s="201"/>
      <c r="CE1353" s="201"/>
      <c r="CG1353" s="223"/>
      <c r="CH1353" s="223"/>
      <c r="CI1353" s="223"/>
      <c r="CJ1353" s="223"/>
      <c r="CK1353" s="223"/>
      <c r="CL1353" s="223"/>
      <c r="CM1353" s="223"/>
      <c r="CN1353" s="223"/>
      <c r="CO1353" s="223"/>
      <c r="CP1353" s="223"/>
      <c r="CQ1353" s="223"/>
      <c r="CR1353" s="223"/>
      <c r="CS1353" s="223"/>
      <c r="CT1353" s="223"/>
      <c r="CU1353" s="223"/>
      <c r="CV1353" s="223"/>
      <c r="CW1353" s="201"/>
      <c r="CX1353" s="201"/>
    </row>
    <row r="1354" spans="3:102">
      <c r="C1354" s="116"/>
      <c r="E1354" s="205"/>
      <c r="F1354" s="205"/>
      <c r="G1354" s="205"/>
      <c r="H1354" s="205"/>
      <c r="I1354" s="205"/>
      <c r="K1354" s="114"/>
      <c r="L1354" s="114"/>
      <c r="M1354" s="114"/>
      <c r="N1354" s="114"/>
      <c r="O1354" s="114"/>
      <c r="Q1354" s="115"/>
      <c r="R1354" s="115"/>
      <c r="S1354" s="115"/>
      <c r="T1354" s="115"/>
      <c r="U1354" s="115"/>
      <c r="W1354" s="223"/>
      <c r="Z1354" s="205"/>
      <c r="AA1354" s="204"/>
      <c r="AB1354" s="204"/>
      <c r="AC1354" s="114"/>
      <c r="AD1354" s="221"/>
      <c r="AE1354" s="221"/>
      <c r="AF1354" s="115"/>
      <c r="AG1354" s="115"/>
      <c r="AH1354" s="115"/>
      <c r="AI1354" s="115"/>
      <c r="AJ1354" s="115"/>
      <c r="AK1354" s="202"/>
      <c r="AL1354" s="222"/>
      <c r="AO1354" s="205"/>
      <c r="AP1354" s="205"/>
      <c r="AQ1354" s="205"/>
      <c r="AR1354" s="205"/>
      <c r="AS1354" s="205"/>
      <c r="AT1354" s="205"/>
      <c r="AU1354" s="205"/>
      <c r="AV1354" s="205"/>
      <c r="AW1354" s="205"/>
      <c r="AX1354" s="205"/>
      <c r="AY1354" s="205"/>
      <c r="AZ1354" s="205"/>
      <c r="BA1354" s="205"/>
      <c r="BB1354" s="205"/>
      <c r="BC1354" s="205"/>
      <c r="BD1354" s="205"/>
      <c r="BE1354" s="215"/>
      <c r="BF1354" s="215"/>
      <c r="BG1354" s="215"/>
      <c r="BH1354" s="201"/>
      <c r="BJ1354" s="114"/>
      <c r="BK1354" s="114"/>
      <c r="BL1354" s="114"/>
      <c r="BM1354" s="114"/>
      <c r="BN1354" s="114"/>
      <c r="BP1354" s="114"/>
      <c r="BQ1354" s="115"/>
      <c r="BR1354" s="115"/>
      <c r="BS1354" s="115"/>
      <c r="BT1354" s="115"/>
      <c r="BU1354" s="115"/>
      <c r="BV1354" s="115"/>
      <c r="BW1354" s="115"/>
      <c r="BX1354" s="115"/>
      <c r="BY1354" s="115"/>
      <c r="BZ1354" s="115"/>
      <c r="CA1354" s="115"/>
      <c r="CB1354" s="115"/>
      <c r="CC1354" s="201"/>
      <c r="CD1354" s="201"/>
      <c r="CE1354" s="201"/>
      <c r="CG1354" s="223"/>
      <c r="CH1354" s="223"/>
      <c r="CI1354" s="223"/>
      <c r="CJ1354" s="223"/>
      <c r="CK1354" s="223"/>
      <c r="CL1354" s="223"/>
      <c r="CM1354" s="223"/>
      <c r="CN1354" s="223"/>
      <c r="CO1354" s="223"/>
      <c r="CP1354" s="223"/>
      <c r="CQ1354" s="223"/>
      <c r="CR1354" s="223"/>
      <c r="CS1354" s="223"/>
      <c r="CT1354" s="223"/>
      <c r="CU1354" s="223"/>
      <c r="CV1354" s="223"/>
      <c r="CW1354" s="201"/>
      <c r="CX1354" s="201"/>
    </row>
    <row r="1355" spans="3:102">
      <c r="C1355" s="116"/>
      <c r="E1355" s="205"/>
      <c r="F1355" s="205"/>
      <c r="G1355" s="205"/>
      <c r="H1355" s="205"/>
      <c r="I1355" s="205"/>
      <c r="K1355" s="114"/>
      <c r="L1355" s="114"/>
      <c r="M1355" s="114"/>
      <c r="N1355" s="114"/>
      <c r="O1355" s="114"/>
      <c r="Q1355" s="115"/>
      <c r="R1355" s="115"/>
      <c r="S1355" s="115"/>
      <c r="T1355" s="115"/>
      <c r="U1355" s="115"/>
      <c r="W1355" s="223"/>
      <c r="Z1355" s="205"/>
      <c r="AA1355" s="204"/>
      <c r="AB1355" s="204"/>
      <c r="AC1355" s="114"/>
      <c r="AD1355" s="221"/>
      <c r="AE1355" s="221"/>
      <c r="AF1355" s="115"/>
      <c r="AG1355" s="115"/>
      <c r="AH1355" s="115"/>
      <c r="AI1355" s="115"/>
      <c r="AJ1355" s="115"/>
      <c r="AK1355" s="202"/>
      <c r="AL1355" s="222"/>
      <c r="AO1355" s="205"/>
      <c r="AP1355" s="205"/>
      <c r="AQ1355" s="205"/>
      <c r="AR1355" s="205"/>
      <c r="AS1355" s="205"/>
      <c r="AT1355" s="205"/>
      <c r="AU1355" s="205"/>
      <c r="AV1355" s="205"/>
      <c r="AW1355" s="205"/>
      <c r="AX1355" s="205"/>
      <c r="AY1355" s="205"/>
      <c r="AZ1355" s="205"/>
      <c r="BA1355" s="205"/>
      <c r="BB1355" s="205"/>
      <c r="BC1355" s="205"/>
      <c r="BD1355" s="205"/>
      <c r="BE1355" s="215"/>
      <c r="BF1355" s="215"/>
      <c r="BG1355" s="215"/>
      <c r="BH1355" s="201"/>
      <c r="BJ1355" s="114"/>
      <c r="BK1355" s="114"/>
      <c r="BL1355" s="114"/>
      <c r="BM1355" s="114"/>
      <c r="BN1355" s="114"/>
      <c r="BP1355" s="114"/>
      <c r="BQ1355" s="115"/>
      <c r="BR1355" s="115"/>
      <c r="BS1355" s="115"/>
      <c r="BT1355" s="115"/>
      <c r="BU1355" s="115"/>
      <c r="BV1355" s="115"/>
      <c r="BW1355" s="115"/>
      <c r="BX1355" s="115"/>
      <c r="BY1355" s="115"/>
      <c r="BZ1355" s="115"/>
      <c r="CA1355" s="115"/>
      <c r="CB1355" s="115"/>
      <c r="CC1355" s="201"/>
      <c r="CD1355" s="201"/>
      <c r="CE1355" s="201"/>
      <c r="CG1355" s="223"/>
      <c r="CH1355" s="223"/>
      <c r="CI1355" s="223"/>
      <c r="CJ1355" s="223"/>
      <c r="CK1355" s="223"/>
      <c r="CL1355" s="223"/>
      <c r="CM1355" s="223"/>
      <c r="CN1355" s="223"/>
      <c r="CO1355" s="223"/>
      <c r="CP1355" s="223"/>
      <c r="CQ1355" s="223"/>
      <c r="CR1355" s="223"/>
      <c r="CS1355" s="223"/>
      <c r="CT1355" s="223"/>
      <c r="CU1355" s="223"/>
      <c r="CV1355" s="223"/>
      <c r="CW1355" s="201"/>
      <c r="CX1355" s="201"/>
    </row>
    <row r="1356" spans="3:102">
      <c r="C1356" s="116"/>
      <c r="E1356" s="205"/>
      <c r="F1356" s="205"/>
      <c r="G1356" s="205"/>
      <c r="H1356" s="205"/>
      <c r="I1356" s="205"/>
      <c r="K1356" s="114"/>
      <c r="L1356" s="114"/>
      <c r="M1356" s="114"/>
      <c r="N1356" s="114"/>
      <c r="O1356" s="114"/>
      <c r="Q1356" s="115"/>
      <c r="R1356" s="115"/>
      <c r="S1356" s="115"/>
      <c r="T1356" s="115"/>
      <c r="U1356" s="115"/>
      <c r="W1356" s="223"/>
      <c r="Z1356" s="205"/>
      <c r="AA1356" s="204"/>
      <c r="AB1356" s="204"/>
      <c r="AC1356" s="114"/>
      <c r="AD1356" s="221"/>
      <c r="AE1356" s="221"/>
      <c r="AF1356" s="115"/>
      <c r="AG1356" s="115"/>
      <c r="AH1356" s="115"/>
      <c r="AI1356" s="115"/>
      <c r="AJ1356" s="115"/>
      <c r="AK1356" s="202"/>
      <c r="AL1356" s="222"/>
      <c r="AO1356" s="205"/>
      <c r="AP1356" s="205"/>
      <c r="AQ1356" s="205"/>
      <c r="AR1356" s="205"/>
      <c r="AS1356" s="205"/>
      <c r="AT1356" s="205"/>
      <c r="AU1356" s="205"/>
      <c r="AV1356" s="205"/>
      <c r="AW1356" s="205"/>
      <c r="AX1356" s="205"/>
      <c r="AY1356" s="205"/>
      <c r="AZ1356" s="205"/>
      <c r="BA1356" s="205"/>
      <c r="BB1356" s="205"/>
      <c r="BC1356" s="205"/>
      <c r="BD1356" s="205"/>
      <c r="BE1356" s="215"/>
      <c r="BF1356" s="215"/>
      <c r="BG1356" s="215"/>
      <c r="BH1356" s="201"/>
      <c r="BJ1356" s="114"/>
      <c r="BK1356" s="114"/>
      <c r="BL1356" s="114"/>
      <c r="BM1356" s="114"/>
      <c r="BN1356" s="114"/>
      <c r="BP1356" s="114"/>
      <c r="BQ1356" s="115"/>
      <c r="BR1356" s="115"/>
      <c r="BS1356" s="115"/>
      <c r="BT1356" s="115"/>
      <c r="BU1356" s="115"/>
      <c r="BV1356" s="115"/>
      <c r="BW1356" s="115"/>
      <c r="BX1356" s="115"/>
      <c r="BY1356" s="115"/>
      <c r="BZ1356" s="115"/>
      <c r="CA1356" s="115"/>
      <c r="CB1356" s="115"/>
      <c r="CC1356" s="201"/>
      <c r="CD1356" s="201"/>
      <c r="CE1356" s="201"/>
      <c r="CG1356" s="223"/>
      <c r="CH1356" s="223"/>
      <c r="CI1356" s="223"/>
      <c r="CJ1356" s="223"/>
      <c r="CK1356" s="223"/>
      <c r="CL1356" s="223"/>
      <c r="CM1356" s="223"/>
      <c r="CN1356" s="223"/>
      <c r="CO1356" s="223"/>
      <c r="CP1356" s="223"/>
      <c r="CQ1356" s="223"/>
      <c r="CR1356" s="223"/>
      <c r="CS1356" s="223"/>
      <c r="CT1356" s="223"/>
      <c r="CU1356" s="223"/>
      <c r="CV1356" s="223"/>
      <c r="CW1356" s="201"/>
      <c r="CX1356" s="201"/>
    </row>
    <row r="1357" spans="3:102">
      <c r="C1357" s="116"/>
      <c r="E1357" s="205"/>
      <c r="F1357" s="205"/>
      <c r="G1357" s="205"/>
      <c r="H1357" s="205"/>
      <c r="I1357" s="205"/>
      <c r="K1357" s="114"/>
      <c r="L1357" s="114"/>
      <c r="M1357" s="114"/>
      <c r="N1357" s="114"/>
      <c r="O1357" s="114"/>
      <c r="Q1357" s="115"/>
      <c r="R1357" s="115"/>
      <c r="S1357" s="115"/>
      <c r="T1357" s="115"/>
      <c r="U1357" s="115"/>
      <c r="W1357" s="223"/>
      <c r="Z1357" s="205"/>
      <c r="AA1357" s="204"/>
      <c r="AB1357" s="204"/>
      <c r="AC1357" s="114"/>
      <c r="AD1357" s="221"/>
      <c r="AE1357" s="221"/>
      <c r="AF1357" s="115"/>
      <c r="AG1357" s="115"/>
      <c r="AH1357" s="115"/>
      <c r="AI1357" s="115"/>
      <c r="AJ1357" s="115"/>
      <c r="AK1357" s="202"/>
      <c r="AL1357" s="222"/>
      <c r="AO1357" s="205"/>
      <c r="AP1357" s="205"/>
      <c r="AQ1357" s="205"/>
      <c r="AR1357" s="205"/>
      <c r="AS1357" s="205"/>
      <c r="AT1357" s="205"/>
      <c r="AU1357" s="205"/>
      <c r="AV1357" s="205"/>
      <c r="AW1357" s="205"/>
      <c r="AX1357" s="205"/>
      <c r="AY1357" s="205"/>
      <c r="AZ1357" s="205"/>
      <c r="BA1357" s="205"/>
      <c r="BB1357" s="205"/>
      <c r="BC1357" s="205"/>
      <c r="BD1357" s="205"/>
      <c r="BE1357" s="215"/>
      <c r="BF1357" s="215"/>
      <c r="BG1357" s="215"/>
      <c r="BH1357" s="201"/>
      <c r="BJ1357" s="114"/>
      <c r="BK1357" s="114"/>
      <c r="BL1357" s="114"/>
      <c r="BM1357" s="114"/>
      <c r="BN1357" s="114"/>
      <c r="BP1357" s="114"/>
      <c r="BQ1357" s="115"/>
      <c r="BR1357" s="115"/>
      <c r="BS1357" s="115"/>
      <c r="BT1357" s="115"/>
      <c r="BU1357" s="115"/>
      <c r="BV1357" s="115"/>
      <c r="BW1357" s="115"/>
      <c r="BX1357" s="115"/>
      <c r="BY1357" s="115"/>
      <c r="BZ1357" s="115"/>
      <c r="CA1357" s="115"/>
      <c r="CB1357" s="115"/>
      <c r="CC1357" s="201"/>
      <c r="CD1357" s="201"/>
      <c r="CE1357" s="201"/>
      <c r="CG1357" s="223"/>
      <c r="CH1357" s="223"/>
      <c r="CI1357" s="223"/>
      <c r="CJ1357" s="223"/>
      <c r="CK1357" s="223"/>
      <c r="CL1357" s="223"/>
      <c r="CM1357" s="223"/>
      <c r="CN1357" s="223"/>
      <c r="CO1357" s="223"/>
      <c r="CP1357" s="223"/>
      <c r="CQ1357" s="223"/>
      <c r="CR1357" s="223"/>
      <c r="CS1357" s="223"/>
      <c r="CT1357" s="223"/>
      <c r="CU1357" s="223"/>
      <c r="CV1357" s="223"/>
      <c r="CW1357" s="201"/>
      <c r="CX1357" s="201"/>
    </row>
    <row r="1358" spans="3:102">
      <c r="C1358" s="116"/>
      <c r="E1358" s="205"/>
      <c r="F1358" s="205"/>
      <c r="G1358" s="205"/>
      <c r="H1358" s="205"/>
      <c r="I1358" s="205"/>
      <c r="K1358" s="114"/>
      <c r="L1358" s="114"/>
      <c r="M1358" s="114"/>
      <c r="N1358" s="114"/>
      <c r="O1358" s="114"/>
      <c r="Q1358" s="115"/>
      <c r="R1358" s="115"/>
      <c r="S1358" s="115"/>
      <c r="T1358" s="115"/>
      <c r="U1358" s="115"/>
      <c r="W1358" s="223"/>
      <c r="Z1358" s="205"/>
      <c r="AA1358" s="204"/>
      <c r="AB1358" s="204"/>
      <c r="AC1358" s="114"/>
      <c r="AD1358" s="221"/>
      <c r="AE1358" s="221"/>
      <c r="AF1358" s="115"/>
      <c r="AG1358" s="115"/>
      <c r="AH1358" s="115"/>
      <c r="AI1358" s="115"/>
      <c r="AJ1358" s="115"/>
      <c r="AK1358" s="202"/>
      <c r="AL1358" s="222"/>
      <c r="AO1358" s="205"/>
      <c r="AP1358" s="205"/>
      <c r="AQ1358" s="205"/>
      <c r="AR1358" s="205"/>
      <c r="AS1358" s="205"/>
      <c r="AT1358" s="205"/>
      <c r="AU1358" s="205"/>
      <c r="AV1358" s="205"/>
      <c r="AW1358" s="205"/>
      <c r="AX1358" s="205"/>
      <c r="AY1358" s="205"/>
      <c r="AZ1358" s="205"/>
      <c r="BA1358" s="205"/>
      <c r="BB1358" s="205"/>
      <c r="BC1358" s="205"/>
      <c r="BD1358" s="205"/>
      <c r="BE1358" s="215"/>
      <c r="BF1358" s="215"/>
      <c r="BG1358" s="215"/>
      <c r="BH1358" s="201"/>
      <c r="BJ1358" s="114"/>
      <c r="BK1358" s="114"/>
      <c r="BL1358" s="114"/>
      <c r="BM1358" s="114"/>
      <c r="BN1358" s="114"/>
      <c r="BP1358" s="114"/>
      <c r="BQ1358" s="115"/>
      <c r="BR1358" s="115"/>
      <c r="BS1358" s="115"/>
      <c r="BT1358" s="115"/>
      <c r="BU1358" s="115"/>
      <c r="BV1358" s="115"/>
      <c r="BW1358" s="115"/>
      <c r="BX1358" s="115"/>
      <c r="BY1358" s="115"/>
      <c r="BZ1358" s="115"/>
      <c r="CA1358" s="115"/>
      <c r="CB1358" s="115"/>
      <c r="CC1358" s="201"/>
      <c r="CD1358" s="201"/>
      <c r="CE1358" s="201"/>
      <c r="CG1358" s="223"/>
      <c r="CH1358" s="223"/>
      <c r="CI1358" s="223"/>
      <c r="CJ1358" s="223"/>
      <c r="CK1358" s="223"/>
      <c r="CL1358" s="223"/>
      <c r="CM1358" s="223"/>
      <c r="CN1358" s="223"/>
      <c r="CO1358" s="223"/>
      <c r="CP1358" s="223"/>
      <c r="CQ1358" s="223"/>
      <c r="CR1358" s="223"/>
      <c r="CS1358" s="223"/>
      <c r="CT1358" s="223"/>
      <c r="CU1358" s="223"/>
      <c r="CV1358" s="223"/>
      <c r="CW1358" s="201"/>
      <c r="CX1358" s="201"/>
    </row>
    <row r="1359" spans="3:102">
      <c r="C1359" s="116"/>
      <c r="E1359" s="205"/>
      <c r="F1359" s="205"/>
      <c r="G1359" s="205"/>
      <c r="H1359" s="205"/>
      <c r="I1359" s="205"/>
      <c r="K1359" s="114"/>
      <c r="L1359" s="114"/>
      <c r="M1359" s="114"/>
      <c r="N1359" s="114"/>
      <c r="O1359" s="114"/>
      <c r="Q1359" s="115"/>
      <c r="R1359" s="115"/>
      <c r="S1359" s="115"/>
      <c r="T1359" s="115"/>
      <c r="U1359" s="115"/>
      <c r="W1359" s="223"/>
      <c r="Z1359" s="205"/>
      <c r="AA1359" s="204"/>
      <c r="AB1359" s="204"/>
      <c r="AC1359" s="114"/>
      <c r="AD1359" s="221"/>
      <c r="AE1359" s="221"/>
      <c r="AF1359" s="115"/>
      <c r="AG1359" s="115"/>
      <c r="AH1359" s="115"/>
      <c r="AI1359" s="115"/>
      <c r="AJ1359" s="115"/>
      <c r="AK1359" s="202"/>
      <c r="AL1359" s="222"/>
      <c r="AO1359" s="205"/>
      <c r="AP1359" s="205"/>
      <c r="AQ1359" s="205"/>
      <c r="AR1359" s="205"/>
      <c r="AS1359" s="205"/>
      <c r="AT1359" s="205"/>
      <c r="AU1359" s="205"/>
      <c r="AV1359" s="205"/>
      <c r="AW1359" s="205"/>
      <c r="AX1359" s="205"/>
      <c r="AY1359" s="205"/>
      <c r="AZ1359" s="205"/>
      <c r="BA1359" s="205"/>
      <c r="BB1359" s="205"/>
      <c r="BC1359" s="205"/>
      <c r="BD1359" s="205"/>
      <c r="BE1359" s="215"/>
      <c r="BF1359" s="215"/>
      <c r="BG1359" s="215"/>
      <c r="BH1359" s="201"/>
      <c r="BJ1359" s="114"/>
      <c r="BK1359" s="114"/>
      <c r="BL1359" s="114"/>
      <c r="BM1359" s="114"/>
      <c r="BN1359" s="114"/>
      <c r="BP1359" s="114"/>
      <c r="BQ1359" s="115"/>
      <c r="BR1359" s="115"/>
      <c r="BS1359" s="115"/>
      <c r="BT1359" s="115"/>
      <c r="BU1359" s="115"/>
      <c r="BV1359" s="115"/>
      <c r="BW1359" s="115"/>
      <c r="BX1359" s="115"/>
      <c r="BY1359" s="115"/>
      <c r="BZ1359" s="115"/>
      <c r="CA1359" s="115"/>
      <c r="CB1359" s="115"/>
      <c r="CC1359" s="201"/>
      <c r="CD1359" s="201"/>
      <c r="CE1359" s="201"/>
      <c r="CG1359" s="223"/>
      <c r="CH1359" s="223"/>
      <c r="CI1359" s="223"/>
      <c r="CJ1359" s="223"/>
      <c r="CK1359" s="223"/>
      <c r="CL1359" s="223"/>
      <c r="CM1359" s="223"/>
      <c r="CN1359" s="223"/>
      <c r="CO1359" s="223"/>
      <c r="CP1359" s="223"/>
      <c r="CQ1359" s="223"/>
      <c r="CR1359" s="223"/>
      <c r="CS1359" s="223"/>
      <c r="CT1359" s="223"/>
      <c r="CU1359" s="223"/>
      <c r="CV1359" s="223"/>
      <c r="CW1359" s="201"/>
      <c r="CX1359" s="201"/>
    </row>
    <row r="1360" spans="3:102">
      <c r="C1360" s="116"/>
      <c r="E1360" s="205"/>
      <c r="F1360" s="205"/>
      <c r="G1360" s="205"/>
      <c r="H1360" s="205"/>
      <c r="I1360" s="205"/>
      <c r="K1360" s="114"/>
      <c r="L1360" s="114"/>
      <c r="M1360" s="114"/>
      <c r="N1360" s="114"/>
      <c r="O1360" s="114"/>
      <c r="Q1360" s="115"/>
      <c r="R1360" s="115"/>
      <c r="S1360" s="115"/>
      <c r="T1360" s="115"/>
      <c r="U1360" s="115"/>
      <c r="W1360" s="223"/>
      <c r="Z1360" s="205"/>
      <c r="AA1360" s="204"/>
      <c r="AB1360" s="204"/>
      <c r="AC1360" s="114"/>
      <c r="AD1360" s="221"/>
      <c r="AE1360" s="221"/>
      <c r="AF1360" s="115"/>
      <c r="AG1360" s="115"/>
      <c r="AH1360" s="115"/>
      <c r="AI1360" s="115"/>
      <c r="AJ1360" s="115"/>
      <c r="AK1360" s="202"/>
      <c r="AL1360" s="222"/>
      <c r="AO1360" s="205"/>
      <c r="AP1360" s="205"/>
      <c r="AQ1360" s="205"/>
      <c r="AR1360" s="205"/>
      <c r="AS1360" s="205"/>
      <c r="AT1360" s="205"/>
      <c r="AU1360" s="205"/>
      <c r="AV1360" s="205"/>
      <c r="AW1360" s="205"/>
      <c r="AX1360" s="205"/>
      <c r="AY1360" s="205"/>
      <c r="AZ1360" s="205"/>
      <c r="BA1360" s="205"/>
      <c r="BB1360" s="205"/>
      <c r="BC1360" s="205"/>
      <c r="BD1360" s="205"/>
      <c r="BE1360" s="215"/>
      <c r="BF1360" s="215"/>
      <c r="BG1360" s="215"/>
      <c r="BH1360" s="201"/>
      <c r="BJ1360" s="114"/>
      <c r="BK1360" s="114"/>
      <c r="BL1360" s="114"/>
      <c r="BM1360" s="114"/>
      <c r="BN1360" s="114"/>
      <c r="BP1360" s="114"/>
      <c r="BQ1360" s="115"/>
      <c r="BR1360" s="115"/>
      <c r="BS1360" s="115"/>
      <c r="BT1360" s="115"/>
      <c r="BU1360" s="115"/>
      <c r="BV1360" s="115"/>
      <c r="BW1360" s="115"/>
      <c r="BX1360" s="115"/>
      <c r="BY1360" s="115"/>
      <c r="BZ1360" s="115"/>
      <c r="CA1360" s="115"/>
      <c r="CB1360" s="115"/>
      <c r="CC1360" s="201"/>
      <c r="CD1360" s="201"/>
      <c r="CE1360" s="201"/>
      <c r="CG1360" s="223"/>
      <c r="CH1360" s="223"/>
      <c r="CI1360" s="223"/>
      <c r="CJ1360" s="223"/>
      <c r="CK1360" s="223"/>
      <c r="CL1360" s="223"/>
      <c r="CM1360" s="223"/>
      <c r="CN1360" s="223"/>
      <c r="CO1360" s="223"/>
      <c r="CP1360" s="223"/>
      <c r="CQ1360" s="223"/>
      <c r="CR1360" s="223"/>
      <c r="CS1360" s="223"/>
      <c r="CT1360" s="223"/>
      <c r="CU1360" s="223"/>
      <c r="CV1360" s="223"/>
      <c r="CW1360" s="201"/>
      <c r="CX1360" s="201"/>
    </row>
    <row r="1361" spans="3:102">
      <c r="C1361" s="116"/>
      <c r="E1361" s="205"/>
      <c r="F1361" s="205"/>
      <c r="G1361" s="205"/>
      <c r="H1361" s="205"/>
      <c r="I1361" s="205"/>
      <c r="K1361" s="114"/>
      <c r="L1361" s="114"/>
      <c r="M1361" s="114"/>
      <c r="N1361" s="114"/>
      <c r="O1361" s="114"/>
      <c r="Q1361" s="115"/>
      <c r="R1361" s="115"/>
      <c r="S1361" s="115"/>
      <c r="T1361" s="115"/>
      <c r="U1361" s="115"/>
      <c r="W1361" s="223"/>
      <c r="Z1361" s="205"/>
      <c r="AA1361" s="204"/>
      <c r="AB1361" s="204"/>
      <c r="AC1361" s="114"/>
      <c r="AD1361" s="221"/>
      <c r="AE1361" s="221"/>
      <c r="AF1361" s="115"/>
      <c r="AG1361" s="115"/>
      <c r="AH1361" s="115"/>
      <c r="AI1361" s="115"/>
      <c r="AJ1361" s="115"/>
      <c r="AK1361" s="202"/>
      <c r="AL1361" s="222"/>
      <c r="AO1361" s="205"/>
      <c r="AP1361" s="205"/>
      <c r="AQ1361" s="205"/>
      <c r="AR1361" s="205"/>
      <c r="AS1361" s="205"/>
      <c r="AT1361" s="205"/>
      <c r="AU1361" s="205"/>
      <c r="AV1361" s="205"/>
      <c r="AW1361" s="205"/>
      <c r="AX1361" s="205"/>
      <c r="AY1361" s="205"/>
      <c r="AZ1361" s="205"/>
      <c r="BA1361" s="205"/>
      <c r="BB1361" s="205"/>
      <c r="BC1361" s="205"/>
      <c r="BD1361" s="205"/>
      <c r="BE1361" s="215"/>
      <c r="BF1361" s="215"/>
      <c r="BG1361" s="215"/>
      <c r="BH1361" s="201"/>
      <c r="BJ1361" s="114"/>
      <c r="BK1361" s="114"/>
      <c r="BL1361" s="114"/>
      <c r="BM1361" s="114"/>
      <c r="BN1361" s="114"/>
      <c r="BP1361" s="114"/>
      <c r="BQ1361" s="115"/>
      <c r="BR1361" s="115"/>
      <c r="BS1361" s="115"/>
      <c r="BT1361" s="115"/>
      <c r="BU1361" s="115"/>
      <c r="BV1361" s="115"/>
      <c r="BW1361" s="115"/>
      <c r="BX1361" s="115"/>
      <c r="BY1361" s="115"/>
      <c r="BZ1361" s="115"/>
      <c r="CA1361" s="115"/>
      <c r="CB1361" s="115"/>
      <c r="CC1361" s="201"/>
      <c r="CD1361" s="201"/>
      <c r="CE1361" s="201"/>
      <c r="CG1361" s="223"/>
      <c r="CH1361" s="223"/>
      <c r="CI1361" s="223"/>
      <c r="CJ1361" s="223"/>
      <c r="CK1361" s="223"/>
      <c r="CL1361" s="223"/>
      <c r="CM1361" s="223"/>
      <c r="CN1361" s="223"/>
      <c r="CO1361" s="223"/>
      <c r="CP1361" s="223"/>
      <c r="CQ1361" s="223"/>
      <c r="CR1361" s="223"/>
      <c r="CS1361" s="223"/>
      <c r="CT1361" s="223"/>
      <c r="CU1361" s="223"/>
      <c r="CV1361" s="223"/>
      <c r="CW1361" s="201"/>
      <c r="CX1361" s="201"/>
    </row>
    <row r="1362" spans="3:102">
      <c r="C1362" s="116"/>
      <c r="E1362" s="205"/>
      <c r="F1362" s="205"/>
      <c r="G1362" s="205"/>
      <c r="H1362" s="205"/>
      <c r="I1362" s="205"/>
      <c r="K1362" s="114"/>
      <c r="L1362" s="114"/>
      <c r="M1362" s="114"/>
      <c r="N1362" s="114"/>
      <c r="O1362" s="114"/>
      <c r="Q1362" s="115"/>
      <c r="R1362" s="115"/>
      <c r="S1362" s="115"/>
      <c r="T1362" s="115"/>
      <c r="U1362" s="115"/>
      <c r="W1362" s="223"/>
      <c r="Z1362" s="205"/>
      <c r="AA1362" s="204"/>
      <c r="AB1362" s="204"/>
      <c r="AC1362" s="114"/>
      <c r="AD1362" s="221"/>
      <c r="AE1362" s="221"/>
      <c r="AF1362" s="115"/>
      <c r="AG1362" s="115"/>
      <c r="AH1362" s="115"/>
      <c r="AI1362" s="115"/>
      <c r="AJ1362" s="115"/>
      <c r="AK1362" s="202"/>
      <c r="AL1362" s="222"/>
      <c r="AO1362" s="205"/>
      <c r="AP1362" s="205"/>
      <c r="AQ1362" s="205"/>
      <c r="AR1362" s="205"/>
      <c r="AS1362" s="205"/>
      <c r="AT1362" s="205"/>
      <c r="AU1362" s="205"/>
      <c r="AV1362" s="205"/>
      <c r="AW1362" s="205"/>
      <c r="AX1362" s="205"/>
      <c r="AY1362" s="205"/>
      <c r="AZ1362" s="205"/>
      <c r="BA1362" s="205"/>
      <c r="BB1362" s="205"/>
      <c r="BC1362" s="205"/>
      <c r="BD1362" s="205"/>
      <c r="BE1362" s="215"/>
      <c r="BF1362" s="215"/>
      <c r="BG1362" s="215"/>
      <c r="BH1362" s="201"/>
      <c r="BJ1362" s="114"/>
      <c r="BK1362" s="114"/>
      <c r="BL1362" s="114"/>
      <c r="BM1362" s="114"/>
      <c r="BN1362" s="114"/>
      <c r="BP1362" s="114"/>
      <c r="BQ1362" s="115"/>
      <c r="BR1362" s="115"/>
      <c r="BS1362" s="115"/>
      <c r="BT1362" s="115"/>
      <c r="BU1362" s="115"/>
      <c r="BV1362" s="115"/>
      <c r="BW1362" s="115"/>
      <c r="BX1362" s="115"/>
      <c r="BY1362" s="115"/>
      <c r="BZ1362" s="115"/>
      <c r="CA1362" s="115"/>
      <c r="CB1362" s="115"/>
      <c r="CC1362" s="201"/>
      <c r="CD1362" s="201"/>
      <c r="CE1362" s="201"/>
      <c r="CG1362" s="223"/>
      <c r="CH1362" s="223"/>
      <c r="CI1362" s="223"/>
      <c r="CJ1362" s="223"/>
      <c r="CK1362" s="223"/>
      <c r="CL1362" s="223"/>
      <c r="CM1362" s="223"/>
      <c r="CN1362" s="223"/>
      <c r="CO1362" s="223"/>
      <c r="CP1362" s="223"/>
      <c r="CQ1362" s="223"/>
      <c r="CR1362" s="223"/>
      <c r="CS1362" s="223"/>
      <c r="CT1362" s="223"/>
      <c r="CU1362" s="223"/>
      <c r="CV1362" s="223"/>
      <c r="CW1362" s="201"/>
      <c r="CX1362" s="201"/>
    </row>
    <row r="1363" spans="3:102">
      <c r="C1363" s="116"/>
      <c r="E1363" s="205"/>
      <c r="F1363" s="205"/>
      <c r="G1363" s="205"/>
      <c r="H1363" s="205"/>
      <c r="I1363" s="205"/>
      <c r="K1363" s="114"/>
      <c r="L1363" s="114"/>
      <c r="M1363" s="114"/>
      <c r="N1363" s="114"/>
      <c r="O1363" s="114"/>
      <c r="Q1363" s="115"/>
      <c r="R1363" s="115"/>
      <c r="S1363" s="115"/>
      <c r="T1363" s="115"/>
      <c r="U1363" s="115"/>
      <c r="W1363" s="223"/>
      <c r="Z1363" s="205"/>
      <c r="AA1363" s="204"/>
      <c r="AB1363" s="204"/>
      <c r="AC1363" s="114"/>
      <c r="AD1363" s="221"/>
      <c r="AE1363" s="221"/>
      <c r="AF1363" s="115"/>
      <c r="AG1363" s="115"/>
      <c r="AH1363" s="115"/>
      <c r="AI1363" s="115"/>
      <c r="AJ1363" s="115"/>
      <c r="AK1363" s="202"/>
      <c r="AL1363" s="222"/>
      <c r="AO1363" s="205"/>
      <c r="AP1363" s="205"/>
      <c r="AQ1363" s="205"/>
      <c r="AR1363" s="205"/>
      <c r="AS1363" s="205"/>
      <c r="AT1363" s="205"/>
      <c r="AU1363" s="205"/>
      <c r="AV1363" s="205"/>
      <c r="AW1363" s="205"/>
      <c r="AX1363" s="205"/>
      <c r="AY1363" s="205"/>
      <c r="AZ1363" s="205"/>
      <c r="BA1363" s="205"/>
      <c r="BB1363" s="205"/>
      <c r="BC1363" s="205"/>
      <c r="BD1363" s="205"/>
      <c r="BE1363" s="215"/>
      <c r="BF1363" s="215"/>
      <c r="BG1363" s="215"/>
      <c r="BH1363" s="201"/>
      <c r="BJ1363" s="114"/>
      <c r="BK1363" s="114"/>
      <c r="BL1363" s="114"/>
      <c r="BM1363" s="114"/>
      <c r="BN1363" s="114"/>
      <c r="BP1363" s="114"/>
      <c r="BQ1363" s="115"/>
      <c r="BR1363" s="115"/>
      <c r="BS1363" s="115"/>
      <c r="BT1363" s="115"/>
      <c r="BU1363" s="115"/>
      <c r="BV1363" s="115"/>
      <c r="BW1363" s="115"/>
      <c r="BX1363" s="115"/>
      <c r="BY1363" s="115"/>
      <c r="BZ1363" s="115"/>
      <c r="CA1363" s="115"/>
      <c r="CB1363" s="115"/>
      <c r="CC1363" s="201"/>
      <c r="CD1363" s="201"/>
      <c r="CE1363" s="201"/>
      <c r="CG1363" s="223"/>
      <c r="CH1363" s="223"/>
      <c r="CI1363" s="223"/>
      <c r="CJ1363" s="223"/>
      <c r="CK1363" s="223"/>
      <c r="CL1363" s="223"/>
      <c r="CM1363" s="223"/>
      <c r="CN1363" s="223"/>
      <c r="CO1363" s="223"/>
      <c r="CP1363" s="223"/>
      <c r="CQ1363" s="223"/>
      <c r="CR1363" s="223"/>
      <c r="CS1363" s="223"/>
      <c r="CT1363" s="223"/>
      <c r="CU1363" s="223"/>
      <c r="CV1363" s="223"/>
      <c r="CW1363" s="201"/>
      <c r="CX1363" s="201"/>
    </row>
    <row r="1364" spans="3:102">
      <c r="C1364" s="116"/>
      <c r="E1364" s="205"/>
      <c r="F1364" s="205"/>
      <c r="G1364" s="205"/>
      <c r="H1364" s="205"/>
      <c r="I1364" s="205"/>
      <c r="K1364" s="114"/>
      <c r="L1364" s="114"/>
      <c r="M1364" s="114"/>
      <c r="N1364" s="114"/>
      <c r="O1364" s="114"/>
      <c r="Q1364" s="115"/>
      <c r="R1364" s="115"/>
      <c r="S1364" s="115"/>
      <c r="T1364" s="115"/>
      <c r="U1364" s="115"/>
      <c r="W1364" s="223"/>
      <c r="Z1364" s="205"/>
      <c r="AA1364" s="204"/>
      <c r="AB1364" s="204"/>
      <c r="AC1364" s="114"/>
      <c r="AD1364" s="221"/>
      <c r="AE1364" s="221"/>
      <c r="AF1364" s="115"/>
      <c r="AG1364" s="115"/>
      <c r="AH1364" s="115"/>
      <c r="AI1364" s="115"/>
      <c r="AJ1364" s="115"/>
      <c r="AK1364" s="202"/>
      <c r="AL1364" s="222"/>
      <c r="AO1364" s="205"/>
      <c r="AP1364" s="205"/>
      <c r="AQ1364" s="205"/>
      <c r="AR1364" s="205"/>
      <c r="AS1364" s="205"/>
      <c r="AT1364" s="205"/>
      <c r="AU1364" s="205"/>
      <c r="AV1364" s="205"/>
      <c r="AW1364" s="205"/>
      <c r="AX1364" s="205"/>
      <c r="AY1364" s="205"/>
      <c r="AZ1364" s="205"/>
      <c r="BA1364" s="205"/>
      <c r="BB1364" s="205"/>
      <c r="BC1364" s="205"/>
      <c r="BD1364" s="205"/>
      <c r="BE1364" s="215"/>
      <c r="BF1364" s="215"/>
      <c r="BG1364" s="215"/>
      <c r="BH1364" s="201"/>
      <c r="BJ1364" s="114"/>
      <c r="BK1364" s="114"/>
      <c r="BL1364" s="114"/>
      <c r="BM1364" s="114"/>
      <c r="BN1364" s="114"/>
      <c r="BP1364" s="114"/>
      <c r="BQ1364" s="115"/>
      <c r="BR1364" s="115"/>
      <c r="BS1364" s="115"/>
      <c r="BT1364" s="115"/>
      <c r="BU1364" s="115"/>
      <c r="BV1364" s="115"/>
      <c r="BW1364" s="115"/>
      <c r="BX1364" s="115"/>
      <c r="BY1364" s="115"/>
      <c r="BZ1364" s="115"/>
      <c r="CA1364" s="115"/>
      <c r="CB1364" s="115"/>
      <c r="CC1364" s="201"/>
      <c r="CD1364" s="201"/>
      <c r="CE1364" s="201"/>
      <c r="CG1364" s="223"/>
      <c r="CH1364" s="223"/>
      <c r="CI1364" s="223"/>
      <c r="CJ1364" s="223"/>
      <c r="CK1364" s="223"/>
      <c r="CL1364" s="223"/>
      <c r="CM1364" s="223"/>
      <c r="CN1364" s="223"/>
      <c r="CO1364" s="223"/>
      <c r="CP1364" s="223"/>
      <c r="CQ1364" s="223"/>
      <c r="CR1364" s="223"/>
      <c r="CS1364" s="223"/>
      <c r="CT1364" s="223"/>
      <c r="CU1364" s="223"/>
      <c r="CV1364" s="223"/>
      <c r="CW1364" s="201"/>
      <c r="CX1364" s="201"/>
    </row>
    <row r="1365" spans="3:102">
      <c r="C1365" s="116"/>
      <c r="E1365" s="205"/>
      <c r="F1365" s="205"/>
      <c r="G1365" s="205"/>
      <c r="H1365" s="205"/>
      <c r="I1365" s="205"/>
      <c r="K1365" s="114"/>
      <c r="L1365" s="114"/>
      <c r="M1365" s="114"/>
      <c r="N1365" s="114"/>
      <c r="O1365" s="114"/>
      <c r="Q1365" s="115"/>
      <c r="R1365" s="115"/>
      <c r="S1365" s="115"/>
      <c r="T1365" s="115"/>
      <c r="U1365" s="115"/>
      <c r="W1365" s="223"/>
      <c r="Z1365" s="205"/>
      <c r="AA1365" s="204"/>
      <c r="AB1365" s="204"/>
      <c r="AC1365" s="114"/>
      <c r="AD1365" s="221"/>
      <c r="AE1365" s="221"/>
      <c r="AF1365" s="115"/>
      <c r="AG1365" s="115"/>
      <c r="AH1365" s="115"/>
      <c r="AI1365" s="115"/>
      <c r="AJ1365" s="115"/>
      <c r="AK1365" s="202"/>
      <c r="AL1365" s="222"/>
      <c r="AO1365" s="205"/>
      <c r="AP1365" s="205"/>
      <c r="AQ1365" s="205"/>
      <c r="AR1365" s="205"/>
      <c r="AS1365" s="205"/>
      <c r="AT1365" s="205"/>
      <c r="AU1365" s="205"/>
      <c r="AV1365" s="205"/>
      <c r="AW1365" s="205"/>
      <c r="AX1365" s="205"/>
      <c r="AY1365" s="205"/>
      <c r="AZ1365" s="205"/>
      <c r="BA1365" s="205"/>
      <c r="BB1365" s="205"/>
      <c r="BC1365" s="205"/>
      <c r="BD1365" s="205"/>
      <c r="BE1365" s="215"/>
      <c r="BF1365" s="215"/>
      <c r="BG1365" s="215"/>
      <c r="BH1365" s="201"/>
      <c r="BJ1365" s="114"/>
      <c r="BK1365" s="114"/>
      <c r="BL1365" s="114"/>
      <c r="BM1365" s="114"/>
      <c r="BN1365" s="114"/>
      <c r="BP1365" s="114"/>
      <c r="BQ1365" s="115"/>
      <c r="BR1365" s="115"/>
      <c r="BS1365" s="115"/>
      <c r="BT1365" s="115"/>
      <c r="BU1365" s="115"/>
      <c r="BV1365" s="115"/>
      <c r="BW1365" s="115"/>
      <c r="BX1365" s="115"/>
      <c r="BY1365" s="115"/>
      <c r="BZ1365" s="115"/>
      <c r="CA1365" s="115"/>
      <c r="CB1365" s="115"/>
      <c r="CC1365" s="201"/>
      <c r="CD1365" s="201"/>
      <c r="CE1365" s="201"/>
      <c r="CG1365" s="223"/>
      <c r="CH1365" s="223"/>
      <c r="CI1365" s="223"/>
      <c r="CJ1365" s="223"/>
      <c r="CK1365" s="223"/>
      <c r="CL1365" s="223"/>
      <c r="CM1365" s="223"/>
      <c r="CN1365" s="223"/>
      <c r="CO1365" s="223"/>
      <c r="CP1365" s="223"/>
      <c r="CQ1365" s="223"/>
      <c r="CR1365" s="223"/>
      <c r="CS1365" s="223"/>
      <c r="CT1365" s="223"/>
      <c r="CU1365" s="223"/>
      <c r="CV1365" s="223"/>
      <c r="CW1365" s="201"/>
      <c r="CX1365" s="201"/>
    </row>
    <row r="1366" spans="3:102">
      <c r="C1366" s="116"/>
      <c r="E1366" s="205"/>
      <c r="F1366" s="205"/>
      <c r="G1366" s="205"/>
      <c r="H1366" s="205"/>
      <c r="I1366" s="205"/>
      <c r="K1366" s="114"/>
      <c r="L1366" s="114"/>
      <c r="M1366" s="114"/>
      <c r="N1366" s="114"/>
      <c r="O1366" s="114"/>
      <c r="Q1366" s="115"/>
      <c r="R1366" s="115"/>
      <c r="S1366" s="115"/>
      <c r="T1366" s="115"/>
      <c r="U1366" s="115"/>
      <c r="W1366" s="223"/>
      <c r="Z1366" s="205"/>
      <c r="AA1366" s="204"/>
      <c r="AB1366" s="204"/>
      <c r="AC1366" s="114"/>
      <c r="AD1366" s="221"/>
      <c r="AE1366" s="221"/>
      <c r="AF1366" s="115"/>
      <c r="AG1366" s="115"/>
      <c r="AH1366" s="115"/>
      <c r="AI1366" s="115"/>
      <c r="AJ1366" s="115"/>
      <c r="AK1366" s="202"/>
      <c r="AL1366" s="222"/>
      <c r="AO1366" s="205"/>
      <c r="AP1366" s="205"/>
      <c r="AQ1366" s="205"/>
      <c r="AR1366" s="205"/>
      <c r="AS1366" s="205"/>
      <c r="AT1366" s="205"/>
      <c r="AU1366" s="205"/>
      <c r="AV1366" s="205"/>
      <c r="AW1366" s="205"/>
      <c r="AX1366" s="205"/>
      <c r="AY1366" s="205"/>
      <c r="AZ1366" s="205"/>
      <c r="BA1366" s="205"/>
      <c r="BB1366" s="205"/>
      <c r="BC1366" s="205"/>
      <c r="BD1366" s="205"/>
      <c r="BE1366" s="215"/>
      <c r="BF1366" s="215"/>
      <c r="BG1366" s="215"/>
      <c r="BH1366" s="201"/>
      <c r="BJ1366" s="114"/>
      <c r="BK1366" s="114"/>
      <c r="BL1366" s="114"/>
      <c r="BM1366" s="114"/>
      <c r="BN1366" s="114"/>
      <c r="BP1366" s="114"/>
      <c r="BQ1366" s="115"/>
      <c r="BR1366" s="115"/>
      <c r="BS1366" s="115"/>
      <c r="BT1366" s="115"/>
      <c r="BU1366" s="115"/>
      <c r="BV1366" s="115"/>
      <c r="BW1366" s="115"/>
      <c r="BX1366" s="115"/>
      <c r="BY1366" s="115"/>
      <c r="BZ1366" s="115"/>
      <c r="CA1366" s="115"/>
      <c r="CB1366" s="115"/>
      <c r="CC1366" s="201"/>
      <c r="CD1366" s="201"/>
      <c r="CE1366" s="201"/>
      <c r="CG1366" s="223"/>
      <c r="CH1366" s="223"/>
      <c r="CI1366" s="223"/>
      <c r="CJ1366" s="223"/>
      <c r="CK1366" s="223"/>
      <c r="CL1366" s="223"/>
      <c r="CM1366" s="223"/>
      <c r="CN1366" s="223"/>
      <c r="CO1366" s="223"/>
      <c r="CP1366" s="223"/>
      <c r="CQ1366" s="223"/>
      <c r="CR1366" s="223"/>
      <c r="CS1366" s="223"/>
      <c r="CT1366" s="223"/>
      <c r="CU1366" s="223"/>
      <c r="CV1366" s="223"/>
      <c r="CW1366" s="201"/>
      <c r="CX1366" s="201"/>
    </row>
    <row r="1367" spans="3:102">
      <c r="C1367" s="116"/>
      <c r="E1367" s="205"/>
      <c r="F1367" s="205"/>
      <c r="G1367" s="205"/>
      <c r="H1367" s="205"/>
      <c r="I1367" s="205"/>
      <c r="K1367" s="114"/>
      <c r="L1367" s="114"/>
      <c r="M1367" s="114"/>
      <c r="N1367" s="114"/>
      <c r="O1367" s="114"/>
      <c r="Q1367" s="115"/>
      <c r="R1367" s="115"/>
      <c r="S1367" s="115"/>
      <c r="T1367" s="115"/>
      <c r="U1367" s="115"/>
      <c r="W1367" s="223"/>
      <c r="Z1367" s="205"/>
      <c r="AA1367" s="204"/>
      <c r="AB1367" s="204"/>
      <c r="AC1367" s="114"/>
      <c r="AD1367" s="221"/>
      <c r="AE1367" s="221"/>
      <c r="AF1367" s="115"/>
      <c r="AG1367" s="115"/>
      <c r="AH1367" s="115"/>
      <c r="AI1367" s="115"/>
      <c r="AJ1367" s="115"/>
      <c r="AK1367" s="202"/>
      <c r="AL1367" s="222"/>
      <c r="AO1367" s="205"/>
      <c r="AP1367" s="205"/>
      <c r="AQ1367" s="205"/>
      <c r="AR1367" s="205"/>
      <c r="AS1367" s="205"/>
      <c r="AT1367" s="205"/>
      <c r="AU1367" s="205"/>
      <c r="AV1367" s="205"/>
      <c r="AW1367" s="205"/>
      <c r="AX1367" s="205"/>
      <c r="AY1367" s="205"/>
      <c r="AZ1367" s="205"/>
      <c r="BA1367" s="205"/>
      <c r="BB1367" s="205"/>
      <c r="BC1367" s="205"/>
      <c r="BD1367" s="205"/>
      <c r="BE1367" s="215"/>
      <c r="BF1367" s="215"/>
      <c r="BG1367" s="215"/>
      <c r="BH1367" s="201"/>
      <c r="BJ1367" s="114"/>
      <c r="BK1367" s="114"/>
      <c r="BL1367" s="114"/>
      <c r="BM1367" s="114"/>
      <c r="BN1367" s="114"/>
      <c r="BP1367" s="114"/>
      <c r="BQ1367" s="115"/>
      <c r="BR1367" s="115"/>
      <c r="BS1367" s="115"/>
      <c r="BT1367" s="115"/>
      <c r="BU1367" s="115"/>
      <c r="BV1367" s="115"/>
      <c r="BW1367" s="115"/>
      <c r="BX1367" s="115"/>
      <c r="BY1367" s="115"/>
      <c r="BZ1367" s="115"/>
      <c r="CA1367" s="115"/>
      <c r="CB1367" s="115"/>
      <c r="CC1367" s="201"/>
      <c r="CD1367" s="201"/>
      <c r="CE1367" s="201"/>
      <c r="CG1367" s="223"/>
      <c r="CH1367" s="223"/>
      <c r="CI1367" s="223"/>
      <c r="CJ1367" s="223"/>
      <c r="CK1367" s="223"/>
      <c r="CL1367" s="223"/>
      <c r="CM1367" s="223"/>
      <c r="CN1367" s="223"/>
      <c r="CO1367" s="223"/>
      <c r="CP1367" s="223"/>
      <c r="CQ1367" s="223"/>
      <c r="CR1367" s="223"/>
      <c r="CS1367" s="223"/>
      <c r="CT1367" s="223"/>
      <c r="CU1367" s="223"/>
      <c r="CV1367" s="223"/>
      <c r="CW1367" s="201"/>
      <c r="CX1367" s="201"/>
    </row>
    <row r="1368" spans="3:102">
      <c r="C1368" s="116"/>
      <c r="E1368" s="205"/>
      <c r="F1368" s="205"/>
      <c r="G1368" s="205"/>
      <c r="H1368" s="205"/>
      <c r="I1368" s="205"/>
      <c r="K1368" s="114"/>
      <c r="L1368" s="114"/>
      <c r="M1368" s="114"/>
      <c r="N1368" s="114"/>
      <c r="O1368" s="114"/>
      <c r="Q1368" s="115"/>
      <c r="R1368" s="115"/>
      <c r="S1368" s="115"/>
      <c r="T1368" s="115"/>
      <c r="U1368" s="115"/>
      <c r="W1368" s="223"/>
      <c r="Z1368" s="205"/>
      <c r="AA1368" s="204"/>
      <c r="AB1368" s="204"/>
      <c r="AC1368" s="114"/>
      <c r="AD1368" s="221"/>
      <c r="AE1368" s="221"/>
      <c r="AF1368" s="115"/>
      <c r="AG1368" s="115"/>
      <c r="AH1368" s="115"/>
      <c r="AI1368" s="115"/>
      <c r="AJ1368" s="115"/>
      <c r="AK1368" s="202"/>
      <c r="AL1368" s="222"/>
      <c r="AO1368" s="205"/>
      <c r="AP1368" s="205"/>
      <c r="AQ1368" s="205"/>
      <c r="AR1368" s="205"/>
      <c r="AS1368" s="205"/>
      <c r="AT1368" s="205"/>
      <c r="AU1368" s="205"/>
      <c r="AV1368" s="205"/>
      <c r="AW1368" s="205"/>
      <c r="AX1368" s="205"/>
      <c r="AY1368" s="205"/>
      <c r="AZ1368" s="205"/>
      <c r="BA1368" s="205"/>
      <c r="BB1368" s="205"/>
      <c r="BC1368" s="205"/>
      <c r="BD1368" s="205"/>
      <c r="BE1368" s="215"/>
      <c r="BF1368" s="215"/>
      <c r="BG1368" s="215"/>
      <c r="BH1368" s="201"/>
      <c r="BJ1368" s="114"/>
      <c r="BK1368" s="114"/>
      <c r="BL1368" s="114"/>
      <c r="BM1368" s="114"/>
      <c r="BN1368" s="114"/>
      <c r="BP1368" s="114"/>
      <c r="BQ1368" s="115"/>
      <c r="BR1368" s="115"/>
      <c r="BS1368" s="115"/>
      <c r="BT1368" s="115"/>
      <c r="BU1368" s="115"/>
      <c r="BV1368" s="115"/>
      <c r="BW1368" s="115"/>
      <c r="BX1368" s="115"/>
      <c r="BY1368" s="115"/>
      <c r="BZ1368" s="115"/>
      <c r="CA1368" s="115"/>
      <c r="CB1368" s="115"/>
      <c r="CC1368" s="201"/>
      <c r="CD1368" s="201"/>
      <c r="CE1368" s="201"/>
      <c r="CG1368" s="223"/>
      <c r="CH1368" s="223"/>
      <c r="CI1368" s="223"/>
      <c r="CJ1368" s="223"/>
      <c r="CK1368" s="223"/>
      <c r="CL1368" s="223"/>
      <c r="CM1368" s="223"/>
      <c r="CN1368" s="223"/>
      <c r="CO1368" s="223"/>
      <c r="CP1368" s="223"/>
      <c r="CQ1368" s="223"/>
      <c r="CR1368" s="223"/>
      <c r="CS1368" s="223"/>
      <c r="CT1368" s="223"/>
      <c r="CU1368" s="223"/>
      <c r="CV1368" s="223"/>
      <c r="CW1368" s="201"/>
      <c r="CX1368" s="201"/>
    </row>
    <row r="1369" spans="3:102">
      <c r="C1369" s="116"/>
      <c r="E1369" s="205"/>
      <c r="F1369" s="205"/>
      <c r="G1369" s="205"/>
      <c r="H1369" s="205"/>
      <c r="I1369" s="205"/>
      <c r="K1369" s="114"/>
      <c r="L1369" s="114"/>
      <c r="M1369" s="114"/>
      <c r="N1369" s="114"/>
      <c r="O1369" s="114"/>
      <c r="Q1369" s="115"/>
      <c r="R1369" s="115"/>
      <c r="S1369" s="115"/>
      <c r="T1369" s="115"/>
      <c r="U1369" s="115"/>
      <c r="W1369" s="223"/>
      <c r="Z1369" s="205"/>
      <c r="AA1369" s="204"/>
      <c r="AB1369" s="204"/>
      <c r="AC1369" s="114"/>
      <c r="AD1369" s="221"/>
      <c r="AE1369" s="221"/>
      <c r="AF1369" s="115"/>
      <c r="AG1369" s="115"/>
      <c r="AH1369" s="115"/>
      <c r="AI1369" s="115"/>
      <c r="AJ1369" s="115"/>
      <c r="AK1369" s="202"/>
      <c r="AL1369" s="222"/>
      <c r="AO1369" s="205"/>
      <c r="AP1369" s="205"/>
      <c r="AQ1369" s="205"/>
      <c r="AR1369" s="205"/>
      <c r="AS1369" s="205"/>
      <c r="AT1369" s="205"/>
      <c r="AU1369" s="205"/>
      <c r="AV1369" s="205"/>
      <c r="AW1369" s="205"/>
      <c r="AX1369" s="205"/>
      <c r="AY1369" s="205"/>
      <c r="AZ1369" s="205"/>
      <c r="BA1369" s="205"/>
      <c r="BB1369" s="205"/>
      <c r="BC1369" s="205"/>
      <c r="BD1369" s="205"/>
      <c r="BE1369" s="215"/>
      <c r="BF1369" s="215"/>
      <c r="BG1369" s="215"/>
      <c r="BH1369" s="201"/>
      <c r="BJ1369" s="114"/>
      <c r="BK1369" s="114"/>
      <c r="BL1369" s="114"/>
      <c r="BM1369" s="114"/>
      <c r="BN1369" s="114"/>
      <c r="BP1369" s="114"/>
      <c r="BQ1369" s="115"/>
      <c r="BR1369" s="115"/>
      <c r="BS1369" s="115"/>
      <c r="BT1369" s="115"/>
      <c r="BU1369" s="115"/>
      <c r="BV1369" s="115"/>
      <c r="BW1369" s="115"/>
      <c r="BX1369" s="115"/>
      <c r="BY1369" s="115"/>
      <c r="BZ1369" s="115"/>
      <c r="CA1369" s="115"/>
      <c r="CB1369" s="115"/>
      <c r="CC1369" s="201"/>
      <c r="CD1369" s="201"/>
      <c r="CE1369" s="201"/>
      <c r="CG1369" s="223"/>
      <c r="CH1369" s="223"/>
      <c r="CI1369" s="223"/>
      <c r="CJ1369" s="223"/>
      <c r="CK1369" s="223"/>
      <c r="CL1369" s="223"/>
      <c r="CM1369" s="223"/>
      <c r="CN1369" s="223"/>
      <c r="CO1369" s="223"/>
      <c r="CP1369" s="223"/>
      <c r="CQ1369" s="223"/>
      <c r="CR1369" s="223"/>
      <c r="CS1369" s="223"/>
      <c r="CT1369" s="223"/>
      <c r="CU1369" s="223"/>
      <c r="CV1369" s="223"/>
      <c r="CW1369" s="201"/>
      <c r="CX1369" s="201"/>
    </row>
    <row r="1370" spans="3:102">
      <c r="C1370" s="116"/>
      <c r="E1370" s="205"/>
      <c r="F1370" s="205"/>
      <c r="G1370" s="205"/>
      <c r="H1370" s="205"/>
      <c r="I1370" s="205"/>
      <c r="K1370" s="114"/>
      <c r="L1370" s="114"/>
      <c r="M1370" s="114"/>
      <c r="N1370" s="114"/>
      <c r="O1370" s="114"/>
      <c r="Q1370" s="115"/>
      <c r="R1370" s="115"/>
      <c r="S1370" s="115"/>
      <c r="T1370" s="115"/>
      <c r="U1370" s="115"/>
      <c r="W1370" s="223"/>
      <c r="Z1370" s="205"/>
      <c r="AA1370" s="204"/>
      <c r="AB1370" s="204"/>
      <c r="AC1370" s="114"/>
      <c r="AD1370" s="221"/>
      <c r="AE1370" s="221"/>
      <c r="AF1370" s="115"/>
      <c r="AG1370" s="115"/>
      <c r="AH1370" s="115"/>
      <c r="AI1370" s="115"/>
      <c r="AJ1370" s="115"/>
      <c r="AK1370" s="202"/>
      <c r="AL1370" s="222"/>
      <c r="AO1370" s="205"/>
      <c r="AP1370" s="205"/>
      <c r="AQ1370" s="205"/>
      <c r="AR1370" s="205"/>
      <c r="AS1370" s="205"/>
      <c r="AT1370" s="205"/>
      <c r="AU1370" s="205"/>
      <c r="AV1370" s="205"/>
      <c r="AW1370" s="205"/>
      <c r="AX1370" s="205"/>
      <c r="AY1370" s="205"/>
      <c r="AZ1370" s="205"/>
      <c r="BA1370" s="205"/>
      <c r="BB1370" s="205"/>
      <c r="BC1370" s="205"/>
      <c r="BD1370" s="205"/>
      <c r="BE1370" s="215"/>
      <c r="BF1370" s="215"/>
      <c r="BG1370" s="215"/>
      <c r="BH1370" s="201"/>
      <c r="BJ1370" s="114"/>
      <c r="BK1370" s="114"/>
      <c r="BL1370" s="114"/>
      <c r="BM1370" s="114"/>
      <c r="BN1370" s="114"/>
      <c r="BP1370" s="114"/>
      <c r="BQ1370" s="115"/>
      <c r="BR1370" s="115"/>
      <c r="BS1370" s="115"/>
      <c r="BT1370" s="115"/>
      <c r="BU1370" s="115"/>
      <c r="BV1370" s="115"/>
      <c r="BW1370" s="115"/>
      <c r="BX1370" s="115"/>
      <c r="BY1370" s="115"/>
      <c r="BZ1370" s="115"/>
      <c r="CA1370" s="115"/>
      <c r="CB1370" s="115"/>
      <c r="CC1370" s="201"/>
      <c r="CD1370" s="201"/>
      <c r="CE1370" s="201"/>
      <c r="CG1370" s="223"/>
      <c r="CH1370" s="223"/>
      <c r="CI1370" s="223"/>
      <c r="CJ1370" s="223"/>
      <c r="CK1370" s="223"/>
      <c r="CL1370" s="223"/>
      <c r="CM1370" s="223"/>
      <c r="CN1370" s="223"/>
      <c r="CO1370" s="223"/>
      <c r="CP1370" s="223"/>
      <c r="CQ1370" s="223"/>
      <c r="CR1370" s="223"/>
      <c r="CS1370" s="223"/>
      <c r="CT1370" s="223"/>
      <c r="CU1370" s="223"/>
      <c r="CV1370" s="223"/>
      <c r="CW1370" s="201"/>
      <c r="CX1370" s="201"/>
    </row>
    <row r="1371" spans="3:102">
      <c r="C1371" s="116"/>
      <c r="E1371" s="205"/>
      <c r="F1371" s="205"/>
      <c r="G1371" s="205"/>
      <c r="H1371" s="205"/>
      <c r="I1371" s="205"/>
      <c r="K1371" s="114"/>
      <c r="L1371" s="114"/>
      <c r="M1371" s="114"/>
      <c r="N1371" s="114"/>
      <c r="O1371" s="114"/>
      <c r="Q1371" s="115"/>
      <c r="R1371" s="115"/>
      <c r="S1371" s="115"/>
      <c r="T1371" s="115"/>
      <c r="U1371" s="115"/>
      <c r="W1371" s="223"/>
      <c r="Z1371" s="205"/>
      <c r="AA1371" s="204"/>
      <c r="AB1371" s="204"/>
      <c r="AC1371" s="114"/>
      <c r="AD1371" s="221"/>
      <c r="AE1371" s="221"/>
      <c r="AF1371" s="115"/>
      <c r="AG1371" s="115"/>
      <c r="AH1371" s="115"/>
      <c r="AI1371" s="115"/>
      <c r="AJ1371" s="115"/>
      <c r="AK1371" s="202"/>
      <c r="AL1371" s="222"/>
      <c r="AO1371" s="205"/>
      <c r="AP1371" s="205"/>
      <c r="AQ1371" s="205"/>
      <c r="AR1371" s="205"/>
      <c r="AS1371" s="205"/>
      <c r="AT1371" s="205"/>
      <c r="AU1371" s="205"/>
      <c r="AV1371" s="205"/>
      <c r="AW1371" s="205"/>
      <c r="AX1371" s="205"/>
      <c r="AY1371" s="205"/>
      <c r="AZ1371" s="205"/>
      <c r="BA1371" s="205"/>
      <c r="BB1371" s="205"/>
      <c r="BC1371" s="205"/>
      <c r="BD1371" s="205"/>
      <c r="BE1371" s="215"/>
      <c r="BF1371" s="215"/>
      <c r="BG1371" s="215"/>
      <c r="BH1371" s="201"/>
      <c r="BJ1371" s="114"/>
      <c r="BK1371" s="114"/>
      <c r="BL1371" s="114"/>
      <c r="BM1371" s="114"/>
      <c r="BN1371" s="114"/>
      <c r="BP1371" s="114"/>
      <c r="BQ1371" s="115"/>
      <c r="BR1371" s="115"/>
      <c r="BS1371" s="115"/>
      <c r="BT1371" s="115"/>
      <c r="BU1371" s="115"/>
      <c r="BV1371" s="115"/>
      <c r="BW1371" s="115"/>
      <c r="BX1371" s="115"/>
      <c r="BY1371" s="115"/>
      <c r="BZ1371" s="115"/>
      <c r="CA1371" s="115"/>
      <c r="CB1371" s="115"/>
      <c r="CC1371" s="201"/>
      <c r="CD1371" s="201"/>
      <c r="CE1371" s="201"/>
      <c r="CG1371" s="223"/>
      <c r="CH1371" s="223"/>
      <c r="CI1371" s="223"/>
      <c r="CJ1371" s="223"/>
      <c r="CK1371" s="223"/>
      <c r="CL1371" s="223"/>
      <c r="CM1371" s="223"/>
      <c r="CN1371" s="223"/>
      <c r="CO1371" s="223"/>
      <c r="CP1371" s="223"/>
      <c r="CQ1371" s="223"/>
      <c r="CR1371" s="223"/>
      <c r="CS1371" s="223"/>
      <c r="CT1371" s="223"/>
      <c r="CU1371" s="223"/>
      <c r="CV1371" s="223"/>
      <c r="CW1371" s="201"/>
      <c r="CX1371" s="201"/>
    </row>
    <row r="1372" spans="3:102">
      <c r="C1372" s="116"/>
      <c r="E1372" s="205"/>
      <c r="F1372" s="205"/>
      <c r="G1372" s="205"/>
      <c r="H1372" s="205"/>
      <c r="I1372" s="205"/>
      <c r="K1372" s="114"/>
      <c r="L1372" s="114"/>
      <c r="M1372" s="114"/>
      <c r="N1372" s="114"/>
      <c r="O1372" s="114"/>
      <c r="Q1372" s="115"/>
      <c r="R1372" s="115"/>
      <c r="S1372" s="115"/>
      <c r="T1372" s="115"/>
      <c r="U1372" s="115"/>
      <c r="W1372" s="223"/>
      <c r="Z1372" s="205"/>
      <c r="AA1372" s="204"/>
      <c r="AB1372" s="204"/>
      <c r="AC1372" s="114"/>
      <c r="AD1372" s="221"/>
      <c r="AE1372" s="221"/>
      <c r="AF1372" s="115"/>
      <c r="AG1372" s="115"/>
      <c r="AH1372" s="115"/>
      <c r="AI1372" s="115"/>
      <c r="AJ1372" s="115"/>
      <c r="AK1372" s="202"/>
      <c r="AL1372" s="222"/>
      <c r="AO1372" s="205"/>
      <c r="AP1372" s="205"/>
      <c r="AQ1372" s="205"/>
      <c r="AR1372" s="205"/>
      <c r="AS1372" s="205"/>
      <c r="AT1372" s="205"/>
      <c r="AU1372" s="205"/>
      <c r="AV1372" s="205"/>
      <c r="AW1372" s="205"/>
      <c r="AX1372" s="205"/>
      <c r="AY1372" s="205"/>
      <c r="AZ1372" s="205"/>
      <c r="BA1372" s="205"/>
      <c r="BB1372" s="205"/>
      <c r="BC1372" s="205"/>
      <c r="BD1372" s="205"/>
      <c r="BE1372" s="215"/>
      <c r="BF1372" s="215"/>
      <c r="BG1372" s="215"/>
      <c r="BH1372" s="201"/>
      <c r="BJ1372" s="114"/>
      <c r="BK1372" s="114"/>
      <c r="BL1372" s="114"/>
      <c r="BM1372" s="114"/>
      <c r="BN1372" s="114"/>
      <c r="BP1372" s="114"/>
      <c r="BQ1372" s="115"/>
      <c r="BR1372" s="115"/>
      <c r="BS1372" s="115"/>
      <c r="BT1372" s="115"/>
      <c r="BU1372" s="115"/>
      <c r="BV1372" s="115"/>
      <c r="BW1372" s="115"/>
      <c r="BX1372" s="115"/>
      <c r="BY1372" s="115"/>
      <c r="BZ1372" s="115"/>
      <c r="CA1372" s="115"/>
      <c r="CB1372" s="115"/>
      <c r="CC1372" s="201"/>
      <c r="CD1372" s="201"/>
      <c r="CE1372" s="201"/>
      <c r="CG1372" s="223"/>
      <c r="CH1372" s="223"/>
      <c r="CI1372" s="223"/>
      <c r="CJ1372" s="223"/>
      <c r="CK1372" s="223"/>
      <c r="CL1372" s="223"/>
      <c r="CM1372" s="223"/>
      <c r="CN1372" s="223"/>
      <c r="CO1372" s="223"/>
      <c r="CP1372" s="223"/>
      <c r="CQ1372" s="223"/>
      <c r="CR1372" s="223"/>
      <c r="CS1372" s="223"/>
      <c r="CT1372" s="223"/>
      <c r="CU1372" s="223"/>
      <c r="CV1372" s="223"/>
      <c r="CW1372" s="201"/>
      <c r="CX1372" s="201"/>
    </row>
    <row r="1373" spans="3:102">
      <c r="C1373" s="116"/>
      <c r="E1373" s="205"/>
      <c r="F1373" s="205"/>
      <c r="G1373" s="205"/>
      <c r="H1373" s="205"/>
      <c r="I1373" s="205"/>
      <c r="K1373" s="114"/>
      <c r="L1373" s="114"/>
      <c r="M1373" s="114"/>
      <c r="N1373" s="114"/>
      <c r="O1373" s="114"/>
      <c r="Q1373" s="115"/>
      <c r="R1373" s="115"/>
      <c r="S1373" s="115"/>
      <c r="T1373" s="115"/>
      <c r="U1373" s="115"/>
      <c r="W1373" s="223"/>
      <c r="Z1373" s="205"/>
      <c r="AA1373" s="204"/>
      <c r="AB1373" s="204"/>
      <c r="AC1373" s="114"/>
      <c r="AD1373" s="221"/>
      <c r="AE1373" s="221"/>
      <c r="AF1373" s="115"/>
      <c r="AG1373" s="115"/>
      <c r="AH1373" s="115"/>
      <c r="AI1373" s="115"/>
      <c r="AJ1373" s="115"/>
      <c r="AK1373" s="202"/>
      <c r="AL1373" s="222"/>
      <c r="AO1373" s="205"/>
      <c r="AP1373" s="205"/>
      <c r="AQ1373" s="205"/>
      <c r="AR1373" s="205"/>
      <c r="AS1373" s="205"/>
      <c r="AT1373" s="205"/>
      <c r="AU1373" s="205"/>
      <c r="AV1373" s="205"/>
      <c r="AW1373" s="205"/>
      <c r="AX1373" s="205"/>
      <c r="AY1373" s="205"/>
      <c r="AZ1373" s="205"/>
      <c r="BA1373" s="205"/>
      <c r="BB1373" s="205"/>
      <c r="BC1373" s="205"/>
      <c r="BD1373" s="205"/>
      <c r="BE1373" s="215"/>
      <c r="BF1373" s="215"/>
      <c r="BG1373" s="215"/>
      <c r="BH1373" s="201"/>
      <c r="BJ1373" s="114"/>
      <c r="BK1373" s="114"/>
      <c r="BL1373" s="114"/>
      <c r="BM1373" s="114"/>
      <c r="BN1373" s="114"/>
      <c r="BP1373" s="114"/>
      <c r="BQ1373" s="115"/>
      <c r="BR1373" s="115"/>
      <c r="BS1373" s="115"/>
      <c r="BT1373" s="115"/>
      <c r="BU1373" s="115"/>
      <c r="BV1373" s="115"/>
      <c r="BW1373" s="115"/>
      <c r="BX1373" s="115"/>
      <c r="BY1373" s="115"/>
      <c r="BZ1373" s="115"/>
      <c r="CA1373" s="115"/>
      <c r="CB1373" s="115"/>
      <c r="CC1373" s="201"/>
      <c r="CD1373" s="201"/>
      <c r="CE1373" s="201"/>
      <c r="CG1373" s="223"/>
      <c r="CH1373" s="223"/>
      <c r="CI1373" s="223"/>
      <c r="CJ1373" s="223"/>
      <c r="CK1373" s="223"/>
      <c r="CL1373" s="223"/>
      <c r="CM1373" s="223"/>
      <c r="CN1373" s="223"/>
      <c r="CO1373" s="223"/>
      <c r="CP1373" s="223"/>
      <c r="CQ1373" s="223"/>
      <c r="CR1373" s="223"/>
      <c r="CS1373" s="223"/>
      <c r="CT1373" s="223"/>
      <c r="CU1373" s="223"/>
      <c r="CV1373" s="223"/>
      <c r="CW1373" s="201"/>
      <c r="CX1373" s="201"/>
    </row>
    <row r="1374" spans="3:102">
      <c r="C1374" s="116"/>
      <c r="E1374" s="205"/>
      <c r="F1374" s="205"/>
      <c r="G1374" s="205"/>
      <c r="H1374" s="205"/>
      <c r="I1374" s="205"/>
      <c r="K1374" s="114"/>
      <c r="L1374" s="114"/>
      <c r="M1374" s="114"/>
      <c r="N1374" s="114"/>
      <c r="O1374" s="114"/>
      <c r="Q1374" s="115"/>
      <c r="R1374" s="115"/>
      <c r="S1374" s="115"/>
      <c r="T1374" s="115"/>
      <c r="U1374" s="115"/>
      <c r="W1374" s="223"/>
      <c r="Z1374" s="205"/>
      <c r="AA1374" s="204"/>
      <c r="AB1374" s="204"/>
      <c r="AC1374" s="114"/>
      <c r="AD1374" s="221"/>
      <c r="AE1374" s="221"/>
      <c r="AF1374" s="115"/>
      <c r="AG1374" s="115"/>
      <c r="AH1374" s="115"/>
      <c r="AI1374" s="115"/>
      <c r="AJ1374" s="115"/>
      <c r="AK1374" s="202"/>
      <c r="AL1374" s="222"/>
      <c r="AO1374" s="205"/>
      <c r="AP1374" s="205"/>
      <c r="AQ1374" s="205"/>
      <c r="AR1374" s="205"/>
      <c r="AS1374" s="205"/>
      <c r="AT1374" s="205"/>
      <c r="AU1374" s="205"/>
      <c r="AV1374" s="205"/>
      <c r="AW1374" s="205"/>
      <c r="AX1374" s="205"/>
      <c r="AY1374" s="205"/>
      <c r="AZ1374" s="205"/>
      <c r="BA1374" s="205"/>
      <c r="BB1374" s="205"/>
      <c r="BC1374" s="205"/>
      <c r="BD1374" s="205"/>
      <c r="BE1374" s="215"/>
      <c r="BF1374" s="215"/>
      <c r="BG1374" s="215"/>
      <c r="BH1374" s="201"/>
      <c r="BJ1374" s="114"/>
      <c r="BK1374" s="114"/>
      <c r="BL1374" s="114"/>
      <c r="BM1374" s="114"/>
      <c r="BN1374" s="114"/>
      <c r="BP1374" s="114"/>
      <c r="BQ1374" s="115"/>
      <c r="BR1374" s="115"/>
      <c r="BS1374" s="115"/>
      <c r="BT1374" s="115"/>
      <c r="BU1374" s="115"/>
      <c r="BV1374" s="115"/>
      <c r="BW1374" s="115"/>
      <c r="BX1374" s="115"/>
      <c r="BY1374" s="115"/>
      <c r="BZ1374" s="115"/>
      <c r="CA1374" s="115"/>
      <c r="CB1374" s="115"/>
      <c r="CC1374" s="201"/>
      <c r="CD1374" s="201"/>
      <c r="CE1374" s="201"/>
      <c r="CG1374" s="223"/>
      <c r="CH1374" s="223"/>
      <c r="CI1374" s="223"/>
      <c r="CJ1374" s="223"/>
      <c r="CK1374" s="223"/>
      <c r="CL1374" s="223"/>
      <c r="CM1374" s="223"/>
      <c r="CN1374" s="223"/>
      <c r="CO1374" s="223"/>
      <c r="CP1374" s="223"/>
      <c r="CQ1374" s="223"/>
      <c r="CR1374" s="223"/>
      <c r="CS1374" s="223"/>
      <c r="CT1374" s="223"/>
      <c r="CU1374" s="223"/>
      <c r="CV1374" s="223"/>
      <c r="CW1374" s="201"/>
      <c r="CX1374" s="201"/>
    </row>
    <row r="1375" spans="3:102">
      <c r="C1375" s="116"/>
      <c r="E1375" s="205"/>
      <c r="F1375" s="205"/>
      <c r="G1375" s="205"/>
      <c r="H1375" s="205"/>
      <c r="I1375" s="205"/>
      <c r="K1375" s="114"/>
      <c r="L1375" s="114"/>
      <c r="M1375" s="114"/>
      <c r="N1375" s="114"/>
      <c r="O1375" s="114"/>
      <c r="Q1375" s="115"/>
      <c r="R1375" s="115"/>
      <c r="S1375" s="115"/>
      <c r="T1375" s="115"/>
      <c r="U1375" s="115"/>
      <c r="W1375" s="223"/>
      <c r="Z1375" s="205"/>
      <c r="AA1375" s="204"/>
      <c r="AB1375" s="204"/>
      <c r="AC1375" s="114"/>
      <c r="AD1375" s="221"/>
      <c r="AE1375" s="221"/>
      <c r="AF1375" s="115"/>
      <c r="AG1375" s="115"/>
      <c r="AH1375" s="115"/>
      <c r="AI1375" s="115"/>
      <c r="AJ1375" s="115"/>
      <c r="AK1375" s="202"/>
      <c r="AL1375" s="222"/>
      <c r="AO1375" s="205"/>
      <c r="AP1375" s="205"/>
      <c r="AQ1375" s="205"/>
      <c r="AR1375" s="205"/>
      <c r="AS1375" s="205"/>
      <c r="AT1375" s="205"/>
      <c r="AU1375" s="205"/>
      <c r="AV1375" s="205"/>
      <c r="AW1375" s="205"/>
      <c r="AX1375" s="205"/>
      <c r="AY1375" s="205"/>
      <c r="AZ1375" s="205"/>
      <c r="BA1375" s="205"/>
      <c r="BB1375" s="205"/>
      <c r="BC1375" s="205"/>
      <c r="BD1375" s="205"/>
      <c r="BE1375" s="215"/>
      <c r="BF1375" s="215"/>
      <c r="BG1375" s="215"/>
      <c r="BH1375" s="201"/>
      <c r="BJ1375" s="114"/>
      <c r="BK1375" s="114"/>
      <c r="BL1375" s="114"/>
      <c r="BM1375" s="114"/>
      <c r="BN1375" s="114"/>
      <c r="BP1375" s="114"/>
      <c r="BQ1375" s="115"/>
      <c r="BR1375" s="115"/>
      <c r="BS1375" s="115"/>
      <c r="BT1375" s="115"/>
      <c r="BU1375" s="115"/>
      <c r="BV1375" s="115"/>
      <c r="BW1375" s="115"/>
      <c r="BX1375" s="115"/>
      <c r="BY1375" s="115"/>
      <c r="BZ1375" s="115"/>
      <c r="CA1375" s="115"/>
      <c r="CB1375" s="115"/>
      <c r="CC1375" s="201"/>
      <c r="CD1375" s="201"/>
      <c r="CE1375" s="201"/>
      <c r="CG1375" s="223"/>
      <c r="CH1375" s="223"/>
      <c r="CI1375" s="223"/>
      <c r="CJ1375" s="223"/>
      <c r="CK1375" s="223"/>
      <c r="CL1375" s="223"/>
      <c r="CM1375" s="223"/>
      <c r="CN1375" s="223"/>
      <c r="CO1375" s="223"/>
      <c r="CP1375" s="223"/>
      <c r="CQ1375" s="223"/>
      <c r="CR1375" s="223"/>
      <c r="CS1375" s="223"/>
      <c r="CT1375" s="223"/>
      <c r="CU1375" s="223"/>
      <c r="CV1375" s="223"/>
      <c r="CW1375" s="201"/>
      <c r="CX1375" s="201"/>
    </row>
    <row r="1376" spans="3:102">
      <c r="C1376" s="116"/>
      <c r="E1376" s="205"/>
      <c r="F1376" s="205"/>
      <c r="G1376" s="205"/>
      <c r="H1376" s="205"/>
      <c r="I1376" s="205"/>
      <c r="K1376" s="114"/>
      <c r="L1376" s="114"/>
      <c r="M1376" s="114"/>
      <c r="N1376" s="114"/>
      <c r="O1376" s="114"/>
      <c r="Q1376" s="115"/>
      <c r="R1376" s="115"/>
      <c r="S1376" s="115"/>
      <c r="T1376" s="115"/>
      <c r="U1376" s="115"/>
      <c r="W1376" s="223"/>
      <c r="Z1376" s="205"/>
      <c r="AA1376" s="204"/>
      <c r="AB1376" s="204"/>
      <c r="AC1376" s="114"/>
      <c r="AD1376" s="221"/>
      <c r="AE1376" s="221"/>
      <c r="AF1376" s="115"/>
      <c r="AG1376" s="115"/>
      <c r="AH1376" s="115"/>
      <c r="AI1376" s="115"/>
      <c r="AJ1376" s="115"/>
      <c r="AK1376" s="202"/>
      <c r="AL1376" s="222"/>
      <c r="AO1376" s="205"/>
      <c r="AP1376" s="205"/>
      <c r="AQ1376" s="205"/>
      <c r="AR1376" s="205"/>
      <c r="AS1376" s="205"/>
      <c r="AT1376" s="205"/>
      <c r="AU1376" s="205"/>
      <c r="AV1376" s="205"/>
      <c r="AW1376" s="205"/>
      <c r="AX1376" s="205"/>
      <c r="AY1376" s="205"/>
      <c r="AZ1376" s="205"/>
      <c r="BA1376" s="205"/>
      <c r="BB1376" s="205"/>
      <c r="BC1376" s="205"/>
      <c r="BD1376" s="205"/>
      <c r="BE1376" s="215"/>
      <c r="BF1376" s="215"/>
      <c r="BG1376" s="215"/>
      <c r="BH1376" s="201"/>
      <c r="BJ1376" s="114"/>
      <c r="BK1376" s="114"/>
      <c r="BL1376" s="114"/>
      <c r="BM1376" s="114"/>
      <c r="BN1376" s="114"/>
      <c r="BP1376" s="114"/>
      <c r="BQ1376" s="115"/>
      <c r="BR1376" s="115"/>
      <c r="BS1376" s="115"/>
      <c r="BT1376" s="115"/>
      <c r="BU1376" s="115"/>
      <c r="BV1376" s="115"/>
      <c r="BW1376" s="115"/>
      <c r="BX1376" s="115"/>
      <c r="BY1376" s="115"/>
      <c r="BZ1376" s="115"/>
      <c r="CA1376" s="115"/>
      <c r="CB1376" s="115"/>
      <c r="CC1376" s="201"/>
      <c r="CD1376" s="201"/>
      <c r="CE1376" s="201"/>
      <c r="CG1376" s="223"/>
      <c r="CH1376" s="223"/>
      <c r="CI1376" s="223"/>
      <c r="CJ1376" s="223"/>
      <c r="CK1376" s="223"/>
      <c r="CL1376" s="223"/>
      <c r="CM1376" s="223"/>
      <c r="CN1376" s="223"/>
      <c r="CO1376" s="223"/>
      <c r="CP1376" s="223"/>
      <c r="CQ1376" s="223"/>
      <c r="CR1376" s="223"/>
      <c r="CS1376" s="223"/>
      <c r="CT1376" s="223"/>
      <c r="CU1376" s="223"/>
      <c r="CV1376" s="223"/>
      <c r="CW1376" s="201"/>
      <c r="CX1376" s="201"/>
    </row>
    <row r="1377" spans="3:102">
      <c r="C1377" s="116"/>
      <c r="E1377" s="205"/>
      <c r="F1377" s="205"/>
      <c r="G1377" s="205"/>
      <c r="H1377" s="205"/>
      <c r="I1377" s="205"/>
      <c r="K1377" s="114"/>
      <c r="L1377" s="114"/>
      <c r="M1377" s="114"/>
      <c r="N1377" s="114"/>
      <c r="O1377" s="114"/>
      <c r="Q1377" s="115"/>
      <c r="R1377" s="115"/>
      <c r="S1377" s="115"/>
      <c r="T1377" s="115"/>
      <c r="U1377" s="115"/>
      <c r="W1377" s="223"/>
      <c r="Z1377" s="205"/>
      <c r="AA1377" s="204"/>
      <c r="AB1377" s="204"/>
      <c r="AC1377" s="114"/>
      <c r="AD1377" s="221"/>
      <c r="AE1377" s="221"/>
      <c r="AF1377" s="115"/>
      <c r="AG1377" s="115"/>
      <c r="AH1377" s="115"/>
      <c r="AI1377" s="115"/>
      <c r="AJ1377" s="115"/>
      <c r="AK1377" s="202"/>
      <c r="AL1377" s="222"/>
      <c r="AO1377" s="205"/>
      <c r="AP1377" s="205"/>
      <c r="AQ1377" s="205"/>
      <c r="AR1377" s="205"/>
      <c r="AS1377" s="205"/>
      <c r="AT1377" s="205"/>
      <c r="AU1377" s="205"/>
      <c r="AV1377" s="205"/>
      <c r="AW1377" s="205"/>
      <c r="AX1377" s="205"/>
      <c r="AY1377" s="205"/>
      <c r="AZ1377" s="205"/>
      <c r="BA1377" s="205"/>
      <c r="BB1377" s="205"/>
      <c r="BC1377" s="205"/>
      <c r="BD1377" s="205"/>
      <c r="BE1377" s="215"/>
      <c r="BF1377" s="215"/>
      <c r="BG1377" s="215"/>
      <c r="BH1377" s="201"/>
      <c r="BJ1377" s="114"/>
      <c r="BK1377" s="114"/>
      <c r="BL1377" s="114"/>
      <c r="BM1377" s="114"/>
      <c r="BN1377" s="114"/>
      <c r="BP1377" s="114"/>
      <c r="BQ1377" s="115"/>
      <c r="BR1377" s="115"/>
      <c r="BS1377" s="115"/>
      <c r="BT1377" s="115"/>
      <c r="BU1377" s="115"/>
      <c r="BV1377" s="115"/>
      <c r="BW1377" s="115"/>
      <c r="BX1377" s="115"/>
      <c r="BY1377" s="115"/>
      <c r="BZ1377" s="115"/>
      <c r="CA1377" s="115"/>
      <c r="CB1377" s="115"/>
      <c r="CC1377" s="201"/>
      <c r="CD1377" s="201"/>
      <c r="CE1377" s="201"/>
      <c r="CG1377" s="223"/>
      <c r="CH1377" s="223"/>
      <c r="CI1377" s="223"/>
      <c r="CJ1377" s="223"/>
      <c r="CK1377" s="223"/>
      <c r="CL1377" s="223"/>
      <c r="CM1377" s="223"/>
      <c r="CN1377" s="223"/>
      <c r="CO1377" s="223"/>
      <c r="CP1377" s="223"/>
      <c r="CQ1377" s="223"/>
      <c r="CR1377" s="223"/>
      <c r="CS1377" s="223"/>
      <c r="CT1377" s="223"/>
      <c r="CU1377" s="223"/>
      <c r="CV1377" s="223"/>
      <c r="CW1377" s="201"/>
      <c r="CX1377" s="201"/>
    </row>
    <row r="1378" spans="3:102">
      <c r="C1378" s="116"/>
      <c r="E1378" s="205"/>
      <c r="F1378" s="205"/>
      <c r="G1378" s="205"/>
      <c r="H1378" s="205"/>
      <c r="I1378" s="205"/>
      <c r="K1378" s="114"/>
      <c r="L1378" s="114"/>
      <c r="M1378" s="114"/>
      <c r="N1378" s="114"/>
      <c r="O1378" s="114"/>
      <c r="Q1378" s="115"/>
      <c r="R1378" s="115"/>
      <c r="S1378" s="115"/>
      <c r="T1378" s="115"/>
      <c r="U1378" s="115"/>
      <c r="W1378" s="223"/>
      <c r="Z1378" s="205"/>
      <c r="AA1378" s="204"/>
      <c r="AB1378" s="204"/>
      <c r="AC1378" s="114"/>
      <c r="AD1378" s="221"/>
      <c r="AE1378" s="221"/>
      <c r="AF1378" s="115"/>
      <c r="AG1378" s="115"/>
      <c r="AH1378" s="115"/>
      <c r="AI1378" s="115"/>
      <c r="AJ1378" s="115"/>
      <c r="AK1378" s="202"/>
      <c r="AL1378" s="222"/>
      <c r="AO1378" s="205"/>
      <c r="AP1378" s="205"/>
      <c r="AQ1378" s="205"/>
      <c r="AR1378" s="205"/>
      <c r="AS1378" s="205"/>
      <c r="AT1378" s="205"/>
      <c r="AU1378" s="205"/>
      <c r="AV1378" s="205"/>
      <c r="AW1378" s="205"/>
      <c r="AX1378" s="205"/>
      <c r="AY1378" s="205"/>
      <c r="AZ1378" s="205"/>
      <c r="BA1378" s="205"/>
      <c r="BB1378" s="205"/>
      <c r="BC1378" s="205"/>
      <c r="BD1378" s="205"/>
      <c r="BE1378" s="215"/>
      <c r="BF1378" s="215"/>
      <c r="BG1378" s="215"/>
      <c r="BH1378" s="201"/>
      <c r="BJ1378" s="114"/>
      <c r="BK1378" s="114"/>
      <c r="BL1378" s="114"/>
      <c r="BM1378" s="114"/>
      <c r="BN1378" s="114"/>
      <c r="BP1378" s="114"/>
      <c r="BQ1378" s="115"/>
      <c r="BR1378" s="115"/>
      <c r="BS1378" s="115"/>
      <c r="BT1378" s="115"/>
      <c r="BU1378" s="115"/>
      <c r="BV1378" s="115"/>
      <c r="BW1378" s="115"/>
      <c r="BX1378" s="115"/>
      <c r="BY1378" s="115"/>
      <c r="BZ1378" s="115"/>
      <c r="CA1378" s="115"/>
      <c r="CB1378" s="115"/>
      <c r="CC1378" s="201"/>
      <c r="CD1378" s="201"/>
      <c r="CE1378" s="201"/>
      <c r="CG1378" s="223"/>
      <c r="CH1378" s="223"/>
      <c r="CI1378" s="223"/>
      <c r="CJ1378" s="223"/>
      <c r="CK1378" s="223"/>
      <c r="CL1378" s="223"/>
      <c r="CM1378" s="223"/>
      <c r="CN1378" s="223"/>
      <c r="CO1378" s="223"/>
      <c r="CP1378" s="223"/>
      <c r="CQ1378" s="223"/>
      <c r="CR1378" s="223"/>
      <c r="CS1378" s="223"/>
      <c r="CT1378" s="223"/>
      <c r="CU1378" s="223"/>
      <c r="CV1378" s="223"/>
      <c r="CW1378" s="201"/>
      <c r="CX1378" s="201"/>
    </row>
    <row r="1379" spans="3:102">
      <c r="C1379" s="116"/>
      <c r="E1379" s="205"/>
      <c r="F1379" s="205"/>
      <c r="G1379" s="205"/>
      <c r="H1379" s="205"/>
      <c r="I1379" s="205"/>
      <c r="K1379" s="114"/>
      <c r="L1379" s="114"/>
      <c r="M1379" s="114"/>
      <c r="N1379" s="114"/>
      <c r="O1379" s="114"/>
      <c r="Q1379" s="115"/>
      <c r="R1379" s="115"/>
      <c r="S1379" s="115"/>
      <c r="T1379" s="115"/>
      <c r="U1379" s="115"/>
      <c r="W1379" s="223"/>
      <c r="Z1379" s="205"/>
      <c r="AA1379" s="204"/>
      <c r="AB1379" s="204"/>
      <c r="AC1379" s="114"/>
      <c r="AD1379" s="221"/>
      <c r="AE1379" s="221"/>
      <c r="AF1379" s="115"/>
      <c r="AG1379" s="115"/>
      <c r="AH1379" s="115"/>
      <c r="AI1379" s="115"/>
      <c r="AJ1379" s="115"/>
      <c r="AK1379" s="202"/>
      <c r="AL1379" s="222"/>
      <c r="AO1379" s="205"/>
      <c r="AP1379" s="205"/>
      <c r="AQ1379" s="205"/>
      <c r="AR1379" s="205"/>
      <c r="AS1379" s="205"/>
      <c r="AT1379" s="205"/>
      <c r="AU1379" s="205"/>
      <c r="AV1379" s="205"/>
      <c r="AW1379" s="205"/>
      <c r="AX1379" s="205"/>
      <c r="AY1379" s="205"/>
      <c r="AZ1379" s="205"/>
      <c r="BA1379" s="205"/>
      <c r="BB1379" s="205"/>
      <c r="BC1379" s="205"/>
      <c r="BD1379" s="205"/>
      <c r="BE1379" s="215"/>
      <c r="BF1379" s="215"/>
      <c r="BG1379" s="215"/>
      <c r="BH1379" s="201"/>
      <c r="BJ1379" s="114"/>
      <c r="BK1379" s="114"/>
      <c r="BL1379" s="114"/>
      <c r="BM1379" s="114"/>
      <c r="BN1379" s="114"/>
      <c r="BP1379" s="114"/>
      <c r="BQ1379" s="115"/>
      <c r="BR1379" s="115"/>
      <c r="BS1379" s="115"/>
      <c r="BT1379" s="115"/>
      <c r="BU1379" s="115"/>
      <c r="BV1379" s="115"/>
      <c r="BW1379" s="115"/>
      <c r="BX1379" s="115"/>
      <c r="BY1379" s="115"/>
      <c r="BZ1379" s="115"/>
      <c r="CA1379" s="115"/>
      <c r="CB1379" s="115"/>
      <c r="CC1379" s="201"/>
      <c r="CD1379" s="201"/>
      <c r="CE1379" s="201"/>
      <c r="CG1379" s="223"/>
      <c r="CH1379" s="223"/>
      <c r="CI1379" s="223"/>
      <c r="CJ1379" s="223"/>
      <c r="CK1379" s="223"/>
      <c r="CL1379" s="223"/>
      <c r="CM1379" s="223"/>
      <c r="CN1379" s="223"/>
      <c r="CO1379" s="223"/>
      <c r="CP1379" s="223"/>
      <c r="CQ1379" s="223"/>
      <c r="CR1379" s="223"/>
      <c r="CS1379" s="223"/>
      <c r="CT1379" s="223"/>
      <c r="CU1379" s="223"/>
      <c r="CV1379" s="223"/>
      <c r="CW1379" s="201"/>
      <c r="CX1379" s="201"/>
    </row>
    <row r="1380" spans="3:102">
      <c r="C1380" s="116"/>
      <c r="E1380" s="205"/>
      <c r="F1380" s="205"/>
      <c r="G1380" s="205"/>
      <c r="H1380" s="205"/>
      <c r="I1380" s="205"/>
      <c r="K1380" s="114"/>
      <c r="L1380" s="114"/>
      <c r="M1380" s="114"/>
      <c r="N1380" s="114"/>
      <c r="O1380" s="114"/>
      <c r="Q1380" s="115"/>
      <c r="R1380" s="115"/>
      <c r="S1380" s="115"/>
      <c r="T1380" s="115"/>
      <c r="U1380" s="115"/>
      <c r="W1380" s="223"/>
      <c r="Z1380" s="205"/>
      <c r="AA1380" s="204"/>
      <c r="AB1380" s="204"/>
      <c r="AC1380" s="114"/>
      <c r="AD1380" s="221"/>
      <c r="AE1380" s="221"/>
      <c r="AF1380" s="115"/>
      <c r="AG1380" s="115"/>
      <c r="AH1380" s="115"/>
      <c r="AI1380" s="115"/>
      <c r="AJ1380" s="115"/>
      <c r="AK1380" s="202"/>
      <c r="AL1380" s="222"/>
      <c r="AO1380" s="205"/>
      <c r="AP1380" s="205"/>
      <c r="AQ1380" s="205"/>
      <c r="AR1380" s="205"/>
      <c r="AS1380" s="205"/>
      <c r="AT1380" s="205"/>
      <c r="AU1380" s="205"/>
      <c r="AV1380" s="205"/>
      <c r="AW1380" s="205"/>
      <c r="AX1380" s="205"/>
      <c r="AY1380" s="205"/>
      <c r="AZ1380" s="205"/>
      <c r="BA1380" s="205"/>
      <c r="BB1380" s="205"/>
      <c r="BC1380" s="205"/>
      <c r="BD1380" s="205"/>
      <c r="BE1380" s="215"/>
      <c r="BF1380" s="215"/>
      <c r="BG1380" s="215"/>
      <c r="BH1380" s="201"/>
      <c r="BJ1380" s="114"/>
      <c r="BK1380" s="114"/>
      <c r="BL1380" s="114"/>
      <c r="BM1380" s="114"/>
      <c r="BN1380" s="114"/>
      <c r="BP1380" s="114"/>
      <c r="BQ1380" s="115"/>
      <c r="BR1380" s="115"/>
      <c r="BS1380" s="115"/>
      <c r="BT1380" s="115"/>
      <c r="BU1380" s="115"/>
      <c r="BV1380" s="115"/>
      <c r="BW1380" s="115"/>
      <c r="BX1380" s="115"/>
      <c r="BY1380" s="115"/>
      <c r="BZ1380" s="115"/>
      <c r="CA1380" s="115"/>
      <c r="CB1380" s="115"/>
      <c r="CC1380" s="201"/>
      <c r="CD1380" s="201"/>
      <c r="CE1380" s="201"/>
      <c r="CG1380" s="223"/>
      <c r="CH1380" s="223"/>
      <c r="CI1380" s="223"/>
      <c r="CJ1380" s="223"/>
      <c r="CK1380" s="223"/>
      <c r="CL1380" s="223"/>
      <c r="CM1380" s="223"/>
      <c r="CN1380" s="223"/>
      <c r="CO1380" s="223"/>
      <c r="CP1380" s="223"/>
      <c r="CQ1380" s="223"/>
      <c r="CR1380" s="223"/>
      <c r="CS1380" s="223"/>
      <c r="CT1380" s="223"/>
      <c r="CU1380" s="223"/>
      <c r="CV1380" s="223"/>
      <c r="CW1380" s="201"/>
      <c r="CX1380" s="201"/>
    </row>
    <row r="1381" spans="3:102">
      <c r="C1381" s="116"/>
      <c r="E1381" s="205"/>
      <c r="F1381" s="205"/>
      <c r="G1381" s="205"/>
      <c r="H1381" s="205"/>
      <c r="I1381" s="205"/>
      <c r="K1381" s="114"/>
      <c r="L1381" s="114"/>
      <c r="M1381" s="114"/>
      <c r="N1381" s="114"/>
      <c r="O1381" s="114"/>
      <c r="Q1381" s="115"/>
      <c r="R1381" s="115"/>
      <c r="S1381" s="115"/>
      <c r="T1381" s="115"/>
      <c r="U1381" s="115"/>
      <c r="W1381" s="223"/>
      <c r="Z1381" s="205"/>
      <c r="AA1381" s="204"/>
      <c r="AB1381" s="204"/>
      <c r="AC1381" s="114"/>
      <c r="AD1381" s="221"/>
      <c r="AE1381" s="221"/>
      <c r="AF1381" s="115"/>
      <c r="AG1381" s="115"/>
      <c r="AH1381" s="115"/>
      <c r="AI1381" s="115"/>
      <c r="AJ1381" s="115"/>
      <c r="AK1381" s="202"/>
      <c r="AL1381" s="222"/>
      <c r="AO1381" s="205"/>
      <c r="AP1381" s="205"/>
      <c r="AQ1381" s="205"/>
      <c r="AR1381" s="205"/>
      <c r="AS1381" s="205"/>
      <c r="AT1381" s="205"/>
      <c r="AU1381" s="205"/>
      <c r="AV1381" s="205"/>
      <c r="AW1381" s="205"/>
      <c r="AX1381" s="205"/>
      <c r="AY1381" s="205"/>
      <c r="AZ1381" s="205"/>
      <c r="BA1381" s="205"/>
      <c r="BB1381" s="205"/>
      <c r="BC1381" s="205"/>
      <c r="BD1381" s="205"/>
      <c r="BE1381" s="215"/>
      <c r="BF1381" s="215"/>
      <c r="BG1381" s="215"/>
      <c r="BH1381" s="201"/>
      <c r="BJ1381" s="114"/>
      <c r="BK1381" s="114"/>
      <c r="BL1381" s="114"/>
      <c r="BM1381" s="114"/>
      <c r="BN1381" s="114"/>
      <c r="BP1381" s="114"/>
      <c r="BQ1381" s="115"/>
      <c r="BR1381" s="115"/>
      <c r="BS1381" s="115"/>
      <c r="BT1381" s="115"/>
      <c r="BU1381" s="115"/>
      <c r="BV1381" s="115"/>
      <c r="BW1381" s="115"/>
      <c r="BX1381" s="115"/>
      <c r="BY1381" s="115"/>
      <c r="BZ1381" s="115"/>
      <c r="CA1381" s="115"/>
      <c r="CB1381" s="115"/>
      <c r="CC1381" s="201"/>
      <c r="CD1381" s="201"/>
      <c r="CE1381" s="201"/>
      <c r="CG1381" s="223"/>
      <c r="CH1381" s="223"/>
      <c r="CI1381" s="223"/>
      <c r="CJ1381" s="223"/>
      <c r="CK1381" s="223"/>
      <c r="CL1381" s="223"/>
      <c r="CM1381" s="223"/>
      <c r="CN1381" s="223"/>
      <c r="CO1381" s="223"/>
      <c r="CP1381" s="223"/>
      <c r="CQ1381" s="223"/>
      <c r="CR1381" s="223"/>
      <c r="CS1381" s="223"/>
      <c r="CT1381" s="223"/>
      <c r="CU1381" s="223"/>
      <c r="CV1381" s="223"/>
      <c r="CW1381" s="201"/>
      <c r="CX1381" s="201"/>
    </row>
    <row r="1382" spans="3:102">
      <c r="C1382" s="116"/>
      <c r="E1382" s="205"/>
      <c r="F1382" s="205"/>
      <c r="G1382" s="205"/>
      <c r="H1382" s="205"/>
      <c r="I1382" s="205"/>
      <c r="K1382" s="114"/>
      <c r="L1382" s="114"/>
      <c r="M1382" s="114"/>
      <c r="N1382" s="114"/>
      <c r="O1382" s="114"/>
      <c r="Q1382" s="115"/>
      <c r="R1382" s="115"/>
      <c r="S1382" s="115"/>
      <c r="T1382" s="115"/>
      <c r="U1382" s="115"/>
      <c r="W1382" s="223"/>
      <c r="Z1382" s="205"/>
      <c r="AA1382" s="204"/>
      <c r="AB1382" s="204"/>
      <c r="AC1382" s="114"/>
      <c r="AD1382" s="221"/>
      <c r="AE1382" s="221"/>
      <c r="AF1382" s="115"/>
      <c r="AG1382" s="115"/>
      <c r="AH1382" s="115"/>
      <c r="AI1382" s="115"/>
      <c r="AJ1382" s="115"/>
      <c r="AK1382" s="202"/>
      <c r="AL1382" s="222"/>
      <c r="AO1382" s="205"/>
      <c r="AP1382" s="205"/>
      <c r="AQ1382" s="205"/>
      <c r="AR1382" s="205"/>
      <c r="AS1382" s="205"/>
      <c r="AT1382" s="205"/>
      <c r="AU1382" s="205"/>
      <c r="AV1382" s="205"/>
      <c r="AW1382" s="205"/>
      <c r="AX1382" s="205"/>
      <c r="AY1382" s="205"/>
      <c r="AZ1382" s="205"/>
      <c r="BA1382" s="205"/>
      <c r="BB1382" s="205"/>
      <c r="BC1382" s="205"/>
      <c r="BD1382" s="205"/>
      <c r="BE1382" s="215"/>
      <c r="BF1382" s="215"/>
      <c r="BG1382" s="215"/>
      <c r="BH1382" s="201"/>
      <c r="BJ1382" s="114"/>
      <c r="BK1382" s="114"/>
      <c r="BL1382" s="114"/>
      <c r="BM1382" s="114"/>
      <c r="BN1382" s="114"/>
      <c r="BP1382" s="114"/>
      <c r="BQ1382" s="115"/>
      <c r="BR1382" s="115"/>
      <c r="BS1382" s="115"/>
      <c r="BT1382" s="115"/>
      <c r="BU1382" s="115"/>
      <c r="BV1382" s="115"/>
      <c r="BW1382" s="115"/>
      <c r="BX1382" s="115"/>
      <c r="BY1382" s="115"/>
      <c r="BZ1382" s="115"/>
      <c r="CA1382" s="115"/>
      <c r="CB1382" s="115"/>
      <c r="CC1382" s="201"/>
      <c r="CD1382" s="201"/>
      <c r="CE1382" s="201"/>
      <c r="CG1382" s="223"/>
      <c r="CH1382" s="223"/>
      <c r="CI1382" s="223"/>
      <c r="CJ1382" s="223"/>
      <c r="CK1382" s="223"/>
      <c r="CL1382" s="223"/>
      <c r="CM1382" s="223"/>
      <c r="CN1382" s="223"/>
      <c r="CO1382" s="223"/>
      <c r="CP1382" s="223"/>
      <c r="CQ1382" s="223"/>
      <c r="CR1382" s="223"/>
      <c r="CS1382" s="223"/>
      <c r="CT1382" s="223"/>
      <c r="CU1382" s="223"/>
      <c r="CV1382" s="223"/>
      <c r="CW1382" s="201"/>
      <c r="CX1382" s="201"/>
    </row>
    <row r="1383" spans="3:102">
      <c r="C1383" s="116"/>
      <c r="E1383" s="205"/>
      <c r="F1383" s="205"/>
      <c r="G1383" s="205"/>
      <c r="H1383" s="205"/>
      <c r="I1383" s="205"/>
      <c r="K1383" s="114"/>
      <c r="L1383" s="114"/>
      <c r="M1383" s="114"/>
      <c r="N1383" s="114"/>
      <c r="O1383" s="114"/>
      <c r="Q1383" s="115"/>
      <c r="R1383" s="115"/>
      <c r="S1383" s="115"/>
      <c r="T1383" s="115"/>
      <c r="U1383" s="115"/>
      <c r="W1383" s="223"/>
      <c r="Z1383" s="205"/>
      <c r="AA1383" s="204"/>
      <c r="AB1383" s="204"/>
      <c r="AC1383" s="114"/>
      <c r="AD1383" s="221"/>
      <c r="AE1383" s="221"/>
      <c r="AF1383" s="115"/>
      <c r="AG1383" s="115"/>
      <c r="AH1383" s="115"/>
      <c r="AI1383" s="115"/>
      <c r="AJ1383" s="115"/>
      <c r="AK1383" s="202"/>
      <c r="AL1383" s="222"/>
      <c r="AO1383" s="205"/>
      <c r="AP1383" s="205"/>
      <c r="AQ1383" s="205"/>
      <c r="AR1383" s="205"/>
      <c r="AS1383" s="205"/>
      <c r="AT1383" s="205"/>
      <c r="AU1383" s="205"/>
      <c r="AV1383" s="205"/>
      <c r="AW1383" s="205"/>
      <c r="AX1383" s="205"/>
      <c r="AY1383" s="205"/>
      <c r="AZ1383" s="205"/>
      <c r="BA1383" s="205"/>
      <c r="BB1383" s="205"/>
      <c r="BC1383" s="205"/>
      <c r="BD1383" s="205"/>
      <c r="BE1383" s="215"/>
      <c r="BF1383" s="215"/>
      <c r="BG1383" s="215"/>
      <c r="BH1383" s="201"/>
      <c r="BJ1383" s="114"/>
      <c r="BK1383" s="114"/>
      <c r="BL1383" s="114"/>
      <c r="BM1383" s="114"/>
      <c r="BN1383" s="114"/>
      <c r="BP1383" s="114"/>
      <c r="BQ1383" s="115"/>
      <c r="BR1383" s="115"/>
      <c r="BS1383" s="115"/>
      <c r="BT1383" s="115"/>
      <c r="BU1383" s="115"/>
      <c r="BV1383" s="115"/>
      <c r="BW1383" s="115"/>
      <c r="BX1383" s="115"/>
      <c r="BY1383" s="115"/>
      <c r="BZ1383" s="115"/>
      <c r="CA1383" s="115"/>
      <c r="CB1383" s="115"/>
      <c r="CC1383" s="201"/>
      <c r="CD1383" s="201"/>
      <c r="CE1383" s="201"/>
      <c r="CG1383" s="223"/>
      <c r="CH1383" s="223"/>
      <c r="CI1383" s="223"/>
      <c r="CJ1383" s="223"/>
      <c r="CK1383" s="223"/>
      <c r="CL1383" s="223"/>
      <c r="CM1383" s="223"/>
      <c r="CN1383" s="223"/>
      <c r="CO1383" s="223"/>
      <c r="CP1383" s="223"/>
      <c r="CQ1383" s="223"/>
      <c r="CR1383" s="223"/>
      <c r="CS1383" s="223"/>
      <c r="CT1383" s="223"/>
      <c r="CU1383" s="223"/>
      <c r="CV1383" s="223"/>
      <c r="CW1383" s="201"/>
      <c r="CX1383" s="201"/>
    </row>
    <row r="1384" spans="3:102">
      <c r="C1384" s="116"/>
      <c r="E1384" s="205"/>
      <c r="F1384" s="205"/>
      <c r="G1384" s="205"/>
      <c r="H1384" s="205"/>
      <c r="I1384" s="205"/>
      <c r="K1384" s="114"/>
      <c r="L1384" s="114"/>
      <c r="M1384" s="114"/>
      <c r="N1384" s="114"/>
      <c r="O1384" s="114"/>
      <c r="Q1384" s="115"/>
      <c r="R1384" s="115"/>
      <c r="S1384" s="115"/>
      <c r="T1384" s="115"/>
      <c r="U1384" s="115"/>
      <c r="W1384" s="223"/>
      <c r="Z1384" s="205"/>
      <c r="AA1384" s="204"/>
      <c r="AB1384" s="204"/>
      <c r="AC1384" s="114"/>
      <c r="AD1384" s="221"/>
      <c r="AE1384" s="221"/>
      <c r="AF1384" s="115"/>
      <c r="AG1384" s="115"/>
      <c r="AH1384" s="115"/>
      <c r="AI1384" s="115"/>
      <c r="AJ1384" s="115"/>
      <c r="AK1384" s="202"/>
      <c r="AL1384" s="222"/>
      <c r="AO1384" s="205"/>
      <c r="AP1384" s="205"/>
      <c r="AQ1384" s="205"/>
      <c r="AR1384" s="205"/>
      <c r="AS1384" s="205"/>
      <c r="AT1384" s="205"/>
      <c r="AU1384" s="205"/>
      <c r="AV1384" s="205"/>
      <c r="AW1384" s="205"/>
      <c r="AX1384" s="205"/>
      <c r="AY1384" s="205"/>
      <c r="AZ1384" s="205"/>
      <c r="BA1384" s="205"/>
      <c r="BB1384" s="205"/>
      <c r="BC1384" s="205"/>
      <c r="BD1384" s="205"/>
      <c r="BE1384" s="215"/>
      <c r="BF1384" s="215"/>
      <c r="BG1384" s="215"/>
      <c r="BH1384" s="201"/>
      <c r="BJ1384" s="114"/>
      <c r="BK1384" s="114"/>
      <c r="BL1384" s="114"/>
      <c r="BM1384" s="114"/>
      <c r="BN1384" s="114"/>
      <c r="BP1384" s="114"/>
      <c r="BQ1384" s="115"/>
      <c r="BR1384" s="115"/>
      <c r="BS1384" s="115"/>
      <c r="BT1384" s="115"/>
      <c r="BU1384" s="115"/>
      <c r="BV1384" s="115"/>
      <c r="BW1384" s="115"/>
      <c r="BX1384" s="115"/>
      <c r="BY1384" s="115"/>
      <c r="BZ1384" s="115"/>
      <c r="CA1384" s="115"/>
      <c r="CB1384" s="115"/>
      <c r="CC1384" s="201"/>
      <c r="CD1384" s="201"/>
      <c r="CE1384" s="201"/>
      <c r="CG1384" s="223"/>
      <c r="CH1384" s="223"/>
      <c r="CI1384" s="223"/>
      <c r="CJ1384" s="223"/>
      <c r="CK1384" s="223"/>
      <c r="CL1384" s="223"/>
      <c r="CM1384" s="223"/>
      <c r="CN1384" s="223"/>
      <c r="CO1384" s="223"/>
      <c r="CP1384" s="223"/>
      <c r="CQ1384" s="223"/>
      <c r="CR1384" s="223"/>
      <c r="CS1384" s="223"/>
      <c r="CT1384" s="223"/>
      <c r="CU1384" s="223"/>
      <c r="CV1384" s="223"/>
      <c r="CW1384" s="201"/>
      <c r="CX1384" s="201"/>
    </row>
    <row r="1385" spans="3:102">
      <c r="C1385" s="116"/>
      <c r="E1385" s="205"/>
      <c r="F1385" s="205"/>
      <c r="G1385" s="205"/>
      <c r="H1385" s="205"/>
      <c r="I1385" s="205"/>
      <c r="K1385" s="114"/>
      <c r="L1385" s="114"/>
      <c r="M1385" s="114"/>
      <c r="N1385" s="114"/>
      <c r="O1385" s="114"/>
      <c r="Q1385" s="115"/>
      <c r="R1385" s="115"/>
      <c r="S1385" s="115"/>
      <c r="T1385" s="115"/>
      <c r="U1385" s="115"/>
      <c r="W1385" s="223"/>
      <c r="Z1385" s="205"/>
      <c r="AA1385" s="204"/>
      <c r="AB1385" s="204"/>
      <c r="AC1385" s="114"/>
      <c r="AD1385" s="221"/>
      <c r="AE1385" s="221"/>
      <c r="AF1385" s="115"/>
      <c r="AG1385" s="115"/>
      <c r="AH1385" s="115"/>
      <c r="AI1385" s="115"/>
      <c r="AJ1385" s="115"/>
      <c r="AK1385" s="202"/>
      <c r="AL1385" s="222"/>
      <c r="AO1385" s="205"/>
      <c r="AP1385" s="205"/>
      <c r="AQ1385" s="205"/>
      <c r="AR1385" s="205"/>
      <c r="AS1385" s="205"/>
      <c r="AT1385" s="205"/>
      <c r="AU1385" s="205"/>
      <c r="AV1385" s="205"/>
      <c r="AW1385" s="205"/>
      <c r="AX1385" s="205"/>
      <c r="AY1385" s="205"/>
      <c r="AZ1385" s="205"/>
      <c r="BA1385" s="205"/>
      <c r="BB1385" s="205"/>
      <c r="BC1385" s="205"/>
      <c r="BD1385" s="205"/>
      <c r="BE1385" s="215"/>
      <c r="BF1385" s="215"/>
      <c r="BG1385" s="215"/>
      <c r="BH1385" s="201"/>
      <c r="BJ1385" s="114"/>
      <c r="BK1385" s="114"/>
      <c r="BL1385" s="114"/>
      <c r="BM1385" s="114"/>
      <c r="BN1385" s="114"/>
      <c r="BP1385" s="114"/>
      <c r="BQ1385" s="115"/>
      <c r="BR1385" s="115"/>
      <c r="BS1385" s="115"/>
      <c r="BT1385" s="115"/>
      <c r="BU1385" s="115"/>
      <c r="BV1385" s="115"/>
      <c r="BW1385" s="115"/>
      <c r="BX1385" s="115"/>
      <c r="BY1385" s="115"/>
      <c r="BZ1385" s="115"/>
      <c r="CA1385" s="115"/>
      <c r="CB1385" s="115"/>
      <c r="CC1385" s="201"/>
      <c r="CD1385" s="201"/>
      <c r="CE1385" s="201"/>
      <c r="CG1385" s="223"/>
      <c r="CH1385" s="223"/>
      <c r="CI1385" s="223"/>
      <c r="CJ1385" s="223"/>
      <c r="CK1385" s="223"/>
      <c r="CL1385" s="223"/>
      <c r="CM1385" s="223"/>
      <c r="CN1385" s="223"/>
      <c r="CO1385" s="223"/>
      <c r="CP1385" s="223"/>
      <c r="CQ1385" s="223"/>
      <c r="CR1385" s="223"/>
      <c r="CS1385" s="223"/>
      <c r="CT1385" s="223"/>
      <c r="CU1385" s="223"/>
      <c r="CV1385" s="223"/>
      <c r="CW1385" s="201"/>
      <c r="CX1385" s="201"/>
    </row>
    <row r="1386" spans="3:102">
      <c r="C1386" s="116"/>
      <c r="E1386" s="205"/>
      <c r="F1386" s="205"/>
      <c r="G1386" s="205"/>
      <c r="H1386" s="205"/>
      <c r="I1386" s="205"/>
      <c r="K1386" s="114"/>
      <c r="L1386" s="114"/>
      <c r="M1386" s="114"/>
      <c r="N1386" s="114"/>
      <c r="O1386" s="114"/>
      <c r="Q1386" s="115"/>
      <c r="R1386" s="115"/>
      <c r="S1386" s="115"/>
      <c r="T1386" s="115"/>
      <c r="U1386" s="115"/>
      <c r="W1386" s="223"/>
      <c r="Z1386" s="205"/>
      <c r="AA1386" s="204"/>
      <c r="AB1386" s="204"/>
      <c r="AC1386" s="114"/>
      <c r="AD1386" s="221"/>
      <c r="AE1386" s="221"/>
      <c r="AF1386" s="115"/>
      <c r="AG1386" s="115"/>
      <c r="AH1386" s="115"/>
      <c r="AI1386" s="115"/>
      <c r="AJ1386" s="115"/>
      <c r="AK1386" s="202"/>
      <c r="AL1386" s="222"/>
      <c r="AO1386" s="205"/>
      <c r="AP1386" s="205"/>
      <c r="AQ1386" s="205"/>
      <c r="AR1386" s="205"/>
      <c r="AS1386" s="205"/>
      <c r="AT1386" s="205"/>
      <c r="AU1386" s="205"/>
      <c r="AV1386" s="205"/>
      <c r="AW1386" s="205"/>
      <c r="AX1386" s="205"/>
      <c r="AY1386" s="205"/>
      <c r="AZ1386" s="205"/>
      <c r="BA1386" s="205"/>
      <c r="BB1386" s="205"/>
      <c r="BC1386" s="205"/>
      <c r="BD1386" s="205"/>
      <c r="BE1386" s="215"/>
      <c r="BF1386" s="215"/>
      <c r="BG1386" s="215"/>
      <c r="BH1386" s="201"/>
      <c r="BJ1386" s="114"/>
      <c r="BK1386" s="114"/>
      <c r="BL1386" s="114"/>
      <c r="BM1386" s="114"/>
      <c r="BN1386" s="114"/>
      <c r="BP1386" s="114"/>
      <c r="BQ1386" s="115"/>
      <c r="BR1386" s="115"/>
      <c r="BS1386" s="115"/>
      <c r="BT1386" s="115"/>
      <c r="BU1386" s="115"/>
      <c r="BV1386" s="115"/>
      <c r="BW1386" s="115"/>
      <c r="BX1386" s="115"/>
      <c r="BY1386" s="115"/>
      <c r="BZ1386" s="115"/>
      <c r="CA1386" s="115"/>
      <c r="CB1386" s="115"/>
      <c r="CC1386" s="201"/>
      <c r="CD1386" s="201"/>
      <c r="CE1386" s="201"/>
      <c r="CG1386" s="223"/>
      <c r="CH1386" s="223"/>
      <c r="CI1386" s="223"/>
      <c r="CJ1386" s="223"/>
      <c r="CK1386" s="223"/>
      <c r="CL1386" s="223"/>
      <c r="CM1386" s="223"/>
      <c r="CN1386" s="223"/>
      <c r="CO1386" s="223"/>
      <c r="CP1386" s="223"/>
      <c r="CQ1386" s="223"/>
      <c r="CR1386" s="223"/>
      <c r="CS1386" s="223"/>
      <c r="CT1386" s="223"/>
      <c r="CU1386" s="223"/>
      <c r="CV1386" s="223"/>
      <c r="CW1386" s="201"/>
      <c r="CX1386" s="201"/>
    </row>
    <row r="1387" spans="3:102">
      <c r="C1387" s="116"/>
      <c r="E1387" s="205"/>
      <c r="F1387" s="205"/>
      <c r="G1387" s="205"/>
      <c r="H1387" s="205"/>
      <c r="I1387" s="205"/>
      <c r="K1387" s="114"/>
      <c r="L1387" s="114"/>
      <c r="M1387" s="114"/>
      <c r="N1387" s="114"/>
      <c r="O1387" s="114"/>
      <c r="Q1387" s="115"/>
      <c r="R1387" s="115"/>
      <c r="S1387" s="115"/>
      <c r="T1387" s="115"/>
      <c r="U1387" s="115"/>
      <c r="W1387" s="223"/>
      <c r="Z1387" s="205"/>
      <c r="AA1387" s="204"/>
      <c r="AB1387" s="204"/>
      <c r="AC1387" s="114"/>
      <c r="AD1387" s="221"/>
      <c r="AE1387" s="221"/>
      <c r="AF1387" s="115"/>
      <c r="AG1387" s="115"/>
      <c r="AH1387" s="115"/>
      <c r="AI1387" s="115"/>
      <c r="AJ1387" s="115"/>
      <c r="AK1387" s="202"/>
      <c r="AL1387" s="222"/>
      <c r="AO1387" s="205"/>
      <c r="AP1387" s="205"/>
      <c r="AQ1387" s="205"/>
      <c r="AR1387" s="205"/>
      <c r="AS1387" s="205"/>
      <c r="AT1387" s="205"/>
      <c r="AU1387" s="205"/>
      <c r="AV1387" s="205"/>
      <c r="AW1387" s="205"/>
      <c r="AX1387" s="205"/>
      <c r="AY1387" s="205"/>
      <c r="AZ1387" s="205"/>
      <c r="BA1387" s="205"/>
      <c r="BB1387" s="205"/>
      <c r="BC1387" s="205"/>
      <c r="BD1387" s="205"/>
      <c r="BE1387" s="215"/>
      <c r="BF1387" s="215"/>
      <c r="BG1387" s="215"/>
      <c r="BH1387" s="201"/>
      <c r="BJ1387" s="114"/>
      <c r="BK1387" s="114"/>
      <c r="BL1387" s="114"/>
      <c r="BM1387" s="114"/>
      <c r="BN1387" s="114"/>
      <c r="BP1387" s="114"/>
      <c r="BQ1387" s="115"/>
      <c r="BR1387" s="115"/>
      <c r="BS1387" s="115"/>
      <c r="BT1387" s="115"/>
      <c r="BU1387" s="115"/>
      <c r="BV1387" s="115"/>
      <c r="BW1387" s="115"/>
      <c r="BX1387" s="115"/>
      <c r="BY1387" s="115"/>
      <c r="BZ1387" s="115"/>
      <c r="CA1387" s="115"/>
      <c r="CB1387" s="115"/>
      <c r="CC1387" s="201"/>
      <c r="CD1387" s="201"/>
      <c r="CE1387" s="201"/>
      <c r="CG1387" s="223"/>
      <c r="CH1387" s="223"/>
      <c r="CI1387" s="223"/>
      <c r="CJ1387" s="223"/>
      <c r="CK1387" s="223"/>
      <c r="CL1387" s="223"/>
      <c r="CM1387" s="223"/>
      <c r="CN1387" s="223"/>
      <c r="CO1387" s="223"/>
      <c r="CP1387" s="223"/>
      <c r="CQ1387" s="223"/>
      <c r="CR1387" s="223"/>
      <c r="CS1387" s="223"/>
      <c r="CT1387" s="223"/>
      <c r="CU1387" s="223"/>
      <c r="CV1387" s="223"/>
      <c r="CW1387" s="201"/>
      <c r="CX1387" s="201"/>
    </row>
    <row r="1388" spans="3:102">
      <c r="C1388" s="116"/>
      <c r="E1388" s="205"/>
      <c r="F1388" s="205"/>
      <c r="G1388" s="205"/>
      <c r="H1388" s="205"/>
      <c r="I1388" s="205"/>
      <c r="K1388" s="114"/>
      <c r="L1388" s="114"/>
      <c r="M1388" s="114"/>
      <c r="N1388" s="114"/>
      <c r="O1388" s="114"/>
      <c r="Q1388" s="115"/>
      <c r="R1388" s="115"/>
      <c r="S1388" s="115"/>
      <c r="T1388" s="115"/>
      <c r="U1388" s="115"/>
      <c r="W1388" s="223"/>
      <c r="Z1388" s="205"/>
      <c r="AA1388" s="204"/>
      <c r="AB1388" s="204"/>
      <c r="AC1388" s="114"/>
      <c r="AD1388" s="221"/>
      <c r="AE1388" s="221"/>
      <c r="AF1388" s="115"/>
      <c r="AG1388" s="115"/>
      <c r="AH1388" s="115"/>
      <c r="AI1388" s="115"/>
      <c r="AJ1388" s="115"/>
      <c r="AK1388" s="202"/>
      <c r="AL1388" s="222"/>
      <c r="AO1388" s="205"/>
      <c r="AP1388" s="205"/>
      <c r="AQ1388" s="205"/>
      <c r="AR1388" s="205"/>
      <c r="AS1388" s="205"/>
      <c r="AT1388" s="205"/>
      <c r="AU1388" s="205"/>
      <c r="AV1388" s="205"/>
      <c r="AW1388" s="205"/>
      <c r="AX1388" s="205"/>
      <c r="AY1388" s="205"/>
      <c r="AZ1388" s="205"/>
      <c r="BA1388" s="205"/>
      <c r="BB1388" s="205"/>
      <c r="BC1388" s="205"/>
      <c r="BD1388" s="205"/>
      <c r="BE1388" s="215"/>
      <c r="BF1388" s="215"/>
      <c r="BG1388" s="215"/>
      <c r="BH1388" s="201"/>
      <c r="BJ1388" s="114"/>
      <c r="BK1388" s="114"/>
      <c r="BL1388" s="114"/>
      <c r="BM1388" s="114"/>
      <c r="BN1388" s="114"/>
      <c r="BP1388" s="114"/>
      <c r="BQ1388" s="115"/>
      <c r="BR1388" s="115"/>
      <c r="BS1388" s="115"/>
      <c r="BT1388" s="115"/>
      <c r="BU1388" s="115"/>
      <c r="BV1388" s="115"/>
      <c r="BW1388" s="115"/>
      <c r="BX1388" s="115"/>
      <c r="BY1388" s="115"/>
      <c r="BZ1388" s="115"/>
      <c r="CA1388" s="115"/>
      <c r="CB1388" s="115"/>
      <c r="CC1388" s="201"/>
      <c r="CD1388" s="201"/>
      <c r="CE1388" s="201"/>
      <c r="CG1388" s="223"/>
      <c r="CH1388" s="223"/>
      <c r="CI1388" s="223"/>
      <c r="CJ1388" s="223"/>
      <c r="CK1388" s="223"/>
      <c r="CL1388" s="223"/>
      <c r="CM1388" s="223"/>
      <c r="CN1388" s="223"/>
      <c r="CO1388" s="223"/>
      <c r="CP1388" s="223"/>
      <c r="CQ1388" s="223"/>
      <c r="CR1388" s="223"/>
      <c r="CS1388" s="223"/>
      <c r="CT1388" s="223"/>
      <c r="CU1388" s="223"/>
      <c r="CV1388" s="223"/>
      <c r="CW1388" s="201"/>
      <c r="CX1388" s="201"/>
    </row>
    <row r="1389" spans="3:102">
      <c r="C1389" s="116"/>
      <c r="E1389" s="205"/>
      <c r="F1389" s="205"/>
      <c r="G1389" s="205"/>
      <c r="H1389" s="205"/>
      <c r="I1389" s="205"/>
      <c r="K1389" s="114"/>
      <c r="L1389" s="114"/>
      <c r="M1389" s="114"/>
      <c r="N1389" s="114"/>
      <c r="O1389" s="114"/>
      <c r="Q1389" s="115"/>
      <c r="R1389" s="115"/>
      <c r="S1389" s="115"/>
      <c r="T1389" s="115"/>
      <c r="U1389" s="115"/>
      <c r="W1389" s="223"/>
      <c r="Z1389" s="205"/>
      <c r="AA1389" s="204"/>
      <c r="AB1389" s="204"/>
      <c r="AC1389" s="114"/>
      <c r="AD1389" s="221"/>
      <c r="AE1389" s="221"/>
      <c r="AF1389" s="115"/>
      <c r="AG1389" s="115"/>
      <c r="AH1389" s="115"/>
      <c r="AI1389" s="115"/>
      <c r="AJ1389" s="115"/>
      <c r="AK1389" s="202"/>
      <c r="AL1389" s="222"/>
      <c r="AO1389" s="205"/>
      <c r="AP1389" s="205"/>
      <c r="AQ1389" s="205"/>
      <c r="AR1389" s="205"/>
      <c r="AS1389" s="205"/>
      <c r="AT1389" s="205"/>
      <c r="AU1389" s="205"/>
      <c r="AV1389" s="205"/>
      <c r="AW1389" s="205"/>
      <c r="AX1389" s="205"/>
      <c r="AY1389" s="205"/>
      <c r="AZ1389" s="205"/>
      <c r="BA1389" s="205"/>
      <c r="BB1389" s="205"/>
      <c r="BC1389" s="205"/>
      <c r="BD1389" s="205"/>
      <c r="BE1389" s="215"/>
      <c r="BF1389" s="215"/>
      <c r="BG1389" s="215"/>
      <c r="BH1389" s="201"/>
      <c r="BJ1389" s="114"/>
      <c r="BK1389" s="114"/>
      <c r="BL1389" s="114"/>
      <c r="BM1389" s="114"/>
      <c r="BN1389" s="114"/>
      <c r="BP1389" s="114"/>
      <c r="BQ1389" s="115"/>
      <c r="BR1389" s="115"/>
      <c r="BS1389" s="115"/>
      <c r="BT1389" s="115"/>
      <c r="BU1389" s="115"/>
      <c r="BV1389" s="115"/>
      <c r="BW1389" s="115"/>
      <c r="BX1389" s="115"/>
      <c r="BY1389" s="115"/>
      <c r="BZ1389" s="115"/>
      <c r="CA1389" s="115"/>
      <c r="CB1389" s="115"/>
      <c r="CC1389" s="201"/>
      <c r="CD1389" s="201"/>
      <c r="CE1389" s="201"/>
      <c r="CG1389" s="223"/>
      <c r="CH1389" s="223"/>
      <c r="CI1389" s="223"/>
      <c r="CJ1389" s="223"/>
      <c r="CK1389" s="223"/>
      <c r="CL1389" s="223"/>
      <c r="CM1389" s="223"/>
      <c r="CN1389" s="223"/>
      <c r="CO1389" s="223"/>
      <c r="CP1389" s="223"/>
      <c r="CQ1389" s="223"/>
      <c r="CR1389" s="223"/>
      <c r="CS1389" s="223"/>
      <c r="CT1389" s="223"/>
      <c r="CU1389" s="223"/>
      <c r="CV1389" s="223"/>
      <c r="CW1389" s="201"/>
      <c r="CX1389" s="201"/>
    </row>
    <row r="1390" spans="3:102">
      <c r="C1390" s="116"/>
      <c r="E1390" s="205"/>
      <c r="F1390" s="205"/>
      <c r="G1390" s="205"/>
      <c r="H1390" s="205"/>
      <c r="I1390" s="205"/>
      <c r="K1390" s="114"/>
      <c r="L1390" s="114"/>
      <c r="M1390" s="114"/>
      <c r="N1390" s="114"/>
      <c r="O1390" s="114"/>
      <c r="Q1390" s="115"/>
      <c r="R1390" s="115"/>
      <c r="S1390" s="115"/>
      <c r="T1390" s="115"/>
      <c r="U1390" s="115"/>
      <c r="W1390" s="223"/>
      <c r="Z1390" s="205"/>
      <c r="AA1390" s="204"/>
      <c r="AB1390" s="204"/>
      <c r="AC1390" s="114"/>
      <c r="AD1390" s="221"/>
      <c r="AE1390" s="221"/>
      <c r="AF1390" s="115"/>
      <c r="AG1390" s="115"/>
      <c r="AH1390" s="115"/>
      <c r="AI1390" s="115"/>
      <c r="AJ1390" s="115"/>
      <c r="AK1390" s="202"/>
      <c r="AL1390" s="222"/>
      <c r="AO1390" s="205"/>
      <c r="AP1390" s="205"/>
      <c r="AQ1390" s="205"/>
      <c r="AR1390" s="205"/>
      <c r="AS1390" s="205"/>
      <c r="AT1390" s="205"/>
      <c r="AU1390" s="205"/>
      <c r="AV1390" s="205"/>
      <c r="AW1390" s="205"/>
      <c r="AX1390" s="205"/>
      <c r="AY1390" s="205"/>
      <c r="AZ1390" s="205"/>
      <c r="BA1390" s="205"/>
      <c r="BB1390" s="205"/>
      <c r="BC1390" s="205"/>
      <c r="BD1390" s="205"/>
      <c r="BE1390" s="215"/>
      <c r="BF1390" s="215"/>
      <c r="BG1390" s="215"/>
      <c r="BH1390" s="201"/>
      <c r="BJ1390" s="114"/>
      <c r="BK1390" s="114"/>
      <c r="BL1390" s="114"/>
      <c r="BM1390" s="114"/>
      <c r="BN1390" s="114"/>
      <c r="BP1390" s="114"/>
      <c r="BQ1390" s="115"/>
      <c r="BR1390" s="115"/>
      <c r="BS1390" s="115"/>
      <c r="BT1390" s="115"/>
      <c r="BU1390" s="115"/>
      <c r="BV1390" s="115"/>
      <c r="BW1390" s="115"/>
      <c r="BX1390" s="115"/>
      <c r="BY1390" s="115"/>
      <c r="BZ1390" s="115"/>
      <c r="CA1390" s="115"/>
      <c r="CB1390" s="115"/>
      <c r="CC1390" s="201"/>
      <c r="CD1390" s="201"/>
      <c r="CE1390" s="201"/>
      <c r="CG1390" s="223"/>
      <c r="CH1390" s="223"/>
      <c r="CI1390" s="223"/>
      <c r="CJ1390" s="223"/>
      <c r="CK1390" s="223"/>
      <c r="CL1390" s="223"/>
      <c r="CM1390" s="223"/>
      <c r="CN1390" s="223"/>
      <c r="CO1390" s="223"/>
      <c r="CP1390" s="223"/>
      <c r="CQ1390" s="223"/>
      <c r="CR1390" s="223"/>
      <c r="CS1390" s="223"/>
      <c r="CT1390" s="223"/>
      <c r="CU1390" s="223"/>
      <c r="CV1390" s="223"/>
      <c r="CW1390" s="201"/>
      <c r="CX1390" s="201"/>
    </row>
    <row r="1391" spans="3:102">
      <c r="C1391" s="116"/>
      <c r="E1391" s="205"/>
      <c r="F1391" s="205"/>
      <c r="G1391" s="205"/>
      <c r="H1391" s="205"/>
      <c r="I1391" s="205"/>
      <c r="K1391" s="114"/>
      <c r="L1391" s="114"/>
      <c r="M1391" s="114"/>
      <c r="N1391" s="114"/>
      <c r="O1391" s="114"/>
      <c r="Q1391" s="115"/>
      <c r="R1391" s="115"/>
      <c r="S1391" s="115"/>
      <c r="T1391" s="115"/>
      <c r="U1391" s="115"/>
      <c r="W1391" s="223"/>
      <c r="Z1391" s="205"/>
      <c r="AA1391" s="204"/>
      <c r="AB1391" s="204"/>
      <c r="AC1391" s="114"/>
      <c r="AD1391" s="221"/>
      <c r="AE1391" s="221"/>
      <c r="AF1391" s="115"/>
      <c r="AG1391" s="115"/>
      <c r="AH1391" s="115"/>
      <c r="AI1391" s="115"/>
      <c r="AJ1391" s="115"/>
      <c r="AK1391" s="202"/>
      <c r="AL1391" s="222"/>
      <c r="AO1391" s="205"/>
      <c r="AP1391" s="205"/>
      <c r="AQ1391" s="205"/>
      <c r="AR1391" s="205"/>
      <c r="AS1391" s="205"/>
      <c r="AT1391" s="205"/>
      <c r="AU1391" s="205"/>
      <c r="AV1391" s="205"/>
      <c r="AW1391" s="205"/>
      <c r="AX1391" s="205"/>
      <c r="AY1391" s="205"/>
      <c r="AZ1391" s="205"/>
      <c r="BA1391" s="205"/>
      <c r="BB1391" s="205"/>
      <c r="BC1391" s="205"/>
      <c r="BD1391" s="205"/>
      <c r="BE1391" s="215"/>
      <c r="BF1391" s="215"/>
      <c r="BG1391" s="215"/>
      <c r="BH1391" s="201"/>
      <c r="BJ1391" s="114"/>
      <c r="BK1391" s="114"/>
      <c r="BL1391" s="114"/>
      <c r="BM1391" s="114"/>
      <c r="BN1391" s="114"/>
      <c r="BP1391" s="114"/>
      <c r="BQ1391" s="115"/>
      <c r="BR1391" s="115"/>
      <c r="BS1391" s="115"/>
      <c r="BT1391" s="115"/>
      <c r="BU1391" s="115"/>
      <c r="BV1391" s="115"/>
      <c r="BW1391" s="115"/>
      <c r="BX1391" s="115"/>
      <c r="BY1391" s="115"/>
      <c r="BZ1391" s="115"/>
      <c r="CA1391" s="115"/>
      <c r="CB1391" s="115"/>
      <c r="CC1391" s="201"/>
      <c r="CD1391" s="201"/>
      <c r="CE1391" s="201"/>
      <c r="CG1391" s="223"/>
      <c r="CH1391" s="223"/>
      <c r="CI1391" s="223"/>
      <c r="CJ1391" s="223"/>
      <c r="CK1391" s="223"/>
      <c r="CL1391" s="223"/>
      <c r="CM1391" s="223"/>
      <c r="CN1391" s="223"/>
      <c r="CO1391" s="223"/>
      <c r="CP1391" s="223"/>
      <c r="CQ1391" s="223"/>
      <c r="CR1391" s="223"/>
      <c r="CS1391" s="223"/>
      <c r="CT1391" s="223"/>
      <c r="CU1391" s="223"/>
      <c r="CV1391" s="223"/>
      <c r="CW1391" s="201"/>
      <c r="CX1391" s="201"/>
    </row>
    <row r="1392" spans="3:102">
      <c r="C1392" s="116"/>
      <c r="E1392" s="205"/>
      <c r="F1392" s="205"/>
      <c r="G1392" s="205"/>
      <c r="H1392" s="205"/>
      <c r="I1392" s="205"/>
      <c r="K1392" s="114"/>
      <c r="L1392" s="114"/>
      <c r="M1392" s="114"/>
      <c r="N1392" s="114"/>
      <c r="O1392" s="114"/>
      <c r="Q1392" s="115"/>
      <c r="R1392" s="115"/>
      <c r="S1392" s="115"/>
      <c r="T1392" s="115"/>
      <c r="U1392" s="115"/>
      <c r="W1392" s="223"/>
      <c r="Z1392" s="205"/>
      <c r="AA1392" s="204"/>
      <c r="AB1392" s="204"/>
      <c r="AC1392" s="114"/>
      <c r="AD1392" s="221"/>
      <c r="AE1392" s="221"/>
      <c r="AF1392" s="115"/>
      <c r="AG1392" s="115"/>
      <c r="AH1392" s="115"/>
      <c r="AI1392" s="115"/>
      <c r="AJ1392" s="115"/>
      <c r="AK1392" s="202"/>
      <c r="AL1392" s="222"/>
      <c r="AO1392" s="205"/>
      <c r="AP1392" s="205"/>
      <c r="AQ1392" s="205"/>
      <c r="AR1392" s="205"/>
      <c r="AS1392" s="205"/>
      <c r="AT1392" s="205"/>
      <c r="AU1392" s="205"/>
      <c r="AV1392" s="205"/>
      <c r="AW1392" s="205"/>
      <c r="AX1392" s="205"/>
      <c r="AY1392" s="205"/>
      <c r="AZ1392" s="205"/>
      <c r="BA1392" s="205"/>
      <c r="BB1392" s="205"/>
      <c r="BC1392" s="205"/>
      <c r="BD1392" s="205"/>
      <c r="BE1392" s="215"/>
      <c r="BF1392" s="215"/>
      <c r="BG1392" s="215"/>
      <c r="BH1392" s="201"/>
      <c r="BJ1392" s="114"/>
      <c r="BK1392" s="114"/>
      <c r="BL1392" s="114"/>
      <c r="BM1392" s="114"/>
      <c r="BN1392" s="114"/>
      <c r="BP1392" s="114"/>
      <c r="BQ1392" s="115"/>
      <c r="BR1392" s="115"/>
      <c r="BS1392" s="115"/>
      <c r="BT1392" s="115"/>
      <c r="BU1392" s="115"/>
      <c r="BV1392" s="115"/>
      <c r="BW1392" s="115"/>
      <c r="BX1392" s="115"/>
      <c r="BY1392" s="115"/>
      <c r="BZ1392" s="115"/>
      <c r="CA1392" s="115"/>
      <c r="CB1392" s="115"/>
      <c r="CC1392" s="201"/>
      <c r="CD1392" s="201"/>
      <c r="CE1392" s="201"/>
      <c r="CG1392" s="223"/>
      <c r="CH1392" s="223"/>
      <c r="CI1392" s="223"/>
      <c r="CJ1392" s="223"/>
      <c r="CK1392" s="223"/>
      <c r="CL1392" s="223"/>
      <c r="CM1392" s="223"/>
      <c r="CN1392" s="223"/>
      <c r="CO1392" s="223"/>
      <c r="CP1392" s="223"/>
      <c r="CQ1392" s="223"/>
      <c r="CR1392" s="223"/>
      <c r="CS1392" s="223"/>
      <c r="CT1392" s="223"/>
      <c r="CU1392" s="223"/>
      <c r="CV1392" s="223"/>
      <c r="CW1392" s="201"/>
      <c r="CX1392" s="201"/>
    </row>
    <row r="1393" spans="3:102">
      <c r="C1393" s="116"/>
      <c r="E1393" s="205"/>
      <c r="F1393" s="205"/>
      <c r="G1393" s="205"/>
      <c r="H1393" s="205"/>
      <c r="I1393" s="205"/>
      <c r="K1393" s="114"/>
      <c r="L1393" s="114"/>
      <c r="M1393" s="114"/>
      <c r="N1393" s="114"/>
      <c r="O1393" s="114"/>
      <c r="Q1393" s="115"/>
      <c r="R1393" s="115"/>
      <c r="S1393" s="115"/>
      <c r="T1393" s="115"/>
      <c r="U1393" s="115"/>
      <c r="W1393" s="223"/>
      <c r="Z1393" s="205"/>
      <c r="AA1393" s="204"/>
      <c r="AB1393" s="204"/>
      <c r="AC1393" s="114"/>
      <c r="AD1393" s="221"/>
      <c r="AE1393" s="221"/>
      <c r="AF1393" s="115"/>
      <c r="AG1393" s="115"/>
      <c r="AH1393" s="115"/>
      <c r="AI1393" s="115"/>
      <c r="AJ1393" s="115"/>
      <c r="AK1393" s="202"/>
      <c r="AL1393" s="222"/>
      <c r="AO1393" s="205"/>
      <c r="AP1393" s="205"/>
      <c r="AQ1393" s="205"/>
      <c r="AR1393" s="205"/>
      <c r="AS1393" s="205"/>
      <c r="AT1393" s="205"/>
      <c r="AU1393" s="205"/>
      <c r="AV1393" s="205"/>
      <c r="AW1393" s="205"/>
      <c r="AX1393" s="205"/>
      <c r="AY1393" s="205"/>
      <c r="AZ1393" s="205"/>
      <c r="BA1393" s="205"/>
      <c r="BB1393" s="205"/>
      <c r="BC1393" s="205"/>
      <c r="BD1393" s="205"/>
      <c r="BE1393" s="215"/>
      <c r="BF1393" s="215"/>
      <c r="BG1393" s="215"/>
      <c r="BH1393" s="201"/>
      <c r="BJ1393" s="114"/>
      <c r="BK1393" s="114"/>
      <c r="BL1393" s="114"/>
      <c r="BM1393" s="114"/>
      <c r="BN1393" s="114"/>
      <c r="BP1393" s="114"/>
      <c r="BQ1393" s="115"/>
      <c r="BR1393" s="115"/>
      <c r="BS1393" s="115"/>
      <c r="BT1393" s="115"/>
      <c r="BU1393" s="115"/>
      <c r="BV1393" s="115"/>
      <c r="BW1393" s="115"/>
      <c r="BX1393" s="115"/>
      <c r="BY1393" s="115"/>
      <c r="BZ1393" s="115"/>
      <c r="CA1393" s="115"/>
      <c r="CB1393" s="115"/>
      <c r="CC1393" s="201"/>
      <c r="CD1393" s="201"/>
      <c r="CE1393" s="201"/>
      <c r="CG1393" s="223"/>
      <c r="CH1393" s="223"/>
      <c r="CI1393" s="223"/>
      <c r="CJ1393" s="223"/>
      <c r="CK1393" s="223"/>
      <c r="CL1393" s="223"/>
      <c r="CM1393" s="223"/>
      <c r="CN1393" s="223"/>
      <c r="CO1393" s="223"/>
      <c r="CP1393" s="223"/>
      <c r="CQ1393" s="223"/>
      <c r="CR1393" s="223"/>
      <c r="CS1393" s="223"/>
      <c r="CT1393" s="223"/>
      <c r="CU1393" s="223"/>
      <c r="CV1393" s="223"/>
      <c r="CW1393" s="201"/>
      <c r="CX1393" s="201"/>
    </row>
    <row r="1394" spans="3:102">
      <c r="C1394" s="116"/>
      <c r="E1394" s="205"/>
      <c r="F1394" s="205"/>
      <c r="G1394" s="205"/>
      <c r="H1394" s="205"/>
      <c r="I1394" s="205"/>
      <c r="K1394" s="114"/>
      <c r="L1394" s="114"/>
      <c r="M1394" s="114"/>
      <c r="N1394" s="114"/>
      <c r="O1394" s="114"/>
      <c r="Q1394" s="115"/>
      <c r="R1394" s="115"/>
      <c r="S1394" s="115"/>
      <c r="T1394" s="115"/>
      <c r="U1394" s="115"/>
      <c r="W1394" s="223"/>
      <c r="Z1394" s="205"/>
      <c r="AA1394" s="204"/>
      <c r="AB1394" s="204"/>
      <c r="AC1394" s="114"/>
      <c r="AD1394" s="221"/>
      <c r="AE1394" s="221"/>
      <c r="AF1394" s="115"/>
      <c r="AG1394" s="115"/>
      <c r="AH1394" s="115"/>
      <c r="AI1394" s="115"/>
      <c r="AJ1394" s="115"/>
      <c r="AK1394" s="202"/>
      <c r="AL1394" s="222"/>
      <c r="AO1394" s="205"/>
      <c r="AP1394" s="205"/>
      <c r="AQ1394" s="205"/>
      <c r="AR1394" s="205"/>
      <c r="AS1394" s="205"/>
      <c r="AT1394" s="205"/>
      <c r="AU1394" s="205"/>
      <c r="AV1394" s="205"/>
      <c r="AW1394" s="205"/>
      <c r="AX1394" s="205"/>
      <c r="AY1394" s="205"/>
      <c r="AZ1394" s="205"/>
      <c r="BA1394" s="205"/>
      <c r="BB1394" s="205"/>
      <c r="BC1394" s="205"/>
      <c r="BD1394" s="205"/>
      <c r="BE1394" s="215"/>
      <c r="BF1394" s="215"/>
      <c r="BG1394" s="215"/>
      <c r="BH1394" s="201"/>
      <c r="BJ1394" s="114"/>
      <c r="BK1394" s="114"/>
      <c r="BL1394" s="114"/>
      <c r="BM1394" s="114"/>
      <c r="BN1394" s="114"/>
      <c r="BP1394" s="114"/>
      <c r="BQ1394" s="115"/>
      <c r="BR1394" s="115"/>
      <c r="BS1394" s="115"/>
      <c r="BT1394" s="115"/>
      <c r="BU1394" s="115"/>
      <c r="BV1394" s="115"/>
      <c r="BW1394" s="115"/>
      <c r="BX1394" s="115"/>
      <c r="BY1394" s="115"/>
      <c r="BZ1394" s="115"/>
      <c r="CA1394" s="115"/>
      <c r="CB1394" s="115"/>
      <c r="CC1394" s="201"/>
      <c r="CD1394" s="201"/>
      <c r="CE1394" s="201"/>
      <c r="CG1394" s="223"/>
      <c r="CH1394" s="223"/>
      <c r="CI1394" s="223"/>
      <c r="CJ1394" s="223"/>
      <c r="CK1394" s="223"/>
      <c r="CL1394" s="223"/>
      <c r="CM1394" s="223"/>
      <c r="CN1394" s="223"/>
      <c r="CO1394" s="223"/>
      <c r="CP1394" s="223"/>
      <c r="CQ1394" s="223"/>
      <c r="CR1394" s="223"/>
      <c r="CS1394" s="223"/>
      <c r="CT1394" s="223"/>
      <c r="CU1394" s="223"/>
      <c r="CV1394" s="223"/>
      <c r="CW1394" s="201"/>
      <c r="CX1394" s="201"/>
    </row>
    <row r="1395" spans="3:102">
      <c r="C1395" s="116"/>
      <c r="E1395" s="205"/>
      <c r="F1395" s="205"/>
      <c r="G1395" s="205"/>
      <c r="H1395" s="205"/>
      <c r="I1395" s="205"/>
      <c r="K1395" s="114"/>
      <c r="L1395" s="114"/>
      <c r="M1395" s="114"/>
      <c r="N1395" s="114"/>
      <c r="O1395" s="114"/>
      <c r="Q1395" s="115"/>
      <c r="R1395" s="115"/>
      <c r="S1395" s="115"/>
      <c r="T1395" s="115"/>
      <c r="U1395" s="115"/>
      <c r="W1395" s="223"/>
      <c r="Z1395" s="205"/>
      <c r="AA1395" s="204"/>
      <c r="AB1395" s="204"/>
      <c r="AC1395" s="114"/>
      <c r="AD1395" s="221"/>
      <c r="AE1395" s="221"/>
      <c r="AF1395" s="115"/>
      <c r="AG1395" s="115"/>
      <c r="AH1395" s="115"/>
      <c r="AI1395" s="115"/>
      <c r="AJ1395" s="115"/>
      <c r="AK1395" s="202"/>
      <c r="AL1395" s="222"/>
      <c r="AO1395" s="205"/>
      <c r="AP1395" s="205"/>
      <c r="AQ1395" s="205"/>
      <c r="AR1395" s="205"/>
      <c r="AS1395" s="205"/>
      <c r="AT1395" s="205"/>
      <c r="AU1395" s="205"/>
      <c r="AV1395" s="205"/>
      <c r="AW1395" s="205"/>
      <c r="AX1395" s="205"/>
      <c r="AY1395" s="205"/>
      <c r="AZ1395" s="205"/>
      <c r="BA1395" s="205"/>
      <c r="BB1395" s="205"/>
      <c r="BC1395" s="205"/>
      <c r="BD1395" s="205"/>
      <c r="BE1395" s="215"/>
      <c r="BF1395" s="215"/>
      <c r="BG1395" s="215"/>
      <c r="BH1395" s="201"/>
      <c r="BJ1395" s="114"/>
      <c r="BK1395" s="114"/>
      <c r="BL1395" s="114"/>
      <c r="BM1395" s="114"/>
      <c r="BN1395" s="114"/>
      <c r="BP1395" s="114"/>
      <c r="BQ1395" s="115"/>
      <c r="BR1395" s="115"/>
      <c r="BS1395" s="115"/>
      <c r="BT1395" s="115"/>
      <c r="BU1395" s="115"/>
      <c r="BV1395" s="115"/>
      <c r="BW1395" s="115"/>
      <c r="BX1395" s="115"/>
      <c r="BY1395" s="115"/>
      <c r="BZ1395" s="115"/>
      <c r="CA1395" s="115"/>
      <c r="CB1395" s="115"/>
      <c r="CC1395" s="201"/>
      <c r="CD1395" s="201"/>
      <c r="CE1395" s="201"/>
      <c r="CG1395" s="223"/>
      <c r="CH1395" s="223"/>
      <c r="CI1395" s="223"/>
      <c r="CJ1395" s="223"/>
      <c r="CK1395" s="223"/>
      <c r="CL1395" s="223"/>
      <c r="CM1395" s="223"/>
      <c r="CN1395" s="223"/>
      <c r="CO1395" s="223"/>
      <c r="CP1395" s="223"/>
      <c r="CQ1395" s="223"/>
      <c r="CR1395" s="223"/>
      <c r="CS1395" s="223"/>
      <c r="CT1395" s="223"/>
      <c r="CU1395" s="223"/>
      <c r="CV1395" s="223"/>
      <c r="CW1395" s="201"/>
      <c r="CX1395" s="201"/>
    </row>
    <row r="1396" spans="3:102">
      <c r="C1396" s="116"/>
      <c r="E1396" s="205"/>
      <c r="F1396" s="205"/>
      <c r="G1396" s="205"/>
      <c r="H1396" s="205"/>
      <c r="I1396" s="205"/>
      <c r="K1396" s="114"/>
      <c r="L1396" s="114"/>
      <c r="M1396" s="114"/>
      <c r="N1396" s="114"/>
      <c r="O1396" s="114"/>
      <c r="Q1396" s="115"/>
      <c r="R1396" s="115"/>
      <c r="S1396" s="115"/>
      <c r="T1396" s="115"/>
      <c r="U1396" s="115"/>
      <c r="W1396" s="223"/>
      <c r="Z1396" s="205"/>
      <c r="AA1396" s="204"/>
      <c r="AB1396" s="204"/>
      <c r="AC1396" s="114"/>
      <c r="AD1396" s="221"/>
      <c r="AE1396" s="221"/>
      <c r="AF1396" s="115"/>
      <c r="AG1396" s="115"/>
      <c r="AH1396" s="115"/>
      <c r="AI1396" s="115"/>
      <c r="AJ1396" s="115"/>
      <c r="AK1396" s="202"/>
      <c r="AL1396" s="222"/>
      <c r="AO1396" s="205"/>
      <c r="AP1396" s="205"/>
      <c r="AQ1396" s="205"/>
      <c r="AR1396" s="205"/>
      <c r="AS1396" s="205"/>
      <c r="AT1396" s="205"/>
      <c r="AU1396" s="205"/>
      <c r="AV1396" s="205"/>
      <c r="AW1396" s="205"/>
      <c r="AX1396" s="205"/>
      <c r="AY1396" s="205"/>
      <c r="AZ1396" s="205"/>
      <c r="BA1396" s="205"/>
      <c r="BB1396" s="205"/>
      <c r="BC1396" s="205"/>
      <c r="BD1396" s="205"/>
      <c r="BE1396" s="215"/>
      <c r="BF1396" s="215"/>
      <c r="BG1396" s="215"/>
      <c r="BH1396" s="201"/>
      <c r="BJ1396" s="114"/>
      <c r="BK1396" s="114"/>
      <c r="BL1396" s="114"/>
      <c r="BM1396" s="114"/>
      <c r="BN1396" s="114"/>
      <c r="BP1396" s="114"/>
      <c r="BQ1396" s="115"/>
      <c r="BR1396" s="115"/>
      <c r="BS1396" s="115"/>
      <c r="BT1396" s="115"/>
      <c r="BU1396" s="115"/>
      <c r="BV1396" s="115"/>
      <c r="BW1396" s="115"/>
      <c r="BX1396" s="115"/>
      <c r="BY1396" s="115"/>
      <c r="BZ1396" s="115"/>
      <c r="CA1396" s="115"/>
      <c r="CB1396" s="115"/>
      <c r="CC1396" s="201"/>
      <c r="CD1396" s="201"/>
      <c r="CE1396" s="201"/>
      <c r="CG1396" s="223"/>
      <c r="CH1396" s="223"/>
      <c r="CI1396" s="223"/>
      <c r="CJ1396" s="223"/>
      <c r="CK1396" s="223"/>
      <c r="CL1396" s="223"/>
      <c r="CM1396" s="223"/>
      <c r="CN1396" s="223"/>
      <c r="CO1396" s="223"/>
      <c r="CP1396" s="223"/>
      <c r="CQ1396" s="223"/>
      <c r="CR1396" s="223"/>
      <c r="CS1396" s="223"/>
      <c r="CT1396" s="223"/>
      <c r="CU1396" s="223"/>
      <c r="CV1396" s="223"/>
      <c r="CW1396" s="201"/>
      <c r="CX1396" s="201"/>
    </row>
    <row r="1397" spans="3:102">
      <c r="C1397" s="116"/>
      <c r="E1397" s="205"/>
      <c r="F1397" s="205"/>
      <c r="G1397" s="205"/>
      <c r="H1397" s="205"/>
      <c r="I1397" s="205"/>
      <c r="K1397" s="114"/>
      <c r="L1397" s="114"/>
      <c r="M1397" s="114"/>
      <c r="N1397" s="114"/>
      <c r="O1397" s="114"/>
      <c r="Q1397" s="115"/>
      <c r="R1397" s="115"/>
      <c r="S1397" s="115"/>
      <c r="T1397" s="115"/>
      <c r="U1397" s="115"/>
      <c r="W1397" s="223"/>
      <c r="Z1397" s="205"/>
      <c r="AA1397" s="204"/>
      <c r="AB1397" s="204"/>
      <c r="AC1397" s="114"/>
      <c r="AD1397" s="221"/>
      <c r="AE1397" s="221"/>
      <c r="AF1397" s="115"/>
      <c r="AG1397" s="115"/>
      <c r="AH1397" s="115"/>
      <c r="AI1397" s="115"/>
      <c r="AJ1397" s="115"/>
      <c r="AK1397" s="202"/>
      <c r="AL1397" s="222"/>
      <c r="AO1397" s="205"/>
      <c r="AP1397" s="205"/>
      <c r="AQ1397" s="205"/>
      <c r="AR1397" s="205"/>
      <c r="AS1397" s="205"/>
      <c r="AT1397" s="205"/>
      <c r="AU1397" s="205"/>
      <c r="AV1397" s="205"/>
      <c r="AW1397" s="205"/>
      <c r="AX1397" s="205"/>
      <c r="AY1397" s="205"/>
      <c r="AZ1397" s="205"/>
      <c r="BA1397" s="205"/>
      <c r="BB1397" s="205"/>
      <c r="BC1397" s="205"/>
      <c r="BD1397" s="205"/>
      <c r="BE1397" s="215"/>
      <c r="BF1397" s="215"/>
      <c r="BG1397" s="215"/>
      <c r="BH1397" s="201"/>
      <c r="BJ1397" s="114"/>
      <c r="BK1397" s="114"/>
      <c r="BL1397" s="114"/>
      <c r="BM1397" s="114"/>
      <c r="BN1397" s="114"/>
      <c r="BP1397" s="114"/>
      <c r="BQ1397" s="115"/>
      <c r="BR1397" s="115"/>
      <c r="BS1397" s="115"/>
      <c r="BT1397" s="115"/>
      <c r="BU1397" s="115"/>
      <c r="BV1397" s="115"/>
      <c r="BW1397" s="115"/>
      <c r="BX1397" s="115"/>
      <c r="BY1397" s="115"/>
      <c r="BZ1397" s="115"/>
      <c r="CA1397" s="115"/>
      <c r="CB1397" s="115"/>
      <c r="CC1397" s="201"/>
      <c r="CD1397" s="201"/>
      <c r="CE1397" s="201"/>
      <c r="CG1397" s="223"/>
      <c r="CH1397" s="223"/>
      <c r="CI1397" s="223"/>
      <c r="CJ1397" s="223"/>
      <c r="CK1397" s="223"/>
      <c r="CL1397" s="223"/>
      <c r="CM1397" s="223"/>
      <c r="CN1397" s="223"/>
      <c r="CO1397" s="223"/>
      <c r="CP1397" s="223"/>
      <c r="CQ1397" s="223"/>
      <c r="CR1397" s="223"/>
      <c r="CS1397" s="223"/>
      <c r="CT1397" s="223"/>
      <c r="CU1397" s="223"/>
      <c r="CV1397" s="223"/>
      <c r="CW1397" s="201"/>
      <c r="CX1397" s="201"/>
    </row>
    <row r="1398" spans="3:102">
      <c r="C1398" s="116"/>
      <c r="E1398" s="205"/>
      <c r="F1398" s="205"/>
      <c r="G1398" s="205"/>
      <c r="H1398" s="205"/>
      <c r="I1398" s="205"/>
      <c r="K1398" s="114"/>
      <c r="L1398" s="114"/>
      <c r="M1398" s="114"/>
      <c r="N1398" s="114"/>
      <c r="O1398" s="114"/>
      <c r="Q1398" s="115"/>
      <c r="R1398" s="115"/>
      <c r="S1398" s="115"/>
      <c r="T1398" s="115"/>
      <c r="U1398" s="115"/>
      <c r="W1398" s="223"/>
      <c r="Z1398" s="205"/>
      <c r="AA1398" s="204"/>
      <c r="AB1398" s="204"/>
      <c r="AC1398" s="114"/>
      <c r="AD1398" s="221"/>
      <c r="AE1398" s="221"/>
      <c r="AF1398" s="115"/>
      <c r="AG1398" s="115"/>
      <c r="AH1398" s="115"/>
      <c r="AI1398" s="115"/>
      <c r="AJ1398" s="115"/>
      <c r="AK1398" s="202"/>
      <c r="AL1398" s="222"/>
      <c r="AO1398" s="205"/>
      <c r="AP1398" s="205"/>
      <c r="AQ1398" s="205"/>
      <c r="AR1398" s="205"/>
      <c r="AS1398" s="205"/>
      <c r="AT1398" s="205"/>
      <c r="AU1398" s="205"/>
      <c r="AV1398" s="205"/>
      <c r="AW1398" s="205"/>
      <c r="AX1398" s="205"/>
      <c r="AY1398" s="205"/>
      <c r="AZ1398" s="205"/>
      <c r="BA1398" s="205"/>
      <c r="BB1398" s="205"/>
      <c r="BC1398" s="205"/>
      <c r="BD1398" s="205"/>
      <c r="BE1398" s="215"/>
      <c r="BF1398" s="215"/>
      <c r="BG1398" s="215"/>
      <c r="BH1398" s="201"/>
      <c r="BJ1398" s="114"/>
      <c r="BK1398" s="114"/>
      <c r="BL1398" s="114"/>
      <c r="BM1398" s="114"/>
      <c r="BN1398" s="114"/>
      <c r="BP1398" s="114"/>
      <c r="BQ1398" s="115"/>
      <c r="BR1398" s="115"/>
      <c r="BS1398" s="115"/>
      <c r="BT1398" s="115"/>
      <c r="BU1398" s="115"/>
      <c r="BV1398" s="115"/>
      <c r="BW1398" s="115"/>
      <c r="BX1398" s="115"/>
      <c r="BY1398" s="115"/>
      <c r="BZ1398" s="115"/>
      <c r="CA1398" s="115"/>
      <c r="CB1398" s="115"/>
      <c r="CC1398" s="201"/>
      <c r="CD1398" s="201"/>
      <c r="CE1398" s="201"/>
      <c r="CG1398" s="223"/>
      <c r="CH1398" s="223"/>
      <c r="CI1398" s="223"/>
      <c r="CJ1398" s="223"/>
      <c r="CK1398" s="223"/>
      <c r="CL1398" s="223"/>
      <c r="CM1398" s="223"/>
      <c r="CN1398" s="223"/>
      <c r="CO1398" s="223"/>
      <c r="CP1398" s="223"/>
      <c r="CQ1398" s="223"/>
      <c r="CR1398" s="223"/>
      <c r="CS1398" s="223"/>
      <c r="CT1398" s="223"/>
      <c r="CU1398" s="223"/>
      <c r="CV1398" s="223"/>
      <c r="CW1398" s="201"/>
      <c r="CX1398" s="201"/>
    </row>
    <row r="1399" spans="3:102">
      <c r="C1399" s="116"/>
      <c r="E1399" s="205"/>
      <c r="F1399" s="205"/>
      <c r="G1399" s="205"/>
      <c r="H1399" s="205"/>
      <c r="I1399" s="205"/>
      <c r="K1399" s="114"/>
      <c r="L1399" s="114"/>
      <c r="M1399" s="114"/>
      <c r="N1399" s="114"/>
      <c r="O1399" s="114"/>
      <c r="Q1399" s="115"/>
      <c r="R1399" s="115"/>
      <c r="S1399" s="115"/>
      <c r="T1399" s="115"/>
      <c r="U1399" s="115"/>
      <c r="W1399" s="223"/>
      <c r="Z1399" s="205"/>
      <c r="AA1399" s="204"/>
      <c r="AB1399" s="204"/>
      <c r="AC1399" s="114"/>
      <c r="AD1399" s="221"/>
      <c r="AE1399" s="221"/>
      <c r="AF1399" s="115"/>
      <c r="AG1399" s="115"/>
      <c r="AH1399" s="115"/>
      <c r="AI1399" s="115"/>
      <c r="AJ1399" s="115"/>
      <c r="AK1399" s="202"/>
      <c r="AL1399" s="222"/>
      <c r="AO1399" s="205"/>
      <c r="AP1399" s="205"/>
      <c r="AQ1399" s="205"/>
      <c r="AR1399" s="205"/>
      <c r="AS1399" s="205"/>
      <c r="AT1399" s="205"/>
      <c r="AU1399" s="205"/>
      <c r="AV1399" s="205"/>
      <c r="AW1399" s="205"/>
      <c r="AX1399" s="205"/>
      <c r="AY1399" s="205"/>
      <c r="AZ1399" s="205"/>
      <c r="BA1399" s="205"/>
      <c r="BB1399" s="205"/>
      <c r="BC1399" s="205"/>
      <c r="BD1399" s="205"/>
      <c r="BE1399" s="215"/>
      <c r="BF1399" s="215"/>
      <c r="BG1399" s="215"/>
      <c r="BH1399" s="201"/>
      <c r="BJ1399" s="114"/>
      <c r="BK1399" s="114"/>
      <c r="BL1399" s="114"/>
      <c r="BM1399" s="114"/>
      <c r="BN1399" s="114"/>
      <c r="BP1399" s="114"/>
      <c r="BQ1399" s="115"/>
      <c r="BR1399" s="115"/>
      <c r="BS1399" s="115"/>
      <c r="BT1399" s="115"/>
      <c r="BU1399" s="115"/>
      <c r="BV1399" s="115"/>
      <c r="BW1399" s="115"/>
      <c r="BX1399" s="115"/>
      <c r="BY1399" s="115"/>
      <c r="BZ1399" s="115"/>
      <c r="CA1399" s="115"/>
      <c r="CB1399" s="115"/>
      <c r="CC1399" s="201"/>
      <c r="CD1399" s="201"/>
      <c r="CE1399" s="201"/>
      <c r="CG1399" s="223"/>
      <c r="CH1399" s="223"/>
      <c r="CI1399" s="223"/>
      <c r="CJ1399" s="223"/>
      <c r="CK1399" s="223"/>
      <c r="CL1399" s="223"/>
      <c r="CM1399" s="223"/>
      <c r="CN1399" s="223"/>
      <c r="CO1399" s="223"/>
      <c r="CP1399" s="223"/>
      <c r="CQ1399" s="223"/>
      <c r="CR1399" s="223"/>
      <c r="CS1399" s="223"/>
      <c r="CT1399" s="223"/>
      <c r="CU1399" s="223"/>
      <c r="CV1399" s="223"/>
      <c r="CW1399" s="201"/>
      <c r="CX1399" s="201"/>
    </row>
    <row r="1400" spans="3:102">
      <c r="C1400" s="116"/>
      <c r="E1400" s="205"/>
      <c r="F1400" s="205"/>
      <c r="G1400" s="205"/>
      <c r="H1400" s="205"/>
      <c r="I1400" s="205"/>
      <c r="K1400" s="114"/>
      <c r="L1400" s="114"/>
      <c r="M1400" s="114"/>
      <c r="N1400" s="114"/>
      <c r="O1400" s="114"/>
      <c r="Q1400" s="115"/>
      <c r="R1400" s="115"/>
      <c r="S1400" s="115"/>
      <c r="T1400" s="115"/>
      <c r="U1400" s="115"/>
      <c r="W1400" s="223"/>
      <c r="Z1400" s="205"/>
      <c r="AA1400" s="204"/>
      <c r="AB1400" s="204"/>
      <c r="AC1400" s="114"/>
      <c r="AD1400" s="221"/>
      <c r="AE1400" s="221"/>
      <c r="AF1400" s="115"/>
      <c r="AG1400" s="115"/>
      <c r="AH1400" s="115"/>
      <c r="AI1400" s="115"/>
      <c r="AJ1400" s="115"/>
      <c r="AK1400" s="202"/>
      <c r="AL1400" s="222"/>
      <c r="AO1400" s="205"/>
      <c r="AP1400" s="205"/>
      <c r="AQ1400" s="205"/>
      <c r="AR1400" s="205"/>
      <c r="AS1400" s="205"/>
      <c r="AT1400" s="205"/>
      <c r="AU1400" s="205"/>
      <c r="AV1400" s="205"/>
      <c r="AW1400" s="205"/>
      <c r="AX1400" s="205"/>
      <c r="AY1400" s="205"/>
      <c r="AZ1400" s="205"/>
      <c r="BA1400" s="205"/>
      <c r="BB1400" s="205"/>
      <c r="BC1400" s="205"/>
      <c r="BD1400" s="205"/>
      <c r="BE1400" s="215"/>
      <c r="BF1400" s="215"/>
      <c r="BG1400" s="215"/>
      <c r="BH1400" s="201"/>
      <c r="BJ1400" s="114"/>
      <c r="BK1400" s="114"/>
      <c r="BL1400" s="114"/>
      <c r="BM1400" s="114"/>
      <c r="BN1400" s="114"/>
      <c r="BP1400" s="114"/>
      <c r="BQ1400" s="115"/>
      <c r="BR1400" s="115"/>
      <c r="BS1400" s="115"/>
      <c r="BT1400" s="115"/>
      <c r="BU1400" s="115"/>
      <c r="BV1400" s="115"/>
      <c r="BW1400" s="115"/>
      <c r="BX1400" s="115"/>
      <c r="BY1400" s="115"/>
      <c r="BZ1400" s="115"/>
      <c r="CA1400" s="115"/>
      <c r="CB1400" s="115"/>
      <c r="CC1400" s="201"/>
      <c r="CD1400" s="201"/>
      <c r="CE1400" s="201"/>
      <c r="CG1400" s="223"/>
      <c r="CH1400" s="223"/>
      <c r="CI1400" s="223"/>
      <c r="CJ1400" s="223"/>
      <c r="CK1400" s="223"/>
      <c r="CL1400" s="223"/>
      <c r="CM1400" s="223"/>
      <c r="CN1400" s="223"/>
      <c r="CO1400" s="223"/>
      <c r="CP1400" s="223"/>
      <c r="CQ1400" s="223"/>
      <c r="CR1400" s="223"/>
      <c r="CS1400" s="223"/>
      <c r="CT1400" s="223"/>
      <c r="CU1400" s="223"/>
      <c r="CV1400" s="223"/>
      <c r="CW1400" s="201"/>
      <c r="CX1400" s="201"/>
    </row>
    <row r="1401" spans="3:102">
      <c r="C1401" s="116"/>
      <c r="E1401" s="205"/>
      <c r="F1401" s="205"/>
      <c r="G1401" s="205"/>
      <c r="H1401" s="205"/>
      <c r="I1401" s="205"/>
      <c r="K1401" s="114"/>
      <c r="L1401" s="114"/>
      <c r="M1401" s="114"/>
      <c r="N1401" s="114"/>
      <c r="O1401" s="114"/>
      <c r="Q1401" s="115"/>
      <c r="R1401" s="115"/>
      <c r="S1401" s="115"/>
      <c r="T1401" s="115"/>
      <c r="U1401" s="115"/>
      <c r="W1401" s="223"/>
      <c r="Z1401" s="205"/>
      <c r="AA1401" s="204"/>
      <c r="AB1401" s="204"/>
      <c r="AC1401" s="114"/>
      <c r="AD1401" s="221"/>
      <c r="AE1401" s="221"/>
      <c r="AF1401" s="115"/>
      <c r="AG1401" s="115"/>
      <c r="AH1401" s="115"/>
      <c r="AI1401" s="115"/>
      <c r="AJ1401" s="115"/>
      <c r="AK1401" s="202"/>
      <c r="AL1401" s="222"/>
      <c r="AO1401" s="205"/>
      <c r="AP1401" s="205"/>
      <c r="AQ1401" s="205"/>
      <c r="AR1401" s="205"/>
      <c r="AS1401" s="205"/>
      <c r="AT1401" s="205"/>
      <c r="AU1401" s="205"/>
      <c r="AV1401" s="205"/>
      <c r="AW1401" s="205"/>
      <c r="AX1401" s="205"/>
      <c r="AY1401" s="205"/>
      <c r="AZ1401" s="205"/>
      <c r="BA1401" s="205"/>
      <c r="BB1401" s="205"/>
      <c r="BC1401" s="205"/>
      <c r="BD1401" s="205"/>
      <c r="BE1401" s="215"/>
      <c r="BF1401" s="215"/>
      <c r="BG1401" s="215"/>
      <c r="BH1401" s="201"/>
      <c r="BJ1401" s="114"/>
      <c r="BK1401" s="114"/>
      <c r="BL1401" s="114"/>
      <c r="BM1401" s="114"/>
      <c r="BN1401" s="114"/>
      <c r="BP1401" s="114"/>
      <c r="BQ1401" s="115"/>
      <c r="BR1401" s="115"/>
      <c r="BS1401" s="115"/>
      <c r="BT1401" s="115"/>
      <c r="BU1401" s="115"/>
      <c r="BV1401" s="115"/>
      <c r="BW1401" s="115"/>
      <c r="BX1401" s="115"/>
      <c r="BY1401" s="115"/>
      <c r="BZ1401" s="115"/>
      <c r="CA1401" s="115"/>
      <c r="CB1401" s="115"/>
      <c r="CC1401" s="201"/>
      <c r="CD1401" s="201"/>
      <c r="CE1401" s="201"/>
      <c r="CG1401" s="223"/>
      <c r="CH1401" s="223"/>
      <c r="CI1401" s="223"/>
      <c r="CJ1401" s="223"/>
      <c r="CK1401" s="223"/>
      <c r="CL1401" s="223"/>
      <c r="CM1401" s="223"/>
      <c r="CN1401" s="223"/>
      <c r="CO1401" s="223"/>
      <c r="CP1401" s="223"/>
      <c r="CQ1401" s="223"/>
      <c r="CR1401" s="223"/>
      <c r="CS1401" s="223"/>
      <c r="CT1401" s="223"/>
      <c r="CU1401" s="223"/>
      <c r="CV1401" s="223"/>
      <c r="CW1401" s="201"/>
      <c r="CX1401" s="201"/>
    </row>
    <row r="1402" spans="3:102">
      <c r="C1402" s="116"/>
      <c r="E1402" s="205"/>
      <c r="F1402" s="205"/>
      <c r="G1402" s="205"/>
      <c r="H1402" s="205"/>
      <c r="I1402" s="205"/>
      <c r="K1402" s="114"/>
      <c r="L1402" s="114"/>
      <c r="M1402" s="114"/>
      <c r="N1402" s="114"/>
      <c r="O1402" s="114"/>
      <c r="Q1402" s="115"/>
      <c r="R1402" s="115"/>
      <c r="S1402" s="115"/>
      <c r="T1402" s="115"/>
      <c r="U1402" s="115"/>
      <c r="W1402" s="223"/>
      <c r="Z1402" s="205"/>
      <c r="AA1402" s="204"/>
      <c r="AB1402" s="204"/>
      <c r="AC1402" s="114"/>
      <c r="AD1402" s="221"/>
      <c r="AE1402" s="221"/>
      <c r="AF1402" s="115"/>
      <c r="AG1402" s="115"/>
      <c r="AH1402" s="115"/>
      <c r="AI1402" s="115"/>
      <c r="AJ1402" s="115"/>
      <c r="AK1402" s="202"/>
      <c r="AL1402" s="222"/>
      <c r="AO1402" s="205"/>
      <c r="AP1402" s="205"/>
      <c r="AQ1402" s="205"/>
      <c r="AR1402" s="205"/>
      <c r="AS1402" s="205"/>
      <c r="AT1402" s="205"/>
      <c r="AU1402" s="205"/>
      <c r="AV1402" s="205"/>
      <c r="AW1402" s="205"/>
      <c r="AX1402" s="205"/>
      <c r="AY1402" s="205"/>
      <c r="AZ1402" s="205"/>
      <c r="BA1402" s="205"/>
      <c r="BB1402" s="205"/>
      <c r="BC1402" s="205"/>
      <c r="BD1402" s="205"/>
      <c r="BE1402" s="215"/>
      <c r="BF1402" s="215"/>
      <c r="BG1402" s="215"/>
      <c r="BH1402" s="201"/>
      <c r="BJ1402" s="114"/>
      <c r="BK1402" s="114"/>
      <c r="BL1402" s="114"/>
      <c r="BM1402" s="114"/>
      <c r="BN1402" s="114"/>
      <c r="BP1402" s="114"/>
      <c r="BQ1402" s="115"/>
      <c r="BR1402" s="115"/>
      <c r="BS1402" s="115"/>
      <c r="BT1402" s="115"/>
      <c r="BU1402" s="115"/>
      <c r="BV1402" s="115"/>
      <c r="BW1402" s="115"/>
      <c r="BX1402" s="115"/>
      <c r="BY1402" s="115"/>
      <c r="BZ1402" s="115"/>
      <c r="CA1402" s="115"/>
      <c r="CB1402" s="115"/>
      <c r="CC1402" s="201"/>
      <c r="CD1402" s="201"/>
      <c r="CE1402" s="201"/>
      <c r="CG1402" s="223"/>
      <c r="CH1402" s="223"/>
      <c r="CI1402" s="223"/>
      <c r="CJ1402" s="223"/>
      <c r="CK1402" s="223"/>
      <c r="CL1402" s="223"/>
      <c r="CM1402" s="223"/>
      <c r="CN1402" s="223"/>
      <c r="CO1402" s="223"/>
      <c r="CP1402" s="223"/>
      <c r="CQ1402" s="223"/>
      <c r="CR1402" s="223"/>
      <c r="CS1402" s="223"/>
      <c r="CT1402" s="223"/>
      <c r="CU1402" s="223"/>
      <c r="CV1402" s="223"/>
      <c r="CW1402" s="201"/>
      <c r="CX1402" s="201"/>
    </row>
    <row r="1403" spans="3:102">
      <c r="C1403" s="116"/>
      <c r="E1403" s="205"/>
      <c r="F1403" s="205"/>
      <c r="G1403" s="205"/>
      <c r="H1403" s="205"/>
      <c r="I1403" s="205"/>
      <c r="K1403" s="114"/>
      <c r="L1403" s="114"/>
      <c r="M1403" s="114"/>
      <c r="N1403" s="114"/>
      <c r="O1403" s="114"/>
      <c r="Q1403" s="115"/>
      <c r="R1403" s="115"/>
      <c r="S1403" s="115"/>
      <c r="T1403" s="115"/>
      <c r="U1403" s="115"/>
      <c r="W1403" s="223"/>
      <c r="Z1403" s="205"/>
      <c r="AA1403" s="204"/>
      <c r="AB1403" s="204"/>
      <c r="AC1403" s="114"/>
      <c r="AD1403" s="221"/>
      <c r="AE1403" s="221"/>
      <c r="AF1403" s="115"/>
      <c r="AG1403" s="115"/>
      <c r="AH1403" s="115"/>
      <c r="AI1403" s="115"/>
      <c r="AJ1403" s="115"/>
      <c r="AK1403" s="202"/>
      <c r="AL1403" s="222"/>
      <c r="AO1403" s="205"/>
      <c r="AP1403" s="205"/>
      <c r="AQ1403" s="205"/>
      <c r="AR1403" s="205"/>
      <c r="AS1403" s="205"/>
      <c r="AT1403" s="205"/>
      <c r="AU1403" s="205"/>
      <c r="AV1403" s="205"/>
      <c r="AW1403" s="205"/>
      <c r="AX1403" s="205"/>
      <c r="AY1403" s="205"/>
      <c r="AZ1403" s="205"/>
      <c r="BA1403" s="205"/>
      <c r="BB1403" s="205"/>
      <c r="BC1403" s="205"/>
      <c r="BD1403" s="205"/>
      <c r="BE1403" s="215"/>
      <c r="BF1403" s="215"/>
      <c r="BG1403" s="215"/>
      <c r="BH1403" s="201"/>
      <c r="BJ1403" s="114"/>
      <c r="BK1403" s="114"/>
      <c r="BL1403" s="114"/>
      <c r="BM1403" s="114"/>
      <c r="BN1403" s="114"/>
      <c r="BP1403" s="114"/>
      <c r="BQ1403" s="115"/>
      <c r="BR1403" s="115"/>
      <c r="BS1403" s="115"/>
      <c r="BT1403" s="115"/>
      <c r="BU1403" s="115"/>
      <c r="BV1403" s="115"/>
      <c r="BW1403" s="115"/>
      <c r="BX1403" s="115"/>
      <c r="BY1403" s="115"/>
      <c r="BZ1403" s="115"/>
      <c r="CA1403" s="115"/>
      <c r="CB1403" s="115"/>
      <c r="CC1403" s="201"/>
      <c r="CD1403" s="201"/>
      <c r="CE1403" s="201"/>
      <c r="CG1403" s="223"/>
      <c r="CH1403" s="223"/>
      <c r="CI1403" s="223"/>
      <c r="CJ1403" s="223"/>
      <c r="CK1403" s="223"/>
      <c r="CL1403" s="223"/>
      <c r="CM1403" s="223"/>
      <c r="CN1403" s="223"/>
      <c r="CO1403" s="223"/>
      <c r="CP1403" s="223"/>
      <c r="CQ1403" s="223"/>
      <c r="CR1403" s="223"/>
      <c r="CS1403" s="223"/>
      <c r="CT1403" s="223"/>
      <c r="CU1403" s="223"/>
      <c r="CV1403" s="223"/>
      <c r="CW1403" s="201"/>
      <c r="CX1403" s="201"/>
    </row>
    <row r="1404" spans="3:102">
      <c r="C1404" s="116"/>
      <c r="E1404" s="205"/>
      <c r="F1404" s="205"/>
      <c r="G1404" s="205"/>
      <c r="H1404" s="205"/>
      <c r="I1404" s="205"/>
      <c r="K1404" s="114"/>
      <c r="L1404" s="114"/>
      <c r="M1404" s="114"/>
      <c r="N1404" s="114"/>
      <c r="O1404" s="114"/>
      <c r="Q1404" s="115"/>
      <c r="R1404" s="115"/>
      <c r="S1404" s="115"/>
      <c r="T1404" s="115"/>
      <c r="U1404" s="115"/>
      <c r="W1404" s="223"/>
      <c r="Z1404" s="205"/>
      <c r="AA1404" s="204"/>
      <c r="AB1404" s="204"/>
      <c r="AC1404" s="114"/>
      <c r="AD1404" s="221"/>
      <c r="AE1404" s="221"/>
      <c r="AF1404" s="115"/>
      <c r="AG1404" s="115"/>
      <c r="AH1404" s="115"/>
      <c r="AI1404" s="115"/>
      <c r="AJ1404" s="115"/>
      <c r="AK1404" s="202"/>
      <c r="AL1404" s="222"/>
      <c r="AO1404" s="205"/>
      <c r="AP1404" s="205"/>
      <c r="AQ1404" s="205"/>
      <c r="AR1404" s="205"/>
      <c r="AS1404" s="205"/>
      <c r="AT1404" s="205"/>
      <c r="AU1404" s="205"/>
      <c r="AV1404" s="205"/>
      <c r="AW1404" s="205"/>
      <c r="AX1404" s="205"/>
      <c r="AY1404" s="205"/>
      <c r="AZ1404" s="205"/>
      <c r="BA1404" s="205"/>
      <c r="BB1404" s="205"/>
      <c r="BC1404" s="205"/>
      <c r="BD1404" s="205"/>
      <c r="BE1404" s="215"/>
      <c r="BF1404" s="215"/>
      <c r="BG1404" s="215"/>
      <c r="BH1404" s="201"/>
      <c r="BJ1404" s="114"/>
      <c r="BK1404" s="114"/>
      <c r="BL1404" s="114"/>
      <c r="BM1404" s="114"/>
      <c r="BN1404" s="114"/>
      <c r="BP1404" s="114"/>
      <c r="BQ1404" s="115"/>
      <c r="BR1404" s="115"/>
      <c r="BS1404" s="115"/>
      <c r="BT1404" s="115"/>
      <c r="BU1404" s="115"/>
      <c r="BV1404" s="115"/>
      <c r="BW1404" s="115"/>
      <c r="BX1404" s="115"/>
      <c r="BY1404" s="115"/>
      <c r="BZ1404" s="115"/>
      <c r="CA1404" s="115"/>
      <c r="CB1404" s="115"/>
      <c r="CC1404" s="201"/>
      <c r="CD1404" s="201"/>
      <c r="CE1404" s="201"/>
      <c r="CG1404" s="223"/>
      <c r="CH1404" s="223"/>
      <c r="CI1404" s="223"/>
      <c r="CJ1404" s="223"/>
      <c r="CK1404" s="223"/>
      <c r="CL1404" s="223"/>
      <c r="CM1404" s="223"/>
      <c r="CN1404" s="223"/>
      <c r="CO1404" s="223"/>
      <c r="CP1404" s="223"/>
      <c r="CQ1404" s="223"/>
      <c r="CR1404" s="223"/>
      <c r="CS1404" s="223"/>
      <c r="CT1404" s="223"/>
      <c r="CU1404" s="223"/>
      <c r="CV1404" s="223"/>
      <c r="CW1404" s="201"/>
      <c r="CX1404" s="201"/>
    </row>
    <row r="1405" spans="3:102">
      <c r="C1405" s="116"/>
      <c r="E1405" s="205"/>
      <c r="F1405" s="205"/>
      <c r="G1405" s="205"/>
      <c r="H1405" s="205"/>
      <c r="I1405" s="205"/>
      <c r="K1405" s="114"/>
      <c r="L1405" s="114"/>
      <c r="M1405" s="114"/>
      <c r="N1405" s="114"/>
      <c r="O1405" s="114"/>
      <c r="Q1405" s="115"/>
      <c r="R1405" s="115"/>
      <c r="S1405" s="115"/>
      <c r="T1405" s="115"/>
      <c r="U1405" s="115"/>
      <c r="W1405" s="223"/>
      <c r="Z1405" s="205"/>
      <c r="AA1405" s="204"/>
      <c r="AB1405" s="204"/>
      <c r="AC1405" s="114"/>
      <c r="AD1405" s="221"/>
      <c r="AE1405" s="221"/>
      <c r="AF1405" s="115"/>
      <c r="AG1405" s="115"/>
      <c r="AH1405" s="115"/>
      <c r="AI1405" s="115"/>
      <c r="AJ1405" s="115"/>
      <c r="AK1405" s="202"/>
      <c r="AL1405" s="222"/>
      <c r="AO1405" s="205"/>
      <c r="AP1405" s="205"/>
      <c r="AQ1405" s="205"/>
      <c r="AR1405" s="205"/>
      <c r="AS1405" s="205"/>
      <c r="AT1405" s="205"/>
      <c r="AU1405" s="205"/>
      <c r="AV1405" s="205"/>
      <c r="AW1405" s="205"/>
      <c r="AX1405" s="205"/>
      <c r="AY1405" s="205"/>
      <c r="AZ1405" s="205"/>
      <c r="BA1405" s="205"/>
      <c r="BB1405" s="205"/>
      <c r="BC1405" s="205"/>
      <c r="BD1405" s="205"/>
      <c r="BE1405" s="215"/>
      <c r="BF1405" s="215"/>
      <c r="BG1405" s="215"/>
      <c r="BH1405" s="201"/>
      <c r="BJ1405" s="114"/>
      <c r="BK1405" s="114"/>
      <c r="BL1405" s="114"/>
      <c r="BM1405" s="114"/>
      <c r="BN1405" s="114"/>
      <c r="BP1405" s="114"/>
      <c r="BQ1405" s="115"/>
      <c r="BR1405" s="115"/>
      <c r="BS1405" s="115"/>
      <c r="BT1405" s="115"/>
      <c r="BU1405" s="115"/>
      <c r="BV1405" s="115"/>
      <c r="BW1405" s="115"/>
      <c r="BX1405" s="115"/>
      <c r="BY1405" s="115"/>
      <c r="BZ1405" s="115"/>
      <c r="CA1405" s="115"/>
      <c r="CB1405" s="115"/>
      <c r="CC1405" s="201"/>
      <c r="CD1405" s="201"/>
      <c r="CE1405" s="201"/>
      <c r="CG1405" s="223"/>
      <c r="CH1405" s="223"/>
      <c r="CI1405" s="223"/>
      <c r="CJ1405" s="223"/>
      <c r="CK1405" s="223"/>
      <c r="CL1405" s="223"/>
      <c r="CM1405" s="223"/>
      <c r="CN1405" s="223"/>
      <c r="CO1405" s="223"/>
      <c r="CP1405" s="223"/>
      <c r="CQ1405" s="223"/>
      <c r="CR1405" s="223"/>
      <c r="CS1405" s="223"/>
      <c r="CT1405" s="223"/>
      <c r="CU1405" s="223"/>
      <c r="CV1405" s="223"/>
      <c r="CW1405" s="201"/>
      <c r="CX1405" s="201"/>
    </row>
    <row r="1406" spans="3:102">
      <c r="C1406" s="116"/>
      <c r="E1406" s="205"/>
      <c r="F1406" s="205"/>
      <c r="G1406" s="205"/>
      <c r="H1406" s="205"/>
      <c r="I1406" s="205"/>
      <c r="K1406" s="114"/>
      <c r="L1406" s="114"/>
      <c r="M1406" s="114"/>
      <c r="N1406" s="114"/>
      <c r="O1406" s="114"/>
      <c r="Q1406" s="115"/>
      <c r="R1406" s="115"/>
      <c r="S1406" s="115"/>
      <c r="T1406" s="115"/>
      <c r="U1406" s="115"/>
      <c r="W1406" s="223"/>
      <c r="Z1406" s="205"/>
      <c r="AA1406" s="204"/>
      <c r="AB1406" s="204"/>
      <c r="AC1406" s="114"/>
      <c r="AD1406" s="221"/>
      <c r="AE1406" s="221"/>
      <c r="AF1406" s="115"/>
      <c r="AG1406" s="115"/>
      <c r="AH1406" s="115"/>
      <c r="AI1406" s="115"/>
      <c r="AJ1406" s="115"/>
      <c r="AK1406" s="202"/>
      <c r="AL1406" s="222"/>
      <c r="AO1406" s="205"/>
      <c r="AP1406" s="205"/>
      <c r="AQ1406" s="205"/>
      <c r="AR1406" s="205"/>
      <c r="AS1406" s="205"/>
      <c r="AT1406" s="205"/>
      <c r="AU1406" s="205"/>
      <c r="AV1406" s="205"/>
      <c r="AW1406" s="205"/>
      <c r="AX1406" s="205"/>
      <c r="AY1406" s="205"/>
      <c r="AZ1406" s="205"/>
      <c r="BA1406" s="205"/>
      <c r="BB1406" s="205"/>
      <c r="BC1406" s="205"/>
      <c r="BD1406" s="205"/>
      <c r="BE1406" s="215"/>
      <c r="BF1406" s="215"/>
      <c r="BG1406" s="215"/>
      <c r="BH1406" s="201"/>
      <c r="BJ1406" s="114"/>
      <c r="BK1406" s="114"/>
      <c r="BL1406" s="114"/>
      <c r="BM1406" s="114"/>
      <c r="BN1406" s="114"/>
      <c r="BP1406" s="114"/>
      <c r="BQ1406" s="115"/>
      <c r="BR1406" s="115"/>
      <c r="BS1406" s="115"/>
      <c r="BT1406" s="115"/>
      <c r="BU1406" s="115"/>
      <c r="BV1406" s="115"/>
      <c r="BW1406" s="115"/>
      <c r="BX1406" s="115"/>
      <c r="BY1406" s="115"/>
      <c r="BZ1406" s="115"/>
      <c r="CA1406" s="115"/>
      <c r="CB1406" s="115"/>
      <c r="CC1406" s="201"/>
      <c r="CD1406" s="201"/>
      <c r="CE1406" s="201"/>
      <c r="CG1406" s="223"/>
      <c r="CH1406" s="223"/>
      <c r="CI1406" s="223"/>
      <c r="CJ1406" s="223"/>
      <c r="CK1406" s="223"/>
      <c r="CL1406" s="223"/>
      <c r="CM1406" s="223"/>
      <c r="CN1406" s="223"/>
      <c r="CO1406" s="223"/>
      <c r="CP1406" s="223"/>
      <c r="CQ1406" s="223"/>
      <c r="CR1406" s="223"/>
      <c r="CS1406" s="223"/>
      <c r="CT1406" s="223"/>
      <c r="CU1406" s="223"/>
      <c r="CV1406" s="223"/>
      <c r="CW1406" s="201"/>
      <c r="CX1406" s="201"/>
    </row>
    <row r="1407" spans="3:102">
      <c r="C1407" s="116"/>
      <c r="E1407" s="205"/>
      <c r="F1407" s="205"/>
      <c r="G1407" s="205"/>
      <c r="H1407" s="205"/>
      <c r="I1407" s="205"/>
      <c r="K1407" s="114"/>
      <c r="L1407" s="114"/>
      <c r="M1407" s="114"/>
      <c r="N1407" s="114"/>
      <c r="O1407" s="114"/>
      <c r="Q1407" s="115"/>
      <c r="R1407" s="115"/>
      <c r="S1407" s="115"/>
      <c r="T1407" s="115"/>
      <c r="U1407" s="115"/>
      <c r="W1407" s="223"/>
      <c r="Z1407" s="205"/>
      <c r="AA1407" s="204"/>
      <c r="AB1407" s="204"/>
      <c r="AC1407" s="114"/>
      <c r="AD1407" s="221"/>
      <c r="AE1407" s="221"/>
      <c r="AF1407" s="115"/>
      <c r="AG1407" s="115"/>
      <c r="AH1407" s="115"/>
      <c r="AI1407" s="115"/>
      <c r="AJ1407" s="115"/>
      <c r="AK1407" s="202"/>
      <c r="AL1407" s="222"/>
      <c r="AO1407" s="205"/>
      <c r="AP1407" s="205"/>
      <c r="AQ1407" s="205"/>
      <c r="AR1407" s="205"/>
      <c r="AS1407" s="205"/>
      <c r="AT1407" s="205"/>
      <c r="AU1407" s="205"/>
      <c r="AV1407" s="205"/>
      <c r="AW1407" s="205"/>
      <c r="AX1407" s="205"/>
      <c r="AY1407" s="205"/>
      <c r="AZ1407" s="205"/>
      <c r="BA1407" s="205"/>
      <c r="BB1407" s="205"/>
      <c r="BC1407" s="205"/>
      <c r="BD1407" s="205"/>
      <c r="BE1407" s="215"/>
      <c r="BF1407" s="215"/>
      <c r="BG1407" s="215"/>
      <c r="BH1407" s="201"/>
      <c r="BJ1407" s="114"/>
      <c r="BK1407" s="114"/>
      <c r="BL1407" s="114"/>
      <c r="BM1407" s="114"/>
      <c r="BN1407" s="114"/>
      <c r="BP1407" s="114"/>
      <c r="BQ1407" s="115"/>
      <c r="BR1407" s="115"/>
      <c r="BS1407" s="115"/>
      <c r="BT1407" s="115"/>
      <c r="BU1407" s="115"/>
      <c r="BV1407" s="115"/>
      <c r="BW1407" s="115"/>
      <c r="BX1407" s="115"/>
      <c r="BY1407" s="115"/>
      <c r="BZ1407" s="115"/>
      <c r="CA1407" s="115"/>
      <c r="CB1407" s="115"/>
      <c r="CC1407" s="201"/>
      <c r="CD1407" s="201"/>
      <c r="CE1407" s="201"/>
      <c r="CG1407" s="223"/>
      <c r="CH1407" s="223"/>
      <c r="CI1407" s="223"/>
      <c r="CJ1407" s="223"/>
      <c r="CK1407" s="223"/>
      <c r="CL1407" s="223"/>
      <c r="CM1407" s="223"/>
      <c r="CN1407" s="223"/>
      <c r="CO1407" s="223"/>
      <c r="CP1407" s="223"/>
      <c r="CQ1407" s="223"/>
      <c r="CR1407" s="223"/>
      <c r="CS1407" s="223"/>
      <c r="CT1407" s="223"/>
      <c r="CU1407" s="223"/>
      <c r="CV1407" s="223"/>
      <c r="CW1407" s="201"/>
      <c r="CX1407" s="201"/>
    </row>
    <row r="1408" spans="3:102">
      <c r="C1408" s="116"/>
      <c r="E1408" s="205"/>
      <c r="F1408" s="205"/>
      <c r="G1408" s="205"/>
      <c r="H1408" s="205"/>
      <c r="I1408" s="205"/>
      <c r="K1408" s="114"/>
      <c r="L1408" s="114"/>
      <c r="M1408" s="114"/>
      <c r="N1408" s="114"/>
      <c r="O1408" s="114"/>
      <c r="Q1408" s="115"/>
      <c r="R1408" s="115"/>
      <c r="S1408" s="115"/>
      <c r="T1408" s="115"/>
      <c r="U1408" s="115"/>
      <c r="W1408" s="223"/>
      <c r="Z1408" s="205"/>
      <c r="AA1408" s="204"/>
      <c r="AB1408" s="204"/>
      <c r="AC1408" s="114"/>
      <c r="AD1408" s="221"/>
      <c r="AE1408" s="221"/>
      <c r="AF1408" s="115"/>
      <c r="AG1408" s="115"/>
      <c r="AH1408" s="115"/>
      <c r="AI1408" s="115"/>
      <c r="AJ1408" s="115"/>
      <c r="AK1408" s="202"/>
      <c r="AL1408" s="222"/>
      <c r="AO1408" s="205"/>
      <c r="AP1408" s="205"/>
      <c r="AQ1408" s="205"/>
      <c r="AR1408" s="205"/>
      <c r="AS1408" s="205"/>
      <c r="AT1408" s="205"/>
      <c r="AU1408" s="205"/>
      <c r="AV1408" s="205"/>
      <c r="AW1408" s="205"/>
      <c r="AX1408" s="205"/>
      <c r="AY1408" s="205"/>
      <c r="AZ1408" s="205"/>
      <c r="BA1408" s="205"/>
      <c r="BB1408" s="205"/>
      <c r="BC1408" s="205"/>
      <c r="BD1408" s="205"/>
      <c r="BE1408" s="215"/>
      <c r="BF1408" s="215"/>
      <c r="BG1408" s="215"/>
      <c r="BH1408" s="201"/>
      <c r="BJ1408" s="114"/>
      <c r="BK1408" s="114"/>
      <c r="BL1408" s="114"/>
      <c r="BM1408" s="114"/>
      <c r="BN1408" s="114"/>
      <c r="BP1408" s="114"/>
      <c r="BQ1408" s="115"/>
      <c r="BR1408" s="115"/>
      <c r="BS1408" s="115"/>
      <c r="BT1408" s="115"/>
      <c r="BU1408" s="115"/>
      <c r="BV1408" s="115"/>
      <c r="BW1408" s="115"/>
      <c r="BX1408" s="115"/>
      <c r="BY1408" s="115"/>
      <c r="BZ1408" s="115"/>
      <c r="CA1408" s="115"/>
      <c r="CB1408" s="115"/>
      <c r="CC1408" s="201"/>
      <c r="CD1408" s="201"/>
      <c r="CE1408" s="201"/>
      <c r="CG1408" s="223"/>
      <c r="CH1408" s="223"/>
      <c r="CI1408" s="223"/>
      <c r="CJ1408" s="223"/>
      <c r="CK1408" s="223"/>
      <c r="CL1408" s="223"/>
      <c r="CM1408" s="223"/>
      <c r="CN1408" s="223"/>
      <c r="CO1408" s="223"/>
      <c r="CP1408" s="223"/>
      <c r="CQ1408" s="223"/>
      <c r="CR1408" s="223"/>
      <c r="CS1408" s="223"/>
      <c r="CT1408" s="223"/>
      <c r="CU1408" s="223"/>
      <c r="CV1408" s="223"/>
      <c r="CW1408" s="201"/>
      <c r="CX1408" s="201"/>
    </row>
    <row r="1409" spans="3:102">
      <c r="C1409" s="116"/>
      <c r="E1409" s="205"/>
      <c r="F1409" s="205"/>
      <c r="G1409" s="205"/>
      <c r="H1409" s="205"/>
      <c r="I1409" s="205"/>
      <c r="K1409" s="114"/>
      <c r="L1409" s="114"/>
      <c r="M1409" s="114"/>
      <c r="N1409" s="114"/>
      <c r="O1409" s="114"/>
      <c r="Q1409" s="115"/>
      <c r="R1409" s="115"/>
      <c r="S1409" s="115"/>
      <c r="T1409" s="115"/>
      <c r="U1409" s="115"/>
      <c r="W1409" s="223"/>
      <c r="Z1409" s="205"/>
      <c r="AA1409" s="204"/>
      <c r="AB1409" s="204"/>
      <c r="AC1409" s="114"/>
      <c r="AD1409" s="221"/>
      <c r="AE1409" s="221"/>
      <c r="AF1409" s="115"/>
      <c r="AG1409" s="115"/>
      <c r="AH1409" s="115"/>
      <c r="AI1409" s="115"/>
      <c r="AJ1409" s="115"/>
      <c r="AK1409" s="202"/>
      <c r="AL1409" s="222"/>
      <c r="AO1409" s="205"/>
      <c r="AP1409" s="205"/>
      <c r="AQ1409" s="205"/>
      <c r="AR1409" s="205"/>
      <c r="AS1409" s="205"/>
      <c r="AT1409" s="205"/>
      <c r="AU1409" s="205"/>
      <c r="AV1409" s="205"/>
      <c r="AW1409" s="205"/>
      <c r="AX1409" s="205"/>
      <c r="AY1409" s="205"/>
      <c r="AZ1409" s="205"/>
      <c r="BA1409" s="205"/>
      <c r="BB1409" s="205"/>
      <c r="BC1409" s="205"/>
      <c r="BD1409" s="205"/>
      <c r="BE1409" s="215"/>
      <c r="BF1409" s="215"/>
      <c r="BG1409" s="215"/>
      <c r="BH1409" s="201"/>
      <c r="BJ1409" s="114"/>
      <c r="BK1409" s="114"/>
      <c r="BL1409" s="114"/>
      <c r="BM1409" s="114"/>
      <c r="BN1409" s="114"/>
      <c r="BP1409" s="114"/>
      <c r="BQ1409" s="115"/>
      <c r="BR1409" s="115"/>
      <c r="BS1409" s="115"/>
      <c r="BT1409" s="115"/>
      <c r="BU1409" s="115"/>
      <c r="BV1409" s="115"/>
      <c r="BW1409" s="115"/>
      <c r="BX1409" s="115"/>
      <c r="BY1409" s="115"/>
      <c r="BZ1409" s="115"/>
      <c r="CA1409" s="115"/>
      <c r="CB1409" s="115"/>
      <c r="CC1409" s="201"/>
      <c r="CD1409" s="201"/>
      <c r="CE1409" s="201"/>
      <c r="CG1409" s="223"/>
      <c r="CH1409" s="223"/>
      <c r="CI1409" s="223"/>
      <c r="CJ1409" s="223"/>
      <c r="CK1409" s="223"/>
      <c r="CL1409" s="223"/>
      <c r="CM1409" s="223"/>
      <c r="CN1409" s="223"/>
      <c r="CO1409" s="223"/>
      <c r="CP1409" s="223"/>
      <c r="CQ1409" s="223"/>
      <c r="CR1409" s="223"/>
      <c r="CS1409" s="223"/>
      <c r="CT1409" s="223"/>
      <c r="CU1409" s="223"/>
      <c r="CV1409" s="223"/>
      <c r="CW1409" s="201"/>
      <c r="CX1409" s="201"/>
    </row>
    <row r="1410" spans="3:102">
      <c r="C1410" s="116"/>
      <c r="E1410" s="205"/>
      <c r="F1410" s="205"/>
      <c r="G1410" s="205"/>
      <c r="H1410" s="205"/>
      <c r="I1410" s="205"/>
      <c r="K1410" s="114"/>
      <c r="L1410" s="114"/>
      <c r="M1410" s="114"/>
      <c r="N1410" s="114"/>
      <c r="O1410" s="114"/>
      <c r="Q1410" s="115"/>
      <c r="R1410" s="115"/>
      <c r="S1410" s="115"/>
      <c r="T1410" s="115"/>
      <c r="U1410" s="115"/>
      <c r="W1410" s="223"/>
      <c r="Z1410" s="205"/>
      <c r="AA1410" s="204"/>
      <c r="AB1410" s="204"/>
      <c r="AC1410" s="114"/>
      <c r="AD1410" s="221"/>
      <c r="AE1410" s="221"/>
      <c r="AF1410" s="115"/>
      <c r="AG1410" s="115"/>
      <c r="AH1410" s="115"/>
      <c r="AI1410" s="115"/>
      <c r="AJ1410" s="115"/>
      <c r="AK1410" s="202"/>
      <c r="AL1410" s="222"/>
      <c r="AO1410" s="205"/>
      <c r="AP1410" s="205"/>
      <c r="AQ1410" s="205"/>
      <c r="AR1410" s="205"/>
      <c r="AS1410" s="205"/>
      <c r="AT1410" s="205"/>
      <c r="AU1410" s="205"/>
      <c r="AV1410" s="205"/>
      <c r="AW1410" s="205"/>
      <c r="AX1410" s="205"/>
      <c r="AY1410" s="205"/>
      <c r="AZ1410" s="205"/>
      <c r="BA1410" s="205"/>
      <c r="BB1410" s="205"/>
      <c r="BC1410" s="205"/>
      <c r="BD1410" s="205"/>
      <c r="BE1410" s="215"/>
      <c r="BF1410" s="215"/>
      <c r="BG1410" s="215"/>
      <c r="BH1410" s="201"/>
      <c r="BJ1410" s="114"/>
      <c r="BK1410" s="114"/>
      <c r="BL1410" s="114"/>
      <c r="BM1410" s="114"/>
      <c r="BN1410" s="114"/>
      <c r="BP1410" s="114"/>
      <c r="BQ1410" s="115"/>
      <c r="BR1410" s="115"/>
      <c r="BS1410" s="115"/>
      <c r="BT1410" s="115"/>
      <c r="BU1410" s="115"/>
      <c r="BV1410" s="115"/>
      <c r="BW1410" s="115"/>
      <c r="BX1410" s="115"/>
      <c r="BY1410" s="115"/>
      <c r="BZ1410" s="115"/>
      <c r="CA1410" s="115"/>
      <c r="CB1410" s="115"/>
      <c r="CC1410" s="201"/>
      <c r="CD1410" s="201"/>
      <c r="CE1410" s="201"/>
      <c r="CG1410" s="223"/>
      <c r="CH1410" s="223"/>
      <c r="CI1410" s="223"/>
      <c r="CJ1410" s="223"/>
      <c r="CK1410" s="223"/>
      <c r="CL1410" s="223"/>
      <c r="CM1410" s="223"/>
      <c r="CN1410" s="223"/>
      <c r="CO1410" s="223"/>
      <c r="CP1410" s="223"/>
      <c r="CQ1410" s="223"/>
      <c r="CR1410" s="223"/>
      <c r="CS1410" s="223"/>
      <c r="CT1410" s="223"/>
      <c r="CU1410" s="223"/>
      <c r="CV1410" s="223"/>
      <c r="CW1410" s="201"/>
      <c r="CX1410" s="201"/>
    </row>
    <row r="1411" spans="3:102">
      <c r="C1411" s="116"/>
      <c r="E1411" s="205"/>
      <c r="F1411" s="205"/>
      <c r="G1411" s="205"/>
      <c r="H1411" s="205"/>
      <c r="I1411" s="205"/>
      <c r="K1411" s="114"/>
      <c r="L1411" s="114"/>
      <c r="M1411" s="114"/>
      <c r="N1411" s="114"/>
      <c r="O1411" s="114"/>
      <c r="Q1411" s="115"/>
      <c r="R1411" s="115"/>
      <c r="S1411" s="115"/>
      <c r="T1411" s="115"/>
      <c r="U1411" s="115"/>
      <c r="W1411" s="223"/>
      <c r="Z1411" s="205"/>
      <c r="AA1411" s="204"/>
      <c r="AB1411" s="204"/>
      <c r="AC1411" s="114"/>
      <c r="AD1411" s="221"/>
      <c r="AE1411" s="221"/>
      <c r="AF1411" s="115"/>
      <c r="AG1411" s="115"/>
      <c r="AH1411" s="115"/>
      <c r="AI1411" s="115"/>
      <c r="AJ1411" s="115"/>
      <c r="AK1411" s="202"/>
      <c r="AL1411" s="222"/>
      <c r="AO1411" s="205"/>
      <c r="AP1411" s="205"/>
      <c r="AQ1411" s="205"/>
      <c r="AR1411" s="205"/>
      <c r="AS1411" s="205"/>
      <c r="AT1411" s="205"/>
      <c r="AU1411" s="205"/>
      <c r="AV1411" s="205"/>
      <c r="AW1411" s="205"/>
      <c r="AX1411" s="205"/>
      <c r="AY1411" s="205"/>
      <c r="AZ1411" s="205"/>
      <c r="BA1411" s="205"/>
      <c r="BB1411" s="205"/>
      <c r="BC1411" s="205"/>
      <c r="BD1411" s="205"/>
      <c r="BE1411" s="215"/>
      <c r="BF1411" s="215"/>
      <c r="BG1411" s="215"/>
      <c r="BH1411" s="201"/>
      <c r="BJ1411" s="114"/>
      <c r="BK1411" s="114"/>
      <c r="BL1411" s="114"/>
      <c r="BM1411" s="114"/>
      <c r="BN1411" s="114"/>
      <c r="BP1411" s="114"/>
      <c r="BQ1411" s="115"/>
      <c r="BR1411" s="115"/>
      <c r="BS1411" s="115"/>
      <c r="BT1411" s="115"/>
      <c r="BU1411" s="115"/>
      <c r="BV1411" s="115"/>
      <c r="BW1411" s="115"/>
      <c r="BX1411" s="115"/>
      <c r="BY1411" s="115"/>
      <c r="BZ1411" s="115"/>
      <c r="CA1411" s="115"/>
      <c r="CB1411" s="115"/>
      <c r="CC1411" s="201"/>
      <c r="CD1411" s="201"/>
      <c r="CE1411" s="201"/>
      <c r="CG1411" s="223"/>
      <c r="CH1411" s="223"/>
      <c r="CI1411" s="223"/>
      <c r="CJ1411" s="223"/>
      <c r="CK1411" s="223"/>
      <c r="CL1411" s="223"/>
      <c r="CM1411" s="223"/>
      <c r="CN1411" s="223"/>
      <c r="CO1411" s="223"/>
      <c r="CP1411" s="223"/>
      <c r="CQ1411" s="223"/>
      <c r="CR1411" s="223"/>
      <c r="CS1411" s="223"/>
      <c r="CT1411" s="223"/>
      <c r="CU1411" s="223"/>
      <c r="CV1411" s="223"/>
      <c r="CW1411" s="201"/>
      <c r="CX1411" s="201"/>
    </row>
    <row r="1412" spans="3:102">
      <c r="C1412" s="116"/>
      <c r="E1412" s="205"/>
      <c r="F1412" s="205"/>
      <c r="G1412" s="205"/>
      <c r="H1412" s="205"/>
      <c r="I1412" s="205"/>
      <c r="K1412" s="114"/>
      <c r="L1412" s="114"/>
      <c r="M1412" s="114"/>
      <c r="N1412" s="114"/>
      <c r="O1412" s="114"/>
      <c r="Q1412" s="115"/>
      <c r="R1412" s="115"/>
      <c r="S1412" s="115"/>
      <c r="T1412" s="115"/>
      <c r="U1412" s="115"/>
      <c r="W1412" s="223"/>
      <c r="Z1412" s="205"/>
      <c r="AA1412" s="204"/>
      <c r="AB1412" s="204"/>
      <c r="AC1412" s="114"/>
      <c r="AD1412" s="221"/>
      <c r="AE1412" s="221"/>
      <c r="AF1412" s="115"/>
      <c r="AG1412" s="115"/>
      <c r="AH1412" s="115"/>
      <c r="AI1412" s="115"/>
      <c r="AJ1412" s="115"/>
      <c r="AK1412" s="202"/>
      <c r="AL1412" s="222"/>
      <c r="AO1412" s="205"/>
      <c r="AP1412" s="205"/>
      <c r="AQ1412" s="205"/>
      <c r="AR1412" s="205"/>
      <c r="AS1412" s="205"/>
      <c r="AT1412" s="205"/>
      <c r="AU1412" s="205"/>
      <c r="AV1412" s="205"/>
      <c r="AW1412" s="205"/>
      <c r="AX1412" s="205"/>
      <c r="AY1412" s="205"/>
      <c r="AZ1412" s="205"/>
      <c r="BA1412" s="205"/>
      <c r="BB1412" s="205"/>
      <c r="BC1412" s="205"/>
      <c r="BD1412" s="205"/>
      <c r="BE1412" s="215"/>
      <c r="BF1412" s="215"/>
      <c r="BG1412" s="215"/>
      <c r="BH1412" s="201"/>
      <c r="BJ1412" s="114"/>
      <c r="BK1412" s="114"/>
      <c r="BL1412" s="114"/>
      <c r="BM1412" s="114"/>
      <c r="BN1412" s="114"/>
      <c r="BP1412" s="114"/>
      <c r="BQ1412" s="115"/>
      <c r="BR1412" s="115"/>
      <c r="BS1412" s="115"/>
      <c r="BT1412" s="115"/>
      <c r="BU1412" s="115"/>
      <c r="BV1412" s="115"/>
      <c r="BW1412" s="115"/>
      <c r="BX1412" s="115"/>
      <c r="BY1412" s="115"/>
      <c r="BZ1412" s="115"/>
      <c r="CA1412" s="115"/>
      <c r="CB1412" s="115"/>
      <c r="CC1412" s="201"/>
      <c r="CD1412" s="201"/>
      <c r="CE1412" s="201"/>
      <c r="CG1412" s="223"/>
      <c r="CH1412" s="223"/>
      <c r="CI1412" s="223"/>
      <c r="CJ1412" s="223"/>
      <c r="CK1412" s="223"/>
      <c r="CL1412" s="223"/>
      <c r="CM1412" s="223"/>
      <c r="CN1412" s="223"/>
      <c r="CO1412" s="223"/>
      <c r="CP1412" s="223"/>
      <c r="CQ1412" s="223"/>
      <c r="CR1412" s="223"/>
      <c r="CS1412" s="223"/>
      <c r="CT1412" s="223"/>
      <c r="CU1412" s="223"/>
      <c r="CV1412" s="223"/>
      <c r="CW1412" s="201"/>
      <c r="CX1412" s="201"/>
    </row>
    <row r="1413" spans="3:102">
      <c r="C1413" s="116"/>
      <c r="E1413" s="205"/>
      <c r="F1413" s="205"/>
      <c r="G1413" s="205"/>
      <c r="H1413" s="205"/>
      <c r="I1413" s="205"/>
      <c r="K1413" s="114"/>
      <c r="L1413" s="114"/>
      <c r="M1413" s="114"/>
      <c r="N1413" s="114"/>
      <c r="O1413" s="114"/>
      <c r="Q1413" s="115"/>
      <c r="R1413" s="115"/>
      <c r="S1413" s="115"/>
      <c r="T1413" s="115"/>
      <c r="U1413" s="115"/>
      <c r="W1413" s="223"/>
      <c r="Z1413" s="205"/>
      <c r="AA1413" s="204"/>
      <c r="AB1413" s="204"/>
      <c r="AC1413" s="114"/>
      <c r="AD1413" s="221"/>
      <c r="AE1413" s="221"/>
      <c r="AF1413" s="115"/>
      <c r="AG1413" s="115"/>
      <c r="AH1413" s="115"/>
      <c r="AI1413" s="115"/>
      <c r="AJ1413" s="115"/>
      <c r="AK1413" s="202"/>
      <c r="AL1413" s="222"/>
      <c r="AO1413" s="205"/>
      <c r="AP1413" s="205"/>
      <c r="AQ1413" s="205"/>
      <c r="AR1413" s="205"/>
      <c r="AS1413" s="205"/>
      <c r="AT1413" s="205"/>
      <c r="AU1413" s="205"/>
      <c r="AV1413" s="205"/>
      <c r="AW1413" s="205"/>
      <c r="AX1413" s="205"/>
      <c r="AY1413" s="205"/>
      <c r="AZ1413" s="205"/>
      <c r="BA1413" s="205"/>
      <c r="BB1413" s="205"/>
      <c r="BC1413" s="205"/>
      <c r="BD1413" s="205"/>
      <c r="BE1413" s="215"/>
      <c r="BF1413" s="215"/>
      <c r="BG1413" s="215"/>
      <c r="BH1413" s="201"/>
      <c r="BJ1413" s="114"/>
      <c r="BK1413" s="114"/>
      <c r="BL1413" s="114"/>
      <c r="BM1413" s="114"/>
      <c r="BN1413" s="114"/>
      <c r="BP1413" s="114"/>
      <c r="BQ1413" s="115"/>
      <c r="BR1413" s="115"/>
      <c r="BS1413" s="115"/>
      <c r="BT1413" s="115"/>
      <c r="BU1413" s="115"/>
      <c r="BV1413" s="115"/>
      <c r="BW1413" s="115"/>
      <c r="BX1413" s="115"/>
      <c r="BY1413" s="115"/>
      <c r="BZ1413" s="115"/>
      <c r="CA1413" s="115"/>
      <c r="CB1413" s="115"/>
      <c r="CC1413" s="201"/>
      <c r="CD1413" s="201"/>
      <c r="CE1413" s="201"/>
      <c r="CG1413" s="223"/>
      <c r="CH1413" s="223"/>
      <c r="CI1413" s="223"/>
      <c r="CJ1413" s="223"/>
      <c r="CK1413" s="223"/>
      <c r="CL1413" s="223"/>
      <c r="CM1413" s="223"/>
      <c r="CN1413" s="223"/>
      <c r="CO1413" s="223"/>
      <c r="CP1413" s="223"/>
      <c r="CQ1413" s="223"/>
      <c r="CR1413" s="223"/>
      <c r="CS1413" s="223"/>
      <c r="CT1413" s="223"/>
      <c r="CU1413" s="223"/>
      <c r="CV1413" s="223"/>
      <c r="CW1413" s="201"/>
      <c r="CX1413" s="201"/>
    </row>
    <row r="1414" spans="3:102">
      <c r="C1414" s="116"/>
      <c r="E1414" s="205"/>
      <c r="F1414" s="205"/>
      <c r="G1414" s="205"/>
      <c r="H1414" s="205"/>
      <c r="I1414" s="205"/>
      <c r="K1414" s="114"/>
      <c r="L1414" s="114"/>
      <c r="M1414" s="114"/>
      <c r="N1414" s="114"/>
      <c r="O1414" s="114"/>
      <c r="Q1414" s="115"/>
      <c r="R1414" s="115"/>
      <c r="S1414" s="115"/>
      <c r="T1414" s="115"/>
      <c r="U1414" s="115"/>
      <c r="W1414" s="223"/>
      <c r="Z1414" s="205"/>
      <c r="AA1414" s="204"/>
      <c r="AB1414" s="204"/>
      <c r="AC1414" s="114"/>
      <c r="AD1414" s="221"/>
      <c r="AE1414" s="221"/>
      <c r="AF1414" s="115"/>
      <c r="AG1414" s="115"/>
      <c r="AH1414" s="115"/>
      <c r="AI1414" s="115"/>
      <c r="AJ1414" s="115"/>
      <c r="AK1414" s="202"/>
      <c r="AL1414" s="222"/>
      <c r="AO1414" s="205"/>
      <c r="AP1414" s="205"/>
      <c r="AQ1414" s="205"/>
      <c r="AR1414" s="205"/>
      <c r="AS1414" s="205"/>
      <c r="AT1414" s="205"/>
      <c r="AU1414" s="205"/>
      <c r="AV1414" s="205"/>
      <c r="AW1414" s="205"/>
      <c r="AX1414" s="205"/>
      <c r="AY1414" s="205"/>
      <c r="AZ1414" s="205"/>
      <c r="BA1414" s="205"/>
      <c r="BB1414" s="205"/>
      <c r="BC1414" s="205"/>
      <c r="BD1414" s="205"/>
      <c r="BE1414" s="215"/>
      <c r="BF1414" s="215"/>
      <c r="BG1414" s="215"/>
      <c r="BH1414" s="201"/>
      <c r="BJ1414" s="114"/>
      <c r="BK1414" s="114"/>
      <c r="BL1414" s="114"/>
      <c r="BM1414" s="114"/>
      <c r="BN1414" s="114"/>
      <c r="BP1414" s="114"/>
      <c r="BQ1414" s="115"/>
      <c r="BR1414" s="115"/>
      <c r="BS1414" s="115"/>
      <c r="BT1414" s="115"/>
      <c r="BU1414" s="115"/>
      <c r="BV1414" s="115"/>
      <c r="BW1414" s="115"/>
      <c r="BX1414" s="115"/>
      <c r="BY1414" s="115"/>
      <c r="BZ1414" s="115"/>
      <c r="CA1414" s="115"/>
      <c r="CB1414" s="115"/>
      <c r="CC1414" s="201"/>
      <c r="CD1414" s="201"/>
      <c r="CE1414" s="201"/>
      <c r="CG1414" s="223"/>
      <c r="CH1414" s="223"/>
      <c r="CI1414" s="223"/>
      <c r="CJ1414" s="223"/>
      <c r="CK1414" s="223"/>
      <c r="CL1414" s="223"/>
      <c r="CM1414" s="223"/>
      <c r="CN1414" s="223"/>
      <c r="CO1414" s="223"/>
      <c r="CP1414" s="223"/>
      <c r="CQ1414" s="223"/>
      <c r="CR1414" s="223"/>
      <c r="CS1414" s="223"/>
      <c r="CT1414" s="223"/>
      <c r="CU1414" s="223"/>
      <c r="CV1414" s="223"/>
      <c r="CW1414" s="201"/>
      <c r="CX1414" s="201"/>
    </row>
    <row r="1415" spans="3:102">
      <c r="C1415" s="116"/>
      <c r="E1415" s="205"/>
      <c r="F1415" s="205"/>
      <c r="G1415" s="205"/>
      <c r="H1415" s="205"/>
      <c r="I1415" s="205"/>
      <c r="K1415" s="114"/>
      <c r="L1415" s="114"/>
      <c r="M1415" s="114"/>
      <c r="N1415" s="114"/>
      <c r="O1415" s="114"/>
      <c r="Q1415" s="115"/>
      <c r="R1415" s="115"/>
      <c r="S1415" s="115"/>
      <c r="T1415" s="115"/>
      <c r="U1415" s="115"/>
      <c r="W1415" s="223"/>
      <c r="Z1415" s="205"/>
      <c r="AA1415" s="204"/>
      <c r="AB1415" s="204"/>
      <c r="AC1415" s="114"/>
      <c r="AD1415" s="221"/>
      <c r="AE1415" s="221"/>
      <c r="AF1415" s="115"/>
      <c r="AG1415" s="115"/>
      <c r="AH1415" s="115"/>
      <c r="AI1415" s="115"/>
      <c r="AJ1415" s="115"/>
      <c r="AK1415" s="202"/>
      <c r="AL1415" s="222"/>
      <c r="AO1415" s="205"/>
      <c r="AP1415" s="205"/>
      <c r="AQ1415" s="205"/>
      <c r="AR1415" s="205"/>
      <c r="AS1415" s="205"/>
      <c r="AT1415" s="205"/>
      <c r="AU1415" s="205"/>
      <c r="AV1415" s="205"/>
      <c r="AW1415" s="205"/>
      <c r="AX1415" s="205"/>
      <c r="AY1415" s="205"/>
      <c r="AZ1415" s="205"/>
      <c r="BA1415" s="205"/>
      <c r="BB1415" s="205"/>
      <c r="BC1415" s="205"/>
      <c r="BD1415" s="205"/>
      <c r="BE1415" s="215"/>
      <c r="BF1415" s="215"/>
      <c r="BG1415" s="215"/>
      <c r="BH1415" s="201"/>
      <c r="BJ1415" s="114"/>
      <c r="BK1415" s="114"/>
      <c r="BL1415" s="114"/>
      <c r="BM1415" s="114"/>
      <c r="BN1415" s="114"/>
      <c r="BP1415" s="114"/>
      <c r="BQ1415" s="115"/>
      <c r="BR1415" s="115"/>
      <c r="BS1415" s="115"/>
      <c r="BT1415" s="115"/>
      <c r="BU1415" s="115"/>
      <c r="BV1415" s="115"/>
      <c r="BW1415" s="115"/>
      <c r="BX1415" s="115"/>
      <c r="BY1415" s="115"/>
      <c r="BZ1415" s="115"/>
      <c r="CA1415" s="115"/>
      <c r="CB1415" s="115"/>
      <c r="CC1415" s="201"/>
      <c r="CD1415" s="201"/>
      <c r="CE1415" s="201"/>
      <c r="CG1415" s="223"/>
      <c r="CH1415" s="223"/>
      <c r="CI1415" s="223"/>
      <c r="CJ1415" s="223"/>
      <c r="CK1415" s="223"/>
      <c r="CL1415" s="223"/>
      <c r="CM1415" s="223"/>
      <c r="CN1415" s="223"/>
      <c r="CO1415" s="223"/>
      <c r="CP1415" s="223"/>
      <c r="CQ1415" s="223"/>
      <c r="CR1415" s="223"/>
      <c r="CS1415" s="223"/>
      <c r="CT1415" s="223"/>
      <c r="CU1415" s="223"/>
      <c r="CV1415" s="223"/>
      <c r="CW1415" s="201"/>
      <c r="CX1415" s="201"/>
    </row>
    <row r="1416" spans="3:102">
      <c r="C1416" s="116"/>
      <c r="E1416" s="205"/>
      <c r="F1416" s="205"/>
      <c r="G1416" s="205"/>
      <c r="H1416" s="205"/>
      <c r="I1416" s="205"/>
      <c r="K1416" s="114"/>
      <c r="L1416" s="114"/>
      <c r="M1416" s="114"/>
      <c r="N1416" s="114"/>
      <c r="O1416" s="114"/>
      <c r="Q1416" s="115"/>
      <c r="R1416" s="115"/>
      <c r="S1416" s="115"/>
      <c r="T1416" s="115"/>
      <c r="U1416" s="115"/>
      <c r="W1416" s="223"/>
      <c r="Z1416" s="205"/>
      <c r="AA1416" s="204"/>
      <c r="AB1416" s="204"/>
      <c r="AC1416" s="114"/>
      <c r="AD1416" s="221"/>
      <c r="AE1416" s="221"/>
      <c r="AF1416" s="115"/>
      <c r="AG1416" s="115"/>
      <c r="AH1416" s="115"/>
      <c r="AI1416" s="115"/>
      <c r="AJ1416" s="115"/>
      <c r="AK1416" s="202"/>
      <c r="AL1416" s="222"/>
      <c r="AO1416" s="205"/>
      <c r="AP1416" s="205"/>
      <c r="AQ1416" s="205"/>
      <c r="AR1416" s="205"/>
      <c r="AS1416" s="205"/>
      <c r="AT1416" s="205"/>
      <c r="AU1416" s="205"/>
      <c r="AV1416" s="205"/>
      <c r="AW1416" s="205"/>
      <c r="AX1416" s="205"/>
      <c r="AY1416" s="205"/>
      <c r="AZ1416" s="205"/>
      <c r="BA1416" s="205"/>
      <c r="BB1416" s="205"/>
      <c r="BC1416" s="205"/>
      <c r="BD1416" s="205"/>
      <c r="BE1416" s="215"/>
      <c r="BF1416" s="215"/>
      <c r="BG1416" s="215"/>
      <c r="BH1416" s="201"/>
      <c r="BJ1416" s="114"/>
      <c r="BK1416" s="114"/>
      <c r="BL1416" s="114"/>
      <c r="BM1416" s="114"/>
      <c r="BN1416" s="114"/>
      <c r="BP1416" s="114"/>
      <c r="BQ1416" s="115"/>
      <c r="BR1416" s="115"/>
      <c r="BS1416" s="115"/>
      <c r="BT1416" s="115"/>
      <c r="BU1416" s="115"/>
      <c r="BV1416" s="115"/>
      <c r="BW1416" s="115"/>
      <c r="BX1416" s="115"/>
      <c r="BY1416" s="115"/>
      <c r="BZ1416" s="115"/>
      <c r="CA1416" s="115"/>
      <c r="CB1416" s="115"/>
      <c r="CC1416" s="201"/>
      <c r="CD1416" s="201"/>
      <c r="CE1416" s="201"/>
      <c r="CG1416" s="223"/>
      <c r="CH1416" s="223"/>
      <c r="CI1416" s="223"/>
      <c r="CJ1416" s="223"/>
      <c r="CK1416" s="223"/>
      <c r="CL1416" s="223"/>
      <c r="CM1416" s="223"/>
      <c r="CN1416" s="223"/>
      <c r="CO1416" s="223"/>
      <c r="CP1416" s="223"/>
      <c r="CQ1416" s="223"/>
      <c r="CR1416" s="223"/>
      <c r="CS1416" s="223"/>
      <c r="CT1416" s="223"/>
      <c r="CU1416" s="223"/>
      <c r="CV1416" s="223"/>
      <c r="CW1416" s="201"/>
      <c r="CX1416" s="201"/>
    </row>
    <row r="1417" spans="3:102">
      <c r="C1417" s="116"/>
      <c r="E1417" s="205"/>
      <c r="F1417" s="205"/>
      <c r="G1417" s="205"/>
      <c r="H1417" s="205"/>
      <c r="I1417" s="205"/>
      <c r="K1417" s="114"/>
      <c r="L1417" s="114"/>
      <c r="M1417" s="114"/>
      <c r="N1417" s="114"/>
      <c r="O1417" s="114"/>
      <c r="Q1417" s="115"/>
      <c r="R1417" s="115"/>
      <c r="S1417" s="115"/>
      <c r="T1417" s="115"/>
      <c r="U1417" s="115"/>
      <c r="W1417" s="223"/>
      <c r="Z1417" s="205"/>
      <c r="AA1417" s="204"/>
      <c r="AB1417" s="204"/>
      <c r="AC1417" s="114"/>
      <c r="AD1417" s="221"/>
      <c r="AE1417" s="221"/>
      <c r="AF1417" s="115"/>
      <c r="AG1417" s="115"/>
      <c r="AH1417" s="115"/>
      <c r="AI1417" s="115"/>
      <c r="AJ1417" s="115"/>
      <c r="AK1417" s="202"/>
      <c r="AL1417" s="222"/>
      <c r="AO1417" s="205"/>
      <c r="AP1417" s="205"/>
      <c r="AQ1417" s="205"/>
      <c r="AR1417" s="205"/>
      <c r="AS1417" s="205"/>
      <c r="AT1417" s="205"/>
      <c r="AU1417" s="205"/>
      <c r="AV1417" s="205"/>
      <c r="AW1417" s="205"/>
      <c r="AX1417" s="205"/>
      <c r="AY1417" s="205"/>
      <c r="AZ1417" s="205"/>
      <c r="BA1417" s="205"/>
      <c r="BB1417" s="205"/>
      <c r="BC1417" s="205"/>
      <c r="BD1417" s="205"/>
      <c r="BE1417" s="215"/>
      <c r="BF1417" s="215"/>
      <c r="BG1417" s="215"/>
      <c r="BH1417" s="201"/>
      <c r="BJ1417" s="114"/>
      <c r="BK1417" s="114"/>
      <c r="BL1417" s="114"/>
      <c r="BM1417" s="114"/>
      <c r="BN1417" s="114"/>
      <c r="BP1417" s="114"/>
      <c r="BQ1417" s="115"/>
      <c r="BR1417" s="115"/>
      <c r="BS1417" s="115"/>
      <c r="BT1417" s="115"/>
      <c r="BU1417" s="115"/>
      <c r="BV1417" s="115"/>
      <c r="BW1417" s="115"/>
      <c r="BX1417" s="115"/>
      <c r="BY1417" s="115"/>
      <c r="BZ1417" s="115"/>
      <c r="CA1417" s="115"/>
      <c r="CB1417" s="115"/>
      <c r="CC1417" s="201"/>
      <c r="CD1417" s="201"/>
      <c r="CE1417" s="201"/>
      <c r="CG1417" s="223"/>
      <c r="CH1417" s="223"/>
      <c r="CI1417" s="223"/>
      <c r="CJ1417" s="223"/>
      <c r="CK1417" s="223"/>
      <c r="CL1417" s="223"/>
      <c r="CM1417" s="223"/>
      <c r="CN1417" s="223"/>
      <c r="CO1417" s="223"/>
      <c r="CP1417" s="223"/>
      <c r="CQ1417" s="223"/>
      <c r="CR1417" s="223"/>
      <c r="CS1417" s="223"/>
      <c r="CT1417" s="223"/>
      <c r="CU1417" s="223"/>
      <c r="CV1417" s="223"/>
      <c r="CW1417" s="201"/>
      <c r="CX1417" s="201"/>
    </row>
    <row r="1418" spans="3:102">
      <c r="C1418" s="116"/>
      <c r="E1418" s="205"/>
      <c r="F1418" s="205"/>
      <c r="G1418" s="205"/>
      <c r="H1418" s="205"/>
      <c r="I1418" s="205"/>
      <c r="K1418" s="114"/>
      <c r="L1418" s="114"/>
      <c r="M1418" s="114"/>
      <c r="N1418" s="114"/>
      <c r="O1418" s="114"/>
      <c r="Q1418" s="115"/>
      <c r="R1418" s="115"/>
      <c r="S1418" s="115"/>
      <c r="T1418" s="115"/>
      <c r="U1418" s="115"/>
      <c r="W1418" s="223"/>
      <c r="Z1418" s="205"/>
      <c r="AA1418" s="204"/>
      <c r="AB1418" s="204"/>
      <c r="AC1418" s="114"/>
      <c r="AD1418" s="221"/>
      <c r="AE1418" s="221"/>
      <c r="AF1418" s="115"/>
      <c r="AG1418" s="115"/>
      <c r="AH1418" s="115"/>
      <c r="AI1418" s="115"/>
      <c r="AJ1418" s="115"/>
      <c r="AK1418" s="202"/>
      <c r="AL1418" s="222"/>
      <c r="AO1418" s="205"/>
      <c r="AP1418" s="205"/>
      <c r="AQ1418" s="205"/>
      <c r="AR1418" s="205"/>
      <c r="AS1418" s="205"/>
      <c r="AT1418" s="205"/>
      <c r="AU1418" s="205"/>
      <c r="AV1418" s="205"/>
      <c r="AW1418" s="205"/>
      <c r="AX1418" s="205"/>
      <c r="AY1418" s="205"/>
      <c r="AZ1418" s="205"/>
      <c r="BA1418" s="205"/>
      <c r="BB1418" s="205"/>
      <c r="BC1418" s="205"/>
      <c r="BD1418" s="205"/>
      <c r="BE1418" s="215"/>
      <c r="BF1418" s="215"/>
      <c r="BG1418" s="215"/>
      <c r="BH1418" s="201"/>
      <c r="BJ1418" s="114"/>
      <c r="BK1418" s="114"/>
      <c r="BL1418" s="114"/>
      <c r="BM1418" s="114"/>
      <c r="BN1418" s="114"/>
      <c r="BP1418" s="114"/>
      <c r="BQ1418" s="115"/>
      <c r="BR1418" s="115"/>
      <c r="BS1418" s="115"/>
      <c r="BT1418" s="115"/>
      <c r="BU1418" s="115"/>
      <c r="BV1418" s="115"/>
      <c r="BW1418" s="115"/>
      <c r="BX1418" s="115"/>
      <c r="BY1418" s="115"/>
      <c r="BZ1418" s="115"/>
      <c r="CA1418" s="115"/>
      <c r="CB1418" s="115"/>
      <c r="CC1418" s="201"/>
      <c r="CD1418" s="201"/>
      <c r="CE1418" s="201"/>
      <c r="CG1418" s="223"/>
      <c r="CH1418" s="223"/>
      <c r="CI1418" s="223"/>
      <c r="CJ1418" s="223"/>
      <c r="CK1418" s="223"/>
      <c r="CL1418" s="223"/>
      <c r="CM1418" s="223"/>
      <c r="CN1418" s="223"/>
      <c r="CO1418" s="223"/>
      <c r="CP1418" s="223"/>
      <c r="CQ1418" s="223"/>
      <c r="CR1418" s="223"/>
      <c r="CS1418" s="223"/>
      <c r="CT1418" s="223"/>
      <c r="CU1418" s="223"/>
      <c r="CV1418" s="223"/>
      <c r="CW1418" s="201"/>
      <c r="CX1418" s="201"/>
    </row>
    <row r="1419" spans="3:102">
      <c r="C1419" s="116"/>
      <c r="E1419" s="205"/>
      <c r="F1419" s="205"/>
      <c r="G1419" s="205"/>
      <c r="H1419" s="205"/>
      <c r="I1419" s="205"/>
      <c r="K1419" s="114"/>
      <c r="L1419" s="114"/>
      <c r="M1419" s="114"/>
      <c r="N1419" s="114"/>
      <c r="O1419" s="114"/>
      <c r="Q1419" s="115"/>
      <c r="R1419" s="115"/>
      <c r="S1419" s="115"/>
      <c r="T1419" s="115"/>
      <c r="U1419" s="115"/>
      <c r="W1419" s="223"/>
      <c r="Z1419" s="205"/>
      <c r="AA1419" s="204"/>
      <c r="AB1419" s="204"/>
      <c r="AC1419" s="114"/>
      <c r="AD1419" s="221"/>
      <c r="AE1419" s="221"/>
      <c r="AF1419" s="115"/>
      <c r="AG1419" s="115"/>
      <c r="AH1419" s="115"/>
      <c r="AI1419" s="115"/>
      <c r="AJ1419" s="115"/>
      <c r="AK1419" s="202"/>
      <c r="AL1419" s="222"/>
      <c r="AO1419" s="205"/>
      <c r="AP1419" s="205"/>
      <c r="AQ1419" s="205"/>
      <c r="AR1419" s="205"/>
      <c r="AS1419" s="205"/>
      <c r="AT1419" s="205"/>
      <c r="AU1419" s="205"/>
      <c r="AV1419" s="205"/>
      <c r="AW1419" s="205"/>
      <c r="AX1419" s="205"/>
      <c r="AY1419" s="205"/>
      <c r="AZ1419" s="205"/>
      <c r="BA1419" s="205"/>
      <c r="BB1419" s="205"/>
      <c r="BC1419" s="205"/>
      <c r="BD1419" s="205"/>
      <c r="BE1419" s="215"/>
      <c r="BF1419" s="215"/>
      <c r="BG1419" s="215"/>
      <c r="BH1419" s="201"/>
      <c r="BJ1419" s="114"/>
      <c r="BK1419" s="114"/>
      <c r="BL1419" s="114"/>
      <c r="BM1419" s="114"/>
      <c r="BN1419" s="114"/>
      <c r="BP1419" s="114"/>
      <c r="BQ1419" s="115"/>
      <c r="BR1419" s="115"/>
      <c r="BS1419" s="115"/>
      <c r="BT1419" s="115"/>
      <c r="BU1419" s="115"/>
      <c r="BV1419" s="115"/>
      <c r="BW1419" s="115"/>
      <c r="BX1419" s="115"/>
      <c r="BY1419" s="115"/>
      <c r="BZ1419" s="115"/>
      <c r="CA1419" s="115"/>
      <c r="CB1419" s="115"/>
      <c r="CC1419" s="201"/>
      <c r="CD1419" s="201"/>
      <c r="CE1419" s="201"/>
      <c r="CG1419" s="223"/>
      <c r="CH1419" s="223"/>
      <c r="CI1419" s="223"/>
      <c r="CJ1419" s="223"/>
      <c r="CK1419" s="223"/>
      <c r="CL1419" s="223"/>
      <c r="CM1419" s="223"/>
      <c r="CN1419" s="223"/>
      <c r="CO1419" s="223"/>
      <c r="CP1419" s="223"/>
      <c r="CQ1419" s="223"/>
      <c r="CR1419" s="223"/>
      <c r="CS1419" s="223"/>
      <c r="CT1419" s="223"/>
      <c r="CU1419" s="223"/>
      <c r="CV1419" s="223"/>
      <c r="CW1419" s="201"/>
      <c r="CX1419" s="201"/>
    </row>
    <row r="1420" spans="3:102">
      <c r="C1420" s="116"/>
      <c r="E1420" s="205"/>
      <c r="F1420" s="205"/>
      <c r="G1420" s="205"/>
      <c r="H1420" s="205"/>
      <c r="I1420" s="205"/>
      <c r="K1420" s="114"/>
      <c r="L1420" s="114"/>
      <c r="M1420" s="114"/>
      <c r="N1420" s="114"/>
      <c r="O1420" s="114"/>
      <c r="Q1420" s="115"/>
      <c r="R1420" s="115"/>
      <c r="S1420" s="115"/>
      <c r="T1420" s="115"/>
      <c r="U1420" s="115"/>
      <c r="W1420" s="223"/>
      <c r="Z1420" s="205"/>
      <c r="AA1420" s="204"/>
      <c r="AB1420" s="204"/>
      <c r="AC1420" s="114"/>
      <c r="AD1420" s="221"/>
      <c r="AE1420" s="221"/>
      <c r="AF1420" s="115"/>
      <c r="AG1420" s="115"/>
      <c r="AH1420" s="115"/>
      <c r="AI1420" s="115"/>
      <c r="AJ1420" s="115"/>
      <c r="AK1420" s="202"/>
      <c r="AL1420" s="222"/>
      <c r="AO1420" s="205"/>
      <c r="AP1420" s="205"/>
      <c r="AQ1420" s="205"/>
      <c r="AR1420" s="205"/>
      <c r="AS1420" s="205"/>
      <c r="AT1420" s="205"/>
      <c r="AU1420" s="205"/>
      <c r="AV1420" s="205"/>
      <c r="AW1420" s="205"/>
      <c r="AX1420" s="205"/>
      <c r="AY1420" s="205"/>
      <c r="AZ1420" s="205"/>
      <c r="BA1420" s="205"/>
      <c r="BB1420" s="205"/>
      <c r="BC1420" s="205"/>
      <c r="BD1420" s="205"/>
      <c r="BE1420" s="215"/>
      <c r="BF1420" s="215"/>
      <c r="BG1420" s="215"/>
      <c r="BH1420" s="201"/>
      <c r="BJ1420" s="114"/>
      <c r="BK1420" s="114"/>
      <c r="BL1420" s="114"/>
      <c r="BM1420" s="114"/>
      <c r="BN1420" s="114"/>
      <c r="BP1420" s="114"/>
      <c r="BQ1420" s="115"/>
      <c r="BR1420" s="115"/>
      <c r="BS1420" s="115"/>
      <c r="BT1420" s="115"/>
      <c r="BU1420" s="115"/>
      <c r="BV1420" s="115"/>
      <c r="BW1420" s="115"/>
      <c r="BX1420" s="115"/>
      <c r="BY1420" s="115"/>
      <c r="BZ1420" s="115"/>
      <c r="CA1420" s="115"/>
      <c r="CB1420" s="115"/>
      <c r="CC1420" s="201"/>
      <c r="CD1420" s="201"/>
      <c r="CE1420" s="201"/>
      <c r="CG1420" s="223"/>
      <c r="CH1420" s="223"/>
      <c r="CI1420" s="223"/>
      <c r="CJ1420" s="223"/>
      <c r="CK1420" s="223"/>
      <c r="CL1420" s="223"/>
      <c r="CM1420" s="223"/>
      <c r="CN1420" s="223"/>
      <c r="CO1420" s="223"/>
      <c r="CP1420" s="223"/>
      <c r="CQ1420" s="223"/>
      <c r="CR1420" s="223"/>
      <c r="CS1420" s="223"/>
      <c r="CT1420" s="223"/>
      <c r="CU1420" s="223"/>
      <c r="CV1420" s="223"/>
      <c r="CW1420" s="201"/>
      <c r="CX1420" s="201"/>
    </row>
    <row r="1421" spans="3:102">
      <c r="C1421" s="116"/>
      <c r="E1421" s="205"/>
      <c r="F1421" s="205"/>
      <c r="G1421" s="205"/>
      <c r="H1421" s="205"/>
      <c r="I1421" s="205"/>
      <c r="K1421" s="114"/>
      <c r="L1421" s="114"/>
      <c r="M1421" s="114"/>
      <c r="N1421" s="114"/>
      <c r="O1421" s="114"/>
      <c r="Q1421" s="115"/>
      <c r="R1421" s="115"/>
      <c r="S1421" s="115"/>
      <c r="T1421" s="115"/>
      <c r="U1421" s="115"/>
      <c r="W1421" s="223"/>
      <c r="Z1421" s="205"/>
      <c r="AA1421" s="204"/>
      <c r="AB1421" s="204"/>
      <c r="AC1421" s="114"/>
      <c r="AD1421" s="221"/>
      <c r="AE1421" s="221"/>
      <c r="AF1421" s="115"/>
      <c r="AG1421" s="115"/>
      <c r="AH1421" s="115"/>
      <c r="AI1421" s="115"/>
      <c r="AJ1421" s="115"/>
      <c r="AK1421" s="202"/>
      <c r="AL1421" s="222"/>
      <c r="AO1421" s="205"/>
      <c r="AP1421" s="205"/>
      <c r="AQ1421" s="205"/>
      <c r="AR1421" s="205"/>
      <c r="AS1421" s="205"/>
      <c r="AT1421" s="205"/>
      <c r="AU1421" s="205"/>
      <c r="AV1421" s="205"/>
      <c r="AW1421" s="205"/>
      <c r="AX1421" s="205"/>
      <c r="AY1421" s="205"/>
      <c r="AZ1421" s="205"/>
      <c r="BA1421" s="205"/>
      <c r="BB1421" s="205"/>
      <c r="BC1421" s="205"/>
      <c r="BD1421" s="205"/>
      <c r="BE1421" s="215"/>
      <c r="BF1421" s="215"/>
      <c r="BG1421" s="215"/>
      <c r="BH1421" s="201"/>
      <c r="BJ1421" s="114"/>
      <c r="BK1421" s="114"/>
      <c r="BL1421" s="114"/>
      <c r="BM1421" s="114"/>
      <c r="BN1421" s="114"/>
      <c r="BP1421" s="114"/>
      <c r="BQ1421" s="115"/>
      <c r="BR1421" s="115"/>
      <c r="BS1421" s="115"/>
      <c r="BT1421" s="115"/>
      <c r="BU1421" s="115"/>
      <c r="BV1421" s="115"/>
      <c r="BW1421" s="115"/>
      <c r="BX1421" s="115"/>
      <c r="BY1421" s="115"/>
      <c r="BZ1421" s="115"/>
      <c r="CA1421" s="115"/>
      <c r="CB1421" s="115"/>
      <c r="CC1421" s="201"/>
      <c r="CD1421" s="201"/>
      <c r="CE1421" s="201"/>
      <c r="CG1421" s="223"/>
      <c r="CH1421" s="223"/>
      <c r="CI1421" s="223"/>
      <c r="CJ1421" s="223"/>
      <c r="CK1421" s="223"/>
      <c r="CL1421" s="223"/>
      <c r="CM1421" s="223"/>
      <c r="CN1421" s="223"/>
      <c r="CO1421" s="223"/>
      <c r="CP1421" s="223"/>
      <c r="CQ1421" s="223"/>
      <c r="CR1421" s="223"/>
      <c r="CS1421" s="223"/>
      <c r="CT1421" s="223"/>
      <c r="CU1421" s="223"/>
      <c r="CV1421" s="223"/>
      <c r="CW1421" s="201"/>
      <c r="CX1421" s="201"/>
    </row>
    <row r="1422" spans="3:102">
      <c r="C1422" s="116"/>
      <c r="E1422" s="205"/>
      <c r="F1422" s="205"/>
      <c r="G1422" s="205"/>
      <c r="H1422" s="205"/>
      <c r="I1422" s="205"/>
      <c r="K1422" s="114"/>
      <c r="L1422" s="114"/>
      <c r="M1422" s="114"/>
      <c r="N1422" s="114"/>
      <c r="O1422" s="114"/>
      <c r="Q1422" s="115"/>
      <c r="R1422" s="115"/>
      <c r="S1422" s="115"/>
      <c r="T1422" s="115"/>
      <c r="U1422" s="115"/>
      <c r="W1422" s="223"/>
      <c r="Z1422" s="205"/>
      <c r="AA1422" s="204"/>
      <c r="AB1422" s="204"/>
      <c r="AC1422" s="114"/>
      <c r="AD1422" s="221"/>
      <c r="AE1422" s="221"/>
      <c r="AF1422" s="115"/>
      <c r="AG1422" s="115"/>
      <c r="AH1422" s="115"/>
      <c r="AI1422" s="115"/>
      <c r="AJ1422" s="115"/>
      <c r="AK1422" s="202"/>
      <c r="AL1422" s="222"/>
      <c r="AO1422" s="205"/>
      <c r="AP1422" s="205"/>
      <c r="AQ1422" s="205"/>
      <c r="AR1422" s="205"/>
      <c r="AS1422" s="205"/>
      <c r="AT1422" s="205"/>
      <c r="AU1422" s="205"/>
      <c r="AV1422" s="205"/>
      <c r="AW1422" s="205"/>
      <c r="AX1422" s="205"/>
      <c r="AY1422" s="205"/>
      <c r="AZ1422" s="205"/>
      <c r="BA1422" s="205"/>
      <c r="BB1422" s="205"/>
      <c r="BC1422" s="205"/>
      <c r="BD1422" s="205"/>
      <c r="BE1422" s="215"/>
      <c r="BF1422" s="215"/>
      <c r="BG1422" s="215"/>
      <c r="BH1422" s="201"/>
      <c r="BJ1422" s="114"/>
      <c r="BK1422" s="114"/>
      <c r="BL1422" s="114"/>
      <c r="BM1422" s="114"/>
      <c r="BN1422" s="114"/>
      <c r="BP1422" s="114"/>
      <c r="BQ1422" s="115"/>
      <c r="BR1422" s="115"/>
      <c r="BS1422" s="115"/>
      <c r="BT1422" s="115"/>
      <c r="BU1422" s="115"/>
      <c r="BV1422" s="115"/>
      <c r="BW1422" s="115"/>
      <c r="BX1422" s="115"/>
      <c r="BY1422" s="115"/>
      <c r="BZ1422" s="115"/>
      <c r="CA1422" s="115"/>
      <c r="CB1422" s="115"/>
      <c r="CC1422" s="201"/>
      <c r="CD1422" s="201"/>
      <c r="CE1422" s="201"/>
      <c r="CG1422" s="223"/>
      <c r="CH1422" s="223"/>
      <c r="CI1422" s="223"/>
      <c r="CJ1422" s="223"/>
      <c r="CK1422" s="223"/>
      <c r="CL1422" s="223"/>
      <c r="CM1422" s="223"/>
      <c r="CN1422" s="223"/>
      <c r="CO1422" s="223"/>
      <c r="CP1422" s="223"/>
      <c r="CQ1422" s="223"/>
      <c r="CR1422" s="223"/>
      <c r="CS1422" s="223"/>
      <c r="CT1422" s="223"/>
      <c r="CU1422" s="223"/>
      <c r="CV1422" s="223"/>
      <c r="CW1422" s="201"/>
      <c r="CX1422" s="201"/>
    </row>
    <row r="1423" spans="3:102">
      <c r="C1423" s="116"/>
      <c r="E1423" s="205"/>
      <c r="F1423" s="205"/>
      <c r="G1423" s="205"/>
      <c r="H1423" s="205"/>
      <c r="I1423" s="205"/>
      <c r="K1423" s="114"/>
      <c r="L1423" s="114"/>
      <c r="M1423" s="114"/>
      <c r="N1423" s="114"/>
      <c r="O1423" s="114"/>
      <c r="Q1423" s="115"/>
      <c r="R1423" s="115"/>
      <c r="S1423" s="115"/>
      <c r="T1423" s="115"/>
      <c r="U1423" s="115"/>
      <c r="W1423" s="223"/>
      <c r="Z1423" s="205"/>
      <c r="AA1423" s="204"/>
      <c r="AB1423" s="204"/>
      <c r="AC1423" s="114"/>
      <c r="AD1423" s="221"/>
      <c r="AE1423" s="221"/>
      <c r="AF1423" s="115"/>
      <c r="AG1423" s="115"/>
      <c r="AH1423" s="115"/>
      <c r="AI1423" s="115"/>
      <c r="AJ1423" s="115"/>
      <c r="AK1423" s="202"/>
      <c r="AL1423" s="222"/>
      <c r="AO1423" s="205"/>
      <c r="AP1423" s="205"/>
      <c r="AQ1423" s="205"/>
      <c r="AR1423" s="205"/>
      <c r="AS1423" s="205"/>
      <c r="AT1423" s="205"/>
      <c r="AU1423" s="205"/>
      <c r="AV1423" s="205"/>
      <c r="AW1423" s="205"/>
      <c r="AX1423" s="205"/>
      <c r="AY1423" s="205"/>
      <c r="AZ1423" s="205"/>
      <c r="BA1423" s="205"/>
      <c r="BB1423" s="205"/>
      <c r="BC1423" s="205"/>
      <c r="BD1423" s="205"/>
      <c r="BE1423" s="215"/>
      <c r="BF1423" s="215"/>
      <c r="BG1423" s="215"/>
      <c r="BH1423" s="201"/>
      <c r="BJ1423" s="114"/>
      <c r="BK1423" s="114"/>
      <c r="BL1423" s="114"/>
      <c r="BM1423" s="114"/>
      <c r="BN1423" s="114"/>
      <c r="BP1423" s="114"/>
      <c r="BQ1423" s="115"/>
      <c r="BR1423" s="115"/>
      <c r="BS1423" s="115"/>
      <c r="BT1423" s="115"/>
      <c r="BU1423" s="115"/>
      <c r="BV1423" s="115"/>
      <c r="BW1423" s="115"/>
      <c r="BX1423" s="115"/>
      <c r="BY1423" s="115"/>
      <c r="BZ1423" s="115"/>
      <c r="CA1423" s="115"/>
      <c r="CB1423" s="115"/>
      <c r="CC1423" s="201"/>
      <c r="CD1423" s="201"/>
      <c r="CE1423" s="201"/>
      <c r="CG1423" s="223"/>
      <c r="CH1423" s="223"/>
      <c r="CI1423" s="223"/>
      <c r="CJ1423" s="223"/>
      <c r="CK1423" s="223"/>
      <c r="CL1423" s="223"/>
      <c r="CM1423" s="223"/>
      <c r="CN1423" s="223"/>
      <c r="CO1423" s="223"/>
      <c r="CP1423" s="223"/>
      <c r="CQ1423" s="223"/>
      <c r="CR1423" s="223"/>
      <c r="CS1423" s="223"/>
      <c r="CT1423" s="223"/>
      <c r="CU1423" s="223"/>
      <c r="CV1423" s="223"/>
      <c r="CW1423" s="201"/>
      <c r="CX1423" s="201"/>
    </row>
    <row r="1424" spans="3:102">
      <c r="C1424" s="116"/>
      <c r="E1424" s="205"/>
      <c r="F1424" s="205"/>
      <c r="G1424" s="205"/>
      <c r="H1424" s="205"/>
      <c r="I1424" s="205"/>
      <c r="K1424" s="114"/>
      <c r="L1424" s="114"/>
      <c r="M1424" s="114"/>
      <c r="N1424" s="114"/>
      <c r="O1424" s="114"/>
      <c r="Q1424" s="115"/>
      <c r="R1424" s="115"/>
      <c r="S1424" s="115"/>
      <c r="T1424" s="115"/>
      <c r="U1424" s="115"/>
      <c r="W1424" s="223"/>
      <c r="Z1424" s="205"/>
      <c r="AA1424" s="204"/>
      <c r="AB1424" s="204"/>
      <c r="AC1424" s="114"/>
      <c r="AD1424" s="221"/>
      <c r="AE1424" s="221"/>
      <c r="AF1424" s="115"/>
      <c r="AG1424" s="115"/>
      <c r="AH1424" s="115"/>
      <c r="AI1424" s="115"/>
      <c r="AJ1424" s="115"/>
      <c r="AK1424" s="202"/>
      <c r="AL1424" s="222"/>
      <c r="AO1424" s="205"/>
      <c r="AP1424" s="205"/>
      <c r="AQ1424" s="205"/>
      <c r="AR1424" s="205"/>
      <c r="AS1424" s="205"/>
      <c r="AT1424" s="205"/>
      <c r="AU1424" s="205"/>
      <c r="AV1424" s="205"/>
      <c r="AW1424" s="205"/>
      <c r="AX1424" s="205"/>
      <c r="AY1424" s="205"/>
      <c r="AZ1424" s="205"/>
      <c r="BA1424" s="205"/>
      <c r="BB1424" s="205"/>
      <c r="BC1424" s="205"/>
      <c r="BD1424" s="205"/>
      <c r="BE1424" s="215"/>
      <c r="BF1424" s="215"/>
      <c r="BG1424" s="215"/>
      <c r="BH1424" s="201"/>
      <c r="BJ1424" s="114"/>
      <c r="BK1424" s="114"/>
      <c r="BL1424" s="114"/>
      <c r="BM1424" s="114"/>
      <c r="BN1424" s="114"/>
      <c r="BP1424" s="114"/>
      <c r="BQ1424" s="115"/>
      <c r="BR1424" s="115"/>
      <c r="BS1424" s="115"/>
      <c r="BT1424" s="115"/>
      <c r="BU1424" s="115"/>
      <c r="BV1424" s="115"/>
      <c r="BW1424" s="115"/>
      <c r="BX1424" s="115"/>
      <c r="BY1424" s="115"/>
      <c r="BZ1424" s="115"/>
      <c r="CA1424" s="115"/>
      <c r="CB1424" s="115"/>
      <c r="CC1424" s="201"/>
      <c r="CD1424" s="201"/>
      <c r="CE1424" s="201"/>
      <c r="CG1424" s="223"/>
      <c r="CH1424" s="223"/>
      <c r="CI1424" s="223"/>
      <c r="CJ1424" s="223"/>
      <c r="CK1424" s="223"/>
      <c r="CL1424" s="223"/>
      <c r="CM1424" s="223"/>
      <c r="CN1424" s="223"/>
      <c r="CO1424" s="223"/>
      <c r="CP1424" s="223"/>
      <c r="CQ1424" s="223"/>
      <c r="CR1424" s="223"/>
      <c r="CS1424" s="223"/>
      <c r="CT1424" s="223"/>
      <c r="CU1424" s="223"/>
      <c r="CV1424" s="223"/>
      <c r="CW1424" s="201"/>
      <c r="CX1424" s="201"/>
    </row>
    <row r="1425" spans="3:102">
      <c r="C1425" s="116"/>
      <c r="E1425" s="205"/>
      <c r="F1425" s="205"/>
      <c r="G1425" s="205"/>
      <c r="H1425" s="205"/>
      <c r="I1425" s="205"/>
      <c r="K1425" s="114"/>
      <c r="L1425" s="114"/>
      <c r="M1425" s="114"/>
      <c r="N1425" s="114"/>
      <c r="O1425" s="114"/>
      <c r="Q1425" s="115"/>
      <c r="R1425" s="115"/>
      <c r="S1425" s="115"/>
      <c r="T1425" s="115"/>
      <c r="U1425" s="115"/>
      <c r="W1425" s="223"/>
      <c r="Z1425" s="205"/>
      <c r="AA1425" s="204"/>
      <c r="AB1425" s="204"/>
      <c r="AC1425" s="114"/>
      <c r="AD1425" s="221"/>
      <c r="AE1425" s="221"/>
      <c r="AF1425" s="115"/>
      <c r="AG1425" s="115"/>
      <c r="AH1425" s="115"/>
      <c r="AI1425" s="115"/>
      <c r="AJ1425" s="115"/>
      <c r="AK1425" s="202"/>
      <c r="AL1425" s="222"/>
      <c r="AO1425" s="205"/>
      <c r="AP1425" s="205"/>
      <c r="AQ1425" s="205"/>
      <c r="AR1425" s="205"/>
      <c r="AS1425" s="205"/>
      <c r="AT1425" s="205"/>
      <c r="AU1425" s="205"/>
      <c r="AV1425" s="205"/>
      <c r="AW1425" s="205"/>
      <c r="AX1425" s="205"/>
      <c r="AY1425" s="205"/>
      <c r="AZ1425" s="205"/>
      <c r="BA1425" s="205"/>
      <c r="BB1425" s="205"/>
      <c r="BC1425" s="205"/>
      <c r="BD1425" s="205"/>
      <c r="BE1425" s="215"/>
      <c r="BF1425" s="215"/>
      <c r="BG1425" s="215"/>
      <c r="BH1425" s="201"/>
      <c r="BJ1425" s="114"/>
      <c r="BK1425" s="114"/>
      <c r="BL1425" s="114"/>
      <c r="BM1425" s="114"/>
      <c r="BN1425" s="114"/>
      <c r="BP1425" s="114"/>
      <c r="BQ1425" s="115"/>
      <c r="BR1425" s="115"/>
      <c r="BS1425" s="115"/>
      <c r="BT1425" s="115"/>
      <c r="BU1425" s="115"/>
      <c r="BV1425" s="115"/>
      <c r="BW1425" s="115"/>
      <c r="BX1425" s="115"/>
      <c r="BY1425" s="115"/>
      <c r="BZ1425" s="115"/>
      <c r="CA1425" s="115"/>
      <c r="CB1425" s="115"/>
      <c r="CC1425" s="201"/>
      <c r="CD1425" s="201"/>
      <c r="CE1425" s="201"/>
      <c r="CG1425" s="223"/>
      <c r="CH1425" s="223"/>
      <c r="CI1425" s="223"/>
      <c r="CJ1425" s="223"/>
      <c r="CK1425" s="223"/>
      <c r="CL1425" s="223"/>
      <c r="CM1425" s="223"/>
      <c r="CN1425" s="223"/>
      <c r="CO1425" s="223"/>
      <c r="CP1425" s="223"/>
      <c r="CQ1425" s="223"/>
      <c r="CR1425" s="223"/>
      <c r="CS1425" s="223"/>
      <c r="CT1425" s="223"/>
      <c r="CU1425" s="223"/>
      <c r="CV1425" s="223"/>
      <c r="CW1425" s="201"/>
      <c r="CX1425" s="201"/>
    </row>
    <row r="1426" spans="3:102">
      <c r="C1426" s="116"/>
      <c r="E1426" s="205"/>
      <c r="F1426" s="205"/>
      <c r="G1426" s="205"/>
      <c r="H1426" s="205"/>
      <c r="I1426" s="205"/>
      <c r="K1426" s="114"/>
      <c r="L1426" s="114"/>
      <c r="M1426" s="114"/>
      <c r="N1426" s="114"/>
      <c r="O1426" s="114"/>
      <c r="Q1426" s="115"/>
      <c r="R1426" s="115"/>
      <c r="S1426" s="115"/>
      <c r="T1426" s="115"/>
      <c r="U1426" s="115"/>
      <c r="W1426" s="223"/>
      <c r="Z1426" s="205"/>
      <c r="AA1426" s="204"/>
      <c r="AB1426" s="204"/>
      <c r="AC1426" s="114"/>
      <c r="AD1426" s="221"/>
      <c r="AE1426" s="221"/>
      <c r="AF1426" s="115"/>
      <c r="AG1426" s="115"/>
      <c r="AH1426" s="115"/>
      <c r="AI1426" s="115"/>
      <c r="AJ1426" s="115"/>
      <c r="AK1426" s="202"/>
      <c r="AL1426" s="222"/>
      <c r="AO1426" s="205"/>
      <c r="AP1426" s="205"/>
      <c r="AQ1426" s="205"/>
      <c r="AR1426" s="205"/>
      <c r="AS1426" s="205"/>
      <c r="AT1426" s="205"/>
      <c r="AU1426" s="205"/>
      <c r="AV1426" s="205"/>
      <c r="AW1426" s="205"/>
      <c r="AX1426" s="205"/>
      <c r="AY1426" s="205"/>
      <c r="AZ1426" s="205"/>
      <c r="BA1426" s="205"/>
      <c r="BB1426" s="205"/>
      <c r="BC1426" s="205"/>
      <c r="BD1426" s="205"/>
      <c r="BE1426" s="215"/>
      <c r="BF1426" s="215"/>
      <c r="BG1426" s="215"/>
      <c r="BH1426" s="201"/>
      <c r="BJ1426" s="114"/>
      <c r="BK1426" s="114"/>
      <c r="BL1426" s="114"/>
      <c r="BM1426" s="114"/>
      <c r="BN1426" s="114"/>
      <c r="BP1426" s="114"/>
      <c r="BQ1426" s="115"/>
      <c r="BR1426" s="115"/>
      <c r="BS1426" s="115"/>
      <c r="BT1426" s="115"/>
      <c r="BU1426" s="115"/>
      <c r="BV1426" s="115"/>
      <c r="BW1426" s="115"/>
      <c r="BX1426" s="115"/>
      <c r="BY1426" s="115"/>
      <c r="BZ1426" s="115"/>
      <c r="CA1426" s="115"/>
      <c r="CB1426" s="115"/>
      <c r="CC1426" s="201"/>
      <c r="CD1426" s="201"/>
      <c r="CE1426" s="201"/>
      <c r="CG1426" s="223"/>
      <c r="CH1426" s="223"/>
      <c r="CI1426" s="223"/>
      <c r="CJ1426" s="223"/>
      <c r="CK1426" s="223"/>
      <c r="CL1426" s="223"/>
      <c r="CM1426" s="223"/>
      <c r="CN1426" s="223"/>
      <c r="CO1426" s="223"/>
      <c r="CP1426" s="223"/>
      <c r="CQ1426" s="223"/>
      <c r="CR1426" s="223"/>
      <c r="CS1426" s="223"/>
      <c r="CT1426" s="223"/>
      <c r="CU1426" s="223"/>
      <c r="CV1426" s="223"/>
      <c r="CW1426" s="201"/>
      <c r="CX1426" s="201"/>
    </row>
    <row r="1427" spans="3:102">
      <c r="C1427" s="116"/>
      <c r="E1427" s="205"/>
      <c r="F1427" s="205"/>
      <c r="G1427" s="205"/>
      <c r="H1427" s="205"/>
      <c r="I1427" s="205"/>
      <c r="K1427" s="114"/>
      <c r="L1427" s="114"/>
      <c r="M1427" s="114"/>
      <c r="N1427" s="114"/>
      <c r="O1427" s="114"/>
      <c r="Q1427" s="115"/>
      <c r="R1427" s="115"/>
      <c r="S1427" s="115"/>
      <c r="T1427" s="115"/>
      <c r="U1427" s="115"/>
      <c r="W1427" s="223"/>
      <c r="Z1427" s="205"/>
      <c r="AA1427" s="204"/>
      <c r="AB1427" s="204"/>
      <c r="AC1427" s="114"/>
      <c r="AD1427" s="221"/>
      <c r="AE1427" s="221"/>
      <c r="AF1427" s="115"/>
      <c r="AG1427" s="115"/>
      <c r="AH1427" s="115"/>
      <c r="AI1427" s="115"/>
      <c r="AJ1427" s="115"/>
      <c r="AK1427" s="202"/>
      <c r="AL1427" s="222"/>
      <c r="AO1427" s="205"/>
      <c r="AP1427" s="205"/>
      <c r="AQ1427" s="205"/>
      <c r="AR1427" s="205"/>
      <c r="AS1427" s="205"/>
      <c r="AT1427" s="205"/>
      <c r="AU1427" s="205"/>
      <c r="AV1427" s="205"/>
      <c r="AW1427" s="205"/>
      <c r="AX1427" s="205"/>
      <c r="AY1427" s="205"/>
      <c r="AZ1427" s="205"/>
      <c r="BA1427" s="205"/>
      <c r="BB1427" s="205"/>
      <c r="BC1427" s="205"/>
      <c r="BD1427" s="205"/>
      <c r="BE1427" s="215"/>
      <c r="BF1427" s="215"/>
      <c r="BG1427" s="215"/>
      <c r="BH1427" s="201"/>
      <c r="BJ1427" s="114"/>
      <c r="BK1427" s="114"/>
      <c r="BL1427" s="114"/>
      <c r="BM1427" s="114"/>
      <c r="BN1427" s="114"/>
      <c r="BP1427" s="114"/>
      <c r="BQ1427" s="115"/>
      <c r="BR1427" s="115"/>
      <c r="BS1427" s="115"/>
      <c r="BT1427" s="115"/>
      <c r="BU1427" s="115"/>
      <c r="BV1427" s="115"/>
      <c r="BW1427" s="115"/>
      <c r="BX1427" s="115"/>
      <c r="BY1427" s="115"/>
      <c r="BZ1427" s="115"/>
      <c r="CA1427" s="115"/>
      <c r="CB1427" s="115"/>
      <c r="CC1427" s="201"/>
      <c r="CD1427" s="201"/>
      <c r="CE1427" s="201"/>
      <c r="CG1427" s="223"/>
      <c r="CH1427" s="223"/>
      <c r="CI1427" s="223"/>
      <c r="CJ1427" s="223"/>
      <c r="CK1427" s="223"/>
      <c r="CL1427" s="223"/>
      <c r="CM1427" s="223"/>
      <c r="CN1427" s="223"/>
      <c r="CO1427" s="223"/>
      <c r="CP1427" s="223"/>
      <c r="CQ1427" s="223"/>
      <c r="CR1427" s="223"/>
      <c r="CS1427" s="223"/>
      <c r="CT1427" s="223"/>
      <c r="CU1427" s="223"/>
      <c r="CV1427" s="223"/>
      <c r="CW1427" s="201"/>
      <c r="CX1427" s="201"/>
    </row>
    <row r="1428" spans="3:102">
      <c r="C1428" s="116"/>
      <c r="E1428" s="205"/>
      <c r="F1428" s="205"/>
      <c r="G1428" s="205"/>
      <c r="H1428" s="205"/>
      <c r="I1428" s="205"/>
      <c r="K1428" s="114"/>
      <c r="L1428" s="114"/>
      <c r="M1428" s="114"/>
      <c r="N1428" s="114"/>
      <c r="O1428" s="114"/>
      <c r="Q1428" s="115"/>
      <c r="R1428" s="115"/>
      <c r="S1428" s="115"/>
      <c r="T1428" s="115"/>
      <c r="U1428" s="115"/>
      <c r="W1428" s="223"/>
      <c r="Z1428" s="205"/>
      <c r="AA1428" s="204"/>
      <c r="AB1428" s="204"/>
      <c r="AC1428" s="114"/>
      <c r="AD1428" s="221"/>
      <c r="AE1428" s="221"/>
      <c r="AF1428" s="115"/>
      <c r="AG1428" s="115"/>
      <c r="AH1428" s="115"/>
      <c r="AI1428" s="115"/>
      <c r="AJ1428" s="115"/>
      <c r="AK1428" s="202"/>
      <c r="AL1428" s="222"/>
      <c r="AO1428" s="205"/>
      <c r="AP1428" s="205"/>
      <c r="AQ1428" s="205"/>
      <c r="AR1428" s="205"/>
      <c r="AS1428" s="205"/>
      <c r="AT1428" s="205"/>
      <c r="AU1428" s="205"/>
      <c r="AV1428" s="205"/>
      <c r="AW1428" s="205"/>
      <c r="AX1428" s="205"/>
      <c r="AY1428" s="205"/>
      <c r="AZ1428" s="205"/>
      <c r="BA1428" s="205"/>
      <c r="BB1428" s="205"/>
      <c r="BC1428" s="205"/>
      <c r="BD1428" s="205"/>
      <c r="BE1428" s="215"/>
      <c r="BF1428" s="215"/>
      <c r="BG1428" s="215"/>
      <c r="BH1428" s="201"/>
      <c r="BJ1428" s="114"/>
      <c r="BK1428" s="114"/>
      <c r="BL1428" s="114"/>
      <c r="BM1428" s="114"/>
      <c r="BN1428" s="114"/>
      <c r="BP1428" s="114"/>
      <c r="BQ1428" s="115"/>
      <c r="BR1428" s="115"/>
      <c r="BS1428" s="115"/>
      <c r="BT1428" s="115"/>
      <c r="BU1428" s="115"/>
      <c r="BV1428" s="115"/>
      <c r="BW1428" s="115"/>
      <c r="BX1428" s="115"/>
      <c r="BY1428" s="115"/>
      <c r="BZ1428" s="115"/>
      <c r="CA1428" s="115"/>
      <c r="CB1428" s="115"/>
      <c r="CC1428" s="201"/>
      <c r="CD1428" s="201"/>
      <c r="CE1428" s="201"/>
      <c r="CG1428" s="223"/>
      <c r="CH1428" s="223"/>
      <c r="CI1428" s="223"/>
      <c r="CJ1428" s="223"/>
      <c r="CK1428" s="223"/>
      <c r="CL1428" s="223"/>
      <c r="CM1428" s="223"/>
      <c r="CN1428" s="223"/>
      <c r="CO1428" s="223"/>
      <c r="CP1428" s="223"/>
      <c r="CQ1428" s="223"/>
      <c r="CR1428" s="223"/>
      <c r="CS1428" s="223"/>
      <c r="CT1428" s="223"/>
      <c r="CU1428" s="223"/>
      <c r="CV1428" s="223"/>
      <c r="CW1428" s="201"/>
      <c r="CX1428" s="201"/>
    </row>
    <row r="1429" spans="3:102">
      <c r="C1429" s="116"/>
      <c r="E1429" s="205"/>
      <c r="F1429" s="205"/>
      <c r="G1429" s="205"/>
      <c r="H1429" s="205"/>
      <c r="I1429" s="205"/>
      <c r="K1429" s="114"/>
      <c r="L1429" s="114"/>
      <c r="M1429" s="114"/>
      <c r="N1429" s="114"/>
      <c r="O1429" s="114"/>
      <c r="Q1429" s="115"/>
      <c r="R1429" s="115"/>
      <c r="S1429" s="115"/>
      <c r="T1429" s="115"/>
      <c r="U1429" s="115"/>
      <c r="W1429" s="223"/>
      <c r="Z1429" s="205"/>
      <c r="AA1429" s="204"/>
      <c r="AB1429" s="204"/>
      <c r="AC1429" s="114"/>
      <c r="AD1429" s="221"/>
      <c r="AE1429" s="221"/>
      <c r="AF1429" s="115"/>
      <c r="AG1429" s="115"/>
      <c r="AH1429" s="115"/>
      <c r="AI1429" s="115"/>
      <c r="AJ1429" s="115"/>
      <c r="AK1429" s="202"/>
      <c r="AL1429" s="222"/>
      <c r="AO1429" s="205"/>
      <c r="AP1429" s="205"/>
      <c r="AQ1429" s="205"/>
      <c r="AR1429" s="205"/>
      <c r="AS1429" s="205"/>
      <c r="AT1429" s="205"/>
      <c r="AU1429" s="205"/>
      <c r="AV1429" s="205"/>
      <c r="AW1429" s="205"/>
      <c r="AX1429" s="205"/>
      <c r="AY1429" s="205"/>
      <c r="AZ1429" s="205"/>
      <c r="BA1429" s="205"/>
      <c r="BB1429" s="205"/>
      <c r="BC1429" s="205"/>
      <c r="BD1429" s="205"/>
      <c r="BE1429" s="215"/>
      <c r="BF1429" s="215"/>
      <c r="BG1429" s="215"/>
      <c r="BH1429" s="201"/>
      <c r="BJ1429" s="114"/>
      <c r="BK1429" s="114"/>
      <c r="BL1429" s="114"/>
      <c r="BM1429" s="114"/>
      <c r="BN1429" s="114"/>
      <c r="BP1429" s="114"/>
      <c r="BQ1429" s="115"/>
      <c r="BR1429" s="115"/>
      <c r="BS1429" s="115"/>
      <c r="BT1429" s="115"/>
      <c r="BU1429" s="115"/>
      <c r="BV1429" s="115"/>
      <c r="BW1429" s="115"/>
      <c r="BX1429" s="115"/>
      <c r="BY1429" s="115"/>
      <c r="BZ1429" s="115"/>
      <c r="CA1429" s="115"/>
      <c r="CB1429" s="115"/>
      <c r="CC1429" s="201"/>
      <c r="CD1429" s="201"/>
      <c r="CE1429" s="201"/>
      <c r="CG1429" s="223"/>
      <c r="CH1429" s="223"/>
      <c r="CI1429" s="223"/>
      <c r="CJ1429" s="223"/>
      <c r="CK1429" s="223"/>
      <c r="CL1429" s="223"/>
      <c r="CM1429" s="223"/>
      <c r="CN1429" s="223"/>
      <c r="CO1429" s="223"/>
      <c r="CP1429" s="223"/>
      <c r="CQ1429" s="223"/>
      <c r="CR1429" s="223"/>
      <c r="CS1429" s="223"/>
      <c r="CT1429" s="223"/>
      <c r="CU1429" s="223"/>
      <c r="CV1429" s="223"/>
      <c r="CW1429" s="201"/>
      <c r="CX1429" s="201"/>
    </row>
    <row r="1430" spans="3:102">
      <c r="C1430" s="116"/>
      <c r="E1430" s="205"/>
      <c r="F1430" s="205"/>
      <c r="G1430" s="205"/>
      <c r="H1430" s="205"/>
      <c r="I1430" s="205"/>
      <c r="K1430" s="114"/>
      <c r="L1430" s="114"/>
      <c r="M1430" s="114"/>
      <c r="N1430" s="114"/>
      <c r="O1430" s="114"/>
      <c r="Q1430" s="115"/>
      <c r="R1430" s="115"/>
      <c r="S1430" s="115"/>
      <c r="T1430" s="115"/>
      <c r="U1430" s="115"/>
      <c r="W1430" s="223"/>
      <c r="Z1430" s="205"/>
      <c r="AA1430" s="204"/>
      <c r="AB1430" s="204"/>
      <c r="AC1430" s="114"/>
      <c r="AD1430" s="221"/>
      <c r="AE1430" s="221"/>
      <c r="AF1430" s="115"/>
      <c r="AG1430" s="115"/>
      <c r="AH1430" s="115"/>
      <c r="AI1430" s="115"/>
      <c r="AJ1430" s="115"/>
      <c r="AK1430" s="202"/>
      <c r="AL1430" s="222"/>
      <c r="AO1430" s="205"/>
      <c r="AP1430" s="205"/>
      <c r="AQ1430" s="205"/>
      <c r="AR1430" s="205"/>
      <c r="AS1430" s="205"/>
      <c r="AT1430" s="205"/>
      <c r="AU1430" s="205"/>
      <c r="AV1430" s="205"/>
      <c r="AW1430" s="205"/>
      <c r="AX1430" s="205"/>
      <c r="AY1430" s="205"/>
      <c r="AZ1430" s="205"/>
      <c r="BA1430" s="205"/>
      <c r="BB1430" s="205"/>
      <c r="BC1430" s="205"/>
      <c r="BD1430" s="205"/>
      <c r="BE1430" s="215"/>
      <c r="BF1430" s="215"/>
      <c r="BG1430" s="215"/>
      <c r="BH1430" s="201"/>
      <c r="BJ1430" s="114"/>
      <c r="BK1430" s="114"/>
      <c r="BL1430" s="114"/>
      <c r="BM1430" s="114"/>
      <c r="BN1430" s="114"/>
      <c r="BP1430" s="114"/>
      <c r="BQ1430" s="115"/>
      <c r="BR1430" s="115"/>
      <c r="BS1430" s="115"/>
      <c r="BT1430" s="115"/>
      <c r="BU1430" s="115"/>
      <c r="BV1430" s="115"/>
      <c r="BW1430" s="115"/>
      <c r="BX1430" s="115"/>
      <c r="BY1430" s="115"/>
      <c r="BZ1430" s="115"/>
      <c r="CA1430" s="115"/>
      <c r="CB1430" s="115"/>
      <c r="CC1430" s="201"/>
      <c r="CD1430" s="201"/>
      <c r="CE1430" s="201"/>
      <c r="CG1430" s="223"/>
      <c r="CH1430" s="223"/>
      <c r="CI1430" s="223"/>
      <c r="CJ1430" s="223"/>
      <c r="CK1430" s="223"/>
      <c r="CL1430" s="223"/>
      <c r="CM1430" s="223"/>
      <c r="CN1430" s="223"/>
      <c r="CO1430" s="223"/>
      <c r="CP1430" s="223"/>
      <c r="CQ1430" s="223"/>
      <c r="CR1430" s="223"/>
      <c r="CS1430" s="223"/>
      <c r="CT1430" s="223"/>
      <c r="CU1430" s="223"/>
      <c r="CV1430" s="223"/>
      <c r="CW1430" s="201"/>
      <c r="CX1430" s="201"/>
    </row>
    <row r="1431" spans="3:102">
      <c r="C1431" s="116"/>
      <c r="E1431" s="205"/>
      <c r="F1431" s="205"/>
      <c r="G1431" s="205"/>
      <c r="H1431" s="205"/>
      <c r="I1431" s="205"/>
      <c r="K1431" s="114"/>
      <c r="L1431" s="114"/>
      <c r="M1431" s="114"/>
      <c r="N1431" s="114"/>
      <c r="O1431" s="114"/>
      <c r="Q1431" s="115"/>
      <c r="R1431" s="115"/>
      <c r="S1431" s="115"/>
      <c r="T1431" s="115"/>
      <c r="U1431" s="115"/>
      <c r="W1431" s="223"/>
      <c r="Z1431" s="205"/>
      <c r="AA1431" s="204"/>
      <c r="AB1431" s="204"/>
      <c r="AC1431" s="114"/>
      <c r="AD1431" s="221"/>
      <c r="AE1431" s="221"/>
      <c r="AF1431" s="115"/>
      <c r="AG1431" s="115"/>
      <c r="AH1431" s="115"/>
      <c r="AI1431" s="115"/>
      <c r="AJ1431" s="115"/>
      <c r="AK1431" s="202"/>
      <c r="AL1431" s="222"/>
      <c r="AO1431" s="205"/>
      <c r="AP1431" s="205"/>
      <c r="AQ1431" s="205"/>
      <c r="AR1431" s="205"/>
      <c r="AS1431" s="205"/>
      <c r="AT1431" s="205"/>
      <c r="AU1431" s="205"/>
      <c r="AV1431" s="205"/>
      <c r="AW1431" s="205"/>
      <c r="AX1431" s="205"/>
      <c r="AY1431" s="205"/>
      <c r="AZ1431" s="205"/>
      <c r="BA1431" s="205"/>
      <c r="BB1431" s="205"/>
      <c r="BC1431" s="205"/>
      <c r="BD1431" s="205"/>
      <c r="BE1431" s="215"/>
      <c r="BF1431" s="215"/>
      <c r="BG1431" s="215"/>
      <c r="BH1431" s="201"/>
      <c r="BJ1431" s="114"/>
      <c r="BK1431" s="114"/>
      <c r="BL1431" s="114"/>
      <c r="BM1431" s="114"/>
      <c r="BN1431" s="114"/>
      <c r="BP1431" s="114"/>
      <c r="BQ1431" s="115"/>
      <c r="BR1431" s="115"/>
      <c r="BS1431" s="115"/>
      <c r="BT1431" s="115"/>
      <c r="BU1431" s="115"/>
      <c r="BV1431" s="115"/>
      <c r="BW1431" s="115"/>
      <c r="BX1431" s="115"/>
      <c r="BY1431" s="115"/>
      <c r="BZ1431" s="115"/>
      <c r="CA1431" s="115"/>
      <c r="CB1431" s="115"/>
      <c r="CC1431" s="201"/>
      <c r="CD1431" s="201"/>
      <c r="CE1431" s="201"/>
      <c r="CG1431" s="223"/>
      <c r="CH1431" s="223"/>
      <c r="CI1431" s="223"/>
      <c r="CJ1431" s="223"/>
      <c r="CK1431" s="223"/>
      <c r="CL1431" s="223"/>
      <c r="CM1431" s="223"/>
      <c r="CN1431" s="223"/>
      <c r="CO1431" s="223"/>
      <c r="CP1431" s="223"/>
      <c r="CQ1431" s="223"/>
      <c r="CR1431" s="223"/>
      <c r="CS1431" s="223"/>
      <c r="CT1431" s="223"/>
      <c r="CU1431" s="223"/>
      <c r="CV1431" s="223"/>
      <c r="CW1431" s="201"/>
      <c r="CX1431" s="201"/>
    </row>
    <row r="1432" spans="3:102">
      <c r="C1432" s="116"/>
      <c r="E1432" s="205"/>
      <c r="F1432" s="205"/>
      <c r="G1432" s="205"/>
      <c r="H1432" s="205"/>
      <c r="I1432" s="205"/>
      <c r="K1432" s="114"/>
      <c r="L1432" s="114"/>
      <c r="M1432" s="114"/>
      <c r="N1432" s="114"/>
      <c r="O1432" s="114"/>
      <c r="Q1432" s="115"/>
      <c r="R1432" s="115"/>
      <c r="S1432" s="115"/>
      <c r="T1432" s="115"/>
      <c r="U1432" s="115"/>
      <c r="W1432" s="223"/>
      <c r="Z1432" s="205"/>
      <c r="AA1432" s="204"/>
      <c r="AB1432" s="204"/>
      <c r="AC1432" s="114"/>
      <c r="AD1432" s="221"/>
      <c r="AE1432" s="221"/>
      <c r="AF1432" s="115"/>
      <c r="AG1432" s="115"/>
      <c r="AH1432" s="115"/>
      <c r="AI1432" s="115"/>
      <c r="AJ1432" s="115"/>
      <c r="AK1432" s="202"/>
      <c r="AL1432" s="222"/>
      <c r="AO1432" s="205"/>
      <c r="AP1432" s="205"/>
      <c r="AQ1432" s="205"/>
      <c r="AR1432" s="205"/>
      <c r="AS1432" s="205"/>
      <c r="AT1432" s="205"/>
      <c r="AU1432" s="205"/>
      <c r="AV1432" s="205"/>
      <c r="AW1432" s="205"/>
      <c r="AX1432" s="205"/>
      <c r="AY1432" s="205"/>
      <c r="AZ1432" s="205"/>
      <c r="BA1432" s="205"/>
      <c r="BB1432" s="205"/>
      <c r="BC1432" s="205"/>
      <c r="BD1432" s="205"/>
      <c r="BE1432" s="215"/>
      <c r="BF1432" s="215"/>
      <c r="BG1432" s="215"/>
      <c r="BH1432" s="201"/>
      <c r="BJ1432" s="114"/>
      <c r="BK1432" s="114"/>
      <c r="BL1432" s="114"/>
      <c r="BM1432" s="114"/>
      <c r="BN1432" s="114"/>
      <c r="BP1432" s="114"/>
      <c r="BQ1432" s="115"/>
      <c r="BR1432" s="115"/>
      <c r="BS1432" s="115"/>
      <c r="BT1432" s="115"/>
      <c r="BU1432" s="115"/>
      <c r="BV1432" s="115"/>
      <c r="BW1432" s="115"/>
      <c r="BX1432" s="115"/>
      <c r="BY1432" s="115"/>
      <c r="BZ1432" s="115"/>
      <c r="CA1432" s="115"/>
      <c r="CB1432" s="115"/>
      <c r="CC1432" s="201"/>
      <c r="CD1432" s="201"/>
      <c r="CE1432" s="201"/>
      <c r="CG1432" s="223"/>
      <c r="CH1432" s="223"/>
      <c r="CI1432" s="223"/>
      <c r="CJ1432" s="223"/>
      <c r="CK1432" s="223"/>
      <c r="CL1432" s="223"/>
      <c r="CM1432" s="223"/>
      <c r="CN1432" s="223"/>
      <c r="CO1432" s="223"/>
      <c r="CP1432" s="223"/>
      <c r="CQ1432" s="223"/>
      <c r="CR1432" s="223"/>
      <c r="CS1432" s="223"/>
      <c r="CT1432" s="223"/>
      <c r="CU1432" s="223"/>
      <c r="CV1432" s="223"/>
      <c r="CW1432" s="201"/>
      <c r="CX1432" s="201"/>
    </row>
    <row r="1433" spans="3:102">
      <c r="C1433" s="116"/>
      <c r="E1433" s="205"/>
      <c r="F1433" s="205"/>
      <c r="G1433" s="205"/>
      <c r="H1433" s="205"/>
      <c r="I1433" s="205"/>
      <c r="K1433" s="114"/>
      <c r="L1433" s="114"/>
      <c r="M1433" s="114"/>
      <c r="N1433" s="114"/>
      <c r="O1433" s="114"/>
      <c r="Q1433" s="115"/>
      <c r="R1433" s="115"/>
      <c r="S1433" s="115"/>
      <c r="T1433" s="115"/>
      <c r="U1433" s="115"/>
      <c r="W1433" s="223"/>
      <c r="Z1433" s="205"/>
      <c r="AA1433" s="204"/>
      <c r="AB1433" s="204"/>
      <c r="AC1433" s="114"/>
      <c r="AD1433" s="221"/>
      <c r="AE1433" s="221"/>
      <c r="AF1433" s="115"/>
      <c r="AG1433" s="115"/>
      <c r="AH1433" s="115"/>
      <c r="AI1433" s="115"/>
      <c r="AJ1433" s="115"/>
      <c r="AK1433" s="202"/>
      <c r="AL1433" s="222"/>
      <c r="AO1433" s="205"/>
      <c r="AP1433" s="205"/>
      <c r="AQ1433" s="205"/>
      <c r="AR1433" s="205"/>
      <c r="AS1433" s="205"/>
      <c r="AT1433" s="205"/>
      <c r="AU1433" s="205"/>
      <c r="AV1433" s="205"/>
      <c r="AW1433" s="205"/>
      <c r="AX1433" s="205"/>
      <c r="AY1433" s="205"/>
      <c r="AZ1433" s="205"/>
      <c r="BA1433" s="205"/>
      <c r="BB1433" s="205"/>
      <c r="BC1433" s="205"/>
      <c r="BD1433" s="205"/>
      <c r="BE1433" s="215"/>
      <c r="BF1433" s="215"/>
      <c r="BG1433" s="215"/>
      <c r="BH1433" s="201"/>
      <c r="BJ1433" s="114"/>
      <c r="BK1433" s="114"/>
      <c r="BL1433" s="114"/>
      <c r="BM1433" s="114"/>
      <c r="BN1433" s="114"/>
      <c r="BP1433" s="114"/>
      <c r="BQ1433" s="115"/>
      <c r="BR1433" s="115"/>
      <c r="BS1433" s="115"/>
      <c r="BT1433" s="115"/>
      <c r="BU1433" s="115"/>
      <c r="BV1433" s="115"/>
      <c r="BW1433" s="115"/>
      <c r="BX1433" s="115"/>
      <c r="BY1433" s="115"/>
      <c r="BZ1433" s="115"/>
      <c r="CA1433" s="115"/>
      <c r="CB1433" s="115"/>
      <c r="CC1433" s="201"/>
      <c r="CD1433" s="201"/>
      <c r="CE1433" s="201"/>
      <c r="CG1433" s="223"/>
      <c r="CH1433" s="223"/>
      <c r="CI1433" s="223"/>
      <c r="CJ1433" s="223"/>
      <c r="CK1433" s="223"/>
      <c r="CL1433" s="223"/>
      <c r="CM1433" s="223"/>
      <c r="CN1433" s="223"/>
      <c r="CO1433" s="223"/>
      <c r="CP1433" s="223"/>
      <c r="CQ1433" s="223"/>
      <c r="CR1433" s="223"/>
      <c r="CS1433" s="223"/>
      <c r="CT1433" s="223"/>
      <c r="CU1433" s="223"/>
      <c r="CV1433" s="223"/>
      <c r="CW1433" s="201"/>
      <c r="CX1433" s="201"/>
    </row>
    <row r="1434" spans="3:102">
      <c r="C1434" s="116"/>
      <c r="E1434" s="205"/>
      <c r="F1434" s="205"/>
      <c r="G1434" s="205"/>
      <c r="H1434" s="205"/>
      <c r="I1434" s="205"/>
      <c r="K1434" s="114"/>
      <c r="L1434" s="114"/>
      <c r="M1434" s="114"/>
      <c r="N1434" s="114"/>
      <c r="O1434" s="114"/>
      <c r="Q1434" s="115"/>
      <c r="R1434" s="115"/>
      <c r="S1434" s="115"/>
      <c r="T1434" s="115"/>
      <c r="U1434" s="115"/>
      <c r="W1434" s="223"/>
      <c r="Z1434" s="205"/>
      <c r="AA1434" s="204"/>
      <c r="AB1434" s="204"/>
      <c r="AC1434" s="114"/>
      <c r="AD1434" s="221"/>
      <c r="AE1434" s="221"/>
      <c r="AF1434" s="115"/>
      <c r="AG1434" s="115"/>
      <c r="AH1434" s="115"/>
      <c r="AI1434" s="115"/>
      <c r="AJ1434" s="115"/>
      <c r="AK1434" s="202"/>
      <c r="AL1434" s="222"/>
      <c r="AO1434" s="205"/>
      <c r="AP1434" s="205"/>
      <c r="AQ1434" s="205"/>
      <c r="AR1434" s="205"/>
      <c r="AS1434" s="205"/>
      <c r="AT1434" s="205"/>
      <c r="AU1434" s="205"/>
      <c r="AV1434" s="205"/>
      <c r="AW1434" s="205"/>
      <c r="AX1434" s="205"/>
      <c r="AY1434" s="205"/>
      <c r="AZ1434" s="205"/>
      <c r="BA1434" s="205"/>
      <c r="BB1434" s="205"/>
      <c r="BC1434" s="205"/>
      <c r="BD1434" s="205"/>
      <c r="BE1434" s="215"/>
      <c r="BF1434" s="215"/>
      <c r="BG1434" s="215"/>
      <c r="BH1434" s="201"/>
      <c r="BJ1434" s="114"/>
      <c r="BK1434" s="114"/>
      <c r="BL1434" s="114"/>
      <c r="BM1434" s="114"/>
      <c r="BN1434" s="114"/>
      <c r="BP1434" s="114"/>
      <c r="BQ1434" s="115"/>
      <c r="BR1434" s="115"/>
      <c r="BS1434" s="115"/>
      <c r="BT1434" s="115"/>
      <c r="BU1434" s="115"/>
      <c r="BV1434" s="115"/>
      <c r="BW1434" s="115"/>
      <c r="BX1434" s="115"/>
      <c r="BY1434" s="115"/>
      <c r="BZ1434" s="115"/>
      <c r="CA1434" s="115"/>
      <c r="CB1434" s="115"/>
      <c r="CC1434" s="201"/>
      <c r="CD1434" s="201"/>
      <c r="CE1434" s="201"/>
      <c r="CG1434" s="223"/>
      <c r="CH1434" s="223"/>
      <c r="CI1434" s="223"/>
      <c r="CJ1434" s="223"/>
      <c r="CK1434" s="223"/>
      <c r="CL1434" s="223"/>
      <c r="CM1434" s="223"/>
      <c r="CN1434" s="223"/>
      <c r="CO1434" s="223"/>
      <c r="CP1434" s="223"/>
      <c r="CQ1434" s="223"/>
      <c r="CR1434" s="223"/>
      <c r="CS1434" s="223"/>
      <c r="CT1434" s="223"/>
      <c r="CU1434" s="223"/>
      <c r="CV1434" s="223"/>
      <c r="CW1434" s="201"/>
      <c r="CX1434" s="201"/>
    </row>
    <row r="1435" spans="3:102">
      <c r="C1435" s="116"/>
      <c r="E1435" s="205"/>
      <c r="F1435" s="205"/>
      <c r="G1435" s="205"/>
      <c r="H1435" s="205"/>
      <c r="I1435" s="205"/>
      <c r="K1435" s="114"/>
      <c r="L1435" s="114"/>
      <c r="M1435" s="114"/>
      <c r="N1435" s="114"/>
      <c r="O1435" s="114"/>
      <c r="Q1435" s="115"/>
      <c r="R1435" s="115"/>
      <c r="S1435" s="115"/>
      <c r="T1435" s="115"/>
      <c r="U1435" s="115"/>
      <c r="W1435" s="223"/>
      <c r="Z1435" s="205"/>
      <c r="AA1435" s="204"/>
      <c r="AB1435" s="204"/>
      <c r="AC1435" s="114"/>
      <c r="AD1435" s="221"/>
      <c r="AE1435" s="221"/>
      <c r="AF1435" s="115"/>
      <c r="AG1435" s="115"/>
      <c r="AH1435" s="115"/>
      <c r="AI1435" s="115"/>
      <c r="AJ1435" s="115"/>
      <c r="AK1435" s="202"/>
      <c r="AL1435" s="222"/>
      <c r="AO1435" s="205"/>
      <c r="AP1435" s="205"/>
      <c r="AQ1435" s="205"/>
      <c r="AR1435" s="205"/>
      <c r="AS1435" s="205"/>
      <c r="AT1435" s="205"/>
      <c r="AU1435" s="205"/>
      <c r="AV1435" s="205"/>
      <c r="AW1435" s="205"/>
      <c r="AX1435" s="205"/>
      <c r="AY1435" s="205"/>
      <c r="AZ1435" s="205"/>
      <c r="BA1435" s="205"/>
      <c r="BB1435" s="205"/>
      <c r="BC1435" s="205"/>
      <c r="BD1435" s="205"/>
      <c r="BE1435" s="215"/>
      <c r="BF1435" s="215"/>
      <c r="BG1435" s="215"/>
      <c r="BH1435" s="201"/>
      <c r="BJ1435" s="114"/>
      <c r="BK1435" s="114"/>
      <c r="BL1435" s="114"/>
      <c r="BM1435" s="114"/>
      <c r="BN1435" s="114"/>
      <c r="BP1435" s="114"/>
      <c r="BQ1435" s="115"/>
      <c r="BR1435" s="115"/>
      <c r="BS1435" s="115"/>
      <c r="BT1435" s="115"/>
      <c r="BU1435" s="115"/>
      <c r="BV1435" s="115"/>
      <c r="BW1435" s="115"/>
      <c r="BX1435" s="115"/>
      <c r="BY1435" s="115"/>
      <c r="BZ1435" s="115"/>
      <c r="CA1435" s="115"/>
      <c r="CB1435" s="115"/>
      <c r="CC1435" s="201"/>
      <c r="CD1435" s="201"/>
      <c r="CE1435" s="201"/>
      <c r="CG1435" s="223"/>
      <c r="CH1435" s="223"/>
      <c r="CI1435" s="223"/>
      <c r="CJ1435" s="223"/>
      <c r="CK1435" s="223"/>
      <c r="CL1435" s="223"/>
      <c r="CM1435" s="223"/>
      <c r="CN1435" s="223"/>
      <c r="CO1435" s="223"/>
      <c r="CP1435" s="223"/>
      <c r="CQ1435" s="223"/>
      <c r="CR1435" s="223"/>
      <c r="CS1435" s="223"/>
      <c r="CT1435" s="223"/>
      <c r="CU1435" s="223"/>
      <c r="CV1435" s="223"/>
      <c r="CW1435" s="201"/>
      <c r="CX1435" s="201"/>
    </row>
    <row r="1436" spans="3:102">
      <c r="C1436" s="116"/>
      <c r="E1436" s="205"/>
      <c r="F1436" s="205"/>
      <c r="G1436" s="205"/>
      <c r="H1436" s="205"/>
      <c r="I1436" s="205"/>
      <c r="K1436" s="114"/>
      <c r="L1436" s="114"/>
      <c r="M1436" s="114"/>
      <c r="N1436" s="114"/>
      <c r="O1436" s="114"/>
      <c r="Q1436" s="115"/>
      <c r="R1436" s="115"/>
      <c r="S1436" s="115"/>
      <c r="T1436" s="115"/>
      <c r="U1436" s="115"/>
      <c r="W1436" s="223"/>
      <c r="Z1436" s="205"/>
      <c r="AA1436" s="204"/>
      <c r="AB1436" s="204"/>
      <c r="AC1436" s="114"/>
      <c r="AD1436" s="221"/>
      <c r="AE1436" s="221"/>
      <c r="AF1436" s="115"/>
      <c r="AG1436" s="115"/>
      <c r="AH1436" s="115"/>
      <c r="AI1436" s="115"/>
      <c r="AJ1436" s="115"/>
      <c r="AK1436" s="202"/>
      <c r="AL1436" s="222"/>
      <c r="AO1436" s="205"/>
      <c r="AP1436" s="205"/>
      <c r="AQ1436" s="205"/>
      <c r="AR1436" s="205"/>
      <c r="AS1436" s="205"/>
      <c r="AT1436" s="205"/>
      <c r="AU1436" s="205"/>
      <c r="AV1436" s="205"/>
      <c r="AW1436" s="205"/>
      <c r="AX1436" s="205"/>
      <c r="AY1436" s="205"/>
      <c r="AZ1436" s="205"/>
      <c r="BA1436" s="205"/>
      <c r="BB1436" s="205"/>
      <c r="BC1436" s="205"/>
      <c r="BD1436" s="205"/>
      <c r="BE1436" s="215"/>
      <c r="BF1436" s="215"/>
      <c r="BG1436" s="215"/>
      <c r="BH1436" s="201"/>
      <c r="BJ1436" s="114"/>
      <c r="BK1436" s="114"/>
      <c r="BL1436" s="114"/>
      <c r="BM1436" s="114"/>
      <c r="BN1436" s="114"/>
      <c r="BP1436" s="114"/>
      <c r="BQ1436" s="115"/>
      <c r="BR1436" s="115"/>
      <c r="BS1436" s="115"/>
      <c r="BT1436" s="115"/>
      <c r="BU1436" s="115"/>
      <c r="BV1436" s="115"/>
      <c r="BW1436" s="115"/>
      <c r="BX1436" s="115"/>
      <c r="BY1436" s="115"/>
      <c r="BZ1436" s="115"/>
      <c r="CA1436" s="115"/>
      <c r="CB1436" s="115"/>
      <c r="CC1436" s="201"/>
      <c r="CD1436" s="201"/>
      <c r="CE1436" s="201"/>
      <c r="CG1436" s="223"/>
      <c r="CH1436" s="223"/>
      <c r="CI1436" s="223"/>
      <c r="CJ1436" s="223"/>
      <c r="CK1436" s="223"/>
      <c r="CL1436" s="223"/>
      <c r="CM1436" s="223"/>
      <c r="CN1436" s="223"/>
      <c r="CO1436" s="223"/>
      <c r="CP1436" s="223"/>
      <c r="CQ1436" s="223"/>
      <c r="CR1436" s="223"/>
      <c r="CS1436" s="223"/>
      <c r="CT1436" s="223"/>
      <c r="CU1436" s="223"/>
      <c r="CV1436" s="223"/>
      <c r="CW1436" s="201"/>
      <c r="CX1436" s="201"/>
    </row>
    <row r="1437" spans="3:102">
      <c r="C1437" s="116"/>
      <c r="E1437" s="205"/>
      <c r="F1437" s="205"/>
      <c r="G1437" s="205"/>
      <c r="H1437" s="205"/>
      <c r="I1437" s="205"/>
      <c r="K1437" s="114"/>
      <c r="L1437" s="114"/>
      <c r="M1437" s="114"/>
      <c r="N1437" s="114"/>
      <c r="O1437" s="114"/>
      <c r="Q1437" s="115"/>
      <c r="R1437" s="115"/>
      <c r="S1437" s="115"/>
      <c r="T1437" s="115"/>
      <c r="U1437" s="115"/>
      <c r="W1437" s="223"/>
      <c r="Z1437" s="205"/>
      <c r="AA1437" s="204"/>
      <c r="AB1437" s="204"/>
      <c r="AC1437" s="114"/>
      <c r="AD1437" s="221"/>
      <c r="AE1437" s="221"/>
      <c r="AF1437" s="115"/>
      <c r="AG1437" s="115"/>
      <c r="AH1437" s="115"/>
      <c r="AI1437" s="115"/>
      <c r="AJ1437" s="115"/>
      <c r="AK1437" s="202"/>
      <c r="AL1437" s="222"/>
      <c r="AO1437" s="205"/>
      <c r="AP1437" s="205"/>
      <c r="AQ1437" s="205"/>
      <c r="AR1437" s="205"/>
      <c r="AS1437" s="205"/>
      <c r="AT1437" s="205"/>
      <c r="AU1437" s="205"/>
      <c r="AV1437" s="205"/>
      <c r="AW1437" s="205"/>
      <c r="AX1437" s="205"/>
      <c r="AY1437" s="205"/>
      <c r="AZ1437" s="205"/>
      <c r="BA1437" s="205"/>
      <c r="BB1437" s="205"/>
      <c r="BC1437" s="205"/>
      <c r="BD1437" s="205"/>
      <c r="BE1437" s="215"/>
      <c r="BF1437" s="215"/>
      <c r="BG1437" s="215"/>
      <c r="BH1437" s="201"/>
      <c r="BJ1437" s="114"/>
      <c r="BK1437" s="114"/>
      <c r="BL1437" s="114"/>
      <c r="BM1437" s="114"/>
      <c r="BN1437" s="114"/>
      <c r="BP1437" s="114"/>
      <c r="BQ1437" s="115"/>
      <c r="BR1437" s="115"/>
      <c r="BS1437" s="115"/>
      <c r="BT1437" s="115"/>
      <c r="BU1437" s="115"/>
      <c r="BV1437" s="115"/>
      <c r="BW1437" s="115"/>
      <c r="BX1437" s="115"/>
      <c r="BY1437" s="115"/>
      <c r="BZ1437" s="115"/>
      <c r="CA1437" s="115"/>
      <c r="CB1437" s="115"/>
      <c r="CC1437" s="201"/>
      <c r="CD1437" s="201"/>
      <c r="CE1437" s="201"/>
      <c r="CG1437" s="223"/>
      <c r="CH1437" s="223"/>
      <c r="CI1437" s="223"/>
      <c r="CJ1437" s="223"/>
      <c r="CK1437" s="223"/>
      <c r="CL1437" s="223"/>
      <c r="CM1437" s="223"/>
      <c r="CN1437" s="223"/>
      <c r="CO1437" s="223"/>
      <c r="CP1437" s="223"/>
      <c r="CQ1437" s="223"/>
      <c r="CR1437" s="223"/>
      <c r="CS1437" s="223"/>
      <c r="CT1437" s="223"/>
      <c r="CU1437" s="223"/>
      <c r="CV1437" s="223"/>
      <c r="CW1437" s="201"/>
      <c r="CX1437" s="201"/>
    </row>
    <row r="1438" spans="3:102">
      <c r="C1438" s="116"/>
      <c r="E1438" s="205"/>
      <c r="F1438" s="205"/>
      <c r="G1438" s="205"/>
      <c r="H1438" s="205"/>
      <c r="I1438" s="205"/>
      <c r="K1438" s="114"/>
      <c r="L1438" s="114"/>
      <c r="M1438" s="114"/>
      <c r="N1438" s="114"/>
      <c r="O1438" s="114"/>
      <c r="Q1438" s="115"/>
      <c r="R1438" s="115"/>
      <c r="S1438" s="115"/>
      <c r="T1438" s="115"/>
      <c r="U1438" s="115"/>
      <c r="W1438" s="223"/>
      <c r="Z1438" s="205"/>
      <c r="AA1438" s="204"/>
      <c r="AB1438" s="204"/>
      <c r="AC1438" s="114"/>
      <c r="AD1438" s="221"/>
      <c r="AE1438" s="221"/>
      <c r="AF1438" s="115"/>
      <c r="AG1438" s="115"/>
      <c r="AH1438" s="115"/>
      <c r="AI1438" s="115"/>
      <c r="AJ1438" s="115"/>
      <c r="AK1438" s="202"/>
      <c r="AL1438" s="222"/>
      <c r="AO1438" s="205"/>
      <c r="AP1438" s="205"/>
      <c r="AQ1438" s="205"/>
      <c r="AR1438" s="205"/>
      <c r="AS1438" s="205"/>
      <c r="AT1438" s="205"/>
      <c r="AU1438" s="205"/>
      <c r="AV1438" s="205"/>
      <c r="AW1438" s="205"/>
      <c r="AX1438" s="205"/>
      <c r="AY1438" s="205"/>
      <c r="AZ1438" s="205"/>
      <c r="BA1438" s="205"/>
      <c r="BB1438" s="205"/>
      <c r="BC1438" s="205"/>
      <c r="BD1438" s="205"/>
      <c r="BE1438" s="215"/>
      <c r="BF1438" s="215"/>
      <c r="BG1438" s="215"/>
      <c r="BH1438" s="201"/>
      <c r="BJ1438" s="114"/>
      <c r="BK1438" s="114"/>
      <c r="BL1438" s="114"/>
      <c r="BM1438" s="114"/>
      <c r="BN1438" s="114"/>
      <c r="BP1438" s="114"/>
      <c r="BQ1438" s="115"/>
      <c r="BR1438" s="115"/>
      <c r="BS1438" s="115"/>
      <c r="BT1438" s="115"/>
      <c r="BU1438" s="115"/>
      <c r="BV1438" s="115"/>
      <c r="BW1438" s="115"/>
      <c r="BX1438" s="115"/>
      <c r="BY1438" s="115"/>
      <c r="BZ1438" s="115"/>
      <c r="CA1438" s="115"/>
      <c r="CB1438" s="115"/>
      <c r="CC1438" s="201"/>
      <c r="CD1438" s="201"/>
      <c r="CE1438" s="201"/>
      <c r="CG1438" s="223"/>
      <c r="CH1438" s="223"/>
      <c r="CI1438" s="223"/>
      <c r="CJ1438" s="223"/>
      <c r="CK1438" s="223"/>
      <c r="CL1438" s="223"/>
      <c r="CM1438" s="223"/>
      <c r="CN1438" s="223"/>
      <c r="CO1438" s="223"/>
      <c r="CP1438" s="223"/>
      <c r="CQ1438" s="223"/>
      <c r="CR1438" s="223"/>
      <c r="CS1438" s="223"/>
      <c r="CT1438" s="223"/>
      <c r="CU1438" s="223"/>
      <c r="CV1438" s="223"/>
      <c r="CW1438" s="201"/>
      <c r="CX1438" s="201"/>
    </row>
    <row r="1439" spans="3:102">
      <c r="C1439" s="116"/>
      <c r="E1439" s="205"/>
      <c r="F1439" s="205"/>
      <c r="G1439" s="205"/>
      <c r="H1439" s="205"/>
      <c r="I1439" s="205"/>
      <c r="K1439" s="114"/>
      <c r="L1439" s="114"/>
      <c r="M1439" s="114"/>
      <c r="N1439" s="114"/>
      <c r="O1439" s="114"/>
      <c r="Q1439" s="115"/>
      <c r="R1439" s="115"/>
      <c r="S1439" s="115"/>
      <c r="T1439" s="115"/>
      <c r="U1439" s="115"/>
      <c r="W1439" s="223"/>
      <c r="Z1439" s="205"/>
      <c r="AA1439" s="204"/>
      <c r="AB1439" s="204"/>
      <c r="AC1439" s="114"/>
      <c r="AD1439" s="221"/>
      <c r="AE1439" s="221"/>
      <c r="AF1439" s="115"/>
      <c r="AG1439" s="115"/>
      <c r="AH1439" s="115"/>
      <c r="AI1439" s="115"/>
      <c r="AJ1439" s="115"/>
      <c r="AK1439" s="202"/>
      <c r="AL1439" s="222"/>
      <c r="AO1439" s="205"/>
      <c r="AP1439" s="205"/>
      <c r="AQ1439" s="205"/>
      <c r="AR1439" s="205"/>
      <c r="AS1439" s="205"/>
      <c r="AT1439" s="205"/>
      <c r="AU1439" s="205"/>
      <c r="AV1439" s="205"/>
      <c r="AW1439" s="205"/>
      <c r="AX1439" s="205"/>
      <c r="AY1439" s="205"/>
      <c r="AZ1439" s="205"/>
      <c r="BA1439" s="205"/>
      <c r="BB1439" s="205"/>
      <c r="BC1439" s="205"/>
      <c r="BD1439" s="205"/>
      <c r="BE1439" s="215"/>
      <c r="BF1439" s="215"/>
      <c r="BG1439" s="215"/>
      <c r="BH1439" s="201"/>
      <c r="BJ1439" s="114"/>
      <c r="BK1439" s="114"/>
      <c r="BL1439" s="114"/>
      <c r="BM1439" s="114"/>
      <c r="BN1439" s="114"/>
      <c r="BP1439" s="114"/>
      <c r="BQ1439" s="115"/>
      <c r="BR1439" s="115"/>
      <c r="BS1439" s="115"/>
      <c r="BT1439" s="115"/>
      <c r="BU1439" s="115"/>
      <c r="BV1439" s="115"/>
      <c r="BW1439" s="115"/>
      <c r="BX1439" s="115"/>
      <c r="BY1439" s="115"/>
      <c r="BZ1439" s="115"/>
      <c r="CA1439" s="115"/>
      <c r="CB1439" s="115"/>
      <c r="CC1439" s="201"/>
      <c r="CD1439" s="201"/>
      <c r="CE1439" s="201"/>
      <c r="CG1439" s="223"/>
      <c r="CH1439" s="223"/>
      <c r="CI1439" s="223"/>
      <c r="CJ1439" s="223"/>
      <c r="CK1439" s="223"/>
      <c r="CL1439" s="223"/>
      <c r="CM1439" s="223"/>
      <c r="CN1439" s="223"/>
      <c r="CO1439" s="223"/>
      <c r="CP1439" s="223"/>
      <c r="CQ1439" s="223"/>
      <c r="CR1439" s="223"/>
      <c r="CS1439" s="223"/>
      <c r="CT1439" s="223"/>
      <c r="CU1439" s="223"/>
      <c r="CV1439" s="223"/>
      <c r="CW1439" s="201"/>
      <c r="CX1439" s="201"/>
    </row>
    <row r="1440" spans="3:102">
      <c r="C1440" s="116"/>
      <c r="E1440" s="205"/>
      <c r="F1440" s="205"/>
      <c r="G1440" s="205"/>
      <c r="H1440" s="205"/>
      <c r="I1440" s="205"/>
      <c r="K1440" s="114"/>
      <c r="L1440" s="114"/>
      <c r="M1440" s="114"/>
      <c r="N1440" s="114"/>
      <c r="O1440" s="114"/>
      <c r="Q1440" s="115"/>
      <c r="R1440" s="115"/>
      <c r="S1440" s="115"/>
      <c r="T1440" s="115"/>
      <c r="U1440" s="115"/>
      <c r="W1440" s="223"/>
      <c r="Z1440" s="205"/>
      <c r="AA1440" s="204"/>
      <c r="AB1440" s="204"/>
      <c r="AC1440" s="114"/>
      <c r="AD1440" s="221"/>
      <c r="AE1440" s="221"/>
      <c r="AF1440" s="115"/>
      <c r="AG1440" s="115"/>
      <c r="AH1440" s="115"/>
      <c r="AI1440" s="115"/>
      <c r="AJ1440" s="115"/>
      <c r="AK1440" s="202"/>
      <c r="AL1440" s="222"/>
      <c r="AO1440" s="205"/>
      <c r="AP1440" s="205"/>
      <c r="AQ1440" s="205"/>
      <c r="AR1440" s="205"/>
      <c r="AS1440" s="205"/>
      <c r="AT1440" s="205"/>
      <c r="AU1440" s="205"/>
      <c r="AV1440" s="205"/>
      <c r="AW1440" s="205"/>
      <c r="AX1440" s="205"/>
      <c r="AY1440" s="205"/>
      <c r="AZ1440" s="205"/>
      <c r="BA1440" s="205"/>
      <c r="BB1440" s="205"/>
      <c r="BC1440" s="205"/>
      <c r="BD1440" s="205"/>
      <c r="BE1440" s="215"/>
      <c r="BF1440" s="215"/>
      <c r="BG1440" s="215"/>
      <c r="BH1440" s="201"/>
      <c r="BJ1440" s="114"/>
      <c r="BK1440" s="114"/>
      <c r="BL1440" s="114"/>
      <c r="BM1440" s="114"/>
      <c r="BN1440" s="114"/>
      <c r="BP1440" s="114"/>
      <c r="BQ1440" s="115"/>
      <c r="BR1440" s="115"/>
      <c r="BS1440" s="115"/>
      <c r="BT1440" s="115"/>
      <c r="BU1440" s="115"/>
      <c r="BV1440" s="115"/>
      <c r="BW1440" s="115"/>
      <c r="BX1440" s="115"/>
      <c r="BY1440" s="115"/>
      <c r="BZ1440" s="115"/>
      <c r="CA1440" s="115"/>
      <c r="CB1440" s="115"/>
      <c r="CC1440" s="201"/>
      <c r="CD1440" s="201"/>
      <c r="CE1440" s="201"/>
      <c r="CG1440" s="223"/>
      <c r="CH1440" s="223"/>
      <c r="CI1440" s="223"/>
      <c r="CJ1440" s="223"/>
      <c r="CK1440" s="223"/>
      <c r="CL1440" s="223"/>
      <c r="CM1440" s="223"/>
      <c r="CN1440" s="223"/>
      <c r="CO1440" s="223"/>
      <c r="CP1440" s="223"/>
      <c r="CQ1440" s="223"/>
      <c r="CR1440" s="223"/>
      <c r="CS1440" s="223"/>
      <c r="CT1440" s="223"/>
      <c r="CU1440" s="223"/>
      <c r="CV1440" s="223"/>
      <c r="CW1440" s="201"/>
      <c r="CX1440" s="201"/>
    </row>
    <row r="1441" spans="3:102">
      <c r="C1441" s="116"/>
      <c r="E1441" s="205"/>
      <c r="F1441" s="205"/>
      <c r="G1441" s="205"/>
      <c r="H1441" s="205"/>
      <c r="I1441" s="205"/>
      <c r="K1441" s="114"/>
      <c r="L1441" s="114"/>
      <c r="M1441" s="114"/>
      <c r="N1441" s="114"/>
      <c r="O1441" s="114"/>
      <c r="Q1441" s="115"/>
      <c r="R1441" s="115"/>
      <c r="S1441" s="115"/>
      <c r="T1441" s="115"/>
      <c r="U1441" s="115"/>
      <c r="W1441" s="223"/>
      <c r="Z1441" s="205"/>
      <c r="AA1441" s="204"/>
      <c r="AB1441" s="204"/>
      <c r="AC1441" s="114"/>
      <c r="AD1441" s="221"/>
      <c r="AE1441" s="221"/>
      <c r="AF1441" s="115"/>
      <c r="AG1441" s="115"/>
      <c r="AH1441" s="115"/>
      <c r="AI1441" s="115"/>
      <c r="AJ1441" s="115"/>
      <c r="AK1441" s="202"/>
      <c r="AL1441" s="222"/>
      <c r="AO1441" s="205"/>
      <c r="AP1441" s="205"/>
      <c r="AQ1441" s="205"/>
      <c r="AR1441" s="205"/>
      <c r="AS1441" s="205"/>
      <c r="AT1441" s="205"/>
      <c r="AU1441" s="205"/>
      <c r="AV1441" s="205"/>
      <c r="AW1441" s="205"/>
      <c r="AX1441" s="205"/>
      <c r="AY1441" s="205"/>
      <c r="AZ1441" s="205"/>
      <c r="BA1441" s="205"/>
      <c r="BB1441" s="205"/>
      <c r="BC1441" s="205"/>
      <c r="BD1441" s="205"/>
      <c r="BE1441" s="215"/>
      <c r="BF1441" s="215"/>
      <c r="BG1441" s="215"/>
      <c r="BH1441" s="201"/>
      <c r="BJ1441" s="114"/>
      <c r="BK1441" s="114"/>
      <c r="BL1441" s="114"/>
      <c r="BM1441" s="114"/>
      <c r="BN1441" s="114"/>
      <c r="BP1441" s="114"/>
      <c r="BQ1441" s="115"/>
      <c r="BR1441" s="115"/>
      <c r="BS1441" s="115"/>
      <c r="BT1441" s="115"/>
      <c r="BU1441" s="115"/>
      <c r="BV1441" s="115"/>
      <c r="BW1441" s="115"/>
      <c r="BX1441" s="115"/>
      <c r="BY1441" s="115"/>
      <c r="BZ1441" s="115"/>
      <c r="CA1441" s="115"/>
      <c r="CB1441" s="115"/>
      <c r="CC1441" s="201"/>
      <c r="CD1441" s="201"/>
      <c r="CE1441" s="201"/>
      <c r="CG1441" s="223"/>
      <c r="CH1441" s="223"/>
      <c r="CI1441" s="223"/>
      <c r="CJ1441" s="223"/>
      <c r="CK1441" s="223"/>
      <c r="CL1441" s="223"/>
      <c r="CM1441" s="223"/>
      <c r="CN1441" s="223"/>
      <c r="CO1441" s="223"/>
      <c r="CP1441" s="223"/>
      <c r="CQ1441" s="223"/>
      <c r="CR1441" s="223"/>
      <c r="CS1441" s="223"/>
      <c r="CT1441" s="223"/>
      <c r="CU1441" s="223"/>
      <c r="CV1441" s="223"/>
      <c r="CW1441" s="201"/>
      <c r="CX1441" s="201"/>
    </row>
    <row r="1442" spans="3:102">
      <c r="C1442" s="116"/>
      <c r="E1442" s="205"/>
      <c r="F1442" s="205"/>
      <c r="G1442" s="205"/>
      <c r="H1442" s="205"/>
      <c r="I1442" s="205"/>
      <c r="K1442" s="114"/>
      <c r="L1442" s="114"/>
      <c r="M1442" s="114"/>
      <c r="N1442" s="114"/>
      <c r="O1442" s="114"/>
      <c r="Q1442" s="115"/>
      <c r="R1442" s="115"/>
      <c r="S1442" s="115"/>
      <c r="T1442" s="115"/>
      <c r="U1442" s="115"/>
      <c r="W1442" s="223"/>
      <c r="Z1442" s="205"/>
      <c r="AA1442" s="204"/>
      <c r="AB1442" s="204"/>
      <c r="AC1442" s="114"/>
      <c r="AD1442" s="221"/>
      <c r="AE1442" s="221"/>
      <c r="AF1442" s="115"/>
      <c r="AG1442" s="115"/>
      <c r="AH1442" s="115"/>
      <c r="AI1442" s="115"/>
      <c r="AJ1442" s="115"/>
      <c r="AK1442" s="202"/>
      <c r="AL1442" s="222"/>
      <c r="AO1442" s="205"/>
      <c r="AP1442" s="205"/>
      <c r="AQ1442" s="205"/>
      <c r="AR1442" s="205"/>
      <c r="AS1442" s="205"/>
      <c r="AT1442" s="205"/>
      <c r="AU1442" s="205"/>
      <c r="AV1442" s="205"/>
      <c r="AW1442" s="205"/>
      <c r="AX1442" s="205"/>
      <c r="AY1442" s="205"/>
      <c r="AZ1442" s="205"/>
      <c r="BA1442" s="205"/>
      <c r="BB1442" s="205"/>
      <c r="BC1442" s="205"/>
      <c r="BD1442" s="205"/>
      <c r="BE1442" s="215"/>
      <c r="BF1442" s="215"/>
      <c r="BG1442" s="215"/>
      <c r="BH1442" s="201"/>
      <c r="BJ1442" s="114"/>
      <c r="BK1442" s="114"/>
      <c r="BL1442" s="114"/>
      <c r="BM1442" s="114"/>
      <c r="BN1442" s="114"/>
      <c r="BP1442" s="114"/>
      <c r="BQ1442" s="115"/>
      <c r="BR1442" s="115"/>
      <c r="BS1442" s="115"/>
      <c r="BT1442" s="115"/>
      <c r="BU1442" s="115"/>
      <c r="BV1442" s="115"/>
      <c r="BW1442" s="115"/>
      <c r="BX1442" s="115"/>
      <c r="BY1442" s="115"/>
      <c r="BZ1442" s="115"/>
      <c r="CA1442" s="115"/>
      <c r="CB1442" s="115"/>
      <c r="CC1442" s="201"/>
      <c r="CD1442" s="201"/>
      <c r="CE1442" s="201"/>
      <c r="CG1442" s="223"/>
      <c r="CH1442" s="223"/>
      <c r="CI1442" s="223"/>
      <c r="CJ1442" s="223"/>
      <c r="CK1442" s="223"/>
      <c r="CL1442" s="223"/>
      <c r="CM1442" s="223"/>
      <c r="CN1442" s="223"/>
      <c r="CO1442" s="223"/>
      <c r="CP1442" s="223"/>
      <c r="CQ1442" s="223"/>
      <c r="CR1442" s="223"/>
      <c r="CS1442" s="223"/>
      <c r="CT1442" s="223"/>
      <c r="CU1442" s="223"/>
      <c r="CV1442" s="223"/>
      <c r="CW1442" s="201"/>
      <c r="CX1442" s="201"/>
    </row>
    <row r="1443" spans="3:102">
      <c r="C1443" s="116"/>
      <c r="E1443" s="205"/>
      <c r="F1443" s="205"/>
      <c r="G1443" s="205"/>
      <c r="H1443" s="205"/>
      <c r="I1443" s="205"/>
      <c r="K1443" s="114"/>
      <c r="L1443" s="114"/>
      <c r="M1443" s="114"/>
      <c r="N1443" s="114"/>
      <c r="O1443" s="114"/>
      <c r="Q1443" s="115"/>
      <c r="R1443" s="115"/>
      <c r="S1443" s="115"/>
      <c r="T1443" s="115"/>
      <c r="U1443" s="115"/>
      <c r="W1443" s="223"/>
      <c r="Z1443" s="205"/>
      <c r="AA1443" s="204"/>
      <c r="AB1443" s="204"/>
      <c r="AC1443" s="114"/>
      <c r="AD1443" s="221"/>
      <c r="AE1443" s="221"/>
      <c r="AF1443" s="115"/>
      <c r="AG1443" s="115"/>
      <c r="AH1443" s="115"/>
      <c r="AI1443" s="115"/>
      <c r="AJ1443" s="115"/>
      <c r="AK1443" s="202"/>
      <c r="AL1443" s="222"/>
      <c r="AO1443" s="205"/>
      <c r="AP1443" s="205"/>
      <c r="AQ1443" s="205"/>
      <c r="AR1443" s="205"/>
      <c r="AS1443" s="205"/>
      <c r="AT1443" s="205"/>
      <c r="AU1443" s="205"/>
      <c r="AV1443" s="205"/>
      <c r="AW1443" s="205"/>
      <c r="AX1443" s="205"/>
      <c r="AY1443" s="205"/>
      <c r="AZ1443" s="205"/>
      <c r="BA1443" s="205"/>
      <c r="BB1443" s="205"/>
      <c r="BC1443" s="205"/>
      <c r="BD1443" s="205"/>
      <c r="BE1443" s="215"/>
      <c r="BF1443" s="215"/>
      <c r="BG1443" s="215"/>
      <c r="BH1443" s="201"/>
      <c r="BJ1443" s="114"/>
      <c r="BK1443" s="114"/>
      <c r="BL1443" s="114"/>
      <c r="BM1443" s="114"/>
      <c r="BN1443" s="114"/>
      <c r="BP1443" s="114"/>
      <c r="BQ1443" s="115"/>
      <c r="BR1443" s="115"/>
      <c r="BS1443" s="115"/>
      <c r="BT1443" s="115"/>
      <c r="BU1443" s="115"/>
      <c r="BV1443" s="115"/>
      <c r="BW1443" s="115"/>
      <c r="BX1443" s="115"/>
      <c r="BY1443" s="115"/>
      <c r="BZ1443" s="115"/>
      <c r="CA1443" s="115"/>
      <c r="CB1443" s="115"/>
      <c r="CC1443" s="201"/>
      <c r="CD1443" s="201"/>
      <c r="CE1443" s="201"/>
      <c r="CG1443" s="223"/>
      <c r="CH1443" s="223"/>
      <c r="CI1443" s="223"/>
      <c r="CJ1443" s="223"/>
      <c r="CK1443" s="223"/>
      <c r="CL1443" s="223"/>
      <c r="CM1443" s="223"/>
      <c r="CN1443" s="223"/>
      <c r="CO1443" s="223"/>
      <c r="CP1443" s="223"/>
      <c r="CQ1443" s="223"/>
      <c r="CR1443" s="223"/>
      <c r="CS1443" s="223"/>
      <c r="CT1443" s="223"/>
      <c r="CU1443" s="223"/>
      <c r="CV1443" s="223"/>
      <c r="CW1443" s="201"/>
      <c r="CX1443" s="201"/>
    </row>
    <row r="1444" spans="3:102">
      <c r="C1444" s="116"/>
      <c r="E1444" s="205"/>
      <c r="F1444" s="205"/>
      <c r="G1444" s="205"/>
      <c r="H1444" s="205"/>
      <c r="I1444" s="205"/>
      <c r="K1444" s="114"/>
      <c r="L1444" s="114"/>
      <c r="M1444" s="114"/>
      <c r="N1444" s="114"/>
      <c r="O1444" s="114"/>
      <c r="Q1444" s="115"/>
      <c r="R1444" s="115"/>
      <c r="S1444" s="115"/>
      <c r="T1444" s="115"/>
      <c r="U1444" s="115"/>
      <c r="W1444" s="223"/>
      <c r="Z1444" s="205"/>
      <c r="AA1444" s="204"/>
      <c r="AB1444" s="204"/>
      <c r="AC1444" s="114"/>
      <c r="AD1444" s="221"/>
      <c r="AE1444" s="221"/>
      <c r="AF1444" s="115"/>
      <c r="AG1444" s="115"/>
      <c r="AH1444" s="115"/>
      <c r="AI1444" s="115"/>
      <c r="AJ1444" s="115"/>
      <c r="AK1444" s="202"/>
      <c r="AL1444" s="222"/>
      <c r="AO1444" s="205"/>
      <c r="AP1444" s="205"/>
      <c r="AQ1444" s="205"/>
      <c r="AR1444" s="205"/>
      <c r="AS1444" s="205"/>
      <c r="AT1444" s="205"/>
      <c r="AU1444" s="205"/>
      <c r="AV1444" s="205"/>
      <c r="AW1444" s="205"/>
      <c r="AX1444" s="205"/>
      <c r="AY1444" s="205"/>
      <c r="AZ1444" s="205"/>
      <c r="BA1444" s="205"/>
      <c r="BB1444" s="205"/>
      <c r="BC1444" s="205"/>
      <c r="BD1444" s="205"/>
      <c r="BE1444" s="215"/>
      <c r="BF1444" s="215"/>
      <c r="BG1444" s="215"/>
      <c r="BH1444" s="201"/>
      <c r="BJ1444" s="114"/>
      <c r="BK1444" s="114"/>
      <c r="BL1444" s="114"/>
      <c r="BM1444" s="114"/>
      <c r="BN1444" s="114"/>
      <c r="BP1444" s="114"/>
      <c r="BQ1444" s="115"/>
      <c r="BR1444" s="115"/>
      <c r="BS1444" s="115"/>
      <c r="BT1444" s="115"/>
      <c r="BU1444" s="115"/>
      <c r="BV1444" s="115"/>
      <c r="BW1444" s="115"/>
      <c r="BX1444" s="115"/>
      <c r="BY1444" s="115"/>
      <c r="BZ1444" s="115"/>
      <c r="CA1444" s="115"/>
      <c r="CB1444" s="115"/>
      <c r="CC1444" s="201"/>
      <c r="CD1444" s="201"/>
      <c r="CE1444" s="201"/>
      <c r="CG1444" s="223"/>
      <c r="CH1444" s="223"/>
      <c r="CI1444" s="223"/>
      <c r="CJ1444" s="223"/>
      <c r="CK1444" s="223"/>
      <c r="CL1444" s="223"/>
      <c r="CM1444" s="223"/>
      <c r="CN1444" s="223"/>
      <c r="CO1444" s="223"/>
      <c r="CP1444" s="223"/>
      <c r="CQ1444" s="223"/>
      <c r="CR1444" s="223"/>
      <c r="CS1444" s="223"/>
      <c r="CT1444" s="223"/>
      <c r="CU1444" s="223"/>
      <c r="CV1444" s="223"/>
      <c r="CW1444" s="201"/>
      <c r="CX1444" s="201"/>
    </row>
    <row r="1445" spans="3:102">
      <c r="C1445" s="116"/>
      <c r="E1445" s="205"/>
      <c r="F1445" s="205"/>
      <c r="G1445" s="205"/>
      <c r="H1445" s="205"/>
      <c r="I1445" s="205"/>
      <c r="K1445" s="114"/>
      <c r="L1445" s="114"/>
      <c r="M1445" s="114"/>
      <c r="N1445" s="114"/>
      <c r="O1445" s="114"/>
      <c r="Q1445" s="115"/>
      <c r="R1445" s="115"/>
      <c r="S1445" s="115"/>
      <c r="T1445" s="115"/>
      <c r="U1445" s="115"/>
      <c r="W1445" s="223"/>
      <c r="Z1445" s="205"/>
      <c r="AA1445" s="204"/>
      <c r="AB1445" s="204"/>
      <c r="AC1445" s="114"/>
      <c r="AD1445" s="221"/>
      <c r="AE1445" s="221"/>
      <c r="AF1445" s="115"/>
      <c r="AG1445" s="115"/>
      <c r="AH1445" s="115"/>
      <c r="AI1445" s="115"/>
      <c r="AJ1445" s="115"/>
      <c r="AK1445" s="202"/>
      <c r="AL1445" s="222"/>
      <c r="AO1445" s="205"/>
      <c r="AP1445" s="205"/>
      <c r="AQ1445" s="205"/>
      <c r="AR1445" s="205"/>
      <c r="AS1445" s="205"/>
      <c r="AT1445" s="205"/>
      <c r="AU1445" s="205"/>
      <c r="AV1445" s="205"/>
      <c r="AW1445" s="205"/>
      <c r="AX1445" s="205"/>
      <c r="AY1445" s="205"/>
      <c r="AZ1445" s="205"/>
      <c r="BA1445" s="205"/>
      <c r="BB1445" s="205"/>
      <c r="BC1445" s="205"/>
      <c r="BD1445" s="205"/>
      <c r="BE1445" s="215"/>
      <c r="BF1445" s="215"/>
      <c r="BG1445" s="215"/>
      <c r="BH1445" s="201"/>
      <c r="BJ1445" s="114"/>
      <c r="BK1445" s="114"/>
      <c r="BL1445" s="114"/>
      <c r="BM1445" s="114"/>
      <c r="BN1445" s="114"/>
      <c r="BP1445" s="114"/>
      <c r="BQ1445" s="115"/>
      <c r="BR1445" s="115"/>
      <c r="BS1445" s="115"/>
      <c r="BT1445" s="115"/>
      <c r="BU1445" s="115"/>
      <c r="BV1445" s="115"/>
      <c r="BW1445" s="115"/>
      <c r="BX1445" s="115"/>
      <c r="BY1445" s="115"/>
      <c r="BZ1445" s="115"/>
      <c r="CA1445" s="115"/>
      <c r="CB1445" s="115"/>
      <c r="CC1445" s="201"/>
      <c r="CD1445" s="201"/>
      <c r="CE1445" s="201"/>
      <c r="CG1445" s="223"/>
      <c r="CH1445" s="223"/>
      <c r="CI1445" s="223"/>
      <c r="CJ1445" s="223"/>
      <c r="CK1445" s="223"/>
      <c r="CL1445" s="223"/>
      <c r="CM1445" s="223"/>
      <c r="CN1445" s="223"/>
      <c r="CO1445" s="223"/>
      <c r="CP1445" s="223"/>
      <c r="CQ1445" s="223"/>
      <c r="CR1445" s="223"/>
      <c r="CS1445" s="223"/>
      <c r="CT1445" s="223"/>
      <c r="CU1445" s="223"/>
      <c r="CV1445" s="223"/>
      <c r="CW1445" s="201"/>
      <c r="CX1445" s="201"/>
    </row>
    <row r="1446" spans="3:102">
      <c r="C1446" s="116"/>
      <c r="E1446" s="205"/>
      <c r="F1446" s="205"/>
      <c r="G1446" s="205"/>
      <c r="H1446" s="205"/>
      <c r="I1446" s="205"/>
      <c r="K1446" s="114"/>
      <c r="L1446" s="114"/>
      <c r="M1446" s="114"/>
      <c r="N1446" s="114"/>
      <c r="O1446" s="114"/>
      <c r="Q1446" s="115"/>
      <c r="R1446" s="115"/>
      <c r="S1446" s="115"/>
      <c r="T1446" s="115"/>
      <c r="U1446" s="115"/>
      <c r="W1446" s="223"/>
      <c r="Z1446" s="205"/>
      <c r="AA1446" s="204"/>
      <c r="AB1446" s="204"/>
      <c r="AC1446" s="114"/>
      <c r="AD1446" s="221"/>
      <c r="AE1446" s="221"/>
      <c r="AF1446" s="115"/>
      <c r="AG1446" s="115"/>
      <c r="AH1446" s="115"/>
      <c r="AI1446" s="115"/>
      <c r="AJ1446" s="115"/>
      <c r="AK1446" s="202"/>
      <c r="AL1446" s="222"/>
      <c r="AO1446" s="205"/>
      <c r="AP1446" s="205"/>
      <c r="AQ1446" s="205"/>
      <c r="AR1446" s="205"/>
      <c r="AS1446" s="205"/>
      <c r="AT1446" s="205"/>
      <c r="AU1446" s="205"/>
      <c r="AV1446" s="205"/>
      <c r="AW1446" s="205"/>
      <c r="AX1446" s="205"/>
      <c r="AY1446" s="205"/>
      <c r="AZ1446" s="205"/>
      <c r="BA1446" s="205"/>
      <c r="BB1446" s="205"/>
      <c r="BC1446" s="205"/>
      <c r="BD1446" s="205"/>
      <c r="BE1446" s="215"/>
      <c r="BF1446" s="215"/>
      <c r="BG1446" s="215"/>
      <c r="BH1446" s="201"/>
      <c r="BJ1446" s="114"/>
      <c r="BK1446" s="114"/>
      <c r="BL1446" s="114"/>
      <c r="BM1446" s="114"/>
      <c r="BN1446" s="114"/>
      <c r="BP1446" s="114"/>
      <c r="BQ1446" s="115"/>
      <c r="BR1446" s="115"/>
      <c r="BS1446" s="115"/>
      <c r="BT1446" s="115"/>
      <c r="BU1446" s="115"/>
      <c r="BV1446" s="115"/>
      <c r="BW1446" s="115"/>
      <c r="BX1446" s="115"/>
      <c r="BY1446" s="115"/>
      <c r="BZ1446" s="115"/>
      <c r="CA1446" s="115"/>
      <c r="CB1446" s="115"/>
      <c r="CC1446" s="201"/>
      <c r="CD1446" s="201"/>
      <c r="CE1446" s="201"/>
      <c r="CG1446" s="223"/>
      <c r="CH1446" s="223"/>
      <c r="CI1446" s="223"/>
      <c r="CJ1446" s="223"/>
      <c r="CK1446" s="223"/>
      <c r="CL1446" s="223"/>
      <c r="CM1446" s="223"/>
      <c r="CN1446" s="223"/>
      <c r="CO1446" s="223"/>
      <c r="CP1446" s="223"/>
      <c r="CQ1446" s="223"/>
      <c r="CR1446" s="223"/>
      <c r="CS1446" s="223"/>
      <c r="CT1446" s="223"/>
      <c r="CU1446" s="223"/>
      <c r="CV1446" s="223"/>
      <c r="CW1446" s="201"/>
      <c r="CX1446" s="201"/>
    </row>
    <row r="1447" spans="3:102">
      <c r="C1447" s="116"/>
      <c r="E1447" s="205"/>
      <c r="F1447" s="205"/>
      <c r="G1447" s="205"/>
      <c r="H1447" s="205"/>
      <c r="I1447" s="205"/>
      <c r="K1447" s="114"/>
      <c r="L1447" s="114"/>
      <c r="M1447" s="114"/>
      <c r="N1447" s="114"/>
      <c r="O1447" s="114"/>
      <c r="Q1447" s="115"/>
      <c r="R1447" s="115"/>
      <c r="S1447" s="115"/>
      <c r="T1447" s="115"/>
      <c r="U1447" s="115"/>
      <c r="W1447" s="223"/>
      <c r="Z1447" s="205"/>
      <c r="AA1447" s="204"/>
      <c r="AB1447" s="204"/>
      <c r="AC1447" s="114"/>
      <c r="AD1447" s="221"/>
      <c r="AE1447" s="221"/>
      <c r="AF1447" s="115"/>
      <c r="AG1447" s="115"/>
      <c r="AH1447" s="115"/>
      <c r="AI1447" s="115"/>
      <c r="AJ1447" s="115"/>
      <c r="AK1447" s="202"/>
      <c r="AL1447" s="222"/>
      <c r="AO1447" s="205"/>
      <c r="AP1447" s="205"/>
      <c r="AQ1447" s="205"/>
      <c r="AR1447" s="205"/>
      <c r="AS1447" s="205"/>
      <c r="AT1447" s="205"/>
      <c r="AU1447" s="205"/>
      <c r="AV1447" s="205"/>
      <c r="AW1447" s="205"/>
      <c r="AX1447" s="205"/>
      <c r="AY1447" s="205"/>
      <c r="AZ1447" s="205"/>
      <c r="BA1447" s="205"/>
      <c r="BB1447" s="205"/>
      <c r="BC1447" s="205"/>
      <c r="BD1447" s="205"/>
      <c r="BE1447" s="215"/>
      <c r="BF1447" s="215"/>
      <c r="BG1447" s="215"/>
      <c r="BH1447" s="201"/>
      <c r="BJ1447" s="114"/>
      <c r="BK1447" s="114"/>
      <c r="BL1447" s="114"/>
      <c r="BM1447" s="114"/>
      <c r="BN1447" s="114"/>
      <c r="BP1447" s="114"/>
      <c r="BQ1447" s="115"/>
      <c r="BR1447" s="115"/>
      <c r="BS1447" s="115"/>
      <c r="BT1447" s="115"/>
      <c r="BU1447" s="115"/>
      <c r="BV1447" s="115"/>
      <c r="BW1447" s="115"/>
      <c r="BX1447" s="115"/>
      <c r="BY1447" s="115"/>
      <c r="BZ1447" s="115"/>
      <c r="CA1447" s="115"/>
      <c r="CB1447" s="115"/>
      <c r="CC1447" s="201"/>
      <c r="CD1447" s="201"/>
      <c r="CE1447" s="201"/>
      <c r="CG1447" s="223"/>
      <c r="CH1447" s="223"/>
      <c r="CI1447" s="223"/>
      <c r="CJ1447" s="223"/>
      <c r="CK1447" s="223"/>
      <c r="CL1447" s="223"/>
      <c r="CM1447" s="223"/>
      <c r="CN1447" s="223"/>
      <c r="CO1447" s="223"/>
      <c r="CP1447" s="223"/>
      <c r="CQ1447" s="223"/>
      <c r="CR1447" s="223"/>
      <c r="CS1447" s="223"/>
      <c r="CT1447" s="223"/>
      <c r="CU1447" s="223"/>
      <c r="CV1447" s="223"/>
      <c r="CW1447" s="201"/>
      <c r="CX1447" s="201"/>
    </row>
    <row r="1448" spans="3:102">
      <c r="C1448" s="116"/>
      <c r="E1448" s="205"/>
      <c r="F1448" s="205"/>
      <c r="G1448" s="205"/>
      <c r="H1448" s="205"/>
      <c r="I1448" s="205"/>
      <c r="K1448" s="114"/>
      <c r="L1448" s="114"/>
      <c r="M1448" s="114"/>
      <c r="N1448" s="114"/>
      <c r="O1448" s="114"/>
      <c r="Q1448" s="115"/>
      <c r="R1448" s="115"/>
      <c r="S1448" s="115"/>
      <c r="T1448" s="115"/>
      <c r="U1448" s="115"/>
      <c r="W1448" s="223"/>
      <c r="Z1448" s="205"/>
      <c r="AA1448" s="204"/>
      <c r="AB1448" s="204"/>
      <c r="AC1448" s="114"/>
      <c r="AD1448" s="221"/>
      <c r="AE1448" s="221"/>
      <c r="AF1448" s="115"/>
      <c r="AG1448" s="115"/>
      <c r="AH1448" s="115"/>
      <c r="AI1448" s="115"/>
      <c r="AJ1448" s="115"/>
      <c r="AK1448" s="202"/>
      <c r="AL1448" s="222"/>
      <c r="AO1448" s="205"/>
      <c r="AP1448" s="205"/>
      <c r="AQ1448" s="205"/>
      <c r="AR1448" s="205"/>
      <c r="AS1448" s="205"/>
      <c r="AT1448" s="205"/>
      <c r="AU1448" s="205"/>
      <c r="AV1448" s="205"/>
      <c r="AW1448" s="205"/>
      <c r="AX1448" s="205"/>
      <c r="AY1448" s="205"/>
      <c r="AZ1448" s="205"/>
      <c r="BA1448" s="205"/>
      <c r="BB1448" s="205"/>
      <c r="BC1448" s="205"/>
      <c r="BD1448" s="205"/>
      <c r="BE1448" s="215"/>
      <c r="BF1448" s="215"/>
      <c r="BG1448" s="215"/>
      <c r="BH1448" s="201"/>
      <c r="BJ1448" s="114"/>
      <c r="BK1448" s="114"/>
      <c r="BL1448" s="114"/>
      <c r="BM1448" s="114"/>
      <c r="BN1448" s="114"/>
      <c r="BP1448" s="114"/>
      <c r="BQ1448" s="115"/>
      <c r="BR1448" s="115"/>
      <c r="BS1448" s="115"/>
      <c r="BT1448" s="115"/>
      <c r="BU1448" s="115"/>
      <c r="BV1448" s="115"/>
      <c r="BW1448" s="115"/>
      <c r="BX1448" s="115"/>
      <c r="BY1448" s="115"/>
      <c r="BZ1448" s="115"/>
      <c r="CA1448" s="115"/>
      <c r="CB1448" s="115"/>
      <c r="CC1448" s="201"/>
      <c r="CD1448" s="201"/>
      <c r="CE1448" s="201"/>
      <c r="CG1448" s="223"/>
      <c r="CH1448" s="223"/>
      <c r="CI1448" s="223"/>
      <c r="CJ1448" s="223"/>
      <c r="CK1448" s="223"/>
      <c r="CL1448" s="223"/>
      <c r="CM1448" s="223"/>
      <c r="CN1448" s="223"/>
      <c r="CO1448" s="223"/>
      <c r="CP1448" s="223"/>
      <c r="CQ1448" s="223"/>
      <c r="CR1448" s="223"/>
      <c r="CS1448" s="223"/>
      <c r="CT1448" s="223"/>
      <c r="CU1448" s="223"/>
      <c r="CV1448" s="223"/>
      <c r="CW1448" s="201"/>
      <c r="CX1448" s="201"/>
    </row>
    <row r="1449" spans="3:102">
      <c r="C1449" s="116"/>
      <c r="E1449" s="205"/>
      <c r="F1449" s="205"/>
      <c r="G1449" s="205"/>
      <c r="H1449" s="205"/>
      <c r="I1449" s="205"/>
      <c r="K1449" s="114"/>
      <c r="L1449" s="114"/>
      <c r="M1449" s="114"/>
      <c r="N1449" s="114"/>
      <c r="O1449" s="114"/>
      <c r="Q1449" s="115"/>
      <c r="R1449" s="115"/>
      <c r="S1449" s="115"/>
      <c r="T1449" s="115"/>
      <c r="U1449" s="115"/>
      <c r="W1449" s="223"/>
      <c r="Z1449" s="205"/>
      <c r="AA1449" s="204"/>
      <c r="AB1449" s="204"/>
      <c r="AC1449" s="114"/>
      <c r="AD1449" s="221"/>
      <c r="AE1449" s="221"/>
      <c r="AF1449" s="115"/>
      <c r="AG1449" s="115"/>
      <c r="AH1449" s="115"/>
      <c r="AI1449" s="115"/>
      <c r="AJ1449" s="115"/>
      <c r="AK1449" s="202"/>
      <c r="AL1449" s="222"/>
      <c r="AO1449" s="205"/>
      <c r="AP1449" s="205"/>
      <c r="AQ1449" s="205"/>
      <c r="AR1449" s="205"/>
      <c r="AS1449" s="205"/>
      <c r="AT1449" s="205"/>
      <c r="AU1449" s="205"/>
      <c r="AV1449" s="205"/>
      <c r="AW1449" s="205"/>
      <c r="AX1449" s="205"/>
      <c r="AY1449" s="205"/>
      <c r="AZ1449" s="205"/>
      <c r="BA1449" s="205"/>
      <c r="BB1449" s="205"/>
      <c r="BC1449" s="205"/>
      <c r="BD1449" s="205"/>
      <c r="BE1449" s="215"/>
      <c r="BF1449" s="215"/>
      <c r="BG1449" s="215"/>
      <c r="BH1449" s="201"/>
      <c r="BJ1449" s="114"/>
      <c r="BK1449" s="114"/>
      <c r="BL1449" s="114"/>
      <c r="BM1449" s="114"/>
      <c r="BN1449" s="114"/>
      <c r="BP1449" s="114"/>
      <c r="BQ1449" s="115"/>
      <c r="BR1449" s="115"/>
      <c r="BS1449" s="115"/>
      <c r="BT1449" s="115"/>
      <c r="BU1449" s="115"/>
      <c r="BV1449" s="115"/>
      <c r="BW1449" s="115"/>
      <c r="BX1449" s="115"/>
      <c r="BY1449" s="115"/>
      <c r="BZ1449" s="115"/>
      <c r="CA1449" s="115"/>
      <c r="CB1449" s="115"/>
      <c r="CC1449" s="201"/>
      <c r="CD1449" s="201"/>
      <c r="CE1449" s="201"/>
      <c r="CG1449" s="223"/>
      <c r="CH1449" s="223"/>
      <c r="CI1449" s="223"/>
      <c r="CJ1449" s="223"/>
      <c r="CK1449" s="223"/>
      <c r="CL1449" s="223"/>
      <c r="CM1449" s="223"/>
      <c r="CN1449" s="223"/>
      <c r="CO1449" s="223"/>
      <c r="CP1449" s="223"/>
      <c r="CQ1449" s="223"/>
      <c r="CR1449" s="223"/>
      <c r="CS1449" s="223"/>
      <c r="CT1449" s="223"/>
      <c r="CU1449" s="223"/>
      <c r="CV1449" s="223"/>
      <c r="CW1449" s="201"/>
      <c r="CX1449" s="201"/>
    </row>
    <row r="1450" spans="3:102">
      <c r="C1450" s="116"/>
      <c r="E1450" s="205"/>
      <c r="F1450" s="205"/>
      <c r="G1450" s="205"/>
      <c r="H1450" s="205"/>
      <c r="I1450" s="205"/>
      <c r="K1450" s="114"/>
      <c r="L1450" s="114"/>
      <c r="M1450" s="114"/>
      <c r="N1450" s="114"/>
      <c r="O1450" s="114"/>
      <c r="Q1450" s="115"/>
      <c r="R1450" s="115"/>
      <c r="S1450" s="115"/>
      <c r="T1450" s="115"/>
      <c r="U1450" s="115"/>
      <c r="W1450" s="223"/>
      <c r="Z1450" s="205"/>
      <c r="AA1450" s="204"/>
      <c r="AB1450" s="204"/>
      <c r="AC1450" s="114"/>
      <c r="AD1450" s="221"/>
      <c r="AE1450" s="221"/>
      <c r="AF1450" s="115"/>
      <c r="AG1450" s="115"/>
      <c r="AH1450" s="115"/>
      <c r="AI1450" s="115"/>
      <c r="AJ1450" s="115"/>
      <c r="AK1450" s="202"/>
      <c r="AL1450" s="222"/>
      <c r="AO1450" s="205"/>
      <c r="AP1450" s="205"/>
      <c r="AQ1450" s="205"/>
      <c r="AR1450" s="205"/>
      <c r="AS1450" s="205"/>
      <c r="AT1450" s="205"/>
      <c r="AU1450" s="205"/>
      <c r="AV1450" s="205"/>
      <c r="AW1450" s="205"/>
      <c r="AX1450" s="205"/>
      <c r="AY1450" s="205"/>
      <c r="AZ1450" s="205"/>
      <c r="BA1450" s="205"/>
      <c r="BB1450" s="205"/>
      <c r="BC1450" s="205"/>
      <c r="BD1450" s="205"/>
      <c r="BE1450" s="215"/>
      <c r="BF1450" s="215"/>
      <c r="BG1450" s="215"/>
      <c r="BH1450" s="201"/>
      <c r="BJ1450" s="114"/>
      <c r="BK1450" s="114"/>
      <c r="BL1450" s="114"/>
      <c r="BM1450" s="114"/>
      <c r="BN1450" s="114"/>
      <c r="BP1450" s="114"/>
      <c r="BQ1450" s="115"/>
      <c r="BR1450" s="115"/>
      <c r="BS1450" s="115"/>
      <c r="BT1450" s="115"/>
      <c r="BU1450" s="115"/>
      <c r="BV1450" s="115"/>
      <c r="BW1450" s="115"/>
      <c r="BX1450" s="115"/>
      <c r="BY1450" s="115"/>
      <c r="BZ1450" s="115"/>
      <c r="CA1450" s="115"/>
      <c r="CB1450" s="115"/>
      <c r="CC1450" s="201"/>
      <c r="CD1450" s="201"/>
      <c r="CE1450" s="201"/>
      <c r="CG1450" s="223"/>
      <c r="CH1450" s="223"/>
      <c r="CI1450" s="223"/>
      <c r="CJ1450" s="223"/>
      <c r="CK1450" s="223"/>
      <c r="CL1450" s="223"/>
      <c r="CM1450" s="223"/>
      <c r="CN1450" s="223"/>
      <c r="CO1450" s="223"/>
      <c r="CP1450" s="223"/>
      <c r="CQ1450" s="223"/>
      <c r="CR1450" s="223"/>
      <c r="CS1450" s="223"/>
      <c r="CT1450" s="223"/>
      <c r="CU1450" s="223"/>
      <c r="CV1450" s="223"/>
      <c r="CW1450" s="201"/>
      <c r="CX1450" s="201"/>
    </row>
    <row r="1451" spans="3:102">
      <c r="C1451" s="116"/>
      <c r="E1451" s="205"/>
      <c r="F1451" s="205"/>
      <c r="G1451" s="205"/>
      <c r="H1451" s="205"/>
      <c r="I1451" s="205"/>
      <c r="K1451" s="114"/>
      <c r="L1451" s="114"/>
      <c r="M1451" s="114"/>
      <c r="N1451" s="114"/>
      <c r="O1451" s="114"/>
      <c r="Q1451" s="115"/>
      <c r="R1451" s="115"/>
      <c r="S1451" s="115"/>
      <c r="T1451" s="115"/>
      <c r="U1451" s="115"/>
      <c r="W1451" s="223"/>
      <c r="Z1451" s="205"/>
      <c r="AA1451" s="204"/>
      <c r="AB1451" s="204"/>
      <c r="AC1451" s="114"/>
      <c r="AD1451" s="221"/>
      <c r="AE1451" s="221"/>
      <c r="AF1451" s="115"/>
      <c r="AG1451" s="115"/>
      <c r="AH1451" s="115"/>
      <c r="AI1451" s="115"/>
      <c r="AJ1451" s="115"/>
      <c r="AK1451" s="202"/>
      <c r="AL1451" s="222"/>
      <c r="AO1451" s="205"/>
      <c r="AP1451" s="205"/>
      <c r="AQ1451" s="205"/>
      <c r="AR1451" s="205"/>
      <c r="AS1451" s="205"/>
      <c r="AT1451" s="205"/>
      <c r="AU1451" s="205"/>
      <c r="AV1451" s="205"/>
      <c r="AW1451" s="205"/>
      <c r="AX1451" s="205"/>
      <c r="AY1451" s="205"/>
      <c r="AZ1451" s="205"/>
      <c r="BA1451" s="205"/>
      <c r="BB1451" s="205"/>
      <c r="BC1451" s="205"/>
      <c r="BD1451" s="205"/>
      <c r="BE1451" s="215"/>
      <c r="BF1451" s="215"/>
      <c r="BG1451" s="215"/>
      <c r="BH1451" s="201"/>
      <c r="BJ1451" s="114"/>
      <c r="BK1451" s="114"/>
      <c r="BL1451" s="114"/>
      <c r="BM1451" s="114"/>
      <c r="BN1451" s="114"/>
      <c r="BP1451" s="114"/>
      <c r="BQ1451" s="115"/>
      <c r="BR1451" s="115"/>
      <c r="BS1451" s="115"/>
      <c r="BT1451" s="115"/>
      <c r="BU1451" s="115"/>
      <c r="BV1451" s="115"/>
      <c r="BW1451" s="115"/>
      <c r="BX1451" s="115"/>
      <c r="BY1451" s="115"/>
      <c r="BZ1451" s="115"/>
      <c r="CA1451" s="115"/>
      <c r="CB1451" s="115"/>
      <c r="CC1451" s="201"/>
      <c r="CD1451" s="201"/>
      <c r="CE1451" s="201"/>
      <c r="CG1451" s="223"/>
      <c r="CH1451" s="223"/>
      <c r="CI1451" s="223"/>
      <c r="CJ1451" s="223"/>
      <c r="CK1451" s="223"/>
      <c r="CL1451" s="223"/>
      <c r="CM1451" s="223"/>
      <c r="CN1451" s="223"/>
      <c r="CO1451" s="223"/>
      <c r="CP1451" s="223"/>
      <c r="CQ1451" s="223"/>
      <c r="CR1451" s="223"/>
      <c r="CS1451" s="223"/>
      <c r="CT1451" s="223"/>
      <c r="CU1451" s="223"/>
      <c r="CV1451" s="223"/>
      <c r="CW1451" s="201"/>
      <c r="CX1451" s="201"/>
    </row>
    <row r="1452" spans="3:102">
      <c r="C1452" s="116"/>
      <c r="E1452" s="205"/>
      <c r="F1452" s="205"/>
      <c r="G1452" s="205"/>
      <c r="H1452" s="205"/>
      <c r="I1452" s="205"/>
      <c r="K1452" s="114"/>
      <c r="L1452" s="114"/>
      <c r="M1452" s="114"/>
      <c r="N1452" s="114"/>
      <c r="O1452" s="114"/>
      <c r="Q1452" s="115"/>
      <c r="R1452" s="115"/>
      <c r="S1452" s="115"/>
      <c r="T1452" s="115"/>
      <c r="U1452" s="115"/>
      <c r="W1452" s="223"/>
      <c r="Z1452" s="205"/>
      <c r="AA1452" s="204"/>
      <c r="AB1452" s="204"/>
      <c r="AC1452" s="114"/>
      <c r="AD1452" s="221"/>
      <c r="AE1452" s="221"/>
      <c r="AF1452" s="115"/>
      <c r="AG1452" s="115"/>
      <c r="AH1452" s="115"/>
      <c r="AI1452" s="115"/>
      <c r="AJ1452" s="115"/>
      <c r="AK1452" s="202"/>
      <c r="AL1452" s="222"/>
      <c r="AO1452" s="205"/>
      <c r="AP1452" s="205"/>
      <c r="AQ1452" s="205"/>
      <c r="AR1452" s="205"/>
      <c r="AS1452" s="205"/>
      <c r="AT1452" s="205"/>
      <c r="AU1452" s="205"/>
      <c r="AV1452" s="205"/>
      <c r="AW1452" s="205"/>
      <c r="AX1452" s="205"/>
      <c r="AY1452" s="205"/>
      <c r="AZ1452" s="205"/>
      <c r="BA1452" s="205"/>
      <c r="BB1452" s="205"/>
      <c r="BC1452" s="205"/>
      <c r="BD1452" s="205"/>
      <c r="BE1452" s="215"/>
      <c r="BF1452" s="215"/>
      <c r="BG1452" s="215"/>
      <c r="BH1452" s="201"/>
      <c r="BJ1452" s="114"/>
      <c r="BK1452" s="114"/>
      <c r="BL1452" s="114"/>
      <c r="BM1452" s="114"/>
      <c r="BN1452" s="114"/>
      <c r="BP1452" s="114"/>
      <c r="BQ1452" s="115"/>
      <c r="BR1452" s="115"/>
      <c r="BS1452" s="115"/>
      <c r="BT1452" s="115"/>
      <c r="BU1452" s="115"/>
      <c r="BV1452" s="115"/>
      <c r="BW1452" s="115"/>
      <c r="BX1452" s="115"/>
      <c r="BY1452" s="115"/>
      <c r="BZ1452" s="115"/>
      <c r="CA1452" s="115"/>
      <c r="CB1452" s="115"/>
      <c r="CC1452" s="201"/>
      <c r="CD1452" s="201"/>
      <c r="CE1452" s="201"/>
      <c r="CG1452" s="223"/>
      <c r="CH1452" s="223"/>
      <c r="CI1452" s="223"/>
      <c r="CJ1452" s="223"/>
      <c r="CK1452" s="223"/>
      <c r="CL1452" s="223"/>
      <c r="CM1452" s="223"/>
      <c r="CN1452" s="223"/>
      <c r="CO1452" s="223"/>
      <c r="CP1452" s="223"/>
      <c r="CQ1452" s="223"/>
      <c r="CR1452" s="223"/>
      <c r="CS1452" s="223"/>
      <c r="CT1452" s="223"/>
      <c r="CU1452" s="223"/>
      <c r="CV1452" s="223"/>
      <c r="CW1452" s="201"/>
      <c r="CX1452" s="201"/>
    </row>
    <row r="1453" spans="3:102">
      <c r="C1453" s="116"/>
      <c r="E1453" s="205"/>
      <c r="F1453" s="205"/>
      <c r="G1453" s="205"/>
      <c r="H1453" s="205"/>
      <c r="I1453" s="205"/>
      <c r="K1453" s="114"/>
      <c r="L1453" s="114"/>
      <c r="M1453" s="114"/>
      <c r="N1453" s="114"/>
      <c r="O1453" s="114"/>
      <c r="Q1453" s="115"/>
      <c r="R1453" s="115"/>
      <c r="S1453" s="115"/>
      <c r="T1453" s="115"/>
      <c r="U1453" s="115"/>
      <c r="W1453" s="223"/>
      <c r="Z1453" s="205"/>
      <c r="AA1453" s="204"/>
      <c r="AB1453" s="204"/>
      <c r="AC1453" s="114"/>
      <c r="AD1453" s="221"/>
      <c r="AE1453" s="221"/>
      <c r="AF1453" s="115"/>
      <c r="AG1453" s="115"/>
      <c r="AH1453" s="115"/>
      <c r="AI1453" s="115"/>
      <c r="AJ1453" s="115"/>
      <c r="AK1453" s="202"/>
      <c r="AL1453" s="222"/>
      <c r="AO1453" s="205"/>
      <c r="AP1453" s="205"/>
      <c r="AQ1453" s="205"/>
      <c r="AR1453" s="205"/>
      <c r="AS1453" s="205"/>
      <c r="AT1453" s="205"/>
      <c r="AU1453" s="205"/>
      <c r="AV1453" s="205"/>
      <c r="AW1453" s="205"/>
      <c r="AX1453" s="205"/>
      <c r="AY1453" s="205"/>
      <c r="AZ1453" s="205"/>
      <c r="BA1453" s="205"/>
      <c r="BB1453" s="205"/>
      <c r="BC1453" s="205"/>
      <c r="BD1453" s="205"/>
      <c r="BE1453" s="215"/>
      <c r="BF1453" s="215"/>
      <c r="BG1453" s="215"/>
      <c r="BH1453" s="201"/>
      <c r="BJ1453" s="114"/>
      <c r="BK1453" s="114"/>
      <c r="BL1453" s="114"/>
      <c r="BM1453" s="114"/>
      <c r="BN1453" s="114"/>
      <c r="BP1453" s="114"/>
      <c r="BQ1453" s="115"/>
      <c r="BR1453" s="115"/>
      <c r="BS1453" s="115"/>
      <c r="BT1453" s="115"/>
      <c r="BU1453" s="115"/>
      <c r="BV1453" s="115"/>
      <c r="BW1453" s="115"/>
      <c r="BX1453" s="115"/>
      <c r="BY1453" s="115"/>
      <c r="BZ1453" s="115"/>
      <c r="CA1453" s="115"/>
      <c r="CB1453" s="115"/>
      <c r="CC1453" s="201"/>
      <c r="CD1453" s="201"/>
      <c r="CE1453" s="201"/>
      <c r="CG1453" s="223"/>
      <c r="CH1453" s="223"/>
      <c r="CI1453" s="223"/>
      <c r="CJ1453" s="223"/>
      <c r="CK1453" s="223"/>
      <c r="CL1453" s="223"/>
      <c r="CM1453" s="223"/>
      <c r="CN1453" s="223"/>
      <c r="CO1453" s="223"/>
      <c r="CP1453" s="223"/>
      <c r="CQ1453" s="223"/>
      <c r="CR1453" s="223"/>
      <c r="CS1453" s="223"/>
      <c r="CT1453" s="223"/>
      <c r="CU1453" s="223"/>
      <c r="CV1453" s="223"/>
      <c r="CW1453" s="201"/>
      <c r="CX1453" s="201"/>
    </row>
    <row r="1454" spans="3:102">
      <c r="C1454" s="116"/>
      <c r="E1454" s="205"/>
      <c r="F1454" s="205"/>
      <c r="G1454" s="205"/>
      <c r="H1454" s="205"/>
      <c r="I1454" s="205"/>
      <c r="K1454" s="114"/>
      <c r="L1454" s="114"/>
      <c r="M1454" s="114"/>
      <c r="N1454" s="114"/>
      <c r="O1454" s="114"/>
      <c r="Q1454" s="115"/>
      <c r="R1454" s="115"/>
      <c r="S1454" s="115"/>
      <c r="T1454" s="115"/>
      <c r="U1454" s="115"/>
      <c r="W1454" s="223"/>
      <c r="Z1454" s="205"/>
      <c r="AA1454" s="204"/>
      <c r="AB1454" s="204"/>
      <c r="AC1454" s="114"/>
      <c r="AD1454" s="221"/>
      <c r="AE1454" s="221"/>
      <c r="AF1454" s="115"/>
      <c r="AG1454" s="115"/>
      <c r="AH1454" s="115"/>
      <c r="AI1454" s="115"/>
      <c r="AJ1454" s="115"/>
      <c r="AK1454" s="202"/>
      <c r="AL1454" s="222"/>
      <c r="AO1454" s="205"/>
      <c r="AP1454" s="205"/>
      <c r="AQ1454" s="205"/>
      <c r="AR1454" s="205"/>
      <c r="AS1454" s="205"/>
      <c r="AT1454" s="205"/>
      <c r="AU1454" s="205"/>
      <c r="AV1454" s="205"/>
      <c r="AW1454" s="205"/>
      <c r="AX1454" s="205"/>
      <c r="AY1454" s="205"/>
      <c r="AZ1454" s="205"/>
      <c r="BA1454" s="205"/>
      <c r="BB1454" s="205"/>
      <c r="BC1454" s="205"/>
      <c r="BD1454" s="205"/>
      <c r="BE1454" s="215"/>
      <c r="BF1454" s="215"/>
      <c r="BG1454" s="215"/>
      <c r="BH1454" s="201"/>
      <c r="BJ1454" s="114"/>
      <c r="BK1454" s="114"/>
      <c r="BL1454" s="114"/>
      <c r="BM1454" s="114"/>
      <c r="BN1454" s="114"/>
      <c r="BP1454" s="114"/>
      <c r="BQ1454" s="115"/>
      <c r="BR1454" s="115"/>
      <c r="BS1454" s="115"/>
      <c r="BT1454" s="115"/>
      <c r="BU1454" s="115"/>
      <c r="BV1454" s="115"/>
      <c r="BW1454" s="115"/>
      <c r="BX1454" s="115"/>
      <c r="BY1454" s="115"/>
      <c r="BZ1454" s="115"/>
      <c r="CA1454" s="115"/>
      <c r="CB1454" s="115"/>
      <c r="CC1454" s="201"/>
      <c r="CD1454" s="201"/>
      <c r="CE1454" s="201"/>
      <c r="CG1454" s="223"/>
      <c r="CH1454" s="223"/>
      <c r="CI1454" s="223"/>
      <c r="CJ1454" s="223"/>
      <c r="CK1454" s="223"/>
      <c r="CL1454" s="223"/>
      <c r="CM1454" s="223"/>
      <c r="CN1454" s="223"/>
      <c r="CO1454" s="223"/>
      <c r="CP1454" s="223"/>
      <c r="CQ1454" s="223"/>
      <c r="CR1454" s="223"/>
      <c r="CS1454" s="223"/>
      <c r="CT1454" s="223"/>
      <c r="CU1454" s="223"/>
      <c r="CV1454" s="223"/>
      <c r="CW1454" s="201"/>
      <c r="CX1454" s="201"/>
    </row>
    <row r="1455" spans="3:102">
      <c r="C1455" s="116"/>
      <c r="E1455" s="205"/>
      <c r="F1455" s="205"/>
      <c r="G1455" s="205"/>
      <c r="H1455" s="205"/>
      <c r="I1455" s="205"/>
      <c r="K1455" s="114"/>
      <c r="L1455" s="114"/>
      <c r="M1455" s="114"/>
      <c r="N1455" s="114"/>
      <c r="O1455" s="114"/>
      <c r="Q1455" s="115"/>
      <c r="R1455" s="115"/>
      <c r="S1455" s="115"/>
      <c r="T1455" s="115"/>
      <c r="U1455" s="115"/>
      <c r="W1455" s="223"/>
      <c r="Z1455" s="205"/>
      <c r="AA1455" s="204"/>
      <c r="AB1455" s="204"/>
      <c r="AC1455" s="114"/>
      <c r="AD1455" s="221"/>
      <c r="AE1455" s="221"/>
      <c r="AF1455" s="115"/>
      <c r="AG1455" s="115"/>
      <c r="AH1455" s="115"/>
      <c r="AI1455" s="115"/>
      <c r="AJ1455" s="115"/>
      <c r="AK1455" s="202"/>
      <c r="AL1455" s="222"/>
      <c r="AO1455" s="205"/>
      <c r="AP1455" s="205"/>
      <c r="AQ1455" s="205"/>
      <c r="AR1455" s="205"/>
      <c r="AS1455" s="205"/>
      <c r="AT1455" s="205"/>
      <c r="AU1455" s="205"/>
      <c r="AV1455" s="205"/>
      <c r="AW1455" s="205"/>
      <c r="AX1455" s="205"/>
      <c r="AY1455" s="205"/>
      <c r="AZ1455" s="205"/>
      <c r="BA1455" s="205"/>
      <c r="BB1455" s="205"/>
      <c r="BC1455" s="205"/>
      <c r="BD1455" s="205"/>
      <c r="BE1455" s="215"/>
      <c r="BF1455" s="215"/>
      <c r="BG1455" s="215"/>
      <c r="BH1455" s="201"/>
      <c r="BJ1455" s="114"/>
      <c r="BK1455" s="114"/>
      <c r="BL1455" s="114"/>
      <c r="BM1455" s="114"/>
      <c r="BN1455" s="114"/>
      <c r="BP1455" s="114"/>
      <c r="BQ1455" s="115"/>
      <c r="BR1455" s="115"/>
      <c r="BS1455" s="115"/>
      <c r="BT1455" s="115"/>
      <c r="BU1455" s="115"/>
      <c r="BV1455" s="115"/>
      <c r="BW1455" s="115"/>
      <c r="BX1455" s="115"/>
      <c r="BY1455" s="115"/>
      <c r="BZ1455" s="115"/>
      <c r="CA1455" s="115"/>
      <c r="CB1455" s="115"/>
      <c r="CC1455" s="201"/>
      <c r="CD1455" s="201"/>
      <c r="CE1455" s="201"/>
      <c r="CG1455" s="223"/>
      <c r="CH1455" s="223"/>
      <c r="CI1455" s="223"/>
      <c r="CJ1455" s="223"/>
      <c r="CK1455" s="223"/>
      <c r="CL1455" s="223"/>
      <c r="CM1455" s="223"/>
      <c r="CN1455" s="223"/>
      <c r="CO1455" s="223"/>
      <c r="CP1455" s="223"/>
      <c r="CQ1455" s="223"/>
      <c r="CR1455" s="223"/>
      <c r="CS1455" s="223"/>
      <c r="CT1455" s="223"/>
      <c r="CU1455" s="223"/>
      <c r="CV1455" s="223"/>
      <c r="CW1455" s="201"/>
      <c r="CX1455" s="201"/>
    </row>
    <row r="1456" spans="3:102">
      <c r="C1456" s="116"/>
      <c r="E1456" s="205"/>
      <c r="F1456" s="205"/>
      <c r="G1456" s="205"/>
      <c r="H1456" s="205"/>
      <c r="I1456" s="205"/>
      <c r="K1456" s="114"/>
      <c r="L1456" s="114"/>
      <c r="M1456" s="114"/>
      <c r="N1456" s="114"/>
      <c r="O1456" s="114"/>
      <c r="Q1456" s="115"/>
      <c r="R1456" s="115"/>
      <c r="S1456" s="115"/>
      <c r="T1456" s="115"/>
      <c r="U1456" s="115"/>
      <c r="W1456" s="223"/>
      <c r="Z1456" s="205"/>
      <c r="AA1456" s="204"/>
      <c r="AB1456" s="204"/>
      <c r="AC1456" s="114"/>
      <c r="AD1456" s="221"/>
      <c r="AE1456" s="221"/>
      <c r="AF1456" s="115"/>
      <c r="AG1456" s="115"/>
      <c r="AH1456" s="115"/>
      <c r="AI1456" s="115"/>
      <c r="AJ1456" s="115"/>
      <c r="AK1456" s="202"/>
      <c r="AL1456" s="222"/>
      <c r="AO1456" s="205"/>
      <c r="AP1456" s="205"/>
      <c r="AQ1456" s="205"/>
      <c r="AR1456" s="205"/>
      <c r="AS1456" s="205"/>
      <c r="AT1456" s="205"/>
      <c r="AU1456" s="205"/>
      <c r="AV1456" s="205"/>
      <c r="AW1456" s="205"/>
      <c r="AX1456" s="205"/>
      <c r="AY1456" s="205"/>
      <c r="AZ1456" s="205"/>
      <c r="BA1456" s="205"/>
      <c r="BB1456" s="205"/>
      <c r="BC1456" s="205"/>
      <c r="BD1456" s="205"/>
      <c r="BE1456" s="215"/>
      <c r="BF1456" s="215"/>
      <c r="BG1456" s="215"/>
      <c r="BH1456" s="201"/>
      <c r="BJ1456" s="114"/>
      <c r="BK1456" s="114"/>
      <c r="BL1456" s="114"/>
      <c r="BM1456" s="114"/>
      <c r="BN1456" s="114"/>
      <c r="BP1456" s="114"/>
      <c r="BQ1456" s="115"/>
      <c r="BR1456" s="115"/>
      <c r="BS1456" s="115"/>
      <c r="BT1456" s="115"/>
      <c r="BU1456" s="115"/>
      <c r="BV1456" s="115"/>
      <c r="BW1456" s="115"/>
      <c r="BX1456" s="115"/>
      <c r="BY1456" s="115"/>
      <c r="BZ1456" s="115"/>
      <c r="CA1456" s="115"/>
      <c r="CB1456" s="115"/>
      <c r="CC1456" s="201"/>
      <c r="CD1456" s="201"/>
      <c r="CE1456" s="201"/>
      <c r="CG1456" s="223"/>
      <c r="CH1456" s="223"/>
      <c r="CI1456" s="223"/>
      <c r="CJ1456" s="223"/>
      <c r="CK1456" s="223"/>
      <c r="CL1456" s="223"/>
      <c r="CM1456" s="223"/>
      <c r="CN1456" s="223"/>
      <c r="CO1456" s="223"/>
      <c r="CP1456" s="223"/>
      <c r="CQ1456" s="223"/>
      <c r="CR1456" s="223"/>
      <c r="CS1456" s="223"/>
      <c r="CT1456" s="223"/>
      <c r="CU1456" s="223"/>
      <c r="CV1456" s="223"/>
      <c r="CW1456" s="201"/>
      <c r="CX1456" s="201"/>
    </row>
    <row r="1457" spans="3:102">
      <c r="C1457" s="116"/>
      <c r="E1457" s="205"/>
      <c r="F1457" s="205"/>
      <c r="G1457" s="205"/>
      <c r="H1457" s="205"/>
      <c r="I1457" s="205"/>
      <c r="K1457" s="114"/>
      <c r="L1457" s="114"/>
      <c r="M1457" s="114"/>
      <c r="N1457" s="114"/>
      <c r="O1457" s="114"/>
      <c r="Q1457" s="115"/>
      <c r="R1457" s="115"/>
      <c r="S1457" s="115"/>
      <c r="T1457" s="115"/>
      <c r="U1457" s="115"/>
      <c r="W1457" s="223"/>
      <c r="Z1457" s="205"/>
      <c r="AA1457" s="204"/>
      <c r="AB1457" s="204"/>
      <c r="AC1457" s="114"/>
      <c r="AD1457" s="221"/>
      <c r="AE1457" s="221"/>
      <c r="AF1457" s="115"/>
      <c r="AG1457" s="115"/>
      <c r="AH1457" s="115"/>
      <c r="AI1457" s="115"/>
      <c r="AJ1457" s="115"/>
      <c r="AK1457" s="202"/>
      <c r="AL1457" s="222"/>
      <c r="AO1457" s="205"/>
      <c r="AP1457" s="205"/>
      <c r="AQ1457" s="205"/>
      <c r="AR1457" s="205"/>
      <c r="AS1457" s="205"/>
      <c r="AT1457" s="205"/>
      <c r="AU1457" s="205"/>
      <c r="AV1457" s="205"/>
      <c r="AW1457" s="205"/>
      <c r="AX1457" s="205"/>
      <c r="AY1457" s="205"/>
      <c r="AZ1457" s="205"/>
      <c r="BA1457" s="205"/>
      <c r="BB1457" s="205"/>
      <c r="BC1457" s="205"/>
      <c r="BD1457" s="205"/>
      <c r="BE1457" s="215"/>
      <c r="BF1457" s="215"/>
      <c r="BG1457" s="215"/>
      <c r="BH1457" s="201"/>
      <c r="BJ1457" s="114"/>
      <c r="BK1457" s="114"/>
      <c r="BL1457" s="114"/>
      <c r="BM1457" s="114"/>
      <c r="BN1457" s="114"/>
      <c r="BP1457" s="114"/>
      <c r="BQ1457" s="115"/>
      <c r="BR1457" s="115"/>
      <c r="BS1457" s="115"/>
      <c r="BT1457" s="115"/>
      <c r="BU1457" s="115"/>
      <c r="BV1457" s="115"/>
      <c r="BW1457" s="115"/>
      <c r="BX1457" s="115"/>
      <c r="BY1457" s="115"/>
      <c r="BZ1457" s="115"/>
      <c r="CA1457" s="115"/>
      <c r="CB1457" s="115"/>
      <c r="CC1457" s="201"/>
      <c r="CD1457" s="201"/>
      <c r="CE1457" s="201"/>
      <c r="CG1457" s="223"/>
      <c r="CH1457" s="223"/>
      <c r="CI1457" s="223"/>
      <c r="CJ1457" s="223"/>
      <c r="CK1457" s="223"/>
      <c r="CL1457" s="223"/>
      <c r="CM1457" s="223"/>
      <c r="CN1457" s="223"/>
      <c r="CO1457" s="223"/>
      <c r="CP1457" s="223"/>
      <c r="CQ1457" s="223"/>
      <c r="CR1457" s="223"/>
      <c r="CS1457" s="223"/>
      <c r="CT1457" s="223"/>
      <c r="CU1457" s="223"/>
      <c r="CV1457" s="223"/>
      <c r="CW1457" s="201"/>
      <c r="CX1457" s="201"/>
    </row>
    <row r="1458" spans="3:102">
      <c r="C1458" s="116"/>
      <c r="E1458" s="205"/>
      <c r="F1458" s="205"/>
      <c r="G1458" s="205"/>
      <c r="H1458" s="205"/>
      <c r="I1458" s="205"/>
      <c r="K1458" s="114"/>
      <c r="L1458" s="114"/>
      <c r="M1458" s="114"/>
      <c r="N1458" s="114"/>
      <c r="O1458" s="114"/>
      <c r="Q1458" s="115"/>
      <c r="R1458" s="115"/>
      <c r="S1458" s="115"/>
      <c r="T1458" s="115"/>
      <c r="U1458" s="115"/>
      <c r="W1458" s="223"/>
      <c r="Z1458" s="205"/>
      <c r="AA1458" s="204"/>
      <c r="AB1458" s="204"/>
      <c r="AC1458" s="114"/>
      <c r="AD1458" s="221"/>
      <c r="AE1458" s="221"/>
      <c r="AF1458" s="115"/>
      <c r="AG1458" s="115"/>
      <c r="AH1458" s="115"/>
      <c r="AI1458" s="115"/>
      <c r="AJ1458" s="115"/>
      <c r="AK1458" s="202"/>
      <c r="AL1458" s="222"/>
      <c r="AO1458" s="205"/>
      <c r="AP1458" s="205"/>
      <c r="AQ1458" s="205"/>
      <c r="AR1458" s="205"/>
      <c r="AS1458" s="205"/>
      <c r="AT1458" s="205"/>
      <c r="AU1458" s="205"/>
      <c r="AV1458" s="205"/>
      <c r="AW1458" s="205"/>
      <c r="AX1458" s="205"/>
      <c r="AY1458" s="205"/>
      <c r="AZ1458" s="205"/>
      <c r="BA1458" s="205"/>
      <c r="BB1458" s="205"/>
      <c r="BC1458" s="205"/>
      <c r="BD1458" s="205"/>
      <c r="BE1458" s="215"/>
      <c r="BF1458" s="215"/>
      <c r="BG1458" s="215"/>
      <c r="BH1458" s="201"/>
      <c r="BJ1458" s="114"/>
      <c r="BK1458" s="114"/>
      <c r="BL1458" s="114"/>
      <c r="BM1458" s="114"/>
      <c r="BN1458" s="114"/>
      <c r="BP1458" s="114"/>
      <c r="BQ1458" s="115"/>
      <c r="BR1458" s="115"/>
      <c r="BS1458" s="115"/>
      <c r="BT1458" s="115"/>
      <c r="BU1458" s="115"/>
      <c r="BV1458" s="115"/>
      <c r="BW1458" s="115"/>
      <c r="BX1458" s="115"/>
      <c r="BY1458" s="115"/>
      <c r="BZ1458" s="115"/>
      <c r="CA1458" s="115"/>
      <c r="CB1458" s="115"/>
      <c r="CC1458" s="201"/>
      <c r="CD1458" s="201"/>
      <c r="CE1458" s="201"/>
      <c r="CG1458" s="223"/>
      <c r="CH1458" s="223"/>
      <c r="CI1458" s="223"/>
      <c r="CJ1458" s="223"/>
      <c r="CK1458" s="223"/>
      <c r="CL1458" s="223"/>
      <c r="CM1458" s="223"/>
      <c r="CN1458" s="223"/>
      <c r="CO1458" s="223"/>
      <c r="CP1458" s="223"/>
      <c r="CQ1458" s="223"/>
      <c r="CR1458" s="223"/>
      <c r="CS1458" s="223"/>
      <c r="CT1458" s="223"/>
      <c r="CU1458" s="223"/>
      <c r="CV1458" s="223"/>
      <c r="CW1458" s="201"/>
      <c r="CX1458" s="201"/>
    </row>
    <row r="1459" spans="3:102">
      <c r="C1459" s="116"/>
      <c r="E1459" s="205"/>
      <c r="F1459" s="205"/>
      <c r="G1459" s="205"/>
      <c r="H1459" s="205"/>
      <c r="I1459" s="205"/>
      <c r="K1459" s="114"/>
      <c r="L1459" s="114"/>
      <c r="M1459" s="114"/>
      <c r="N1459" s="114"/>
      <c r="O1459" s="114"/>
      <c r="Q1459" s="115"/>
      <c r="R1459" s="115"/>
      <c r="S1459" s="115"/>
      <c r="T1459" s="115"/>
      <c r="U1459" s="115"/>
      <c r="W1459" s="223"/>
      <c r="Z1459" s="205"/>
      <c r="AA1459" s="204"/>
      <c r="AB1459" s="204"/>
      <c r="AC1459" s="114"/>
      <c r="AD1459" s="221"/>
      <c r="AE1459" s="221"/>
      <c r="AF1459" s="115"/>
      <c r="AG1459" s="115"/>
      <c r="AH1459" s="115"/>
      <c r="AI1459" s="115"/>
      <c r="AJ1459" s="115"/>
      <c r="AK1459" s="202"/>
      <c r="AL1459" s="222"/>
      <c r="AO1459" s="205"/>
      <c r="AP1459" s="205"/>
      <c r="AQ1459" s="205"/>
      <c r="AR1459" s="205"/>
      <c r="AS1459" s="205"/>
      <c r="AT1459" s="205"/>
      <c r="AU1459" s="205"/>
      <c r="AV1459" s="205"/>
      <c r="AW1459" s="205"/>
      <c r="AX1459" s="205"/>
      <c r="AY1459" s="205"/>
      <c r="AZ1459" s="205"/>
      <c r="BA1459" s="205"/>
      <c r="BB1459" s="205"/>
      <c r="BC1459" s="205"/>
      <c r="BD1459" s="205"/>
      <c r="BE1459" s="215"/>
      <c r="BF1459" s="215"/>
      <c r="BG1459" s="215"/>
      <c r="BH1459" s="201"/>
      <c r="BJ1459" s="114"/>
      <c r="BK1459" s="114"/>
      <c r="BL1459" s="114"/>
      <c r="BM1459" s="114"/>
      <c r="BN1459" s="114"/>
      <c r="BP1459" s="114"/>
      <c r="BQ1459" s="115"/>
      <c r="BR1459" s="115"/>
      <c r="BS1459" s="115"/>
      <c r="BT1459" s="115"/>
      <c r="BU1459" s="115"/>
      <c r="BV1459" s="115"/>
      <c r="BW1459" s="115"/>
      <c r="BX1459" s="115"/>
      <c r="BY1459" s="115"/>
      <c r="BZ1459" s="115"/>
      <c r="CA1459" s="115"/>
      <c r="CB1459" s="115"/>
      <c r="CC1459" s="201"/>
      <c r="CD1459" s="201"/>
      <c r="CE1459" s="201"/>
      <c r="CG1459" s="223"/>
      <c r="CH1459" s="223"/>
      <c r="CI1459" s="223"/>
      <c r="CJ1459" s="223"/>
      <c r="CK1459" s="223"/>
      <c r="CL1459" s="223"/>
      <c r="CM1459" s="223"/>
      <c r="CN1459" s="223"/>
      <c r="CO1459" s="223"/>
      <c r="CP1459" s="223"/>
      <c r="CQ1459" s="223"/>
      <c r="CR1459" s="223"/>
      <c r="CS1459" s="223"/>
      <c r="CT1459" s="223"/>
      <c r="CU1459" s="223"/>
      <c r="CV1459" s="223"/>
      <c r="CW1459" s="201"/>
      <c r="CX1459" s="201"/>
    </row>
    <row r="1460" spans="3:102">
      <c r="C1460" s="116"/>
      <c r="E1460" s="205"/>
      <c r="F1460" s="205"/>
      <c r="G1460" s="205"/>
      <c r="H1460" s="205"/>
      <c r="I1460" s="205"/>
      <c r="K1460" s="114"/>
      <c r="L1460" s="114"/>
      <c r="M1460" s="114"/>
      <c r="N1460" s="114"/>
      <c r="O1460" s="114"/>
      <c r="Q1460" s="115"/>
      <c r="R1460" s="115"/>
      <c r="S1460" s="115"/>
      <c r="T1460" s="115"/>
      <c r="U1460" s="115"/>
      <c r="W1460" s="223"/>
      <c r="Z1460" s="205"/>
      <c r="AA1460" s="204"/>
      <c r="AB1460" s="204"/>
      <c r="AC1460" s="114"/>
      <c r="AD1460" s="221"/>
      <c r="AE1460" s="221"/>
      <c r="AF1460" s="115"/>
      <c r="AG1460" s="115"/>
      <c r="AH1460" s="115"/>
      <c r="AI1460" s="115"/>
      <c r="AJ1460" s="115"/>
      <c r="AK1460" s="202"/>
      <c r="AL1460" s="222"/>
      <c r="AO1460" s="205"/>
      <c r="AP1460" s="205"/>
      <c r="AQ1460" s="205"/>
      <c r="AR1460" s="205"/>
      <c r="AS1460" s="205"/>
      <c r="AT1460" s="205"/>
      <c r="AU1460" s="205"/>
      <c r="AV1460" s="205"/>
      <c r="AW1460" s="205"/>
      <c r="AX1460" s="205"/>
      <c r="AY1460" s="205"/>
      <c r="AZ1460" s="205"/>
      <c r="BA1460" s="205"/>
      <c r="BB1460" s="205"/>
      <c r="BC1460" s="205"/>
      <c r="BD1460" s="205"/>
      <c r="BE1460" s="215"/>
      <c r="BF1460" s="215"/>
      <c r="BG1460" s="215"/>
      <c r="BH1460" s="201"/>
      <c r="BJ1460" s="114"/>
      <c r="BK1460" s="114"/>
      <c r="BL1460" s="114"/>
      <c r="BM1460" s="114"/>
      <c r="BN1460" s="114"/>
      <c r="BP1460" s="114"/>
      <c r="BQ1460" s="115"/>
      <c r="BR1460" s="115"/>
      <c r="BS1460" s="115"/>
      <c r="BT1460" s="115"/>
      <c r="BU1460" s="115"/>
      <c r="BV1460" s="115"/>
      <c r="BW1460" s="115"/>
      <c r="BX1460" s="115"/>
      <c r="BY1460" s="115"/>
      <c r="BZ1460" s="115"/>
      <c r="CA1460" s="115"/>
      <c r="CB1460" s="115"/>
      <c r="CC1460" s="201"/>
      <c r="CD1460" s="201"/>
      <c r="CE1460" s="201"/>
      <c r="CG1460" s="223"/>
      <c r="CH1460" s="223"/>
      <c r="CI1460" s="223"/>
      <c r="CJ1460" s="223"/>
      <c r="CK1460" s="223"/>
      <c r="CL1460" s="223"/>
      <c r="CM1460" s="223"/>
      <c r="CN1460" s="223"/>
      <c r="CO1460" s="223"/>
      <c r="CP1460" s="223"/>
      <c r="CQ1460" s="223"/>
      <c r="CR1460" s="223"/>
      <c r="CS1460" s="223"/>
      <c r="CT1460" s="223"/>
      <c r="CU1460" s="223"/>
      <c r="CV1460" s="223"/>
      <c r="CW1460" s="201"/>
      <c r="CX1460" s="201"/>
    </row>
    <row r="1461" spans="3:102">
      <c r="C1461" s="116"/>
      <c r="E1461" s="205"/>
      <c r="F1461" s="205"/>
      <c r="G1461" s="205"/>
      <c r="H1461" s="205"/>
      <c r="I1461" s="205"/>
      <c r="K1461" s="114"/>
      <c r="L1461" s="114"/>
      <c r="M1461" s="114"/>
      <c r="N1461" s="114"/>
      <c r="O1461" s="114"/>
      <c r="Q1461" s="115"/>
      <c r="R1461" s="115"/>
      <c r="S1461" s="115"/>
      <c r="T1461" s="115"/>
      <c r="U1461" s="115"/>
      <c r="W1461" s="223"/>
      <c r="Z1461" s="205"/>
      <c r="AA1461" s="204"/>
      <c r="AB1461" s="204"/>
      <c r="AC1461" s="114"/>
      <c r="AD1461" s="221"/>
      <c r="AE1461" s="221"/>
      <c r="AF1461" s="115"/>
      <c r="AG1461" s="115"/>
      <c r="AH1461" s="115"/>
      <c r="AI1461" s="115"/>
      <c r="AJ1461" s="115"/>
      <c r="AK1461" s="202"/>
      <c r="AL1461" s="222"/>
      <c r="AO1461" s="205"/>
      <c r="AP1461" s="205"/>
      <c r="AQ1461" s="205"/>
      <c r="AR1461" s="205"/>
      <c r="AS1461" s="205"/>
      <c r="AT1461" s="205"/>
      <c r="AU1461" s="205"/>
      <c r="AV1461" s="205"/>
      <c r="AW1461" s="205"/>
      <c r="AX1461" s="205"/>
      <c r="AY1461" s="205"/>
      <c r="AZ1461" s="205"/>
      <c r="BA1461" s="205"/>
      <c r="BB1461" s="205"/>
      <c r="BC1461" s="205"/>
      <c r="BD1461" s="205"/>
      <c r="BE1461" s="215"/>
      <c r="BF1461" s="215"/>
      <c r="BG1461" s="215"/>
      <c r="BH1461" s="201"/>
      <c r="BJ1461" s="114"/>
      <c r="BK1461" s="114"/>
      <c r="BL1461" s="114"/>
      <c r="BM1461" s="114"/>
      <c r="BN1461" s="114"/>
      <c r="BP1461" s="114"/>
      <c r="BQ1461" s="115"/>
      <c r="BR1461" s="115"/>
      <c r="BS1461" s="115"/>
      <c r="BT1461" s="115"/>
      <c r="BU1461" s="115"/>
      <c r="BV1461" s="115"/>
      <c r="BW1461" s="115"/>
      <c r="BX1461" s="115"/>
      <c r="BY1461" s="115"/>
      <c r="BZ1461" s="115"/>
      <c r="CA1461" s="115"/>
      <c r="CB1461" s="115"/>
      <c r="CC1461" s="201"/>
      <c r="CD1461" s="201"/>
      <c r="CE1461" s="201"/>
      <c r="CG1461" s="223"/>
      <c r="CH1461" s="223"/>
      <c r="CI1461" s="223"/>
      <c r="CJ1461" s="223"/>
      <c r="CK1461" s="223"/>
      <c r="CL1461" s="223"/>
      <c r="CM1461" s="223"/>
      <c r="CN1461" s="223"/>
      <c r="CO1461" s="223"/>
      <c r="CP1461" s="223"/>
      <c r="CQ1461" s="223"/>
      <c r="CR1461" s="223"/>
      <c r="CS1461" s="223"/>
      <c r="CT1461" s="223"/>
      <c r="CU1461" s="223"/>
      <c r="CV1461" s="223"/>
      <c r="CW1461" s="201"/>
      <c r="CX1461" s="201"/>
    </row>
    <row r="1462" spans="3:102">
      <c r="C1462" s="116"/>
      <c r="E1462" s="205"/>
      <c r="F1462" s="205"/>
      <c r="G1462" s="205"/>
      <c r="H1462" s="205"/>
      <c r="I1462" s="205"/>
      <c r="K1462" s="114"/>
      <c r="L1462" s="114"/>
      <c r="M1462" s="114"/>
      <c r="N1462" s="114"/>
      <c r="O1462" s="114"/>
      <c r="Q1462" s="115"/>
      <c r="R1462" s="115"/>
      <c r="S1462" s="115"/>
      <c r="T1462" s="115"/>
      <c r="U1462" s="115"/>
      <c r="W1462" s="223"/>
      <c r="Z1462" s="205"/>
      <c r="AA1462" s="204"/>
      <c r="AB1462" s="204"/>
      <c r="AC1462" s="114"/>
      <c r="AD1462" s="221"/>
      <c r="AE1462" s="221"/>
      <c r="AF1462" s="115"/>
      <c r="AG1462" s="115"/>
      <c r="AH1462" s="115"/>
      <c r="AI1462" s="115"/>
      <c r="AJ1462" s="115"/>
      <c r="AK1462" s="202"/>
      <c r="AL1462" s="222"/>
      <c r="AO1462" s="205"/>
      <c r="AP1462" s="205"/>
      <c r="AQ1462" s="205"/>
      <c r="AR1462" s="205"/>
      <c r="AS1462" s="205"/>
      <c r="AT1462" s="205"/>
      <c r="AU1462" s="205"/>
      <c r="AV1462" s="205"/>
      <c r="AW1462" s="205"/>
      <c r="AX1462" s="205"/>
      <c r="AY1462" s="205"/>
      <c r="AZ1462" s="205"/>
      <c r="BA1462" s="205"/>
      <c r="BB1462" s="205"/>
      <c r="BC1462" s="205"/>
      <c r="BD1462" s="205"/>
      <c r="BE1462" s="215"/>
      <c r="BF1462" s="215"/>
      <c r="BG1462" s="215"/>
      <c r="BH1462" s="201"/>
      <c r="BJ1462" s="114"/>
      <c r="BK1462" s="114"/>
      <c r="BL1462" s="114"/>
      <c r="BM1462" s="114"/>
      <c r="BN1462" s="114"/>
      <c r="BP1462" s="114"/>
      <c r="BQ1462" s="115"/>
      <c r="BR1462" s="115"/>
      <c r="BS1462" s="115"/>
      <c r="BT1462" s="115"/>
      <c r="BU1462" s="115"/>
      <c r="BV1462" s="115"/>
      <c r="BW1462" s="115"/>
      <c r="BX1462" s="115"/>
      <c r="BY1462" s="115"/>
      <c r="BZ1462" s="115"/>
      <c r="CA1462" s="115"/>
      <c r="CB1462" s="115"/>
      <c r="CC1462" s="201"/>
      <c r="CD1462" s="201"/>
      <c r="CE1462" s="201"/>
      <c r="CG1462" s="223"/>
      <c r="CH1462" s="223"/>
      <c r="CI1462" s="223"/>
      <c r="CJ1462" s="223"/>
      <c r="CK1462" s="223"/>
      <c r="CL1462" s="223"/>
      <c r="CM1462" s="223"/>
      <c r="CN1462" s="223"/>
      <c r="CO1462" s="223"/>
      <c r="CP1462" s="223"/>
      <c r="CQ1462" s="223"/>
      <c r="CR1462" s="223"/>
      <c r="CS1462" s="223"/>
      <c r="CT1462" s="223"/>
      <c r="CU1462" s="223"/>
      <c r="CV1462" s="223"/>
      <c r="CW1462" s="201"/>
      <c r="CX1462" s="201"/>
    </row>
    <row r="1463" spans="3:102">
      <c r="C1463" s="116"/>
      <c r="E1463" s="205"/>
      <c r="F1463" s="205"/>
      <c r="G1463" s="205"/>
      <c r="H1463" s="205"/>
      <c r="I1463" s="205"/>
      <c r="K1463" s="114"/>
      <c r="L1463" s="114"/>
      <c r="M1463" s="114"/>
      <c r="N1463" s="114"/>
      <c r="O1463" s="114"/>
      <c r="Q1463" s="115"/>
      <c r="R1463" s="115"/>
      <c r="S1463" s="115"/>
      <c r="T1463" s="115"/>
      <c r="U1463" s="115"/>
      <c r="W1463" s="223"/>
      <c r="Z1463" s="205"/>
      <c r="AA1463" s="204"/>
      <c r="AB1463" s="204"/>
      <c r="AC1463" s="114"/>
      <c r="AD1463" s="221"/>
      <c r="AE1463" s="221"/>
      <c r="AF1463" s="115"/>
      <c r="AG1463" s="115"/>
      <c r="AH1463" s="115"/>
      <c r="AI1463" s="115"/>
      <c r="AJ1463" s="115"/>
      <c r="AK1463" s="202"/>
      <c r="AL1463" s="222"/>
      <c r="AO1463" s="205"/>
      <c r="AP1463" s="205"/>
      <c r="AQ1463" s="205"/>
      <c r="AR1463" s="205"/>
      <c r="AS1463" s="205"/>
      <c r="AT1463" s="205"/>
      <c r="AU1463" s="205"/>
      <c r="AV1463" s="205"/>
      <c r="AW1463" s="205"/>
      <c r="AX1463" s="205"/>
      <c r="AY1463" s="205"/>
      <c r="AZ1463" s="205"/>
      <c r="BA1463" s="205"/>
      <c r="BB1463" s="205"/>
      <c r="BC1463" s="205"/>
      <c r="BD1463" s="205"/>
      <c r="BE1463" s="215"/>
      <c r="BF1463" s="215"/>
      <c r="BG1463" s="215"/>
      <c r="BH1463" s="201"/>
      <c r="BJ1463" s="114"/>
      <c r="BK1463" s="114"/>
      <c r="BL1463" s="114"/>
      <c r="BM1463" s="114"/>
      <c r="BN1463" s="114"/>
      <c r="BP1463" s="114"/>
      <c r="BQ1463" s="115"/>
      <c r="BR1463" s="115"/>
      <c r="BS1463" s="115"/>
      <c r="BT1463" s="115"/>
      <c r="BU1463" s="115"/>
      <c r="BV1463" s="115"/>
      <c r="BW1463" s="115"/>
      <c r="BX1463" s="115"/>
      <c r="BY1463" s="115"/>
      <c r="BZ1463" s="115"/>
      <c r="CA1463" s="115"/>
      <c r="CB1463" s="115"/>
      <c r="CC1463" s="201"/>
      <c r="CD1463" s="201"/>
      <c r="CE1463" s="201"/>
      <c r="CG1463" s="223"/>
      <c r="CH1463" s="223"/>
      <c r="CI1463" s="223"/>
      <c r="CJ1463" s="223"/>
      <c r="CK1463" s="223"/>
      <c r="CL1463" s="223"/>
      <c r="CM1463" s="223"/>
      <c r="CN1463" s="223"/>
      <c r="CO1463" s="223"/>
      <c r="CP1463" s="223"/>
      <c r="CQ1463" s="223"/>
      <c r="CR1463" s="223"/>
      <c r="CS1463" s="223"/>
      <c r="CT1463" s="223"/>
      <c r="CU1463" s="223"/>
      <c r="CV1463" s="223"/>
      <c r="CW1463" s="201"/>
      <c r="CX1463" s="201"/>
    </row>
    <row r="1464" spans="3:102">
      <c r="C1464" s="116"/>
      <c r="E1464" s="205"/>
      <c r="F1464" s="205"/>
      <c r="G1464" s="205"/>
      <c r="H1464" s="205"/>
      <c r="I1464" s="205"/>
      <c r="K1464" s="114"/>
      <c r="L1464" s="114"/>
      <c r="M1464" s="114"/>
      <c r="N1464" s="114"/>
      <c r="O1464" s="114"/>
      <c r="Q1464" s="115"/>
      <c r="R1464" s="115"/>
      <c r="S1464" s="115"/>
      <c r="T1464" s="115"/>
      <c r="U1464" s="115"/>
      <c r="W1464" s="223"/>
      <c r="Z1464" s="205"/>
      <c r="AA1464" s="204"/>
      <c r="AB1464" s="204"/>
      <c r="AC1464" s="114"/>
      <c r="AD1464" s="221"/>
      <c r="AE1464" s="221"/>
      <c r="AF1464" s="115"/>
      <c r="AG1464" s="115"/>
      <c r="AH1464" s="115"/>
      <c r="AI1464" s="115"/>
      <c r="AJ1464" s="115"/>
      <c r="AK1464" s="202"/>
      <c r="AL1464" s="222"/>
      <c r="AO1464" s="205"/>
      <c r="AP1464" s="205"/>
      <c r="AQ1464" s="205"/>
      <c r="AR1464" s="205"/>
      <c r="AS1464" s="205"/>
      <c r="AT1464" s="205"/>
      <c r="AU1464" s="205"/>
      <c r="AV1464" s="205"/>
      <c r="AW1464" s="205"/>
      <c r="AX1464" s="205"/>
      <c r="AY1464" s="205"/>
      <c r="AZ1464" s="205"/>
      <c r="BA1464" s="205"/>
      <c r="BB1464" s="205"/>
      <c r="BC1464" s="205"/>
      <c r="BD1464" s="205"/>
      <c r="BE1464" s="215"/>
      <c r="BF1464" s="215"/>
      <c r="BG1464" s="215"/>
      <c r="BH1464" s="201"/>
      <c r="BJ1464" s="114"/>
      <c r="BK1464" s="114"/>
      <c r="BL1464" s="114"/>
      <c r="BM1464" s="114"/>
      <c r="BN1464" s="114"/>
      <c r="BP1464" s="114"/>
      <c r="BQ1464" s="115"/>
      <c r="BR1464" s="115"/>
      <c r="BS1464" s="115"/>
      <c r="BT1464" s="115"/>
      <c r="BU1464" s="115"/>
      <c r="BV1464" s="115"/>
      <c r="BW1464" s="115"/>
      <c r="BX1464" s="115"/>
      <c r="BY1464" s="115"/>
      <c r="BZ1464" s="115"/>
      <c r="CA1464" s="115"/>
      <c r="CB1464" s="115"/>
      <c r="CC1464" s="201"/>
      <c r="CD1464" s="201"/>
      <c r="CE1464" s="201"/>
      <c r="CG1464" s="223"/>
      <c r="CH1464" s="223"/>
      <c r="CI1464" s="223"/>
      <c r="CJ1464" s="223"/>
      <c r="CK1464" s="223"/>
      <c r="CL1464" s="223"/>
      <c r="CM1464" s="223"/>
      <c r="CN1464" s="223"/>
      <c r="CO1464" s="223"/>
      <c r="CP1464" s="223"/>
      <c r="CQ1464" s="223"/>
      <c r="CR1464" s="223"/>
      <c r="CS1464" s="223"/>
      <c r="CT1464" s="223"/>
      <c r="CU1464" s="223"/>
      <c r="CV1464" s="223"/>
      <c r="CW1464" s="201"/>
      <c r="CX1464" s="201"/>
    </row>
    <row r="1465" spans="3:102">
      <c r="C1465" s="116"/>
      <c r="E1465" s="205"/>
      <c r="F1465" s="205"/>
      <c r="G1465" s="205"/>
      <c r="H1465" s="205"/>
      <c r="I1465" s="205"/>
      <c r="K1465" s="114"/>
      <c r="L1465" s="114"/>
      <c r="M1465" s="114"/>
      <c r="N1465" s="114"/>
      <c r="O1465" s="114"/>
      <c r="Q1465" s="115"/>
      <c r="R1465" s="115"/>
      <c r="S1465" s="115"/>
      <c r="T1465" s="115"/>
      <c r="U1465" s="115"/>
      <c r="W1465" s="223"/>
      <c r="Z1465" s="205"/>
      <c r="AA1465" s="204"/>
      <c r="AB1465" s="204"/>
      <c r="AC1465" s="114"/>
      <c r="AD1465" s="221"/>
      <c r="AE1465" s="221"/>
      <c r="AF1465" s="115"/>
      <c r="AG1465" s="115"/>
      <c r="AH1465" s="115"/>
      <c r="AI1465" s="115"/>
      <c r="AJ1465" s="115"/>
      <c r="AK1465" s="202"/>
      <c r="AL1465" s="222"/>
      <c r="AO1465" s="205"/>
      <c r="AP1465" s="205"/>
      <c r="AQ1465" s="205"/>
      <c r="AR1465" s="205"/>
      <c r="AS1465" s="205"/>
      <c r="AT1465" s="205"/>
      <c r="AU1465" s="205"/>
      <c r="AV1465" s="205"/>
      <c r="AW1465" s="205"/>
      <c r="AX1465" s="205"/>
      <c r="AY1465" s="205"/>
      <c r="AZ1465" s="205"/>
      <c r="BA1465" s="205"/>
      <c r="BB1465" s="205"/>
      <c r="BC1465" s="205"/>
      <c r="BD1465" s="205"/>
      <c r="BE1465" s="215"/>
      <c r="BF1465" s="215"/>
      <c r="BG1465" s="215"/>
      <c r="BH1465" s="201"/>
      <c r="BJ1465" s="114"/>
      <c r="BK1465" s="114"/>
      <c r="BL1465" s="114"/>
      <c r="BM1465" s="114"/>
      <c r="BN1465" s="114"/>
      <c r="BP1465" s="114"/>
      <c r="BQ1465" s="115"/>
      <c r="BR1465" s="115"/>
      <c r="BS1465" s="115"/>
      <c r="BT1465" s="115"/>
      <c r="BU1465" s="115"/>
      <c r="BV1465" s="115"/>
      <c r="BW1465" s="115"/>
      <c r="BX1465" s="115"/>
      <c r="BY1465" s="115"/>
      <c r="BZ1465" s="115"/>
      <c r="CA1465" s="115"/>
      <c r="CB1465" s="115"/>
      <c r="CC1465" s="201"/>
      <c r="CD1465" s="201"/>
      <c r="CE1465" s="201"/>
      <c r="CG1465" s="223"/>
      <c r="CH1465" s="223"/>
      <c r="CI1465" s="223"/>
      <c r="CJ1465" s="223"/>
      <c r="CK1465" s="223"/>
      <c r="CL1465" s="223"/>
      <c r="CM1465" s="223"/>
      <c r="CN1465" s="223"/>
      <c r="CO1465" s="223"/>
      <c r="CP1465" s="223"/>
      <c r="CQ1465" s="223"/>
      <c r="CR1465" s="223"/>
      <c r="CS1465" s="223"/>
      <c r="CT1465" s="223"/>
      <c r="CU1465" s="223"/>
      <c r="CV1465" s="223"/>
      <c r="CW1465" s="201"/>
      <c r="CX1465" s="201"/>
    </row>
    <row r="1466" spans="3:102">
      <c r="C1466" s="116"/>
      <c r="E1466" s="205"/>
      <c r="F1466" s="205"/>
      <c r="G1466" s="205"/>
      <c r="H1466" s="205"/>
      <c r="I1466" s="205"/>
      <c r="K1466" s="114"/>
      <c r="L1466" s="114"/>
      <c r="M1466" s="114"/>
      <c r="N1466" s="114"/>
      <c r="O1466" s="114"/>
      <c r="Q1466" s="115"/>
      <c r="R1466" s="115"/>
      <c r="S1466" s="115"/>
      <c r="T1466" s="115"/>
      <c r="U1466" s="115"/>
      <c r="W1466" s="223"/>
      <c r="Z1466" s="205"/>
      <c r="AA1466" s="204"/>
      <c r="AB1466" s="204"/>
      <c r="AC1466" s="114"/>
      <c r="AD1466" s="221"/>
      <c r="AE1466" s="221"/>
      <c r="AF1466" s="115"/>
      <c r="AG1466" s="115"/>
      <c r="AH1466" s="115"/>
      <c r="AI1466" s="115"/>
      <c r="AJ1466" s="115"/>
      <c r="AK1466" s="202"/>
      <c r="AL1466" s="222"/>
      <c r="AO1466" s="205"/>
      <c r="AP1466" s="205"/>
      <c r="AQ1466" s="205"/>
      <c r="AR1466" s="205"/>
      <c r="AS1466" s="205"/>
      <c r="AT1466" s="205"/>
      <c r="AU1466" s="205"/>
      <c r="AV1466" s="205"/>
      <c r="AW1466" s="205"/>
      <c r="AX1466" s="205"/>
      <c r="AY1466" s="205"/>
      <c r="AZ1466" s="205"/>
      <c r="BA1466" s="205"/>
      <c r="BB1466" s="205"/>
      <c r="BC1466" s="205"/>
      <c r="BD1466" s="205"/>
      <c r="BE1466" s="215"/>
      <c r="BF1466" s="215"/>
      <c r="BG1466" s="215"/>
      <c r="BH1466" s="201"/>
      <c r="BJ1466" s="114"/>
      <c r="BK1466" s="114"/>
      <c r="BL1466" s="114"/>
      <c r="BM1466" s="114"/>
      <c r="BN1466" s="114"/>
      <c r="BP1466" s="114"/>
      <c r="BQ1466" s="115"/>
      <c r="BR1466" s="115"/>
      <c r="BS1466" s="115"/>
      <c r="BT1466" s="115"/>
      <c r="BU1466" s="115"/>
      <c r="BV1466" s="115"/>
      <c r="BW1466" s="115"/>
      <c r="BX1466" s="115"/>
      <c r="BY1466" s="115"/>
      <c r="BZ1466" s="115"/>
      <c r="CA1466" s="115"/>
      <c r="CB1466" s="115"/>
      <c r="CC1466" s="201"/>
      <c r="CD1466" s="201"/>
      <c r="CE1466" s="201"/>
      <c r="CG1466" s="223"/>
      <c r="CH1466" s="223"/>
      <c r="CI1466" s="223"/>
      <c r="CJ1466" s="223"/>
      <c r="CK1466" s="223"/>
      <c r="CL1466" s="223"/>
      <c r="CM1466" s="223"/>
      <c r="CN1466" s="223"/>
      <c r="CO1466" s="223"/>
      <c r="CP1466" s="223"/>
      <c r="CQ1466" s="223"/>
      <c r="CR1466" s="223"/>
      <c r="CS1466" s="223"/>
      <c r="CT1466" s="223"/>
      <c r="CU1466" s="223"/>
      <c r="CV1466" s="223"/>
      <c r="CW1466" s="201"/>
      <c r="CX1466" s="201"/>
    </row>
    <row r="1467" spans="3:102">
      <c r="C1467" s="116"/>
      <c r="E1467" s="205"/>
      <c r="F1467" s="205"/>
      <c r="G1467" s="205"/>
      <c r="H1467" s="205"/>
      <c r="I1467" s="205"/>
      <c r="K1467" s="114"/>
      <c r="L1467" s="114"/>
      <c r="M1467" s="114"/>
      <c r="N1467" s="114"/>
      <c r="O1467" s="114"/>
      <c r="Q1467" s="115"/>
      <c r="R1467" s="115"/>
      <c r="S1467" s="115"/>
      <c r="T1467" s="115"/>
      <c r="U1467" s="115"/>
      <c r="W1467" s="223"/>
      <c r="Z1467" s="205"/>
      <c r="AA1467" s="204"/>
      <c r="AB1467" s="204"/>
      <c r="AC1467" s="114"/>
      <c r="AD1467" s="221"/>
      <c r="AE1467" s="221"/>
      <c r="AF1467" s="115"/>
      <c r="AG1467" s="115"/>
      <c r="AH1467" s="115"/>
      <c r="AI1467" s="115"/>
      <c r="AJ1467" s="115"/>
      <c r="AK1467" s="202"/>
      <c r="AL1467" s="222"/>
      <c r="AO1467" s="205"/>
      <c r="AP1467" s="205"/>
      <c r="AQ1467" s="205"/>
      <c r="AR1467" s="205"/>
      <c r="AS1467" s="205"/>
      <c r="AT1467" s="205"/>
      <c r="AU1467" s="205"/>
      <c r="AV1467" s="205"/>
      <c r="AW1467" s="205"/>
      <c r="AX1467" s="205"/>
      <c r="AY1467" s="205"/>
      <c r="AZ1467" s="205"/>
      <c r="BA1467" s="205"/>
      <c r="BB1467" s="205"/>
      <c r="BC1467" s="205"/>
      <c r="BD1467" s="205"/>
      <c r="BE1467" s="215"/>
      <c r="BF1467" s="215"/>
      <c r="BG1467" s="215"/>
      <c r="BH1467" s="201"/>
      <c r="BJ1467" s="114"/>
      <c r="BK1467" s="114"/>
      <c r="BL1467" s="114"/>
      <c r="BM1467" s="114"/>
      <c r="BN1467" s="114"/>
      <c r="BP1467" s="114"/>
      <c r="BQ1467" s="115"/>
      <c r="BR1467" s="115"/>
      <c r="BS1467" s="115"/>
      <c r="BT1467" s="115"/>
      <c r="BU1467" s="115"/>
      <c r="BV1467" s="115"/>
      <c r="BW1467" s="115"/>
      <c r="BX1467" s="115"/>
      <c r="BY1467" s="115"/>
      <c r="BZ1467" s="115"/>
      <c r="CA1467" s="115"/>
      <c r="CB1467" s="115"/>
      <c r="CC1467" s="201"/>
      <c r="CD1467" s="201"/>
      <c r="CE1467" s="201"/>
      <c r="CG1467" s="223"/>
      <c r="CH1467" s="223"/>
      <c r="CI1467" s="223"/>
      <c r="CJ1467" s="223"/>
      <c r="CK1467" s="223"/>
      <c r="CL1467" s="223"/>
      <c r="CM1467" s="223"/>
      <c r="CN1467" s="223"/>
      <c r="CO1467" s="223"/>
      <c r="CP1467" s="223"/>
      <c r="CQ1467" s="223"/>
      <c r="CR1467" s="223"/>
      <c r="CS1467" s="223"/>
      <c r="CT1467" s="223"/>
      <c r="CU1467" s="223"/>
      <c r="CV1467" s="223"/>
      <c r="CW1467" s="201"/>
      <c r="CX1467" s="201"/>
    </row>
    <row r="1468" spans="3:102">
      <c r="C1468" s="116"/>
      <c r="E1468" s="205"/>
      <c r="F1468" s="205"/>
      <c r="G1468" s="205"/>
      <c r="H1468" s="205"/>
      <c r="I1468" s="205"/>
      <c r="K1468" s="114"/>
      <c r="L1468" s="114"/>
      <c r="M1468" s="114"/>
      <c r="N1468" s="114"/>
      <c r="O1468" s="114"/>
      <c r="Q1468" s="115"/>
      <c r="R1468" s="115"/>
      <c r="S1468" s="115"/>
      <c r="T1468" s="115"/>
      <c r="U1468" s="115"/>
      <c r="W1468" s="223"/>
      <c r="Z1468" s="205"/>
      <c r="AA1468" s="204"/>
      <c r="AB1468" s="204"/>
      <c r="AC1468" s="114"/>
      <c r="AD1468" s="221"/>
      <c r="AE1468" s="221"/>
      <c r="AF1468" s="115"/>
      <c r="AG1468" s="115"/>
      <c r="AH1468" s="115"/>
      <c r="AI1468" s="115"/>
      <c r="AJ1468" s="115"/>
      <c r="AK1468" s="202"/>
      <c r="AL1468" s="222"/>
      <c r="AO1468" s="205"/>
      <c r="AP1468" s="205"/>
      <c r="AQ1468" s="205"/>
      <c r="AR1468" s="205"/>
      <c r="AS1468" s="205"/>
      <c r="AT1468" s="205"/>
      <c r="AU1468" s="205"/>
      <c r="AV1468" s="205"/>
      <c r="AW1468" s="205"/>
      <c r="AX1468" s="205"/>
      <c r="AY1468" s="205"/>
      <c r="AZ1468" s="205"/>
      <c r="BA1468" s="205"/>
      <c r="BB1468" s="205"/>
      <c r="BC1468" s="205"/>
      <c r="BD1468" s="205"/>
      <c r="BE1468" s="215"/>
      <c r="BF1468" s="215"/>
      <c r="BG1468" s="215"/>
      <c r="BH1468" s="201"/>
      <c r="BJ1468" s="114"/>
      <c r="BK1468" s="114"/>
      <c r="BL1468" s="114"/>
      <c r="BM1468" s="114"/>
      <c r="BN1468" s="114"/>
      <c r="BP1468" s="114"/>
      <c r="BQ1468" s="115"/>
      <c r="BR1468" s="115"/>
      <c r="BS1468" s="115"/>
      <c r="BT1468" s="115"/>
      <c r="BU1468" s="115"/>
      <c r="BV1468" s="115"/>
      <c r="BW1468" s="115"/>
      <c r="BX1468" s="115"/>
      <c r="BY1468" s="115"/>
      <c r="BZ1468" s="115"/>
      <c r="CA1468" s="115"/>
      <c r="CB1468" s="115"/>
      <c r="CC1468" s="201"/>
      <c r="CD1468" s="201"/>
      <c r="CE1468" s="201"/>
      <c r="CG1468" s="223"/>
      <c r="CH1468" s="223"/>
      <c r="CI1468" s="223"/>
      <c r="CJ1468" s="223"/>
      <c r="CK1468" s="223"/>
      <c r="CL1468" s="223"/>
      <c r="CM1468" s="223"/>
      <c r="CN1468" s="223"/>
      <c r="CO1468" s="223"/>
      <c r="CP1468" s="223"/>
      <c r="CQ1468" s="223"/>
      <c r="CR1468" s="223"/>
      <c r="CS1468" s="223"/>
      <c r="CT1468" s="223"/>
      <c r="CU1468" s="223"/>
      <c r="CV1468" s="223"/>
      <c r="CW1468" s="201"/>
      <c r="CX1468" s="201"/>
    </row>
    <row r="1469" spans="3:102">
      <c r="C1469" s="116"/>
      <c r="E1469" s="205"/>
      <c r="F1469" s="205"/>
      <c r="G1469" s="205"/>
      <c r="H1469" s="205"/>
      <c r="I1469" s="205"/>
      <c r="K1469" s="114"/>
      <c r="L1469" s="114"/>
      <c r="M1469" s="114"/>
      <c r="N1469" s="114"/>
      <c r="O1469" s="114"/>
      <c r="Q1469" s="115"/>
      <c r="R1469" s="115"/>
      <c r="S1469" s="115"/>
      <c r="T1469" s="115"/>
      <c r="U1469" s="115"/>
      <c r="W1469" s="223"/>
      <c r="Z1469" s="205"/>
      <c r="AA1469" s="204"/>
      <c r="AB1469" s="204"/>
      <c r="AC1469" s="114"/>
      <c r="AD1469" s="221"/>
      <c r="AE1469" s="221"/>
      <c r="AF1469" s="115"/>
      <c r="AG1469" s="115"/>
      <c r="AH1469" s="115"/>
      <c r="AI1469" s="115"/>
      <c r="AJ1469" s="115"/>
      <c r="AK1469" s="202"/>
      <c r="AL1469" s="222"/>
      <c r="AO1469" s="205"/>
      <c r="AP1469" s="205"/>
      <c r="AQ1469" s="205"/>
      <c r="AR1469" s="205"/>
      <c r="AS1469" s="205"/>
      <c r="AT1469" s="205"/>
      <c r="AU1469" s="205"/>
      <c r="AV1469" s="205"/>
      <c r="AW1469" s="205"/>
      <c r="AX1469" s="205"/>
      <c r="AY1469" s="205"/>
      <c r="AZ1469" s="205"/>
      <c r="BA1469" s="205"/>
      <c r="BB1469" s="205"/>
      <c r="BC1469" s="205"/>
      <c r="BD1469" s="205"/>
      <c r="BE1469" s="215"/>
      <c r="BF1469" s="215"/>
      <c r="BG1469" s="215"/>
      <c r="BH1469" s="201"/>
      <c r="BJ1469" s="114"/>
      <c r="BK1469" s="114"/>
      <c r="BL1469" s="114"/>
      <c r="BM1469" s="114"/>
      <c r="BN1469" s="114"/>
      <c r="BP1469" s="114"/>
      <c r="BQ1469" s="115"/>
      <c r="BR1469" s="115"/>
      <c r="BS1469" s="115"/>
      <c r="BT1469" s="115"/>
      <c r="BU1469" s="115"/>
      <c r="BV1469" s="115"/>
      <c r="BW1469" s="115"/>
      <c r="BX1469" s="115"/>
      <c r="BY1469" s="115"/>
      <c r="BZ1469" s="115"/>
      <c r="CA1469" s="115"/>
      <c r="CB1469" s="115"/>
      <c r="CC1469" s="201"/>
      <c r="CD1469" s="201"/>
      <c r="CE1469" s="201"/>
      <c r="CG1469" s="223"/>
      <c r="CH1469" s="223"/>
      <c r="CI1469" s="223"/>
      <c r="CJ1469" s="223"/>
      <c r="CK1469" s="223"/>
      <c r="CL1469" s="223"/>
      <c r="CM1469" s="223"/>
      <c r="CN1469" s="223"/>
      <c r="CO1469" s="223"/>
      <c r="CP1469" s="223"/>
      <c r="CQ1469" s="223"/>
      <c r="CR1469" s="223"/>
      <c r="CS1469" s="223"/>
      <c r="CT1469" s="223"/>
      <c r="CU1469" s="223"/>
      <c r="CV1469" s="223"/>
      <c r="CW1469" s="201"/>
      <c r="CX1469" s="201"/>
    </row>
    <row r="1470" spans="3:102">
      <c r="C1470" s="116"/>
      <c r="E1470" s="205"/>
      <c r="F1470" s="205"/>
      <c r="G1470" s="205"/>
      <c r="H1470" s="205"/>
      <c r="I1470" s="205"/>
      <c r="K1470" s="114"/>
      <c r="L1470" s="114"/>
      <c r="M1470" s="114"/>
      <c r="N1470" s="114"/>
      <c r="O1470" s="114"/>
      <c r="Q1470" s="115"/>
      <c r="R1470" s="115"/>
      <c r="S1470" s="115"/>
      <c r="T1470" s="115"/>
      <c r="U1470" s="115"/>
      <c r="W1470" s="223"/>
      <c r="Z1470" s="205"/>
      <c r="AA1470" s="204"/>
      <c r="AB1470" s="204"/>
      <c r="AC1470" s="114"/>
      <c r="AD1470" s="221"/>
      <c r="AE1470" s="221"/>
      <c r="AF1470" s="115"/>
      <c r="AG1470" s="115"/>
      <c r="AH1470" s="115"/>
      <c r="AI1470" s="115"/>
      <c r="AJ1470" s="115"/>
      <c r="AK1470" s="202"/>
      <c r="AL1470" s="222"/>
      <c r="AO1470" s="205"/>
      <c r="AP1470" s="205"/>
      <c r="AQ1470" s="205"/>
      <c r="AR1470" s="205"/>
      <c r="AS1470" s="205"/>
      <c r="AT1470" s="205"/>
      <c r="AU1470" s="205"/>
      <c r="AV1470" s="205"/>
      <c r="AW1470" s="205"/>
      <c r="AX1470" s="205"/>
      <c r="AY1470" s="205"/>
      <c r="AZ1470" s="205"/>
      <c r="BA1470" s="205"/>
      <c r="BB1470" s="205"/>
      <c r="BC1470" s="205"/>
      <c r="BD1470" s="205"/>
      <c r="BE1470" s="215"/>
      <c r="BF1470" s="215"/>
      <c r="BG1470" s="215"/>
      <c r="BH1470" s="201"/>
      <c r="BJ1470" s="114"/>
      <c r="BK1470" s="114"/>
      <c r="BL1470" s="114"/>
      <c r="BM1470" s="114"/>
      <c r="BN1470" s="114"/>
      <c r="BP1470" s="114"/>
      <c r="BQ1470" s="115"/>
      <c r="BR1470" s="115"/>
      <c r="BS1470" s="115"/>
      <c r="BT1470" s="115"/>
      <c r="BU1470" s="115"/>
      <c r="BV1470" s="115"/>
      <c r="BW1470" s="115"/>
      <c r="BX1470" s="115"/>
      <c r="BY1470" s="115"/>
      <c r="BZ1470" s="115"/>
      <c r="CA1470" s="115"/>
      <c r="CB1470" s="115"/>
      <c r="CC1470" s="201"/>
      <c r="CD1470" s="201"/>
      <c r="CE1470" s="201"/>
      <c r="CG1470" s="223"/>
      <c r="CH1470" s="223"/>
      <c r="CI1470" s="223"/>
      <c r="CJ1470" s="223"/>
      <c r="CK1470" s="223"/>
      <c r="CL1470" s="223"/>
      <c r="CM1470" s="223"/>
      <c r="CN1470" s="223"/>
      <c r="CO1470" s="223"/>
      <c r="CP1470" s="223"/>
      <c r="CQ1470" s="223"/>
      <c r="CR1470" s="223"/>
      <c r="CS1470" s="223"/>
      <c r="CT1470" s="223"/>
      <c r="CU1470" s="223"/>
      <c r="CV1470" s="223"/>
      <c r="CW1470" s="201"/>
      <c r="CX1470" s="201"/>
    </row>
    <row r="1471" spans="3:102">
      <c r="C1471" s="116"/>
      <c r="E1471" s="205"/>
      <c r="F1471" s="205"/>
      <c r="G1471" s="205"/>
      <c r="H1471" s="205"/>
      <c r="I1471" s="205"/>
      <c r="K1471" s="114"/>
      <c r="L1471" s="114"/>
      <c r="M1471" s="114"/>
      <c r="N1471" s="114"/>
      <c r="O1471" s="114"/>
      <c r="Q1471" s="115"/>
      <c r="R1471" s="115"/>
      <c r="S1471" s="115"/>
      <c r="T1471" s="115"/>
      <c r="U1471" s="115"/>
      <c r="W1471" s="223"/>
      <c r="Z1471" s="205"/>
      <c r="AA1471" s="204"/>
      <c r="AB1471" s="204"/>
      <c r="AC1471" s="114"/>
      <c r="AD1471" s="221"/>
      <c r="AE1471" s="221"/>
      <c r="AF1471" s="115"/>
      <c r="AG1471" s="115"/>
      <c r="AH1471" s="115"/>
      <c r="AI1471" s="115"/>
      <c r="AJ1471" s="115"/>
      <c r="AK1471" s="202"/>
      <c r="AL1471" s="222"/>
      <c r="AO1471" s="205"/>
      <c r="AP1471" s="205"/>
      <c r="AQ1471" s="205"/>
      <c r="AR1471" s="205"/>
      <c r="AS1471" s="205"/>
      <c r="AT1471" s="205"/>
      <c r="AU1471" s="205"/>
      <c r="AV1471" s="205"/>
      <c r="AW1471" s="205"/>
      <c r="AX1471" s="205"/>
      <c r="AY1471" s="205"/>
      <c r="AZ1471" s="205"/>
      <c r="BA1471" s="205"/>
      <c r="BB1471" s="205"/>
      <c r="BC1471" s="205"/>
      <c r="BD1471" s="205"/>
      <c r="BE1471" s="215"/>
      <c r="BF1471" s="215"/>
      <c r="BG1471" s="215"/>
      <c r="BH1471" s="201"/>
      <c r="BJ1471" s="114"/>
      <c r="BK1471" s="114"/>
      <c r="BL1471" s="114"/>
      <c r="BM1471" s="114"/>
      <c r="BN1471" s="114"/>
      <c r="BP1471" s="114"/>
      <c r="BQ1471" s="115"/>
      <c r="BR1471" s="115"/>
      <c r="BS1471" s="115"/>
      <c r="BT1471" s="115"/>
      <c r="BU1471" s="115"/>
      <c r="BV1471" s="115"/>
      <c r="BW1471" s="115"/>
      <c r="BX1471" s="115"/>
      <c r="BY1471" s="115"/>
      <c r="BZ1471" s="115"/>
      <c r="CA1471" s="115"/>
      <c r="CB1471" s="115"/>
      <c r="CC1471" s="201"/>
      <c r="CD1471" s="201"/>
      <c r="CE1471" s="201"/>
      <c r="CG1471" s="223"/>
      <c r="CH1471" s="223"/>
      <c r="CI1471" s="223"/>
      <c r="CJ1471" s="223"/>
      <c r="CK1471" s="223"/>
      <c r="CL1471" s="223"/>
      <c r="CM1471" s="223"/>
      <c r="CN1471" s="223"/>
      <c r="CO1471" s="223"/>
      <c r="CP1471" s="223"/>
      <c r="CQ1471" s="223"/>
      <c r="CR1471" s="223"/>
      <c r="CS1471" s="223"/>
      <c r="CT1471" s="223"/>
      <c r="CU1471" s="223"/>
      <c r="CV1471" s="223"/>
      <c r="CW1471" s="201"/>
      <c r="CX1471" s="201"/>
    </row>
    <row r="1472" spans="3:102">
      <c r="C1472" s="116"/>
      <c r="E1472" s="205"/>
      <c r="F1472" s="205"/>
      <c r="G1472" s="205"/>
      <c r="H1472" s="205"/>
      <c r="I1472" s="205"/>
      <c r="K1472" s="114"/>
      <c r="L1472" s="114"/>
      <c r="M1472" s="114"/>
      <c r="N1472" s="114"/>
      <c r="O1472" s="114"/>
      <c r="Q1472" s="115"/>
      <c r="R1472" s="115"/>
      <c r="S1472" s="115"/>
      <c r="T1472" s="115"/>
      <c r="U1472" s="115"/>
      <c r="W1472" s="223"/>
      <c r="Z1472" s="205"/>
      <c r="AA1472" s="204"/>
      <c r="AB1472" s="204"/>
      <c r="AC1472" s="114"/>
      <c r="AD1472" s="221"/>
      <c r="AE1472" s="221"/>
      <c r="AF1472" s="115"/>
      <c r="AG1472" s="115"/>
      <c r="AH1472" s="115"/>
      <c r="AI1472" s="115"/>
      <c r="AJ1472" s="115"/>
      <c r="AK1472" s="202"/>
      <c r="AL1472" s="222"/>
      <c r="AO1472" s="205"/>
      <c r="AP1472" s="205"/>
      <c r="AQ1472" s="205"/>
      <c r="AR1472" s="205"/>
      <c r="AS1472" s="205"/>
      <c r="AT1472" s="205"/>
      <c r="AU1472" s="205"/>
      <c r="AV1472" s="205"/>
      <c r="AW1472" s="205"/>
      <c r="AX1472" s="205"/>
      <c r="AY1472" s="205"/>
      <c r="AZ1472" s="205"/>
      <c r="BA1472" s="205"/>
      <c r="BB1472" s="205"/>
      <c r="BC1472" s="205"/>
      <c r="BD1472" s="205"/>
      <c r="BE1472" s="215"/>
      <c r="BF1472" s="215"/>
      <c r="BG1472" s="215"/>
      <c r="BH1472" s="201"/>
      <c r="BJ1472" s="114"/>
      <c r="BK1472" s="114"/>
      <c r="BL1472" s="114"/>
      <c r="BM1472" s="114"/>
      <c r="BN1472" s="114"/>
      <c r="BP1472" s="114"/>
      <c r="BQ1472" s="115"/>
      <c r="BR1472" s="115"/>
      <c r="BS1472" s="115"/>
      <c r="BT1472" s="115"/>
      <c r="BU1472" s="115"/>
      <c r="BV1472" s="115"/>
      <c r="BW1472" s="115"/>
      <c r="BX1472" s="115"/>
      <c r="BY1472" s="115"/>
      <c r="BZ1472" s="115"/>
      <c r="CA1472" s="115"/>
      <c r="CB1472" s="115"/>
      <c r="CC1472" s="201"/>
      <c r="CD1472" s="201"/>
      <c r="CE1472" s="201"/>
      <c r="CG1472" s="223"/>
      <c r="CH1472" s="223"/>
      <c r="CI1472" s="223"/>
      <c r="CJ1472" s="223"/>
      <c r="CK1472" s="223"/>
      <c r="CL1472" s="223"/>
      <c r="CM1472" s="223"/>
      <c r="CN1472" s="223"/>
      <c r="CO1472" s="223"/>
      <c r="CP1472" s="223"/>
      <c r="CQ1472" s="223"/>
      <c r="CR1472" s="223"/>
      <c r="CS1472" s="223"/>
      <c r="CT1472" s="223"/>
      <c r="CU1472" s="223"/>
      <c r="CV1472" s="223"/>
      <c r="CW1472" s="201"/>
      <c r="CX1472" s="201"/>
    </row>
    <row r="1473" spans="3:102">
      <c r="C1473" s="116"/>
      <c r="E1473" s="205"/>
      <c r="F1473" s="205"/>
      <c r="G1473" s="205"/>
      <c r="H1473" s="205"/>
      <c r="I1473" s="205"/>
      <c r="K1473" s="114"/>
      <c r="L1473" s="114"/>
      <c r="M1473" s="114"/>
      <c r="N1473" s="114"/>
      <c r="O1473" s="114"/>
      <c r="Q1473" s="115"/>
      <c r="R1473" s="115"/>
      <c r="S1473" s="115"/>
      <c r="T1473" s="115"/>
      <c r="U1473" s="115"/>
      <c r="W1473" s="223"/>
      <c r="Z1473" s="205"/>
      <c r="AA1473" s="204"/>
      <c r="AB1473" s="204"/>
      <c r="AC1473" s="114"/>
      <c r="AD1473" s="221"/>
      <c r="AE1473" s="221"/>
      <c r="AF1473" s="115"/>
      <c r="AG1473" s="115"/>
      <c r="AH1473" s="115"/>
      <c r="AI1473" s="115"/>
      <c r="AJ1473" s="115"/>
      <c r="AK1473" s="202"/>
      <c r="AL1473" s="222"/>
      <c r="AO1473" s="205"/>
      <c r="AP1473" s="205"/>
      <c r="AQ1473" s="205"/>
      <c r="AR1473" s="205"/>
      <c r="AS1473" s="205"/>
      <c r="AT1473" s="205"/>
      <c r="AU1473" s="205"/>
      <c r="AV1473" s="205"/>
      <c r="AW1473" s="205"/>
      <c r="AX1473" s="205"/>
      <c r="AY1473" s="205"/>
      <c r="AZ1473" s="205"/>
      <c r="BA1473" s="205"/>
      <c r="BB1473" s="205"/>
      <c r="BC1473" s="205"/>
      <c r="BD1473" s="205"/>
      <c r="BE1473" s="215"/>
      <c r="BF1473" s="215"/>
      <c r="BG1473" s="215"/>
      <c r="BH1473" s="201"/>
      <c r="BJ1473" s="114"/>
      <c r="BK1473" s="114"/>
      <c r="BL1473" s="114"/>
      <c r="BM1473" s="114"/>
      <c r="BN1473" s="114"/>
      <c r="BP1473" s="114"/>
      <c r="BQ1473" s="115"/>
      <c r="BR1473" s="115"/>
      <c r="BS1473" s="115"/>
      <c r="BT1473" s="115"/>
      <c r="BU1473" s="115"/>
      <c r="BV1473" s="115"/>
      <c r="BW1473" s="115"/>
      <c r="BX1473" s="115"/>
      <c r="BY1473" s="115"/>
      <c r="BZ1473" s="115"/>
      <c r="CA1473" s="115"/>
      <c r="CB1473" s="115"/>
      <c r="CC1473" s="201"/>
      <c r="CD1473" s="201"/>
      <c r="CE1473" s="201"/>
      <c r="CG1473" s="223"/>
      <c r="CH1473" s="223"/>
      <c r="CI1473" s="223"/>
      <c r="CJ1473" s="223"/>
      <c r="CK1473" s="223"/>
      <c r="CL1473" s="223"/>
      <c r="CM1473" s="223"/>
      <c r="CN1473" s="223"/>
      <c r="CO1473" s="223"/>
      <c r="CP1473" s="223"/>
      <c r="CQ1473" s="223"/>
      <c r="CR1473" s="223"/>
      <c r="CS1473" s="223"/>
      <c r="CT1473" s="223"/>
      <c r="CU1473" s="223"/>
      <c r="CV1473" s="223"/>
      <c r="CW1473" s="201"/>
      <c r="CX1473" s="201"/>
    </row>
    <row r="1474" spans="3:102">
      <c r="C1474" s="116"/>
      <c r="E1474" s="205"/>
      <c r="F1474" s="205"/>
      <c r="G1474" s="205"/>
      <c r="H1474" s="205"/>
      <c r="I1474" s="205"/>
      <c r="K1474" s="114"/>
      <c r="L1474" s="114"/>
      <c r="M1474" s="114"/>
      <c r="N1474" s="114"/>
      <c r="O1474" s="114"/>
      <c r="Q1474" s="115"/>
      <c r="R1474" s="115"/>
      <c r="S1474" s="115"/>
      <c r="T1474" s="115"/>
      <c r="U1474" s="115"/>
      <c r="W1474" s="223"/>
      <c r="Z1474" s="205"/>
      <c r="AA1474" s="204"/>
      <c r="AB1474" s="204"/>
      <c r="AC1474" s="114"/>
      <c r="AD1474" s="221"/>
      <c r="AE1474" s="221"/>
      <c r="AF1474" s="115"/>
      <c r="AG1474" s="115"/>
      <c r="AH1474" s="115"/>
      <c r="AI1474" s="115"/>
      <c r="AJ1474" s="115"/>
      <c r="AK1474" s="202"/>
      <c r="AL1474" s="222"/>
      <c r="AO1474" s="205"/>
      <c r="AP1474" s="205"/>
      <c r="AQ1474" s="205"/>
      <c r="AR1474" s="205"/>
      <c r="AS1474" s="205"/>
      <c r="AT1474" s="205"/>
      <c r="AU1474" s="205"/>
      <c r="AV1474" s="205"/>
      <c r="AW1474" s="205"/>
      <c r="AX1474" s="205"/>
      <c r="AY1474" s="205"/>
      <c r="AZ1474" s="205"/>
      <c r="BA1474" s="205"/>
      <c r="BB1474" s="205"/>
      <c r="BC1474" s="205"/>
      <c r="BD1474" s="205"/>
      <c r="BE1474" s="215"/>
      <c r="BF1474" s="215"/>
      <c r="BG1474" s="215"/>
      <c r="BH1474" s="201"/>
      <c r="BJ1474" s="114"/>
      <c r="BK1474" s="114"/>
      <c r="BL1474" s="114"/>
      <c r="BM1474" s="114"/>
      <c r="BN1474" s="114"/>
      <c r="BP1474" s="114"/>
      <c r="BQ1474" s="115"/>
      <c r="BR1474" s="115"/>
      <c r="BS1474" s="115"/>
      <c r="BT1474" s="115"/>
      <c r="BU1474" s="115"/>
      <c r="BV1474" s="115"/>
      <c r="BW1474" s="115"/>
      <c r="BX1474" s="115"/>
      <c r="BY1474" s="115"/>
      <c r="BZ1474" s="115"/>
      <c r="CA1474" s="115"/>
      <c r="CB1474" s="115"/>
      <c r="CC1474" s="201"/>
      <c r="CD1474" s="201"/>
      <c r="CE1474" s="201"/>
      <c r="CG1474" s="223"/>
      <c r="CH1474" s="223"/>
      <c r="CI1474" s="223"/>
      <c r="CJ1474" s="223"/>
      <c r="CK1474" s="223"/>
      <c r="CL1474" s="223"/>
      <c r="CM1474" s="223"/>
      <c r="CN1474" s="223"/>
      <c r="CO1474" s="223"/>
      <c r="CP1474" s="223"/>
      <c r="CQ1474" s="223"/>
      <c r="CR1474" s="223"/>
      <c r="CS1474" s="223"/>
      <c r="CT1474" s="223"/>
      <c r="CU1474" s="223"/>
      <c r="CV1474" s="223"/>
      <c r="CW1474" s="201"/>
      <c r="CX1474" s="201"/>
    </row>
    <row r="1475" spans="3:102">
      <c r="C1475" s="116"/>
      <c r="E1475" s="205"/>
      <c r="F1475" s="205"/>
      <c r="G1475" s="205"/>
      <c r="H1475" s="205"/>
      <c r="I1475" s="205"/>
      <c r="K1475" s="114"/>
      <c r="L1475" s="114"/>
      <c r="M1475" s="114"/>
      <c r="N1475" s="114"/>
      <c r="O1475" s="114"/>
      <c r="Q1475" s="115"/>
      <c r="R1475" s="115"/>
      <c r="S1475" s="115"/>
      <c r="T1475" s="115"/>
      <c r="U1475" s="115"/>
      <c r="W1475" s="223"/>
      <c r="Z1475" s="205"/>
      <c r="AA1475" s="204"/>
      <c r="AB1475" s="204"/>
      <c r="AC1475" s="114"/>
      <c r="AD1475" s="221"/>
      <c r="AE1475" s="221"/>
      <c r="AF1475" s="115"/>
      <c r="AG1475" s="115"/>
      <c r="AH1475" s="115"/>
      <c r="AI1475" s="115"/>
      <c r="AJ1475" s="115"/>
      <c r="AK1475" s="202"/>
      <c r="AL1475" s="222"/>
      <c r="AO1475" s="205"/>
      <c r="AP1475" s="205"/>
      <c r="AQ1475" s="205"/>
      <c r="AR1475" s="205"/>
      <c r="AS1475" s="205"/>
      <c r="AT1475" s="205"/>
      <c r="AU1475" s="205"/>
      <c r="AV1475" s="205"/>
      <c r="AW1475" s="205"/>
      <c r="AX1475" s="205"/>
      <c r="AY1475" s="205"/>
      <c r="AZ1475" s="205"/>
      <c r="BA1475" s="205"/>
      <c r="BB1475" s="205"/>
      <c r="BC1475" s="205"/>
      <c r="BD1475" s="205"/>
      <c r="BE1475" s="215"/>
      <c r="BF1475" s="215"/>
      <c r="BG1475" s="215"/>
      <c r="BH1475" s="201"/>
      <c r="BJ1475" s="114"/>
      <c r="BK1475" s="114"/>
      <c r="BL1475" s="114"/>
      <c r="BM1475" s="114"/>
      <c r="BN1475" s="114"/>
      <c r="BP1475" s="114"/>
      <c r="BQ1475" s="115"/>
      <c r="BR1475" s="115"/>
      <c r="BS1475" s="115"/>
      <c r="BT1475" s="115"/>
      <c r="BU1475" s="115"/>
      <c r="BV1475" s="115"/>
      <c r="BW1475" s="115"/>
      <c r="BX1475" s="115"/>
      <c r="BY1475" s="115"/>
      <c r="BZ1475" s="115"/>
      <c r="CA1475" s="115"/>
      <c r="CB1475" s="115"/>
      <c r="CC1475" s="201"/>
      <c r="CD1475" s="201"/>
      <c r="CE1475" s="201"/>
      <c r="CG1475" s="223"/>
      <c r="CH1475" s="223"/>
      <c r="CI1475" s="223"/>
      <c r="CJ1475" s="223"/>
      <c r="CK1475" s="223"/>
      <c r="CL1475" s="223"/>
      <c r="CM1475" s="223"/>
      <c r="CN1475" s="223"/>
      <c r="CO1475" s="223"/>
      <c r="CP1475" s="223"/>
      <c r="CQ1475" s="223"/>
      <c r="CR1475" s="223"/>
      <c r="CS1475" s="223"/>
      <c r="CT1475" s="223"/>
      <c r="CU1475" s="223"/>
      <c r="CV1475" s="223"/>
      <c r="CW1475" s="201"/>
      <c r="CX1475" s="201"/>
    </row>
    <row r="1476" spans="3:102">
      <c r="C1476" s="116"/>
      <c r="E1476" s="205"/>
      <c r="F1476" s="205"/>
      <c r="G1476" s="205"/>
      <c r="H1476" s="205"/>
      <c r="I1476" s="205"/>
      <c r="K1476" s="114"/>
      <c r="L1476" s="114"/>
      <c r="M1476" s="114"/>
      <c r="N1476" s="114"/>
      <c r="O1476" s="114"/>
      <c r="Q1476" s="115"/>
      <c r="R1476" s="115"/>
      <c r="S1476" s="115"/>
      <c r="T1476" s="115"/>
      <c r="U1476" s="115"/>
      <c r="W1476" s="223"/>
      <c r="Z1476" s="205"/>
      <c r="AA1476" s="204"/>
      <c r="AB1476" s="204"/>
      <c r="AC1476" s="114"/>
      <c r="AD1476" s="221"/>
      <c r="AE1476" s="221"/>
      <c r="AF1476" s="115"/>
      <c r="AG1476" s="115"/>
      <c r="AH1476" s="115"/>
      <c r="AI1476" s="115"/>
      <c r="AJ1476" s="115"/>
      <c r="AK1476" s="202"/>
      <c r="AL1476" s="222"/>
      <c r="AO1476" s="205"/>
      <c r="AP1476" s="205"/>
      <c r="AQ1476" s="205"/>
      <c r="AR1476" s="205"/>
      <c r="AS1476" s="205"/>
      <c r="AT1476" s="205"/>
      <c r="AU1476" s="205"/>
      <c r="AV1476" s="205"/>
      <c r="AW1476" s="205"/>
      <c r="AX1476" s="205"/>
      <c r="AY1476" s="205"/>
      <c r="AZ1476" s="205"/>
      <c r="BA1476" s="205"/>
      <c r="BB1476" s="205"/>
      <c r="BC1476" s="205"/>
      <c r="BD1476" s="205"/>
      <c r="BE1476" s="215"/>
      <c r="BF1476" s="215"/>
      <c r="BG1476" s="215"/>
      <c r="BH1476" s="201"/>
      <c r="BJ1476" s="114"/>
      <c r="BK1476" s="114"/>
      <c r="BL1476" s="114"/>
      <c r="BM1476" s="114"/>
      <c r="BN1476" s="114"/>
      <c r="BP1476" s="114"/>
      <c r="BQ1476" s="115"/>
      <c r="BR1476" s="115"/>
      <c r="BS1476" s="115"/>
      <c r="BT1476" s="115"/>
      <c r="BU1476" s="115"/>
      <c r="BV1476" s="115"/>
      <c r="BW1476" s="115"/>
      <c r="BX1476" s="115"/>
      <c r="BY1476" s="115"/>
      <c r="BZ1476" s="115"/>
      <c r="CA1476" s="115"/>
      <c r="CB1476" s="115"/>
      <c r="CC1476" s="201"/>
      <c r="CD1476" s="201"/>
      <c r="CE1476" s="201"/>
      <c r="CG1476" s="223"/>
      <c r="CH1476" s="223"/>
      <c r="CI1476" s="223"/>
      <c r="CJ1476" s="223"/>
      <c r="CK1476" s="223"/>
      <c r="CL1476" s="223"/>
      <c r="CM1476" s="223"/>
      <c r="CN1476" s="223"/>
      <c r="CO1476" s="223"/>
      <c r="CP1476" s="223"/>
      <c r="CQ1476" s="223"/>
      <c r="CR1476" s="223"/>
      <c r="CS1476" s="223"/>
      <c r="CT1476" s="223"/>
      <c r="CU1476" s="223"/>
      <c r="CV1476" s="223"/>
      <c r="CW1476" s="201"/>
      <c r="CX1476" s="201"/>
    </row>
    <row r="1477" spans="3:102">
      <c r="C1477" s="116"/>
      <c r="E1477" s="205"/>
      <c r="F1477" s="205"/>
      <c r="G1477" s="205"/>
      <c r="H1477" s="205"/>
      <c r="I1477" s="205"/>
      <c r="K1477" s="114"/>
      <c r="L1477" s="114"/>
      <c r="M1477" s="114"/>
      <c r="N1477" s="114"/>
      <c r="O1477" s="114"/>
      <c r="Q1477" s="115"/>
      <c r="R1477" s="115"/>
      <c r="S1477" s="115"/>
      <c r="T1477" s="115"/>
      <c r="U1477" s="115"/>
      <c r="W1477" s="223"/>
      <c r="Z1477" s="205"/>
      <c r="AA1477" s="204"/>
      <c r="AB1477" s="204"/>
      <c r="AC1477" s="114"/>
      <c r="AD1477" s="221"/>
      <c r="AE1477" s="221"/>
      <c r="AF1477" s="115"/>
      <c r="AG1477" s="115"/>
      <c r="AH1477" s="115"/>
      <c r="AI1477" s="115"/>
      <c r="AJ1477" s="115"/>
      <c r="AK1477" s="202"/>
      <c r="AL1477" s="222"/>
      <c r="AO1477" s="205"/>
      <c r="AP1477" s="205"/>
      <c r="AQ1477" s="205"/>
      <c r="AR1477" s="205"/>
      <c r="AS1477" s="205"/>
      <c r="AT1477" s="205"/>
      <c r="AU1477" s="205"/>
      <c r="AV1477" s="205"/>
      <c r="AW1477" s="205"/>
      <c r="AX1477" s="205"/>
      <c r="AY1477" s="205"/>
      <c r="AZ1477" s="205"/>
      <c r="BA1477" s="205"/>
      <c r="BB1477" s="205"/>
      <c r="BC1477" s="205"/>
      <c r="BD1477" s="205"/>
      <c r="BE1477" s="215"/>
      <c r="BF1477" s="215"/>
      <c r="BG1477" s="215"/>
      <c r="BH1477" s="201"/>
      <c r="BJ1477" s="114"/>
      <c r="BK1477" s="114"/>
      <c r="BL1477" s="114"/>
      <c r="BM1477" s="114"/>
      <c r="BN1477" s="114"/>
      <c r="BP1477" s="114"/>
      <c r="BQ1477" s="115"/>
      <c r="BR1477" s="115"/>
      <c r="BS1477" s="115"/>
      <c r="BT1477" s="115"/>
      <c r="BU1477" s="115"/>
      <c r="BV1477" s="115"/>
      <c r="BW1477" s="115"/>
      <c r="BX1477" s="115"/>
      <c r="BY1477" s="115"/>
      <c r="BZ1477" s="115"/>
      <c r="CA1477" s="115"/>
      <c r="CB1477" s="115"/>
      <c r="CC1477" s="201"/>
      <c r="CD1477" s="201"/>
      <c r="CE1477" s="201"/>
      <c r="CG1477" s="223"/>
      <c r="CH1477" s="223"/>
      <c r="CI1477" s="223"/>
      <c r="CJ1477" s="223"/>
      <c r="CK1477" s="223"/>
      <c r="CL1477" s="223"/>
      <c r="CM1477" s="223"/>
      <c r="CN1477" s="223"/>
      <c r="CO1477" s="223"/>
      <c r="CP1477" s="223"/>
      <c r="CQ1477" s="223"/>
      <c r="CR1477" s="223"/>
      <c r="CS1477" s="223"/>
      <c r="CT1477" s="223"/>
      <c r="CU1477" s="223"/>
      <c r="CV1477" s="223"/>
      <c r="CW1477" s="201"/>
      <c r="CX1477" s="201"/>
    </row>
    <row r="1478" spans="3:102">
      <c r="C1478" s="116"/>
      <c r="E1478" s="205"/>
      <c r="F1478" s="205"/>
      <c r="G1478" s="205"/>
      <c r="H1478" s="205"/>
      <c r="I1478" s="205"/>
      <c r="K1478" s="114"/>
      <c r="L1478" s="114"/>
      <c r="M1478" s="114"/>
      <c r="N1478" s="114"/>
      <c r="O1478" s="114"/>
      <c r="Q1478" s="115"/>
      <c r="R1478" s="115"/>
      <c r="S1478" s="115"/>
      <c r="T1478" s="115"/>
      <c r="U1478" s="115"/>
      <c r="W1478" s="223"/>
      <c r="Z1478" s="205"/>
      <c r="AA1478" s="204"/>
      <c r="AB1478" s="204"/>
      <c r="AC1478" s="114"/>
      <c r="AD1478" s="221"/>
      <c r="AE1478" s="221"/>
      <c r="AF1478" s="115"/>
      <c r="AG1478" s="115"/>
      <c r="AH1478" s="115"/>
      <c r="AI1478" s="115"/>
      <c r="AJ1478" s="115"/>
      <c r="AK1478" s="202"/>
      <c r="AL1478" s="222"/>
      <c r="AO1478" s="205"/>
      <c r="AP1478" s="205"/>
      <c r="AQ1478" s="205"/>
      <c r="AR1478" s="205"/>
      <c r="AS1478" s="205"/>
      <c r="AT1478" s="205"/>
      <c r="AU1478" s="205"/>
      <c r="AV1478" s="205"/>
      <c r="AW1478" s="205"/>
      <c r="AX1478" s="205"/>
      <c r="AY1478" s="205"/>
      <c r="AZ1478" s="205"/>
      <c r="BA1478" s="205"/>
      <c r="BB1478" s="205"/>
      <c r="BC1478" s="205"/>
      <c r="BD1478" s="205"/>
      <c r="BE1478" s="215"/>
      <c r="BF1478" s="215"/>
      <c r="BG1478" s="215"/>
      <c r="BH1478" s="201"/>
      <c r="BJ1478" s="114"/>
      <c r="BK1478" s="114"/>
      <c r="BL1478" s="114"/>
      <c r="BM1478" s="114"/>
      <c r="BN1478" s="114"/>
      <c r="BP1478" s="114"/>
      <c r="BQ1478" s="115"/>
      <c r="BR1478" s="115"/>
      <c r="BS1478" s="115"/>
      <c r="BT1478" s="115"/>
      <c r="BU1478" s="115"/>
      <c r="BV1478" s="115"/>
      <c r="BW1478" s="115"/>
      <c r="BX1478" s="115"/>
      <c r="BY1478" s="115"/>
      <c r="BZ1478" s="115"/>
      <c r="CA1478" s="115"/>
      <c r="CB1478" s="115"/>
      <c r="CC1478" s="201"/>
      <c r="CD1478" s="201"/>
      <c r="CE1478" s="201"/>
      <c r="CG1478" s="223"/>
      <c r="CH1478" s="223"/>
      <c r="CI1478" s="223"/>
      <c r="CJ1478" s="223"/>
      <c r="CK1478" s="223"/>
      <c r="CL1478" s="223"/>
      <c r="CM1478" s="223"/>
      <c r="CN1478" s="223"/>
      <c r="CO1478" s="223"/>
      <c r="CP1478" s="223"/>
      <c r="CQ1478" s="223"/>
      <c r="CR1478" s="223"/>
      <c r="CS1478" s="223"/>
      <c r="CT1478" s="223"/>
      <c r="CU1478" s="223"/>
      <c r="CV1478" s="223"/>
      <c r="CW1478" s="201"/>
      <c r="CX1478" s="201"/>
    </row>
    <row r="1479" spans="3:102">
      <c r="C1479" s="116"/>
      <c r="E1479" s="205"/>
      <c r="F1479" s="205"/>
      <c r="G1479" s="205"/>
      <c r="H1479" s="205"/>
      <c r="I1479" s="205"/>
      <c r="K1479" s="114"/>
      <c r="L1479" s="114"/>
      <c r="M1479" s="114"/>
      <c r="N1479" s="114"/>
      <c r="O1479" s="114"/>
      <c r="Q1479" s="115"/>
      <c r="R1479" s="115"/>
      <c r="S1479" s="115"/>
      <c r="T1479" s="115"/>
      <c r="U1479" s="115"/>
      <c r="W1479" s="223"/>
      <c r="Z1479" s="205"/>
      <c r="AA1479" s="204"/>
      <c r="AB1479" s="204"/>
      <c r="AC1479" s="114"/>
      <c r="AD1479" s="221"/>
      <c r="AE1479" s="221"/>
      <c r="AF1479" s="115"/>
      <c r="AG1479" s="115"/>
      <c r="AH1479" s="115"/>
      <c r="AI1479" s="115"/>
      <c r="AJ1479" s="115"/>
      <c r="AK1479" s="202"/>
      <c r="AL1479" s="222"/>
      <c r="AO1479" s="205"/>
      <c r="AP1479" s="205"/>
      <c r="AQ1479" s="205"/>
      <c r="AR1479" s="205"/>
      <c r="AS1479" s="205"/>
      <c r="AT1479" s="205"/>
      <c r="AU1479" s="205"/>
      <c r="AV1479" s="205"/>
      <c r="AW1479" s="205"/>
      <c r="AX1479" s="205"/>
      <c r="AY1479" s="205"/>
      <c r="AZ1479" s="205"/>
      <c r="BA1479" s="205"/>
      <c r="BB1479" s="205"/>
      <c r="BC1479" s="205"/>
      <c r="BD1479" s="205"/>
      <c r="BE1479" s="215"/>
      <c r="BF1479" s="215"/>
      <c r="BG1479" s="215"/>
      <c r="BH1479" s="201"/>
      <c r="BJ1479" s="114"/>
      <c r="BK1479" s="114"/>
      <c r="BL1479" s="114"/>
      <c r="BM1479" s="114"/>
      <c r="BN1479" s="114"/>
      <c r="BP1479" s="114"/>
      <c r="BQ1479" s="115"/>
      <c r="BR1479" s="115"/>
      <c r="BS1479" s="115"/>
      <c r="BT1479" s="115"/>
      <c r="BU1479" s="115"/>
      <c r="BV1479" s="115"/>
      <c r="BW1479" s="115"/>
      <c r="BX1479" s="115"/>
      <c r="BY1479" s="115"/>
      <c r="BZ1479" s="115"/>
      <c r="CA1479" s="115"/>
      <c r="CB1479" s="115"/>
      <c r="CC1479" s="201"/>
      <c r="CD1479" s="201"/>
      <c r="CE1479" s="201"/>
      <c r="CG1479" s="223"/>
      <c r="CH1479" s="223"/>
      <c r="CI1479" s="223"/>
      <c r="CJ1479" s="223"/>
      <c r="CK1479" s="223"/>
      <c r="CL1479" s="223"/>
      <c r="CM1479" s="223"/>
      <c r="CN1479" s="223"/>
      <c r="CO1479" s="223"/>
      <c r="CP1479" s="223"/>
      <c r="CQ1479" s="223"/>
      <c r="CR1479" s="223"/>
      <c r="CS1479" s="223"/>
      <c r="CT1479" s="223"/>
      <c r="CU1479" s="223"/>
      <c r="CV1479" s="223"/>
      <c r="CW1479" s="201"/>
      <c r="CX1479" s="201"/>
    </row>
    <row r="1480" spans="3:102">
      <c r="C1480" s="116"/>
      <c r="E1480" s="205"/>
      <c r="F1480" s="205"/>
      <c r="G1480" s="205"/>
      <c r="H1480" s="205"/>
      <c r="I1480" s="205"/>
      <c r="K1480" s="114"/>
      <c r="L1480" s="114"/>
      <c r="M1480" s="114"/>
      <c r="N1480" s="114"/>
      <c r="O1480" s="114"/>
      <c r="Q1480" s="115"/>
      <c r="R1480" s="115"/>
      <c r="S1480" s="115"/>
      <c r="T1480" s="115"/>
      <c r="U1480" s="115"/>
      <c r="W1480" s="223"/>
      <c r="Z1480" s="205"/>
      <c r="AA1480" s="204"/>
      <c r="AB1480" s="204"/>
      <c r="AC1480" s="114"/>
      <c r="AD1480" s="221"/>
      <c r="AE1480" s="221"/>
      <c r="AF1480" s="115"/>
      <c r="AG1480" s="115"/>
      <c r="AH1480" s="115"/>
      <c r="AI1480" s="115"/>
      <c r="AJ1480" s="115"/>
      <c r="AK1480" s="202"/>
      <c r="AL1480" s="222"/>
      <c r="AO1480" s="205"/>
      <c r="AP1480" s="205"/>
      <c r="AQ1480" s="205"/>
      <c r="AR1480" s="205"/>
      <c r="AS1480" s="205"/>
      <c r="AT1480" s="205"/>
      <c r="AU1480" s="205"/>
      <c r="AV1480" s="205"/>
      <c r="AW1480" s="205"/>
      <c r="AX1480" s="205"/>
      <c r="AY1480" s="205"/>
      <c r="AZ1480" s="205"/>
      <c r="BA1480" s="205"/>
      <c r="BB1480" s="205"/>
      <c r="BC1480" s="205"/>
      <c r="BD1480" s="205"/>
      <c r="BE1480" s="215"/>
      <c r="BF1480" s="215"/>
      <c r="BG1480" s="215"/>
      <c r="BH1480" s="201"/>
      <c r="BJ1480" s="114"/>
      <c r="BK1480" s="114"/>
      <c r="BL1480" s="114"/>
      <c r="BM1480" s="114"/>
      <c r="BN1480" s="114"/>
      <c r="BP1480" s="114"/>
      <c r="BQ1480" s="115"/>
      <c r="BR1480" s="115"/>
      <c r="BS1480" s="115"/>
      <c r="BT1480" s="115"/>
      <c r="BU1480" s="115"/>
      <c r="BV1480" s="115"/>
      <c r="BW1480" s="115"/>
      <c r="BX1480" s="115"/>
      <c r="BY1480" s="115"/>
      <c r="BZ1480" s="115"/>
      <c r="CA1480" s="115"/>
      <c r="CB1480" s="115"/>
      <c r="CC1480" s="201"/>
      <c r="CD1480" s="201"/>
      <c r="CE1480" s="201"/>
      <c r="CG1480" s="223"/>
      <c r="CH1480" s="223"/>
      <c r="CI1480" s="223"/>
      <c r="CJ1480" s="223"/>
      <c r="CK1480" s="223"/>
      <c r="CL1480" s="223"/>
      <c r="CM1480" s="223"/>
      <c r="CN1480" s="223"/>
      <c r="CO1480" s="223"/>
      <c r="CP1480" s="223"/>
      <c r="CQ1480" s="223"/>
      <c r="CR1480" s="223"/>
      <c r="CS1480" s="223"/>
      <c r="CT1480" s="223"/>
      <c r="CU1480" s="223"/>
      <c r="CV1480" s="223"/>
      <c r="CW1480" s="201"/>
      <c r="CX1480" s="201"/>
    </row>
    <row r="1481" spans="3:102">
      <c r="C1481" s="116"/>
      <c r="E1481" s="205"/>
      <c r="F1481" s="205"/>
      <c r="G1481" s="205"/>
      <c r="H1481" s="205"/>
      <c r="I1481" s="205"/>
      <c r="K1481" s="114"/>
      <c r="L1481" s="114"/>
      <c r="M1481" s="114"/>
      <c r="N1481" s="114"/>
      <c r="O1481" s="114"/>
      <c r="Q1481" s="115"/>
      <c r="R1481" s="115"/>
      <c r="S1481" s="115"/>
      <c r="T1481" s="115"/>
      <c r="U1481" s="115"/>
      <c r="W1481" s="223"/>
      <c r="Z1481" s="205"/>
      <c r="AA1481" s="204"/>
      <c r="AB1481" s="204"/>
      <c r="AC1481" s="114"/>
      <c r="AD1481" s="221"/>
      <c r="AE1481" s="221"/>
      <c r="AF1481" s="115"/>
      <c r="AG1481" s="115"/>
      <c r="AH1481" s="115"/>
      <c r="AI1481" s="115"/>
      <c r="AJ1481" s="115"/>
      <c r="AK1481" s="202"/>
      <c r="AL1481" s="222"/>
      <c r="AO1481" s="205"/>
      <c r="AP1481" s="205"/>
      <c r="AQ1481" s="205"/>
      <c r="AR1481" s="205"/>
      <c r="AS1481" s="205"/>
      <c r="AT1481" s="205"/>
      <c r="AU1481" s="205"/>
      <c r="AV1481" s="205"/>
      <c r="AW1481" s="205"/>
      <c r="AX1481" s="205"/>
      <c r="AY1481" s="205"/>
      <c r="AZ1481" s="205"/>
      <c r="BA1481" s="205"/>
      <c r="BB1481" s="205"/>
      <c r="BC1481" s="205"/>
      <c r="BD1481" s="205"/>
      <c r="BE1481" s="215"/>
      <c r="BF1481" s="215"/>
      <c r="BG1481" s="215"/>
      <c r="BH1481" s="201"/>
      <c r="BJ1481" s="114"/>
      <c r="BK1481" s="114"/>
      <c r="BL1481" s="114"/>
      <c r="BM1481" s="114"/>
      <c r="BN1481" s="114"/>
      <c r="BP1481" s="114"/>
      <c r="BQ1481" s="115"/>
      <c r="BR1481" s="115"/>
      <c r="BS1481" s="115"/>
      <c r="BT1481" s="115"/>
      <c r="BU1481" s="115"/>
      <c r="BV1481" s="115"/>
      <c r="BW1481" s="115"/>
      <c r="BX1481" s="115"/>
      <c r="BY1481" s="115"/>
      <c r="BZ1481" s="115"/>
      <c r="CA1481" s="115"/>
      <c r="CB1481" s="115"/>
      <c r="CC1481" s="201"/>
      <c r="CD1481" s="201"/>
      <c r="CE1481" s="201"/>
      <c r="CG1481" s="223"/>
      <c r="CH1481" s="223"/>
      <c r="CI1481" s="223"/>
      <c r="CJ1481" s="223"/>
      <c r="CK1481" s="223"/>
      <c r="CL1481" s="223"/>
      <c r="CM1481" s="223"/>
      <c r="CN1481" s="223"/>
      <c r="CO1481" s="223"/>
      <c r="CP1481" s="223"/>
      <c r="CQ1481" s="223"/>
      <c r="CR1481" s="223"/>
      <c r="CS1481" s="223"/>
      <c r="CT1481" s="223"/>
      <c r="CU1481" s="223"/>
      <c r="CV1481" s="223"/>
      <c r="CW1481" s="201"/>
      <c r="CX1481" s="201"/>
    </row>
    <row r="1482" spans="3:102">
      <c r="C1482" s="116"/>
      <c r="E1482" s="205"/>
      <c r="F1482" s="205"/>
      <c r="G1482" s="205"/>
      <c r="H1482" s="205"/>
      <c r="I1482" s="205"/>
      <c r="K1482" s="114"/>
      <c r="L1482" s="114"/>
      <c r="M1482" s="114"/>
      <c r="N1482" s="114"/>
      <c r="O1482" s="114"/>
      <c r="Q1482" s="115"/>
      <c r="R1482" s="115"/>
      <c r="S1482" s="115"/>
      <c r="T1482" s="115"/>
      <c r="U1482" s="115"/>
      <c r="W1482" s="223"/>
      <c r="Z1482" s="205"/>
      <c r="AA1482" s="204"/>
      <c r="AB1482" s="204"/>
      <c r="AC1482" s="114"/>
      <c r="AD1482" s="221"/>
      <c r="AE1482" s="221"/>
      <c r="AF1482" s="115"/>
      <c r="AG1482" s="115"/>
      <c r="AH1482" s="115"/>
      <c r="AI1482" s="115"/>
      <c r="AJ1482" s="115"/>
      <c r="AK1482" s="202"/>
      <c r="AL1482" s="222"/>
      <c r="AO1482" s="205"/>
      <c r="AP1482" s="205"/>
      <c r="AQ1482" s="205"/>
      <c r="AR1482" s="205"/>
      <c r="AS1482" s="205"/>
      <c r="AT1482" s="205"/>
      <c r="AU1482" s="205"/>
      <c r="AV1482" s="205"/>
      <c r="AW1482" s="205"/>
      <c r="AX1482" s="205"/>
      <c r="AY1482" s="205"/>
      <c r="AZ1482" s="205"/>
      <c r="BA1482" s="205"/>
      <c r="BB1482" s="205"/>
      <c r="BC1482" s="205"/>
      <c r="BD1482" s="205"/>
      <c r="BE1482" s="215"/>
      <c r="BF1482" s="215"/>
      <c r="BG1482" s="215"/>
      <c r="BH1482" s="201"/>
      <c r="BJ1482" s="114"/>
      <c r="BK1482" s="114"/>
      <c r="BL1482" s="114"/>
      <c r="BM1482" s="114"/>
      <c r="BN1482" s="114"/>
      <c r="BP1482" s="114"/>
      <c r="BQ1482" s="115"/>
      <c r="BR1482" s="115"/>
      <c r="BS1482" s="115"/>
      <c r="BT1482" s="115"/>
      <c r="BU1482" s="115"/>
      <c r="BV1482" s="115"/>
      <c r="BW1482" s="115"/>
      <c r="BX1482" s="115"/>
      <c r="BY1482" s="115"/>
      <c r="BZ1482" s="115"/>
      <c r="CA1482" s="115"/>
      <c r="CB1482" s="115"/>
      <c r="CC1482" s="201"/>
      <c r="CD1482" s="201"/>
      <c r="CE1482" s="201"/>
      <c r="CG1482" s="223"/>
      <c r="CH1482" s="223"/>
      <c r="CI1482" s="223"/>
      <c r="CJ1482" s="223"/>
      <c r="CK1482" s="223"/>
      <c r="CL1482" s="223"/>
      <c r="CM1482" s="223"/>
      <c r="CN1482" s="223"/>
      <c r="CO1482" s="223"/>
      <c r="CP1482" s="223"/>
      <c r="CQ1482" s="223"/>
      <c r="CR1482" s="223"/>
      <c r="CS1482" s="223"/>
      <c r="CT1482" s="223"/>
      <c r="CU1482" s="223"/>
      <c r="CV1482" s="223"/>
      <c r="CW1482" s="201"/>
      <c r="CX1482" s="201"/>
    </row>
    <row r="1483" spans="3:102">
      <c r="C1483" s="116"/>
      <c r="E1483" s="205"/>
      <c r="F1483" s="205"/>
      <c r="G1483" s="205"/>
      <c r="H1483" s="205"/>
      <c r="I1483" s="205"/>
      <c r="K1483" s="114"/>
      <c r="L1483" s="114"/>
      <c r="M1483" s="114"/>
      <c r="N1483" s="114"/>
      <c r="O1483" s="114"/>
      <c r="Q1483" s="115"/>
      <c r="R1483" s="115"/>
      <c r="S1483" s="115"/>
      <c r="T1483" s="115"/>
      <c r="U1483" s="115"/>
      <c r="W1483" s="223"/>
      <c r="Z1483" s="205"/>
      <c r="AA1483" s="204"/>
      <c r="AB1483" s="204"/>
      <c r="AC1483" s="114"/>
      <c r="AD1483" s="221"/>
      <c r="AE1483" s="221"/>
      <c r="AF1483" s="115"/>
      <c r="AG1483" s="115"/>
      <c r="AH1483" s="115"/>
      <c r="AI1483" s="115"/>
      <c r="AJ1483" s="115"/>
      <c r="AK1483" s="202"/>
      <c r="AL1483" s="222"/>
      <c r="AO1483" s="205"/>
      <c r="AP1483" s="205"/>
      <c r="AQ1483" s="205"/>
      <c r="AR1483" s="205"/>
      <c r="AS1483" s="205"/>
      <c r="AT1483" s="205"/>
      <c r="AU1483" s="205"/>
      <c r="AV1483" s="205"/>
      <c r="AW1483" s="205"/>
      <c r="AX1483" s="205"/>
      <c r="AY1483" s="205"/>
      <c r="AZ1483" s="205"/>
      <c r="BA1483" s="205"/>
      <c r="BB1483" s="205"/>
      <c r="BC1483" s="205"/>
      <c r="BD1483" s="205"/>
      <c r="BE1483" s="215"/>
      <c r="BF1483" s="215"/>
      <c r="BG1483" s="215"/>
      <c r="BH1483" s="201"/>
      <c r="BJ1483" s="114"/>
      <c r="BK1483" s="114"/>
      <c r="BL1483" s="114"/>
      <c r="BM1483" s="114"/>
      <c r="BN1483" s="114"/>
      <c r="BP1483" s="114"/>
      <c r="BQ1483" s="115"/>
      <c r="BR1483" s="115"/>
      <c r="BS1483" s="115"/>
      <c r="BT1483" s="115"/>
      <c r="BU1483" s="115"/>
      <c r="BV1483" s="115"/>
      <c r="BW1483" s="115"/>
      <c r="BX1483" s="115"/>
      <c r="BY1483" s="115"/>
      <c r="BZ1483" s="115"/>
      <c r="CA1483" s="115"/>
      <c r="CB1483" s="115"/>
      <c r="CC1483" s="201"/>
      <c r="CD1483" s="201"/>
      <c r="CE1483" s="201"/>
      <c r="CG1483" s="223"/>
      <c r="CH1483" s="223"/>
      <c r="CI1483" s="223"/>
      <c r="CJ1483" s="223"/>
      <c r="CK1483" s="223"/>
      <c r="CL1483" s="223"/>
      <c r="CM1483" s="223"/>
      <c r="CN1483" s="223"/>
      <c r="CO1483" s="223"/>
      <c r="CP1483" s="223"/>
      <c r="CQ1483" s="223"/>
      <c r="CR1483" s="223"/>
      <c r="CS1483" s="223"/>
      <c r="CT1483" s="223"/>
      <c r="CU1483" s="223"/>
      <c r="CV1483" s="223"/>
      <c r="CW1483" s="201"/>
      <c r="CX1483" s="201"/>
    </row>
    <row r="1484" spans="3:102">
      <c r="C1484" s="116"/>
      <c r="E1484" s="205"/>
      <c r="F1484" s="205"/>
      <c r="G1484" s="205"/>
      <c r="H1484" s="205"/>
      <c r="I1484" s="205"/>
      <c r="K1484" s="114"/>
      <c r="L1484" s="114"/>
      <c r="M1484" s="114"/>
      <c r="N1484" s="114"/>
      <c r="O1484" s="114"/>
      <c r="Q1484" s="115"/>
      <c r="R1484" s="115"/>
      <c r="S1484" s="115"/>
      <c r="T1484" s="115"/>
      <c r="U1484" s="115"/>
      <c r="W1484" s="223"/>
      <c r="Z1484" s="205"/>
      <c r="AA1484" s="204"/>
      <c r="AB1484" s="204"/>
      <c r="AC1484" s="114"/>
      <c r="AD1484" s="221"/>
      <c r="AE1484" s="221"/>
      <c r="AF1484" s="115"/>
      <c r="AG1484" s="115"/>
      <c r="AH1484" s="115"/>
      <c r="AI1484" s="115"/>
      <c r="AJ1484" s="115"/>
      <c r="AK1484" s="202"/>
      <c r="AL1484" s="222"/>
      <c r="AO1484" s="205"/>
      <c r="AP1484" s="205"/>
      <c r="AQ1484" s="205"/>
      <c r="AR1484" s="205"/>
      <c r="AS1484" s="205"/>
      <c r="AT1484" s="205"/>
      <c r="AU1484" s="205"/>
      <c r="AV1484" s="205"/>
      <c r="AW1484" s="205"/>
      <c r="AX1484" s="205"/>
      <c r="AY1484" s="205"/>
      <c r="AZ1484" s="205"/>
      <c r="BA1484" s="205"/>
      <c r="BB1484" s="205"/>
      <c r="BC1484" s="205"/>
      <c r="BD1484" s="205"/>
      <c r="BE1484" s="215"/>
      <c r="BF1484" s="215"/>
      <c r="BG1484" s="215"/>
      <c r="BH1484" s="201"/>
      <c r="BJ1484" s="114"/>
      <c r="BK1484" s="114"/>
      <c r="BL1484" s="114"/>
      <c r="BM1484" s="114"/>
      <c r="BN1484" s="114"/>
      <c r="BP1484" s="114"/>
      <c r="BQ1484" s="115"/>
      <c r="BR1484" s="115"/>
      <c r="BS1484" s="115"/>
      <c r="BT1484" s="115"/>
      <c r="BU1484" s="115"/>
      <c r="BV1484" s="115"/>
      <c r="BW1484" s="115"/>
      <c r="BX1484" s="115"/>
      <c r="BY1484" s="115"/>
      <c r="BZ1484" s="115"/>
      <c r="CA1484" s="115"/>
      <c r="CB1484" s="115"/>
      <c r="CC1484" s="201"/>
      <c r="CD1484" s="201"/>
      <c r="CE1484" s="201"/>
      <c r="CG1484" s="223"/>
      <c r="CH1484" s="223"/>
      <c r="CI1484" s="223"/>
      <c r="CJ1484" s="223"/>
      <c r="CK1484" s="223"/>
      <c r="CL1484" s="223"/>
      <c r="CM1484" s="223"/>
      <c r="CN1484" s="223"/>
      <c r="CO1484" s="223"/>
      <c r="CP1484" s="223"/>
      <c r="CQ1484" s="223"/>
      <c r="CR1484" s="223"/>
      <c r="CS1484" s="223"/>
      <c r="CT1484" s="223"/>
      <c r="CU1484" s="223"/>
      <c r="CV1484" s="223"/>
      <c r="CW1484" s="201"/>
      <c r="CX1484" s="201"/>
    </row>
    <row r="1485" spans="3:102">
      <c r="C1485" s="116"/>
      <c r="E1485" s="205"/>
      <c r="F1485" s="205"/>
      <c r="G1485" s="205"/>
      <c r="H1485" s="205"/>
      <c r="I1485" s="205"/>
      <c r="K1485" s="114"/>
      <c r="L1485" s="114"/>
      <c r="M1485" s="114"/>
      <c r="N1485" s="114"/>
      <c r="O1485" s="114"/>
      <c r="Q1485" s="115"/>
      <c r="R1485" s="115"/>
      <c r="S1485" s="115"/>
      <c r="T1485" s="115"/>
      <c r="U1485" s="115"/>
      <c r="W1485" s="223"/>
      <c r="Z1485" s="205"/>
      <c r="AA1485" s="204"/>
      <c r="AB1485" s="204"/>
      <c r="AC1485" s="114"/>
      <c r="AD1485" s="221"/>
      <c r="AE1485" s="221"/>
      <c r="AF1485" s="115"/>
      <c r="AG1485" s="115"/>
      <c r="AH1485" s="115"/>
      <c r="AI1485" s="115"/>
      <c r="AJ1485" s="115"/>
      <c r="AK1485" s="202"/>
      <c r="AL1485" s="222"/>
      <c r="AO1485" s="205"/>
      <c r="AP1485" s="205"/>
      <c r="AQ1485" s="205"/>
      <c r="AR1485" s="205"/>
      <c r="AS1485" s="205"/>
      <c r="AT1485" s="205"/>
      <c r="AU1485" s="205"/>
      <c r="AV1485" s="205"/>
      <c r="AW1485" s="205"/>
      <c r="AX1485" s="205"/>
      <c r="AY1485" s="205"/>
      <c r="AZ1485" s="205"/>
      <c r="BA1485" s="205"/>
      <c r="BB1485" s="205"/>
      <c r="BC1485" s="205"/>
      <c r="BD1485" s="205"/>
      <c r="BE1485" s="215"/>
      <c r="BF1485" s="215"/>
      <c r="BG1485" s="215"/>
      <c r="BH1485" s="201"/>
      <c r="BJ1485" s="114"/>
      <c r="BK1485" s="114"/>
      <c r="BL1485" s="114"/>
      <c r="BM1485" s="114"/>
      <c r="BN1485" s="114"/>
      <c r="BP1485" s="114"/>
      <c r="BQ1485" s="115"/>
      <c r="BR1485" s="115"/>
      <c r="BS1485" s="115"/>
      <c r="BT1485" s="115"/>
      <c r="BU1485" s="115"/>
      <c r="BV1485" s="115"/>
      <c r="BW1485" s="115"/>
      <c r="BX1485" s="115"/>
      <c r="BY1485" s="115"/>
      <c r="BZ1485" s="115"/>
      <c r="CA1485" s="115"/>
      <c r="CB1485" s="115"/>
      <c r="CC1485" s="201"/>
      <c r="CD1485" s="201"/>
      <c r="CE1485" s="201"/>
      <c r="CG1485" s="223"/>
      <c r="CH1485" s="223"/>
      <c r="CI1485" s="223"/>
      <c r="CJ1485" s="223"/>
      <c r="CK1485" s="223"/>
      <c r="CL1485" s="223"/>
      <c r="CM1485" s="223"/>
      <c r="CN1485" s="223"/>
      <c r="CO1485" s="223"/>
      <c r="CP1485" s="223"/>
      <c r="CQ1485" s="223"/>
      <c r="CR1485" s="223"/>
      <c r="CS1485" s="223"/>
      <c r="CT1485" s="223"/>
      <c r="CU1485" s="223"/>
      <c r="CV1485" s="223"/>
      <c r="CW1485" s="201"/>
      <c r="CX1485" s="201"/>
    </row>
    <row r="1486" spans="3:102">
      <c r="C1486" s="116"/>
      <c r="E1486" s="205"/>
      <c r="F1486" s="205"/>
      <c r="G1486" s="205"/>
      <c r="H1486" s="205"/>
      <c r="I1486" s="205"/>
      <c r="K1486" s="114"/>
      <c r="L1486" s="114"/>
      <c r="M1486" s="114"/>
      <c r="N1486" s="114"/>
      <c r="O1486" s="114"/>
      <c r="Q1486" s="115"/>
      <c r="R1486" s="115"/>
      <c r="S1486" s="115"/>
      <c r="T1486" s="115"/>
      <c r="U1486" s="115"/>
      <c r="W1486" s="223"/>
      <c r="Z1486" s="205"/>
      <c r="AA1486" s="204"/>
      <c r="AB1486" s="204"/>
      <c r="AC1486" s="114"/>
      <c r="AD1486" s="221"/>
      <c r="AE1486" s="221"/>
      <c r="AF1486" s="115"/>
      <c r="AG1486" s="115"/>
      <c r="AH1486" s="115"/>
      <c r="AI1486" s="115"/>
      <c r="AJ1486" s="115"/>
      <c r="AK1486" s="202"/>
      <c r="AL1486" s="222"/>
      <c r="AO1486" s="205"/>
      <c r="AP1486" s="205"/>
      <c r="AQ1486" s="205"/>
      <c r="AR1486" s="205"/>
      <c r="AS1486" s="205"/>
      <c r="AT1486" s="205"/>
      <c r="AU1486" s="205"/>
      <c r="AV1486" s="205"/>
      <c r="AW1486" s="205"/>
      <c r="AX1486" s="205"/>
      <c r="AY1486" s="205"/>
      <c r="AZ1486" s="205"/>
      <c r="BA1486" s="205"/>
      <c r="BB1486" s="205"/>
      <c r="BC1486" s="205"/>
      <c r="BD1486" s="205"/>
      <c r="BE1486" s="215"/>
      <c r="BF1486" s="215"/>
      <c r="BG1486" s="215"/>
      <c r="BH1486" s="201"/>
      <c r="BJ1486" s="114"/>
      <c r="BK1486" s="114"/>
      <c r="BL1486" s="114"/>
      <c r="BM1486" s="114"/>
      <c r="BN1486" s="114"/>
      <c r="BP1486" s="114"/>
      <c r="BQ1486" s="115"/>
      <c r="BR1486" s="115"/>
      <c r="BS1486" s="115"/>
      <c r="BT1486" s="115"/>
      <c r="BU1486" s="115"/>
      <c r="BV1486" s="115"/>
      <c r="BW1486" s="115"/>
      <c r="BX1486" s="115"/>
      <c r="BY1486" s="115"/>
      <c r="BZ1486" s="115"/>
      <c r="CA1486" s="115"/>
      <c r="CB1486" s="115"/>
      <c r="CC1486" s="201"/>
      <c r="CD1486" s="201"/>
      <c r="CE1486" s="201"/>
      <c r="CG1486" s="223"/>
      <c r="CH1486" s="223"/>
      <c r="CI1486" s="223"/>
      <c r="CJ1486" s="223"/>
      <c r="CK1486" s="223"/>
      <c r="CL1486" s="223"/>
      <c r="CM1486" s="223"/>
      <c r="CN1486" s="223"/>
      <c r="CO1486" s="223"/>
      <c r="CP1486" s="223"/>
      <c r="CQ1486" s="223"/>
      <c r="CR1486" s="223"/>
      <c r="CS1486" s="223"/>
      <c r="CT1486" s="223"/>
      <c r="CU1486" s="223"/>
      <c r="CV1486" s="223"/>
      <c r="CW1486" s="201"/>
      <c r="CX1486" s="201"/>
    </row>
    <row r="1487" spans="3:102">
      <c r="C1487" s="116"/>
      <c r="E1487" s="205"/>
      <c r="F1487" s="205"/>
      <c r="G1487" s="205"/>
      <c r="H1487" s="205"/>
      <c r="I1487" s="205"/>
      <c r="K1487" s="114"/>
      <c r="L1487" s="114"/>
      <c r="M1487" s="114"/>
      <c r="N1487" s="114"/>
      <c r="O1487" s="114"/>
      <c r="Q1487" s="115"/>
      <c r="R1487" s="115"/>
      <c r="S1487" s="115"/>
      <c r="T1487" s="115"/>
      <c r="U1487" s="115"/>
      <c r="W1487" s="223"/>
      <c r="Z1487" s="205"/>
      <c r="AA1487" s="204"/>
      <c r="AB1487" s="204"/>
      <c r="AC1487" s="114"/>
      <c r="AD1487" s="221"/>
      <c r="AE1487" s="221"/>
      <c r="AF1487" s="115"/>
      <c r="AG1487" s="115"/>
      <c r="AH1487" s="115"/>
      <c r="AI1487" s="115"/>
      <c r="AJ1487" s="115"/>
      <c r="AK1487" s="202"/>
      <c r="AL1487" s="222"/>
      <c r="AO1487" s="205"/>
      <c r="AP1487" s="205"/>
      <c r="AQ1487" s="205"/>
      <c r="AR1487" s="205"/>
      <c r="AS1487" s="205"/>
      <c r="AT1487" s="205"/>
      <c r="AU1487" s="205"/>
      <c r="AV1487" s="205"/>
      <c r="AW1487" s="205"/>
      <c r="AX1487" s="205"/>
      <c r="AY1487" s="205"/>
      <c r="AZ1487" s="205"/>
      <c r="BA1487" s="205"/>
      <c r="BB1487" s="205"/>
      <c r="BC1487" s="205"/>
      <c r="BD1487" s="205"/>
      <c r="BE1487" s="215"/>
      <c r="BF1487" s="215"/>
      <c r="BG1487" s="215"/>
      <c r="BH1487" s="201"/>
      <c r="BJ1487" s="114"/>
      <c r="BK1487" s="114"/>
      <c r="BL1487" s="114"/>
      <c r="BM1487" s="114"/>
      <c r="BN1487" s="114"/>
      <c r="BP1487" s="114"/>
      <c r="BQ1487" s="115"/>
      <c r="BR1487" s="115"/>
      <c r="BS1487" s="115"/>
      <c r="BT1487" s="115"/>
      <c r="BU1487" s="115"/>
      <c r="BV1487" s="115"/>
      <c r="BW1487" s="115"/>
      <c r="BX1487" s="115"/>
      <c r="BY1487" s="115"/>
      <c r="BZ1487" s="115"/>
      <c r="CA1487" s="115"/>
      <c r="CB1487" s="115"/>
      <c r="CC1487" s="201"/>
      <c r="CD1487" s="201"/>
      <c r="CE1487" s="201"/>
      <c r="CG1487" s="223"/>
      <c r="CH1487" s="223"/>
      <c r="CI1487" s="223"/>
      <c r="CJ1487" s="223"/>
      <c r="CK1487" s="223"/>
      <c r="CL1487" s="223"/>
      <c r="CM1487" s="223"/>
      <c r="CN1487" s="223"/>
      <c r="CO1487" s="223"/>
      <c r="CP1487" s="223"/>
      <c r="CQ1487" s="223"/>
      <c r="CR1487" s="223"/>
      <c r="CS1487" s="223"/>
      <c r="CT1487" s="223"/>
      <c r="CU1487" s="223"/>
      <c r="CV1487" s="223"/>
      <c r="CW1487" s="201"/>
      <c r="CX1487" s="201"/>
    </row>
    <row r="1488" spans="3:102">
      <c r="C1488" s="116"/>
      <c r="E1488" s="205"/>
      <c r="F1488" s="205"/>
      <c r="G1488" s="205"/>
      <c r="H1488" s="205"/>
      <c r="I1488" s="205"/>
      <c r="K1488" s="114"/>
      <c r="L1488" s="114"/>
      <c r="M1488" s="114"/>
      <c r="N1488" s="114"/>
      <c r="O1488" s="114"/>
      <c r="Q1488" s="115"/>
      <c r="R1488" s="115"/>
      <c r="S1488" s="115"/>
      <c r="T1488" s="115"/>
      <c r="U1488" s="115"/>
      <c r="W1488" s="223"/>
      <c r="Z1488" s="205"/>
      <c r="AA1488" s="204"/>
      <c r="AB1488" s="204"/>
      <c r="AC1488" s="114"/>
      <c r="AD1488" s="221"/>
      <c r="AE1488" s="221"/>
      <c r="AF1488" s="115"/>
      <c r="AG1488" s="115"/>
      <c r="AH1488" s="115"/>
      <c r="AI1488" s="115"/>
      <c r="AJ1488" s="115"/>
      <c r="AK1488" s="202"/>
      <c r="AL1488" s="222"/>
      <c r="AO1488" s="205"/>
      <c r="AP1488" s="205"/>
      <c r="AQ1488" s="205"/>
      <c r="AR1488" s="205"/>
      <c r="AS1488" s="205"/>
      <c r="AT1488" s="205"/>
      <c r="AU1488" s="205"/>
      <c r="AV1488" s="205"/>
      <c r="AW1488" s="205"/>
      <c r="AX1488" s="205"/>
      <c r="AY1488" s="205"/>
      <c r="AZ1488" s="205"/>
      <c r="BA1488" s="205"/>
      <c r="BB1488" s="205"/>
      <c r="BC1488" s="205"/>
      <c r="BD1488" s="205"/>
      <c r="BE1488" s="215"/>
      <c r="BF1488" s="215"/>
      <c r="BG1488" s="215"/>
      <c r="BH1488" s="201"/>
      <c r="BJ1488" s="114"/>
      <c r="BK1488" s="114"/>
      <c r="BL1488" s="114"/>
      <c r="BM1488" s="114"/>
      <c r="BN1488" s="114"/>
      <c r="BP1488" s="114"/>
      <c r="BQ1488" s="115"/>
      <c r="BR1488" s="115"/>
      <c r="BS1488" s="115"/>
      <c r="BT1488" s="115"/>
      <c r="BU1488" s="115"/>
      <c r="BV1488" s="115"/>
      <c r="BW1488" s="115"/>
      <c r="BX1488" s="115"/>
      <c r="BY1488" s="115"/>
      <c r="BZ1488" s="115"/>
      <c r="CA1488" s="115"/>
      <c r="CB1488" s="115"/>
      <c r="CC1488" s="201"/>
      <c r="CD1488" s="201"/>
      <c r="CE1488" s="201"/>
      <c r="CG1488" s="223"/>
      <c r="CH1488" s="223"/>
      <c r="CI1488" s="223"/>
      <c r="CJ1488" s="223"/>
      <c r="CK1488" s="223"/>
      <c r="CL1488" s="223"/>
      <c r="CM1488" s="223"/>
      <c r="CN1488" s="223"/>
      <c r="CO1488" s="223"/>
      <c r="CP1488" s="223"/>
      <c r="CQ1488" s="223"/>
      <c r="CR1488" s="223"/>
      <c r="CS1488" s="223"/>
      <c r="CT1488" s="223"/>
      <c r="CU1488" s="223"/>
      <c r="CV1488" s="223"/>
      <c r="CW1488" s="201"/>
      <c r="CX1488" s="201"/>
    </row>
    <row r="1489" spans="3:102">
      <c r="C1489" s="116"/>
      <c r="E1489" s="205"/>
      <c r="F1489" s="205"/>
      <c r="G1489" s="205"/>
      <c r="H1489" s="205"/>
      <c r="I1489" s="205"/>
      <c r="K1489" s="114"/>
      <c r="L1489" s="114"/>
      <c r="M1489" s="114"/>
      <c r="N1489" s="114"/>
      <c r="O1489" s="114"/>
      <c r="Q1489" s="115"/>
      <c r="R1489" s="115"/>
      <c r="S1489" s="115"/>
      <c r="T1489" s="115"/>
      <c r="U1489" s="115"/>
      <c r="W1489" s="223"/>
      <c r="Z1489" s="205"/>
      <c r="AA1489" s="204"/>
      <c r="AB1489" s="204"/>
      <c r="AC1489" s="114"/>
      <c r="AD1489" s="221"/>
      <c r="AE1489" s="221"/>
      <c r="AF1489" s="115"/>
      <c r="AG1489" s="115"/>
      <c r="AH1489" s="115"/>
      <c r="AI1489" s="115"/>
      <c r="AJ1489" s="115"/>
      <c r="AK1489" s="202"/>
      <c r="AL1489" s="222"/>
      <c r="AO1489" s="205"/>
      <c r="AP1489" s="205"/>
      <c r="AQ1489" s="205"/>
      <c r="AR1489" s="205"/>
      <c r="AS1489" s="205"/>
      <c r="AT1489" s="205"/>
      <c r="AU1489" s="205"/>
      <c r="AV1489" s="205"/>
      <c r="AW1489" s="205"/>
      <c r="AX1489" s="205"/>
      <c r="AY1489" s="205"/>
      <c r="AZ1489" s="205"/>
      <c r="BA1489" s="205"/>
      <c r="BB1489" s="205"/>
      <c r="BC1489" s="205"/>
      <c r="BD1489" s="205"/>
      <c r="BE1489" s="215"/>
      <c r="BF1489" s="215"/>
      <c r="BG1489" s="215"/>
      <c r="BH1489" s="201"/>
      <c r="BJ1489" s="114"/>
      <c r="BK1489" s="114"/>
      <c r="BL1489" s="114"/>
      <c r="BM1489" s="114"/>
      <c r="BN1489" s="114"/>
      <c r="BP1489" s="114"/>
      <c r="BQ1489" s="115"/>
      <c r="BR1489" s="115"/>
      <c r="BS1489" s="115"/>
      <c r="BT1489" s="115"/>
      <c r="BU1489" s="115"/>
      <c r="BV1489" s="115"/>
      <c r="BW1489" s="115"/>
      <c r="BX1489" s="115"/>
      <c r="BY1489" s="115"/>
      <c r="BZ1489" s="115"/>
      <c r="CA1489" s="115"/>
      <c r="CB1489" s="115"/>
      <c r="CC1489" s="201"/>
      <c r="CD1489" s="201"/>
      <c r="CE1489" s="201"/>
      <c r="CG1489" s="223"/>
      <c r="CH1489" s="223"/>
      <c r="CI1489" s="223"/>
      <c r="CJ1489" s="223"/>
      <c r="CK1489" s="223"/>
      <c r="CL1489" s="223"/>
      <c r="CM1489" s="223"/>
      <c r="CN1489" s="223"/>
      <c r="CO1489" s="223"/>
      <c r="CP1489" s="223"/>
      <c r="CQ1489" s="223"/>
      <c r="CR1489" s="223"/>
      <c r="CS1489" s="223"/>
      <c r="CT1489" s="223"/>
      <c r="CU1489" s="223"/>
      <c r="CV1489" s="223"/>
      <c r="CW1489" s="201"/>
      <c r="CX1489" s="201"/>
    </row>
    <row r="1490" spans="3:102">
      <c r="C1490" s="116"/>
      <c r="E1490" s="205"/>
      <c r="F1490" s="205"/>
      <c r="G1490" s="205"/>
      <c r="H1490" s="205"/>
      <c r="I1490" s="205"/>
      <c r="K1490" s="114"/>
      <c r="L1490" s="114"/>
      <c r="M1490" s="114"/>
      <c r="N1490" s="114"/>
      <c r="O1490" s="114"/>
      <c r="Q1490" s="115"/>
      <c r="R1490" s="115"/>
      <c r="S1490" s="115"/>
      <c r="T1490" s="115"/>
      <c r="U1490" s="115"/>
      <c r="W1490" s="223"/>
      <c r="Z1490" s="205"/>
      <c r="AA1490" s="204"/>
      <c r="AB1490" s="204"/>
      <c r="AC1490" s="114"/>
      <c r="AD1490" s="221"/>
      <c r="AE1490" s="221"/>
      <c r="AF1490" s="115"/>
      <c r="AG1490" s="115"/>
      <c r="AH1490" s="115"/>
      <c r="AI1490" s="115"/>
      <c r="AJ1490" s="115"/>
      <c r="AK1490" s="202"/>
      <c r="AL1490" s="222"/>
      <c r="AO1490" s="205"/>
      <c r="AP1490" s="205"/>
      <c r="AQ1490" s="205"/>
      <c r="AR1490" s="205"/>
      <c r="AS1490" s="205"/>
      <c r="AT1490" s="205"/>
      <c r="AU1490" s="205"/>
      <c r="AV1490" s="205"/>
      <c r="AW1490" s="205"/>
      <c r="AX1490" s="205"/>
      <c r="AY1490" s="205"/>
      <c r="AZ1490" s="205"/>
      <c r="BA1490" s="205"/>
      <c r="BB1490" s="205"/>
      <c r="BC1490" s="205"/>
      <c r="BD1490" s="205"/>
      <c r="BE1490" s="215"/>
      <c r="BF1490" s="215"/>
      <c r="BG1490" s="215"/>
      <c r="BH1490" s="201"/>
      <c r="BJ1490" s="114"/>
      <c r="BK1490" s="114"/>
      <c r="BL1490" s="114"/>
      <c r="BM1490" s="114"/>
      <c r="BN1490" s="114"/>
      <c r="BP1490" s="114"/>
      <c r="BQ1490" s="115"/>
      <c r="BR1490" s="115"/>
      <c r="BS1490" s="115"/>
      <c r="BT1490" s="115"/>
      <c r="BU1490" s="115"/>
      <c r="BV1490" s="115"/>
      <c r="BW1490" s="115"/>
      <c r="BX1490" s="115"/>
      <c r="BY1490" s="115"/>
      <c r="BZ1490" s="115"/>
      <c r="CA1490" s="115"/>
      <c r="CB1490" s="115"/>
      <c r="CC1490" s="201"/>
      <c r="CD1490" s="201"/>
      <c r="CE1490" s="201"/>
      <c r="CG1490" s="223"/>
      <c r="CH1490" s="223"/>
      <c r="CI1490" s="223"/>
      <c r="CJ1490" s="223"/>
      <c r="CK1490" s="223"/>
      <c r="CL1490" s="223"/>
      <c r="CM1490" s="223"/>
      <c r="CN1490" s="223"/>
      <c r="CO1490" s="223"/>
      <c r="CP1490" s="223"/>
      <c r="CQ1490" s="223"/>
      <c r="CR1490" s="223"/>
      <c r="CS1490" s="223"/>
      <c r="CT1490" s="223"/>
      <c r="CU1490" s="223"/>
      <c r="CV1490" s="223"/>
      <c r="CW1490" s="201"/>
      <c r="CX1490" s="201"/>
    </row>
    <row r="1491" spans="3:102">
      <c r="C1491" s="116"/>
      <c r="E1491" s="205"/>
      <c r="F1491" s="205"/>
      <c r="G1491" s="205"/>
      <c r="H1491" s="205"/>
      <c r="I1491" s="205"/>
      <c r="K1491" s="114"/>
      <c r="L1491" s="114"/>
      <c r="M1491" s="114"/>
      <c r="N1491" s="114"/>
      <c r="O1491" s="114"/>
      <c r="Q1491" s="115"/>
      <c r="R1491" s="115"/>
      <c r="S1491" s="115"/>
      <c r="T1491" s="115"/>
      <c r="U1491" s="115"/>
      <c r="W1491" s="223"/>
      <c r="Z1491" s="205"/>
      <c r="AA1491" s="204"/>
      <c r="AB1491" s="204"/>
      <c r="AC1491" s="114"/>
      <c r="AD1491" s="221"/>
      <c r="AE1491" s="221"/>
      <c r="AF1491" s="115"/>
      <c r="AG1491" s="115"/>
      <c r="AH1491" s="115"/>
      <c r="AI1491" s="115"/>
      <c r="AJ1491" s="115"/>
      <c r="AK1491" s="202"/>
      <c r="AL1491" s="222"/>
      <c r="AO1491" s="205"/>
      <c r="AP1491" s="205"/>
      <c r="AQ1491" s="205"/>
      <c r="AR1491" s="205"/>
      <c r="AS1491" s="205"/>
      <c r="AT1491" s="205"/>
      <c r="AU1491" s="205"/>
      <c r="AV1491" s="205"/>
      <c r="AW1491" s="205"/>
      <c r="AX1491" s="205"/>
      <c r="AY1491" s="205"/>
      <c r="AZ1491" s="205"/>
      <c r="BA1491" s="205"/>
      <c r="BB1491" s="205"/>
      <c r="BC1491" s="205"/>
      <c r="BD1491" s="205"/>
      <c r="BE1491" s="215"/>
      <c r="BF1491" s="215"/>
      <c r="BG1491" s="215"/>
      <c r="BH1491" s="201"/>
      <c r="BJ1491" s="114"/>
      <c r="BK1491" s="114"/>
      <c r="BL1491" s="114"/>
      <c r="BM1491" s="114"/>
      <c r="BN1491" s="114"/>
      <c r="BP1491" s="114"/>
      <c r="BQ1491" s="115"/>
      <c r="BR1491" s="115"/>
      <c r="BS1491" s="115"/>
      <c r="BT1491" s="115"/>
      <c r="BU1491" s="115"/>
      <c r="BV1491" s="115"/>
      <c r="BW1491" s="115"/>
      <c r="BX1491" s="115"/>
      <c r="BY1491" s="115"/>
      <c r="BZ1491" s="115"/>
      <c r="CA1491" s="115"/>
      <c r="CB1491" s="115"/>
      <c r="CC1491" s="201"/>
      <c r="CD1491" s="201"/>
      <c r="CE1491" s="201"/>
      <c r="CG1491" s="223"/>
      <c r="CH1491" s="223"/>
      <c r="CI1491" s="223"/>
      <c r="CJ1491" s="223"/>
      <c r="CK1491" s="223"/>
      <c r="CL1491" s="223"/>
      <c r="CM1491" s="223"/>
      <c r="CN1491" s="223"/>
      <c r="CO1491" s="223"/>
      <c r="CP1491" s="223"/>
      <c r="CQ1491" s="223"/>
      <c r="CR1491" s="223"/>
      <c r="CS1491" s="223"/>
      <c r="CT1491" s="223"/>
      <c r="CU1491" s="223"/>
      <c r="CV1491" s="223"/>
      <c r="CW1491" s="201"/>
      <c r="CX1491" s="201"/>
    </row>
    <row r="1492" spans="3:102">
      <c r="C1492" s="116"/>
      <c r="E1492" s="205"/>
      <c r="F1492" s="205"/>
      <c r="G1492" s="205"/>
      <c r="H1492" s="205"/>
      <c r="I1492" s="205"/>
      <c r="K1492" s="114"/>
      <c r="L1492" s="114"/>
      <c r="M1492" s="114"/>
      <c r="N1492" s="114"/>
      <c r="O1492" s="114"/>
      <c r="Q1492" s="115"/>
      <c r="R1492" s="115"/>
      <c r="S1492" s="115"/>
      <c r="T1492" s="115"/>
      <c r="U1492" s="115"/>
      <c r="W1492" s="223"/>
      <c r="Z1492" s="205"/>
      <c r="AA1492" s="204"/>
      <c r="AB1492" s="204"/>
      <c r="AC1492" s="114"/>
      <c r="AD1492" s="221"/>
      <c r="AE1492" s="221"/>
      <c r="AF1492" s="115"/>
      <c r="AG1492" s="115"/>
      <c r="AH1492" s="115"/>
      <c r="AI1492" s="115"/>
      <c r="AJ1492" s="115"/>
      <c r="AK1492" s="202"/>
      <c r="AL1492" s="222"/>
      <c r="AO1492" s="205"/>
      <c r="AP1492" s="205"/>
      <c r="AQ1492" s="205"/>
      <c r="AR1492" s="205"/>
      <c r="AS1492" s="205"/>
      <c r="AT1492" s="205"/>
      <c r="AU1492" s="205"/>
      <c r="AV1492" s="205"/>
      <c r="AW1492" s="205"/>
      <c r="AX1492" s="205"/>
      <c r="AY1492" s="205"/>
      <c r="AZ1492" s="205"/>
      <c r="BA1492" s="205"/>
      <c r="BB1492" s="205"/>
      <c r="BC1492" s="205"/>
      <c r="BD1492" s="205"/>
      <c r="BE1492" s="215"/>
      <c r="BF1492" s="215"/>
      <c r="BG1492" s="215"/>
      <c r="BH1492" s="201"/>
      <c r="BJ1492" s="114"/>
      <c r="BK1492" s="114"/>
      <c r="BL1492" s="114"/>
      <c r="BM1492" s="114"/>
      <c r="BN1492" s="114"/>
      <c r="BP1492" s="114"/>
      <c r="BQ1492" s="115"/>
      <c r="BR1492" s="115"/>
      <c r="BS1492" s="115"/>
      <c r="BT1492" s="115"/>
      <c r="BU1492" s="115"/>
      <c r="BV1492" s="115"/>
      <c r="BW1492" s="115"/>
      <c r="BX1492" s="115"/>
      <c r="BY1492" s="115"/>
      <c r="BZ1492" s="115"/>
      <c r="CA1492" s="115"/>
      <c r="CB1492" s="115"/>
      <c r="CC1492" s="201"/>
      <c r="CD1492" s="201"/>
      <c r="CE1492" s="201"/>
      <c r="CG1492" s="223"/>
      <c r="CH1492" s="223"/>
      <c r="CI1492" s="223"/>
      <c r="CJ1492" s="223"/>
      <c r="CK1492" s="223"/>
      <c r="CL1492" s="223"/>
      <c r="CM1492" s="223"/>
      <c r="CN1492" s="223"/>
      <c r="CO1492" s="223"/>
      <c r="CP1492" s="223"/>
      <c r="CQ1492" s="223"/>
      <c r="CR1492" s="223"/>
      <c r="CS1492" s="223"/>
      <c r="CT1492" s="223"/>
      <c r="CU1492" s="223"/>
      <c r="CV1492" s="223"/>
      <c r="CW1492" s="201"/>
      <c r="CX1492" s="201"/>
    </row>
    <row r="1493" spans="3:102">
      <c r="C1493" s="116"/>
      <c r="E1493" s="205"/>
      <c r="F1493" s="205"/>
      <c r="G1493" s="205"/>
      <c r="H1493" s="205"/>
      <c r="I1493" s="205"/>
      <c r="K1493" s="114"/>
      <c r="L1493" s="114"/>
      <c r="M1493" s="114"/>
      <c r="N1493" s="114"/>
      <c r="O1493" s="114"/>
      <c r="Q1493" s="115"/>
      <c r="R1493" s="115"/>
      <c r="S1493" s="115"/>
      <c r="T1493" s="115"/>
      <c r="U1493" s="115"/>
      <c r="W1493" s="223"/>
      <c r="Z1493" s="205"/>
      <c r="AA1493" s="204"/>
      <c r="AB1493" s="204"/>
      <c r="AC1493" s="114"/>
      <c r="AD1493" s="221"/>
      <c r="AE1493" s="221"/>
      <c r="AF1493" s="115"/>
      <c r="AG1493" s="115"/>
      <c r="AH1493" s="115"/>
      <c r="AI1493" s="115"/>
      <c r="AJ1493" s="115"/>
      <c r="AK1493" s="202"/>
      <c r="AL1493" s="222"/>
      <c r="AO1493" s="205"/>
      <c r="AP1493" s="205"/>
      <c r="AQ1493" s="205"/>
      <c r="AR1493" s="205"/>
      <c r="AS1493" s="205"/>
      <c r="AT1493" s="205"/>
      <c r="AU1493" s="205"/>
      <c r="AV1493" s="205"/>
      <c r="AW1493" s="205"/>
      <c r="AX1493" s="205"/>
      <c r="AY1493" s="205"/>
      <c r="AZ1493" s="205"/>
      <c r="BA1493" s="205"/>
      <c r="BB1493" s="205"/>
      <c r="BC1493" s="205"/>
      <c r="BD1493" s="205"/>
      <c r="BE1493" s="215"/>
      <c r="BF1493" s="215"/>
      <c r="BG1493" s="215"/>
      <c r="BH1493" s="201"/>
      <c r="BJ1493" s="114"/>
      <c r="BK1493" s="114"/>
      <c r="BL1493" s="114"/>
      <c r="BM1493" s="114"/>
      <c r="BN1493" s="114"/>
      <c r="BP1493" s="114"/>
      <c r="BQ1493" s="115"/>
      <c r="BR1493" s="115"/>
      <c r="BS1493" s="115"/>
      <c r="BT1493" s="115"/>
      <c r="BU1493" s="115"/>
      <c r="BV1493" s="115"/>
      <c r="BW1493" s="115"/>
      <c r="BX1493" s="115"/>
      <c r="BY1493" s="115"/>
      <c r="BZ1493" s="115"/>
      <c r="CA1493" s="115"/>
      <c r="CB1493" s="115"/>
      <c r="CC1493" s="201"/>
      <c r="CD1493" s="201"/>
      <c r="CE1493" s="201"/>
      <c r="CG1493" s="223"/>
      <c r="CH1493" s="223"/>
      <c r="CI1493" s="223"/>
      <c r="CJ1493" s="223"/>
      <c r="CK1493" s="223"/>
      <c r="CL1493" s="223"/>
      <c r="CM1493" s="223"/>
      <c r="CN1493" s="223"/>
      <c r="CO1493" s="223"/>
      <c r="CP1493" s="223"/>
      <c r="CQ1493" s="223"/>
      <c r="CR1493" s="223"/>
      <c r="CS1493" s="223"/>
      <c r="CT1493" s="223"/>
      <c r="CU1493" s="223"/>
      <c r="CV1493" s="223"/>
      <c r="CW1493" s="201"/>
      <c r="CX1493" s="201"/>
    </row>
    <row r="1494" spans="3:102">
      <c r="C1494" s="116"/>
      <c r="E1494" s="205"/>
      <c r="F1494" s="205"/>
      <c r="G1494" s="205"/>
      <c r="H1494" s="205"/>
      <c r="I1494" s="205"/>
      <c r="K1494" s="114"/>
      <c r="L1494" s="114"/>
      <c r="M1494" s="114"/>
      <c r="N1494" s="114"/>
      <c r="O1494" s="114"/>
      <c r="Q1494" s="115"/>
      <c r="R1494" s="115"/>
      <c r="S1494" s="115"/>
      <c r="T1494" s="115"/>
      <c r="U1494" s="115"/>
      <c r="W1494" s="223"/>
      <c r="Z1494" s="205"/>
      <c r="AA1494" s="204"/>
      <c r="AB1494" s="204"/>
      <c r="AC1494" s="114"/>
      <c r="AD1494" s="221"/>
      <c r="AE1494" s="221"/>
      <c r="AF1494" s="115"/>
      <c r="AG1494" s="115"/>
      <c r="AH1494" s="115"/>
      <c r="AI1494" s="115"/>
      <c r="AJ1494" s="115"/>
      <c r="AK1494" s="202"/>
      <c r="AL1494" s="222"/>
      <c r="AO1494" s="205"/>
      <c r="AP1494" s="205"/>
      <c r="AQ1494" s="205"/>
      <c r="AR1494" s="205"/>
      <c r="AS1494" s="205"/>
      <c r="AT1494" s="205"/>
      <c r="AU1494" s="205"/>
      <c r="AV1494" s="205"/>
      <c r="AW1494" s="205"/>
      <c r="AX1494" s="205"/>
      <c r="AY1494" s="205"/>
      <c r="AZ1494" s="205"/>
      <c r="BA1494" s="205"/>
      <c r="BB1494" s="205"/>
      <c r="BC1494" s="205"/>
      <c r="BD1494" s="205"/>
      <c r="BE1494" s="215"/>
      <c r="BF1494" s="215"/>
      <c r="BG1494" s="215"/>
      <c r="BH1494" s="201"/>
      <c r="BJ1494" s="114"/>
      <c r="BK1494" s="114"/>
      <c r="BL1494" s="114"/>
      <c r="BM1494" s="114"/>
      <c r="BN1494" s="114"/>
      <c r="BP1494" s="114"/>
      <c r="BQ1494" s="115"/>
      <c r="BR1494" s="115"/>
      <c r="BS1494" s="115"/>
      <c r="BT1494" s="115"/>
      <c r="BU1494" s="115"/>
      <c r="BV1494" s="115"/>
      <c r="BW1494" s="115"/>
      <c r="BX1494" s="115"/>
      <c r="BY1494" s="115"/>
      <c r="BZ1494" s="115"/>
      <c r="CA1494" s="115"/>
      <c r="CB1494" s="115"/>
      <c r="CC1494" s="201"/>
      <c r="CD1494" s="201"/>
      <c r="CE1494" s="201"/>
      <c r="CG1494" s="223"/>
      <c r="CH1494" s="223"/>
      <c r="CI1494" s="223"/>
      <c r="CJ1494" s="223"/>
      <c r="CK1494" s="223"/>
      <c r="CL1494" s="223"/>
      <c r="CM1494" s="223"/>
      <c r="CN1494" s="223"/>
      <c r="CO1494" s="223"/>
      <c r="CP1494" s="223"/>
      <c r="CQ1494" s="223"/>
      <c r="CR1494" s="223"/>
      <c r="CS1494" s="223"/>
      <c r="CT1494" s="223"/>
      <c r="CU1494" s="223"/>
      <c r="CV1494" s="223"/>
      <c r="CW1494" s="201"/>
      <c r="CX1494" s="201"/>
    </row>
    <row r="1495" spans="3:102">
      <c r="C1495" s="116"/>
      <c r="E1495" s="205"/>
      <c r="F1495" s="205"/>
      <c r="G1495" s="205"/>
      <c r="H1495" s="205"/>
      <c r="I1495" s="205"/>
      <c r="K1495" s="114"/>
      <c r="L1495" s="114"/>
      <c r="M1495" s="114"/>
      <c r="N1495" s="114"/>
      <c r="O1495" s="114"/>
      <c r="Q1495" s="115"/>
      <c r="R1495" s="115"/>
      <c r="S1495" s="115"/>
      <c r="T1495" s="115"/>
      <c r="U1495" s="115"/>
      <c r="W1495" s="223"/>
      <c r="Z1495" s="205"/>
      <c r="AA1495" s="204"/>
      <c r="AB1495" s="204"/>
      <c r="AC1495" s="114"/>
      <c r="AD1495" s="221"/>
      <c r="AE1495" s="221"/>
      <c r="AF1495" s="115"/>
      <c r="AG1495" s="115"/>
      <c r="AH1495" s="115"/>
      <c r="AI1495" s="115"/>
      <c r="AJ1495" s="115"/>
      <c r="AK1495" s="202"/>
      <c r="AL1495" s="222"/>
      <c r="AO1495" s="205"/>
      <c r="AP1495" s="205"/>
      <c r="AQ1495" s="205"/>
      <c r="AR1495" s="205"/>
      <c r="AS1495" s="205"/>
      <c r="AT1495" s="205"/>
      <c r="AU1495" s="205"/>
      <c r="AV1495" s="205"/>
      <c r="AW1495" s="205"/>
      <c r="AX1495" s="205"/>
      <c r="AY1495" s="205"/>
      <c r="AZ1495" s="205"/>
      <c r="BA1495" s="205"/>
      <c r="BB1495" s="205"/>
      <c r="BC1495" s="205"/>
      <c r="BD1495" s="205"/>
      <c r="BE1495" s="215"/>
      <c r="BF1495" s="215"/>
      <c r="BG1495" s="215"/>
      <c r="BH1495" s="201"/>
      <c r="BJ1495" s="114"/>
      <c r="BK1495" s="114"/>
      <c r="BL1495" s="114"/>
      <c r="BM1495" s="114"/>
      <c r="BN1495" s="114"/>
      <c r="BP1495" s="114"/>
      <c r="BQ1495" s="115"/>
      <c r="BR1495" s="115"/>
      <c r="BS1495" s="115"/>
      <c r="BT1495" s="115"/>
      <c r="BU1495" s="115"/>
      <c r="BV1495" s="115"/>
      <c r="BW1495" s="115"/>
      <c r="BX1495" s="115"/>
      <c r="BY1495" s="115"/>
      <c r="BZ1495" s="115"/>
      <c r="CA1495" s="115"/>
      <c r="CB1495" s="115"/>
      <c r="CC1495" s="201"/>
      <c r="CD1495" s="201"/>
      <c r="CE1495" s="201"/>
      <c r="CG1495" s="223"/>
      <c r="CH1495" s="223"/>
      <c r="CI1495" s="223"/>
      <c r="CJ1495" s="223"/>
      <c r="CK1495" s="223"/>
      <c r="CL1495" s="223"/>
      <c r="CM1495" s="223"/>
      <c r="CN1495" s="223"/>
      <c r="CO1495" s="223"/>
      <c r="CP1495" s="223"/>
      <c r="CQ1495" s="223"/>
      <c r="CR1495" s="223"/>
      <c r="CS1495" s="223"/>
      <c r="CT1495" s="223"/>
      <c r="CU1495" s="223"/>
      <c r="CV1495" s="223"/>
      <c r="CW1495" s="201"/>
      <c r="CX1495" s="201"/>
    </row>
    <row r="1496" spans="3:102">
      <c r="C1496" s="116"/>
      <c r="E1496" s="205"/>
      <c r="F1496" s="205"/>
      <c r="G1496" s="205"/>
      <c r="H1496" s="205"/>
      <c r="I1496" s="205"/>
      <c r="K1496" s="114"/>
      <c r="L1496" s="114"/>
      <c r="M1496" s="114"/>
      <c r="N1496" s="114"/>
      <c r="O1496" s="114"/>
      <c r="Q1496" s="115"/>
      <c r="R1496" s="115"/>
      <c r="S1496" s="115"/>
      <c r="T1496" s="115"/>
      <c r="U1496" s="115"/>
      <c r="W1496" s="223"/>
      <c r="Z1496" s="205"/>
      <c r="AA1496" s="204"/>
      <c r="AB1496" s="204"/>
      <c r="AC1496" s="114"/>
      <c r="AD1496" s="221"/>
      <c r="AE1496" s="221"/>
      <c r="AF1496" s="115"/>
      <c r="AG1496" s="115"/>
      <c r="AH1496" s="115"/>
      <c r="AI1496" s="115"/>
      <c r="AJ1496" s="115"/>
      <c r="AK1496" s="202"/>
      <c r="AL1496" s="222"/>
      <c r="AO1496" s="205"/>
      <c r="AP1496" s="205"/>
      <c r="AQ1496" s="205"/>
      <c r="AR1496" s="205"/>
      <c r="AS1496" s="205"/>
      <c r="AT1496" s="205"/>
      <c r="AU1496" s="205"/>
      <c r="AV1496" s="205"/>
      <c r="AW1496" s="205"/>
      <c r="AX1496" s="205"/>
      <c r="AY1496" s="205"/>
      <c r="AZ1496" s="205"/>
      <c r="BA1496" s="205"/>
      <c r="BB1496" s="205"/>
      <c r="BC1496" s="205"/>
      <c r="BD1496" s="205"/>
      <c r="BE1496" s="215"/>
      <c r="BF1496" s="215"/>
      <c r="BG1496" s="215"/>
      <c r="BH1496" s="201"/>
      <c r="BJ1496" s="114"/>
      <c r="BK1496" s="114"/>
      <c r="BL1496" s="114"/>
      <c r="BM1496" s="114"/>
      <c r="BN1496" s="114"/>
      <c r="BP1496" s="114"/>
      <c r="BQ1496" s="115"/>
      <c r="BR1496" s="115"/>
      <c r="BS1496" s="115"/>
      <c r="BT1496" s="115"/>
      <c r="BU1496" s="115"/>
      <c r="BV1496" s="115"/>
      <c r="BW1496" s="115"/>
      <c r="BX1496" s="115"/>
      <c r="BY1496" s="115"/>
      <c r="BZ1496" s="115"/>
      <c r="CA1496" s="115"/>
      <c r="CB1496" s="115"/>
      <c r="CC1496" s="201"/>
      <c r="CD1496" s="201"/>
      <c r="CE1496" s="201"/>
      <c r="CG1496" s="223"/>
      <c r="CH1496" s="223"/>
      <c r="CI1496" s="223"/>
      <c r="CJ1496" s="223"/>
      <c r="CK1496" s="223"/>
      <c r="CL1496" s="223"/>
      <c r="CM1496" s="223"/>
      <c r="CN1496" s="223"/>
      <c r="CO1496" s="223"/>
      <c r="CP1496" s="223"/>
      <c r="CQ1496" s="223"/>
      <c r="CR1496" s="223"/>
      <c r="CS1496" s="223"/>
      <c r="CT1496" s="223"/>
      <c r="CU1496" s="223"/>
      <c r="CV1496" s="223"/>
      <c r="CW1496" s="201"/>
      <c r="CX1496" s="201"/>
    </row>
    <row r="1497" spans="3:102">
      <c r="C1497" s="116"/>
      <c r="E1497" s="205"/>
      <c r="F1497" s="205"/>
      <c r="G1497" s="205"/>
      <c r="H1497" s="205"/>
      <c r="I1497" s="205"/>
      <c r="K1497" s="114"/>
      <c r="L1497" s="114"/>
      <c r="M1497" s="114"/>
      <c r="N1497" s="114"/>
      <c r="O1497" s="114"/>
      <c r="Q1497" s="115"/>
      <c r="R1497" s="115"/>
      <c r="S1497" s="115"/>
      <c r="T1497" s="115"/>
      <c r="U1497" s="115"/>
      <c r="W1497" s="223"/>
      <c r="Z1497" s="205"/>
      <c r="AA1497" s="204"/>
      <c r="AB1497" s="204"/>
      <c r="AC1497" s="114"/>
      <c r="AD1497" s="221"/>
      <c r="AE1497" s="221"/>
      <c r="AF1497" s="115"/>
      <c r="AG1497" s="115"/>
      <c r="AH1497" s="115"/>
      <c r="AI1497" s="115"/>
      <c r="AJ1497" s="115"/>
      <c r="AK1497" s="202"/>
      <c r="AL1497" s="222"/>
      <c r="AO1497" s="205"/>
      <c r="AP1497" s="205"/>
      <c r="AQ1497" s="205"/>
      <c r="AR1497" s="205"/>
      <c r="AS1497" s="205"/>
      <c r="AT1497" s="205"/>
      <c r="AU1497" s="205"/>
      <c r="AV1497" s="205"/>
      <c r="AW1497" s="205"/>
      <c r="AX1497" s="205"/>
      <c r="AY1497" s="205"/>
      <c r="AZ1497" s="205"/>
      <c r="BA1497" s="205"/>
      <c r="BB1497" s="205"/>
      <c r="BC1497" s="205"/>
      <c r="BD1497" s="205"/>
      <c r="BE1497" s="215"/>
      <c r="BF1497" s="215"/>
      <c r="BG1497" s="215"/>
      <c r="BH1497" s="201"/>
      <c r="BJ1497" s="114"/>
      <c r="BK1497" s="114"/>
      <c r="BL1497" s="114"/>
      <c r="BM1497" s="114"/>
      <c r="BN1497" s="114"/>
      <c r="BP1497" s="114"/>
      <c r="BQ1497" s="115"/>
      <c r="BR1497" s="115"/>
      <c r="BS1497" s="115"/>
      <c r="BT1497" s="115"/>
      <c r="BU1497" s="115"/>
      <c r="BV1497" s="115"/>
      <c r="BW1497" s="115"/>
      <c r="BX1497" s="115"/>
      <c r="BY1497" s="115"/>
      <c r="BZ1497" s="115"/>
      <c r="CA1497" s="115"/>
      <c r="CB1497" s="115"/>
      <c r="CC1497" s="201"/>
      <c r="CD1497" s="201"/>
      <c r="CE1497" s="201"/>
      <c r="CG1497" s="223"/>
      <c r="CH1497" s="223"/>
      <c r="CI1497" s="223"/>
      <c r="CJ1497" s="223"/>
      <c r="CK1497" s="223"/>
      <c r="CL1497" s="223"/>
      <c r="CM1497" s="223"/>
      <c r="CN1497" s="223"/>
      <c r="CO1497" s="223"/>
      <c r="CP1497" s="223"/>
      <c r="CQ1497" s="223"/>
      <c r="CR1497" s="223"/>
      <c r="CS1497" s="223"/>
      <c r="CT1497" s="223"/>
      <c r="CU1497" s="223"/>
      <c r="CV1497" s="223"/>
      <c r="CW1497" s="201"/>
      <c r="CX1497" s="201"/>
    </row>
    <row r="1498" spans="3:102">
      <c r="C1498" s="116"/>
      <c r="E1498" s="205"/>
      <c r="F1498" s="205"/>
      <c r="G1498" s="205"/>
      <c r="H1498" s="205"/>
      <c r="I1498" s="205"/>
      <c r="K1498" s="114"/>
      <c r="L1498" s="114"/>
      <c r="M1498" s="114"/>
      <c r="N1498" s="114"/>
      <c r="O1498" s="114"/>
      <c r="Q1498" s="115"/>
      <c r="R1498" s="115"/>
      <c r="S1498" s="115"/>
      <c r="T1498" s="115"/>
      <c r="U1498" s="115"/>
      <c r="W1498" s="223"/>
      <c r="Z1498" s="205"/>
      <c r="AA1498" s="204"/>
      <c r="AB1498" s="204"/>
      <c r="AC1498" s="114"/>
      <c r="AD1498" s="221"/>
      <c r="AE1498" s="221"/>
      <c r="AF1498" s="115"/>
      <c r="AG1498" s="115"/>
      <c r="AH1498" s="115"/>
      <c r="AI1498" s="115"/>
      <c r="AJ1498" s="115"/>
      <c r="AK1498" s="202"/>
      <c r="AL1498" s="222"/>
      <c r="AO1498" s="205"/>
      <c r="AP1498" s="205"/>
      <c r="AQ1498" s="205"/>
      <c r="AR1498" s="205"/>
      <c r="AS1498" s="205"/>
      <c r="AT1498" s="205"/>
      <c r="AU1498" s="205"/>
      <c r="AV1498" s="205"/>
      <c r="AW1498" s="205"/>
      <c r="AX1498" s="205"/>
      <c r="AY1498" s="205"/>
      <c r="AZ1498" s="205"/>
      <c r="BA1498" s="205"/>
      <c r="BB1498" s="205"/>
      <c r="BC1498" s="205"/>
      <c r="BD1498" s="205"/>
      <c r="BE1498" s="215"/>
      <c r="BF1498" s="215"/>
      <c r="BG1498" s="215"/>
      <c r="BH1498" s="201"/>
      <c r="BJ1498" s="114"/>
      <c r="BK1498" s="114"/>
      <c r="BL1498" s="114"/>
      <c r="BM1498" s="114"/>
      <c r="BN1498" s="114"/>
      <c r="BP1498" s="114"/>
      <c r="BQ1498" s="115"/>
      <c r="BR1498" s="115"/>
      <c r="BS1498" s="115"/>
      <c r="BT1498" s="115"/>
      <c r="BU1498" s="115"/>
      <c r="BV1498" s="115"/>
      <c r="BW1498" s="115"/>
      <c r="BX1498" s="115"/>
      <c r="BY1498" s="115"/>
      <c r="BZ1498" s="115"/>
      <c r="CA1498" s="115"/>
      <c r="CB1498" s="115"/>
      <c r="CC1498" s="201"/>
      <c r="CD1498" s="201"/>
      <c r="CE1498" s="201"/>
      <c r="CG1498" s="223"/>
      <c r="CH1498" s="223"/>
      <c r="CI1498" s="223"/>
      <c r="CJ1498" s="223"/>
      <c r="CK1498" s="223"/>
      <c r="CL1498" s="223"/>
      <c r="CM1498" s="223"/>
      <c r="CN1498" s="223"/>
      <c r="CO1498" s="223"/>
      <c r="CP1498" s="223"/>
      <c r="CQ1498" s="223"/>
      <c r="CR1498" s="223"/>
      <c r="CS1498" s="223"/>
      <c r="CT1498" s="223"/>
      <c r="CU1498" s="223"/>
      <c r="CV1498" s="223"/>
      <c r="CW1498" s="201"/>
      <c r="CX1498" s="201"/>
    </row>
    <row r="1499" spans="3:102">
      <c r="C1499" s="116"/>
      <c r="E1499" s="205"/>
      <c r="F1499" s="205"/>
      <c r="G1499" s="205"/>
      <c r="H1499" s="205"/>
      <c r="I1499" s="205"/>
      <c r="K1499" s="114"/>
      <c r="L1499" s="114"/>
      <c r="M1499" s="114"/>
      <c r="N1499" s="114"/>
      <c r="O1499" s="114"/>
      <c r="Q1499" s="115"/>
      <c r="R1499" s="115"/>
      <c r="S1499" s="115"/>
      <c r="T1499" s="115"/>
      <c r="U1499" s="115"/>
      <c r="W1499" s="223"/>
      <c r="Z1499" s="205"/>
      <c r="AA1499" s="204"/>
      <c r="AB1499" s="204"/>
      <c r="AC1499" s="114"/>
      <c r="AD1499" s="221"/>
      <c r="AE1499" s="221"/>
      <c r="AF1499" s="115"/>
      <c r="AG1499" s="115"/>
      <c r="AH1499" s="115"/>
      <c r="AI1499" s="115"/>
      <c r="AJ1499" s="115"/>
      <c r="AK1499" s="202"/>
      <c r="AL1499" s="222"/>
      <c r="AO1499" s="205"/>
      <c r="AP1499" s="205"/>
      <c r="AQ1499" s="205"/>
      <c r="AR1499" s="205"/>
      <c r="AS1499" s="205"/>
      <c r="AT1499" s="205"/>
      <c r="AU1499" s="205"/>
      <c r="AV1499" s="205"/>
      <c r="AW1499" s="205"/>
      <c r="AX1499" s="205"/>
      <c r="AY1499" s="205"/>
      <c r="AZ1499" s="205"/>
      <c r="BA1499" s="205"/>
      <c r="BB1499" s="205"/>
      <c r="BC1499" s="205"/>
      <c r="BD1499" s="205"/>
      <c r="BE1499" s="215"/>
      <c r="BF1499" s="215"/>
      <c r="BG1499" s="215"/>
      <c r="BH1499" s="201"/>
      <c r="BJ1499" s="114"/>
      <c r="BK1499" s="114"/>
      <c r="BL1499" s="114"/>
      <c r="BM1499" s="114"/>
      <c r="BN1499" s="114"/>
      <c r="BP1499" s="114"/>
      <c r="BQ1499" s="115"/>
      <c r="BR1499" s="115"/>
      <c r="BS1499" s="115"/>
      <c r="BT1499" s="115"/>
      <c r="BU1499" s="115"/>
      <c r="BV1499" s="115"/>
      <c r="BW1499" s="115"/>
      <c r="BX1499" s="115"/>
      <c r="BY1499" s="115"/>
      <c r="BZ1499" s="115"/>
      <c r="CA1499" s="115"/>
      <c r="CB1499" s="115"/>
      <c r="CC1499" s="201"/>
      <c r="CD1499" s="201"/>
      <c r="CE1499" s="201"/>
      <c r="CG1499" s="223"/>
      <c r="CH1499" s="223"/>
      <c r="CI1499" s="223"/>
      <c r="CJ1499" s="223"/>
      <c r="CK1499" s="223"/>
      <c r="CL1499" s="223"/>
      <c r="CM1499" s="223"/>
      <c r="CN1499" s="223"/>
      <c r="CO1499" s="223"/>
      <c r="CP1499" s="223"/>
      <c r="CQ1499" s="223"/>
      <c r="CR1499" s="223"/>
      <c r="CS1499" s="223"/>
      <c r="CT1499" s="223"/>
      <c r="CU1499" s="223"/>
      <c r="CV1499" s="223"/>
      <c r="CW1499" s="201"/>
      <c r="CX1499" s="201"/>
    </row>
    <row r="1500" spans="3:102">
      <c r="C1500" s="116"/>
      <c r="E1500" s="205"/>
      <c r="F1500" s="205"/>
      <c r="G1500" s="205"/>
      <c r="H1500" s="205"/>
      <c r="I1500" s="205"/>
      <c r="K1500" s="114"/>
      <c r="L1500" s="114"/>
      <c r="M1500" s="114"/>
      <c r="N1500" s="114"/>
      <c r="O1500" s="114"/>
      <c r="Q1500" s="115"/>
      <c r="R1500" s="115"/>
      <c r="S1500" s="115"/>
      <c r="T1500" s="115"/>
      <c r="U1500" s="115"/>
      <c r="W1500" s="223"/>
      <c r="Z1500" s="205"/>
      <c r="AA1500" s="204"/>
      <c r="AB1500" s="204"/>
      <c r="AC1500" s="114"/>
      <c r="AD1500" s="221"/>
      <c r="AE1500" s="221"/>
      <c r="AF1500" s="115"/>
      <c r="AG1500" s="115"/>
      <c r="AH1500" s="115"/>
      <c r="AI1500" s="115"/>
      <c r="AJ1500" s="115"/>
      <c r="AK1500" s="202"/>
      <c r="AL1500" s="222"/>
      <c r="AO1500" s="205"/>
      <c r="AP1500" s="205"/>
      <c r="AQ1500" s="205"/>
      <c r="AR1500" s="205"/>
      <c r="AS1500" s="205"/>
      <c r="AT1500" s="205"/>
      <c r="AU1500" s="205"/>
      <c r="AV1500" s="205"/>
      <c r="AW1500" s="205"/>
      <c r="AX1500" s="205"/>
      <c r="AY1500" s="205"/>
      <c r="AZ1500" s="205"/>
      <c r="BA1500" s="205"/>
      <c r="BB1500" s="205"/>
      <c r="BC1500" s="205"/>
      <c r="BD1500" s="205"/>
      <c r="BE1500" s="215"/>
      <c r="BF1500" s="215"/>
      <c r="BG1500" s="215"/>
      <c r="BH1500" s="201"/>
      <c r="BJ1500" s="114"/>
      <c r="BK1500" s="114"/>
      <c r="BL1500" s="114"/>
      <c r="BM1500" s="114"/>
      <c r="BN1500" s="114"/>
      <c r="BP1500" s="114"/>
      <c r="BQ1500" s="115"/>
      <c r="BR1500" s="115"/>
      <c r="BS1500" s="115"/>
      <c r="BT1500" s="115"/>
      <c r="BU1500" s="115"/>
      <c r="BV1500" s="115"/>
      <c r="BW1500" s="115"/>
      <c r="BX1500" s="115"/>
      <c r="BY1500" s="115"/>
      <c r="BZ1500" s="115"/>
      <c r="CA1500" s="115"/>
      <c r="CB1500" s="115"/>
      <c r="CC1500" s="201"/>
      <c r="CD1500" s="201"/>
      <c r="CE1500" s="201"/>
      <c r="CG1500" s="223"/>
      <c r="CH1500" s="223"/>
      <c r="CI1500" s="223"/>
      <c r="CJ1500" s="223"/>
      <c r="CK1500" s="223"/>
      <c r="CL1500" s="223"/>
      <c r="CM1500" s="223"/>
      <c r="CN1500" s="223"/>
      <c r="CO1500" s="223"/>
      <c r="CP1500" s="223"/>
      <c r="CQ1500" s="223"/>
      <c r="CR1500" s="223"/>
      <c r="CS1500" s="223"/>
      <c r="CT1500" s="223"/>
      <c r="CU1500" s="223"/>
      <c r="CV1500" s="223"/>
      <c r="CW1500" s="201"/>
      <c r="CX1500" s="201"/>
    </row>
    <row r="1501" spans="3:102">
      <c r="C1501" s="116"/>
      <c r="E1501" s="205"/>
      <c r="F1501" s="205"/>
      <c r="G1501" s="205"/>
      <c r="H1501" s="205"/>
      <c r="I1501" s="205"/>
      <c r="K1501" s="114"/>
      <c r="L1501" s="114"/>
      <c r="M1501" s="114"/>
      <c r="N1501" s="114"/>
      <c r="O1501" s="114"/>
      <c r="Q1501" s="115"/>
      <c r="R1501" s="115"/>
      <c r="S1501" s="115"/>
      <c r="T1501" s="115"/>
      <c r="U1501" s="115"/>
      <c r="W1501" s="223"/>
      <c r="Z1501" s="205"/>
      <c r="AA1501" s="204"/>
      <c r="AB1501" s="204"/>
      <c r="AC1501" s="114"/>
      <c r="AD1501" s="221"/>
      <c r="AE1501" s="221"/>
      <c r="AF1501" s="115"/>
      <c r="AG1501" s="115"/>
      <c r="AH1501" s="115"/>
      <c r="AI1501" s="115"/>
      <c r="AJ1501" s="115"/>
      <c r="AK1501" s="202"/>
      <c r="AL1501" s="222"/>
      <c r="AO1501" s="205"/>
      <c r="AP1501" s="205"/>
      <c r="AQ1501" s="205"/>
      <c r="AR1501" s="205"/>
      <c r="AS1501" s="205"/>
      <c r="AT1501" s="205"/>
      <c r="AU1501" s="205"/>
      <c r="AV1501" s="205"/>
      <c r="AW1501" s="205"/>
      <c r="AX1501" s="205"/>
      <c r="AY1501" s="205"/>
      <c r="AZ1501" s="205"/>
      <c r="BA1501" s="205"/>
      <c r="BB1501" s="205"/>
      <c r="BC1501" s="205"/>
      <c r="BD1501" s="205"/>
      <c r="BE1501" s="215"/>
      <c r="BF1501" s="215"/>
      <c r="BG1501" s="215"/>
      <c r="BH1501" s="201"/>
      <c r="BJ1501" s="114"/>
      <c r="BK1501" s="114"/>
      <c r="BL1501" s="114"/>
      <c r="BM1501" s="114"/>
      <c r="BN1501" s="114"/>
      <c r="BP1501" s="114"/>
      <c r="BQ1501" s="115"/>
      <c r="BR1501" s="115"/>
      <c r="BS1501" s="115"/>
      <c r="BT1501" s="115"/>
      <c r="BU1501" s="115"/>
      <c r="BV1501" s="115"/>
      <c r="BW1501" s="115"/>
      <c r="BX1501" s="115"/>
      <c r="BY1501" s="115"/>
      <c r="BZ1501" s="115"/>
      <c r="CA1501" s="115"/>
      <c r="CB1501" s="115"/>
      <c r="CC1501" s="201"/>
      <c r="CD1501" s="201"/>
      <c r="CE1501" s="201"/>
      <c r="CG1501" s="223"/>
      <c r="CH1501" s="223"/>
      <c r="CI1501" s="223"/>
      <c r="CJ1501" s="223"/>
      <c r="CK1501" s="223"/>
      <c r="CL1501" s="223"/>
      <c r="CM1501" s="223"/>
      <c r="CN1501" s="223"/>
      <c r="CO1501" s="223"/>
      <c r="CP1501" s="223"/>
      <c r="CQ1501" s="223"/>
      <c r="CR1501" s="223"/>
      <c r="CS1501" s="223"/>
      <c r="CT1501" s="223"/>
      <c r="CU1501" s="223"/>
      <c r="CV1501" s="223"/>
      <c r="CW1501" s="201"/>
      <c r="CX1501" s="201"/>
    </row>
    <row r="1502" spans="3:102">
      <c r="C1502" s="116"/>
      <c r="E1502" s="205"/>
      <c r="F1502" s="205"/>
      <c r="G1502" s="205"/>
      <c r="H1502" s="205"/>
      <c r="I1502" s="205"/>
      <c r="K1502" s="114"/>
      <c r="L1502" s="114"/>
      <c r="M1502" s="114"/>
      <c r="N1502" s="114"/>
      <c r="O1502" s="114"/>
      <c r="Q1502" s="115"/>
      <c r="R1502" s="115"/>
      <c r="S1502" s="115"/>
      <c r="T1502" s="115"/>
      <c r="U1502" s="115"/>
      <c r="W1502" s="223"/>
      <c r="Z1502" s="205"/>
      <c r="AA1502" s="204"/>
      <c r="AB1502" s="204"/>
      <c r="AC1502" s="114"/>
      <c r="AD1502" s="221"/>
      <c r="AE1502" s="221"/>
      <c r="AF1502" s="115"/>
      <c r="AG1502" s="115"/>
      <c r="AH1502" s="115"/>
      <c r="AI1502" s="115"/>
      <c r="AJ1502" s="115"/>
      <c r="AK1502" s="202"/>
      <c r="AL1502" s="222"/>
      <c r="AO1502" s="205"/>
      <c r="AP1502" s="205"/>
      <c r="AQ1502" s="205"/>
      <c r="AR1502" s="205"/>
      <c r="AS1502" s="205"/>
      <c r="AT1502" s="205"/>
      <c r="AU1502" s="205"/>
      <c r="AV1502" s="205"/>
      <c r="AW1502" s="205"/>
      <c r="AX1502" s="205"/>
      <c r="AY1502" s="205"/>
      <c r="AZ1502" s="205"/>
      <c r="BA1502" s="205"/>
      <c r="BB1502" s="205"/>
      <c r="BC1502" s="205"/>
      <c r="BD1502" s="205"/>
      <c r="BE1502" s="215"/>
      <c r="BF1502" s="215"/>
      <c r="BG1502" s="215"/>
      <c r="BH1502" s="201"/>
      <c r="BJ1502" s="114"/>
      <c r="BK1502" s="114"/>
      <c r="BL1502" s="114"/>
      <c r="BM1502" s="114"/>
      <c r="BN1502" s="114"/>
      <c r="BP1502" s="114"/>
      <c r="BQ1502" s="115"/>
      <c r="BR1502" s="115"/>
      <c r="BS1502" s="115"/>
      <c r="BT1502" s="115"/>
      <c r="BU1502" s="115"/>
      <c r="BV1502" s="115"/>
      <c r="BW1502" s="115"/>
      <c r="BX1502" s="115"/>
      <c r="BY1502" s="115"/>
      <c r="BZ1502" s="115"/>
      <c r="CA1502" s="115"/>
      <c r="CB1502" s="115"/>
      <c r="CC1502" s="201"/>
      <c r="CD1502" s="201"/>
      <c r="CE1502" s="201"/>
      <c r="CG1502" s="223"/>
      <c r="CH1502" s="223"/>
      <c r="CI1502" s="223"/>
      <c r="CJ1502" s="223"/>
      <c r="CK1502" s="223"/>
      <c r="CL1502" s="223"/>
      <c r="CM1502" s="223"/>
      <c r="CN1502" s="223"/>
      <c r="CO1502" s="223"/>
      <c r="CP1502" s="223"/>
      <c r="CQ1502" s="223"/>
      <c r="CR1502" s="223"/>
      <c r="CS1502" s="223"/>
      <c r="CT1502" s="223"/>
      <c r="CU1502" s="223"/>
      <c r="CV1502" s="223"/>
      <c r="CW1502" s="201"/>
      <c r="CX1502" s="201"/>
    </row>
    <row r="1503" spans="3:102">
      <c r="C1503" s="116"/>
      <c r="E1503" s="205"/>
      <c r="F1503" s="205"/>
      <c r="G1503" s="205"/>
      <c r="H1503" s="205"/>
      <c r="I1503" s="205"/>
      <c r="K1503" s="114"/>
      <c r="L1503" s="114"/>
      <c r="M1503" s="114"/>
      <c r="N1503" s="114"/>
      <c r="O1503" s="114"/>
      <c r="Q1503" s="115"/>
      <c r="R1503" s="115"/>
      <c r="S1503" s="115"/>
      <c r="T1503" s="115"/>
      <c r="U1503" s="115"/>
      <c r="W1503" s="223"/>
      <c r="Z1503" s="205"/>
      <c r="AA1503" s="204"/>
      <c r="AB1503" s="204"/>
      <c r="AC1503" s="114"/>
      <c r="AD1503" s="221"/>
      <c r="AE1503" s="221"/>
      <c r="AF1503" s="115"/>
      <c r="AG1503" s="115"/>
      <c r="AH1503" s="115"/>
      <c r="AI1503" s="115"/>
      <c r="AJ1503" s="115"/>
      <c r="AK1503" s="202"/>
      <c r="AL1503" s="222"/>
      <c r="AO1503" s="205"/>
      <c r="AP1503" s="205"/>
      <c r="AQ1503" s="205"/>
      <c r="AR1503" s="205"/>
      <c r="AS1503" s="205"/>
      <c r="AT1503" s="205"/>
      <c r="AU1503" s="205"/>
      <c r="AV1503" s="205"/>
      <c r="AW1503" s="205"/>
      <c r="AX1503" s="205"/>
      <c r="AY1503" s="205"/>
      <c r="AZ1503" s="205"/>
      <c r="BA1503" s="205"/>
      <c r="BB1503" s="205"/>
      <c r="BC1503" s="205"/>
      <c r="BD1503" s="205"/>
      <c r="BE1503" s="215"/>
      <c r="BF1503" s="215"/>
      <c r="BG1503" s="215"/>
      <c r="BH1503" s="201"/>
      <c r="BJ1503" s="114"/>
      <c r="BK1503" s="114"/>
      <c r="BL1503" s="114"/>
      <c r="BM1503" s="114"/>
      <c r="BN1503" s="114"/>
      <c r="BP1503" s="114"/>
      <c r="BQ1503" s="115"/>
      <c r="BR1503" s="115"/>
      <c r="BS1503" s="115"/>
      <c r="BT1503" s="115"/>
      <c r="BU1503" s="115"/>
      <c r="BV1503" s="115"/>
      <c r="BW1503" s="115"/>
      <c r="BX1503" s="115"/>
      <c r="BY1503" s="115"/>
      <c r="BZ1503" s="115"/>
      <c r="CA1503" s="115"/>
      <c r="CB1503" s="115"/>
      <c r="CC1503" s="201"/>
      <c r="CD1503" s="201"/>
      <c r="CE1503" s="201"/>
      <c r="CG1503" s="223"/>
      <c r="CH1503" s="223"/>
      <c r="CI1503" s="223"/>
      <c r="CJ1503" s="223"/>
      <c r="CK1503" s="223"/>
      <c r="CL1503" s="223"/>
      <c r="CM1503" s="223"/>
      <c r="CN1503" s="223"/>
      <c r="CO1503" s="223"/>
      <c r="CP1503" s="223"/>
      <c r="CQ1503" s="223"/>
      <c r="CR1503" s="223"/>
      <c r="CS1503" s="223"/>
      <c r="CT1503" s="223"/>
      <c r="CU1503" s="223"/>
      <c r="CV1503" s="223"/>
      <c r="CW1503" s="201"/>
      <c r="CX1503" s="201"/>
    </row>
    <row r="1504" spans="3:102">
      <c r="C1504" s="116"/>
      <c r="E1504" s="205"/>
      <c r="F1504" s="205"/>
      <c r="G1504" s="205"/>
      <c r="H1504" s="205"/>
      <c r="I1504" s="205"/>
      <c r="K1504" s="114"/>
      <c r="L1504" s="114"/>
      <c r="M1504" s="114"/>
      <c r="N1504" s="114"/>
      <c r="O1504" s="114"/>
      <c r="Q1504" s="115"/>
      <c r="R1504" s="115"/>
      <c r="S1504" s="115"/>
      <c r="T1504" s="115"/>
      <c r="U1504" s="115"/>
      <c r="W1504" s="223"/>
      <c r="Z1504" s="205"/>
      <c r="AA1504" s="204"/>
      <c r="AB1504" s="204"/>
      <c r="AC1504" s="114"/>
      <c r="AD1504" s="221"/>
      <c r="AE1504" s="221"/>
      <c r="AF1504" s="115"/>
      <c r="AG1504" s="115"/>
      <c r="AH1504" s="115"/>
      <c r="AI1504" s="115"/>
      <c r="AJ1504" s="115"/>
      <c r="AK1504" s="202"/>
      <c r="AL1504" s="222"/>
      <c r="AO1504" s="205"/>
      <c r="AP1504" s="205"/>
      <c r="AQ1504" s="205"/>
      <c r="AR1504" s="205"/>
      <c r="AS1504" s="205"/>
      <c r="AT1504" s="205"/>
      <c r="AU1504" s="205"/>
      <c r="AV1504" s="205"/>
      <c r="AW1504" s="205"/>
      <c r="AX1504" s="205"/>
      <c r="AY1504" s="205"/>
      <c r="AZ1504" s="205"/>
      <c r="BA1504" s="205"/>
      <c r="BB1504" s="205"/>
      <c r="BC1504" s="205"/>
      <c r="BD1504" s="205"/>
      <c r="BE1504" s="215"/>
      <c r="BF1504" s="215"/>
      <c r="BG1504" s="215"/>
      <c r="BH1504" s="201"/>
      <c r="BJ1504" s="114"/>
      <c r="BK1504" s="114"/>
      <c r="BL1504" s="114"/>
      <c r="BM1504" s="114"/>
      <c r="BN1504" s="114"/>
      <c r="BP1504" s="114"/>
      <c r="BQ1504" s="115"/>
      <c r="BR1504" s="115"/>
      <c r="BS1504" s="115"/>
      <c r="BT1504" s="115"/>
      <c r="BU1504" s="115"/>
      <c r="BV1504" s="115"/>
      <c r="BW1504" s="115"/>
      <c r="BX1504" s="115"/>
      <c r="BY1504" s="115"/>
      <c r="BZ1504" s="115"/>
      <c r="CA1504" s="115"/>
      <c r="CB1504" s="115"/>
      <c r="CC1504" s="201"/>
      <c r="CD1504" s="201"/>
      <c r="CE1504" s="201"/>
      <c r="CG1504" s="223"/>
      <c r="CH1504" s="223"/>
      <c r="CI1504" s="223"/>
      <c r="CJ1504" s="223"/>
      <c r="CK1504" s="223"/>
      <c r="CL1504" s="223"/>
      <c r="CM1504" s="223"/>
      <c r="CN1504" s="223"/>
      <c r="CO1504" s="223"/>
      <c r="CP1504" s="223"/>
      <c r="CQ1504" s="223"/>
      <c r="CR1504" s="223"/>
      <c r="CS1504" s="223"/>
      <c r="CT1504" s="223"/>
      <c r="CU1504" s="223"/>
      <c r="CV1504" s="223"/>
      <c r="CW1504" s="201"/>
      <c r="CX1504" s="201"/>
    </row>
    <row r="1505" spans="3:102">
      <c r="C1505" s="116"/>
      <c r="E1505" s="205"/>
      <c r="F1505" s="205"/>
      <c r="G1505" s="205"/>
      <c r="H1505" s="205"/>
      <c r="I1505" s="205"/>
      <c r="K1505" s="114"/>
      <c r="L1505" s="114"/>
      <c r="M1505" s="114"/>
      <c r="N1505" s="114"/>
      <c r="O1505" s="114"/>
      <c r="Q1505" s="115"/>
      <c r="R1505" s="115"/>
      <c r="S1505" s="115"/>
      <c r="T1505" s="115"/>
      <c r="U1505" s="115"/>
      <c r="W1505" s="223"/>
      <c r="Z1505" s="205"/>
      <c r="AA1505" s="204"/>
      <c r="AB1505" s="204"/>
      <c r="AC1505" s="114"/>
      <c r="AD1505" s="221"/>
      <c r="AE1505" s="221"/>
      <c r="AF1505" s="115"/>
      <c r="AG1505" s="115"/>
      <c r="AH1505" s="115"/>
      <c r="AI1505" s="115"/>
      <c r="AJ1505" s="115"/>
      <c r="AK1505" s="202"/>
      <c r="AL1505" s="222"/>
      <c r="AO1505" s="205"/>
      <c r="AP1505" s="205"/>
      <c r="AQ1505" s="205"/>
      <c r="AR1505" s="205"/>
      <c r="AS1505" s="205"/>
      <c r="AT1505" s="205"/>
      <c r="AU1505" s="205"/>
      <c r="AV1505" s="205"/>
      <c r="AW1505" s="205"/>
      <c r="AX1505" s="205"/>
      <c r="AY1505" s="205"/>
      <c r="AZ1505" s="205"/>
      <c r="BA1505" s="205"/>
      <c r="BB1505" s="205"/>
      <c r="BC1505" s="205"/>
      <c r="BD1505" s="205"/>
      <c r="BE1505" s="215"/>
      <c r="BF1505" s="215"/>
      <c r="BG1505" s="215"/>
      <c r="BH1505" s="201"/>
      <c r="BJ1505" s="114"/>
      <c r="BK1505" s="114"/>
      <c r="BL1505" s="114"/>
      <c r="BM1505" s="114"/>
      <c r="BN1505" s="114"/>
      <c r="BP1505" s="114"/>
      <c r="BQ1505" s="115"/>
      <c r="BR1505" s="115"/>
      <c r="BS1505" s="115"/>
      <c r="BT1505" s="115"/>
      <c r="BU1505" s="115"/>
      <c r="BV1505" s="115"/>
      <c r="BW1505" s="115"/>
      <c r="BX1505" s="115"/>
      <c r="BY1505" s="115"/>
      <c r="BZ1505" s="115"/>
      <c r="CA1505" s="115"/>
      <c r="CB1505" s="115"/>
      <c r="CC1505" s="201"/>
      <c r="CD1505" s="201"/>
      <c r="CE1505" s="201"/>
      <c r="CG1505" s="223"/>
      <c r="CH1505" s="223"/>
      <c r="CI1505" s="223"/>
      <c r="CJ1505" s="223"/>
      <c r="CK1505" s="223"/>
      <c r="CL1505" s="223"/>
      <c r="CM1505" s="223"/>
      <c r="CN1505" s="223"/>
      <c r="CO1505" s="223"/>
      <c r="CP1505" s="223"/>
      <c r="CQ1505" s="223"/>
      <c r="CR1505" s="223"/>
      <c r="CS1505" s="223"/>
      <c r="CT1505" s="223"/>
      <c r="CU1505" s="223"/>
      <c r="CV1505" s="223"/>
      <c r="CW1505" s="201"/>
      <c r="CX1505" s="201"/>
    </row>
    <row r="1506" spans="3:102">
      <c r="C1506" s="116"/>
      <c r="E1506" s="205"/>
      <c r="F1506" s="205"/>
      <c r="G1506" s="205"/>
      <c r="H1506" s="205"/>
      <c r="I1506" s="205"/>
      <c r="K1506" s="114"/>
      <c r="L1506" s="114"/>
      <c r="M1506" s="114"/>
      <c r="N1506" s="114"/>
      <c r="O1506" s="114"/>
      <c r="Q1506" s="115"/>
      <c r="R1506" s="115"/>
      <c r="S1506" s="115"/>
      <c r="T1506" s="115"/>
      <c r="U1506" s="115"/>
      <c r="W1506" s="223"/>
      <c r="Z1506" s="205"/>
      <c r="AA1506" s="204"/>
      <c r="AB1506" s="204"/>
      <c r="AC1506" s="114"/>
      <c r="AD1506" s="221"/>
      <c r="AE1506" s="221"/>
      <c r="AF1506" s="115"/>
      <c r="AG1506" s="115"/>
      <c r="AH1506" s="115"/>
      <c r="AI1506" s="115"/>
      <c r="AJ1506" s="115"/>
      <c r="AK1506" s="202"/>
      <c r="AL1506" s="222"/>
      <c r="AO1506" s="205"/>
      <c r="AP1506" s="205"/>
      <c r="AQ1506" s="205"/>
      <c r="AR1506" s="205"/>
      <c r="AS1506" s="205"/>
      <c r="AT1506" s="205"/>
      <c r="AU1506" s="205"/>
      <c r="AV1506" s="205"/>
      <c r="AW1506" s="205"/>
      <c r="AX1506" s="205"/>
      <c r="AY1506" s="205"/>
      <c r="AZ1506" s="205"/>
      <c r="BA1506" s="205"/>
      <c r="BB1506" s="205"/>
      <c r="BC1506" s="205"/>
      <c r="BD1506" s="205"/>
      <c r="BE1506" s="215"/>
      <c r="BF1506" s="215"/>
      <c r="BG1506" s="215"/>
      <c r="BH1506" s="201"/>
      <c r="BJ1506" s="114"/>
      <c r="BK1506" s="114"/>
      <c r="BL1506" s="114"/>
      <c r="BM1506" s="114"/>
      <c r="BN1506" s="114"/>
      <c r="BP1506" s="114"/>
      <c r="BQ1506" s="115"/>
      <c r="BR1506" s="115"/>
      <c r="BS1506" s="115"/>
      <c r="BT1506" s="115"/>
      <c r="BU1506" s="115"/>
      <c r="BV1506" s="115"/>
      <c r="BW1506" s="115"/>
      <c r="BX1506" s="115"/>
      <c r="BY1506" s="115"/>
      <c r="BZ1506" s="115"/>
      <c r="CA1506" s="115"/>
      <c r="CB1506" s="115"/>
      <c r="CC1506" s="201"/>
      <c r="CD1506" s="201"/>
      <c r="CE1506" s="201"/>
      <c r="CG1506" s="223"/>
      <c r="CH1506" s="223"/>
      <c r="CI1506" s="223"/>
      <c r="CJ1506" s="223"/>
      <c r="CK1506" s="223"/>
      <c r="CL1506" s="223"/>
      <c r="CM1506" s="223"/>
      <c r="CN1506" s="223"/>
      <c r="CO1506" s="223"/>
      <c r="CP1506" s="223"/>
      <c r="CQ1506" s="223"/>
      <c r="CR1506" s="223"/>
      <c r="CS1506" s="223"/>
      <c r="CT1506" s="223"/>
      <c r="CU1506" s="223"/>
      <c r="CV1506" s="223"/>
      <c r="CW1506" s="201"/>
      <c r="CX1506" s="201"/>
    </row>
    <row r="1507" spans="3:102">
      <c r="C1507" s="116"/>
      <c r="E1507" s="205"/>
      <c r="F1507" s="205"/>
      <c r="G1507" s="205"/>
      <c r="H1507" s="205"/>
      <c r="I1507" s="205"/>
      <c r="K1507" s="114"/>
      <c r="L1507" s="114"/>
      <c r="M1507" s="114"/>
      <c r="N1507" s="114"/>
      <c r="O1507" s="114"/>
      <c r="Q1507" s="115"/>
      <c r="R1507" s="115"/>
      <c r="S1507" s="115"/>
      <c r="T1507" s="115"/>
      <c r="U1507" s="115"/>
      <c r="W1507" s="223"/>
      <c r="Z1507" s="205"/>
      <c r="AA1507" s="204"/>
      <c r="AB1507" s="204"/>
      <c r="AC1507" s="114"/>
      <c r="AD1507" s="221"/>
      <c r="AE1507" s="221"/>
      <c r="AF1507" s="115"/>
      <c r="AG1507" s="115"/>
      <c r="AH1507" s="115"/>
      <c r="AI1507" s="115"/>
      <c r="AJ1507" s="115"/>
      <c r="AK1507" s="202"/>
      <c r="AL1507" s="222"/>
      <c r="AO1507" s="205"/>
      <c r="AP1507" s="205"/>
      <c r="AQ1507" s="205"/>
      <c r="AR1507" s="205"/>
      <c r="AS1507" s="205"/>
      <c r="AT1507" s="205"/>
      <c r="AU1507" s="205"/>
      <c r="AV1507" s="205"/>
      <c r="AW1507" s="205"/>
      <c r="AX1507" s="205"/>
      <c r="AY1507" s="205"/>
      <c r="AZ1507" s="205"/>
      <c r="BA1507" s="205"/>
      <c r="BB1507" s="205"/>
      <c r="BC1507" s="205"/>
      <c r="BD1507" s="205"/>
      <c r="BE1507" s="215"/>
      <c r="BF1507" s="215"/>
      <c r="BG1507" s="215"/>
      <c r="BH1507" s="201"/>
      <c r="BJ1507" s="114"/>
      <c r="BK1507" s="114"/>
      <c r="BL1507" s="114"/>
      <c r="BM1507" s="114"/>
      <c r="BN1507" s="114"/>
      <c r="BP1507" s="114"/>
      <c r="BQ1507" s="115"/>
      <c r="BR1507" s="115"/>
      <c r="BS1507" s="115"/>
      <c r="BT1507" s="115"/>
      <c r="BU1507" s="115"/>
      <c r="BV1507" s="115"/>
      <c r="BW1507" s="115"/>
      <c r="BX1507" s="115"/>
      <c r="BY1507" s="115"/>
      <c r="BZ1507" s="115"/>
      <c r="CA1507" s="115"/>
      <c r="CB1507" s="115"/>
      <c r="CC1507" s="201"/>
      <c r="CD1507" s="201"/>
      <c r="CE1507" s="201"/>
      <c r="CG1507" s="223"/>
      <c r="CH1507" s="223"/>
      <c r="CI1507" s="223"/>
      <c r="CJ1507" s="223"/>
      <c r="CK1507" s="223"/>
      <c r="CL1507" s="223"/>
      <c r="CM1507" s="223"/>
      <c r="CN1507" s="223"/>
      <c r="CO1507" s="223"/>
      <c r="CP1507" s="223"/>
      <c r="CQ1507" s="223"/>
      <c r="CR1507" s="223"/>
      <c r="CS1507" s="223"/>
      <c r="CT1507" s="223"/>
      <c r="CU1507" s="223"/>
      <c r="CV1507" s="223"/>
      <c r="CW1507" s="201"/>
      <c r="CX1507" s="201"/>
    </row>
    <row r="1508" spans="3:102">
      <c r="C1508" s="116"/>
      <c r="E1508" s="205"/>
      <c r="F1508" s="205"/>
      <c r="G1508" s="205"/>
      <c r="H1508" s="205"/>
      <c r="I1508" s="205"/>
      <c r="K1508" s="114"/>
      <c r="L1508" s="114"/>
      <c r="M1508" s="114"/>
      <c r="N1508" s="114"/>
      <c r="O1508" s="114"/>
      <c r="Q1508" s="115"/>
      <c r="R1508" s="115"/>
      <c r="S1508" s="115"/>
      <c r="T1508" s="115"/>
      <c r="U1508" s="115"/>
      <c r="W1508" s="223"/>
      <c r="Z1508" s="205"/>
      <c r="AA1508" s="204"/>
      <c r="AB1508" s="204"/>
      <c r="AC1508" s="114"/>
      <c r="AD1508" s="221"/>
      <c r="AE1508" s="221"/>
      <c r="AF1508" s="115"/>
      <c r="AG1508" s="115"/>
      <c r="AH1508" s="115"/>
      <c r="AI1508" s="115"/>
      <c r="AJ1508" s="115"/>
      <c r="AK1508" s="202"/>
      <c r="AL1508" s="222"/>
      <c r="AO1508" s="205"/>
      <c r="AP1508" s="205"/>
      <c r="AQ1508" s="205"/>
      <c r="AR1508" s="205"/>
      <c r="AS1508" s="205"/>
      <c r="AT1508" s="205"/>
      <c r="AU1508" s="205"/>
      <c r="AV1508" s="205"/>
      <c r="AW1508" s="205"/>
      <c r="AX1508" s="205"/>
      <c r="AY1508" s="205"/>
      <c r="AZ1508" s="205"/>
      <c r="BA1508" s="205"/>
      <c r="BB1508" s="205"/>
      <c r="BC1508" s="205"/>
      <c r="BD1508" s="205"/>
      <c r="BE1508" s="215"/>
      <c r="BF1508" s="215"/>
      <c r="BG1508" s="215"/>
      <c r="BH1508" s="201"/>
      <c r="BJ1508" s="114"/>
      <c r="BK1508" s="114"/>
      <c r="BL1508" s="114"/>
      <c r="BM1508" s="114"/>
      <c r="BN1508" s="114"/>
      <c r="BP1508" s="114"/>
      <c r="BQ1508" s="115"/>
      <c r="BR1508" s="115"/>
      <c r="BS1508" s="115"/>
      <c r="BT1508" s="115"/>
      <c r="BU1508" s="115"/>
      <c r="BV1508" s="115"/>
      <c r="BW1508" s="115"/>
      <c r="BX1508" s="115"/>
      <c r="BY1508" s="115"/>
      <c r="BZ1508" s="115"/>
      <c r="CA1508" s="115"/>
      <c r="CB1508" s="115"/>
      <c r="CC1508" s="201"/>
      <c r="CD1508" s="201"/>
      <c r="CE1508" s="201"/>
      <c r="CG1508" s="223"/>
      <c r="CH1508" s="223"/>
      <c r="CI1508" s="223"/>
      <c r="CJ1508" s="223"/>
      <c r="CK1508" s="223"/>
      <c r="CL1508" s="223"/>
      <c r="CM1508" s="223"/>
      <c r="CN1508" s="223"/>
      <c r="CO1508" s="223"/>
      <c r="CP1508" s="223"/>
      <c r="CQ1508" s="223"/>
      <c r="CR1508" s="223"/>
      <c r="CS1508" s="223"/>
      <c r="CT1508" s="223"/>
      <c r="CU1508" s="223"/>
      <c r="CV1508" s="223"/>
      <c r="CW1508" s="201"/>
      <c r="CX1508" s="201"/>
    </row>
    <row r="1509" spans="3:102">
      <c r="C1509" s="116"/>
      <c r="E1509" s="205"/>
      <c r="F1509" s="205"/>
      <c r="G1509" s="205"/>
      <c r="H1509" s="205"/>
      <c r="I1509" s="205"/>
      <c r="K1509" s="114"/>
      <c r="L1509" s="114"/>
      <c r="M1509" s="114"/>
      <c r="N1509" s="114"/>
      <c r="O1509" s="114"/>
      <c r="Q1509" s="115"/>
      <c r="R1509" s="115"/>
      <c r="S1509" s="115"/>
      <c r="T1509" s="115"/>
      <c r="U1509" s="115"/>
      <c r="W1509" s="223"/>
      <c r="Z1509" s="205"/>
      <c r="AA1509" s="204"/>
      <c r="AB1509" s="204"/>
      <c r="AC1509" s="114"/>
      <c r="AD1509" s="221"/>
      <c r="AE1509" s="221"/>
      <c r="AF1509" s="115"/>
      <c r="AG1509" s="115"/>
      <c r="AH1509" s="115"/>
      <c r="AI1509" s="115"/>
      <c r="AJ1509" s="115"/>
      <c r="AK1509" s="202"/>
      <c r="AL1509" s="222"/>
      <c r="AO1509" s="205"/>
      <c r="AP1509" s="205"/>
      <c r="AQ1509" s="205"/>
      <c r="AR1509" s="205"/>
      <c r="AS1509" s="205"/>
      <c r="AT1509" s="205"/>
      <c r="AU1509" s="205"/>
      <c r="AV1509" s="205"/>
      <c r="AW1509" s="205"/>
      <c r="AX1509" s="205"/>
      <c r="AY1509" s="205"/>
      <c r="AZ1509" s="205"/>
      <c r="BA1509" s="205"/>
      <c r="BB1509" s="205"/>
      <c r="BC1509" s="205"/>
      <c r="BD1509" s="205"/>
      <c r="BE1509" s="215"/>
      <c r="BF1509" s="215"/>
      <c r="BG1509" s="215"/>
      <c r="BH1509" s="201"/>
      <c r="BJ1509" s="114"/>
      <c r="BK1509" s="114"/>
      <c r="BL1509" s="114"/>
      <c r="BM1509" s="114"/>
      <c r="BN1509" s="114"/>
      <c r="BP1509" s="114"/>
      <c r="BQ1509" s="115"/>
      <c r="BR1509" s="115"/>
      <c r="BS1509" s="115"/>
      <c r="BT1509" s="115"/>
      <c r="BU1509" s="115"/>
      <c r="BV1509" s="115"/>
      <c r="BW1509" s="115"/>
      <c r="BX1509" s="115"/>
      <c r="BY1509" s="115"/>
      <c r="BZ1509" s="115"/>
      <c r="CA1509" s="115"/>
      <c r="CB1509" s="115"/>
      <c r="CC1509" s="201"/>
      <c r="CD1509" s="201"/>
      <c r="CE1509" s="201"/>
      <c r="CG1509" s="223"/>
      <c r="CH1509" s="223"/>
      <c r="CI1509" s="223"/>
      <c r="CJ1509" s="223"/>
      <c r="CK1509" s="223"/>
      <c r="CL1509" s="223"/>
      <c r="CM1509" s="223"/>
      <c r="CN1509" s="223"/>
      <c r="CO1509" s="223"/>
      <c r="CP1509" s="223"/>
      <c r="CQ1509" s="223"/>
      <c r="CR1509" s="223"/>
      <c r="CS1509" s="223"/>
      <c r="CT1509" s="223"/>
      <c r="CU1509" s="223"/>
      <c r="CV1509" s="223"/>
      <c r="CW1509" s="201"/>
      <c r="CX1509" s="201"/>
    </row>
    <row r="1510" spans="3:102">
      <c r="C1510" s="116"/>
      <c r="E1510" s="205"/>
      <c r="F1510" s="205"/>
      <c r="G1510" s="205"/>
      <c r="H1510" s="205"/>
      <c r="I1510" s="205"/>
      <c r="K1510" s="114"/>
      <c r="L1510" s="114"/>
      <c r="M1510" s="114"/>
      <c r="N1510" s="114"/>
      <c r="O1510" s="114"/>
      <c r="Q1510" s="115"/>
      <c r="R1510" s="115"/>
      <c r="S1510" s="115"/>
      <c r="T1510" s="115"/>
      <c r="U1510" s="115"/>
      <c r="W1510" s="223"/>
      <c r="Z1510" s="205"/>
      <c r="AA1510" s="204"/>
      <c r="AB1510" s="204"/>
      <c r="AC1510" s="114"/>
      <c r="AD1510" s="221"/>
      <c r="AE1510" s="221"/>
      <c r="AF1510" s="115"/>
      <c r="AG1510" s="115"/>
      <c r="AH1510" s="115"/>
      <c r="AI1510" s="115"/>
      <c r="AJ1510" s="115"/>
      <c r="AK1510" s="202"/>
      <c r="AL1510" s="222"/>
      <c r="AO1510" s="205"/>
      <c r="AP1510" s="205"/>
      <c r="AQ1510" s="205"/>
      <c r="AR1510" s="205"/>
      <c r="AS1510" s="205"/>
      <c r="AT1510" s="205"/>
      <c r="AU1510" s="205"/>
      <c r="AV1510" s="205"/>
      <c r="AW1510" s="205"/>
      <c r="AX1510" s="205"/>
      <c r="AY1510" s="205"/>
      <c r="AZ1510" s="205"/>
      <c r="BA1510" s="205"/>
      <c r="BB1510" s="205"/>
      <c r="BC1510" s="205"/>
      <c r="BD1510" s="205"/>
      <c r="BE1510" s="215"/>
      <c r="BF1510" s="215"/>
      <c r="BG1510" s="215"/>
      <c r="BH1510" s="201"/>
      <c r="BJ1510" s="114"/>
      <c r="BK1510" s="114"/>
      <c r="BL1510" s="114"/>
      <c r="BM1510" s="114"/>
      <c r="BN1510" s="114"/>
      <c r="BP1510" s="114"/>
      <c r="BQ1510" s="115"/>
      <c r="BR1510" s="115"/>
      <c r="BS1510" s="115"/>
      <c r="BT1510" s="115"/>
      <c r="BU1510" s="115"/>
      <c r="BV1510" s="115"/>
      <c r="BW1510" s="115"/>
      <c r="BX1510" s="115"/>
      <c r="BY1510" s="115"/>
      <c r="BZ1510" s="115"/>
      <c r="CA1510" s="115"/>
      <c r="CB1510" s="115"/>
      <c r="CC1510" s="201"/>
      <c r="CD1510" s="201"/>
      <c r="CE1510" s="201"/>
      <c r="CG1510" s="223"/>
      <c r="CH1510" s="223"/>
      <c r="CI1510" s="223"/>
      <c r="CJ1510" s="223"/>
      <c r="CK1510" s="223"/>
      <c r="CL1510" s="223"/>
      <c r="CM1510" s="223"/>
      <c r="CN1510" s="223"/>
      <c r="CO1510" s="223"/>
      <c r="CP1510" s="223"/>
      <c r="CQ1510" s="223"/>
      <c r="CR1510" s="223"/>
      <c r="CS1510" s="223"/>
      <c r="CT1510" s="223"/>
      <c r="CU1510" s="223"/>
      <c r="CV1510" s="223"/>
      <c r="CW1510" s="201"/>
      <c r="CX1510" s="201"/>
    </row>
    <row r="1511" spans="3:102">
      <c r="C1511" s="116"/>
      <c r="E1511" s="205"/>
      <c r="F1511" s="205"/>
      <c r="G1511" s="205"/>
      <c r="H1511" s="205"/>
      <c r="I1511" s="205"/>
      <c r="K1511" s="114"/>
      <c r="L1511" s="114"/>
      <c r="M1511" s="114"/>
      <c r="N1511" s="114"/>
      <c r="O1511" s="114"/>
      <c r="Q1511" s="115"/>
      <c r="R1511" s="115"/>
      <c r="S1511" s="115"/>
      <c r="T1511" s="115"/>
      <c r="U1511" s="115"/>
      <c r="W1511" s="223"/>
      <c r="Z1511" s="205"/>
      <c r="AA1511" s="204"/>
      <c r="AB1511" s="204"/>
      <c r="AC1511" s="114"/>
      <c r="AD1511" s="221"/>
      <c r="AE1511" s="221"/>
      <c r="AF1511" s="115"/>
      <c r="AG1511" s="115"/>
      <c r="AH1511" s="115"/>
      <c r="AI1511" s="115"/>
      <c r="AJ1511" s="115"/>
      <c r="AK1511" s="202"/>
      <c r="AL1511" s="222"/>
      <c r="AO1511" s="205"/>
      <c r="AP1511" s="205"/>
      <c r="AQ1511" s="205"/>
      <c r="AR1511" s="205"/>
      <c r="AS1511" s="205"/>
      <c r="AT1511" s="205"/>
      <c r="AU1511" s="205"/>
      <c r="AV1511" s="205"/>
      <c r="AW1511" s="205"/>
      <c r="AX1511" s="205"/>
      <c r="AY1511" s="205"/>
      <c r="AZ1511" s="205"/>
      <c r="BA1511" s="205"/>
      <c r="BB1511" s="205"/>
      <c r="BC1511" s="205"/>
      <c r="BD1511" s="205"/>
      <c r="BE1511" s="215"/>
      <c r="BF1511" s="215"/>
      <c r="BG1511" s="215"/>
      <c r="BH1511" s="201"/>
      <c r="BJ1511" s="114"/>
      <c r="BK1511" s="114"/>
      <c r="BL1511" s="114"/>
      <c r="BM1511" s="114"/>
      <c r="BN1511" s="114"/>
      <c r="BP1511" s="114"/>
      <c r="BQ1511" s="115"/>
      <c r="BR1511" s="115"/>
      <c r="BS1511" s="115"/>
      <c r="BT1511" s="115"/>
      <c r="BU1511" s="115"/>
      <c r="BV1511" s="115"/>
      <c r="BW1511" s="115"/>
      <c r="BX1511" s="115"/>
      <c r="BY1511" s="115"/>
      <c r="BZ1511" s="115"/>
      <c r="CA1511" s="115"/>
      <c r="CB1511" s="115"/>
      <c r="CC1511" s="201"/>
      <c r="CD1511" s="201"/>
      <c r="CE1511" s="201"/>
      <c r="CG1511" s="223"/>
      <c r="CH1511" s="223"/>
      <c r="CI1511" s="223"/>
      <c r="CJ1511" s="223"/>
      <c r="CK1511" s="223"/>
      <c r="CL1511" s="223"/>
      <c r="CM1511" s="223"/>
      <c r="CN1511" s="223"/>
      <c r="CO1511" s="223"/>
      <c r="CP1511" s="223"/>
      <c r="CQ1511" s="223"/>
      <c r="CR1511" s="223"/>
      <c r="CS1511" s="223"/>
      <c r="CT1511" s="223"/>
      <c r="CU1511" s="223"/>
      <c r="CV1511" s="223"/>
      <c r="CW1511" s="201"/>
      <c r="CX1511" s="201"/>
    </row>
    <row r="1512" spans="3:102">
      <c r="C1512" s="116"/>
      <c r="E1512" s="205"/>
      <c r="F1512" s="205"/>
      <c r="G1512" s="205"/>
      <c r="H1512" s="205"/>
      <c r="I1512" s="205"/>
      <c r="K1512" s="114"/>
      <c r="L1512" s="114"/>
      <c r="M1512" s="114"/>
      <c r="N1512" s="114"/>
      <c r="O1512" s="114"/>
      <c r="Q1512" s="115"/>
      <c r="R1512" s="115"/>
      <c r="S1512" s="115"/>
      <c r="T1512" s="115"/>
      <c r="U1512" s="115"/>
      <c r="W1512" s="223"/>
      <c r="Z1512" s="205"/>
      <c r="AA1512" s="204"/>
      <c r="AB1512" s="204"/>
      <c r="AC1512" s="114"/>
      <c r="AD1512" s="221"/>
      <c r="AE1512" s="221"/>
      <c r="AF1512" s="115"/>
      <c r="AG1512" s="115"/>
      <c r="AH1512" s="115"/>
      <c r="AI1512" s="115"/>
      <c r="AJ1512" s="115"/>
      <c r="AK1512" s="202"/>
      <c r="AL1512" s="222"/>
      <c r="AO1512" s="205"/>
      <c r="AP1512" s="205"/>
      <c r="AQ1512" s="205"/>
      <c r="AR1512" s="205"/>
      <c r="AS1512" s="205"/>
      <c r="AT1512" s="205"/>
      <c r="AU1512" s="205"/>
      <c r="AV1512" s="205"/>
      <c r="AW1512" s="205"/>
      <c r="AX1512" s="205"/>
      <c r="AY1512" s="205"/>
      <c r="AZ1512" s="205"/>
      <c r="BA1512" s="205"/>
      <c r="BB1512" s="205"/>
      <c r="BC1512" s="205"/>
      <c r="BD1512" s="205"/>
      <c r="BE1512" s="215"/>
      <c r="BF1512" s="215"/>
      <c r="BG1512" s="215"/>
      <c r="BH1512" s="201"/>
      <c r="BJ1512" s="114"/>
      <c r="BK1512" s="114"/>
      <c r="BL1512" s="114"/>
      <c r="BM1512" s="114"/>
      <c r="BN1512" s="114"/>
      <c r="BP1512" s="114"/>
      <c r="BQ1512" s="115"/>
      <c r="BR1512" s="115"/>
      <c r="BS1512" s="115"/>
      <c r="BT1512" s="115"/>
      <c r="BU1512" s="115"/>
      <c r="BV1512" s="115"/>
      <c r="BW1512" s="115"/>
      <c r="BX1512" s="115"/>
      <c r="BY1512" s="115"/>
      <c r="BZ1512" s="115"/>
      <c r="CA1512" s="115"/>
      <c r="CB1512" s="115"/>
      <c r="CC1512" s="201"/>
      <c r="CD1512" s="201"/>
      <c r="CE1512" s="201"/>
      <c r="CG1512" s="223"/>
      <c r="CH1512" s="223"/>
      <c r="CI1512" s="223"/>
      <c r="CJ1512" s="223"/>
      <c r="CK1512" s="223"/>
      <c r="CL1512" s="223"/>
      <c r="CM1512" s="223"/>
      <c r="CN1512" s="223"/>
      <c r="CO1512" s="223"/>
      <c r="CP1512" s="223"/>
      <c r="CQ1512" s="223"/>
      <c r="CR1512" s="223"/>
      <c r="CS1512" s="223"/>
      <c r="CT1512" s="223"/>
      <c r="CU1512" s="223"/>
      <c r="CV1512" s="223"/>
      <c r="CW1512" s="201"/>
      <c r="CX1512" s="201"/>
    </row>
    <row r="1513" spans="3:102">
      <c r="C1513" s="116"/>
      <c r="E1513" s="205"/>
      <c r="F1513" s="205"/>
      <c r="G1513" s="205"/>
      <c r="H1513" s="205"/>
      <c r="I1513" s="205"/>
      <c r="K1513" s="114"/>
      <c r="L1513" s="114"/>
      <c r="M1513" s="114"/>
      <c r="N1513" s="114"/>
      <c r="O1513" s="114"/>
      <c r="Q1513" s="115"/>
      <c r="R1513" s="115"/>
      <c r="S1513" s="115"/>
      <c r="T1513" s="115"/>
      <c r="U1513" s="115"/>
      <c r="W1513" s="223"/>
      <c r="Z1513" s="205"/>
      <c r="AA1513" s="204"/>
      <c r="AB1513" s="204"/>
      <c r="AC1513" s="114"/>
      <c r="AD1513" s="221"/>
      <c r="AE1513" s="221"/>
      <c r="AF1513" s="115"/>
      <c r="AG1513" s="115"/>
      <c r="AH1513" s="115"/>
      <c r="AI1513" s="115"/>
      <c r="AJ1513" s="115"/>
      <c r="AK1513" s="202"/>
      <c r="AL1513" s="222"/>
      <c r="AO1513" s="205"/>
      <c r="AP1513" s="205"/>
      <c r="AQ1513" s="205"/>
      <c r="AR1513" s="205"/>
      <c r="AS1513" s="205"/>
      <c r="AT1513" s="205"/>
      <c r="AU1513" s="205"/>
      <c r="AV1513" s="205"/>
      <c r="AW1513" s="205"/>
      <c r="AX1513" s="205"/>
      <c r="AY1513" s="205"/>
      <c r="AZ1513" s="205"/>
      <c r="BA1513" s="205"/>
      <c r="BB1513" s="205"/>
      <c r="BC1513" s="205"/>
      <c r="BD1513" s="205"/>
      <c r="BE1513" s="215"/>
      <c r="BF1513" s="215"/>
      <c r="BG1513" s="215"/>
      <c r="BH1513" s="201"/>
      <c r="BJ1513" s="114"/>
      <c r="BK1513" s="114"/>
      <c r="BL1513" s="114"/>
      <c r="BM1513" s="114"/>
      <c r="BN1513" s="114"/>
      <c r="BP1513" s="114"/>
      <c r="BQ1513" s="115"/>
      <c r="BR1513" s="115"/>
      <c r="BS1513" s="115"/>
      <c r="BT1513" s="115"/>
      <c r="BU1513" s="115"/>
      <c r="BV1513" s="115"/>
      <c r="BW1513" s="115"/>
      <c r="BX1513" s="115"/>
      <c r="BY1513" s="115"/>
      <c r="BZ1513" s="115"/>
      <c r="CA1513" s="115"/>
      <c r="CB1513" s="115"/>
      <c r="CC1513" s="201"/>
      <c r="CD1513" s="201"/>
      <c r="CE1513" s="201"/>
      <c r="CG1513" s="223"/>
      <c r="CH1513" s="223"/>
      <c r="CI1513" s="223"/>
      <c r="CJ1513" s="223"/>
      <c r="CK1513" s="223"/>
      <c r="CL1513" s="223"/>
      <c r="CM1513" s="223"/>
      <c r="CN1513" s="223"/>
      <c r="CO1513" s="223"/>
      <c r="CP1513" s="223"/>
      <c r="CQ1513" s="223"/>
      <c r="CR1513" s="223"/>
      <c r="CS1513" s="223"/>
      <c r="CT1513" s="223"/>
      <c r="CU1513" s="223"/>
      <c r="CV1513" s="223"/>
      <c r="CW1513" s="201"/>
      <c r="CX1513" s="201"/>
    </row>
    <row r="1514" spans="3:102">
      <c r="C1514" s="116"/>
      <c r="E1514" s="205"/>
      <c r="F1514" s="205"/>
      <c r="G1514" s="205"/>
      <c r="H1514" s="205"/>
      <c r="I1514" s="205"/>
      <c r="K1514" s="114"/>
      <c r="L1514" s="114"/>
      <c r="M1514" s="114"/>
      <c r="N1514" s="114"/>
      <c r="O1514" s="114"/>
      <c r="Q1514" s="115"/>
      <c r="R1514" s="115"/>
      <c r="S1514" s="115"/>
      <c r="T1514" s="115"/>
      <c r="U1514" s="115"/>
      <c r="W1514" s="223"/>
      <c r="Z1514" s="205"/>
      <c r="AA1514" s="204"/>
      <c r="AB1514" s="204"/>
      <c r="AC1514" s="114"/>
      <c r="AD1514" s="221"/>
      <c r="AE1514" s="221"/>
      <c r="AF1514" s="115"/>
      <c r="AG1514" s="115"/>
      <c r="AH1514" s="115"/>
      <c r="AI1514" s="115"/>
      <c r="AJ1514" s="115"/>
      <c r="AK1514" s="202"/>
      <c r="AL1514" s="222"/>
      <c r="AO1514" s="205"/>
      <c r="AP1514" s="205"/>
      <c r="AQ1514" s="205"/>
      <c r="AR1514" s="205"/>
      <c r="AS1514" s="205"/>
      <c r="AT1514" s="205"/>
      <c r="AU1514" s="205"/>
      <c r="AV1514" s="205"/>
      <c r="AW1514" s="205"/>
      <c r="AX1514" s="205"/>
      <c r="AY1514" s="205"/>
      <c r="AZ1514" s="205"/>
      <c r="BA1514" s="205"/>
      <c r="BB1514" s="205"/>
      <c r="BC1514" s="205"/>
      <c r="BD1514" s="205"/>
      <c r="BE1514" s="215"/>
      <c r="BF1514" s="215"/>
      <c r="BG1514" s="215"/>
      <c r="BH1514" s="201"/>
      <c r="BJ1514" s="114"/>
      <c r="BK1514" s="114"/>
      <c r="BL1514" s="114"/>
      <c r="BM1514" s="114"/>
      <c r="BN1514" s="114"/>
      <c r="BP1514" s="114"/>
      <c r="BQ1514" s="115"/>
      <c r="BR1514" s="115"/>
      <c r="BS1514" s="115"/>
      <c r="BT1514" s="115"/>
      <c r="BU1514" s="115"/>
      <c r="BV1514" s="115"/>
      <c r="BW1514" s="115"/>
      <c r="BX1514" s="115"/>
      <c r="BY1514" s="115"/>
      <c r="BZ1514" s="115"/>
      <c r="CA1514" s="115"/>
      <c r="CB1514" s="115"/>
      <c r="CC1514" s="201"/>
      <c r="CD1514" s="201"/>
      <c r="CE1514" s="201"/>
      <c r="CG1514" s="223"/>
      <c r="CH1514" s="223"/>
      <c r="CI1514" s="223"/>
      <c r="CJ1514" s="223"/>
      <c r="CK1514" s="223"/>
      <c r="CL1514" s="223"/>
      <c r="CM1514" s="223"/>
      <c r="CN1514" s="223"/>
      <c r="CO1514" s="223"/>
      <c r="CP1514" s="223"/>
      <c r="CQ1514" s="223"/>
      <c r="CR1514" s="223"/>
      <c r="CS1514" s="223"/>
      <c r="CT1514" s="223"/>
      <c r="CU1514" s="223"/>
      <c r="CV1514" s="223"/>
      <c r="CW1514" s="201"/>
      <c r="CX1514" s="201"/>
    </row>
    <row r="1515" spans="3:102">
      <c r="C1515" s="116"/>
      <c r="E1515" s="205"/>
      <c r="F1515" s="205"/>
      <c r="G1515" s="205"/>
      <c r="H1515" s="205"/>
      <c r="I1515" s="205"/>
      <c r="K1515" s="114"/>
      <c r="L1515" s="114"/>
      <c r="M1515" s="114"/>
      <c r="N1515" s="114"/>
      <c r="O1515" s="114"/>
      <c r="Q1515" s="115"/>
      <c r="R1515" s="115"/>
      <c r="S1515" s="115"/>
      <c r="T1515" s="115"/>
      <c r="U1515" s="115"/>
      <c r="W1515" s="223"/>
      <c r="Z1515" s="205"/>
      <c r="AA1515" s="204"/>
      <c r="AB1515" s="204"/>
      <c r="AC1515" s="114"/>
      <c r="AD1515" s="221"/>
      <c r="AE1515" s="221"/>
      <c r="AF1515" s="115"/>
      <c r="AG1515" s="115"/>
      <c r="AH1515" s="115"/>
      <c r="AI1515" s="115"/>
      <c r="AJ1515" s="115"/>
      <c r="AK1515" s="202"/>
      <c r="AL1515" s="222"/>
      <c r="AO1515" s="205"/>
      <c r="AP1515" s="205"/>
      <c r="AQ1515" s="205"/>
      <c r="AR1515" s="205"/>
      <c r="AS1515" s="205"/>
      <c r="AT1515" s="205"/>
      <c r="AU1515" s="205"/>
      <c r="AV1515" s="205"/>
      <c r="AW1515" s="205"/>
      <c r="AX1515" s="205"/>
      <c r="AY1515" s="205"/>
      <c r="AZ1515" s="205"/>
      <c r="BA1515" s="205"/>
      <c r="BB1515" s="205"/>
      <c r="BC1515" s="205"/>
      <c r="BD1515" s="205"/>
      <c r="BE1515" s="215"/>
      <c r="BF1515" s="215"/>
      <c r="BG1515" s="215"/>
      <c r="BH1515" s="201"/>
      <c r="BJ1515" s="114"/>
      <c r="BK1515" s="114"/>
      <c r="BL1515" s="114"/>
      <c r="BM1515" s="114"/>
      <c r="BN1515" s="114"/>
      <c r="BP1515" s="114"/>
      <c r="BQ1515" s="115"/>
      <c r="BR1515" s="115"/>
      <c r="BS1515" s="115"/>
      <c r="BT1515" s="115"/>
      <c r="BU1515" s="115"/>
      <c r="BV1515" s="115"/>
      <c r="BW1515" s="115"/>
      <c r="BX1515" s="115"/>
      <c r="BY1515" s="115"/>
      <c r="BZ1515" s="115"/>
      <c r="CA1515" s="115"/>
      <c r="CB1515" s="115"/>
      <c r="CC1515" s="201"/>
      <c r="CD1515" s="201"/>
      <c r="CE1515" s="201"/>
      <c r="CG1515" s="223"/>
      <c r="CH1515" s="223"/>
      <c r="CI1515" s="223"/>
      <c r="CJ1515" s="223"/>
      <c r="CK1515" s="223"/>
      <c r="CL1515" s="223"/>
      <c r="CM1515" s="223"/>
      <c r="CN1515" s="223"/>
      <c r="CO1515" s="223"/>
      <c r="CP1515" s="223"/>
      <c r="CQ1515" s="223"/>
      <c r="CR1515" s="223"/>
      <c r="CS1515" s="223"/>
      <c r="CT1515" s="223"/>
      <c r="CU1515" s="223"/>
      <c r="CV1515" s="223"/>
      <c r="CW1515" s="201"/>
      <c r="CX1515" s="201"/>
    </row>
    <row r="1516" spans="3:102">
      <c r="C1516" s="116"/>
      <c r="E1516" s="205"/>
      <c r="F1516" s="205"/>
      <c r="G1516" s="205"/>
      <c r="H1516" s="205"/>
      <c r="I1516" s="205"/>
      <c r="K1516" s="114"/>
      <c r="L1516" s="114"/>
      <c r="M1516" s="114"/>
      <c r="N1516" s="114"/>
      <c r="O1516" s="114"/>
      <c r="Q1516" s="115"/>
      <c r="R1516" s="115"/>
      <c r="S1516" s="115"/>
      <c r="T1516" s="115"/>
      <c r="U1516" s="115"/>
      <c r="W1516" s="223"/>
      <c r="Z1516" s="205"/>
      <c r="AA1516" s="204"/>
      <c r="AB1516" s="204"/>
      <c r="AC1516" s="114"/>
      <c r="AD1516" s="221"/>
      <c r="AE1516" s="221"/>
      <c r="AF1516" s="115"/>
      <c r="AG1516" s="115"/>
      <c r="AH1516" s="115"/>
      <c r="AI1516" s="115"/>
      <c r="AJ1516" s="115"/>
      <c r="AK1516" s="202"/>
      <c r="AL1516" s="222"/>
      <c r="AO1516" s="205"/>
      <c r="AP1516" s="205"/>
      <c r="AQ1516" s="205"/>
      <c r="AR1516" s="205"/>
      <c r="AS1516" s="205"/>
      <c r="AT1516" s="205"/>
      <c r="AU1516" s="205"/>
      <c r="AV1516" s="205"/>
      <c r="AW1516" s="205"/>
      <c r="AX1516" s="205"/>
      <c r="AY1516" s="205"/>
      <c r="AZ1516" s="205"/>
      <c r="BA1516" s="205"/>
      <c r="BB1516" s="205"/>
      <c r="BC1516" s="205"/>
      <c r="BD1516" s="205"/>
      <c r="BE1516" s="215"/>
      <c r="BF1516" s="215"/>
      <c r="BG1516" s="215"/>
      <c r="BH1516" s="201"/>
      <c r="BJ1516" s="114"/>
      <c r="BK1516" s="114"/>
      <c r="BL1516" s="114"/>
      <c r="BM1516" s="114"/>
      <c r="BN1516" s="114"/>
      <c r="BP1516" s="114"/>
      <c r="BQ1516" s="115"/>
      <c r="BR1516" s="115"/>
      <c r="BS1516" s="115"/>
      <c r="BT1516" s="115"/>
      <c r="BU1516" s="115"/>
      <c r="BV1516" s="115"/>
      <c r="BW1516" s="115"/>
      <c r="BX1516" s="115"/>
      <c r="BY1516" s="115"/>
      <c r="BZ1516" s="115"/>
      <c r="CA1516" s="115"/>
      <c r="CB1516" s="115"/>
      <c r="CC1516" s="201"/>
      <c r="CD1516" s="201"/>
      <c r="CE1516" s="201"/>
      <c r="CG1516" s="223"/>
      <c r="CH1516" s="223"/>
      <c r="CI1516" s="223"/>
      <c r="CJ1516" s="223"/>
      <c r="CK1516" s="223"/>
      <c r="CL1516" s="223"/>
      <c r="CM1516" s="223"/>
      <c r="CN1516" s="223"/>
      <c r="CO1516" s="223"/>
      <c r="CP1516" s="223"/>
      <c r="CQ1516" s="223"/>
      <c r="CR1516" s="223"/>
      <c r="CS1516" s="223"/>
      <c r="CT1516" s="223"/>
      <c r="CU1516" s="223"/>
      <c r="CV1516" s="223"/>
      <c r="CW1516" s="201"/>
      <c r="CX1516" s="201"/>
    </row>
    <row r="1517" spans="3:102">
      <c r="C1517" s="116"/>
      <c r="E1517" s="205"/>
      <c r="F1517" s="205"/>
      <c r="G1517" s="205"/>
      <c r="H1517" s="205"/>
      <c r="I1517" s="205"/>
      <c r="K1517" s="114"/>
      <c r="L1517" s="114"/>
      <c r="M1517" s="114"/>
      <c r="N1517" s="114"/>
      <c r="O1517" s="114"/>
      <c r="Q1517" s="115"/>
      <c r="R1517" s="115"/>
      <c r="S1517" s="115"/>
      <c r="T1517" s="115"/>
      <c r="U1517" s="115"/>
      <c r="W1517" s="223"/>
      <c r="Z1517" s="205"/>
      <c r="AA1517" s="204"/>
      <c r="AB1517" s="204"/>
      <c r="AC1517" s="114"/>
      <c r="AD1517" s="221"/>
      <c r="AE1517" s="221"/>
      <c r="AF1517" s="115"/>
      <c r="AG1517" s="115"/>
      <c r="AH1517" s="115"/>
      <c r="AI1517" s="115"/>
      <c r="AJ1517" s="115"/>
      <c r="AK1517" s="202"/>
      <c r="AL1517" s="222"/>
      <c r="AO1517" s="205"/>
      <c r="AP1517" s="205"/>
      <c r="AQ1517" s="205"/>
      <c r="AR1517" s="205"/>
      <c r="AS1517" s="205"/>
      <c r="AT1517" s="205"/>
      <c r="AU1517" s="205"/>
      <c r="AV1517" s="205"/>
      <c r="AW1517" s="205"/>
      <c r="AX1517" s="205"/>
      <c r="AY1517" s="205"/>
      <c r="AZ1517" s="205"/>
      <c r="BA1517" s="205"/>
      <c r="BB1517" s="205"/>
      <c r="BC1517" s="205"/>
      <c r="BD1517" s="205"/>
      <c r="BE1517" s="215"/>
      <c r="BF1517" s="215"/>
      <c r="BG1517" s="215"/>
      <c r="BH1517" s="201"/>
      <c r="BJ1517" s="114"/>
      <c r="BK1517" s="114"/>
      <c r="BL1517" s="114"/>
      <c r="BM1517" s="114"/>
      <c r="BN1517" s="114"/>
      <c r="BP1517" s="114"/>
      <c r="BQ1517" s="115"/>
      <c r="BR1517" s="115"/>
      <c r="BS1517" s="115"/>
      <c r="BT1517" s="115"/>
      <c r="BU1517" s="115"/>
      <c r="BV1517" s="115"/>
      <c r="BW1517" s="115"/>
      <c r="BX1517" s="115"/>
      <c r="BY1517" s="115"/>
      <c r="BZ1517" s="115"/>
      <c r="CA1517" s="115"/>
      <c r="CB1517" s="115"/>
      <c r="CC1517" s="201"/>
      <c r="CD1517" s="201"/>
      <c r="CE1517" s="201"/>
      <c r="CG1517" s="223"/>
      <c r="CH1517" s="223"/>
      <c r="CI1517" s="223"/>
      <c r="CJ1517" s="223"/>
      <c r="CK1517" s="223"/>
      <c r="CL1517" s="223"/>
      <c r="CM1517" s="223"/>
      <c r="CN1517" s="223"/>
      <c r="CO1517" s="223"/>
      <c r="CP1517" s="223"/>
      <c r="CQ1517" s="223"/>
      <c r="CR1517" s="223"/>
      <c r="CS1517" s="223"/>
      <c r="CT1517" s="223"/>
      <c r="CU1517" s="223"/>
      <c r="CV1517" s="223"/>
      <c r="CW1517" s="201"/>
      <c r="CX1517" s="201"/>
    </row>
    <row r="1518" spans="3:102">
      <c r="C1518" s="116"/>
      <c r="E1518" s="205"/>
      <c r="F1518" s="205"/>
      <c r="G1518" s="205"/>
      <c r="H1518" s="205"/>
      <c r="I1518" s="205"/>
      <c r="K1518" s="114"/>
      <c r="L1518" s="114"/>
      <c r="M1518" s="114"/>
      <c r="N1518" s="114"/>
      <c r="O1518" s="114"/>
      <c r="Q1518" s="115"/>
      <c r="R1518" s="115"/>
      <c r="S1518" s="115"/>
      <c r="T1518" s="115"/>
      <c r="U1518" s="115"/>
      <c r="W1518" s="223"/>
      <c r="Z1518" s="205"/>
      <c r="AA1518" s="204"/>
      <c r="AB1518" s="204"/>
      <c r="AC1518" s="114"/>
      <c r="AD1518" s="221"/>
      <c r="AE1518" s="221"/>
      <c r="AF1518" s="115"/>
      <c r="AG1518" s="115"/>
      <c r="AH1518" s="115"/>
      <c r="AI1518" s="115"/>
      <c r="AJ1518" s="115"/>
      <c r="AK1518" s="202"/>
      <c r="AL1518" s="222"/>
      <c r="AO1518" s="205"/>
      <c r="AP1518" s="205"/>
      <c r="AQ1518" s="205"/>
      <c r="AR1518" s="205"/>
      <c r="AS1518" s="205"/>
      <c r="AT1518" s="205"/>
      <c r="AU1518" s="205"/>
      <c r="AV1518" s="205"/>
      <c r="AW1518" s="205"/>
      <c r="AX1518" s="205"/>
      <c r="AY1518" s="205"/>
      <c r="AZ1518" s="205"/>
      <c r="BA1518" s="205"/>
      <c r="BB1518" s="205"/>
      <c r="BC1518" s="205"/>
      <c r="BD1518" s="205"/>
      <c r="BE1518" s="215"/>
      <c r="BF1518" s="215"/>
      <c r="BG1518" s="215"/>
      <c r="BH1518" s="201"/>
      <c r="BJ1518" s="114"/>
      <c r="BK1518" s="114"/>
      <c r="BL1518" s="114"/>
      <c r="BM1518" s="114"/>
      <c r="BN1518" s="114"/>
      <c r="BP1518" s="114"/>
      <c r="BQ1518" s="115"/>
      <c r="BR1518" s="115"/>
      <c r="BS1518" s="115"/>
      <c r="BT1518" s="115"/>
      <c r="BU1518" s="115"/>
      <c r="BV1518" s="115"/>
      <c r="BW1518" s="115"/>
      <c r="BX1518" s="115"/>
      <c r="BY1518" s="115"/>
      <c r="BZ1518" s="115"/>
      <c r="CA1518" s="115"/>
      <c r="CB1518" s="115"/>
      <c r="CC1518" s="201"/>
      <c r="CD1518" s="201"/>
      <c r="CE1518" s="201"/>
      <c r="CG1518" s="223"/>
      <c r="CH1518" s="223"/>
      <c r="CI1518" s="223"/>
      <c r="CJ1518" s="223"/>
      <c r="CK1518" s="223"/>
      <c r="CL1518" s="223"/>
      <c r="CM1518" s="223"/>
      <c r="CN1518" s="223"/>
      <c r="CO1518" s="223"/>
      <c r="CP1518" s="223"/>
      <c r="CQ1518" s="223"/>
      <c r="CR1518" s="223"/>
      <c r="CS1518" s="223"/>
      <c r="CT1518" s="223"/>
      <c r="CU1518" s="223"/>
      <c r="CV1518" s="223"/>
      <c r="CW1518" s="201"/>
      <c r="CX1518" s="201"/>
    </row>
    <row r="1519" spans="3:102">
      <c r="C1519" s="116"/>
      <c r="E1519" s="205"/>
      <c r="F1519" s="205"/>
      <c r="G1519" s="205"/>
      <c r="H1519" s="205"/>
      <c r="I1519" s="205"/>
      <c r="K1519" s="114"/>
      <c r="L1519" s="114"/>
      <c r="M1519" s="114"/>
      <c r="N1519" s="114"/>
      <c r="O1519" s="114"/>
      <c r="Q1519" s="115"/>
      <c r="R1519" s="115"/>
      <c r="S1519" s="115"/>
      <c r="T1519" s="115"/>
      <c r="U1519" s="115"/>
      <c r="W1519" s="223"/>
      <c r="Z1519" s="205"/>
      <c r="AA1519" s="204"/>
      <c r="AB1519" s="204"/>
      <c r="AC1519" s="114"/>
      <c r="AD1519" s="221"/>
      <c r="AE1519" s="221"/>
      <c r="AF1519" s="115"/>
      <c r="AG1519" s="115"/>
      <c r="AH1519" s="115"/>
      <c r="AI1519" s="115"/>
      <c r="AJ1519" s="115"/>
      <c r="AK1519" s="202"/>
      <c r="AL1519" s="222"/>
      <c r="AO1519" s="205"/>
      <c r="AP1519" s="205"/>
      <c r="AQ1519" s="205"/>
      <c r="AR1519" s="205"/>
      <c r="AS1519" s="205"/>
      <c r="AT1519" s="205"/>
      <c r="AU1519" s="205"/>
      <c r="AV1519" s="205"/>
      <c r="AW1519" s="205"/>
      <c r="AX1519" s="205"/>
      <c r="AY1519" s="205"/>
      <c r="AZ1519" s="205"/>
      <c r="BA1519" s="205"/>
      <c r="BB1519" s="205"/>
      <c r="BC1519" s="205"/>
      <c r="BD1519" s="205"/>
      <c r="BE1519" s="215"/>
      <c r="BF1519" s="215"/>
      <c r="BG1519" s="215"/>
      <c r="BH1519" s="201"/>
      <c r="BJ1519" s="114"/>
      <c r="BK1519" s="114"/>
      <c r="BL1519" s="114"/>
      <c r="BM1519" s="114"/>
      <c r="BN1519" s="114"/>
      <c r="BP1519" s="114"/>
      <c r="BQ1519" s="115"/>
      <c r="BR1519" s="115"/>
      <c r="BS1519" s="115"/>
      <c r="BT1519" s="115"/>
      <c r="BU1519" s="115"/>
      <c r="BV1519" s="115"/>
      <c r="BW1519" s="115"/>
      <c r="BX1519" s="115"/>
      <c r="BY1519" s="115"/>
      <c r="BZ1519" s="115"/>
      <c r="CA1519" s="115"/>
      <c r="CB1519" s="115"/>
      <c r="CC1519" s="201"/>
      <c r="CD1519" s="201"/>
      <c r="CE1519" s="201"/>
      <c r="CG1519" s="223"/>
      <c r="CH1519" s="223"/>
      <c r="CI1519" s="223"/>
      <c r="CJ1519" s="223"/>
      <c r="CK1519" s="223"/>
      <c r="CL1519" s="223"/>
      <c r="CM1519" s="223"/>
      <c r="CN1519" s="223"/>
      <c r="CO1519" s="223"/>
      <c r="CP1519" s="223"/>
      <c r="CQ1519" s="223"/>
      <c r="CR1519" s="223"/>
      <c r="CS1519" s="223"/>
      <c r="CT1519" s="223"/>
      <c r="CU1519" s="223"/>
      <c r="CV1519" s="223"/>
      <c r="CW1519" s="201"/>
      <c r="CX1519" s="201"/>
    </row>
    <row r="1520" spans="3:102">
      <c r="C1520" s="116"/>
      <c r="E1520" s="205"/>
      <c r="F1520" s="205"/>
      <c r="G1520" s="205"/>
      <c r="H1520" s="205"/>
      <c r="I1520" s="205"/>
      <c r="K1520" s="114"/>
      <c r="L1520" s="114"/>
      <c r="M1520" s="114"/>
      <c r="N1520" s="114"/>
      <c r="O1520" s="114"/>
      <c r="Q1520" s="115"/>
      <c r="R1520" s="115"/>
      <c r="S1520" s="115"/>
      <c r="T1520" s="115"/>
      <c r="U1520" s="115"/>
      <c r="W1520" s="223"/>
      <c r="Z1520" s="205"/>
      <c r="AA1520" s="204"/>
      <c r="AB1520" s="204"/>
      <c r="AC1520" s="114"/>
      <c r="AD1520" s="221"/>
      <c r="AE1520" s="221"/>
      <c r="AF1520" s="115"/>
      <c r="AG1520" s="115"/>
      <c r="AH1520" s="115"/>
      <c r="AI1520" s="115"/>
      <c r="AJ1520" s="115"/>
      <c r="AK1520" s="202"/>
      <c r="AL1520" s="222"/>
      <c r="AO1520" s="205"/>
      <c r="AP1520" s="205"/>
      <c r="AQ1520" s="205"/>
      <c r="AR1520" s="205"/>
      <c r="AS1520" s="205"/>
      <c r="AT1520" s="205"/>
      <c r="AU1520" s="205"/>
      <c r="AV1520" s="205"/>
      <c r="AW1520" s="205"/>
      <c r="AX1520" s="205"/>
      <c r="AY1520" s="205"/>
      <c r="AZ1520" s="205"/>
      <c r="BA1520" s="205"/>
      <c r="BB1520" s="205"/>
      <c r="BC1520" s="205"/>
      <c r="BD1520" s="205"/>
      <c r="BE1520" s="215"/>
      <c r="BF1520" s="215"/>
      <c r="BG1520" s="215"/>
      <c r="BH1520" s="201"/>
      <c r="BJ1520" s="114"/>
      <c r="BK1520" s="114"/>
      <c r="BL1520" s="114"/>
      <c r="BM1520" s="114"/>
      <c r="BN1520" s="114"/>
      <c r="BP1520" s="114"/>
      <c r="BQ1520" s="115"/>
      <c r="BR1520" s="115"/>
      <c r="BS1520" s="115"/>
      <c r="BT1520" s="115"/>
      <c r="BU1520" s="115"/>
      <c r="BV1520" s="115"/>
      <c r="BW1520" s="115"/>
      <c r="BX1520" s="115"/>
      <c r="BY1520" s="115"/>
      <c r="BZ1520" s="115"/>
      <c r="CA1520" s="115"/>
      <c r="CB1520" s="115"/>
      <c r="CC1520" s="201"/>
      <c r="CD1520" s="201"/>
      <c r="CE1520" s="201"/>
      <c r="CG1520" s="223"/>
      <c r="CH1520" s="223"/>
      <c r="CI1520" s="223"/>
      <c r="CJ1520" s="223"/>
      <c r="CK1520" s="223"/>
      <c r="CL1520" s="223"/>
      <c r="CM1520" s="223"/>
      <c r="CN1520" s="223"/>
      <c r="CO1520" s="223"/>
      <c r="CP1520" s="223"/>
      <c r="CQ1520" s="223"/>
      <c r="CR1520" s="223"/>
      <c r="CS1520" s="223"/>
      <c r="CT1520" s="223"/>
      <c r="CU1520" s="223"/>
      <c r="CV1520" s="223"/>
      <c r="CW1520" s="201"/>
      <c r="CX1520" s="201"/>
    </row>
    <row r="1521" spans="3:102">
      <c r="C1521" s="116"/>
      <c r="E1521" s="205"/>
      <c r="F1521" s="205"/>
      <c r="G1521" s="205"/>
      <c r="H1521" s="205"/>
      <c r="I1521" s="205"/>
      <c r="K1521" s="114"/>
      <c r="L1521" s="114"/>
      <c r="M1521" s="114"/>
      <c r="N1521" s="114"/>
      <c r="O1521" s="114"/>
      <c r="Q1521" s="115"/>
      <c r="R1521" s="115"/>
      <c r="S1521" s="115"/>
      <c r="T1521" s="115"/>
      <c r="U1521" s="115"/>
      <c r="W1521" s="223"/>
      <c r="Z1521" s="205"/>
      <c r="AA1521" s="204"/>
      <c r="AB1521" s="204"/>
      <c r="AC1521" s="114"/>
      <c r="AD1521" s="221"/>
      <c r="AE1521" s="221"/>
      <c r="AF1521" s="115"/>
      <c r="AG1521" s="115"/>
      <c r="AH1521" s="115"/>
      <c r="AI1521" s="115"/>
      <c r="AJ1521" s="115"/>
      <c r="AK1521" s="202"/>
      <c r="AL1521" s="222"/>
      <c r="AO1521" s="205"/>
      <c r="AP1521" s="205"/>
      <c r="AQ1521" s="205"/>
      <c r="AR1521" s="205"/>
      <c r="AS1521" s="205"/>
      <c r="AT1521" s="205"/>
      <c r="AU1521" s="205"/>
      <c r="AV1521" s="205"/>
      <c r="AW1521" s="205"/>
      <c r="AX1521" s="205"/>
      <c r="AY1521" s="205"/>
      <c r="AZ1521" s="205"/>
      <c r="BA1521" s="205"/>
      <c r="BB1521" s="205"/>
      <c r="BC1521" s="205"/>
      <c r="BD1521" s="205"/>
      <c r="BE1521" s="215"/>
      <c r="BF1521" s="215"/>
      <c r="BG1521" s="215"/>
      <c r="BH1521" s="201"/>
      <c r="BJ1521" s="114"/>
      <c r="BK1521" s="114"/>
      <c r="BL1521" s="114"/>
      <c r="BM1521" s="114"/>
      <c r="BN1521" s="114"/>
      <c r="BP1521" s="114"/>
      <c r="BQ1521" s="115"/>
      <c r="BR1521" s="115"/>
      <c r="BS1521" s="115"/>
      <c r="BT1521" s="115"/>
      <c r="BU1521" s="115"/>
      <c r="BV1521" s="115"/>
      <c r="BW1521" s="115"/>
      <c r="BX1521" s="115"/>
      <c r="BY1521" s="115"/>
      <c r="BZ1521" s="115"/>
      <c r="CA1521" s="115"/>
      <c r="CB1521" s="115"/>
      <c r="CC1521" s="201"/>
      <c r="CD1521" s="201"/>
      <c r="CE1521" s="201"/>
      <c r="CG1521" s="223"/>
      <c r="CH1521" s="223"/>
      <c r="CI1521" s="223"/>
      <c r="CJ1521" s="223"/>
      <c r="CK1521" s="223"/>
      <c r="CL1521" s="223"/>
      <c r="CM1521" s="223"/>
      <c r="CN1521" s="223"/>
      <c r="CO1521" s="223"/>
      <c r="CP1521" s="223"/>
      <c r="CQ1521" s="223"/>
      <c r="CR1521" s="223"/>
      <c r="CS1521" s="223"/>
      <c r="CT1521" s="223"/>
      <c r="CU1521" s="223"/>
      <c r="CV1521" s="223"/>
      <c r="CW1521" s="201"/>
      <c r="CX1521" s="201"/>
    </row>
    <row r="1522" spans="3:102">
      <c r="C1522" s="116"/>
      <c r="E1522" s="205"/>
      <c r="F1522" s="205"/>
      <c r="G1522" s="205"/>
      <c r="H1522" s="205"/>
      <c r="I1522" s="205"/>
      <c r="K1522" s="114"/>
      <c r="L1522" s="114"/>
      <c r="M1522" s="114"/>
      <c r="N1522" s="114"/>
      <c r="O1522" s="114"/>
      <c r="Q1522" s="115"/>
      <c r="R1522" s="115"/>
      <c r="S1522" s="115"/>
      <c r="T1522" s="115"/>
      <c r="U1522" s="115"/>
      <c r="W1522" s="223"/>
      <c r="Z1522" s="205"/>
      <c r="AA1522" s="204"/>
      <c r="AB1522" s="204"/>
      <c r="AC1522" s="114"/>
      <c r="AD1522" s="221"/>
      <c r="AE1522" s="221"/>
      <c r="AF1522" s="115"/>
      <c r="AG1522" s="115"/>
      <c r="AH1522" s="115"/>
      <c r="AI1522" s="115"/>
      <c r="AJ1522" s="115"/>
      <c r="AK1522" s="202"/>
      <c r="AL1522" s="222"/>
      <c r="AO1522" s="205"/>
      <c r="AP1522" s="205"/>
      <c r="AQ1522" s="205"/>
      <c r="AR1522" s="205"/>
      <c r="AS1522" s="205"/>
      <c r="AT1522" s="205"/>
      <c r="AU1522" s="205"/>
      <c r="AV1522" s="205"/>
      <c r="AW1522" s="205"/>
      <c r="AX1522" s="205"/>
      <c r="AY1522" s="205"/>
      <c r="AZ1522" s="205"/>
      <c r="BA1522" s="205"/>
      <c r="BB1522" s="205"/>
      <c r="BC1522" s="205"/>
      <c r="BD1522" s="205"/>
      <c r="BE1522" s="215"/>
      <c r="BF1522" s="215"/>
      <c r="BG1522" s="215"/>
      <c r="BH1522" s="201"/>
      <c r="BJ1522" s="114"/>
      <c r="BK1522" s="114"/>
      <c r="BL1522" s="114"/>
      <c r="BM1522" s="114"/>
      <c r="BN1522" s="114"/>
      <c r="BP1522" s="114"/>
      <c r="BQ1522" s="115"/>
      <c r="BR1522" s="115"/>
      <c r="BS1522" s="115"/>
      <c r="BT1522" s="115"/>
      <c r="BU1522" s="115"/>
      <c r="BV1522" s="115"/>
      <c r="BW1522" s="115"/>
      <c r="BX1522" s="115"/>
      <c r="BY1522" s="115"/>
      <c r="BZ1522" s="115"/>
      <c r="CA1522" s="115"/>
      <c r="CB1522" s="115"/>
      <c r="CC1522" s="201"/>
      <c r="CD1522" s="201"/>
      <c r="CE1522" s="201"/>
      <c r="CG1522" s="223"/>
      <c r="CH1522" s="223"/>
      <c r="CI1522" s="223"/>
      <c r="CJ1522" s="223"/>
      <c r="CK1522" s="223"/>
      <c r="CL1522" s="223"/>
      <c r="CM1522" s="223"/>
      <c r="CN1522" s="223"/>
      <c r="CO1522" s="223"/>
      <c r="CP1522" s="223"/>
      <c r="CQ1522" s="223"/>
      <c r="CR1522" s="223"/>
      <c r="CS1522" s="223"/>
      <c r="CT1522" s="223"/>
      <c r="CU1522" s="223"/>
      <c r="CV1522" s="223"/>
      <c r="CW1522" s="201"/>
      <c r="CX1522" s="201"/>
    </row>
    <row r="1523" spans="3:102">
      <c r="C1523" s="116"/>
      <c r="E1523" s="205"/>
      <c r="F1523" s="205"/>
      <c r="G1523" s="205"/>
      <c r="H1523" s="205"/>
      <c r="I1523" s="205"/>
      <c r="K1523" s="114"/>
      <c r="L1523" s="114"/>
      <c r="M1523" s="114"/>
      <c r="N1523" s="114"/>
      <c r="O1523" s="114"/>
      <c r="Q1523" s="115"/>
      <c r="R1523" s="115"/>
      <c r="S1523" s="115"/>
      <c r="T1523" s="115"/>
      <c r="U1523" s="115"/>
      <c r="W1523" s="223"/>
      <c r="Z1523" s="205"/>
      <c r="AA1523" s="204"/>
      <c r="AB1523" s="204"/>
      <c r="AC1523" s="114"/>
      <c r="AD1523" s="221"/>
      <c r="AE1523" s="221"/>
      <c r="AF1523" s="115"/>
      <c r="AG1523" s="115"/>
      <c r="AH1523" s="115"/>
      <c r="AI1523" s="115"/>
      <c r="AJ1523" s="115"/>
      <c r="AK1523" s="202"/>
      <c r="AL1523" s="222"/>
      <c r="AO1523" s="205"/>
      <c r="AP1523" s="205"/>
      <c r="AQ1523" s="205"/>
      <c r="AR1523" s="205"/>
      <c r="AS1523" s="205"/>
      <c r="AT1523" s="205"/>
      <c r="AU1523" s="205"/>
      <c r="AV1523" s="205"/>
      <c r="AW1523" s="205"/>
      <c r="AX1523" s="205"/>
      <c r="AY1523" s="205"/>
      <c r="AZ1523" s="205"/>
      <c r="BA1523" s="205"/>
      <c r="BB1523" s="205"/>
      <c r="BC1523" s="205"/>
      <c r="BD1523" s="205"/>
      <c r="BE1523" s="215"/>
      <c r="BF1523" s="215"/>
      <c r="BG1523" s="215"/>
      <c r="BH1523" s="201"/>
      <c r="BJ1523" s="114"/>
      <c r="BK1523" s="114"/>
      <c r="BL1523" s="114"/>
      <c r="BM1523" s="114"/>
      <c r="BN1523" s="114"/>
      <c r="BP1523" s="114"/>
      <c r="BQ1523" s="115"/>
      <c r="BR1523" s="115"/>
      <c r="BS1523" s="115"/>
      <c r="BT1523" s="115"/>
      <c r="BU1523" s="115"/>
      <c r="BV1523" s="115"/>
      <c r="BW1523" s="115"/>
      <c r="BX1523" s="115"/>
      <c r="BY1523" s="115"/>
      <c r="BZ1523" s="115"/>
      <c r="CA1523" s="115"/>
      <c r="CB1523" s="115"/>
      <c r="CC1523" s="201"/>
      <c r="CD1523" s="201"/>
      <c r="CE1523" s="201"/>
      <c r="CG1523" s="223"/>
      <c r="CH1523" s="223"/>
      <c r="CI1523" s="223"/>
      <c r="CJ1523" s="223"/>
      <c r="CK1523" s="223"/>
      <c r="CL1523" s="223"/>
      <c r="CM1523" s="223"/>
      <c r="CN1523" s="223"/>
      <c r="CO1523" s="223"/>
      <c r="CP1523" s="223"/>
      <c r="CQ1523" s="223"/>
      <c r="CR1523" s="223"/>
      <c r="CS1523" s="223"/>
      <c r="CT1523" s="223"/>
      <c r="CU1523" s="223"/>
      <c r="CV1523" s="223"/>
      <c r="CW1523" s="201"/>
      <c r="CX1523" s="201"/>
    </row>
    <row r="1524" spans="3:102">
      <c r="C1524" s="116"/>
      <c r="E1524" s="205"/>
      <c r="F1524" s="205"/>
      <c r="G1524" s="205"/>
      <c r="H1524" s="205"/>
      <c r="I1524" s="205"/>
      <c r="K1524" s="114"/>
      <c r="L1524" s="114"/>
      <c r="M1524" s="114"/>
      <c r="N1524" s="114"/>
      <c r="O1524" s="114"/>
      <c r="Q1524" s="115"/>
      <c r="R1524" s="115"/>
      <c r="S1524" s="115"/>
      <c r="T1524" s="115"/>
      <c r="U1524" s="115"/>
      <c r="W1524" s="223"/>
      <c r="Z1524" s="205"/>
      <c r="AA1524" s="204"/>
      <c r="AB1524" s="204"/>
      <c r="AC1524" s="114"/>
      <c r="AD1524" s="221"/>
      <c r="AE1524" s="221"/>
      <c r="AF1524" s="115"/>
      <c r="AG1524" s="115"/>
      <c r="AH1524" s="115"/>
      <c r="AI1524" s="115"/>
      <c r="AJ1524" s="115"/>
      <c r="AK1524" s="202"/>
      <c r="AL1524" s="222"/>
      <c r="AO1524" s="205"/>
      <c r="AP1524" s="205"/>
      <c r="AQ1524" s="205"/>
      <c r="AR1524" s="205"/>
      <c r="AS1524" s="205"/>
      <c r="AT1524" s="205"/>
      <c r="AU1524" s="205"/>
      <c r="AV1524" s="205"/>
      <c r="AW1524" s="205"/>
      <c r="AX1524" s="205"/>
      <c r="AY1524" s="205"/>
      <c r="AZ1524" s="205"/>
      <c r="BA1524" s="205"/>
      <c r="BB1524" s="205"/>
      <c r="BC1524" s="205"/>
      <c r="BD1524" s="205"/>
      <c r="BE1524" s="215"/>
      <c r="BF1524" s="215"/>
      <c r="BG1524" s="215"/>
      <c r="BH1524" s="201"/>
      <c r="BJ1524" s="114"/>
      <c r="BK1524" s="114"/>
      <c r="BL1524" s="114"/>
      <c r="BM1524" s="114"/>
      <c r="BN1524" s="114"/>
      <c r="BP1524" s="114"/>
      <c r="BQ1524" s="115"/>
      <c r="BR1524" s="115"/>
      <c r="BS1524" s="115"/>
      <c r="BT1524" s="115"/>
      <c r="BU1524" s="115"/>
      <c r="BV1524" s="115"/>
      <c r="BW1524" s="115"/>
      <c r="BX1524" s="115"/>
      <c r="BY1524" s="115"/>
      <c r="BZ1524" s="115"/>
      <c r="CA1524" s="115"/>
      <c r="CB1524" s="115"/>
      <c r="CC1524" s="201"/>
      <c r="CD1524" s="201"/>
      <c r="CE1524" s="201"/>
      <c r="CG1524" s="223"/>
      <c r="CH1524" s="223"/>
      <c r="CI1524" s="223"/>
      <c r="CJ1524" s="223"/>
      <c r="CK1524" s="223"/>
      <c r="CL1524" s="223"/>
      <c r="CM1524" s="223"/>
      <c r="CN1524" s="223"/>
      <c r="CO1524" s="223"/>
      <c r="CP1524" s="223"/>
      <c r="CQ1524" s="223"/>
      <c r="CR1524" s="223"/>
      <c r="CS1524" s="223"/>
      <c r="CT1524" s="223"/>
      <c r="CU1524" s="223"/>
      <c r="CV1524" s="223"/>
      <c r="CW1524" s="201"/>
      <c r="CX1524" s="201"/>
    </row>
    <row r="1525" spans="3:102">
      <c r="C1525" s="116"/>
      <c r="E1525" s="205"/>
      <c r="F1525" s="205"/>
      <c r="G1525" s="205"/>
      <c r="H1525" s="205"/>
      <c r="I1525" s="205"/>
      <c r="K1525" s="114"/>
      <c r="L1525" s="114"/>
      <c r="M1525" s="114"/>
      <c r="N1525" s="114"/>
      <c r="O1525" s="114"/>
      <c r="Q1525" s="115"/>
      <c r="R1525" s="115"/>
      <c r="S1525" s="115"/>
      <c r="T1525" s="115"/>
      <c r="U1525" s="115"/>
      <c r="W1525" s="223"/>
      <c r="Z1525" s="205"/>
      <c r="AA1525" s="204"/>
      <c r="AB1525" s="204"/>
      <c r="AC1525" s="114"/>
      <c r="AD1525" s="221"/>
      <c r="AE1525" s="221"/>
      <c r="AF1525" s="115"/>
      <c r="AG1525" s="115"/>
      <c r="AH1525" s="115"/>
      <c r="AI1525" s="115"/>
      <c r="AJ1525" s="115"/>
      <c r="AK1525" s="202"/>
      <c r="AL1525" s="222"/>
      <c r="AO1525" s="205"/>
      <c r="AP1525" s="205"/>
      <c r="AQ1525" s="205"/>
      <c r="AR1525" s="205"/>
      <c r="AS1525" s="205"/>
      <c r="AT1525" s="205"/>
      <c r="AU1525" s="205"/>
      <c r="AV1525" s="205"/>
      <c r="AW1525" s="205"/>
      <c r="AX1525" s="205"/>
      <c r="AY1525" s="205"/>
      <c r="AZ1525" s="205"/>
      <c r="BA1525" s="205"/>
      <c r="BB1525" s="205"/>
      <c r="BC1525" s="205"/>
      <c r="BD1525" s="205"/>
      <c r="BE1525" s="215"/>
      <c r="BF1525" s="215"/>
      <c r="BG1525" s="215"/>
      <c r="BH1525" s="201"/>
      <c r="BJ1525" s="114"/>
      <c r="BK1525" s="114"/>
      <c r="BL1525" s="114"/>
      <c r="BM1525" s="114"/>
      <c r="BN1525" s="114"/>
      <c r="BP1525" s="114"/>
      <c r="BQ1525" s="115"/>
      <c r="BR1525" s="115"/>
      <c r="BS1525" s="115"/>
      <c r="BT1525" s="115"/>
      <c r="BU1525" s="115"/>
      <c r="BV1525" s="115"/>
      <c r="BW1525" s="115"/>
      <c r="BX1525" s="115"/>
      <c r="BY1525" s="115"/>
      <c r="BZ1525" s="115"/>
      <c r="CA1525" s="115"/>
      <c r="CB1525" s="115"/>
      <c r="CC1525" s="201"/>
      <c r="CD1525" s="201"/>
      <c r="CE1525" s="201"/>
      <c r="CG1525" s="223"/>
      <c r="CH1525" s="223"/>
      <c r="CI1525" s="223"/>
      <c r="CJ1525" s="223"/>
      <c r="CK1525" s="223"/>
      <c r="CL1525" s="223"/>
      <c r="CM1525" s="223"/>
      <c r="CN1525" s="223"/>
      <c r="CO1525" s="223"/>
      <c r="CP1525" s="223"/>
      <c r="CQ1525" s="223"/>
      <c r="CR1525" s="223"/>
      <c r="CS1525" s="223"/>
      <c r="CT1525" s="223"/>
      <c r="CU1525" s="223"/>
      <c r="CV1525" s="223"/>
      <c r="CW1525" s="201"/>
      <c r="CX1525" s="201"/>
    </row>
    <row r="1526" spans="3:102">
      <c r="C1526" s="116"/>
      <c r="E1526" s="205"/>
      <c r="F1526" s="205"/>
      <c r="G1526" s="205"/>
      <c r="H1526" s="205"/>
      <c r="I1526" s="205"/>
      <c r="K1526" s="114"/>
      <c r="L1526" s="114"/>
      <c r="M1526" s="114"/>
      <c r="N1526" s="114"/>
      <c r="O1526" s="114"/>
      <c r="Q1526" s="115"/>
      <c r="R1526" s="115"/>
      <c r="S1526" s="115"/>
      <c r="T1526" s="115"/>
      <c r="U1526" s="115"/>
      <c r="W1526" s="223"/>
      <c r="Z1526" s="205"/>
      <c r="AA1526" s="204"/>
      <c r="AB1526" s="204"/>
      <c r="AC1526" s="114"/>
      <c r="AD1526" s="221"/>
      <c r="AE1526" s="221"/>
      <c r="AF1526" s="115"/>
      <c r="AG1526" s="115"/>
      <c r="AH1526" s="115"/>
      <c r="AI1526" s="115"/>
      <c r="AJ1526" s="115"/>
      <c r="AK1526" s="202"/>
      <c r="AL1526" s="222"/>
      <c r="AO1526" s="205"/>
      <c r="AP1526" s="205"/>
      <c r="AQ1526" s="205"/>
      <c r="AR1526" s="205"/>
      <c r="AS1526" s="205"/>
      <c r="AT1526" s="205"/>
      <c r="AU1526" s="205"/>
      <c r="AV1526" s="205"/>
      <c r="AW1526" s="205"/>
      <c r="AX1526" s="205"/>
      <c r="AY1526" s="205"/>
      <c r="AZ1526" s="205"/>
      <c r="BA1526" s="205"/>
      <c r="BB1526" s="205"/>
      <c r="BC1526" s="205"/>
      <c r="BD1526" s="205"/>
      <c r="BE1526" s="215"/>
      <c r="BF1526" s="215"/>
      <c r="BG1526" s="215"/>
      <c r="BH1526" s="201"/>
      <c r="BJ1526" s="114"/>
      <c r="BK1526" s="114"/>
      <c r="BL1526" s="114"/>
      <c r="BM1526" s="114"/>
      <c r="BN1526" s="114"/>
      <c r="BP1526" s="114"/>
      <c r="BQ1526" s="115"/>
      <c r="BR1526" s="115"/>
      <c r="BS1526" s="115"/>
      <c r="BT1526" s="115"/>
      <c r="BU1526" s="115"/>
      <c r="BV1526" s="115"/>
      <c r="BW1526" s="115"/>
      <c r="BX1526" s="115"/>
      <c r="BY1526" s="115"/>
      <c r="BZ1526" s="115"/>
      <c r="CA1526" s="115"/>
      <c r="CB1526" s="115"/>
      <c r="CC1526" s="201"/>
      <c r="CD1526" s="201"/>
      <c r="CE1526" s="201"/>
      <c r="CG1526" s="223"/>
      <c r="CH1526" s="223"/>
      <c r="CI1526" s="223"/>
      <c r="CJ1526" s="223"/>
      <c r="CK1526" s="223"/>
      <c r="CL1526" s="223"/>
      <c r="CM1526" s="223"/>
      <c r="CN1526" s="223"/>
      <c r="CO1526" s="223"/>
      <c r="CP1526" s="223"/>
      <c r="CQ1526" s="223"/>
      <c r="CR1526" s="223"/>
      <c r="CS1526" s="223"/>
      <c r="CT1526" s="223"/>
      <c r="CU1526" s="223"/>
      <c r="CV1526" s="223"/>
      <c r="CW1526" s="201"/>
      <c r="CX1526" s="201"/>
    </row>
    <row r="1527" spans="3:102">
      <c r="C1527" s="116"/>
      <c r="E1527" s="205"/>
      <c r="F1527" s="205"/>
      <c r="G1527" s="205"/>
      <c r="H1527" s="205"/>
      <c r="I1527" s="205"/>
      <c r="K1527" s="114"/>
      <c r="L1527" s="114"/>
      <c r="M1527" s="114"/>
      <c r="N1527" s="114"/>
      <c r="O1527" s="114"/>
      <c r="Q1527" s="115"/>
      <c r="R1527" s="115"/>
      <c r="S1527" s="115"/>
      <c r="T1527" s="115"/>
      <c r="U1527" s="115"/>
      <c r="W1527" s="223"/>
      <c r="Z1527" s="205"/>
      <c r="AA1527" s="204"/>
      <c r="AB1527" s="204"/>
      <c r="AC1527" s="114"/>
      <c r="AD1527" s="221"/>
      <c r="AE1527" s="221"/>
      <c r="AF1527" s="115"/>
      <c r="AG1527" s="115"/>
      <c r="AH1527" s="115"/>
      <c r="AI1527" s="115"/>
      <c r="AJ1527" s="115"/>
      <c r="AK1527" s="202"/>
      <c r="AL1527" s="222"/>
      <c r="AO1527" s="205"/>
      <c r="AP1527" s="205"/>
      <c r="AQ1527" s="205"/>
      <c r="AR1527" s="205"/>
      <c r="AS1527" s="205"/>
      <c r="AT1527" s="205"/>
      <c r="AU1527" s="205"/>
      <c r="AV1527" s="205"/>
      <c r="AW1527" s="205"/>
      <c r="AX1527" s="205"/>
      <c r="AY1527" s="205"/>
      <c r="AZ1527" s="205"/>
      <c r="BA1527" s="205"/>
      <c r="BB1527" s="205"/>
      <c r="BC1527" s="205"/>
      <c r="BD1527" s="205"/>
      <c r="BE1527" s="215"/>
      <c r="BF1527" s="215"/>
      <c r="BG1527" s="215"/>
      <c r="BH1527" s="201"/>
      <c r="BJ1527" s="114"/>
      <c r="BK1527" s="114"/>
      <c r="BL1527" s="114"/>
      <c r="BM1527" s="114"/>
      <c r="BN1527" s="114"/>
      <c r="BP1527" s="114"/>
      <c r="BQ1527" s="115"/>
      <c r="BR1527" s="115"/>
      <c r="BS1527" s="115"/>
      <c r="BT1527" s="115"/>
      <c r="BU1527" s="115"/>
      <c r="BV1527" s="115"/>
      <c r="BW1527" s="115"/>
      <c r="BX1527" s="115"/>
      <c r="BY1527" s="115"/>
      <c r="BZ1527" s="115"/>
      <c r="CA1527" s="115"/>
      <c r="CB1527" s="115"/>
      <c r="CC1527" s="201"/>
      <c r="CD1527" s="201"/>
      <c r="CE1527" s="201"/>
      <c r="CG1527" s="223"/>
      <c r="CH1527" s="223"/>
      <c r="CI1527" s="223"/>
      <c r="CJ1527" s="223"/>
      <c r="CK1527" s="223"/>
      <c r="CL1527" s="223"/>
      <c r="CM1527" s="223"/>
      <c r="CN1527" s="223"/>
      <c r="CO1527" s="223"/>
      <c r="CP1527" s="223"/>
      <c r="CQ1527" s="223"/>
      <c r="CR1527" s="223"/>
      <c r="CS1527" s="223"/>
      <c r="CT1527" s="223"/>
      <c r="CU1527" s="223"/>
      <c r="CV1527" s="223"/>
      <c r="CW1527" s="201"/>
      <c r="CX1527" s="201"/>
    </row>
    <row r="1528" spans="3:102">
      <c r="C1528" s="116"/>
      <c r="E1528" s="205"/>
      <c r="F1528" s="205"/>
      <c r="G1528" s="205"/>
      <c r="H1528" s="205"/>
      <c r="I1528" s="205"/>
      <c r="K1528" s="114"/>
      <c r="L1528" s="114"/>
      <c r="M1528" s="114"/>
      <c r="N1528" s="114"/>
      <c r="O1528" s="114"/>
      <c r="Q1528" s="115"/>
      <c r="R1528" s="115"/>
      <c r="S1528" s="115"/>
      <c r="T1528" s="115"/>
      <c r="U1528" s="115"/>
      <c r="W1528" s="223"/>
      <c r="Z1528" s="205"/>
      <c r="AA1528" s="204"/>
      <c r="AB1528" s="204"/>
      <c r="AC1528" s="114"/>
      <c r="AD1528" s="221"/>
      <c r="AE1528" s="221"/>
      <c r="AF1528" s="115"/>
      <c r="AG1528" s="115"/>
      <c r="AH1528" s="115"/>
      <c r="AI1528" s="115"/>
      <c r="AJ1528" s="115"/>
      <c r="AK1528" s="202"/>
      <c r="AL1528" s="222"/>
      <c r="AO1528" s="205"/>
      <c r="AP1528" s="205"/>
      <c r="AQ1528" s="205"/>
      <c r="AR1528" s="205"/>
      <c r="AS1528" s="205"/>
      <c r="AT1528" s="205"/>
      <c r="AU1528" s="205"/>
      <c r="AV1528" s="205"/>
      <c r="AW1528" s="205"/>
      <c r="AX1528" s="205"/>
      <c r="AY1528" s="205"/>
      <c r="AZ1528" s="205"/>
      <c r="BA1528" s="205"/>
      <c r="BB1528" s="205"/>
      <c r="BC1528" s="205"/>
      <c r="BD1528" s="205"/>
      <c r="BE1528" s="215"/>
      <c r="BF1528" s="215"/>
      <c r="BG1528" s="215"/>
      <c r="BH1528" s="201"/>
      <c r="BJ1528" s="114"/>
      <c r="BK1528" s="114"/>
      <c r="BL1528" s="114"/>
      <c r="BM1528" s="114"/>
      <c r="BN1528" s="114"/>
      <c r="BP1528" s="114"/>
      <c r="BQ1528" s="115"/>
      <c r="BR1528" s="115"/>
      <c r="BS1528" s="115"/>
      <c r="BT1528" s="115"/>
      <c r="BU1528" s="115"/>
      <c r="BV1528" s="115"/>
      <c r="BW1528" s="115"/>
      <c r="BX1528" s="115"/>
      <c r="BY1528" s="115"/>
      <c r="BZ1528" s="115"/>
      <c r="CA1528" s="115"/>
      <c r="CB1528" s="115"/>
      <c r="CC1528" s="201"/>
      <c r="CD1528" s="201"/>
      <c r="CE1528" s="201"/>
      <c r="CG1528" s="223"/>
      <c r="CH1528" s="223"/>
      <c r="CI1528" s="223"/>
      <c r="CJ1528" s="223"/>
      <c r="CK1528" s="223"/>
      <c r="CL1528" s="223"/>
      <c r="CM1528" s="223"/>
      <c r="CN1528" s="223"/>
      <c r="CO1528" s="223"/>
      <c r="CP1528" s="223"/>
      <c r="CQ1528" s="223"/>
      <c r="CR1528" s="223"/>
      <c r="CS1528" s="223"/>
      <c r="CT1528" s="223"/>
      <c r="CU1528" s="223"/>
      <c r="CV1528" s="223"/>
      <c r="CW1528" s="201"/>
      <c r="CX1528" s="201"/>
    </row>
    <row r="1529" spans="3:102">
      <c r="C1529" s="116"/>
      <c r="E1529" s="205"/>
      <c r="F1529" s="205"/>
      <c r="G1529" s="205"/>
      <c r="H1529" s="205"/>
      <c r="I1529" s="205"/>
      <c r="K1529" s="114"/>
      <c r="L1529" s="114"/>
      <c r="M1529" s="114"/>
      <c r="N1529" s="114"/>
      <c r="O1529" s="114"/>
      <c r="Q1529" s="115"/>
      <c r="R1529" s="115"/>
      <c r="S1529" s="115"/>
      <c r="T1529" s="115"/>
      <c r="U1529" s="115"/>
      <c r="W1529" s="223"/>
      <c r="Z1529" s="205"/>
      <c r="AA1529" s="204"/>
      <c r="AB1529" s="204"/>
      <c r="AC1529" s="114"/>
      <c r="AD1529" s="221"/>
      <c r="AE1529" s="221"/>
      <c r="AF1529" s="115"/>
      <c r="AG1529" s="115"/>
      <c r="AH1529" s="115"/>
      <c r="AI1529" s="115"/>
      <c r="AJ1529" s="115"/>
      <c r="AK1529" s="202"/>
      <c r="AL1529" s="222"/>
      <c r="AO1529" s="205"/>
      <c r="AP1529" s="205"/>
      <c r="AQ1529" s="205"/>
      <c r="AR1529" s="205"/>
      <c r="AS1529" s="205"/>
      <c r="AT1529" s="205"/>
      <c r="AU1529" s="205"/>
      <c r="AV1529" s="205"/>
      <c r="AW1529" s="205"/>
      <c r="AX1529" s="205"/>
      <c r="AY1529" s="205"/>
      <c r="AZ1529" s="205"/>
      <c r="BA1529" s="205"/>
      <c r="BB1529" s="205"/>
      <c r="BC1529" s="205"/>
      <c r="BD1529" s="205"/>
      <c r="BE1529" s="215"/>
      <c r="BF1529" s="215"/>
      <c r="BG1529" s="215"/>
      <c r="BH1529" s="201"/>
      <c r="BJ1529" s="114"/>
      <c r="BK1529" s="114"/>
      <c r="BL1529" s="114"/>
      <c r="BM1529" s="114"/>
      <c r="BN1529" s="114"/>
      <c r="BP1529" s="114"/>
      <c r="BQ1529" s="115"/>
      <c r="BR1529" s="115"/>
      <c r="BS1529" s="115"/>
      <c r="BT1529" s="115"/>
      <c r="BU1529" s="115"/>
      <c r="BV1529" s="115"/>
      <c r="BW1529" s="115"/>
      <c r="BX1529" s="115"/>
      <c r="BY1529" s="115"/>
      <c r="BZ1529" s="115"/>
      <c r="CA1529" s="115"/>
      <c r="CB1529" s="115"/>
      <c r="CC1529" s="201"/>
      <c r="CD1529" s="201"/>
      <c r="CE1529" s="201"/>
      <c r="CG1529" s="223"/>
      <c r="CH1529" s="223"/>
      <c r="CI1529" s="223"/>
      <c r="CJ1529" s="223"/>
      <c r="CK1529" s="223"/>
      <c r="CL1529" s="223"/>
      <c r="CM1529" s="223"/>
      <c r="CN1529" s="223"/>
      <c r="CO1529" s="223"/>
      <c r="CP1529" s="223"/>
      <c r="CQ1529" s="223"/>
      <c r="CR1529" s="223"/>
      <c r="CS1529" s="223"/>
      <c r="CT1529" s="223"/>
      <c r="CU1529" s="223"/>
      <c r="CV1529" s="223"/>
      <c r="CW1529" s="201"/>
      <c r="CX1529" s="201"/>
    </row>
    <row r="1530" spans="3:102">
      <c r="C1530" s="116"/>
      <c r="E1530" s="205"/>
      <c r="F1530" s="205"/>
      <c r="G1530" s="205"/>
      <c r="H1530" s="205"/>
      <c r="I1530" s="205"/>
      <c r="K1530" s="114"/>
      <c r="L1530" s="114"/>
      <c r="M1530" s="114"/>
      <c r="N1530" s="114"/>
      <c r="O1530" s="114"/>
      <c r="Q1530" s="115"/>
      <c r="R1530" s="115"/>
      <c r="S1530" s="115"/>
      <c r="T1530" s="115"/>
      <c r="U1530" s="115"/>
      <c r="W1530" s="223"/>
      <c r="Z1530" s="205"/>
      <c r="AA1530" s="204"/>
      <c r="AB1530" s="204"/>
      <c r="AC1530" s="114"/>
      <c r="AD1530" s="221"/>
      <c r="AE1530" s="221"/>
      <c r="AF1530" s="115"/>
      <c r="AG1530" s="115"/>
      <c r="AH1530" s="115"/>
      <c r="AI1530" s="115"/>
      <c r="AJ1530" s="115"/>
      <c r="AK1530" s="202"/>
      <c r="AL1530" s="222"/>
      <c r="AO1530" s="205"/>
      <c r="AP1530" s="205"/>
      <c r="AQ1530" s="205"/>
      <c r="AR1530" s="205"/>
      <c r="AS1530" s="205"/>
      <c r="AT1530" s="205"/>
      <c r="AU1530" s="205"/>
      <c r="AV1530" s="205"/>
      <c r="AW1530" s="205"/>
      <c r="AX1530" s="205"/>
      <c r="AY1530" s="205"/>
      <c r="AZ1530" s="205"/>
      <c r="BA1530" s="205"/>
      <c r="BB1530" s="205"/>
      <c r="BC1530" s="205"/>
      <c r="BD1530" s="205"/>
      <c r="BE1530" s="215"/>
      <c r="BF1530" s="215"/>
      <c r="BG1530" s="215"/>
      <c r="BH1530" s="201"/>
      <c r="BJ1530" s="114"/>
      <c r="BK1530" s="114"/>
      <c r="BL1530" s="114"/>
      <c r="BM1530" s="114"/>
      <c r="BN1530" s="114"/>
      <c r="BP1530" s="114"/>
      <c r="BQ1530" s="115"/>
      <c r="BR1530" s="115"/>
      <c r="BS1530" s="115"/>
      <c r="BT1530" s="115"/>
      <c r="BU1530" s="115"/>
      <c r="BV1530" s="115"/>
      <c r="BW1530" s="115"/>
      <c r="BX1530" s="115"/>
      <c r="BY1530" s="115"/>
      <c r="BZ1530" s="115"/>
      <c r="CA1530" s="115"/>
      <c r="CB1530" s="115"/>
      <c r="CC1530" s="201"/>
      <c r="CD1530" s="201"/>
      <c r="CE1530" s="201"/>
      <c r="CG1530" s="223"/>
      <c r="CH1530" s="223"/>
      <c r="CI1530" s="223"/>
      <c r="CJ1530" s="223"/>
      <c r="CK1530" s="223"/>
      <c r="CL1530" s="223"/>
      <c r="CM1530" s="223"/>
      <c r="CN1530" s="223"/>
      <c r="CO1530" s="223"/>
      <c r="CP1530" s="223"/>
      <c r="CQ1530" s="223"/>
      <c r="CR1530" s="223"/>
      <c r="CS1530" s="223"/>
      <c r="CT1530" s="223"/>
      <c r="CU1530" s="223"/>
      <c r="CV1530" s="223"/>
      <c r="CW1530" s="201"/>
      <c r="CX1530" s="201"/>
    </row>
    <row r="1531" spans="3:102">
      <c r="C1531" s="116"/>
      <c r="E1531" s="205"/>
      <c r="F1531" s="205"/>
      <c r="G1531" s="205"/>
      <c r="H1531" s="205"/>
      <c r="I1531" s="205"/>
      <c r="K1531" s="114"/>
      <c r="L1531" s="114"/>
      <c r="M1531" s="114"/>
      <c r="N1531" s="114"/>
      <c r="O1531" s="114"/>
      <c r="Q1531" s="115"/>
      <c r="R1531" s="115"/>
      <c r="S1531" s="115"/>
      <c r="T1531" s="115"/>
      <c r="U1531" s="115"/>
      <c r="W1531" s="223"/>
      <c r="Z1531" s="205"/>
      <c r="AA1531" s="204"/>
      <c r="AB1531" s="204"/>
      <c r="AC1531" s="114"/>
      <c r="AD1531" s="221"/>
      <c r="AE1531" s="221"/>
      <c r="AF1531" s="115"/>
      <c r="AG1531" s="115"/>
      <c r="AH1531" s="115"/>
      <c r="AI1531" s="115"/>
      <c r="AJ1531" s="115"/>
      <c r="AK1531" s="202"/>
      <c r="AL1531" s="222"/>
      <c r="AO1531" s="205"/>
      <c r="AP1531" s="205"/>
      <c r="AQ1531" s="205"/>
      <c r="AR1531" s="205"/>
      <c r="AS1531" s="205"/>
      <c r="AT1531" s="205"/>
      <c r="AU1531" s="205"/>
      <c r="AV1531" s="205"/>
      <c r="AW1531" s="205"/>
      <c r="AX1531" s="205"/>
      <c r="AY1531" s="205"/>
      <c r="AZ1531" s="205"/>
      <c r="BA1531" s="205"/>
      <c r="BB1531" s="205"/>
      <c r="BC1531" s="205"/>
      <c r="BD1531" s="205"/>
      <c r="BE1531" s="215"/>
      <c r="BF1531" s="215"/>
      <c r="BG1531" s="215"/>
      <c r="BH1531" s="201"/>
      <c r="BJ1531" s="114"/>
      <c r="BK1531" s="114"/>
      <c r="BL1531" s="114"/>
      <c r="BM1531" s="114"/>
      <c r="BN1531" s="114"/>
      <c r="BP1531" s="114"/>
      <c r="BQ1531" s="115"/>
      <c r="BR1531" s="115"/>
      <c r="BS1531" s="115"/>
      <c r="BT1531" s="115"/>
      <c r="BU1531" s="115"/>
      <c r="BV1531" s="115"/>
      <c r="BW1531" s="115"/>
      <c r="BX1531" s="115"/>
      <c r="BY1531" s="115"/>
      <c r="BZ1531" s="115"/>
      <c r="CA1531" s="115"/>
      <c r="CB1531" s="115"/>
      <c r="CC1531" s="201"/>
      <c r="CD1531" s="201"/>
      <c r="CE1531" s="201"/>
      <c r="CG1531" s="223"/>
      <c r="CH1531" s="223"/>
      <c r="CI1531" s="223"/>
      <c r="CJ1531" s="223"/>
      <c r="CK1531" s="223"/>
      <c r="CL1531" s="223"/>
      <c r="CM1531" s="223"/>
      <c r="CN1531" s="223"/>
      <c r="CO1531" s="223"/>
      <c r="CP1531" s="223"/>
      <c r="CQ1531" s="223"/>
      <c r="CR1531" s="223"/>
      <c r="CS1531" s="223"/>
      <c r="CT1531" s="223"/>
      <c r="CU1531" s="223"/>
      <c r="CV1531" s="223"/>
      <c r="CW1531" s="201"/>
      <c r="CX1531" s="201"/>
    </row>
    <row r="1532" spans="3:102">
      <c r="C1532" s="116"/>
      <c r="E1532" s="205"/>
      <c r="F1532" s="205"/>
      <c r="G1532" s="205"/>
      <c r="H1532" s="205"/>
      <c r="I1532" s="205"/>
      <c r="K1532" s="114"/>
      <c r="L1532" s="114"/>
      <c r="M1532" s="114"/>
      <c r="N1532" s="114"/>
      <c r="O1532" s="114"/>
      <c r="Q1532" s="115"/>
      <c r="R1532" s="115"/>
      <c r="S1532" s="115"/>
      <c r="T1532" s="115"/>
      <c r="U1532" s="115"/>
      <c r="W1532" s="223"/>
      <c r="Z1532" s="205"/>
      <c r="AA1532" s="204"/>
      <c r="AB1532" s="204"/>
      <c r="AC1532" s="114"/>
      <c r="AD1532" s="221"/>
      <c r="AE1532" s="221"/>
      <c r="AF1532" s="115"/>
      <c r="AG1532" s="115"/>
      <c r="AH1532" s="115"/>
      <c r="AI1532" s="115"/>
      <c r="AJ1532" s="115"/>
      <c r="AK1532" s="202"/>
      <c r="AL1532" s="222"/>
      <c r="AO1532" s="205"/>
      <c r="AP1532" s="205"/>
      <c r="AQ1532" s="205"/>
      <c r="AR1532" s="205"/>
      <c r="AS1532" s="205"/>
      <c r="AT1532" s="205"/>
      <c r="AU1532" s="205"/>
      <c r="AV1532" s="205"/>
      <c r="AW1532" s="205"/>
      <c r="AX1532" s="205"/>
      <c r="AY1532" s="205"/>
      <c r="AZ1532" s="205"/>
      <c r="BA1532" s="205"/>
      <c r="BB1532" s="205"/>
      <c r="BC1532" s="205"/>
      <c r="BD1532" s="205"/>
      <c r="BE1532" s="215"/>
      <c r="BF1532" s="215"/>
      <c r="BG1532" s="215"/>
      <c r="BH1532" s="201"/>
      <c r="BJ1532" s="114"/>
      <c r="BK1532" s="114"/>
      <c r="BL1532" s="114"/>
      <c r="BM1532" s="114"/>
      <c r="BN1532" s="114"/>
      <c r="BP1532" s="114"/>
      <c r="BQ1532" s="115"/>
      <c r="BR1532" s="115"/>
      <c r="BS1532" s="115"/>
      <c r="BT1532" s="115"/>
      <c r="BU1532" s="115"/>
      <c r="BV1532" s="115"/>
      <c r="BW1532" s="115"/>
      <c r="BX1532" s="115"/>
      <c r="BY1532" s="115"/>
      <c r="BZ1532" s="115"/>
      <c r="CA1532" s="115"/>
      <c r="CB1532" s="115"/>
      <c r="CC1532" s="201"/>
      <c r="CD1532" s="201"/>
      <c r="CE1532" s="201"/>
      <c r="CG1532" s="223"/>
      <c r="CH1532" s="223"/>
      <c r="CI1532" s="223"/>
      <c r="CJ1532" s="223"/>
      <c r="CK1532" s="223"/>
      <c r="CL1532" s="223"/>
      <c r="CM1532" s="223"/>
      <c r="CN1532" s="223"/>
      <c r="CO1532" s="223"/>
      <c r="CP1532" s="223"/>
      <c r="CQ1532" s="223"/>
      <c r="CR1532" s="223"/>
      <c r="CS1532" s="223"/>
      <c r="CT1532" s="223"/>
      <c r="CU1532" s="223"/>
      <c r="CV1532" s="223"/>
      <c r="CW1532" s="201"/>
      <c r="CX1532" s="201"/>
    </row>
    <row r="1533" spans="3:102">
      <c r="C1533" s="116"/>
      <c r="E1533" s="205"/>
      <c r="F1533" s="205"/>
      <c r="G1533" s="205"/>
      <c r="H1533" s="205"/>
      <c r="I1533" s="205"/>
      <c r="K1533" s="114"/>
      <c r="L1533" s="114"/>
      <c r="M1533" s="114"/>
      <c r="N1533" s="114"/>
      <c r="O1533" s="114"/>
      <c r="Q1533" s="115"/>
      <c r="R1533" s="115"/>
      <c r="S1533" s="115"/>
      <c r="T1533" s="115"/>
      <c r="U1533" s="115"/>
      <c r="W1533" s="223"/>
      <c r="Z1533" s="205"/>
      <c r="AA1533" s="204"/>
      <c r="AB1533" s="204"/>
      <c r="AC1533" s="114"/>
      <c r="AD1533" s="221"/>
      <c r="AE1533" s="221"/>
      <c r="AF1533" s="115"/>
      <c r="AG1533" s="115"/>
      <c r="AH1533" s="115"/>
      <c r="AI1533" s="115"/>
      <c r="AJ1533" s="115"/>
      <c r="AK1533" s="202"/>
      <c r="AL1533" s="222"/>
      <c r="AO1533" s="205"/>
      <c r="AP1533" s="205"/>
      <c r="AQ1533" s="205"/>
      <c r="AR1533" s="205"/>
      <c r="AS1533" s="205"/>
      <c r="AT1533" s="205"/>
      <c r="AU1533" s="205"/>
      <c r="AV1533" s="205"/>
      <c r="AW1533" s="205"/>
      <c r="AX1533" s="205"/>
      <c r="AY1533" s="205"/>
      <c r="AZ1533" s="205"/>
      <c r="BA1533" s="205"/>
      <c r="BB1533" s="205"/>
      <c r="BC1533" s="205"/>
      <c r="BD1533" s="205"/>
      <c r="BE1533" s="215"/>
      <c r="BF1533" s="215"/>
      <c r="BG1533" s="215"/>
      <c r="BH1533" s="201"/>
      <c r="BJ1533" s="114"/>
      <c r="BK1533" s="114"/>
      <c r="BL1533" s="114"/>
      <c r="BM1533" s="114"/>
      <c r="BN1533" s="114"/>
      <c r="BP1533" s="114"/>
      <c r="BQ1533" s="115"/>
      <c r="BR1533" s="115"/>
      <c r="BS1533" s="115"/>
      <c r="BT1533" s="115"/>
      <c r="BU1533" s="115"/>
      <c r="BV1533" s="115"/>
      <c r="BW1533" s="115"/>
      <c r="BX1533" s="115"/>
      <c r="BY1533" s="115"/>
      <c r="BZ1533" s="115"/>
      <c r="CA1533" s="115"/>
      <c r="CB1533" s="115"/>
      <c r="CC1533" s="201"/>
      <c r="CD1533" s="201"/>
      <c r="CE1533" s="201"/>
      <c r="CG1533" s="223"/>
      <c r="CH1533" s="223"/>
      <c r="CI1533" s="223"/>
      <c r="CJ1533" s="223"/>
      <c r="CK1533" s="223"/>
      <c r="CL1533" s="223"/>
      <c r="CM1533" s="223"/>
      <c r="CN1533" s="223"/>
      <c r="CO1533" s="223"/>
      <c r="CP1533" s="223"/>
      <c r="CQ1533" s="223"/>
      <c r="CR1533" s="223"/>
      <c r="CS1533" s="223"/>
      <c r="CT1533" s="223"/>
      <c r="CU1533" s="223"/>
      <c r="CV1533" s="223"/>
      <c r="CW1533" s="201"/>
      <c r="CX1533" s="201"/>
    </row>
    <row r="1534" spans="3:102">
      <c r="C1534" s="116"/>
      <c r="E1534" s="205"/>
      <c r="F1534" s="205"/>
      <c r="G1534" s="205"/>
      <c r="H1534" s="205"/>
      <c r="I1534" s="205"/>
      <c r="K1534" s="114"/>
      <c r="L1534" s="114"/>
      <c r="M1534" s="114"/>
      <c r="N1534" s="114"/>
      <c r="O1534" s="114"/>
      <c r="Q1534" s="115"/>
      <c r="R1534" s="115"/>
      <c r="S1534" s="115"/>
      <c r="T1534" s="115"/>
      <c r="U1534" s="115"/>
      <c r="W1534" s="223"/>
      <c r="Z1534" s="205"/>
      <c r="AA1534" s="204"/>
      <c r="AB1534" s="204"/>
      <c r="AC1534" s="114"/>
      <c r="AD1534" s="221"/>
      <c r="AE1534" s="221"/>
      <c r="AF1534" s="115"/>
      <c r="AG1534" s="115"/>
      <c r="AH1534" s="115"/>
      <c r="AI1534" s="115"/>
      <c r="AJ1534" s="115"/>
      <c r="AK1534" s="202"/>
      <c r="AL1534" s="222"/>
      <c r="AO1534" s="205"/>
      <c r="AP1534" s="205"/>
      <c r="AQ1534" s="205"/>
      <c r="AR1534" s="205"/>
      <c r="AS1534" s="205"/>
      <c r="AT1534" s="205"/>
      <c r="AU1534" s="205"/>
      <c r="AV1534" s="205"/>
      <c r="AW1534" s="205"/>
      <c r="AX1534" s="205"/>
      <c r="AY1534" s="205"/>
      <c r="AZ1534" s="205"/>
      <c r="BA1534" s="205"/>
      <c r="BB1534" s="205"/>
      <c r="BC1534" s="205"/>
      <c r="BD1534" s="205"/>
      <c r="BE1534" s="215"/>
      <c r="BF1534" s="215"/>
      <c r="BG1534" s="215"/>
      <c r="BH1534" s="201"/>
      <c r="BJ1534" s="114"/>
      <c r="BK1534" s="114"/>
      <c r="BL1534" s="114"/>
      <c r="BM1534" s="114"/>
      <c r="BN1534" s="114"/>
      <c r="BP1534" s="114"/>
      <c r="BQ1534" s="115"/>
      <c r="BR1534" s="115"/>
      <c r="BS1534" s="115"/>
      <c r="BT1534" s="115"/>
      <c r="BU1534" s="115"/>
      <c r="BV1534" s="115"/>
      <c r="BW1534" s="115"/>
      <c r="BX1534" s="115"/>
      <c r="BY1534" s="115"/>
      <c r="BZ1534" s="115"/>
      <c r="CA1534" s="115"/>
      <c r="CB1534" s="115"/>
      <c r="CC1534" s="201"/>
      <c r="CD1534" s="201"/>
      <c r="CE1534" s="201"/>
      <c r="CG1534" s="223"/>
      <c r="CH1534" s="223"/>
      <c r="CI1534" s="223"/>
      <c r="CJ1534" s="223"/>
      <c r="CK1534" s="223"/>
      <c r="CL1534" s="223"/>
      <c r="CM1534" s="223"/>
      <c r="CN1534" s="223"/>
      <c r="CO1534" s="223"/>
      <c r="CP1534" s="223"/>
      <c r="CQ1534" s="223"/>
      <c r="CR1534" s="223"/>
      <c r="CS1534" s="223"/>
      <c r="CT1534" s="223"/>
      <c r="CU1534" s="223"/>
      <c r="CV1534" s="223"/>
      <c r="CW1534" s="201"/>
      <c r="CX1534" s="201"/>
    </row>
    <row r="1535" spans="3:102">
      <c r="C1535" s="116"/>
      <c r="E1535" s="205"/>
      <c r="F1535" s="205"/>
      <c r="G1535" s="205"/>
      <c r="H1535" s="205"/>
      <c r="I1535" s="205"/>
      <c r="K1535" s="114"/>
      <c r="L1535" s="114"/>
      <c r="M1535" s="114"/>
      <c r="N1535" s="114"/>
      <c r="O1535" s="114"/>
      <c r="Q1535" s="115"/>
      <c r="R1535" s="115"/>
      <c r="S1535" s="115"/>
      <c r="T1535" s="115"/>
      <c r="U1535" s="115"/>
      <c r="W1535" s="223"/>
      <c r="Z1535" s="205"/>
      <c r="AA1535" s="204"/>
      <c r="AB1535" s="204"/>
      <c r="AC1535" s="114"/>
      <c r="AD1535" s="221"/>
      <c r="AE1535" s="221"/>
      <c r="AF1535" s="115"/>
      <c r="AG1535" s="115"/>
      <c r="AH1535" s="115"/>
      <c r="AI1535" s="115"/>
      <c r="AJ1535" s="115"/>
      <c r="AK1535" s="202"/>
      <c r="AL1535" s="222"/>
      <c r="AO1535" s="205"/>
      <c r="AP1535" s="205"/>
      <c r="AQ1535" s="205"/>
      <c r="AR1535" s="205"/>
      <c r="AS1535" s="205"/>
      <c r="AT1535" s="205"/>
      <c r="AU1535" s="205"/>
      <c r="AV1535" s="205"/>
      <c r="AW1535" s="205"/>
      <c r="AX1535" s="205"/>
      <c r="AY1535" s="205"/>
      <c r="AZ1535" s="205"/>
      <c r="BA1535" s="205"/>
      <c r="BB1535" s="205"/>
      <c r="BC1535" s="205"/>
      <c r="BD1535" s="205"/>
      <c r="BE1535" s="215"/>
      <c r="BF1535" s="215"/>
      <c r="BG1535" s="215"/>
      <c r="BH1535" s="201"/>
      <c r="BJ1535" s="114"/>
      <c r="BK1535" s="114"/>
      <c r="BL1535" s="114"/>
      <c r="BM1535" s="114"/>
      <c r="BN1535" s="114"/>
      <c r="BP1535" s="114"/>
      <c r="BQ1535" s="115"/>
      <c r="BR1535" s="115"/>
      <c r="BS1535" s="115"/>
      <c r="BT1535" s="115"/>
      <c r="BU1535" s="115"/>
      <c r="BV1535" s="115"/>
      <c r="BW1535" s="115"/>
      <c r="BX1535" s="115"/>
      <c r="BY1535" s="115"/>
      <c r="BZ1535" s="115"/>
      <c r="CA1535" s="115"/>
      <c r="CB1535" s="115"/>
      <c r="CC1535" s="201"/>
      <c r="CD1535" s="201"/>
      <c r="CE1535" s="201"/>
      <c r="CG1535" s="223"/>
      <c r="CH1535" s="223"/>
      <c r="CI1535" s="223"/>
      <c r="CJ1535" s="223"/>
      <c r="CK1535" s="223"/>
      <c r="CL1535" s="223"/>
      <c r="CM1535" s="223"/>
      <c r="CN1535" s="223"/>
      <c r="CO1535" s="223"/>
      <c r="CP1535" s="223"/>
      <c r="CQ1535" s="223"/>
      <c r="CR1535" s="223"/>
      <c r="CS1535" s="223"/>
      <c r="CT1535" s="223"/>
      <c r="CU1535" s="223"/>
      <c r="CV1535" s="223"/>
      <c r="CW1535" s="201"/>
      <c r="CX1535" s="201"/>
    </row>
    <row r="1536" spans="3:102">
      <c r="C1536" s="116"/>
      <c r="E1536" s="205"/>
      <c r="F1536" s="205"/>
      <c r="G1536" s="205"/>
      <c r="H1536" s="205"/>
      <c r="I1536" s="205"/>
      <c r="K1536" s="114"/>
      <c r="L1536" s="114"/>
      <c r="M1536" s="114"/>
      <c r="N1536" s="114"/>
      <c r="O1536" s="114"/>
      <c r="Q1536" s="115"/>
      <c r="R1536" s="115"/>
      <c r="S1536" s="115"/>
      <c r="T1536" s="115"/>
      <c r="U1536" s="115"/>
      <c r="W1536" s="223"/>
      <c r="Z1536" s="205"/>
      <c r="AA1536" s="204"/>
      <c r="AB1536" s="204"/>
      <c r="AC1536" s="114"/>
      <c r="AD1536" s="221"/>
      <c r="AE1536" s="221"/>
      <c r="AF1536" s="115"/>
      <c r="AG1536" s="115"/>
      <c r="AH1536" s="115"/>
      <c r="AI1536" s="115"/>
      <c r="AJ1536" s="115"/>
      <c r="AK1536" s="202"/>
      <c r="AL1536" s="222"/>
      <c r="AO1536" s="205"/>
      <c r="AP1536" s="205"/>
      <c r="AQ1536" s="205"/>
      <c r="AR1536" s="205"/>
      <c r="AS1536" s="205"/>
      <c r="AT1536" s="205"/>
      <c r="AU1536" s="205"/>
      <c r="AV1536" s="205"/>
      <c r="AW1536" s="205"/>
      <c r="AX1536" s="205"/>
      <c r="AY1536" s="205"/>
      <c r="AZ1536" s="205"/>
      <c r="BA1536" s="205"/>
      <c r="BB1536" s="205"/>
      <c r="BC1536" s="205"/>
      <c r="BD1536" s="205"/>
      <c r="BE1536" s="215"/>
      <c r="BF1536" s="215"/>
      <c r="BG1536" s="215"/>
      <c r="BH1536" s="201"/>
      <c r="BJ1536" s="114"/>
      <c r="BK1536" s="114"/>
      <c r="BL1536" s="114"/>
      <c r="BM1536" s="114"/>
      <c r="BN1536" s="114"/>
      <c r="BP1536" s="114"/>
      <c r="BQ1536" s="115"/>
      <c r="BR1536" s="115"/>
      <c r="BS1536" s="115"/>
      <c r="BT1536" s="115"/>
      <c r="BU1536" s="115"/>
      <c r="BV1536" s="115"/>
      <c r="BW1536" s="115"/>
      <c r="BX1536" s="115"/>
      <c r="BY1536" s="115"/>
      <c r="BZ1536" s="115"/>
      <c r="CA1536" s="115"/>
      <c r="CB1536" s="115"/>
      <c r="CC1536" s="201"/>
      <c r="CD1536" s="201"/>
      <c r="CE1536" s="201"/>
      <c r="CG1536" s="223"/>
      <c r="CH1536" s="223"/>
      <c r="CI1536" s="223"/>
      <c r="CJ1536" s="223"/>
      <c r="CK1536" s="223"/>
      <c r="CL1536" s="223"/>
      <c r="CM1536" s="223"/>
      <c r="CN1536" s="223"/>
      <c r="CO1536" s="223"/>
      <c r="CP1536" s="223"/>
      <c r="CQ1536" s="223"/>
      <c r="CR1536" s="223"/>
      <c r="CS1536" s="223"/>
      <c r="CT1536" s="223"/>
      <c r="CU1536" s="223"/>
      <c r="CV1536" s="223"/>
      <c r="CW1536" s="201"/>
      <c r="CX1536" s="201"/>
    </row>
    <row r="1537" spans="3:102">
      <c r="C1537" s="116"/>
      <c r="E1537" s="205"/>
      <c r="F1537" s="205"/>
      <c r="G1537" s="205"/>
      <c r="H1537" s="205"/>
      <c r="I1537" s="205"/>
      <c r="K1537" s="114"/>
      <c r="L1537" s="114"/>
      <c r="M1537" s="114"/>
      <c r="N1537" s="114"/>
      <c r="O1537" s="114"/>
      <c r="Q1537" s="115"/>
      <c r="R1537" s="115"/>
      <c r="S1537" s="115"/>
      <c r="T1537" s="115"/>
      <c r="U1537" s="115"/>
      <c r="W1537" s="223"/>
      <c r="Z1537" s="205"/>
      <c r="AA1537" s="204"/>
      <c r="AB1537" s="204"/>
      <c r="AC1537" s="114"/>
      <c r="AD1537" s="221"/>
      <c r="AE1537" s="221"/>
      <c r="AF1537" s="115"/>
      <c r="AG1537" s="115"/>
      <c r="AH1537" s="115"/>
      <c r="AI1537" s="115"/>
      <c r="AJ1537" s="115"/>
      <c r="AK1537" s="202"/>
      <c r="AL1537" s="222"/>
      <c r="AO1537" s="205"/>
      <c r="AP1537" s="205"/>
      <c r="AQ1537" s="205"/>
      <c r="AR1537" s="205"/>
      <c r="AS1537" s="205"/>
      <c r="AT1537" s="205"/>
      <c r="AU1537" s="205"/>
      <c r="AV1537" s="205"/>
      <c r="AW1537" s="205"/>
      <c r="AX1537" s="205"/>
      <c r="AY1537" s="205"/>
      <c r="AZ1537" s="205"/>
      <c r="BA1537" s="205"/>
      <c r="BB1537" s="205"/>
      <c r="BC1537" s="205"/>
      <c r="BD1537" s="205"/>
      <c r="BE1537" s="215"/>
      <c r="BF1537" s="215"/>
      <c r="BG1537" s="215"/>
      <c r="BH1537" s="201"/>
      <c r="BJ1537" s="114"/>
      <c r="BK1537" s="114"/>
      <c r="BL1537" s="114"/>
      <c r="BM1537" s="114"/>
      <c r="BN1537" s="114"/>
      <c r="BP1537" s="114"/>
      <c r="BQ1537" s="115"/>
      <c r="BR1537" s="115"/>
      <c r="BS1537" s="115"/>
      <c r="BT1537" s="115"/>
      <c r="BU1537" s="115"/>
      <c r="BV1537" s="115"/>
      <c r="BW1537" s="115"/>
      <c r="BX1537" s="115"/>
      <c r="BY1537" s="115"/>
      <c r="BZ1537" s="115"/>
      <c r="CA1537" s="115"/>
      <c r="CB1537" s="115"/>
      <c r="CC1537" s="201"/>
      <c r="CD1537" s="201"/>
      <c r="CE1537" s="201"/>
      <c r="CG1537" s="223"/>
      <c r="CH1537" s="223"/>
      <c r="CI1537" s="223"/>
      <c r="CJ1537" s="223"/>
      <c r="CK1537" s="223"/>
      <c r="CL1537" s="223"/>
      <c r="CM1537" s="223"/>
      <c r="CN1537" s="223"/>
      <c r="CO1537" s="223"/>
      <c r="CP1537" s="223"/>
      <c r="CQ1537" s="223"/>
      <c r="CR1537" s="223"/>
      <c r="CS1537" s="223"/>
      <c r="CT1537" s="223"/>
      <c r="CU1537" s="223"/>
      <c r="CV1537" s="223"/>
      <c r="CW1537" s="201"/>
      <c r="CX1537" s="201"/>
    </row>
    <row r="1538" spans="3:102">
      <c r="C1538" s="116"/>
      <c r="E1538" s="205"/>
      <c r="F1538" s="205"/>
      <c r="G1538" s="205"/>
      <c r="H1538" s="205"/>
      <c r="I1538" s="205"/>
      <c r="K1538" s="114"/>
      <c r="L1538" s="114"/>
      <c r="M1538" s="114"/>
      <c r="N1538" s="114"/>
      <c r="O1538" s="114"/>
      <c r="Q1538" s="115"/>
      <c r="R1538" s="115"/>
      <c r="S1538" s="115"/>
      <c r="T1538" s="115"/>
      <c r="U1538" s="115"/>
      <c r="W1538" s="223"/>
      <c r="Z1538" s="205"/>
      <c r="AA1538" s="204"/>
      <c r="AB1538" s="204"/>
      <c r="AC1538" s="114"/>
      <c r="AD1538" s="221"/>
      <c r="AE1538" s="221"/>
      <c r="AF1538" s="115"/>
      <c r="AG1538" s="115"/>
      <c r="AH1538" s="115"/>
      <c r="AI1538" s="115"/>
      <c r="AJ1538" s="115"/>
      <c r="AK1538" s="202"/>
      <c r="AL1538" s="222"/>
      <c r="AO1538" s="205"/>
      <c r="AP1538" s="205"/>
      <c r="AQ1538" s="205"/>
      <c r="AR1538" s="205"/>
      <c r="AS1538" s="205"/>
      <c r="AT1538" s="205"/>
      <c r="AU1538" s="205"/>
      <c r="AV1538" s="205"/>
      <c r="AW1538" s="205"/>
      <c r="AX1538" s="205"/>
      <c r="AY1538" s="205"/>
      <c r="AZ1538" s="205"/>
      <c r="BA1538" s="205"/>
      <c r="BB1538" s="205"/>
      <c r="BC1538" s="205"/>
      <c r="BD1538" s="205"/>
      <c r="BE1538" s="215"/>
      <c r="BF1538" s="215"/>
      <c r="BG1538" s="215"/>
      <c r="BH1538" s="201"/>
      <c r="BJ1538" s="114"/>
      <c r="BK1538" s="114"/>
      <c r="BL1538" s="114"/>
      <c r="BM1538" s="114"/>
      <c r="BN1538" s="114"/>
      <c r="BP1538" s="114"/>
      <c r="BQ1538" s="115"/>
      <c r="BR1538" s="115"/>
      <c r="BS1538" s="115"/>
      <c r="BT1538" s="115"/>
      <c r="BU1538" s="115"/>
      <c r="BV1538" s="115"/>
      <c r="BW1538" s="115"/>
      <c r="BX1538" s="115"/>
      <c r="BY1538" s="115"/>
      <c r="BZ1538" s="115"/>
      <c r="CA1538" s="115"/>
      <c r="CB1538" s="115"/>
      <c r="CC1538" s="201"/>
      <c r="CD1538" s="201"/>
      <c r="CE1538" s="201"/>
      <c r="CG1538" s="223"/>
      <c r="CH1538" s="223"/>
      <c r="CI1538" s="223"/>
      <c r="CJ1538" s="223"/>
      <c r="CK1538" s="223"/>
      <c r="CL1538" s="223"/>
      <c r="CM1538" s="223"/>
      <c r="CN1538" s="223"/>
      <c r="CO1538" s="223"/>
      <c r="CP1538" s="223"/>
      <c r="CQ1538" s="223"/>
      <c r="CR1538" s="223"/>
      <c r="CS1538" s="223"/>
      <c r="CT1538" s="223"/>
      <c r="CU1538" s="223"/>
      <c r="CV1538" s="223"/>
      <c r="CW1538" s="201"/>
      <c r="CX1538" s="201"/>
    </row>
    <row r="1539" spans="3:102">
      <c r="C1539" s="116"/>
      <c r="E1539" s="205"/>
      <c r="F1539" s="205"/>
      <c r="G1539" s="205"/>
      <c r="H1539" s="205"/>
      <c r="I1539" s="205"/>
      <c r="K1539" s="114"/>
      <c r="L1539" s="114"/>
      <c r="M1539" s="114"/>
      <c r="N1539" s="114"/>
      <c r="O1539" s="114"/>
      <c r="Q1539" s="115"/>
      <c r="R1539" s="115"/>
      <c r="S1539" s="115"/>
      <c r="T1539" s="115"/>
      <c r="U1539" s="115"/>
      <c r="W1539" s="223"/>
      <c r="Z1539" s="205"/>
      <c r="AA1539" s="204"/>
      <c r="AB1539" s="204"/>
      <c r="AC1539" s="114"/>
      <c r="AD1539" s="221"/>
      <c r="AE1539" s="221"/>
      <c r="AF1539" s="115"/>
      <c r="AG1539" s="115"/>
      <c r="AH1539" s="115"/>
      <c r="AI1539" s="115"/>
      <c r="AJ1539" s="115"/>
      <c r="AK1539" s="202"/>
      <c r="AL1539" s="222"/>
      <c r="AO1539" s="205"/>
      <c r="AP1539" s="205"/>
      <c r="AQ1539" s="205"/>
      <c r="AR1539" s="205"/>
      <c r="AS1539" s="205"/>
      <c r="AT1539" s="205"/>
      <c r="AU1539" s="205"/>
      <c r="AV1539" s="205"/>
      <c r="AW1539" s="205"/>
      <c r="AX1539" s="205"/>
      <c r="AY1539" s="205"/>
      <c r="AZ1539" s="205"/>
      <c r="BA1539" s="205"/>
      <c r="BB1539" s="205"/>
      <c r="BC1539" s="205"/>
      <c r="BD1539" s="205"/>
      <c r="BE1539" s="215"/>
      <c r="BF1539" s="215"/>
      <c r="BG1539" s="215"/>
      <c r="BH1539" s="201"/>
      <c r="BJ1539" s="114"/>
      <c r="BK1539" s="114"/>
      <c r="BL1539" s="114"/>
      <c r="BM1539" s="114"/>
      <c r="BN1539" s="114"/>
      <c r="BP1539" s="114"/>
      <c r="BQ1539" s="115"/>
      <c r="BR1539" s="115"/>
      <c r="BS1539" s="115"/>
      <c r="BT1539" s="115"/>
      <c r="BU1539" s="115"/>
      <c r="BV1539" s="115"/>
      <c r="BW1539" s="115"/>
      <c r="BX1539" s="115"/>
      <c r="BY1539" s="115"/>
      <c r="BZ1539" s="115"/>
      <c r="CA1539" s="115"/>
      <c r="CB1539" s="115"/>
      <c r="CC1539" s="201"/>
      <c r="CD1539" s="201"/>
      <c r="CE1539" s="201"/>
      <c r="CG1539" s="223"/>
      <c r="CH1539" s="223"/>
      <c r="CI1539" s="223"/>
      <c r="CJ1539" s="223"/>
      <c r="CK1539" s="223"/>
      <c r="CL1539" s="223"/>
      <c r="CM1539" s="223"/>
      <c r="CN1539" s="223"/>
      <c r="CO1539" s="223"/>
      <c r="CP1539" s="223"/>
      <c r="CQ1539" s="223"/>
      <c r="CR1539" s="223"/>
      <c r="CS1539" s="223"/>
      <c r="CT1539" s="223"/>
      <c r="CU1539" s="223"/>
      <c r="CV1539" s="223"/>
      <c r="CW1539" s="201"/>
      <c r="CX1539" s="201"/>
    </row>
    <row r="1540" spans="3:102">
      <c r="C1540" s="116"/>
      <c r="E1540" s="205"/>
      <c r="F1540" s="205"/>
      <c r="G1540" s="205"/>
      <c r="H1540" s="205"/>
      <c r="I1540" s="205"/>
      <c r="K1540" s="114"/>
      <c r="L1540" s="114"/>
      <c r="M1540" s="114"/>
      <c r="N1540" s="114"/>
      <c r="O1540" s="114"/>
      <c r="Q1540" s="115"/>
      <c r="R1540" s="115"/>
      <c r="S1540" s="115"/>
      <c r="T1540" s="115"/>
      <c r="U1540" s="115"/>
      <c r="W1540" s="223"/>
      <c r="Z1540" s="205"/>
      <c r="AA1540" s="204"/>
      <c r="AB1540" s="204"/>
      <c r="AC1540" s="114"/>
      <c r="AD1540" s="221"/>
      <c r="AE1540" s="221"/>
      <c r="AF1540" s="115"/>
      <c r="AG1540" s="115"/>
      <c r="AH1540" s="115"/>
      <c r="AI1540" s="115"/>
      <c r="AJ1540" s="115"/>
      <c r="AK1540" s="202"/>
      <c r="AL1540" s="222"/>
      <c r="AO1540" s="205"/>
      <c r="AP1540" s="205"/>
      <c r="AQ1540" s="205"/>
      <c r="AR1540" s="205"/>
      <c r="AS1540" s="205"/>
      <c r="AT1540" s="205"/>
      <c r="AU1540" s="205"/>
      <c r="AV1540" s="205"/>
      <c r="AW1540" s="205"/>
      <c r="AX1540" s="205"/>
      <c r="AY1540" s="205"/>
      <c r="AZ1540" s="205"/>
      <c r="BA1540" s="205"/>
      <c r="BB1540" s="205"/>
      <c r="BC1540" s="205"/>
      <c r="BD1540" s="205"/>
      <c r="BE1540" s="215"/>
      <c r="BF1540" s="215"/>
      <c r="BG1540" s="215"/>
      <c r="BH1540" s="201"/>
      <c r="BJ1540" s="114"/>
      <c r="BK1540" s="114"/>
      <c r="BL1540" s="114"/>
      <c r="BM1540" s="114"/>
      <c r="BN1540" s="114"/>
      <c r="BP1540" s="114"/>
      <c r="BQ1540" s="115"/>
      <c r="BR1540" s="115"/>
      <c r="BS1540" s="115"/>
      <c r="BT1540" s="115"/>
      <c r="BU1540" s="115"/>
      <c r="BV1540" s="115"/>
      <c r="BW1540" s="115"/>
      <c r="BX1540" s="115"/>
      <c r="BY1540" s="115"/>
      <c r="BZ1540" s="115"/>
      <c r="CA1540" s="115"/>
      <c r="CB1540" s="115"/>
      <c r="CC1540" s="201"/>
      <c r="CD1540" s="201"/>
      <c r="CE1540" s="201"/>
      <c r="CG1540" s="223"/>
      <c r="CH1540" s="223"/>
      <c r="CI1540" s="223"/>
      <c r="CJ1540" s="223"/>
      <c r="CK1540" s="223"/>
      <c r="CL1540" s="223"/>
      <c r="CM1540" s="223"/>
      <c r="CN1540" s="223"/>
      <c r="CO1540" s="223"/>
      <c r="CP1540" s="223"/>
      <c r="CQ1540" s="223"/>
      <c r="CR1540" s="223"/>
      <c r="CS1540" s="223"/>
      <c r="CT1540" s="223"/>
      <c r="CU1540" s="223"/>
      <c r="CV1540" s="223"/>
      <c r="CW1540" s="201"/>
      <c r="CX1540" s="201"/>
    </row>
    <row r="1541" spans="3:102">
      <c r="C1541" s="116"/>
      <c r="E1541" s="205"/>
      <c r="F1541" s="205"/>
      <c r="G1541" s="205"/>
      <c r="H1541" s="205"/>
      <c r="I1541" s="205"/>
      <c r="K1541" s="114"/>
      <c r="L1541" s="114"/>
      <c r="M1541" s="114"/>
      <c r="N1541" s="114"/>
      <c r="O1541" s="114"/>
      <c r="Q1541" s="115"/>
      <c r="R1541" s="115"/>
      <c r="S1541" s="115"/>
      <c r="T1541" s="115"/>
      <c r="U1541" s="115"/>
      <c r="W1541" s="223"/>
      <c r="Z1541" s="205"/>
      <c r="AA1541" s="204"/>
      <c r="AB1541" s="204"/>
      <c r="AC1541" s="114"/>
      <c r="AD1541" s="221"/>
      <c r="AE1541" s="221"/>
      <c r="AF1541" s="115"/>
      <c r="AG1541" s="115"/>
      <c r="AH1541" s="115"/>
      <c r="AI1541" s="115"/>
      <c r="AJ1541" s="115"/>
      <c r="AK1541" s="202"/>
      <c r="AL1541" s="222"/>
      <c r="AO1541" s="205"/>
      <c r="AP1541" s="205"/>
      <c r="AQ1541" s="205"/>
      <c r="AR1541" s="205"/>
      <c r="AS1541" s="205"/>
      <c r="AT1541" s="205"/>
      <c r="AU1541" s="205"/>
      <c r="AV1541" s="205"/>
      <c r="AW1541" s="205"/>
      <c r="AX1541" s="205"/>
      <c r="AY1541" s="205"/>
      <c r="AZ1541" s="205"/>
      <c r="BA1541" s="205"/>
      <c r="BB1541" s="205"/>
      <c r="BC1541" s="205"/>
      <c r="BD1541" s="205"/>
      <c r="BE1541" s="215"/>
      <c r="BF1541" s="215"/>
      <c r="BG1541" s="215"/>
      <c r="BH1541" s="201"/>
      <c r="BJ1541" s="114"/>
      <c r="BK1541" s="114"/>
      <c r="BL1541" s="114"/>
      <c r="BM1541" s="114"/>
      <c r="BN1541" s="114"/>
      <c r="BP1541" s="114"/>
      <c r="BQ1541" s="115"/>
      <c r="BR1541" s="115"/>
      <c r="BS1541" s="115"/>
      <c r="BT1541" s="115"/>
      <c r="BU1541" s="115"/>
      <c r="BV1541" s="115"/>
      <c r="BW1541" s="115"/>
      <c r="BX1541" s="115"/>
      <c r="BY1541" s="115"/>
      <c r="BZ1541" s="115"/>
      <c r="CA1541" s="115"/>
      <c r="CB1541" s="115"/>
      <c r="CC1541" s="201"/>
      <c r="CD1541" s="201"/>
      <c r="CE1541" s="201"/>
      <c r="CG1541" s="223"/>
      <c r="CH1541" s="223"/>
      <c r="CI1541" s="223"/>
      <c r="CJ1541" s="223"/>
      <c r="CK1541" s="223"/>
      <c r="CL1541" s="223"/>
      <c r="CM1541" s="223"/>
      <c r="CN1541" s="223"/>
      <c r="CO1541" s="223"/>
      <c r="CP1541" s="223"/>
      <c r="CQ1541" s="223"/>
      <c r="CR1541" s="223"/>
      <c r="CS1541" s="223"/>
      <c r="CT1541" s="223"/>
      <c r="CU1541" s="223"/>
      <c r="CV1541" s="223"/>
      <c r="CW1541" s="201"/>
      <c r="CX1541" s="201"/>
    </row>
    <row r="1542" spans="3:102">
      <c r="C1542" s="116"/>
      <c r="E1542" s="205"/>
      <c r="F1542" s="205"/>
      <c r="G1542" s="205"/>
      <c r="H1542" s="205"/>
      <c r="I1542" s="205"/>
      <c r="K1542" s="114"/>
      <c r="L1542" s="114"/>
      <c r="M1542" s="114"/>
      <c r="N1542" s="114"/>
      <c r="O1542" s="114"/>
      <c r="Q1542" s="115"/>
      <c r="R1542" s="115"/>
      <c r="S1542" s="115"/>
      <c r="T1542" s="115"/>
      <c r="U1542" s="115"/>
      <c r="W1542" s="223"/>
      <c r="Z1542" s="205"/>
      <c r="AA1542" s="204"/>
      <c r="AB1542" s="204"/>
      <c r="AC1542" s="114"/>
      <c r="AD1542" s="221"/>
      <c r="AE1542" s="221"/>
      <c r="AF1542" s="115"/>
      <c r="AG1542" s="115"/>
      <c r="AH1542" s="115"/>
      <c r="AI1542" s="115"/>
      <c r="AJ1542" s="115"/>
      <c r="AK1542" s="202"/>
      <c r="AL1542" s="222"/>
      <c r="AO1542" s="205"/>
      <c r="AP1542" s="205"/>
      <c r="AQ1542" s="205"/>
      <c r="AR1542" s="205"/>
      <c r="AS1542" s="205"/>
      <c r="AT1542" s="205"/>
      <c r="AU1542" s="205"/>
      <c r="AV1542" s="205"/>
      <c r="AW1542" s="205"/>
      <c r="AX1542" s="205"/>
      <c r="AY1542" s="205"/>
      <c r="AZ1542" s="205"/>
      <c r="BA1542" s="205"/>
      <c r="BB1542" s="205"/>
      <c r="BC1542" s="205"/>
      <c r="BD1542" s="205"/>
      <c r="BE1542" s="215"/>
      <c r="BF1542" s="215"/>
      <c r="BG1542" s="215"/>
      <c r="BH1542" s="201"/>
      <c r="BJ1542" s="114"/>
      <c r="BK1542" s="114"/>
      <c r="BL1542" s="114"/>
      <c r="BM1542" s="114"/>
      <c r="BN1542" s="114"/>
      <c r="BP1542" s="114"/>
      <c r="BQ1542" s="115"/>
      <c r="BR1542" s="115"/>
      <c r="BS1542" s="115"/>
      <c r="BT1542" s="115"/>
      <c r="BU1542" s="115"/>
      <c r="BV1542" s="115"/>
      <c r="BW1542" s="115"/>
      <c r="BX1542" s="115"/>
      <c r="BY1542" s="115"/>
      <c r="BZ1542" s="115"/>
      <c r="CA1542" s="115"/>
      <c r="CB1542" s="115"/>
      <c r="CC1542" s="201"/>
      <c r="CD1542" s="201"/>
      <c r="CE1542" s="201"/>
      <c r="CG1542" s="223"/>
      <c r="CH1542" s="223"/>
      <c r="CI1542" s="223"/>
      <c r="CJ1542" s="223"/>
      <c r="CK1542" s="223"/>
      <c r="CL1542" s="223"/>
      <c r="CM1542" s="223"/>
      <c r="CN1542" s="223"/>
      <c r="CO1542" s="223"/>
      <c r="CP1542" s="223"/>
      <c r="CQ1542" s="223"/>
      <c r="CR1542" s="223"/>
      <c r="CS1542" s="223"/>
      <c r="CT1542" s="223"/>
      <c r="CU1542" s="223"/>
      <c r="CV1542" s="223"/>
      <c r="CW1542" s="201"/>
      <c r="CX1542" s="201"/>
    </row>
    <row r="1543" spans="3:102">
      <c r="C1543" s="116"/>
      <c r="E1543" s="205"/>
      <c r="F1543" s="205"/>
      <c r="G1543" s="205"/>
      <c r="H1543" s="205"/>
      <c r="I1543" s="205"/>
      <c r="K1543" s="114"/>
      <c r="L1543" s="114"/>
      <c r="M1543" s="114"/>
      <c r="N1543" s="114"/>
      <c r="O1543" s="114"/>
      <c r="Q1543" s="115"/>
      <c r="R1543" s="115"/>
      <c r="S1543" s="115"/>
      <c r="T1543" s="115"/>
      <c r="U1543" s="115"/>
      <c r="W1543" s="223"/>
      <c r="Z1543" s="205"/>
      <c r="AA1543" s="204"/>
      <c r="AB1543" s="204"/>
      <c r="AC1543" s="114"/>
      <c r="AD1543" s="221"/>
      <c r="AE1543" s="221"/>
      <c r="AF1543" s="115"/>
      <c r="AG1543" s="115"/>
      <c r="AH1543" s="115"/>
      <c r="AI1543" s="115"/>
      <c r="AJ1543" s="115"/>
      <c r="AK1543" s="202"/>
      <c r="AL1543" s="222"/>
      <c r="AO1543" s="205"/>
      <c r="AP1543" s="205"/>
      <c r="AQ1543" s="205"/>
      <c r="AR1543" s="205"/>
      <c r="AS1543" s="205"/>
      <c r="AT1543" s="205"/>
      <c r="AU1543" s="205"/>
      <c r="AV1543" s="205"/>
      <c r="AW1543" s="205"/>
      <c r="AX1543" s="205"/>
      <c r="AY1543" s="205"/>
      <c r="AZ1543" s="205"/>
      <c r="BA1543" s="205"/>
      <c r="BB1543" s="205"/>
      <c r="BC1543" s="205"/>
      <c r="BD1543" s="205"/>
      <c r="BE1543" s="215"/>
      <c r="BF1543" s="215"/>
      <c r="BG1543" s="215"/>
      <c r="BH1543" s="201"/>
      <c r="BJ1543" s="114"/>
      <c r="BK1543" s="114"/>
      <c r="BL1543" s="114"/>
      <c r="BM1543" s="114"/>
      <c r="BN1543" s="114"/>
      <c r="BP1543" s="114"/>
      <c r="BQ1543" s="115"/>
      <c r="BR1543" s="115"/>
      <c r="BS1543" s="115"/>
      <c r="BT1543" s="115"/>
      <c r="BU1543" s="115"/>
      <c r="BV1543" s="115"/>
      <c r="BW1543" s="115"/>
      <c r="BX1543" s="115"/>
      <c r="BY1543" s="115"/>
      <c r="BZ1543" s="115"/>
      <c r="CA1543" s="115"/>
      <c r="CB1543" s="115"/>
      <c r="CC1543" s="201"/>
      <c r="CD1543" s="201"/>
      <c r="CE1543" s="201"/>
      <c r="CG1543" s="223"/>
      <c r="CH1543" s="223"/>
      <c r="CI1543" s="223"/>
      <c r="CJ1543" s="223"/>
      <c r="CK1543" s="223"/>
      <c r="CL1543" s="223"/>
      <c r="CM1543" s="223"/>
      <c r="CN1543" s="223"/>
      <c r="CO1543" s="223"/>
      <c r="CP1543" s="223"/>
      <c r="CQ1543" s="223"/>
      <c r="CR1543" s="223"/>
      <c r="CS1543" s="223"/>
      <c r="CT1543" s="223"/>
      <c r="CU1543" s="223"/>
      <c r="CV1543" s="223"/>
      <c r="CW1543" s="201"/>
      <c r="CX1543" s="201"/>
    </row>
    <row r="1544" spans="3:102">
      <c r="C1544" s="116"/>
      <c r="E1544" s="205"/>
      <c r="F1544" s="205"/>
      <c r="G1544" s="205"/>
      <c r="H1544" s="205"/>
      <c r="I1544" s="205"/>
      <c r="K1544" s="114"/>
      <c r="L1544" s="114"/>
      <c r="M1544" s="114"/>
      <c r="N1544" s="114"/>
      <c r="O1544" s="114"/>
      <c r="Q1544" s="115"/>
      <c r="R1544" s="115"/>
      <c r="S1544" s="115"/>
      <c r="T1544" s="115"/>
      <c r="U1544" s="115"/>
      <c r="W1544" s="223"/>
      <c r="Z1544" s="205"/>
      <c r="AA1544" s="204"/>
      <c r="AB1544" s="204"/>
      <c r="AC1544" s="114"/>
      <c r="AD1544" s="221"/>
      <c r="AE1544" s="221"/>
      <c r="AF1544" s="115"/>
      <c r="AG1544" s="115"/>
      <c r="AH1544" s="115"/>
      <c r="AI1544" s="115"/>
      <c r="AJ1544" s="115"/>
      <c r="AK1544" s="202"/>
      <c r="AL1544" s="222"/>
      <c r="AO1544" s="205"/>
      <c r="AP1544" s="205"/>
      <c r="AQ1544" s="205"/>
      <c r="AR1544" s="205"/>
      <c r="AS1544" s="205"/>
      <c r="AT1544" s="205"/>
      <c r="AU1544" s="205"/>
      <c r="AV1544" s="205"/>
      <c r="AW1544" s="205"/>
      <c r="AX1544" s="205"/>
      <c r="AY1544" s="205"/>
      <c r="AZ1544" s="205"/>
      <c r="BA1544" s="205"/>
      <c r="BB1544" s="205"/>
      <c r="BC1544" s="205"/>
      <c r="BD1544" s="205"/>
      <c r="BE1544" s="215"/>
      <c r="BF1544" s="215"/>
      <c r="BG1544" s="215"/>
      <c r="BH1544" s="201"/>
      <c r="BJ1544" s="114"/>
      <c r="BK1544" s="114"/>
      <c r="BL1544" s="114"/>
      <c r="BM1544" s="114"/>
      <c r="BN1544" s="114"/>
      <c r="BP1544" s="114"/>
      <c r="BQ1544" s="115"/>
      <c r="BR1544" s="115"/>
      <c r="BS1544" s="115"/>
      <c r="BT1544" s="115"/>
      <c r="BU1544" s="115"/>
      <c r="BV1544" s="115"/>
      <c r="BW1544" s="115"/>
      <c r="BX1544" s="115"/>
      <c r="BY1544" s="115"/>
      <c r="BZ1544" s="115"/>
      <c r="CA1544" s="115"/>
      <c r="CB1544" s="115"/>
      <c r="CC1544" s="201"/>
      <c r="CD1544" s="201"/>
      <c r="CE1544" s="201"/>
      <c r="CG1544" s="223"/>
      <c r="CH1544" s="223"/>
      <c r="CI1544" s="223"/>
      <c r="CJ1544" s="223"/>
      <c r="CK1544" s="223"/>
      <c r="CL1544" s="223"/>
      <c r="CM1544" s="223"/>
      <c r="CN1544" s="223"/>
      <c r="CO1544" s="223"/>
      <c r="CP1544" s="223"/>
      <c r="CQ1544" s="223"/>
      <c r="CR1544" s="223"/>
      <c r="CS1544" s="223"/>
      <c r="CT1544" s="223"/>
      <c r="CU1544" s="223"/>
      <c r="CV1544" s="223"/>
      <c r="CW1544" s="201"/>
      <c r="CX1544" s="201"/>
    </row>
    <row r="1545" spans="3:102">
      <c r="C1545" s="116"/>
      <c r="E1545" s="205"/>
      <c r="F1545" s="205"/>
      <c r="G1545" s="205"/>
      <c r="H1545" s="205"/>
      <c r="I1545" s="205"/>
      <c r="K1545" s="114"/>
      <c r="L1545" s="114"/>
      <c r="M1545" s="114"/>
      <c r="N1545" s="114"/>
      <c r="O1545" s="114"/>
      <c r="Q1545" s="115"/>
      <c r="R1545" s="115"/>
      <c r="S1545" s="115"/>
      <c r="T1545" s="115"/>
      <c r="U1545" s="115"/>
      <c r="W1545" s="223"/>
      <c r="Z1545" s="205"/>
      <c r="AA1545" s="204"/>
      <c r="AB1545" s="204"/>
      <c r="AC1545" s="114"/>
      <c r="AD1545" s="221"/>
      <c r="AE1545" s="221"/>
      <c r="AF1545" s="115"/>
      <c r="AG1545" s="115"/>
      <c r="AH1545" s="115"/>
      <c r="AI1545" s="115"/>
      <c r="AJ1545" s="115"/>
      <c r="AK1545" s="202"/>
      <c r="AL1545" s="222"/>
      <c r="AO1545" s="205"/>
      <c r="AP1545" s="205"/>
      <c r="AQ1545" s="205"/>
      <c r="AR1545" s="205"/>
      <c r="AS1545" s="205"/>
      <c r="AT1545" s="205"/>
      <c r="AU1545" s="205"/>
      <c r="AV1545" s="205"/>
      <c r="AW1545" s="205"/>
      <c r="AX1545" s="205"/>
      <c r="AY1545" s="205"/>
      <c r="AZ1545" s="205"/>
      <c r="BA1545" s="205"/>
      <c r="BB1545" s="205"/>
      <c r="BC1545" s="205"/>
      <c r="BD1545" s="205"/>
      <c r="BE1545" s="215"/>
      <c r="BF1545" s="215"/>
      <c r="BG1545" s="215"/>
      <c r="BH1545" s="201"/>
      <c r="BJ1545" s="114"/>
      <c r="BK1545" s="114"/>
      <c r="BL1545" s="114"/>
      <c r="BM1545" s="114"/>
      <c r="BN1545" s="114"/>
      <c r="BP1545" s="114"/>
      <c r="BQ1545" s="115"/>
      <c r="BR1545" s="115"/>
      <c r="BS1545" s="115"/>
      <c r="BT1545" s="115"/>
      <c r="BU1545" s="115"/>
      <c r="BV1545" s="115"/>
      <c r="BW1545" s="115"/>
      <c r="BX1545" s="115"/>
      <c r="BY1545" s="115"/>
      <c r="BZ1545" s="115"/>
      <c r="CA1545" s="115"/>
      <c r="CB1545" s="115"/>
      <c r="CC1545" s="201"/>
      <c r="CD1545" s="201"/>
      <c r="CE1545" s="201"/>
      <c r="CG1545" s="223"/>
      <c r="CH1545" s="223"/>
      <c r="CI1545" s="223"/>
      <c r="CJ1545" s="223"/>
      <c r="CK1545" s="223"/>
      <c r="CL1545" s="223"/>
      <c r="CM1545" s="223"/>
      <c r="CN1545" s="223"/>
      <c r="CO1545" s="223"/>
      <c r="CP1545" s="223"/>
      <c r="CQ1545" s="223"/>
      <c r="CR1545" s="223"/>
      <c r="CS1545" s="223"/>
      <c r="CT1545" s="223"/>
      <c r="CU1545" s="223"/>
      <c r="CV1545" s="223"/>
      <c r="CW1545" s="201"/>
      <c r="CX1545" s="201"/>
    </row>
    <row r="1546" spans="3:102">
      <c r="C1546" s="116"/>
      <c r="E1546" s="205"/>
      <c r="F1546" s="205"/>
      <c r="G1546" s="205"/>
      <c r="H1546" s="205"/>
      <c r="I1546" s="205"/>
      <c r="K1546" s="114"/>
      <c r="L1546" s="114"/>
      <c r="M1546" s="114"/>
      <c r="N1546" s="114"/>
      <c r="O1546" s="114"/>
      <c r="Q1546" s="115"/>
      <c r="R1546" s="115"/>
      <c r="S1546" s="115"/>
      <c r="T1546" s="115"/>
      <c r="U1546" s="115"/>
      <c r="W1546" s="223"/>
      <c r="Z1546" s="205"/>
      <c r="AA1546" s="204"/>
      <c r="AB1546" s="204"/>
      <c r="AC1546" s="114"/>
      <c r="AD1546" s="221"/>
      <c r="AE1546" s="221"/>
      <c r="AF1546" s="115"/>
      <c r="AG1546" s="115"/>
      <c r="AH1546" s="115"/>
      <c r="AI1546" s="115"/>
      <c r="AJ1546" s="115"/>
      <c r="AK1546" s="202"/>
      <c r="AL1546" s="222"/>
      <c r="AO1546" s="205"/>
      <c r="AP1546" s="205"/>
      <c r="AQ1546" s="205"/>
      <c r="AR1546" s="205"/>
      <c r="AS1546" s="205"/>
      <c r="AT1546" s="205"/>
      <c r="AU1546" s="205"/>
      <c r="AV1546" s="205"/>
      <c r="AW1546" s="205"/>
      <c r="AX1546" s="205"/>
      <c r="AY1546" s="205"/>
      <c r="AZ1546" s="205"/>
      <c r="BA1546" s="205"/>
      <c r="BB1546" s="205"/>
      <c r="BC1546" s="205"/>
      <c r="BD1546" s="205"/>
      <c r="BE1546" s="215"/>
      <c r="BF1546" s="215"/>
      <c r="BG1546" s="215"/>
      <c r="BH1546" s="201"/>
      <c r="BJ1546" s="114"/>
      <c r="BK1546" s="114"/>
      <c r="BL1546" s="114"/>
      <c r="BM1546" s="114"/>
      <c r="BN1546" s="114"/>
      <c r="BP1546" s="114"/>
      <c r="BQ1546" s="115"/>
      <c r="BR1546" s="115"/>
      <c r="BS1546" s="115"/>
      <c r="BT1546" s="115"/>
      <c r="BU1546" s="115"/>
      <c r="BV1546" s="115"/>
      <c r="BW1546" s="115"/>
      <c r="BX1546" s="115"/>
      <c r="BY1546" s="115"/>
      <c r="BZ1546" s="115"/>
      <c r="CA1546" s="115"/>
      <c r="CB1546" s="115"/>
      <c r="CC1546" s="201"/>
      <c r="CD1546" s="201"/>
      <c r="CE1546" s="201"/>
      <c r="CG1546" s="223"/>
      <c r="CH1546" s="223"/>
      <c r="CI1546" s="223"/>
      <c r="CJ1546" s="223"/>
      <c r="CK1546" s="223"/>
      <c r="CL1546" s="223"/>
      <c r="CM1546" s="223"/>
      <c r="CN1546" s="223"/>
      <c r="CO1546" s="223"/>
      <c r="CP1546" s="223"/>
      <c r="CQ1546" s="223"/>
      <c r="CR1546" s="223"/>
      <c r="CS1546" s="223"/>
      <c r="CT1546" s="223"/>
      <c r="CU1546" s="223"/>
      <c r="CV1546" s="223"/>
      <c r="CW1546" s="201"/>
      <c r="CX1546" s="201"/>
    </row>
    <row r="1547" spans="3:102">
      <c r="C1547" s="116"/>
      <c r="E1547" s="205"/>
      <c r="F1547" s="205"/>
      <c r="G1547" s="205"/>
      <c r="H1547" s="205"/>
      <c r="I1547" s="205"/>
      <c r="K1547" s="114"/>
      <c r="L1547" s="114"/>
      <c r="M1547" s="114"/>
      <c r="N1547" s="114"/>
      <c r="O1547" s="114"/>
      <c r="Q1547" s="115"/>
      <c r="R1547" s="115"/>
      <c r="S1547" s="115"/>
      <c r="T1547" s="115"/>
      <c r="U1547" s="115"/>
      <c r="W1547" s="223"/>
      <c r="Z1547" s="205"/>
      <c r="AA1547" s="204"/>
      <c r="AB1547" s="204"/>
      <c r="AC1547" s="114"/>
      <c r="AD1547" s="221"/>
      <c r="AE1547" s="221"/>
      <c r="AF1547" s="115"/>
      <c r="AG1547" s="115"/>
      <c r="AH1547" s="115"/>
      <c r="AI1547" s="115"/>
      <c r="AJ1547" s="115"/>
      <c r="AK1547" s="202"/>
      <c r="AL1547" s="222"/>
      <c r="AO1547" s="205"/>
      <c r="AP1547" s="205"/>
      <c r="AQ1547" s="205"/>
      <c r="AR1547" s="205"/>
      <c r="AS1547" s="205"/>
      <c r="AT1547" s="205"/>
      <c r="AU1547" s="205"/>
      <c r="AV1547" s="205"/>
      <c r="AW1547" s="205"/>
      <c r="AX1547" s="205"/>
      <c r="AY1547" s="205"/>
      <c r="AZ1547" s="205"/>
      <c r="BA1547" s="205"/>
      <c r="BB1547" s="205"/>
      <c r="BC1547" s="205"/>
      <c r="BD1547" s="205"/>
      <c r="BE1547" s="215"/>
      <c r="BF1547" s="215"/>
      <c r="BG1547" s="215"/>
      <c r="BH1547" s="201"/>
      <c r="BJ1547" s="114"/>
      <c r="BK1547" s="114"/>
      <c r="BL1547" s="114"/>
      <c r="BM1547" s="114"/>
      <c r="BN1547" s="114"/>
      <c r="BP1547" s="114"/>
      <c r="BQ1547" s="115"/>
      <c r="BR1547" s="115"/>
      <c r="BS1547" s="115"/>
      <c r="BT1547" s="115"/>
      <c r="BU1547" s="115"/>
      <c r="BV1547" s="115"/>
      <c r="BW1547" s="115"/>
      <c r="BX1547" s="115"/>
      <c r="BY1547" s="115"/>
      <c r="BZ1547" s="115"/>
      <c r="CA1547" s="115"/>
      <c r="CB1547" s="115"/>
      <c r="CC1547" s="201"/>
      <c r="CD1547" s="201"/>
      <c r="CE1547" s="201"/>
      <c r="CG1547" s="223"/>
      <c r="CH1547" s="223"/>
      <c r="CI1547" s="223"/>
      <c r="CJ1547" s="223"/>
      <c r="CK1547" s="223"/>
      <c r="CL1547" s="223"/>
      <c r="CM1547" s="223"/>
      <c r="CN1547" s="223"/>
      <c r="CO1547" s="223"/>
      <c r="CP1547" s="223"/>
      <c r="CQ1547" s="223"/>
      <c r="CR1547" s="223"/>
      <c r="CS1547" s="223"/>
      <c r="CT1547" s="223"/>
      <c r="CU1547" s="223"/>
      <c r="CV1547" s="223"/>
      <c r="CW1547" s="201"/>
      <c r="CX1547" s="201"/>
    </row>
    <row r="1548" spans="3:102">
      <c r="C1548" s="116"/>
      <c r="E1548" s="205"/>
      <c r="F1548" s="205"/>
      <c r="G1548" s="205"/>
      <c r="H1548" s="205"/>
      <c r="I1548" s="205"/>
      <c r="K1548" s="114"/>
      <c r="L1548" s="114"/>
      <c r="M1548" s="114"/>
      <c r="N1548" s="114"/>
      <c r="O1548" s="114"/>
      <c r="Q1548" s="115"/>
      <c r="R1548" s="115"/>
      <c r="S1548" s="115"/>
      <c r="T1548" s="115"/>
      <c r="U1548" s="115"/>
      <c r="W1548" s="223"/>
      <c r="Z1548" s="205"/>
      <c r="AA1548" s="204"/>
      <c r="AB1548" s="204"/>
      <c r="AC1548" s="114"/>
      <c r="AD1548" s="221"/>
      <c r="AE1548" s="221"/>
      <c r="AF1548" s="115"/>
      <c r="AG1548" s="115"/>
      <c r="AH1548" s="115"/>
      <c r="AI1548" s="115"/>
      <c r="AJ1548" s="115"/>
      <c r="AK1548" s="202"/>
      <c r="AL1548" s="222"/>
      <c r="AO1548" s="205"/>
      <c r="AP1548" s="205"/>
      <c r="AQ1548" s="205"/>
      <c r="AR1548" s="205"/>
      <c r="AS1548" s="205"/>
      <c r="AT1548" s="205"/>
      <c r="AU1548" s="205"/>
      <c r="AV1548" s="205"/>
      <c r="AW1548" s="205"/>
      <c r="AX1548" s="205"/>
      <c r="AY1548" s="205"/>
      <c r="AZ1548" s="205"/>
      <c r="BA1548" s="205"/>
      <c r="BB1548" s="205"/>
      <c r="BC1548" s="205"/>
      <c r="BD1548" s="205"/>
      <c r="BE1548" s="215"/>
      <c r="BF1548" s="215"/>
      <c r="BG1548" s="215"/>
      <c r="BH1548" s="201"/>
      <c r="BJ1548" s="114"/>
      <c r="BK1548" s="114"/>
      <c r="BL1548" s="114"/>
      <c r="BM1548" s="114"/>
      <c r="BN1548" s="114"/>
      <c r="BP1548" s="114"/>
      <c r="BQ1548" s="115"/>
      <c r="BR1548" s="115"/>
      <c r="BS1548" s="115"/>
      <c r="BT1548" s="115"/>
      <c r="BU1548" s="115"/>
      <c r="BV1548" s="115"/>
      <c r="BW1548" s="115"/>
      <c r="BX1548" s="115"/>
      <c r="BY1548" s="115"/>
      <c r="BZ1548" s="115"/>
      <c r="CA1548" s="115"/>
      <c r="CB1548" s="115"/>
      <c r="CC1548" s="201"/>
      <c r="CD1548" s="201"/>
      <c r="CE1548" s="201"/>
      <c r="CG1548" s="223"/>
      <c r="CH1548" s="223"/>
      <c r="CI1548" s="223"/>
      <c r="CJ1548" s="223"/>
      <c r="CK1548" s="223"/>
      <c r="CL1548" s="223"/>
      <c r="CM1548" s="223"/>
      <c r="CN1548" s="223"/>
      <c r="CO1548" s="223"/>
      <c r="CP1548" s="223"/>
      <c r="CQ1548" s="223"/>
      <c r="CR1548" s="223"/>
      <c r="CS1548" s="223"/>
      <c r="CT1548" s="223"/>
      <c r="CU1548" s="223"/>
      <c r="CV1548" s="223"/>
      <c r="CW1548" s="201"/>
      <c r="CX1548" s="201"/>
    </row>
    <row r="1549" spans="3:102">
      <c r="C1549" s="116"/>
      <c r="E1549" s="205"/>
      <c r="F1549" s="205"/>
      <c r="G1549" s="205"/>
      <c r="H1549" s="205"/>
      <c r="I1549" s="205"/>
      <c r="K1549" s="114"/>
      <c r="L1549" s="114"/>
      <c r="M1549" s="114"/>
      <c r="N1549" s="114"/>
      <c r="O1549" s="114"/>
      <c r="Q1549" s="115"/>
      <c r="R1549" s="115"/>
      <c r="S1549" s="115"/>
      <c r="T1549" s="115"/>
      <c r="U1549" s="115"/>
      <c r="W1549" s="223"/>
      <c r="Z1549" s="205"/>
      <c r="AA1549" s="204"/>
      <c r="AB1549" s="204"/>
      <c r="AC1549" s="114"/>
      <c r="AD1549" s="221"/>
      <c r="AE1549" s="221"/>
      <c r="AF1549" s="115"/>
      <c r="AG1549" s="115"/>
      <c r="AH1549" s="115"/>
      <c r="AI1549" s="115"/>
      <c r="AJ1549" s="115"/>
      <c r="AK1549" s="202"/>
      <c r="AL1549" s="222"/>
      <c r="AO1549" s="205"/>
      <c r="AP1549" s="205"/>
      <c r="AQ1549" s="205"/>
      <c r="AR1549" s="205"/>
      <c r="AS1549" s="205"/>
      <c r="AT1549" s="205"/>
      <c r="AU1549" s="205"/>
      <c r="AV1549" s="205"/>
      <c r="AW1549" s="205"/>
      <c r="AX1549" s="205"/>
      <c r="AY1549" s="205"/>
      <c r="AZ1549" s="205"/>
      <c r="BA1549" s="205"/>
      <c r="BB1549" s="205"/>
      <c r="BC1549" s="205"/>
      <c r="BD1549" s="205"/>
      <c r="BE1549" s="215"/>
      <c r="BF1549" s="215"/>
      <c r="BG1549" s="215"/>
      <c r="BH1549" s="201"/>
      <c r="BJ1549" s="114"/>
      <c r="BK1549" s="114"/>
      <c r="BL1549" s="114"/>
      <c r="BM1549" s="114"/>
      <c r="BN1549" s="114"/>
      <c r="BP1549" s="114"/>
      <c r="BQ1549" s="115"/>
      <c r="BR1549" s="115"/>
      <c r="BS1549" s="115"/>
      <c r="BT1549" s="115"/>
      <c r="BU1549" s="115"/>
      <c r="BV1549" s="115"/>
      <c r="BW1549" s="115"/>
      <c r="BX1549" s="115"/>
      <c r="BY1549" s="115"/>
      <c r="BZ1549" s="115"/>
      <c r="CA1549" s="115"/>
      <c r="CB1549" s="115"/>
      <c r="CC1549" s="201"/>
      <c r="CD1549" s="201"/>
      <c r="CE1549" s="201"/>
      <c r="CG1549" s="223"/>
      <c r="CH1549" s="223"/>
      <c r="CI1549" s="223"/>
      <c r="CJ1549" s="223"/>
      <c r="CK1549" s="223"/>
      <c r="CL1549" s="223"/>
      <c r="CM1549" s="223"/>
      <c r="CN1549" s="223"/>
      <c r="CO1549" s="223"/>
      <c r="CP1549" s="223"/>
      <c r="CQ1549" s="223"/>
      <c r="CR1549" s="223"/>
      <c r="CS1549" s="223"/>
      <c r="CT1549" s="223"/>
      <c r="CU1549" s="223"/>
      <c r="CV1549" s="223"/>
      <c r="CW1549" s="201"/>
      <c r="CX1549" s="201"/>
    </row>
    <row r="1550" spans="3:102">
      <c r="C1550" s="116"/>
      <c r="E1550" s="205"/>
      <c r="F1550" s="205"/>
      <c r="G1550" s="205"/>
      <c r="H1550" s="205"/>
      <c r="I1550" s="205"/>
      <c r="K1550" s="114"/>
      <c r="L1550" s="114"/>
      <c r="M1550" s="114"/>
      <c r="N1550" s="114"/>
      <c r="O1550" s="114"/>
      <c r="Q1550" s="115"/>
      <c r="R1550" s="115"/>
      <c r="S1550" s="115"/>
      <c r="T1550" s="115"/>
      <c r="U1550" s="115"/>
      <c r="W1550" s="223"/>
      <c r="Z1550" s="205"/>
      <c r="AA1550" s="204"/>
      <c r="AB1550" s="204"/>
      <c r="AC1550" s="114"/>
      <c r="AD1550" s="221"/>
      <c r="AE1550" s="221"/>
      <c r="AF1550" s="115"/>
      <c r="AG1550" s="115"/>
      <c r="AH1550" s="115"/>
      <c r="AI1550" s="115"/>
      <c r="AJ1550" s="115"/>
      <c r="AK1550" s="202"/>
      <c r="AL1550" s="222"/>
      <c r="AO1550" s="205"/>
      <c r="AP1550" s="205"/>
      <c r="AQ1550" s="205"/>
      <c r="AR1550" s="205"/>
      <c r="AS1550" s="205"/>
      <c r="AT1550" s="205"/>
      <c r="AU1550" s="205"/>
      <c r="AV1550" s="205"/>
      <c r="AW1550" s="205"/>
      <c r="AX1550" s="205"/>
      <c r="AY1550" s="205"/>
      <c r="AZ1550" s="205"/>
      <c r="BA1550" s="205"/>
      <c r="BB1550" s="205"/>
      <c r="BC1550" s="205"/>
      <c r="BD1550" s="205"/>
      <c r="BE1550" s="215"/>
      <c r="BF1550" s="215"/>
      <c r="BG1550" s="215"/>
      <c r="BH1550" s="201"/>
      <c r="BJ1550" s="114"/>
      <c r="BK1550" s="114"/>
      <c r="BL1550" s="114"/>
      <c r="BM1550" s="114"/>
      <c r="BN1550" s="114"/>
      <c r="BP1550" s="114"/>
      <c r="BQ1550" s="115"/>
      <c r="BR1550" s="115"/>
      <c r="BS1550" s="115"/>
      <c r="BT1550" s="115"/>
      <c r="BU1550" s="115"/>
      <c r="BV1550" s="115"/>
      <c r="BW1550" s="115"/>
      <c r="BX1550" s="115"/>
      <c r="BY1550" s="115"/>
      <c r="BZ1550" s="115"/>
      <c r="CA1550" s="115"/>
      <c r="CB1550" s="115"/>
      <c r="CC1550" s="201"/>
      <c r="CD1550" s="201"/>
      <c r="CE1550" s="201"/>
      <c r="CG1550" s="223"/>
      <c r="CH1550" s="223"/>
      <c r="CI1550" s="223"/>
      <c r="CJ1550" s="223"/>
      <c r="CK1550" s="223"/>
      <c r="CL1550" s="223"/>
      <c r="CM1550" s="223"/>
      <c r="CN1550" s="223"/>
      <c r="CO1550" s="223"/>
      <c r="CP1550" s="223"/>
      <c r="CQ1550" s="223"/>
      <c r="CR1550" s="223"/>
      <c r="CS1550" s="223"/>
      <c r="CT1550" s="223"/>
      <c r="CU1550" s="223"/>
      <c r="CV1550" s="223"/>
      <c r="CW1550" s="201"/>
      <c r="CX1550" s="201"/>
    </row>
    <row r="1551" spans="3:102">
      <c r="C1551" s="116"/>
      <c r="E1551" s="205"/>
      <c r="F1551" s="205"/>
      <c r="G1551" s="205"/>
      <c r="H1551" s="205"/>
      <c r="I1551" s="205"/>
      <c r="K1551" s="114"/>
      <c r="L1551" s="114"/>
      <c r="M1551" s="114"/>
      <c r="N1551" s="114"/>
      <c r="O1551" s="114"/>
      <c r="Q1551" s="115"/>
      <c r="R1551" s="115"/>
      <c r="S1551" s="115"/>
      <c r="T1551" s="115"/>
      <c r="U1551" s="115"/>
      <c r="W1551" s="223"/>
      <c r="Z1551" s="205"/>
      <c r="AA1551" s="204"/>
      <c r="AB1551" s="204"/>
      <c r="AC1551" s="114"/>
      <c r="AD1551" s="221"/>
      <c r="AE1551" s="221"/>
      <c r="AF1551" s="115"/>
      <c r="AG1551" s="115"/>
      <c r="AH1551" s="115"/>
      <c r="AI1551" s="115"/>
      <c r="AJ1551" s="115"/>
      <c r="AK1551" s="202"/>
      <c r="AL1551" s="222"/>
      <c r="AO1551" s="205"/>
      <c r="AP1551" s="205"/>
      <c r="AQ1551" s="205"/>
      <c r="AR1551" s="205"/>
      <c r="AS1551" s="205"/>
      <c r="AT1551" s="205"/>
      <c r="AU1551" s="205"/>
      <c r="AV1551" s="205"/>
      <c r="AW1551" s="205"/>
      <c r="AX1551" s="205"/>
      <c r="AY1551" s="205"/>
      <c r="AZ1551" s="205"/>
      <c r="BA1551" s="205"/>
      <c r="BB1551" s="205"/>
      <c r="BC1551" s="205"/>
      <c r="BD1551" s="205"/>
      <c r="BE1551" s="215"/>
      <c r="BF1551" s="215"/>
      <c r="BG1551" s="215"/>
      <c r="BH1551" s="201"/>
      <c r="BJ1551" s="114"/>
      <c r="BK1551" s="114"/>
      <c r="BL1551" s="114"/>
      <c r="BM1551" s="114"/>
      <c r="BN1551" s="114"/>
      <c r="BP1551" s="114"/>
      <c r="BQ1551" s="115"/>
      <c r="BR1551" s="115"/>
      <c r="BS1551" s="115"/>
      <c r="BT1551" s="115"/>
      <c r="BU1551" s="115"/>
      <c r="BV1551" s="115"/>
      <c r="BW1551" s="115"/>
      <c r="BX1551" s="115"/>
      <c r="BY1551" s="115"/>
      <c r="BZ1551" s="115"/>
      <c r="CA1551" s="115"/>
      <c r="CB1551" s="115"/>
      <c r="CC1551" s="201"/>
      <c r="CD1551" s="201"/>
      <c r="CE1551" s="201"/>
      <c r="CG1551" s="223"/>
      <c r="CH1551" s="223"/>
      <c r="CI1551" s="223"/>
      <c r="CJ1551" s="223"/>
      <c r="CK1551" s="223"/>
      <c r="CL1551" s="223"/>
      <c r="CM1551" s="223"/>
      <c r="CN1551" s="223"/>
      <c r="CO1551" s="223"/>
      <c r="CP1551" s="223"/>
      <c r="CQ1551" s="223"/>
      <c r="CR1551" s="223"/>
      <c r="CS1551" s="223"/>
      <c r="CT1551" s="223"/>
      <c r="CU1551" s="223"/>
      <c r="CV1551" s="223"/>
      <c r="CW1551" s="201"/>
      <c r="CX1551" s="201"/>
    </row>
    <row r="1552" spans="3:102">
      <c r="C1552" s="116"/>
      <c r="E1552" s="205"/>
      <c r="F1552" s="205"/>
      <c r="G1552" s="205"/>
      <c r="H1552" s="205"/>
      <c r="I1552" s="205"/>
      <c r="K1552" s="114"/>
      <c r="L1552" s="114"/>
      <c r="M1552" s="114"/>
      <c r="N1552" s="114"/>
      <c r="O1552" s="114"/>
      <c r="Q1552" s="115"/>
      <c r="R1552" s="115"/>
      <c r="S1552" s="115"/>
      <c r="T1552" s="115"/>
      <c r="U1552" s="115"/>
      <c r="W1552" s="223"/>
      <c r="Z1552" s="205"/>
      <c r="AA1552" s="204"/>
      <c r="AB1552" s="204"/>
      <c r="AC1552" s="114"/>
      <c r="AD1552" s="221"/>
      <c r="AE1552" s="221"/>
      <c r="AF1552" s="115"/>
      <c r="AG1552" s="115"/>
      <c r="AH1552" s="115"/>
      <c r="AI1552" s="115"/>
      <c r="AJ1552" s="115"/>
      <c r="AK1552" s="202"/>
      <c r="AL1552" s="222"/>
      <c r="AO1552" s="205"/>
      <c r="AP1552" s="205"/>
      <c r="AQ1552" s="205"/>
      <c r="AR1552" s="205"/>
      <c r="AS1552" s="205"/>
      <c r="AT1552" s="205"/>
      <c r="AU1552" s="205"/>
      <c r="AV1552" s="205"/>
      <c r="AW1552" s="205"/>
      <c r="AX1552" s="205"/>
      <c r="AY1552" s="205"/>
      <c r="AZ1552" s="205"/>
      <c r="BA1552" s="205"/>
      <c r="BB1552" s="205"/>
      <c r="BC1552" s="205"/>
      <c r="BD1552" s="205"/>
      <c r="BE1552" s="215"/>
      <c r="BF1552" s="215"/>
      <c r="BG1552" s="215"/>
      <c r="BH1552" s="201"/>
      <c r="BJ1552" s="114"/>
      <c r="BK1552" s="114"/>
      <c r="BL1552" s="114"/>
      <c r="BM1552" s="114"/>
      <c r="BN1552" s="114"/>
      <c r="BP1552" s="114"/>
      <c r="BQ1552" s="115"/>
      <c r="BR1552" s="115"/>
      <c r="BS1552" s="115"/>
      <c r="BT1552" s="115"/>
      <c r="BU1552" s="115"/>
      <c r="BV1552" s="115"/>
      <c r="BW1552" s="115"/>
      <c r="BX1552" s="115"/>
      <c r="BY1552" s="115"/>
      <c r="BZ1552" s="115"/>
      <c r="CA1552" s="115"/>
      <c r="CB1552" s="115"/>
      <c r="CC1552" s="201"/>
      <c r="CD1552" s="201"/>
      <c r="CE1552" s="201"/>
      <c r="CG1552" s="223"/>
      <c r="CH1552" s="223"/>
      <c r="CI1552" s="223"/>
      <c r="CJ1552" s="223"/>
      <c r="CK1552" s="223"/>
      <c r="CL1552" s="223"/>
      <c r="CM1552" s="223"/>
      <c r="CN1552" s="223"/>
      <c r="CO1552" s="223"/>
      <c r="CP1552" s="223"/>
      <c r="CQ1552" s="223"/>
      <c r="CR1552" s="223"/>
      <c r="CS1552" s="223"/>
      <c r="CT1552" s="223"/>
      <c r="CU1552" s="223"/>
      <c r="CV1552" s="223"/>
      <c r="CW1552" s="201"/>
      <c r="CX1552" s="201"/>
    </row>
    <row r="1553" spans="3:102">
      <c r="C1553" s="116"/>
      <c r="E1553" s="205"/>
      <c r="F1553" s="205"/>
      <c r="G1553" s="205"/>
      <c r="H1553" s="205"/>
      <c r="I1553" s="205"/>
      <c r="K1553" s="114"/>
      <c r="L1553" s="114"/>
      <c r="M1553" s="114"/>
      <c r="N1553" s="114"/>
      <c r="O1553" s="114"/>
      <c r="Q1553" s="115"/>
      <c r="R1553" s="115"/>
      <c r="S1553" s="115"/>
      <c r="T1553" s="115"/>
      <c r="U1553" s="115"/>
      <c r="W1553" s="223"/>
      <c r="Z1553" s="205"/>
      <c r="AA1553" s="204"/>
      <c r="AB1553" s="204"/>
      <c r="AC1553" s="114"/>
      <c r="AD1553" s="221"/>
      <c r="AE1553" s="221"/>
      <c r="AF1553" s="115"/>
      <c r="AG1553" s="115"/>
      <c r="AH1553" s="115"/>
      <c r="AI1553" s="115"/>
      <c r="AJ1553" s="115"/>
      <c r="AK1553" s="202"/>
      <c r="AL1553" s="222"/>
      <c r="AO1553" s="205"/>
      <c r="AP1553" s="205"/>
      <c r="AQ1553" s="205"/>
      <c r="AR1553" s="205"/>
      <c r="AS1553" s="205"/>
      <c r="AT1553" s="205"/>
      <c r="AU1553" s="205"/>
      <c r="AV1553" s="205"/>
      <c r="AW1553" s="205"/>
      <c r="AX1553" s="205"/>
      <c r="AY1553" s="205"/>
      <c r="AZ1553" s="205"/>
      <c r="BA1553" s="205"/>
      <c r="BB1553" s="205"/>
      <c r="BC1553" s="205"/>
      <c r="BD1553" s="205"/>
      <c r="BE1553" s="215"/>
      <c r="BF1553" s="215"/>
      <c r="BG1553" s="215"/>
      <c r="BH1553" s="201"/>
      <c r="BJ1553" s="114"/>
      <c r="BK1553" s="114"/>
      <c r="BL1553" s="114"/>
      <c r="BM1553" s="114"/>
      <c r="BN1553" s="114"/>
      <c r="BP1553" s="114"/>
      <c r="BQ1553" s="115"/>
      <c r="BR1553" s="115"/>
      <c r="BS1553" s="115"/>
      <c r="BT1553" s="115"/>
      <c r="BU1553" s="115"/>
      <c r="BV1553" s="115"/>
      <c r="BW1553" s="115"/>
      <c r="BX1553" s="115"/>
      <c r="BY1553" s="115"/>
      <c r="BZ1553" s="115"/>
      <c r="CA1553" s="115"/>
      <c r="CB1553" s="115"/>
      <c r="CC1553" s="201"/>
      <c r="CD1553" s="201"/>
      <c r="CE1553" s="201"/>
      <c r="CG1553" s="223"/>
      <c r="CH1553" s="223"/>
      <c r="CI1553" s="223"/>
      <c r="CJ1553" s="223"/>
      <c r="CK1553" s="223"/>
      <c r="CL1553" s="223"/>
      <c r="CM1553" s="223"/>
      <c r="CN1553" s="223"/>
      <c r="CO1553" s="223"/>
      <c r="CP1553" s="223"/>
      <c r="CQ1553" s="223"/>
      <c r="CR1553" s="223"/>
      <c r="CS1553" s="223"/>
      <c r="CT1553" s="223"/>
      <c r="CU1553" s="223"/>
      <c r="CV1553" s="223"/>
      <c r="CW1553" s="201"/>
      <c r="CX1553" s="201"/>
    </row>
    <row r="1554" spans="3:102">
      <c r="C1554" s="116"/>
      <c r="E1554" s="205"/>
      <c r="F1554" s="205"/>
      <c r="G1554" s="205"/>
      <c r="H1554" s="205"/>
      <c r="I1554" s="205"/>
      <c r="K1554" s="114"/>
      <c r="L1554" s="114"/>
      <c r="M1554" s="114"/>
      <c r="N1554" s="114"/>
      <c r="O1554" s="114"/>
      <c r="Q1554" s="115"/>
      <c r="R1554" s="115"/>
      <c r="S1554" s="115"/>
      <c r="T1554" s="115"/>
      <c r="U1554" s="115"/>
      <c r="W1554" s="223"/>
      <c r="Z1554" s="205"/>
      <c r="AA1554" s="204"/>
      <c r="AB1554" s="204"/>
      <c r="AC1554" s="114"/>
      <c r="AD1554" s="221"/>
      <c r="AE1554" s="221"/>
      <c r="AF1554" s="115"/>
      <c r="AG1554" s="115"/>
      <c r="AH1554" s="115"/>
      <c r="AI1554" s="115"/>
      <c r="AJ1554" s="115"/>
      <c r="AK1554" s="202"/>
      <c r="AL1554" s="222"/>
      <c r="AO1554" s="205"/>
      <c r="AP1554" s="205"/>
      <c r="AQ1554" s="205"/>
      <c r="AR1554" s="205"/>
      <c r="AS1554" s="205"/>
      <c r="AT1554" s="205"/>
      <c r="AU1554" s="205"/>
      <c r="AV1554" s="205"/>
      <c r="AW1554" s="205"/>
      <c r="AX1554" s="205"/>
      <c r="AY1554" s="205"/>
      <c r="AZ1554" s="205"/>
      <c r="BA1554" s="205"/>
      <c r="BB1554" s="205"/>
      <c r="BC1554" s="205"/>
      <c r="BD1554" s="205"/>
      <c r="BE1554" s="215"/>
      <c r="BF1554" s="215"/>
      <c r="BG1554" s="215"/>
      <c r="BH1554" s="201"/>
      <c r="BJ1554" s="114"/>
      <c r="BK1554" s="114"/>
      <c r="BL1554" s="114"/>
      <c r="BM1554" s="114"/>
      <c r="BN1554" s="114"/>
      <c r="BP1554" s="114"/>
      <c r="BQ1554" s="115"/>
      <c r="BR1554" s="115"/>
      <c r="BS1554" s="115"/>
      <c r="BT1554" s="115"/>
      <c r="BU1554" s="115"/>
      <c r="BV1554" s="115"/>
      <c r="BW1554" s="115"/>
      <c r="BX1554" s="115"/>
      <c r="BY1554" s="115"/>
      <c r="BZ1554" s="115"/>
      <c r="CA1554" s="115"/>
      <c r="CB1554" s="115"/>
      <c r="CC1554" s="201"/>
      <c r="CD1554" s="201"/>
      <c r="CE1554" s="201"/>
      <c r="CG1554" s="223"/>
      <c r="CH1554" s="223"/>
      <c r="CI1554" s="223"/>
      <c r="CJ1554" s="223"/>
      <c r="CK1554" s="223"/>
      <c r="CL1554" s="223"/>
      <c r="CM1554" s="223"/>
      <c r="CN1554" s="223"/>
      <c r="CO1554" s="223"/>
      <c r="CP1554" s="223"/>
      <c r="CQ1554" s="223"/>
      <c r="CR1554" s="223"/>
      <c r="CS1554" s="223"/>
      <c r="CT1554" s="223"/>
      <c r="CU1554" s="223"/>
      <c r="CV1554" s="223"/>
      <c r="CW1554" s="201"/>
      <c r="CX1554" s="201"/>
    </row>
    <row r="1555" spans="3:102">
      <c r="C1555" s="116"/>
      <c r="E1555" s="205"/>
      <c r="F1555" s="205"/>
      <c r="G1555" s="205"/>
      <c r="H1555" s="205"/>
      <c r="I1555" s="205"/>
      <c r="K1555" s="114"/>
      <c r="L1555" s="114"/>
      <c r="M1555" s="114"/>
      <c r="N1555" s="114"/>
      <c r="O1555" s="114"/>
      <c r="Q1555" s="115"/>
      <c r="R1555" s="115"/>
      <c r="S1555" s="115"/>
      <c r="T1555" s="115"/>
      <c r="U1555" s="115"/>
      <c r="W1555" s="223"/>
      <c r="Z1555" s="205"/>
      <c r="AA1555" s="204"/>
      <c r="AB1555" s="204"/>
      <c r="AC1555" s="114"/>
      <c r="AD1555" s="221"/>
      <c r="AE1555" s="221"/>
      <c r="AF1555" s="115"/>
      <c r="AG1555" s="115"/>
      <c r="AH1555" s="115"/>
      <c r="AI1555" s="115"/>
      <c r="AJ1555" s="115"/>
      <c r="AK1555" s="202"/>
      <c r="AL1555" s="222"/>
      <c r="AO1555" s="205"/>
      <c r="AP1555" s="205"/>
      <c r="AQ1555" s="205"/>
      <c r="AR1555" s="205"/>
      <c r="AS1555" s="205"/>
      <c r="AT1555" s="205"/>
      <c r="AU1555" s="205"/>
      <c r="AV1555" s="205"/>
      <c r="AW1555" s="205"/>
      <c r="AX1555" s="205"/>
      <c r="AY1555" s="205"/>
      <c r="AZ1555" s="205"/>
      <c r="BA1555" s="205"/>
      <c r="BB1555" s="205"/>
      <c r="BC1555" s="205"/>
      <c r="BD1555" s="205"/>
      <c r="BE1555" s="215"/>
      <c r="BF1555" s="215"/>
      <c r="BG1555" s="215"/>
      <c r="BH1555" s="201"/>
      <c r="BJ1555" s="114"/>
      <c r="BK1555" s="114"/>
      <c r="BL1555" s="114"/>
      <c r="BM1555" s="114"/>
      <c r="BN1555" s="114"/>
      <c r="BP1555" s="114"/>
      <c r="BQ1555" s="115"/>
      <c r="BR1555" s="115"/>
      <c r="BS1555" s="115"/>
      <c r="BT1555" s="115"/>
      <c r="BU1555" s="115"/>
      <c r="BV1555" s="115"/>
      <c r="BW1555" s="115"/>
      <c r="BX1555" s="115"/>
      <c r="BY1555" s="115"/>
      <c r="BZ1555" s="115"/>
      <c r="CA1555" s="115"/>
      <c r="CB1555" s="115"/>
      <c r="CC1555" s="201"/>
      <c r="CD1555" s="201"/>
      <c r="CE1555" s="201"/>
      <c r="CG1555" s="223"/>
      <c r="CH1555" s="223"/>
      <c r="CI1555" s="223"/>
      <c r="CJ1555" s="223"/>
      <c r="CK1555" s="223"/>
      <c r="CL1555" s="223"/>
      <c r="CM1555" s="223"/>
      <c r="CN1555" s="223"/>
      <c r="CO1555" s="223"/>
      <c r="CP1555" s="223"/>
      <c r="CQ1555" s="223"/>
      <c r="CR1555" s="223"/>
      <c r="CS1555" s="223"/>
      <c r="CT1555" s="223"/>
      <c r="CU1555" s="223"/>
      <c r="CV1555" s="223"/>
      <c r="CW1555" s="201"/>
      <c r="CX1555" s="201"/>
    </row>
    <row r="1556" spans="3:102">
      <c r="C1556" s="116"/>
      <c r="E1556" s="205"/>
      <c r="F1556" s="205"/>
      <c r="G1556" s="205"/>
      <c r="H1556" s="205"/>
      <c r="I1556" s="205"/>
      <c r="K1556" s="114"/>
      <c r="L1556" s="114"/>
      <c r="M1556" s="114"/>
      <c r="N1556" s="114"/>
      <c r="O1556" s="114"/>
      <c r="Q1556" s="115"/>
      <c r="R1556" s="115"/>
      <c r="S1556" s="115"/>
      <c r="T1556" s="115"/>
      <c r="U1556" s="115"/>
      <c r="W1556" s="223"/>
      <c r="Z1556" s="205"/>
      <c r="AA1556" s="204"/>
      <c r="AB1556" s="204"/>
      <c r="AC1556" s="114"/>
      <c r="AD1556" s="221"/>
      <c r="AE1556" s="221"/>
      <c r="AF1556" s="115"/>
      <c r="AG1556" s="115"/>
      <c r="AH1556" s="115"/>
      <c r="AI1556" s="115"/>
      <c r="AJ1556" s="115"/>
      <c r="AK1556" s="202"/>
      <c r="AL1556" s="222"/>
      <c r="AO1556" s="205"/>
      <c r="AP1556" s="205"/>
      <c r="AQ1556" s="205"/>
      <c r="AR1556" s="205"/>
      <c r="AS1556" s="205"/>
      <c r="AT1556" s="205"/>
      <c r="AU1556" s="205"/>
      <c r="AV1556" s="205"/>
      <c r="AW1556" s="205"/>
      <c r="AX1556" s="205"/>
      <c r="AY1556" s="205"/>
      <c r="AZ1556" s="205"/>
      <c r="BA1556" s="205"/>
      <c r="BB1556" s="205"/>
      <c r="BC1556" s="205"/>
      <c r="BD1556" s="205"/>
      <c r="BE1556" s="215"/>
      <c r="BF1556" s="215"/>
      <c r="BG1556" s="215"/>
      <c r="BH1556" s="201"/>
      <c r="BJ1556" s="114"/>
      <c r="BK1556" s="114"/>
      <c r="BL1556" s="114"/>
      <c r="BM1556" s="114"/>
      <c r="BN1556" s="114"/>
      <c r="BP1556" s="114"/>
      <c r="BQ1556" s="115"/>
      <c r="BR1556" s="115"/>
      <c r="BS1556" s="115"/>
      <c r="BT1556" s="115"/>
      <c r="BU1556" s="115"/>
      <c r="BV1556" s="115"/>
      <c r="BW1556" s="115"/>
      <c r="BX1556" s="115"/>
      <c r="BY1556" s="115"/>
      <c r="BZ1556" s="115"/>
      <c r="CA1556" s="115"/>
      <c r="CB1556" s="115"/>
      <c r="CC1556" s="201"/>
      <c r="CD1556" s="201"/>
      <c r="CE1556" s="201"/>
      <c r="CG1556" s="223"/>
      <c r="CH1556" s="223"/>
      <c r="CI1556" s="223"/>
      <c r="CJ1556" s="223"/>
      <c r="CK1556" s="223"/>
      <c r="CL1556" s="223"/>
      <c r="CM1556" s="223"/>
      <c r="CN1556" s="223"/>
      <c r="CO1556" s="223"/>
      <c r="CP1556" s="223"/>
      <c r="CQ1556" s="223"/>
      <c r="CR1556" s="223"/>
      <c r="CS1556" s="223"/>
      <c r="CT1556" s="223"/>
      <c r="CU1556" s="223"/>
      <c r="CV1556" s="223"/>
      <c r="CW1556" s="201"/>
      <c r="CX1556" s="201"/>
    </row>
    <row r="1557" spans="3:102">
      <c r="C1557" s="116"/>
      <c r="E1557" s="205"/>
      <c r="F1557" s="205"/>
      <c r="G1557" s="205"/>
      <c r="H1557" s="205"/>
      <c r="I1557" s="205"/>
      <c r="K1557" s="114"/>
      <c r="L1557" s="114"/>
      <c r="M1557" s="114"/>
      <c r="N1557" s="114"/>
      <c r="O1557" s="114"/>
      <c r="Q1557" s="115"/>
      <c r="R1557" s="115"/>
      <c r="S1557" s="115"/>
      <c r="T1557" s="115"/>
      <c r="U1557" s="115"/>
      <c r="W1557" s="223"/>
      <c r="Z1557" s="205"/>
      <c r="AA1557" s="204"/>
      <c r="AB1557" s="204"/>
      <c r="AC1557" s="114"/>
      <c r="AD1557" s="221"/>
      <c r="AE1557" s="221"/>
      <c r="AF1557" s="115"/>
      <c r="AG1557" s="115"/>
      <c r="AH1557" s="115"/>
      <c r="AI1557" s="115"/>
      <c r="AJ1557" s="115"/>
      <c r="AK1557" s="202"/>
      <c r="AL1557" s="222"/>
      <c r="AO1557" s="205"/>
      <c r="AP1557" s="205"/>
      <c r="AQ1557" s="205"/>
      <c r="AR1557" s="205"/>
      <c r="AS1557" s="205"/>
      <c r="AT1557" s="205"/>
      <c r="AU1557" s="205"/>
      <c r="AV1557" s="205"/>
      <c r="AW1557" s="205"/>
      <c r="AX1557" s="205"/>
      <c r="AY1557" s="205"/>
      <c r="AZ1557" s="205"/>
      <c r="BA1557" s="205"/>
      <c r="BB1557" s="205"/>
      <c r="BC1557" s="205"/>
      <c r="BD1557" s="205"/>
      <c r="BE1557" s="215"/>
      <c r="BF1557" s="215"/>
      <c r="BG1557" s="215"/>
      <c r="BH1557" s="201"/>
      <c r="BJ1557" s="114"/>
      <c r="BK1557" s="114"/>
      <c r="BL1557" s="114"/>
      <c r="BM1557" s="114"/>
      <c r="BN1557" s="114"/>
      <c r="BP1557" s="114"/>
      <c r="BQ1557" s="115"/>
      <c r="BR1557" s="115"/>
      <c r="BS1557" s="115"/>
      <c r="BT1557" s="115"/>
      <c r="BU1557" s="115"/>
      <c r="BV1557" s="115"/>
      <c r="BW1557" s="115"/>
      <c r="BX1557" s="115"/>
      <c r="BY1557" s="115"/>
      <c r="BZ1557" s="115"/>
      <c r="CA1557" s="115"/>
      <c r="CB1557" s="115"/>
      <c r="CC1557" s="201"/>
      <c r="CD1557" s="201"/>
      <c r="CE1557" s="201"/>
      <c r="CG1557" s="223"/>
      <c r="CH1557" s="223"/>
      <c r="CI1557" s="223"/>
      <c r="CJ1557" s="223"/>
      <c r="CK1557" s="223"/>
      <c r="CL1557" s="223"/>
      <c r="CM1557" s="223"/>
      <c r="CN1557" s="223"/>
      <c r="CO1557" s="223"/>
      <c r="CP1557" s="223"/>
      <c r="CQ1557" s="223"/>
      <c r="CR1557" s="223"/>
      <c r="CS1557" s="223"/>
      <c r="CT1557" s="223"/>
      <c r="CU1557" s="223"/>
      <c r="CV1557" s="223"/>
      <c r="CW1557" s="201"/>
      <c r="CX1557" s="201"/>
    </row>
    <row r="1558" spans="3:102">
      <c r="C1558" s="116"/>
      <c r="E1558" s="205"/>
      <c r="F1558" s="205"/>
      <c r="G1558" s="205"/>
      <c r="H1558" s="205"/>
      <c r="I1558" s="205"/>
      <c r="K1558" s="114"/>
      <c r="L1558" s="114"/>
      <c r="M1558" s="114"/>
      <c r="N1558" s="114"/>
      <c r="O1558" s="114"/>
      <c r="Q1558" s="115"/>
      <c r="R1558" s="115"/>
      <c r="S1558" s="115"/>
      <c r="T1558" s="115"/>
      <c r="U1558" s="115"/>
      <c r="W1558" s="223"/>
      <c r="Z1558" s="205"/>
      <c r="AA1558" s="204"/>
      <c r="AB1558" s="204"/>
      <c r="AC1558" s="114"/>
      <c r="AD1558" s="221"/>
      <c r="AE1558" s="221"/>
      <c r="AF1558" s="115"/>
      <c r="AG1558" s="115"/>
      <c r="AH1558" s="115"/>
      <c r="AI1558" s="115"/>
      <c r="AJ1558" s="115"/>
      <c r="AK1558" s="202"/>
      <c r="AL1558" s="222"/>
      <c r="AO1558" s="205"/>
      <c r="AP1558" s="205"/>
      <c r="AQ1558" s="205"/>
      <c r="AR1558" s="205"/>
      <c r="AS1558" s="205"/>
      <c r="AT1558" s="205"/>
      <c r="AU1558" s="205"/>
      <c r="AV1558" s="205"/>
      <c r="AW1558" s="205"/>
      <c r="AX1558" s="205"/>
      <c r="AY1558" s="205"/>
      <c r="AZ1558" s="205"/>
      <c r="BA1558" s="205"/>
      <c r="BB1558" s="205"/>
      <c r="BC1558" s="205"/>
      <c r="BD1558" s="205"/>
      <c r="BE1558" s="215"/>
      <c r="BF1558" s="215"/>
      <c r="BG1558" s="215"/>
      <c r="BH1558" s="201"/>
      <c r="BJ1558" s="114"/>
      <c r="BK1558" s="114"/>
      <c r="BL1558" s="114"/>
      <c r="BM1558" s="114"/>
      <c r="BN1558" s="114"/>
      <c r="BP1558" s="114"/>
      <c r="BQ1558" s="115"/>
      <c r="BR1558" s="115"/>
      <c r="BS1558" s="115"/>
      <c r="BT1558" s="115"/>
      <c r="BU1558" s="115"/>
      <c r="BV1558" s="115"/>
      <c r="BW1558" s="115"/>
      <c r="BX1558" s="115"/>
      <c r="BY1558" s="115"/>
      <c r="BZ1558" s="115"/>
      <c r="CA1558" s="115"/>
      <c r="CB1558" s="115"/>
      <c r="CC1558" s="201"/>
      <c r="CD1558" s="201"/>
      <c r="CE1558" s="201"/>
      <c r="CG1558" s="223"/>
      <c r="CH1558" s="223"/>
      <c r="CI1558" s="223"/>
      <c r="CJ1558" s="223"/>
      <c r="CK1558" s="223"/>
      <c r="CL1558" s="223"/>
      <c r="CM1558" s="223"/>
      <c r="CN1558" s="223"/>
      <c r="CO1558" s="223"/>
      <c r="CP1558" s="223"/>
      <c r="CQ1558" s="223"/>
      <c r="CR1558" s="223"/>
      <c r="CS1558" s="223"/>
      <c r="CT1558" s="223"/>
      <c r="CU1558" s="223"/>
      <c r="CV1558" s="223"/>
      <c r="CW1558" s="201"/>
      <c r="CX1558" s="201"/>
    </row>
    <row r="1559" spans="3:102">
      <c r="C1559" s="116"/>
      <c r="E1559" s="205"/>
      <c r="F1559" s="205"/>
      <c r="G1559" s="205"/>
      <c r="H1559" s="205"/>
      <c r="I1559" s="205"/>
      <c r="K1559" s="114"/>
      <c r="L1559" s="114"/>
      <c r="M1559" s="114"/>
      <c r="N1559" s="114"/>
      <c r="O1559" s="114"/>
      <c r="Q1559" s="115"/>
      <c r="R1559" s="115"/>
      <c r="S1559" s="115"/>
      <c r="T1559" s="115"/>
      <c r="U1559" s="115"/>
      <c r="W1559" s="223"/>
      <c r="Z1559" s="205"/>
      <c r="AA1559" s="204"/>
      <c r="AB1559" s="204"/>
      <c r="AC1559" s="114"/>
      <c r="AD1559" s="221"/>
      <c r="AE1559" s="221"/>
      <c r="AF1559" s="115"/>
      <c r="AG1559" s="115"/>
      <c r="AH1559" s="115"/>
      <c r="AI1559" s="115"/>
      <c r="AJ1559" s="115"/>
      <c r="AK1559" s="202"/>
      <c r="AL1559" s="222"/>
      <c r="AO1559" s="205"/>
      <c r="AP1559" s="205"/>
      <c r="AQ1559" s="205"/>
      <c r="AR1559" s="205"/>
      <c r="AS1559" s="205"/>
      <c r="AT1559" s="205"/>
      <c r="AU1559" s="205"/>
      <c r="AV1559" s="205"/>
      <c r="AW1559" s="205"/>
      <c r="AX1559" s="205"/>
      <c r="AY1559" s="205"/>
      <c r="AZ1559" s="205"/>
      <c r="BA1559" s="205"/>
      <c r="BB1559" s="205"/>
      <c r="BC1559" s="205"/>
      <c r="BD1559" s="205"/>
      <c r="BE1559" s="215"/>
      <c r="BF1559" s="215"/>
      <c r="BG1559" s="215"/>
      <c r="BH1559" s="201"/>
      <c r="BJ1559" s="114"/>
      <c r="BK1559" s="114"/>
      <c r="BL1559" s="114"/>
      <c r="BM1559" s="114"/>
      <c r="BN1559" s="114"/>
      <c r="BP1559" s="114"/>
      <c r="BQ1559" s="115"/>
      <c r="BR1559" s="115"/>
      <c r="BS1559" s="115"/>
      <c r="BT1559" s="115"/>
      <c r="BU1559" s="115"/>
      <c r="BV1559" s="115"/>
      <c r="BW1559" s="115"/>
      <c r="BX1559" s="115"/>
      <c r="BY1559" s="115"/>
      <c r="BZ1559" s="115"/>
      <c r="CA1559" s="115"/>
      <c r="CB1559" s="115"/>
      <c r="CC1559" s="201"/>
      <c r="CD1559" s="201"/>
      <c r="CE1559" s="201"/>
      <c r="CG1559" s="223"/>
      <c r="CH1559" s="223"/>
      <c r="CI1559" s="223"/>
      <c r="CJ1559" s="223"/>
      <c r="CK1559" s="223"/>
      <c r="CL1559" s="223"/>
      <c r="CM1559" s="223"/>
      <c r="CN1559" s="223"/>
      <c r="CO1559" s="223"/>
      <c r="CP1559" s="223"/>
      <c r="CQ1559" s="223"/>
      <c r="CR1559" s="223"/>
      <c r="CS1559" s="223"/>
      <c r="CT1559" s="223"/>
      <c r="CU1559" s="223"/>
      <c r="CV1559" s="223"/>
      <c r="CW1559" s="201"/>
      <c r="CX1559" s="201"/>
    </row>
    <row r="1560" spans="3:102">
      <c r="C1560" s="116"/>
      <c r="E1560" s="205"/>
      <c r="F1560" s="205"/>
      <c r="G1560" s="205"/>
      <c r="H1560" s="205"/>
      <c r="I1560" s="205"/>
      <c r="K1560" s="114"/>
      <c r="L1560" s="114"/>
      <c r="M1560" s="114"/>
      <c r="N1560" s="114"/>
      <c r="O1560" s="114"/>
      <c r="Q1560" s="115"/>
      <c r="R1560" s="115"/>
      <c r="S1560" s="115"/>
      <c r="T1560" s="115"/>
      <c r="U1560" s="115"/>
      <c r="W1560" s="223"/>
      <c r="Z1560" s="205"/>
      <c r="AA1560" s="204"/>
      <c r="AB1560" s="204"/>
      <c r="AC1560" s="114"/>
      <c r="AD1560" s="221"/>
      <c r="AE1560" s="221"/>
      <c r="AF1560" s="115"/>
      <c r="AG1560" s="115"/>
      <c r="AH1560" s="115"/>
      <c r="AI1560" s="115"/>
      <c r="AJ1560" s="115"/>
      <c r="AK1560" s="202"/>
      <c r="AL1560" s="222"/>
      <c r="AO1560" s="205"/>
      <c r="AP1560" s="205"/>
      <c r="AQ1560" s="205"/>
      <c r="AR1560" s="205"/>
      <c r="AS1560" s="205"/>
      <c r="AT1560" s="205"/>
      <c r="AU1560" s="205"/>
      <c r="AV1560" s="205"/>
      <c r="AW1560" s="205"/>
      <c r="AX1560" s="205"/>
      <c r="AY1560" s="205"/>
      <c r="AZ1560" s="205"/>
      <c r="BA1560" s="205"/>
      <c r="BB1560" s="205"/>
      <c r="BC1560" s="205"/>
      <c r="BD1560" s="205"/>
      <c r="BE1560" s="215"/>
      <c r="BF1560" s="215"/>
      <c r="BG1560" s="215"/>
      <c r="BH1560" s="201"/>
      <c r="BJ1560" s="114"/>
      <c r="BK1560" s="114"/>
      <c r="BL1560" s="114"/>
      <c r="BM1560" s="114"/>
      <c r="BN1560" s="114"/>
      <c r="BP1560" s="114"/>
      <c r="BQ1560" s="115"/>
      <c r="BR1560" s="115"/>
      <c r="BS1560" s="115"/>
      <c r="BT1560" s="115"/>
      <c r="BU1560" s="115"/>
      <c r="BV1560" s="115"/>
      <c r="BW1560" s="115"/>
      <c r="BX1560" s="115"/>
      <c r="BY1560" s="115"/>
      <c r="BZ1560" s="115"/>
      <c r="CA1560" s="115"/>
      <c r="CB1560" s="115"/>
      <c r="CC1560" s="201"/>
      <c r="CD1560" s="201"/>
      <c r="CE1560" s="201"/>
      <c r="CG1560" s="223"/>
      <c r="CH1560" s="223"/>
      <c r="CI1560" s="223"/>
      <c r="CJ1560" s="223"/>
      <c r="CK1560" s="223"/>
      <c r="CL1560" s="223"/>
      <c r="CM1560" s="223"/>
      <c r="CN1560" s="223"/>
      <c r="CO1560" s="223"/>
      <c r="CP1560" s="223"/>
      <c r="CQ1560" s="223"/>
      <c r="CR1560" s="223"/>
      <c r="CS1560" s="223"/>
      <c r="CT1560" s="223"/>
      <c r="CU1560" s="223"/>
      <c r="CV1560" s="223"/>
      <c r="CW1560" s="201"/>
      <c r="CX1560" s="201"/>
    </row>
    <row r="1561" spans="3:102">
      <c r="C1561" s="116"/>
      <c r="E1561" s="205"/>
      <c r="F1561" s="205"/>
      <c r="G1561" s="205"/>
      <c r="H1561" s="205"/>
      <c r="I1561" s="205"/>
      <c r="K1561" s="114"/>
      <c r="L1561" s="114"/>
      <c r="M1561" s="114"/>
      <c r="N1561" s="114"/>
      <c r="O1561" s="114"/>
      <c r="Q1561" s="115"/>
      <c r="R1561" s="115"/>
      <c r="S1561" s="115"/>
      <c r="T1561" s="115"/>
      <c r="U1561" s="115"/>
      <c r="W1561" s="223"/>
      <c r="Z1561" s="205"/>
      <c r="AA1561" s="204"/>
      <c r="AB1561" s="204"/>
      <c r="AC1561" s="114"/>
      <c r="AD1561" s="221"/>
      <c r="AE1561" s="221"/>
      <c r="AF1561" s="115"/>
      <c r="AG1561" s="115"/>
      <c r="AH1561" s="115"/>
      <c r="AI1561" s="115"/>
      <c r="AJ1561" s="115"/>
      <c r="AK1561" s="202"/>
      <c r="AL1561" s="222"/>
      <c r="AO1561" s="205"/>
      <c r="AP1561" s="205"/>
      <c r="AQ1561" s="205"/>
      <c r="AR1561" s="205"/>
      <c r="AS1561" s="205"/>
      <c r="AT1561" s="205"/>
      <c r="AU1561" s="205"/>
      <c r="AV1561" s="205"/>
      <c r="AW1561" s="205"/>
      <c r="AX1561" s="205"/>
      <c r="AY1561" s="205"/>
      <c r="AZ1561" s="205"/>
      <c r="BA1561" s="205"/>
      <c r="BB1561" s="205"/>
      <c r="BC1561" s="205"/>
      <c r="BD1561" s="205"/>
      <c r="BE1561" s="215"/>
      <c r="BF1561" s="215"/>
      <c r="BG1561" s="215"/>
      <c r="BH1561" s="201"/>
      <c r="BJ1561" s="114"/>
      <c r="BK1561" s="114"/>
      <c r="BL1561" s="114"/>
      <c r="BM1561" s="114"/>
      <c r="BN1561" s="114"/>
      <c r="BP1561" s="114"/>
      <c r="BQ1561" s="115"/>
      <c r="BR1561" s="115"/>
      <c r="BS1561" s="115"/>
      <c r="BT1561" s="115"/>
      <c r="BU1561" s="115"/>
      <c r="BV1561" s="115"/>
      <c r="BW1561" s="115"/>
      <c r="BX1561" s="115"/>
      <c r="BY1561" s="115"/>
      <c r="BZ1561" s="115"/>
      <c r="CA1561" s="115"/>
      <c r="CB1561" s="115"/>
      <c r="CC1561" s="201"/>
      <c r="CD1561" s="201"/>
      <c r="CE1561" s="201"/>
      <c r="CG1561" s="223"/>
      <c r="CH1561" s="223"/>
      <c r="CI1561" s="223"/>
      <c r="CJ1561" s="223"/>
      <c r="CK1561" s="223"/>
      <c r="CL1561" s="223"/>
      <c r="CM1561" s="223"/>
      <c r="CN1561" s="223"/>
      <c r="CO1561" s="223"/>
      <c r="CP1561" s="223"/>
      <c r="CQ1561" s="223"/>
      <c r="CR1561" s="223"/>
      <c r="CS1561" s="223"/>
      <c r="CT1561" s="223"/>
      <c r="CU1561" s="223"/>
      <c r="CV1561" s="223"/>
      <c r="CW1561" s="201"/>
      <c r="CX1561" s="201"/>
    </row>
    <row r="1562" spans="3:102">
      <c r="C1562" s="116"/>
      <c r="E1562" s="205"/>
      <c r="F1562" s="205"/>
      <c r="G1562" s="205"/>
      <c r="H1562" s="205"/>
      <c r="I1562" s="205"/>
      <c r="K1562" s="114"/>
      <c r="L1562" s="114"/>
      <c r="M1562" s="114"/>
      <c r="N1562" s="114"/>
      <c r="O1562" s="114"/>
      <c r="Q1562" s="115"/>
      <c r="R1562" s="115"/>
      <c r="S1562" s="115"/>
      <c r="T1562" s="115"/>
      <c r="U1562" s="115"/>
      <c r="W1562" s="223"/>
      <c r="Z1562" s="205"/>
      <c r="AA1562" s="204"/>
      <c r="AB1562" s="204"/>
      <c r="AC1562" s="114"/>
      <c r="AD1562" s="221"/>
      <c r="AE1562" s="221"/>
      <c r="AF1562" s="115"/>
      <c r="AG1562" s="115"/>
      <c r="AH1562" s="115"/>
      <c r="AI1562" s="115"/>
      <c r="AJ1562" s="115"/>
      <c r="AK1562" s="202"/>
      <c r="AL1562" s="222"/>
      <c r="AO1562" s="205"/>
      <c r="AP1562" s="205"/>
      <c r="AQ1562" s="205"/>
      <c r="AR1562" s="205"/>
      <c r="AS1562" s="205"/>
      <c r="AT1562" s="205"/>
      <c r="AU1562" s="205"/>
      <c r="AV1562" s="205"/>
      <c r="AW1562" s="205"/>
      <c r="AX1562" s="205"/>
      <c r="AY1562" s="205"/>
      <c r="AZ1562" s="205"/>
      <c r="BA1562" s="205"/>
      <c r="BB1562" s="205"/>
      <c r="BC1562" s="205"/>
      <c r="BD1562" s="205"/>
      <c r="BE1562" s="215"/>
      <c r="BF1562" s="215"/>
      <c r="BG1562" s="215"/>
      <c r="BH1562" s="201"/>
      <c r="BJ1562" s="114"/>
      <c r="BK1562" s="114"/>
      <c r="BL1562" s="114"/>
      <c r="BM1562" s="114"/>
      <c r="BN1562" s="114"/>
      <c r="BP1562" s="114"/>
      <c r="BQ1562" s="115"/>
      <c r="BR1562" s="115"/>
      <c r="BS1562" s="115"/>
      <c r="BT1562" s="115"/>
      <c r="BU1562" s="115"/>
      <c r="BV1562" s="115"/>
      <c r="BW1562" s="115"/>
      <c r="BX1562" s="115"/>
      <c r="BY1562" s="115"/>
      <c r="BZ1562" s="115"/>
      <c r="CA1562" s="115"/>
      <c r="CB1562" s="115"/>
      <c r="CC1562" s="201"/>
      <c r="CD1562" s="201"/>
      <c r="CE1562" s="201"/>
      <c r="CG1562" s="223"/>
      <c r="CH1562" s="223"/>
      <c r="CI1562" s="223"/>
      <c r="CJ1562" s="223"/>
      <c r="CK1562" s="223"/>
      <c r="CL1562" s="223"/>
      <c r="CM1562" s="223"/>
      <c r="CN1562" s="223"/>
      <c r="CO1562" s="223"/>
      <c r="CP1562" s="223"/>
      <c r="CQ1562" s="223"/>
      <c r="CR1562" s="223"/>
      <c r="CS1562" s="223"/>
      <c r="CT1562" s="223"/>
      <c r="CU1562" s="223"/>
      <c r="CV1562" s="223"/>
      <c r="CW1562" s="201"/>
      <c r="CX1562" s="201"/>
    </row>
    <row r="1563" spans="3:102">
      <c r="C1563" s="116"/>
      <c r="E1563" s="205"/>
      <c r="F1563" s="205"/>
      <c r="G1563" s="205"/>
      <c r="H1563" s="205"/>
      <c r="I1563" s="205"/>
      <c r="K1563" s="114"/>
      <c r="L1563" s="114"/>
      <c r="M1563" s="114"/>
      <c r="N1563" s="114"/>
      <c r="O1563" s="114"/>
      <c r="Q1563" s="115"/>
      <c r="R1563" s="115"/>
      <c r="S1563" s="115"/>
      <c r="T1563" s="115"/>
      <c r="U1563" s="115"/>
      <c r="W1563" s="223"/>
      <c r="Z1563" s="205"/>
      <c r="AA1563" s="204"/>
      <c r="AB1563" s="204"/>
      <c r="AC1563" s="114"/>
      <c r="AD1563" s="221"/>
      <c r="AE1563" s="221"/>
      <c r="AF1563" s="115"/>
      <c r="AG1563" s="115"/>
      <c r="AH1563" s="115"/>
      <c r="AI1563" s="115"/>
      <c r="AJ1563" s="115"/>
      <c r="AK1563" s="202"/>
      <c r="AL1563" s="222"/>
      <c r="AO1563" s="205"/>
      <c r="AP1563" s="205"/>
      <c r="AQ1563" s="205"/>
      <c r="AR1563" s="205"/>
      <c r="AS1563" s="205"/>
      <c r="AT1563" s="205"/>
      <c r="AU1563" s="205"/>
      <c r="AV1563" s="205"/>
      <c r="AW1563" s="205"/>
      <c r="AX1563" s="205"/>
      <c r="AY1563" s="205"/>
      <c r="AZ1563" s="205"/>
      <c r="BA1563" s="205"/>
      <c r="BB1563" s="205"/>
      <c r="BC1563" s="205"/>
      <c r="BD1563" s="205"/>
      <c r="BE1563" s="215"/>
      <c r="BF1563" s="215"/>
      <c r="BG1563" s="215"/>
      <c r="BH1563" s="201"/>
      <c r="BJ1563" s="114"/>
      <c r="BK1563" s="114"/>
      <c r="BL1563" s="114"/>
      <c r="BM1563" s="114"/>
      <c r="BN1563" s="114"/>
      <c r="BP1563" s="114"/>
      <c r="BQ1563" s="115"/>
      <c r="BR1563" s="115"/>
      <c r="BS1563" s="115"/>
      <c r="BT1563" s="115"/>
      <c r="BU1563" s="115"/>
      <c r="BV1563" s="115"/>
      <c r="BW1563" s="115"/>
      <c r="BX1563" s="115"/>
      <c r="BY1563" s="115"/>
      <c r="BZ1563" s="115"/>
      <c r="CA1563" s="115"/>
      <c r="CB1563" s="115"/>
      <c r="CC1563" s="201"/>
      <c r="CD1563" s="201"/>
      <c r="CE1563" s="201"/>
      <c r="CG1563" s="223"/>
      <c r="CH1563" s="223"/>
      <c r="CI1563" s="223"/>
      <c r="CJ1563" s="223"/>
      <c r="CK1563" s="223"/>
      <c r="CL1563" s="223"/>
      <c r="CM1563" s="223"/>
      <c r="CN1563" s="223"/>
      <c r="CO1563" s="223"/>
      <c r="CP1563" s="223"/>
      <c r="CQ1563" s="223"/>
      <c r="CR1563" s="223"/>
      <c r="CS1563" s="223"/>
      <c r="CT1563" s="223"/>
      <c r="CU1563" s="223"/>
      <c r="CV1563" s="223"/>
      <c r="CW1563" s="201"/>
      <c r="CX1563" s="201"/>
    </row>
    <row r="1564" spans="3:102">
      <c r="C1564" s="116"/>
      <c r="E1564" s="205"/>
      <c r="F1564" s="205"/>
      <c r="G1564" s="205"/>
      <c r="H1564" s="205"/>
      <c r="I1564" s="205"/>
      <c r="K1564" s="114"/>
      <c r="L1564" s="114"/>
      <c r="M1564" s="114"/>
      <c r="N1564" s="114"/>
      <c r="O1564" s="114"/>
      <c r="Q1564" s="115"/>
      <c r="R1564" s="115"/>
      <c r="S1564" s="115"/>
      <c r="T1564" s="115"/>
      <c r="U1564" s="115"/>
      <c r="W1564" s="223"/>
      <c r="Z1564" s="205"/>
      <c r="AA1564" s="204"/>
      <c r="AB1564" s="204"/>
      <c r="AC1564" s="114"/>
      <c r="AD1564" s="221"/>
      <c r="AE1564" s="221"/>
      <c r="AF1564" s="115"/>
      <c r="AG1564" s="115"/>
      <c r="AH1564" s="115"/>
      <c r="AI1564" s="115"/>
      <c r="AJ1564" s="115"/>
      <c r="AK1564" s="202"/>
      <c r="AL1564" s="222"/>
      <c r="AO1564" s="205"/>
      <c r="AP1564" s="205"/>
      <c r="AQ1564" s="205"/>
      <c r="AR1564" s="205"/>
      <c r="AS1564" s="205"/>
      <c r="AT1564" s="205"/>
      <c r="AU1564" s="205"/>
      <c r="AV1564" s="205"/>
      <c r="AW1564" s="205"/>
      <c r="AX1564" s="205"/>
      <c r="AY1564" s="205"/>
      <c r="AZ1564" s="205"/>
      <c r="BA1564" s="205"/>
      <c r="BB1564" s="205"/>
      <c r="BC1564" s="205"/>
      <c r="BD1564" s="205"/>
      <c r="BE1564" s="215"/>
      <c r="BF1564" s="215"/>
      <c r="BG1564" s="215"/>
      <c r="BH1564" s="201"/>
      <c r="BJ1564" s="114"/>
      <c r="BK1564" s="114"/>
      <c r="BL1564" s="114"/>
      <c r="BM1564" s="114"/>
      <c r="BN1564" s="114"/>
      <c r="BP1564" s="114"/>
      <c r="BQ1564" s="115"/>
      <c r="BR1564" s="115"/>
      <c r="BS1564" s="115"/>
      <c r="BT1564" s="115"/>
      <c r="BU1564" s="115"/>
      <c r="BV1564" s="115"/>
      <c r="BW1564" s="115"/>
      <c r="BX1564" s="115"/>
      <c r="BY1564" s="115"/>
      <c r="BZ1564" s="115"/>
      <c r="CA1564" s="115"/>
      <c r="CB1564" s="115"/>
      <c r="CC1564" s="201"/>
      <c r="CD1564" s="201"/>
      <c r="CE1564" s="201"/>
      <c r="CG1564" s="223"/>
      <c r="CH1564" s="223"/>
      <c r="CI1564" s="223"/>
      <c r="CJ1564" s="223"/>
      <c r="CK1564" s="223"/>
      <c r="CL1564" s="223"/>
      <c r="CM1564" s="223"/>
      <c r="CN1564" s="223"/>
      <c r="CO1564" s="223"/>
      <c r="CP1564" s="223"/>
      <c r="CQ1564" s="223"/>
      <c r="CR1564" s="223"/>
      <c r="CS1564" s="223"/>
      <c r="CT1564" s="223"/>
      <c r="CU1564" s="223"/>
      <c r="CV1564" s="223"/>
      <c r="CW1564" s="201"/>
      <c r="CX1564" s="201"/>
    </row>
    <row r="1565" spans="3:102">
      <c r="C1565" s="116"/>
      <c r="E1565" s="205"/>
      <c r="F1565" s="205"/>
      <c r="G1565" s="205"/>
      <c r="H1565" s="205"/>
      <c r="I1565" s="205"/>
      <c r="K1565" s="114"/>
      <c r="L1565" s="114"/>
      <c r="M1565" s="114"/>
      <c r="N1565" s="114"/>
      <c r="O1565" s="114"/>
      <c r="Q1565" s="115"/>
      <c r="R1565" s="115"/>
      <c r="S1565" s="115"/>
      <c r="T1565" s="115"/>
      <c r="U1565" s="115"/>
      <c r="W1565" s="223"/>
      <c r="Z1565" s="205"/>
      <c r="AA1565" s="204"/>
      <c r="AB1565" s="204"/>
      <c r="AC1565" s="114"/>
      <c r="AD1565" s="221"/>
      <c r="AE1565" s="221"/>
      <c r="AF1565" s="115"/>
      <c r="AG1565" s="115"/>
      <c r="AH1565" s="115"/>
      <c r="AI1565" s="115"/>
      <c r="AJ1565" s="115"/>
      <c r="AK1565" s="202"/>
      <c r="AL1565" s="222"/>
      <c r="AO1565" s="205"/>
      <c r="AP1565" s="205"/>
      <c r="AQ1565" s="205"/>
      <c r="AR1565" s="205"/>
      <c r="AS1565" s="205"/>
      <c r="AT1565" s="205"/>
      <c r="AU1565" s="205"/>
      <c r="AV1565" s="205"/>
      <c r="AW1565" s="205"/>
      <c r="AX1565" s="205"/>
      <c r="AY1565" s="205"/>
      <c r="AZ1565" s="205"/>
      <c r="BA1565" s="205"/>
      <c r="BB1565" s="205"/>
      <c r="BC1565" s="205"/>
      <c r="BD1565" s="205"/>
      <c r="BE1565" s="215"/>
      <c r="BF1565" s="215"/>
      <c r="BG1565" s="215"/>
      <c r="BH1565" s="201"/>
      <c r="BJ1565" s="114"/>
      <c r="BK1565" s="114"/>
      <c r="BL1565" s="114"/>
      <c r="BM1565" s="114"/>
      <c r="BN1565" s="114"/>
      <c r="BP1565" s="114"/>
      <c r="BQ1565" s="115"/>
      <c r="BR1565" s="115"/>
      <c r="BS1565" s="115"/>
      <c r="BT1565" s="115"/>
      <c r="BU1565" s="115"/>
      <c r="BV1565" s="115"/>
      <c r="BW1565" s="115"/>
      <c r="BX1565" s="115"/>
      <c r="BY1565" s="115"/>
      <c r="BZ1565" s="115"/>
      <c r="CA1565" s="115"/>
      <c r="CB1565" s="115"/>
      <c r="CC1565" s="201"/>
      <c r="CD1565" s="201"/>
      <c r="CE1565" s="201"/>
      <c r="CG1565" s="223"/>
      <c r="CH1565" s="223"/>
      <c r="CI1565" s="223"/>
      <c r="CJ1565" s="223"/>
      <c r="CK1565" s="223"/>
      <c r="CL1565" s="223"/>
      <c r="CM1565" s="223"/>
      <c r="CN1565" s="223"/>
      <c r="CO1565" s="223"/>
      <c r="CP1565" s="223"/>
      <c r="CQ1565" s="223"/>
      <c r="CR1565" s="223"/>
      <c r="CS1565" s="223"/>
      <c r="CT1565" s="223"/>
      <c r="CU1565" s="223"/>
      <c r="CV1565" s="223"/>
      <c r="CW1565" s="201"/>
      <c r="CX1565" s="201"/>
    </row>
    <row r="1566" spans="3:102">
      <c r="C1566" s="116"/>
      <c r="E1566" s="205"/>
      <c r="F1566" s="205"/>
      <c r="G1566" s="205"/>
      <c r="H1566" s="205"/>
      <c r="I1566" s="205"/>
      <c r="K1566" s="114"/>
      <c r="L1566" s="114"/>
      <c r="M1566" s="114"/>
      <c r="N1566" s="114"/>
      <c r="O1566" s="114"/>
      <c r="Q1566" s="115"/>
      <c r="R1566" s="115"/>
      <c r="S1566" s="115"/>
      <c r="T1566" s="115"/>
      <c r="U1566" s="115"/>
      <c r="W1566" s="223"/>
      <c r="Z1566" s="205"/>
      <c r="AA1566" s="204"/>
      <c r="AB1566" s="204"/>
      <c r="AC1566" s="114"/>
      <c r="AD1566" s="221"/>
      <c r="AE1566" s="221"/>
      <c r="AF1566" s="115"/>
      <c r="AG1566" s="115"/>
      <c r="AH1566" s="115"/>
      <c r="AI1566" s="115"/>
      <c r="AJ1566" s="115"/>
      <c r="AK1566" s="202"/>
      <c r="AL1566" s="222"/>
      <c r="AO1566" s="205"/>
      <c r="AP1566" s="205"/>
      <c r="AQ1566" s="205"/>
      <c r="AR1566" s="205"/>
      <c r="AS1566" s="205"/>
      <c r="AT1566" s="205"/>
      <c r="AU1566" s="205"/>
      <c r="AV1566" s="205"/>
      <c r="AW1566" s="205"/>
      <c r="AX1566" s="205"/>
      <c r="AY1566" s="205"/>
      <c r="AZ1566" s="205"/>
      <c r="BA1566" s="205"/>
      <c r="BB1566" s="205"/>
      <c r="BC1566" s="205"/>
      <c r="BD1566" s="205"/>
      <c r="BE1566" s="215"/>
      <c r="BF1566" s="215"/>
      <c r="BG1566" s="215"/>
      <c r="BH1566" s="201"/>
      <c r="BJ1566" s="114"/>
      <c r="BK1566" s="114"/>
      <c r="BL1566" s="114"/>
      <c r="BM1566" s="114"/>
      <c r="BN1566" s="114"/>
      <c r="BP1566" s="114"/>
      <c r="BQ1566" s="115"/>
      <c r="BR1566" s="115"/>
      <c r="BS1566" s="115"/>
      <c r="BT1566" s="115"/>
      <c r="BU1566" s="115"/>
      <c r="BV1566" s="115"/>
      <c r="BW1566" s="115"/>
      <c r="BX1566" s="115"/>
      <c r="BY1566" s="115"/>
      <c r="BZ1566" s="115"/>
      <c r="CA1566" s="115"/>
      <c r="CB1566" s="115"/>
      <c r="CC1566" s="201"/>
      <c r="CD1566" s="201"/>
      <c r="CE1566" s="201"/>
      <c r="CG1566" s="223"/>
      <c r="CH1566" s="223"/>
      <c r="CI1566" s="223"/>
      <c r="CJ1566" s="223"/>
      <c r="CK1566" s="223"/>
      <c r="CL1566" s="223"/>
      <c r="CM1566" s="223"/>
      <c r="CN1566" s="223"/>
      <c r="CO1566" s="223"/>
      <c r="CP1566" s="223"/>
      <c r="CQ1566" s="223"/>
      <c r="CR1566" s="223"/>
      <c r="CS1566" s="223"/>
      <c r="CT1566" s="223"/>
      <c r="CU1566" s="223"/>
      <c r="CV1566" s="223"/>
      <c r="CW1566" s="201"/>
      <c r="CX1566" s="201"/>
    </row>
    <row r="1567" spans="3:102">
      <c r="C1567" s="116"/>
      <c r="E1567" s="205"/>
      <c r="F1567" s="205"/>
      <c r="G1567" s="205"/>
      <c r="H1567" s="205"/>
      <c r="I1567" s="205"/>
      <c r="K1567" s="114"/>
      <c r="L1567" s="114"/>
      <c r="M1567" s="114"/>
      <c r="N1567" s="114"/>
      <c r="O1567" s="114"/>
      <c r="Q1567" s="115"/>
      <c r="R1567" s="115"/>
      <c r="S1567" s="115"/>
      <c r="T1567" s="115"/>
      <c r="U1567" s="115"/>
      <c r="W1567" s="223"/>
      <c r="Z1567" s="205"/>
      <c r="AA1567" s="204"/>
      <c r="AB1567" s="204"/>
      <c r="AC1567" s="114"/>
      <c r="AD1567" s="221"/>
      <c r="AE1567" s="221"/>
      <c r="AF1567" s="115"/>
      <c r="AG1567" s="115"/>
      <c r="AH1567" s="115"/>
      <c r="AI1567" s="115"/>
      <c r="AJ1567" s="115"/>
      <c r="AK1567" s="202"/>
      <c r="AL1567" s="222"/>
      <c r="AO1567" s="205"/>
      <c r="AP1567" s="205"/>
      <c r="AQ1567" s="205"/>
      <c r="AR1567" s="205"/>
      <c r="AS1567" s="205"/>
      <c r="AT1567" s="205"/>
      <c r="AU1567" s="205"/>
      <c r="AV1567" s="205"/>
      <c r="AW1567" s="205"/>
      <c r="AX1567" s="205"/>
      <c r="AY1567" s="205"/>
      <c r="AZ1567" s="205"/>
      <c r="BA1567" s="205"/>
      <c r="BB1567" s="205"/>
      <c r="BC1567" s="205"/>
      <c r="BD1567" s="205"/>
      <c r="BE1567" s="215"/>
      <c r="BF1567" s="215"/>
      <c r="BG1567" s="215"/>
      <c r="BH1567" s="201"/>
      <c r="BJ1567" s="114"/>
      <c r="BK1567" s="114"/>
      <c r="BL1567" s="114"/>
      <c r="BM1567" s="114"/>
      <c r="BN1567" s="114"/>
      <c r="BP1567" s="114"/>
      <c r="BQ1567" s="115"/>
      <c r="BR1567" s="115"/>
      <c r="BS1567" s="115"/>
      <c r="BT1567" s="115"/>
      <c r="BU1567" s="115"/>
      <c r="BV1567" s="115"/>
      <c r="BW1567" s="115"/>
      <c r="BX1567" s="115"/>
      <c r="BY1567" s="115"/>
      <c r="BZ1567" s="115"/>
      <c r="CA1567" s="115"/>
      <c r="CB1567" s="115"/>
      <c r="CC1567" s="201"/>
      <c r="CD1567" s="201"/>
      <c r="CE1567" s="201"/>
      <c r="CG1567" s="223"/>
      <c r="CH1567" s="223"/>
      <c r="CI1567" s="223"/>
      <c r="CJ1567" s="223"/>
      <c r="CK1567" s="223"/>
      <c r="CL1567" s="223"/>
      <c r="CM1567" s="223"/>
      <c r="CN1567" s="223"/>
      <c r="CO1567" s="223"/>
      <c r="CP1567" s="223"/>
      <c r="CQ1567" s="223"/>
      <c r="CR1567" s="223"/>
      <c r="CS1567" s="223"/>
      <c r="CT1567" s="223"/>
      <c r="CU1567" s="223"/>
      <c r="CV1567" s="223"/>
      <c r="CW1567" s="201"/>
      <c r="CX1567" s="201"/>
    </row>
    <row r="1568" spans="3:102">
      <c r="C1568" s="116"/>
      <c r="E1568" s="205"/>
      <c r="F1568" s="205"/>
      <c r="G1568" s="205"/>
      <c r="H1568" s="205"/>
      <c r="I1568" s="205"/>
      <c r="K1568" s="114"/>
      <c r="L1568" s="114"/>
      <c r="M1568" s="114"/>
      <c r="N1568" s="114"/>
      <c r="O1568" s="114"/>
      <c r="Q1568" s="115"/>
      <c r="R1568" s="115"/>
      <c r="S1568" s="115"/>
      <c r="T1568" s="115"/>
      <c r="U1568" s="115"/>
      <c r="W1568" s="223"/>
      <c r="Z1568" s="205"/>
      <c r="AA1568" s="204"/>
      <c r="AB1568" s="204"/>
      <c r="AC1568" s="114"/>
      <c r="AD1568" s="221"/>
      <c r="AE1568" s="221"/>
      <c r="AF1568" s="115"/>
      <c r="AG1568" s="115"/>
      <c r="AH1568" s="115"/>
      <c r="AI1568" s="115"/>
      <c r="AJ1568" s="115"/>
      <c r="AK1568" s="202"/>
      <c r="AL1568" s="222"/>
      <c r="AO1568" s="205"/>
      <c r="AP1568" s="205"/>
      <c r="AQ1568" s="205"/>
      <c r="AR1568" s="205"/>
      <c r="AS1568" s="205"/>
      <c r="AT1568" s="205"/>
      <c r="AU1568" s="205"/>
      <c r="AV1568" s="205"/>
      <c r="AW1568" s="205"/>
      <c r="AX1568" s="205"/>
      <c r="AY1568" s="205"/>
      <c r="AZ1568" s="205"/>
      <c r="BA1568" s="205"/>
      <c r="BB1568" s="205"/>
      <c r="BC1568" s="205"/>
      <c r="BD1568" s="205"/>
      <c r="BE1568" s="215"/>
      <c r="BF1568" s="215"/>
      <c r="BG1568" s="215"/>
      <c r="BH1568" s="201"/>
      <c r="BJ1568" s="114"/>
      <c r="BK1568" s="114"/>
      <c r="BL1568" s="114"/>
      <c r="BM1568" s="114"/>
      <c r="BN1568" s="114"/>
      <c r="BP1568" s="114"/>
      <c r="BQ1568" s="115"/>
      <c r="BR1568" s="115"/>
      <c r="BS1568" s="115"/>
      <c r="BT1568" s="115"/>
      <c r="BU1568" s="115"/>
      <c r="BV1568" s="115"/>
      <c r="BW1568" s="115"/>
      <c r="BX1568" s="115"/>
      <c r="BY1568" s="115"/>
      <c r="BZ1568" s="115"/>
      <c r="CA1568" s="115"/>
      <c r="CB1568" s="115"/>
      <c r="CC1568" s="201"/>
      <c r="CD1568" s="201"/>
      <c r="CE1568" s="201"/>
      <c r="CG1568" s="223"/>
      <c r="CH1568" s="223"/>
      <c r="CI1568" s="223"/>
      <c r="CJ1568" s="223"/>
      <c r="CK1568" s="223"/>
      <c r="CL1568" s="223"/>
      <c r="CM1568" s="223"/>
      <c r="CN1568" s="223"/>
      <c r="CO1568" s="223"/>
      <c r="CP1568" s="223"/>
      <c r="CQ1568" s="223"/>
      <c r="CR1568" s="223"/>
      <c r="CS1568" s="223"/>
      <c r="CT1568" s="223"/>
      <c r="CU1568" s="223"/>
      <c r="CV1568" s="223"/>
      <c r="CW1568" s="201"/>
      <c r="CX1568" s="201"/>
    </row>
    <row r="1569" spans="3:102">
      <c r="C1569" s="116"/>
      <c r="E1569" s="205"/>
      <c r="F1569" s="205"/>
      <c r="G1569" s="205"/>
      <c r="H1569" s="205"/>
      <c r="I1569" s="205"/>
      <c r="K1569" s="114"/>
      <c r="L1569" s="114"/>
      <c r="M1569" s="114"/>
      <c r="N1569" s="114"/>
      <c r="O1569" s="114"/>
      <c r="Q1569" s="115"/>
      <c r="R1569" s="115"/>
      <c r="S1569" s="115"/>
      <c r="T1569" s="115"/>
      <c r="U1569" s="115"/>
      <c r="W1569" s="223"/>
      <c r="Z1569" s="205"/>
      <c r="AA1569" s="204"/>
      <c r="AB1569" s="204"/>
      <c r="AC1569" s="114"/>
      <c r="AD1569" s="221"/>
      <c r="AE1569" s="221"/>
      <c r="AF1569" s="115"/>
      <c r="AG1569" s="115"/>
      <c r="AH1569" s="115"/>
      <c r="AI1569" s="115"/>
      <c r="AJ1569" s="115"/>
      <c r="AK1569" s="202"/>
      <c r="AL1569" s="222"/>
      <c r="AO1569" s="205"/>
      <c r="AP1569" s="205"/>
      <c r="AQ1569" s="205"/>
      <c r="AR1569" s="205"/>
      <c r="AS1569" s="205"/>
      <c r="AT1569" s="205"/>
      <c r="AU1569" s="205"/>
      <c r="AV1569" s="205"/>
      <c r="AW1569" s="205"/>
      <c r="AX1569" s="205"/>
      <c r="AY1569" s="205"/>
      <c r="AZ1569" s="205"/>
      <c r="BA1569" s="205"/>
      <c r="BB1569" s="205"/>
      <c r="BC1569" s="205"/>
      <c r="BD1569" s="205"/>
      <c r="BE1569" s="215"/>
      <c r="BF1569" s="215"/>
      <c r="BG1569" s="215"/>
      <c r="BH1569" s="201"/>
      <c r="BJ1569" s="114"/>
      <c r="BK1569" s="114"/>
      <c r="BL1569" s="114"/>
      <c r="BM1569" s="114"/>
      <c r="BN1569" s="114"/>
      <c r="BP1569" s="114"/>
      <c r="BQ1569" s="115"/>
      <c r="BR1569" s="115"/>
      <c r="BS1569" s="115"/>
      <c r="BT1569" s="115"/>
      <c r="BU1569" s="115"/>
      <c r="BV1569" s="115"/>
      <c r="BW1569" s="115"/>
      <c r="BX1569" s="115"/>
      <c r="BY1569" s="115"/>
      <c r="BZ1569" s="115"/>
      <c r="CA1569" s="115"/>
      <c r="CB1569" s="115"/>
      <c r="CC1569" s="201"/>
      <c r="CD1569" s="201"/>
      <c r="CE1569" s="201"/>
      <c r="CG1569" s="223"/>
      <c r="CH1569" s="223"/>
      <c r="CI1569" s="223"/>
      <c r="CJ1569" s="223"/>
      <c r="CK1569" s="223"/>
      <c r="CL1569" s="223"/>
      <c r="CM1569" s="223"/>
      <c r="CN1569" s="223"/>
      <c r="CO1569" s="223"/>
      <c r="CP1569" s="223"/>
      <c r="CQ1569" s="223"/>
      <c r="CR1569" s="223"/>
      <c r="CS1569" s="223"/>
      <c r="CT1569" s="223"/>
      <c r="CU1569" s="223"/>
      <c r="CV1569" s="223"/>
      <c r="CW1569" s="201"/>
      <c r="CX1569" s="201"/>
    </row>
    <row r="1570" spans="3:102">
      <c r="C1570" s="116"/>
      <c r="E1570" s="205"/>
      <c r="F1570" s="205"/>
      <c r="G1570" s="205"/>
      <c r="H1570" s="205"/>
      <c r="I1570" s="205"/>
      <c r="K1570" s="114"/>
      <c r="L1570" s="114"/>
      <c r="M1570" s="114"/>
      <c r="N1570" s="114"/>
      <c r="O1570" s="114"/>
      <c r="Q1570" s="115"/>
      <c r="R1570" s="115"/>
      <c r="S1570" s="115"/>
      <c r="T1570" s="115"/>
      <c r="U1570" s="115"/>
      <c r="W1570" s="223"/>
      <c r="Z1570" s="205"/>
      <c r="AA1570" s="204"/>
      <c r="AB1570" s="204"/>
      <c r="AC1570" s="114"/>
      <c r="AD1570" s="221"/>
      <c r="AE1570" s="221"/>
      <c r="AF1570" s="115"/>
      <c r="AG1570" s="115"/>
      <c r="AH1570" s="115"/>
      <c r="AI1570" s="115"/>
      <c r="AJ1570" s="115"/>
      <c r="AK1570" s="202"/>
      <c r="AL1570" s="222"/>
      <c r="AO1570" s="205"/>
      <c r="AP1570" s="205"/>
      <c r="AQ1570" s="205"/>
      <c r="AR1570" s="205"/>
      <c r="AS1570" s="205"/>
      <c r="AT1570" s="205"/>
      <c r="AU1570" s="205"/>
      <c r="AV1570" s="205"/>
      <c r="AW1570" s="205"/>
      <c r="AX1570" s="205"/>
      <c r="AY1570" s="205"/>
      <c r="AZ1570" s="205"/>
      <c r="BA1570" s="205"/>
      <c r="BB1570" s="205"/>
      <c r="BC1570" s="205"/>
      <c r="BD1570" s="205"/>
      <c r="BE1570" s="215"/>
      <c r="BF1570" s="215"/>
      <c r="BG1570" s="215"/>
      <c r="BH1570" s="201"/>
      <c r="BJ1570" s="114"/>
      <c r="BK1570" s="114"/>
      <c r="BL1570" s="114"/>
      <c r="BM1570" s="114"/>
      <c r="BN1570" s="114"/>
      <c r="BP1570" s="114"/>
      <c r="BQ1570" s="115"/>
      <c r="BR1570" s="115"/>
      <c r="BS1570" s="115"/>
      <c r="BT1570" s="115"/>
      <c r="BU1570" s="115"/>
      <c r="BV1570" s="115"/>
      <c r="BW1570" s="115"/>
      <c r="BX1570" s="115"/>
      <c r="BY1570" s="115"/>
      <c r="BZ1570" s="115"/>
      <c r="CA1570" s="115"/>
      <c r="CB1570" s="115"/>
      <c r="CC1570" s="201"/>
      <c r="CD1570" s="201"/>
      <c r="CE1570" s="201"/>
      <c r="CG1570" s="223"/>
      <c r="CH1570" s="223"/>
      <c r="CI1570" s="223"/>
      <c r="CJ1570" s="223"/>
      <c r="CK1570" s="223"/>
      <c r="CL1570" s="223"/>
      <c r="CM1570" s="223"/>
      <c r="CN1570" s="223"/>
      <c r="CO1570" s="223"/>
      <c r="CP1570" s="223"/>
      <c r="CQ1570" s="223"/>
      <c r="CR1570" s="223"/>
      <c r="CS1570" s="223"/>
      <c r="CT1570" s="223"/>
      <c r="CU1570" s="223"/>
      <c r="CV1570" s="223"/>
      <c r="CW1570" s="201"/>
      <c r="CX1570" s="201"/>
    </row>
    <row r="1571" spans="3:102">
      <c r="C1571" s="116"/>
      <c r="E1571" s="205"/>
      <c r="F1571" s="205"/>
      <c r="G1571" s="205"/>
      <c r="H1571" s="205"/>
      <c r="I1571" s="205"/>
      <c r="K1571" s="114"/>
      <c r="L1571" s="114"/>
      <c r="M1571" s="114"/>
      <c r="N1571" s="114"/>
      <c r="O1571" s="114"/>
      <c r="Q1571" s="115"/>
      <c r="R1571" s="115"/>
      <c r="S1571" s="115"/>
      <c r="T1571" s="115"/>
      <c r="U1571" s="115"/>
      <c r="W1571" s="223"/>
      <c r="Z1571" s="205"/>
      <c r="AA1571" s="204"/>
      <c r="AB1571" s="204"/>
      <c r="AC1571" s="114"/>
      <c r="AD1571" s="221"/>
      <c r="AE1571" s="221"/>
      <c r="AF1571" s="115"/>
      <c r="AG1571" s="115"/>
      <c r="AH1571" s="115"/>
      <c r="AI1571" s="115"/>
      <c r="AJ1571" s="115"/>
      <c r="AK1571" s="202"/>
      <c r="AL1571" s="222"/>
      <c r="AO1571" s="205"/>
      <c r="AP1571" s="205"/>
      <c r="AQ1571" s="205"/>
      <c r="AR1571" s="205"/>
      <c r="AS1571" s="205"/>
      <c r="AT1571" s="205"/>
      <c r="AU1571" s="205"/>
      <c r="AV1571" s="205"/>
      <c r="AW1571" s="205"/>
      <c r="AX1571" s="205"/>
      <c r="AY1571" s="205"/>
      <c r="AZ1571" s="205"/>
      <c r="BA1571" s="205"/>
      <c r="BB1571" s="205"/>
      <c r="BC1571" s="205"/>
      <c r="BD1571" s="205"/>
      <c r="BE1571" s="215"/>
      <c r="BF1571" s="215"/>
      <c r="BG1571" s="215"/>
      <c r="BH1571" s="201"/>
      <c r="BJ1571" s="114"/>
      <c r="BK1571" s="114"/>
      <c r="BL1571" s="114"/>
      <c r="BM1571" s="114"/>
      <c r="BN1571" s="114"/>
      <c r="BP1571" s="114"/>
      <c r="BQ1571" s="115"/>
      <c r="BR1571" s="115"/>
      <c r="BS1571" s="115"/>
      <c r="BT1571" s="115"/>
      <c r="BU1571" s="115"/>
      <c r="BV1571" s="115"/>
      <c r="BW1571" s="115"/>
      <c r="BX1571" s="115"/>
      <c r="BY1571" s="115"/>
      <c r="BZ1571" s="115"/>
      <c r="CA1571" s="115"/>
      <c r="CB1571" s="115"/>
      <c r="CC1571" s="201"/>
      <c r="CD1571" s="201"/>
      <c r="CE1571" s="201"/>
      <c r="CG1571" s="223"/>
      <c r="CH1571" s="223"/>
      <c r="CI1571" s="223"/>
      <c r="CJ1571" s="223"/>
      <c r="CK1571" s="223"/>
      <c r="CL1571" s="223"/>
      <c r="CM1571" s="223"/>
      <c r="CN1571" s="223"/>
      <c r="CO1571" s="223"/>
      <c r="CP1571" s="223"/>
      <c r="CQ1571" s="223"/>
      <c r="CR1571" s="223"/>
      <c r="CS1571" s="223"/>
      <c r="CT1571" s="223"/>
      <c r="CU1571" s="223"/>
      <c r="CV1571" s="223"/>
      <c r="CW1571" s="201"/>
      <c r="CX1571" s="201"/>
    </row>
    <row r="1572" spans="3:102">
      <c r="C1572" s="116"/>
      <c r="E1572" s="205"/>
      <c r="F1572" s="205"/>
      <c r="G1572" s="205"/>
      <c r="H1572" s="205"/>
      <c r="I1572" s="205"/>
      <c r="K1572" s="114"/>
      <c r="L1572" s="114"/>
      <c r="M1572" s="114"/>
      <c r="N1572" s="114"/>
      <c r="O1572" s="114"/>
      <c r="Q1572" s="115"/>
      <c r="R1572" s="115"/>
      <c r="S1572" s="115"/>
      <c r="T1572" s="115"/>
      <c r="U1572" s="115"/>
      <c r="W1572" s="223"/>
      <c r="Z1572" s="205"/>
      <c r="AA1572" s="204"/>
      <c r="AB1572" s="204"/>
      <c r="AC1572" s="114"/>
      <c r="AD1572" s="221"/>
      <c r="AE1572" s="221"/>
      <c r="AF1572" s="115"/>
      <c r="AG1572" s="115"/>
      <c r="AH1572" s="115"/>
      <c r="AI1572" s="115"/>
      <c r="AJ1572" s="115"/>
      <c r="AK1572" s="202"/>
      <c r="AL1572" s="222"/>
      <c r="AO1572" s="205"/>
      <c r="AP1572" s="205"/>
      <c r="AQ1572" s="205"/>
      <c r="AR1572" s="205"/>
      <c r="AS1572" s="205"/>
      <c r="AT1572" s="205"/>
      <c r="AU1572" s="205"/>
      <c r="AV1572" s="205"/>
      <c r="AW1572" s="205"/>
      <c r="AX1572" s="205"/>
      <c r="AY1572" s="205"/>
      <c r="AZ1572" s="205"/>
      <c r="BA1572" s="205"/>
      <c r="BB1572" s="205"/>
      <c r="BC1572" s="205"/>
      <c r="BD1572" s="205"/>
      <c r="BE1572" s="215"/>
      <c r="BF1572" s="215"/>
      <c r="BG1572" s="215"/>
      <c r="BH1572" s="201"/>
      <c r="BJ1572" s="114"/>
      <c r="BK1572" s="114"/>
      <c r="BL1572" s="114"/>
      <c r="BM1572" s="114"/>
      <c r="BN1572" s="114"/>
      <c r="BP1572" s="114"/>
      <c r="BQ1572" s="115"/>
      <c r="BR1572" s="115"/>
      <c r="BS1572" s="115"/>
      <c r="BT1572" s="115"/>
      <c r="BU1572" s="115"/>
      <c r="BV1572" s="115"/>
      <c r="BW1572" s="115"/>
      <c r="BX1572" s="115"/>
      <c r="BY1572" s="115"/>
      <c r="BZ1572" s="115"/>
      <c r="CA1572" s="115"/>
      <c r="CB1572" s="115"/>
      <c r="CC1572" s="201"/>
      <c r="CD1572" s="201"/>
      <c r="CE1572" s="201"/>
      <c r="CG1572" s="223"/>
      <c r="CH1572" s="223"/>
      <c r="CI1572" s="223"/>
      <c r="CJ1572" s="223"/>
      <c r="CK1572" s="223"/>
      <c r="CL1572" s="223"/>
      <c r="CM1572" s="223"/>
      <c r="CN1572" s="223"/>
      <c r="CO1572" s="223"/>
      <c r="CP1572" s="223"/>
      <c r="CQ1572" s="223"/>
      <c r="CR1572" s="223"/>
      <c r="CS1572" s="223"/>
      <c r="CT1572" s="223"/>
      <c r="CU1572" s="223"/>
      <c r="CV1572" s="223"/>
      <c r="CW1572" s="201"/>
      <c r="CX1572" s="201"/>
    </row>
    <row r="1573" spans="3:102">
      <c r="C1573" s="116"/>
      <c r="E1573" s="205"/>
      <c r="F1573" s="205"/>
      <c r="G1573" s="205"/>
      <c r="H1573" s="205"/>
      <c r="I1573" s="205"/>
      <c r="K1573" s="114"/>
      <c r="L1573" s="114"/>
      <c r="M1573" s="114"/>
      <c r="N1573" s="114"/>
      <c r="O1573" s="114"/>
      <c r="Q1573" s="115"/>
      <c r="R1573" s="115"/>
      <c r="S1573" s="115"/>
      <c r="T1573" s="115"/>
      <c r="U1573" s="115"/>
      <c r="W1573" s="223"/>
      <c r="Z1573" s="205"/>
      <c r="AA1573" s="204"/>
      <c r="AB1573" s="204"/>
      <c r="AC1573" s="114"/>
      <c r="AD1573" s="221"/>
      <c r="AE1573" s="221"/>
      <c r="AF1573" s="115"/>
      <c r="AG1573" s="115"/>
      <c r="AH1573" s="115"/>
      <c r="AI1573" s="115"/>
      <c r="AJ1573" s="115"/>
      <c r="AK1573" s="202"/>
      <c r="AL1573" s="222"/>
      <c r="AO1573" s="205"/>
      <c r="AP1573" s="205"/>
      <c r="AQ1573" s="205"/>
      <c r="AR1573" s="205"/>
      <c r="AS1573" s="205"/>
      <c r="AT1573" s="205"/>
      <c r="AU1573" s="205"/>
      <c r="AV1573" s="205"/>
      <c r="AW1573" s="205"/>
      <c r="AX1573" s="205"/>
      <c r="AY1573" s="205"/>
      <c r="AZ1573" s="205"/>
      <c r="BA1573" s="205"/>
      <c r="BB1573" s="205"/>
      <c r="BC1573" s="205"/>
      <c r="BD1573" s="205"/>
      <c r="BE1573" s="215"/>
      <c r="BF1573" s="215"/>
      <c r="BG1573" s="215"/>
      <c r="BH1573" s="201"/>
      <c r="BJ1573" s="114"/>
      <c r="BK1573" s="114"/>
      <c r="BL1573" s="114"/>
      <c r="BM1573" s="114"/>
      <c r="BN1573" s="114"/>
      <c r="BP1573" s="114"/>
      <c r="BQ1573" s="115"/>
      <c r="BR1573" s="115"/>
      <c r="BS1573" s="115"/>
      <c r="BT1573" s="115"/>
      <c r="BU1573" s="115"/>
      <c r="BV1573" s="115"/>
      <c r="BW1573" s="115"/>
      <c r="BX1573" s="115"/>
      <c r="BY1573" s="115"/>
      <c r="BZ1573" s="115"/>
      <c r="CA1573" s="115"/>
      <c r="CB1573" s="115"/>
      <c r="CC1573" s="201"/>
      <c r="CD1573" s="201"/>
      <c r="CE1573" s="201"/>
      <c r="CG1573" s="223"/>
      <c r="CH1573" s="223"/>
      <c r="CI1573" s="223"/>
      <c r="CJ1573" s="223"/>
      <c r="CK1573" s="223"/>
      <c r="CL1573" s="223"/>
      <c r="CM1573" s="223"/>
      <c r="CN1573" s="223"/>
      <c r="CO1573" s="223"/>
      <c r="CP1573" s="223"/>
      <c r="CQ1573" s="223"/>
      <c r="CR1573" s="223"/>
      <c r="CS1573" s="223"/>
      <c r="CT1573" s="223"/>
      <c r="CU1573" s="223"/>
      <c r="CV1573" s="223"/>
      <c r="CW1573" s="201"/>
      <c r="CX1573" s="201"/>
    </row>
    <row r="1574" spans="3:102">
      <c r="C1574" s="116"/>
      <c r="E1574" s="205"/>
      <c r="F1574" s="205"/>
      <c r="G1574" s="205"/>
      <c r="H1574" s="205"/>
      <c r="I1574" s="205"/>
      <c r="K1574" s="114"/>
      <c r="L1574" s="114"/>
      <c r="M1574" s="114"/>
      <c r="N1574" s="114"/>
      <c r="O1574" s="114"/>
      <c r="Q1574" s="115"/>
      <c r="R1574" s="115"/>
      <c r="S1574" s="115"/>
      <c r="T1574" s="115"/>
      <c r="U1574" s="115"/>
      <c r="W1574" s="223"/>
      <c r="Z1574" s="205"/>
      <c r="AA1574" s="204"/>
      <c r="AB1574" s="204"/>
      <c r="AC1574" s="114"/>
      <c r="AD1574" s="221"/>
      <c r="AE1574" s="221"/>
      <c r="AF1574" s="115"/>
      <c r="AG1574" s="115"/>
      <c r="AH1574" s="115"/>
      <c r="AI1574" s="115"/>
      <c r="AJ1574" s="115"/>
      <c r="AK1574" s="202"/>
      <c r="AL1574" s="222"/>
      <c r="AO1574" s="205"/>
      <c r="AP1574" s="205"/>
      <c r="AQ1574" s="205"/>
      <c r="AR1574" s="205"/>
      <c r="AS1574" s="205"/>
      <c r="AT1574" s="205"/>
      <c r="AU1574" s="205"/>
      <c r="AV1574" s="205"/>
      <c r="AW1574" s="205"/>
      <c r="AX1574" s="205"/>
      <c r="AY1574" s="205"/>
      <c r="AZ1574" s="205"/>
      <c r="BA1574" s="205"/>
      <c r="BB1574" s="205"/>
      <c r="BC1574" s="205"/>
      <c r="BD1574" s="205"/>
      <c r="BE1574" s="215"/>
      <c r="BF1574" s="215"/>
      <c r="BG1574" s="215"/>
      <c r="BH1574" s="201"/>
      <c r="BJ1574" s="114"/>
      <c r="BK1574" s="114"/>
      <c r="BL1574" s="114"/>
      <c r="BM1574" s="114"/>
      <c r="BN1574" s="114"/>
      <c r="BP1574" s="114"/>
      <c r="BQ1574" s="115"/>
      <c r="BR1574" s="115"/>
      <c r="BS1574" s="115"/>
      <c r="BT1574" s="115"/>
      <c r="BU1574" s="115"/>
      <c r="BV1574" s="115"/>
      <c r="BW1574" s="115"/>
      <c r="BX1574" s="115"/>
      <c r="BY1574" s="115"/>
      <c r="BZ1574" s="115"/>
      <c r="CA1574" s="115"/>
      <c r="CB1574" s="115"/>
      <c r="CC1574" s="201"/>
      <c r="CD1574" s="201"/>
      <c r="CE1574" s="201"/>
      <c r="CG1574" s="223"/>
      <c r="CH1574" s="223"/>
      <c r="CI1574" s="223"/>
      <c r="CJ1574" s="223"/>
      <c r="CK1574" s="223"/>
      <c r="CL1574" s="223"/>
      <c r="CM1574" s="223"/>
      <c r="CN1574" s="223"/>
      <c r="CO1574" s="223"/>
      <c r="CP1574" s="223"/>
      <c r="CQ1574" s="223"/>
      <c r="CR1574" s="223"/>
      <c r="CS1574" s="223"/>
      <c r="CT1574" s="223"/>
      <c r="CU1574" s="223"/>
      <c r="CV1574" s="223"/>
      <c r="CW1574" s="201"/>
      <c r="CX1574" s="201"/>
    </row>
    <row r="1575" spans="3:102">
      <c r="C1575" s="116"/>
      <c r="E1575" s="205"/>
      <c r="F1575" s="205"/>
      <c r="G1575" s="205"/>
      <c r="H1575" s="205"/>
      <c r="I1575" s="205"/>
      <c r="K1575" s="114"/>
      <c r="L1575" s="114"/>
      <c r="M1575" s="114"/>
      <c r="N1575" s="114"/>
      <c r="O1575" s="114"/>
      <c r="Q1575" s="115"/>
      <c r="R1575" s="115"/>
      <c r="S1575" s="115"/>
      <c r="T1575" s="115"/>
      <c r="U1575" s="115"/>
      <c r="W1575" s="223"/>
      <c r="Z1575" s="205"/>
      <c r="AA1575" s="204"/>
      <c r="AB1575" s="204"/>
      <c r="AC1575" s="114"/>
      <c r="AD1575" s="221"/>
      <c r="AE1575" s="221"/>
      <c r="AF1575" s="115"/>
      <c r="AG1575" s="115"/>
      <c r="AH1575" s="115"/>
      <c r="AI1575" s="115"/>
      <c r="AJ1575" s="115"/>
      <c r="AK1575" s="202"/>
      <c r="AL1575" s="222"/>
      <c r="AO1575" s="205"/>
      <c r="AP1575" s="205"/>
      <c r="AQ1575" s="205"/>
      <c r="AR1575" s="205"/>
      <c r="AS1575" s="205"/>
      <c r="AT1575" s="205"/>
      <c r="AU1575" s="205"/>
      <c r="AV1575" s="205"/>
      <c r="AW1575" s="205"/>
      <c r="AX1575" s="205"/>
      <c r="AY1575" s="205"/>
      <c r="AZ1575" s="205"/>
      <c r="BA1575" s="205"/>
      <c r="BB1575" s="205"/>
      <c r="BC1575" s="205"/>
      <c r="BD1575" s="205"/>
      <c r="BE1575" s="215"/>
      <c r="BF1575" s="215"/>
      <c r="BG1575" s="215"/>
      <c r="BH1575" s="201"/>
      <c r="BJ1575" s="114"/>
      <c r="BK1575" s="114"/>
      <c r="BL1575" s="114"/>
      <c r="BM1575" s="114"/>
      <c r="BN1575" s="114"/>
      <c r="BP1575" s="114"/>
      <c r="BQ1575" s="115"/>
      <c r="BR1575" s="115"/>
      <c r="BS1575" s="115"/>
      <c r="BT1575" s="115"/>
      <c r="BU1575" s="115"/>
      <c r="BV1575" s="115"/>
      <c r="BW1575" s="115"/>
      <c r="BX1575" s="115"/>
      <c r="BY1575" s="115"/>
      <c r="BZ1575" s="115"/>
      <c r="CA1575" s="115"/>
      <c r="CB1575" s="115"/>
      <c r="CC1575" s="201"/>
      <c r="CD1575" s="201"/>
      <c r="CE1575" s="201"/>
      <c r="CG1575" s="223"/>
      <c r="CH1575" s="223"/>
      <c r="CI1575" s="223"/>
      <c r="CJ1575" s="223"/>
      <c r="CK1575" s="223"/>
      <c r="CL1575" s="223"/>
      <c r="CM1575" s="223"/>
      <c r="CN1575" s="223"/>
      <c r="CO1575" s="223"/>
      <c r="CP1575" s="223"/>
      <c r="CQ1575" s="223"/>
      <c r="CR1575" s="223"/>
      <c r="CS1575" s="223"/>
      <c r="CT1575" s="223"/>
      <c r="CU1575" s="223"/>
      <c r="CV1575" s="223"/>
      <c r="CW1575" s="201"/>
      <c r="CX1575" s="201"/>
    </row>
    <row r="1576" spans="3:102">
      <c r="C1576" s="116"/>
      <c r="E1576" s="205"/>
      <c r="F1576" s="205"/>
      <c r="G1576" s="205"/>
      <c r="H1576" s="205"/>
      <c r="I1576" s="205"/>
      <c r="K1576" s="114"/>
      <c r="L1576" s="114"/>
      <c r="M1576" s="114"/>
      <c r="N1576" s="114"/>
      <c r="O1576" s="114"/>
      <c r="Q1576" s="115"/>
      <c r="R1576" s="115"/>
      <c r="S1576" s="115"/>
      <c r="T1576" s="115"/>
      <c r="U1576" s="115"/>
      <c r="W1576" s="223"/>
      <c r="Z1576" s="205"/>
      <c r="AA1576" s="204"/>
      <c r="AB1576" s="204"/>
      <c r="AC1576" s="114"/>
      <c r="AD1576" s="221"/>
      <c r="AE1576" s="221"/>
      <c r="AF1576" s="115"/>
      <c r="AG1576" s="115"/>
      <c r="AH1576" s="115"/>
      <c r="AI1576" s="115"/>
      <c r="AJ1576" s="115"/>
      <c r="AK1576" s="202"/>
      <c r="AL1576" s="222"/>
      <c r="AO1576" s="205"/>
      <c r="AP1576" s="205"/>
      <c r="AQ1576" s="205"/>
      <c r="AR1576" s="205"/>
      <c r="AS1576" s="205"/>
      <c r="AT1576" s="205"/>
      <c r="AU1576" s="205"/>
      <c r="AV1576" s="205"/>
      <c r="AW1576" s="205"/>
      <c r="AX1576" s="205"/>
      <c r="AY1576" s="205"/>
      <c r="AZ1576" s="205"/>
      <c r="BA1576" s="205"/>
      <c r="BB1576" s="205"/>
      <c r="BC1576" s="205"/>
      <c r="BD1576" s="205"/>
      <c r="BE1576" s="215"/>
      <c r="BF1576" s="215"/>
      <c r="BG1576" s="215"/>
      <c r="BH1576" s="201"/>
      <c r="BJ1576" s="114"/>
      <c r="BK1576" s="114"/>
      <c r="BL1576" s="114"/>
      <c r="BM1576" s="114"/>
      <c r="BN1576" s="114"/>
      <c r="BP1576" s="114"/>
      <c r="BQ1576" s="115"/>
      <c r="BR1576" s="115"/>
      <c r="BS1576" s="115"/>
      <c r="BT1576" s="115"/>
      <c r="BU1576" s="115"/>
      <c r="BV1576" s="115"/>
      <c r="BW1576" s="115"/>
      <c r="BX1576" s="115"/>
      <c r="BY1576" s="115"/>
      <c r="BZ1576" s="115"/>
      <c r="CA1576" s="115"/>
      <c r="CB1576" s="115"/>
      <c r="CC1576" s="201"/>
      <c r="CD1576" s="201"/>
      <c r="CE1576" s="201"/>
      <c r="CG1576" s="223"/>
      <c r="CH1576" s="223"/>
      <c r="CI1576" s="223"/>
      <c r="CJ1576" s="223"/>
      <c r="CK1576" s="223"/>
      <c r="CL1576" s="223"/>
      <c r="CM1576" s="223"/>
      <c r="CN1576" s="223"/>
      <c r="CO1576" s="223"/>
      <c r="CP1576" s="223"/>
      <c r="CQ1576" s="223"/>
      <c r="CR1576" s="223"/>
      <c r="CS1576" s="223"/>
      <c r="CT1576" s="223"/>
      <c r="CU1576" s="223"/>
      <c r="CV1576" s="223"/>
      <c r="CW1576" s="201"/>
      <c r="CX1576" s="201"/>
    </row>
    <row r="1577" spans="3:102">
      <c r="C1577" s="116"/>
      <c r="E1577" s="205"/>
      <c r="F1577" s="205"/>
      <c r="G1577" s="205"/>
      <c r="H1577" s="205"/>
      <c r="I1577" s="205"/>
      <c r="K1577" s="114"/>
      <c r="L1577" s="114"/>
      <c r="M1577" s="114"/>
      <c r="N1577" s="114"/>
      <c r="O1577" s="114"/>
      <c r="Q1577" s="115"/>
      <c r="R1577" s="115"/>
      <c r="S1577" s="115"/>
      <c r="T1577" s="115"/>
      <c r="U1577" s="115"/>
      <c r="W1577" s="223"/>
      <c r="Z1577" s="205"/>
      <c r="AA1577" s="204"/>
      <c r="AB1577" s="204"/>
      <c r="AC1577" s="114"/>
      <c r="AD1577" s="221"/>
      <c r="AE1577" s="221"/>
      <c r="AF1577" s="115"/>
      <c r="AG1577" s="115"/>
      <c r="AH1577" s="115"/>
      <c r="AI1577" s="115"/>
      <c r="AJ1577" s="115"/>
      <c r="AK1577" s="202"/>
      <c r="AL1577" s="222"/>
      <c r="AO1577" s="205"/>
      <c r="AP1577" s="205"/>
      <c r="AQ1577" s="205"/>
      <c r="AR1577" s="205"/>
      <c r="AS1577" s="205"/>
      <c r="AT1577" s="205"/>
      <c r="AU1577" s="205"/>
      <c r="AV1577" s="205"/>
      <c r="AW1577" s="205"/>
      <c r="AX1577" s="205"/>
      <c r="AY1577" s="205"/>
      <c r="AZ1577" s="205"/>
      <c r="BA1577" s="205"/>
      <c r="BB1577" s="205"/>
      <c r="BC1577" s="205"/>
      <c r="BD1577" s="205"/>
      <c r="BE1577" s="215"/>
      <c r="BF1577" s="215"/>
      <c r="BG1577" s="215"/>
      <c r="BH1577" s="201"/>
      <c r="BJ1577" s="114"/>
      <c r="BK1577" s="114"/>
      <c r="BL1577" s="114"/>
      <c r="BM1577" s="114"/>
      <c r="BN1577" s="114"/>
      <c r="BP1577" s="114"/>
      <c r="BQ1577" s="115"/>
      <c r="BR1577" s="115"/>
      <c r="BS1577" s="115"/>
      <c r="BT1577" s="115"/>
      <c r="BU1577" s="115"/>
      <c r="BV1577" s="115"/>
      <c r="BW1577" s="115"/>
      <c r="BX1577" s="115"/>
      <c r="BY1577" s="115"/>
      <c r="BZ1577" s="115"/>
      <c r="CA1577" s="115"/>
      <c r="CB1577" s="115"/>
      <c r="CC1577" s="201"/>
      <c r="CD1577" s="201"/>
      <c r="CE1577" s="201"/>
      <c r="CG1577" s="223"/>
      <c r="CH1577" s="223"/>
      <c r="CI1577" s="223"/>
      <c r="CJ1577" s="223"/>
      <c r="CK1577" s="223"/>
      <c r="CL1577" s="223"/>
      <c r="CM1577" s="223"/>
      <c r="CN1577" s="223"/>
      <c r="CO1577" s="223"/>
      <c r="CP1577" s="223"/>
      <c r="CQ1577" s="223"/>
      <c r="CR1577" s="223"/>
      <c r="CS1577" s="223"/>
      <c r="CT1577" s="223"/>
      <c r="CU1577" s="223"/>
      <c r="CV1577" s="223"/>
      <c r="CW1577" s="201"/>
      <c r="CX1577" s="201"/>
    </row>
    <row r="1578" spans="3:102">
      <c r="C1578" s="116"/>
      <c r="E1578" s="205"/>
      <c r="F1578" s="205"/>
      <c r="G1578" s="205"/>
      <c r="H1578" s="205"/>
      <c r="I1578" s="205"/>
      <c r="K1578" s="114"/>
      <c r="L1578" s="114"/>
      <c r="M1578" s="114"/>
      <c r="N1578" s="114"/>
      <c r="O1578" s="114"/>
      <c r="Q1578" s="115"/>
      <c r="R1578" s="115"/>
      <c r="S1578" s="115"/>
      <c r="T1578" s="115"/>
      <c r="U1578" s="115"/>
      <c r="W1578" s="223"/>
      <c r="Z1578" s="205"/>
      <c r="AA1578" s="204"/>
      <c r="AB1578" s="204"/>
      <c r="AC1578" s="114"/>
      <c r="AD1578" s="221"/>
      <c r="AE1578" s="221"/>
      <c r="AF1578" s="115"/>
      <c r="AG1578" s="115"/>
      <c r="AH1578" s="115"/>
      <c r="AI1578" s="115"/>
      <c r="AJ1578" s="115"/>
      <c r="AK1578" s="202"/>
      <c r="AL1578" s="222"/>
      <c r="AO1578" s="205"/>
      <c r="AP1578" s="205"/>
      <c r="AQ1578" s="205"/>
      <c r="AR1578" s="205"/>
      <c r="AS1578" s="205"/>
      <c r="AT1578" s="205"/>
      <c r="AU1578" s="205"/>
      <c r="AV1578" s="205"/>
      <c r="AW1578" s="205"/>
      <c r="AX1578" s="205"/>
      <c r="AY1578" s="205"/>
      <c r="AZ1578" s="205"/>
      <c r="BA1578" s="205"/>
      <c r="BB1578" s="205"/>
      <c r="BC1578" s="205"/>
      <c r="BD1578" s="205"/>
      <c r="BE1578" s="215"/>
      <c r="BF1578" s="215"/>
      <c r="BG1578" s="215"/>
      <c r="BH1578" s="201"/>
      <c r="BJ1578" s="114"/>
      <c r="BK1578" s="114"/>
      <c r="BL1578" s="114"/>
      <c r="BM1578" s="114"/>
      <c r="BN1578" s="114"/>
      <c r="BP1578" s="114"/>
      <c r="BQ1578" s="115"/>
      <c r="BR1578" s="115"/>
      <c r="BS1578" s="115"/>
      <c r="BT1578" s="115"/>
      <c r="BU1578" s="115"/>
      <c r="BV1578" s="115"/>
      <c r="BW1578" s="115"/>
      <c r="BX1578" s="115"/>
      <c r="BY1578" s="115"/>
      <c r="BZ1578" s="115"/>
      <c r="CA1578" s="115"/>
      <c r="CB1578" s="115"/>
      <c r="CC1578" s="201"/>
      <c r="CD1578" s="201"/>
      <c r="CE1578" s="201"/>
      <c r="CG1578" s="223"/>
      <c r="CH1578" s="223"/>
      <c r="CI1578" s="223"/>
      <c r="CJ1578" s="223"/>
      <c r="CK1578" s="223"/>
      <c r="CL1578" s="223"/>
      <c r="CM1578" s="223"/>
      <c r="CN1578" s="223"/>
      <c r="CO1578" s="223"/>
      <c r="CP1578" s="223"/>
      <c r="CQ1578" s="223"/>
      <c r="CR1578" s="223"/>
      <c r="CS1578" s="223"/>
      <c r="CT1578" s="223"/>
      <c r="CU1578" s="223"/>
      <c r="CV1578" s="223"/>
      <c r="CW1578" s="201"/>
      <c r="CX1578" s="201"/>
    </row>
    <row r="1579" spans="3:102">
      <c r="C1579" s="116"/>
      <c r="E1579" s="205"/>
      <c r="F1579" s="205"/>
      <c r="G1579" s="205"/>
      <c r="H1579" s="205"/>
      <c r="I1579" s="205"/>
      <c r="K1579" s="114"/>
      <c r="L1579" s="114"/>
      <c r="M1579" s="114"/>
      <c r="N1579" s="114"/>
      <c r="O1579" s="114"/>
      <c r="Q1579" s="115"/>
      <c r="R1579" s="115"/>
      <c r="S1579" s="115"/>
      <c r="T1579" s="115"/>
      <c r="U1579" s="115"/>
      <c r="W1579" s="223"/>
      <c r="Z1579" s="205"/>
      <c r="AA1579" s="204"/>
      <c r="AB1579" s="204"/>
      <c r="AC1579" s="114"/>
      <c r="AD1579" s="221"/>
      <c r="AE1579" s="221"/>
      <c r="AF1579" s="115"/>
      <c r="AG1579" s="115"/>
      <c r="AH1579" s="115"/>
      <c r="AI1579" s="115"/>
      <c r="AJ1579" s="115"/>
      <c r="AK1579" s="202"/>
      <c r="AL1579" s="222"/>
      <c r="AO1579" s="205"/>
      <c r="AP1579" s="205"/>
      <c r="AQ1579" s="205"/>
      <c r="AR1579" s="205"/>
      <c r="AS1579" s="205"/>
      <c r="AT1579" s="205"/>
      <c r="AU1579" s="205"/>
      <c r="AV1579" s="205"/>
      <c r="AW1579" s="205"/>
      <c r="AX1579" s="205"/>
      <c r="AY1579" s="205"/>
      <c r="AZ1579" s="205"/>
      <c r="BA1579" s="205"/>
      <c r="BB1579" s="205"/>
      <c r="BC1579" s="205"/>
      <c r="BD1579" s="205"/>
      <c r="BE1579" s="215"/>
      <c r="BF1579" s="215"/>
      <c r="BG1579" s="215"/>
      <c r="BH1579" s="201"/>
      <c r="BJ1579" s="114"/>
      <c r="BK1579" s="114"/>
      <c r="BL1579" s="114"/>
      <c r="BM1579" s="114"/>
      <c r="BN1579" s="114"/>
      <c r="BP1579" s="114"/>
      <c r="BQ1579" s="115"/>
      <c r="BR1579" s="115"/>
      <c r="BS1579" s="115"/>
      <c r="BT1579" s="115"/>
      <c r="BU1579" s="115"/>
      <c r="BV1579" s="115"/>
      <c r="BW1579" s="115"/>
      <c r="BX1579" s="115"/>
      <c r="BY1579" s="115"/>
      <c r="BZ1579" s="115"/>
      <c r="CA1579" s="115"/>
      <c r="CB1579" s="115"/>
      <c r="CC1579" s="201"/>
      <c r="CD1579" s="201"/>
      <c r="CE1579" s="201"/>
      <c r="CG1579" s="223"/>
      <c r="CH1579" s="223"/>
      <c r="CI1579" s="223"/>
      <c r="CJ1579" s="223"/>
      <c r="CK1579" s="223"/>
      <c r="CL1579" s="223"/>
      <c r="CM1579" s="223"/>
      <c r="CN1579" s="223"/>
      <c r="CO1579" s="223"/>
      <c r="CP1579" s="223"/>
      <c r="CQ1579" s="223"/>
      <c r="CR1579" s="223"/>
      <c r="CS1579" s="223"/>
      <c r="CT1579" s="223"/>
      <c r="CU1579" s="223"/>
      <c r="CV1579" s="223"/>
      <c r="CW1579" s="201"/>
      <c r="CX1579" s="201"/>
    </row>
    <row r="1580" spans="3:102">
      <c r="C1580" s="116"/>
      <c r="E1580" s="205"/>
      <c r="F1580" s="205"/>
      <c r="G1580" s="205"/>
      <c r="H1580" s="205"/>
      <c r="I1580" s="205"/>
      <c r="K1580" s="114"/>
      <c r="L1580" s="114"/>
      <c r="M1580" s="114"/>
      <c r="N1580" s="114"/>
      <c r="O1580" s="114"/>
      <c r="Q1580" s="115"/>
      <c r="R1580" s="115"/>
      <c r="S1580" s="115"/>
      <c r="T1580" s="115"/>
      <c r="U1580" s="115"/>
      <c r="W1580" s="223"/>
      <c r="Z1580" s="205"/>
      <c r="AA1580" s="204"/>
      <c r="AB1580" s="204"/>
      <c r="AC1580" s="114"/>
      <c r="AD1580" s="221"/>
      <c r="AE1580" s="221"/>
      <c r="AF1580" s="115"/>
      <c r="AG1580" s="115"/>
      <c r="AH1580" s="115"/>
      <c r="AI1580" s="115"/>
      <c r="AJ1580" s="115"/>
      <c r="AK1580" s="202"/>
      <c r="AL1580" s="222"/>
      <c r="AO1580" s="205"/>
      <c r="AP1580" s="205"/>
      <c r="AQ1580" s="205"/>
      <c r="AR1580" s="205"/>
      <c r="AS1580" s="205"/>
      <c r="AT1580" s="205"/>
      <c r="AU1580" s="205"/>
      <c r="AV1580" s="205"/>
      <c r="AW1580" s="205"/>
      <c r="AX1580" s="205"/>
      <c r="AY1580" s="205"/>
      <c r="AZ1580" s="205"/>
      <c r="BA1580" s="205"/>
      <c r="BB1580" s="205"/>
      <c r="BC1580" s="205"/>
      <c r="BD1580" s="205"/>
      <c r="BE1580" s="215"/>
      <c r="BF1580" s="215"/>
      <c r="BG1580" s="215"/>
      <c r="BH1580" s="201"/>
      <c r="BJ1580" s="114"/>
      <c r="BK1580" s="114"/>
      <c r="BL1580" s="114"/>
      <c r="BM1580" s="114"/>
      <c r="BN1580" s="114"/>
      <c r="BP1580" s="114"/>
      <c r="BQ1580" s="115"/>
      <c r="BR1580" s="115"/>
      <c r="BS1580" s="115"/>
      <c r="BT1580" s="115"/>
      <c r="BU1580" s="115"/>
      <c r="BV1580" s="115"/>
      <c r="BW1580" s="115"/>
      <c r="BX1580" s="115"/>
      <c r="BY1580" s="115"/>
      <c r="BZ1580" s="115"/>
      <c r="CA1580" s="115"/>
      <c r="CB1580" s="115"/>
      <c r="CC1580" s="201"/>
      <c r="CD1580" s="201"/>
      <c r="CE1580" s="201"/>
      <c r="CG1580" s="223"/>
      <c r="CH1580" s="223"/>
      <c r="CI1580" s="223"/>
      <c r="CJ1580" s="223"/>
      <c r="CK1580" s="223"/>
      <c r="CL1580" s="223"/>
      <c r="CM1580" s="223"/>
      <c r="CN1580" s="223"/>
      <c r="CO1580" s="223"/>
      <c r="CP1580" s="223"/>
      <c r="CQ1580" s="223"/>
      <c r="CR1580" s="223"/>
      <c r="CS1580" s="223"/>
      <c r="CT1580" s="223"/>
      <c r="CU1580" s="223"/>
      <c r="CV1580" s="223"/>
      <c r="CW1580" s="201"/>
      <c r="CX1580" s="201"/>
    </row>
    <row r="1581" spans="3:102">
      <c r="C1581" s="116"/>
      <c r="E1581" s="205"/>
      <c r="F1581" s="205"/>
      <c r="G1581" s="205"/>
      <c r="H1581" s="205"/>
      <c r="I1581" s="205"/>
      <c r="K1581" s="114"/>
      <c r="L1581" s="114"/>
      <c r="M1581" s="114"/>
      <c r="N1581" s="114"/>
      <c r="O1581" s="114"/>
      <c r="Q1581" s="115"/>
      <c r="R1581" s="115"/>
      <c r="S1581" s="115"/>
      <c r="T1581" s="115"/>
      <c r="U1581" s="115"/>
      <c r="W1581" s="223"/>
      <c r="Z1581" s="205"/>
      <c r="AA1581" s="204"/>
      <c r="AB1581" s="204"/>
      <c r="AC1581" s="114"/>
      <c r="AD1581" s="221"/>
      <c r="AE1581" s="221"/>
      <c r="AF1581" s="115"/>
      <c r="AG1581" s="115"/>
      <c r="AH1581" s="115"/>
      <c r="AI1581" s="115"/>
      <c r="AJ1581" s="115"/>
      <c r="AK1581" s="202"/>
      <c r="AL1581" s="222"/>
      <c r="AO1581" s="205"/>
      <c r="AP1581" s="205"/>
      <c r="AQ1581" s="205"/>
      <c r="AR1581" s="205"/>
      <c r="AS1581" s="205"/>
      <c r="AT1581" s="205"/>
      <c r="AU1581" s="205"/>
      <c r="AV1581" s="205"/>
      <c r="AW1581" s="205"/>
      <c r="AX1581" s="205"/>
      <c r="AY1581" s="205"/>
      <c r="AZ1581" s="205"/>
      <c r="BA1581" s="205"/>
      <c r="BB1581" s="205"/>
      <c r="BC1581" s="205"/>
      <c r="BD1581" s="205"/>
      <c r="BE1581" s="215"/>
      <c r="BF1581" s="215"/>
      <c r="BG1581" s="215"/>
      <c r="BH1581" s="201"/>
      <c r="BJ1581" s="114"/>
      <c r="BK1581" s="114"/>
      <c r="BL1581" s="114"/>
      <c r="BM1581" s="114"/>
      <c r="BN1581" s="114"/>
      <c r="BP1581" s="114"/>
      <c r="BQ1581" s="115"/>
      <c r="BR1581" s="115"/>
      <c r="BS1581" s="115"/>
      <c r="BT1581" s="115"/>
      <c r="BU1581" s="115"/>
      <c r="BV1581" s="115"/>
      <c r="BW1581" s="115"/>
      <c r="BX1581" s="115"/>
      <c r="BY1581" s="115"/>
      <c r="BZ1581" s="115"/>
      <c r="CA1581" s="115"/>
      <c r="CB1581" s="115"/>
      <c r="CC1581" s="201"/>
      <c r="CD1581" s="201"/>
      <c r="CE1581" s="201"/>
      <c r="CG1581" s="223"/>
      <c r="CH1581" s="223"/>
      <c r="CI1581" s="223"/>
      <c r="CJ1581" s="223"/>
      <c r="CK1581" s="223"/>
      <c r="CL1581" s="223"/>
      <c r="CM1581" s="223"/>
      <c r="CN1581" s="223"/>
      <c r="CO1581" s="223"/>
      <c r="CP1581" s="223"/>
      <c r="CQ1581" s="223"/>
      <c r="CR1581" s="223"/>
      <c r="CS1581" s="223"/>
      <c r="CT1581" s="223"/>
      <c r="CU1581" s="223"/>
      <c r="CV1581" s="223"/>
      <c r="CW1581" s="201"/>
      <c r="CX1581" s="201"/>
    </row>
    <row r="1582" spans="3:102">
      <c r="C1582" s="116"/>
      <c r="E1582" s="205"/>
      <c r="F1582" s="205"/>
      <c r="G1582" s="205"/>
      <c r="H1582" s="205"/>
      <c r="I1582" s="205"/>
      <c r="K1582" s="114"/>
      <c r="L1582" s="114"/>
      <c r="M1582" s="114"/>
      <c r="N1582" s="114"/>
      <c r="O1582" s="114"/>
      <c r="Q1582" s="115"/>
      <c r="R1582" s="115"/>
      <c r="S1582" s="115"/>
      <c r="T1582" s="115"/>
      <c r="U1582" s="115"/>
      <c r="W1582" s="223"/>
      <c r="Z1582" s="205"/>
      <c r="AA1582" s="204"/>
      <c r="AB1582" s="204"/>
      <c r="AC1582" s="114"/>
      <c r="AD1582" s="221"/>
      <c r="AE1582" s="221"/>
      <c r="AF1582" s="115"/>
      <c r="AG1582" s="115"/>
      <c r="AH1582" s="115"/>
      <c r="AI1582" s="115"/>
      <c r="AJ1582" s="115"/>
      <c r="AK1582" s="202"/>
      <c r="AL1582" s="222"/>
      <c r="AO1582" s="205"/>
      <c r="AP1582" s="205"/>
      <c r="AQ1582" s="205"/>
      <c r="AR1582" s="205"/>
      <c r="AS1582" s="205"/>
      <c r="AT1582" s="205"/>
      <c r="AU1582" s="205"/>
      <c r="AV1582" s="205"/>
      <c r="AW1582" s="205"/>
      <c r="AX1582" s="205"/>
      <c r="AY1582" s="205"/>
      <c r="AZ1582" s="205"/>
      <c r="BA1582" s="205"/>
      <c r="BB1582" s="205"/>
      <c r="BC1582" s="205"/>
      <c r="BD1582" s="205"/>
      <c r="BE1582" s="215"/>
      <c r="BF1582" s="215"/>
      <c r="BG1582" s="215"/>
      <c r="BH1582" s="201"/>
      <c r="BJ1582" s="114"/>
      <c r="BK1582" s="114"/>
      <c r="BL1582" s="114"/>
      <c r="BM1582" s="114"/>
      <c r="BN1582" s="114"/>
      <c r="BP1582" s="114"/>
      <c r="BQ1582" s="115"/>
      <c r="BR1582" s="115"/>
      <c r="BS1582" s="115"/>
      <c r="BT1582" s="115"/>
      <c r="BU1582" s="115"/>
      <c r="BV1582" s="115"/>
      <c r="BW1582" s="115"/>
      <c r="BX1582" s="115"/>
      <c r="BY1582" s="115"/>
      <c r="BZ1582" s="115"/>
      <c r="CA1582" s="115"/>
      <c r="CB1582" s="115"/>
      <c r="CC1582" s="201"/>
      <c r="CD1582" s="201"/>
      <c r="CE1582" s="201"/>
      <c r="CG1582" s="223"/>
      <c r="CH1582" s="223"/>
      <c r="CI1582" s="223"/>
      <c r="CJ1582" s="223"/>
      <c r="CK1582" s="223"/>
      <c r="CL1582" s="223"/>
      <c r="CM1582" s="223"/>
      <c r="CN1582" s="223"/>
      <c r="CO1582" s="223"/>
      <c r="CP1582" s="223"/>
      <c r="CQ1582" s="223"/>
      <c r="CR1582" s="223"/>
      <c r="CS1582" s="223"/>
      <c r="CT1582" s="223"/>
      <c r="CU1582" s="223"/>
      <c r="CV1582" s="223"/>
      <c r="CW1582" s="201"/>
      <c r="CX1582" s="201"/>
    </row>
    <row r="1583" spans="3:102">
      <c r="C1583" s="116"/>
      <c r="E1583" s="205"/>
      <c r="F1583" s="205"/>
      <c r="G1583" s="205"/>
      <c r="H1583" s="205"/>
      <c r="I1583" s="205"/>
      <c r="K1583" s="114"/>
      <c r="L1583" s="114"/>
      <c r="M1583" s="114"/>
      <c r="N1583" s="114"/>
      <c r="O1583" s="114"/>
      <c r="Q1583" s="115"/>
      <c r="R1583" s="115"/>
      <c r="S1583" s="115"/>
      <c r="T1583" s="115"/>
      <c r="U1583" s="115"/>
      <c r="W1583" s="223"/>
      <c r="Z1583" s="205"/>
      <c r="AA1583" s="204"/>
      <c r="AB1583" s="204"/>
      <c r="AC1583" s="114"/>
      <c r="AD1583" s="221"/>
      <c r="AE1583" s="221"/>
      <c r="AF1583" s="115"/>
      <c r="AG1583" s="115"/>
      <c r="AH1583" s="115"/>
      <c r="AI1583" s="115"/>
      <c r="AJ1583" s="115"/>
      <c r="AK1583" s="202"/>
      <c r="AL1583" s="222"/>
      <c r="AO1583" s="205"/>
      <c r="AP1583" s="205"/>
      <c r="AQ1583" s="205"/>
      <c r="AR1583" s="205"/>
      <c r="AS1583" s="205"/>
      <c r="AT1583" s="205"/>
      <c r="AU1583" s="205"/>
      <c r="AV1583" s="205"/>
      <c r="AW1583" s="205"/>
      <c r="AX1583" s="205"/>
      <c r="AY1583" s="205"/>
      <c r="AZ1583" s="205"/>
      <c r="BA1583" s="205"/>
      <c r="BB1583" s="205"/>
      <c r="BC1583" s="205"/>
      <c r="BD1583" s="205"/>
      <c r="BE1583" s="215"/>
      <c r="BF1583" s="215"/>
      <c r="BG1583" s="215"/>
      <c r="BH1583" s="201"/>
      <c r="BJ1583" s="114"/>
      <c r="BK1583" s="114"/>
      <c r="BL1583" s="114"/>
      <c r="BM1583" s="114"/>
      <c r="BN1583" s="114"/>
      <c r="BP1583" s="114"/>
      <c r="BQ1583" s="115"/>
      <c r="BR1583" s="115"/>
      <c r="BS1583" s="115"/>
      <c r="BT1583" s="115"/>
      <c r="BU1583" s="115"/>
      <c r="BV1583" s="115"/>
      <c r="BW1583" s="115"/>
      <c r="BX1583" s="115"/>
      <c r="BY1583" s="115"/>
      <c r="BZ1583" s="115"/>
      <c r="CA1583" s="115"/>
      <c r="CB1583" s="115"/>
      <c r="CC1583" s="201"/>
      <c r="CD1583" s="201"/>
      <c r="CE1583" s="201"/>
      <c r="CG1583" s="223"/>
      <c r="CH1583" s="223"/>
      <c r="CI1583" s="223"/>
      <c r="CJ1583" s="223"/>
      <c r="CK1583" s="223"/>
      <c r="CL1583" s="223"/>
      <c r="CM1583" s="223"/>
      <c r="CN1583" s="223"/>
      <c r="CO1583" s="223"/>
      <c r="CP1583" s="223"/>
      <c r="CQ1583" s="223"/>
      <c r="CR1583" s="223"/>
      <c r="CS1583" s="223"/>
      <c r="CT1583" s="223"/>
      <c r="CU1583" s="223"/>
      <c r="CV1583" s="223"/>
      <c r="CW1583" s="201"/>
      <c r="CX1583" s="201"/>
    </row>
    <row r="1584" spans="3:102">
      <c r="C1584" s="116"/>
      <c r="E1584" s="205"/>
      <c r="F1584" s="205"/>
      <c r="G1584" s="205"/>
      <c r="H1584" s="205"/>
      <c r="I1584" s="205"/>
      <c r="K1584" s="114"/>
      <c r="L1584" s="114"/>
      <c r="M1584" s="114"/>
      <c r="N1584" s="114"/>
      <c r="O1584" s="114"/>
      <c r="Q1584" s="115"/>
      <c r="R1584" s="115"/>
      <c r="S1584" s="115"/>
      <c r="T1584" s="115"/>
      <c r="U1584" s="115"/>
      <c r="W1584" s="223"/>
      <c r="Z1584" s="205"/>
      <c r="AA1584" s="204"/>
      <c r="AB1584" s="204"/>
      <c r="AC1584" s="114"/>
      <c r="AD1584" s="221"/>
      <c r="AE1584" s="221"/>
      <c r="AF1584" s="115"/>
      <c r="AG1584" s="115"/>
      <c r="AH1584" s="115"/>
      <c r="AI1584" s="115"/>
      <c r="AJ1584" s="115"/>
      <c r="AK1584" s="202"/>
      <c r="AL1584" s="222"/>
      <c r="AO1584" s="205"/>
      <c r="AP1584" s="205"/>
      <c r="AQ1584" s="205"/>
      <c r="AR1584" s="205"/>
      <c r="AS1584" s="205"/>
      <c r="AT1584" s="205"/>
      <c r="AU1584" s="205"/>
      <c r="AV1584" s="205"/>
      <c r="AW1584" s="205"/>
      <c r="AX1584" s="205"/>
      <c r="AY1584" s="205"/>
      <c r="AZ1584" s="205"/>
      <c r="BA1584" s="205"/>
      <c r="BB1584" s="205"/>
      <c r="BC1584" s="205"/>
      <c r="BD1584" s="205"/>
      <c r="BE1584" s="215"/>
      <c r="BF1584" s="215"/>
      <c r="BG1584" s="215"/>
      <c r="BH1584" s="201"/>
      <c r="BJ1584" s="114"/>
      <c r="BK1584" s="114"/>
      <c r="BL1584" s="114"/>
      <c r="BM1584" s="114"/>
      <c r="BN1584" s="114"/>
      <c r="BP1584" s="114"/>
      <c r="BQ1584" s="115"/>
      <c r="BR1584" s="115"/>
      <c r="BS1584" s="115"/>
      <c r="BT1584" s="115"/>
      <c r="BU1584" s="115"/>
      <c r="BV1584" s="115"/>
      <c r="BW1584" s="115"/>
      <c r="BX1584" s="115"/>
      <c r="BY1584" s="115"/>
      <c r="BZ1584" s="115"/>
      <c r="CA1584" s="115"/>
      <c r="CB1584" s="115"/>
      <c r="CC1584" s="201"/>
      <c r="CD1584" s="201"/>
      <c r="CE1584" s="201"/>
      <c r="CG1584" s="223"/>
      <c r="CH1584" s="223"/>
      <c r="CI1584" s="223"/>
      <c r="CJ1584" s="223"/>
      <c r="CK1584" s="223"/>
      <c r="CL1584" s="223"/>
      <c r="CM1584" s="223"/>
      <c r="CN1584" s="223"/>
      <c r="CO1584" s="223"/>
      <c r="CP1584" s="223"/>
      <c r="CQ1584" s="223"/>
      <c r="CR1584" s="223"/>
      <c r="CS1584" s="223"/>
      <c r="CT1584" s="223"/>
      <c r="CU1584" s="223"/>
      <c r="CV1584" s="223"/>
      <c r="CW1584" s="201"/>
      <c r="CX1584" s="201"/>
    </row>
    <row r="1585" spans="3:102">
      <c r="C1585" s="116"/>
      <c r="E1585" s="205"/>
      <c r="F1585" s="205"/>
      <c r="G1585" s="205"/>
      <c r="H1585" s="205"/>
      <c r="I1585" s="205"/>
      <c r="K1585" s="114"/>
      <c r="L1585" s="114"/>
      <c r="M1585" s="114"/>
      <c r="N1585" s="114"/>
      <c r="O1585" s="114"/>
      <c r="Q1585" s="115"/>
      <c r="R1585" s="115"/>
      <c r="S1585" s="115"/>
      <c r="T1585" s="115"/>
      <c r="U1585" s="115"/>
      <c r="W1585" s="223"/>
      <c r="Z1585" s="205"/>
      <c r="AA1585" s="204"/>
      <c r="AB1585" s="204"/>
      <c r="AC1585" s="114"/>
      <c r="AD1585" s="221"/>
      <c r="AE1585" s="221"/>
      <c r="AF1585" s="115"/>
      <c r="AG1585" s="115"/>
      <c r="AH1585" s="115"/>
      <c r="AI1585" s="115"/>
      <c r="AJ1585" s="115"/>
      <c r="AK1585" s="202"/>
      <c r="AL1585" s="222"/>
      <c r="AO1585" s="205"/>
      <c r="AP1585" s="205"/>
      <c r="AQ1585" s="205"/>
      <c r="AR1585" s="205"/>
      <c r="AS1585" s="205"/>
      <c r="AT1585" s="205"/>
      <c r="AU1585" s="205"/>
      <c r="AV1585" s="205"/>
      <c r="AW1585" s="205"/>
      <c r="AX1585" s="205"/>
      <c r="AY1585" s="205"/>
      <c r="AZ1585" s="205"/>
      <c r="BA1585" s="205"/>
      <c r="BB1585" s="205"/>
      <c r="BC1585" s="205"/>
      <c r="BD1585" s="205"/>
      <c r="BE1585" s="215"/>
      <c r="BF1585" s="215"/>
      <c r="BG1585" s="215"/>
      <c r="BH1585" s="201"/>
      <c r="BJ1585" s="114"/>
      <c r="BK1585" s="114"/>
      <c r="BL1585" s="114"/>
      <c r="BM1585" s="114"/>
      <c r="BN1585" s="114"/>
      <c r="BP1585" s="114"/>
      <c r="BQ1585" s="115"/>
      <c r="BR1585" s="115"/>
      <c r="BS1585" s="115"/>
      <c r="BT1585" s="115"/>
      <c r="BU1585" s="115"/>
      <c r="BV1585" s="115"/>
      <c r="BW1585" s="115"/>
      <c r="BX1585" s="115"/>
      <c r="BY1585" s="115"/>
      <c r="BZ1585" s="115"/>
      <c r="CA1585" s="115"/>
      <c r="CB1585" s="115"/>
      <c r="CC1585" s="201"/>
      <c r="CD1585" s="201"/>
      <c r="CE1585" s="201"/>
      <c r="CG1585" s="223"/>
      <c r="CH1585" s="223"/>
      <c r="CI1585" s="223"/>
      <c r="CJ1585" s="223"/>
      <c r="CK1585" s="223"/>
      <c r="CL1585" s="223"/>
      <c r="CM1585" s="223"/>
      <c r="CN1585" s="223"/>
      <c r="CO1585" s="223"/>
      <c r="CP1585" s="223"/>
      <c r="CQ1585" s="223"/>
      <c r="CR1585" s="223"/>
      <c r="CS1585" s="223"/>
      <c r="CT1585" s="223"/>
      <c r="CU1585" s="223"/>
      <c r="CV1585" s="223"/>
      <c r="CW1585" s="201"/>
      <c r="CX1585" s="201"/>
    </row>
    <row r="1586" spans="3:102">
      <c r="C1586" s="116"/>
      <c r="E1586" s="205"/>
      <c r="F1586" s="205"/>
      <c r="G1586" s="205"/>
      <c r="H1586" s="205"/>
      <c r="I1586" s="205"/>
      <c r="K1586" s="114"/>
      <c r="L1586" s="114"/>
      <c r="M1586" s="114"/>
      <c r="N1586" s="114"/>
      <c r="O1586" s="114"/>
      <c r="Q1586" s="115"/>
      <c r="R1586" s="115"/>
      <c r="S1586" s="115"/>
      <c r="T1586" s="115"/>
      <c r="U1586" s="115"/>
      <c r="W1586" s="223"/>
      <c r="Z1586" s="205"/>
      <c r="AA1586" s="204"/>
      <c r="AB1586" s="204"/>
      <c r="AC1586" s="114"/>
      <c r="AD1586" s="221"/>
      <c r="AE1586" s="221"/>
      <c r="AF1586" s="115"/>
      <c r="AG1586" s="115"/>
      <c r="AH1586" s="115"/>
      <c r="AI1586" s="115"/>
      <c r="AJ1586" s="115"/>
      <c r="AK1586" s="202"/>
      <c r="AL1586" s="222"/>
      <c r="AO1586" s="205"/>
      <c r="AP1586" s="205"/>
      <c r="AQ1586" s="205"/>
      <c r="AR1586" s="205"/>
      <c r="AS1586" s="205"/>
      <c r="AT1586" s="205"/>
      <c r="AU1586" s="205"/>
      <c r="AV1586" s="205"/>
      <c r="AW1586" s="205"/>
      <c r="AX1586" s="205"/>
      <c r="AY1586" s="205"/>
      <c r="AZ1586" s="205"/>
      <c r="BA1586" s="205"/>
      <c r="BB1586" s="205"/>
      <c r="BC1586" s="205"/>
      <c r="BD1586" s="205"/>
      <c r="BE1586" s="215"/>
      <c r="BF1586" s="215"/>
      <c r="BG1586" s="215"/>
      <c r="BH1586" s="201"/>
      <c r="BJ1586" s="114"/>
      <c r="BK1586" s="114"/>
      <c r="BL1586" s="114"/>
      <c r="BM1586" s="114"/>
      <c r="BN1586" s="114"/>
      <c r="BP1586" s="114"/>
      <c r="BQ1586" s="115"/>
      <c r="BR1586" s="115"/>
      <c r="BS1586" s="115"/>
      <c r="BT1586" s="115"/>
      <c r="BU1586" s="115"/>
      <c r="BV1586" s="115"/>
      <c r="BW1586" s="115"/>
      <c r="BX1586" s="115"/>
      <c r="BY1586" s="115"/>
      <c r="BZ1586" s="115"/>
      <c r="CA1586" s="115"/>
      <c r="CB1586" s="115"/>
      <c r="CC1586" s="201"/>
      <c r="CD1586" s="201"/>
      <c r="CE1586" s="201"/>
      <c r="CG1586" s="223"/>
      <c r="CH1586" s="223"/>
      <c r="CI1586" s="223"/>
      <c r="CJ1586" s="223"/>
      <c r="CK1586" s="223"/>
      <c r="CL1586" s="223"/>
      <c r="CM1586" s="223"/>
      <c r="CN1586" s="223"/>
      <c r="CO1586" s="223"/>
      <c r="CP1586" s="223"/>
      <c r="CQ1586" s="223"/>
      <c r="CR1586" s="223"/>
      <c r="CS1586" s="223"/>
      <c r="CT1586" s="223"/>
      <c r="CU1586" s="223"/>
      <c r="CV1586" s="223"/>
      <c r="CW1586" s="201"/>
      <c r="CX1586" s="201"/>
    </row>
    <row r="1587" spans="3:102">
      <c r="C1587" s="116"/>
      <c r="E1587" s="205"/>
      <c r="F1587" s="205"/>
      <c r="G1587" s="205"/>
      <c r="H1587" s="205"/>
      <c r="I1587" s="205"/>
      <c r="K1587" s="114"/>
      <c r="L1587" s="114"/>
      <c r="M1587" s="114"/>
      <c r="N1587" s="114"/>
      <c r="O1587" s="114"/>
      <c r="Q1587" s="115"/>
      <c r="R1587" s="115"/>
      <c r="S1587" s="115"/>
      <c r="T1587" s="115"/>
      <c r="U1587" s="115"/>
      <c r="W1587" s="223"/>
      <c r="Z1587" s="205"/>
      <c r="AA1587" s="204"/>
      <c r="AB1587" s="204"/>
      <c r="AC1587" s="114"/>
      <c r="AD1587" s="221"/>
      <c r="AE1587" s="221"/>
      <c r="AF1587" s="115"/>
      <c r="AG1587" s="115"/>
      <c r="AH1587" s="115"/>
      <c r="AI1587" s="115"/>
      <c r="AJ1587" s="115"/>
      <c r="AK1587" s="202"/>
      <c r="AL1587" s="222"/>
      <c r="AO1587" s="205"/>
      <c r="AP1587" s="205"/>
      <c r="AQ1587" s="205"/>
      <c r="AR1587" s="205"/>
      <c r="AS1587" s="205"/>
      <c r="AT1587" s="205"/>
      <c r="AU1587" s="205"/>
      <c r="AV1587" s="205"/>
      <c r="AW1587" s="205"/>
      <c r="AX1587" s="205"/>
      <c r="AY1587" s="205"/>
      <c r="AZ1587" s="205"/>
      <c r="BA1587" s="205"/>
      <c r="BB1587" s="205"/>
      <c r="BC1587" s="205"/>
      <c r="BD1587" s="205"/>
      <c r="BE1587" s="215"/>
      <c r="BF1587" s="215"/>
      <c r="BG1587" s="215"/>
      <c r="BH1587" s="201"/>
      <c r="BJ1587" s="114"/>
      <c r="BK1587" s="114"/>
      <c r="BL1587" s="114"/>
      <c r="BM1587" s="114"/>
      <c r="BN1587" s="114"/>
      <c r="BP1587" s="114"/>
      <c r="BQ1587" s="115"/>
      <c r="BR1587" s="115"/>
      <c r="BS1587" s="115"/>
      <c r="BT1587" s="115"/>
      <c r="BU1587" s="115"/>
      <c r="BV1587" s="115"/>
      <c r="BW1587" s="115"/>
      <c r="BX1587" s="115"/>
      <c r="BY1587" s="115"/>
      <c r="BZ1587" s="115"/>
      <c r="CA1587" s="115"/>
      <c r="CB1587" s="115"/>
      <c r="CC1587" s="201"/>
      <c r="CD1587" s="201"/>
      <c r="CE1587" s="201"/>
      <c r="CG1587" s="223"/>
      <c r="CH1587" s="223"/>
      <c r="CI1587" s="223"/>
      <c r="CJ1587" s="223"/>
      <c r="CK1587" s="223"/>
      <c r="CL1587" s="223"/>
      <c r="CM1587" s="223"/>
      <c r="CN1587" s="223"/>
      <c r="CO1587" s="223"/>
      <c r="CP1587" s="223"/>
      <c r="CQ1587" s="223"/>
      <c r="CR1587" s="223"/>
      <c r="CS1587" s="223"/>
      <c r="CT1587" s="223"/>
      <c r="CU1587" s="223"/>
      <c r="CV1587" s="223"/>
      <c r="CW1587" s="201"/>
      <c r="CX1587" s="201"/>
    </row>
    <row r="1588" spans="3:102">
      <c r="C1588" s="116"/>
      <c r="E1588" s="205"/>
      <c r="F1588" s="205"/>
      <c r="G1588" s="205"/>
      <c r="H1588" s="205"/>
      <c r="I1588" s="205"/>
      <c r="K1588" s="114"/>
      <c r="L1588" s="114"/>
      <c r="M1588" s="114"/>
      <c r="N1588" s="114"/>
      <c r="O1588" s="114"/>
      <c r="Q1588" s="115"/>
      <c r="R1588" s="115"/>
      <c r="S1588" s="115"/>
      <c r="T1588" s="115"/>
      <c r="U1588" s="115"/>
      <c r="W1588" s="223"/>
      <c r="Z1588" s="205"/>
      <c r="AA1588" s="204"/>
      <c r="AB1588" s="204"/>
      <c r="AC1588" s="114"/>
      <c r="AD1588" s="221"/>
      <c r="AE1588" s="221"/>
      <c r="AF1588" s="115"/>
      <c r="AG1588" s="115"/>
      <c r="AH1588" s="115"/>
      <c r="AI1588" s="115"/>
      <c r="AJ1588" s="115"/>
      <c r="AK1588" s="202"/>
      <c r="AL1588" s="222"/>
      <c r="AO1588" s="205"/>
      <c r="AP1588" s="205"/>
      <c r="AQ1588" s="205"/>
      <c r="AR1588" s="205"/>
      <c r="AS1588" s="205"/>
      <c r="AT1588" s="205"/>
      <c r="AU1588" s="205"/>
      <c r="AV1588" s="205"/>
      <c r="AW1588" s="205"/>
      <c r="AX1588" s="205"/>
      <c r="AY1588" s="205"/>
      <c r="AZ1588" s="205"/>
      <c r="BA1588" s="205"/>
      <c r="BB1588" s="205"/>
      <c r="BC1588" s="205"/>
      <c r="BD1588" s="205"/>
      <c r="BE1588" s="215"/>
      <c r="BF1588" s="215"/>
      <c r="BG1588" s="215"/>
      <c r="BH1588" s="201"/>
      <c r="BJ1588" s="114"/>
      <c r="BK1588" s="114"/>
      <c r="BL1588" s="114"/>
      <c r="BM1588" s="114"/>
      <c r="BN1588" s="114"/>
      <c r="BP1588" s="114"/>
      <c r="BQ1588" s="115"/>
      <c r="BR1588" s="115"/>
      <c r="BS1588" s="115"/>
      <c r="BT1588" s="115"/>
      <c r="BU1588" s="115"/>
      <c r="BV1588" s="115"/>
      <c r="BW1588" s="115"/>
      <c r="BX1588" s="115"/>
      <c r="BY1588" s="115"/>
      <c r="BZ1588" s="115"/>
      <c r="CA1588" s="115"/>
      <c r="CB1588" s="115"/>
      <c r="CC1588" s="201"/>
      <c r="CD1588" s="201"/>
      <c r="CE1588" s="201"/>
      <c r="CG1588" s="223"/>
      <c r="CH1588" s="223"/>
      <c r="CI1588" s="223"/>
      <c r="CJ1588" s="223"/>
      <c r="CK1588" s="223"/>
      <c r="CL1588" s="223"/>
      <c r="CM1588" s="223"/>
      <c r="CN1588" s="223"/>
      <c r="CO1588" s="223"/>
      <c r="CP1588" s="223"/>
      <c r="CQ1588" s="223"/>
      <c r="CR1588" s="223"/>
      <c r="CS1588" s="223"/>
      <c r="CT1588" s="223"/>
      <c r="CU1588" s="223"/>
      <c r="CV1588" s="223"/>
      <c r="CW1588" s="201"/>
      <c r="CX1588" s="201"/>
    </row>
    <row r="1589" spans="3:102">
      <c r="C1589" s="116"/>
      <c r="E1589" s="205"/>
      <c r="F1589" s="205"/>
      <c r="G1589" s="205"/>
      <c r="H1589" s="205"/>
      <c r="I1589" s="205"/>
      <c r="K1589" s="114"/>
      <c r="L1589" s="114"/>
      <c r="M1589" s="114"/>
      <c r="N1589" s="114"/>
      <c r="O1589" s="114"/>
      <c r="Q1589" s="115"/>
      <c r="R1589" s="115"/>
      <c r="S1589" s="115"/>
      <c r="T1589" s="115"/>
      <c r="U1589" s="115"/>
      <c r="W1589" s="223"/>
      <c r="Z1589" s="205"/>
      <c r="AA1589" s="204"/>
      <c r="AB1589" s="204"/>
      <c r="AC1589" s="114"/>
      <c r="AD1589" s="221"/>
      <c r="AE1589" s="221"/>
      <c r="AF1589" s="115"/>
      <c r="AG1589" s="115"/>
      <c r="AH1589" s="115"/>
      <c r="AI1589" s="115"/>
      <c r="AJ1589" s="115"/>
      <c r="AK1589" s="202"/>
      <c r="AL1589" s="222"/>
      <c r="AO1589" s="205"/>
      <c r="AP1589" s="205"/>
      <c r="AQ1589" s="205"/>
      <c r="AR1589" s="205"/>
      <c r="AS1589" s="205"/>
      <c r="AT1589" s="205"/>
      <c r="AU1589" s="205"/>
      <c r="AV1589" s="205"/>
      <c r="AW1589" s="205"/>
      <c r="AX1589" s="205"/>
      <c r="AY1589" s="205"/>
      <c r="AZ1589" s="205"/>
      <c r="BA1589" s="205"/>
      <c r="BB1589" s="205"/>
      <c r="BC1589" s="205"/>
      <c r="BD1589" s="205"/>
      <c r="BE1589" s="215"/>
      <c r="BF1589" s="215"/>
      <c r="BG1589" s="215"/>
      <c r="BH1589" s="201"/>
      <c r="BJ1589" s="114"/>
      <c r="BK1589" s="114"/>
      <c r="BL1589" s="114"/>
      <c r="BM1589" s="114"/>
      <c r="BN1589" s="114"/>
      <c r="BP1589" s="114"/>
      <c r="BQ1589" s="115"/>
      <c r="BR1589" s="115"/>
      <c r="BS1589" s="115"/>
      <c r="BT1589" s="115"/>
      <c r="BU1589" s="115"/>
      <c r="BV1589" s="115"/>
      <c r="BW1589" s="115"/>
      <c r="BX1589" s="115"/>
      <c r="BY1589" s="115"/>
      <c r="BZ1589" s="115"/>
      <c r="CA1589" s="115"/>
      <c r="CB1589" s="115"/>
      <c r="CC1589" s="201"/>
      <c r="CD1589" s="201"/>
      <c r="CE1589" s="201"/>
      <c r="CG1589" s="223"/>
      <c r="CH1589" s="223"/>
      <c r="CI1589" s="223"/>
      <c r="CJ1589" s="223"/>
      <c r="CK1589" s="223"/>
      <c r="CL1589" s="223"/>
      <c r="CM1589" s="223"/>
      <c r="CN1589" s="223"/>
      <c r="CO1589" s="223"/>
      <c r="CP1589" s="223"/>
      <c r="CQ1589" s="223"/>
      <c r="CR1589" s="223"/>
      <c r="CS1589" s="223"/>
      <c r="CT1589" s="223"/>
      <c r="CU1589" s="223"/>
      <c r="CV1589" s="223"/>
      <c r="CW1589" s="201"/>
      <c r="CX1589" s="201"/>
    </row>
    <row r="1590" spans="3:102">
      <c r="C1590" s="116"/>
      <c r="E1590" s="205"/>
      <c r="F1590" s="205"/>
      <c r="G1590" s="205"/>
      <c r="H1590" s="205"/>
      <c r="I1590" s="205"/>
      <c r="K1590" s="114"/>
      <c r="L1590" s="114"/>
      <c r="M1590" s="114"/>
      <c r="N1590" s="114"/>
      <c r="O1590" s="114"/>
      <c r="Q1590" s="115"/>
      <c r="R1590" s="115"/>
      <c r="S1590" s="115"/>
      <c r="T1590" s="115"/>
      <c r="U1590" s="115"/>
      <c r="W1590" s="223"/>
      <c r="Z1590" s="205"/>
      <c r="AA1590" s="204"/>
      <c r="AB1590" s="204"/>
      <c r="AC1590" s="114"/>
      <c r="AD1590" s="221"/>
      <c r="AE1590" s="221"/>
      <c r="AF1590" s="115"/>
      <c r="AG1590" s="115"/>
      <c r="AH1590" s="115"/>
      <c r="AI1590" s="115"/>
      <c r="AJ1590" s="115"/>
      <c r="AK1590" s="202"/>
      <c r="AL1590" s="222"/>
      <c r="AO1590" s="205"/>
      <c r="AP1590" s="205"/>
      <c r="AQ1590" s="205"/>
      <c r="AR1590" s="205"/>
      <c r="AS1590" s="205"/>
      <c r="AT1590" s="205"/>
      <c r="AU1590" s="205"/>
      <c r="AV1590" s="205"/>
      <c r="AW1590" s="205"/>
      <c r="AX1590" s="205"/>
      <c r="AY1590" s="205"/>
      <c r="AZ1590" s="205"/>
      <c r="BA1590" s="205"/>
      <c r="BB1590" s="205"/>
      <c r="BC1590" s="205"/>
      <c r="BD1590" s="205"/>
      <c r="BE1590" s="215"/>
      <c r="BF1590" s="215"/>
      <c r="BG1590" s="215"/>
      <c r="BH1590" s="201"/>
      <c r="BJ1590" s="114"/>
      <c r="BK1590" s="114"/>
      <c r="BL1590" s="114"/>
      <c r="BM1590" s="114"/>
      <c r="BN1590" s="114"/>
      <c r="BP1590" s="114"/>
      <c r="BQ1590" s="115"/>
      <c r="BR1590" s="115"/>
      <c r="BS1590" s="115"/>
      <c r="BT1590" s="115"/>
      <c r="BU1590" s="115"/>
      <c r="BV1590" s="115"/>
      <c r="BW1590" s="115"/>
      <c r="BX1590" s="115"/>
      <c r="BY1590" s="115"/>
      <c r="BZ1590" s="115"/>
      <c r="CA1590" s="115"/>
      <c r="CB1590" s="115"/>
      <c r="CC1590" s="201"/>
      <c r="CD1590" s="201"/>
      <c r="CE1590" s="201"/>
      <c r="CG1590" s="223"/>
      <c r="CH1590" s="223"/>
      <c r="CI1590" s="223"/>
      <c r="CJ1590" s="223"/>
      <c r="CK1590" s="223"/>
      <c r="CL1590" s="223"/>
      <c r="CM1590" s="223"/>
      <c r="CN1590" s="223"/>
      <c r="CO1590" s="223"/>
      <c r="CP1590" s="223"/>
      <c r="CQ1590" s="223"/>
      <c r="CR1590" s="223"/>
      <c r="CS1590" s="223"/>
      <c r="CT1590" s="223"/>
      <c r="CU1590" s="223"/>
      <c r="CV1590" s="223"/>
      <c r="CW1590" s="201"/>
      <c r="CX1590" s="201"/>
    </row>
    <row r="1591" spans="3:102">
      <c r="C1591" s="116"/>
      <c r="E1591" s="205"/>
      <c r="F1591" s="205"/>
      <c r="G1591" s="205"/>
      <c r="H1591" s="205"/>
      <c r="I1591" s="205"/>
      <c r="K1591" s="114"/>
      <c r="L1591" s="114"/>
      <c r="M1591" s="114"/>
      <c r="N1591" s="114"/>
      <c r="O1591" s="114"/>
      <c r="Q1591" s="115"/>
      <c r="R1591" s="115"/>
      <c r="S1591" s="115"/>
      <c r="T1591" s="115"/>
      <c r="U1591" s="115"/>
      <c r="W1591" s="223"/>
      <c r="Z1591" s="205"/>
      <c r="AA1591" s="204"/>
      <c r="AB1591" s="204"/>
      <c r="AC1591" s="114"/>
      <c r="AD1591" s="221"/>
      <c r="AE1591" s="221"/>
      <c r="AF1591" s="115"/>
      <c r="AG1591" s="115"/>
      <c r="AH1591" s="115"/>
      <c r="AI1591" s="115"/>
      <c r="AJ1591" s="115"/>
      <c r="AK1591" s="202"/>
      <c r="AL1591" s="222"/>
      <c r="AO1591" s="205"/>
      <c r="AP1591" s="205"/>
      <c r="AQ1591" s="205"/>
      <c r="AR1591" s="205"/>
      <c r="AS1591" s="205"/>
      <c r="AT1591" s="205"/>
      <c r="AU1591" s="205"/>
      <c r="AV1591" s="205"/>
      <c r="AW1591" s="205"/>
      <c r="AX1591" s="205"/>
      <c r="AY1591" s="205"/>
      <c r="AZ1591" s="205"/>
      <c r="BA1591" s="205"/>
      <c r="BB1591" s="205"/>
      <c r="BC1591" s="205"/>
      <c r="BD1591" s="205"/>
      <c r="BE1591" s="215"/>
      <c r="BF1591" s="215"/>
      <c r="BG1591" s="215"/>
      <c r="BH1591" s="201"/>
      <c r="BJ1591" s="114"/>
      <c r="BK1591" s="114"/>
      <c r="BL1591" s="114"/>
      <c r="BM1591" s="114"/>
      <c r="BN1591" s="114"/>
      <c r="BP1591" s="114"/>
      <c r="BQ1591" s="115"/>
      <c r="BR1591" s="115"/>
      <c r="BS1591" s="115"/>
      <c r="BT1591" s="115"/>
      <c r="BU1591" s="115"/>
      <c r="BV1591" s="115"/>
      <c r="BW1591" s="115"/>
      <c r="BX1591" s="115"/>
      <c r="BY1591" s="115"/>
      <c r="BZ1591" s="115"/>
      <c r="CA1591" s="115"/>
      <c r="CB1591" s="115"/>
      <c r="CC1591" s="201"/>
      <c r="CD1591" s="201"/>
      <c r="CE1591" s="201"/>
      <c r="CG1591" s="223"/>
      <c r="CH1591" s="223"/>
      <c r="CI1591" s="223"/>
      <c r="CJ1591" s="223"/>
      <c r="CK1591" s="223"/>
      <c r="CL1591" s="223"/>
      <c r="CM1591" s="223"/>
      <c r="CN1591" s="223"/>
      <c r="CO1591" s="223"/>
      <c r="CP1591" s="223"/>
      <c r="CQ1591" s="223"/>
      <c r="CR1591" s="223"/>
      <c r="CS1591" s="223"/>
      <c r="CT1591" s="223"/>
      <c r="CU1591" s="223"/>
      <c r="CV1591" s="223"/>
      <c r="CW1591" s="201"/>
      <c r="CX1591" s="201"/>
    </row>
    <row r="1592" spans="3:102">
      <c r="C1592" s="116"/>
      <c r="E1592" s="205"/>
      <c r="F1592" s="205"/>
      <c r="G1592" s="205"/>
      <c r="H1592" s="205"/>
      <c r="I1592" s="205"/>
      <c r="K1592" s="114"/>
      <c r="L1592" s="114"/>
      <c r="M1592" s="114"/>
      <c r="N1592" s="114"/>
      <c r="O1592" s="114"/>
      <c r="Q1592" s="115"/>
      <c r="R1592" s="115"/>
      <c r="S1592" s="115"/>
      <c r="T1592" s="115"/>
      <c r="U1592" s="115"/>
      <c r="W1592" s="223"/>
      <c r="Z1592" s="205"/>
      <c r="AA1592" s="204"/>
      <c r="AB1592" s="204"/>
      <c r="AC1592" s="114"/>
      <c r="AD1592" s="221"/>
      <c r="AE1592" s="221"/>
      <c r="AF1592" s="115"/>
      <c r="AG1592" s="115"/>
      <c r="AH1592" s="115"/>
      <c r="AI1592" s="115"/>
      <c r="AJ1592" s="115"/>
      <c r="AK1592" s="202"/>
      <c r="AL1592" s="222"/>
      <c r="AO1592" s="205"/>
      <c r="AP1592" s="205"/>
      <c r="AQ1592" s="205"/>
      <c r="AR1592" s="205"/>
      <c r="AS1592" s="205"/>
      <c r="AT1592" s="205"/>
      <c r="AU1592" s="205"/>
      <c r="AV1592" s="205"/>
      <c r="AW1592" s="205"/>
      <c r="AX1592" s="205"/>
      <c r="AY1592" s="205"/>
      <c r="AZ1592" s="205"/>
      <c r="BA1592" s="205"/>
      <c r="BB1592" s="205"/>
      <c r="BC1592" s="205"/>
      <c r="BD1592" s="205"/>
      <c r="BE1592" s="215"/>
      <c r="BF1592" s="215"/>
      <c r="BG1592" s="215"/>
      <c r="BH1592" s="201"/>
      <c r="BJ1592" s="114"/>
      <c r="BK1592" s="114"/>
      <c r="BL1592" s="114"/>
      <c r="BM1592" s="114"/>
      <c r="BN1592" s="114"/>
      <c r="BP1592" s="114"/>
      <c r="BQ1592" s="115"/>
      <c r="BR1592" s="115"/>
      <c r="BS1592" s="115"/>
      <c r="BT1592" s="115"/>
      <c r="BU1592" s="115"/>
      <c r="BV1592" s="115"/>
      <c r="BW1592" s="115"/>
      <c r="BX1592" s="115"/>
      <c r="BY1592" s="115"/>
      <c r="BZ1592" s="115"/>
      <c r="CA1592" s="115"/>
      <c r="CB1592" s="115"/>
      <c r="CC1592" s="201"/>
      <c r="CD1592" s="201"/>
      <c r="CE1592" s="201"/>
      <c r="CG1592" s="223"/>
      <c r="CH1592" s="223"/>
      <c r="CI1592" s="223"/>
      <c r="CJ1592" s="223"/>
      <c r="CK1592" s="223"/>
      <c r="CL1592" s="223"/>
      <c r="CM1592" s="223"/>
      <c r="CN1592" s="223"/>
      <c r="CO1592" s="223"/>
      <c r="CP1592" s="223"/>
      <c r="CQ1592" s="223"/>
      <c r="CR1592" s="223"/>
      <c r="CS1592" s="223"/>
      <c r="CT1592" s="223"/>
      <c r="CU1592" s="223"/>
      <c r="CV1592" s="223"/>
      <c r="CW1592" s="201"/>
      <c r="CX1592" s="201"/>
    </row>
    <row r="1593" spans="3:102">
      <c r="C1593" s="116"/>
      <c r="E1593" s="205"/>
      <c r="F1593" s="205"/>
      <c r="G1593" s="205"/>
      <c r="H1593" s="205"/>
      <c r="I1593" s="205"/>
      <c r="K1593" s="114"/>
      <c r="L1593" s="114"/>
      <c r="M1593" s="114"/>
      <c r="N1593" s="114"/>
      <c r="O1593" s="114"/>
      <c r="Q1593" s="115"/>
      <c r="R1593" s="115"/>
      <c r="S1593" s="115"/>
      <c r="T1593" s="115"/>
      <c r="U1593" s="115"/>
      <c r="W1593" s="223"/>
      <c r="Z1593" s="205"/>
      <c r="AA1593" s="204"/>
      <c r="AB1593" s="204"/>
      <c r="AC1593" s="114"/>
      <c r="AD1593" s="221"/>
      <c r="AE1593" s="221"/>
      <c r="AF1593" s="115"/>
      <c r="AG1593" s="115"/>
      <c r="AH1593" s="115"/>
      <c r="AI1593" s="115"/>
      <c r="AJ1593" s="115"/>
      <c r="AK1593" s="202"/>
      <c r="AL1593" s="222"/>
      <c r="AO1593" s="205"/>
      <c r="AP1593" s="205"/>
      <c r="AQ1593" s="205"/>
      <c r="AR1593" s="205"/>
      <c r="AS1593" s="205"/>
      <c r="AT1593" s="205"/>
      <c r="AU1593" s="205"/>
      <c r="AV1593" s="205"/>
      <c r="AW1593" s="205"/>
      <c r="AX1593" s="205"/>
      <c r="AY1593" s="205"/>
      <c r="AZ1593" s="205"/>
      <c r="BA1593" s="205"/>
      <c r="BB1593" s="205"/>
      <c r="BC1593" s="205"/>
      <c r="BD1593" s="205"/>
      <c r="BE1593" s="215"/>
      <c r="BF1593" s="215"/>
      <c r="BG1593" s="215"/>
      <c r="BH1593" s="201"/>
      <c r="BJ1593" s="114"/>
      <c r="BK1593" s="114"/>
      <c r="BL1593" s="114"/>
      <c r="BM1593" s="114"/>
      <c r="BN1593" s="114"/>
      <c r="BP1593" s="114"/>
      <c r="BQ1593" s="115"/>
      <c r="BR1593" s="115"/>
      <c r="BS1593" s="115"/>
      <c r="BT1593" s="115"/>
      <c r="BU1593" s="115"/>
      <c r="BV1593" s="115"/>
      <c r="BW1593" s="115"/>
      <c r="BX1593" s="115"/>
      <c r="BY1593" s="115"/>
      <c r="BZ1593" s="115"/>
      <c r="CA1593" s="115"/>
      <c r="CB1593" s="115"/>
      <c r="CC1593" s="201"/>
      <c r="CD1593" s="201"/>
      <c r="CE1593" s="201"/>
      <c r="CG1593" s="223"/>
      <c r="CH1593" s="223"/>
      <c r="CI1593" s="223"/>
      <c r="CJ1593" s="223"/>
      <c r="CK1593" s="223"/>
      <c r="CL1593" s="223"/>
      <c r="CM1593" s="223"/>
      <c r="CN1593" s="223"/>
      <c r="CO1593" s="223"/>
      <c r="CP1593" s="223"/>
      <c r="CQ1593" s="223"/>
      <c r="CR1593" s="223"/>
      <c r="CS1593" s="223"/>
      <c r="CT1593" s="223"/>
      <c r="CU1593" s="223"/>
      <c r="CV1593" s="223"/>
      <c r="CW1593" s="201"/>
      <c r="CX1593" s="201"/>
    </row>
    <row r="1594" spans="3:102">
      <c r="C1594" s="116"/>
      <c r="E1594" s="205"/>
      <c r="F1594" s="205"/>
      <c r="G1594" s="205"/>
      <c r="H1594" s="205"/>
      <c r="I1594" s="205"/>
      <c r="K1594" s="114"/>
      <c r="L1594" s="114"/>
      <c r="M1594" s="114"/>
      <c r="N1594" s="114"/>
      <c r="O1594" s="114"/>
      <c r="Q1594" s="115"/>
      <c r="R1594" s="115"/>
      <c r="S1594" s="115"/>
      <c r="T1594" s="115"/>
      <c r="U1594" s="115"/>
      <c r="W1594" s="223"/>
      <c r="Z1594" s="205"/>
      <c r="AA1594" s="204"/>
      <c r="AB1594" s="204"/>
      <c r="AC1594" s="114"/>
      <c r="AD1594" s="221"/>
      <c r="AE1594" s="221"/>
      <c r="AF1594" s="115"/>
      <c r="AG1594" s="115"/>
      <c r="AH1594" s="115"/>
      <c r="AI1594" s="115"/>
      <c r="AJ1594" s="115"/>
      <c r="AK1594" s="202"/>
      <c r="AL1594" s="222"/>
      <c r="AO1594" s="205"/>
      <c r="AP1594" s="205"/>
      <c r="AQ1594" s="205"/>
      <c r="AR1594" s="205"/>
      <c r="AS1594" s="205"/>
      <c r="AT1594" s="205"/>
      <c r="AU1594" s="205"/>
      <c r="AV1594" s="205"/>
      <c r="AW1594" s="205"/>
      <c r="AX1594" s="205"/>
      <c r="AY1594" s="205"/>
      <c r="AZ1594" s="205"/>
      <c r="BA1594" s="205"/>
      <c r="BB1594" s="205"/>
      <c r="BC1594" s="205"/>
      <c r="BD1594" s="205"/>
      <c r="BE1594" s="215"/>
      <c r="BF1594" s="215"/>
      <c r="BG1594" s="215"/>
      <c r="BH1594" s="201"/>
      <c r="BJ1594" s="114"/>
      <c r="BK1594" s="114"/>
      <c r="BL1594" s="114"/>
      <c r="BM1594" s="114"/>
      <c r="BN1594" s="114"/>
      <c r="BP1594" s="114"/>
      <c r="BQ1594" s="115"/>
      <c r="BR1594" s="115"/>
      <c r="BS1594" s="115"/>
      <c r="BT1594" s="115"/>
      <c r="BU1594" s="115"/>
      <c r="BV1594" s="115"/>
      <c r="BW1594" s="115"/>
      <c r="BX1594" s="115"/>
      <c r="BY1594" s="115"/>
      <c r="BZ1594" s="115"/>
      <c r="CA1594" s="115"/>
      <c r="CB1594" s="115"/>
      <c r="CC1594" s="201"/>
      <c r="CD1594" s="201"/>
      <c r="CE1594" s="201"/>
      <c r="CG1594" s="223"/>
      <c r="CH1594" s="223"/>
      <c r="CI1594" s="223"/>
      <c r="CJ1594" s="223"/>
      <c r="CK1594" s="223"/>
      <c r="CL1594" s="223"/>
      <c r="CM1594" s="223"/>
      <c r="CN1594" s="223"/>
      <c r="CO1594" s="223"/>
      <c r="CP1594" s="223"/>
      <c r="CQ1594" s="223"/>
      <c r="CR1594" s="223"/>
      <c r="CS1594" s="223"/>
      <c r="CT1594" s="223"/>
      <c r="CU1594" s="223"/>
      <c r="CV1594" s="223"/>
      <c r="CW1594" s="201"/>
      <c r="CX1594" s="201"/>
    </row>
    <row r="1595" spans="3:102">
      <c r="C1595" s="116"/>
      <c r="E1595" s="205"/>
      <c r="F1595" s="205"/>
      <c r="G1595" s="205"/>
      <c r="H1595" s="205"/>
      <c r="I1595" s="205"/>
      <c r="K1595" s="114"/>
      <c r="L1595" s="114"/>
      <c r="M1595" s="114"/>
      <c r="N1595" s="114"/>
      <c r="O1595" s="114"/>
      <c r="Q1595" s="115"/>
      <c r="R1595" s="115"/>
      <c r="S1595" s="115"/>
      <c r="T1595" s="115"/>
      <c r="U1595" s="115"/>
      <c r="W1595" s="223"/>
      <c r="Z1595" s="205"/>
      <c r="AA1595" s="204"/>
      <c r="AB1595" s="204"/>
      <c r="AC1595" s="114"/>
      <c r="AD1595" s="221"/>
      <c r="AE1595" s="221"/>
      <c r="AF1595" s="115"/>
      <c r="AG1595" s="115"/>
      <c r="AH1595" s="115"/>
      <c r="AI1595" s="115"/>
      <c r="AJ1595" s="115"/>
      <c r="AK1595" s="202"/>
      <c r="AL1595" s="222"/>
      <c r="AO1595" s="205"/>
      <c r="AP1595" s="205"/>
      <c r="AQ1595" s="205"/>
      <c r="AR1595" s="205"/>
      <c r="AS1595" s="205"/>
      <c r="AT1595" s="205"/>
      <c r="AU1595" s="205"/>
      <c r="AV1595" s="205"/>
      <c r="AW1595" s="205"/>
      <c r="AX1595" s="205"/>
      <c r="AY1595" s="205"/>
      <c r="AZ1595" s="205"/>
      <c r="BA1595" s="205"/>
      <c r="BB1595" s="205"/>
      <c r="BC1595" s="205"/>
      <c r="BD1595" s="205"/>
      <c r="BE1595" s="215"/>
      <c r="BF1595" s="215"/>
      <c r="BG1595" s="215"/>
      <c r="BH1595" s="201"/>
      <c r="BJ1595" s="114"/>
      <c r="BK1595" s="114"/>
      <c r="BL1595" s="114"/>
      <c r="BM1595" s="114"/>
      <c r="BN1595" s="114"/>
      <c r="BP1595" s="114"/>
      <c r="BQ1595" s="115"/>
      <c r="BR1595" s="115"/>
      <c r="BS1595" s="115"/>
      <c r="BT1595" s="115"/>
      <c r="BU1595" s="115"/>
      <c r="BV1595" s="115"/>
      <c r="BW1595" s="115"/>
      <c r="BX1595" s="115"/>
      <c r="BY1595" s="115"/>
      <c r="BZ1595" s="115"/>
      <c r="CA1595" s="115"/>
      <c r="CB1595" s="115"/>
      <c r="CC1595" s="201"/>
      <c r="CD1595" s="201"/>
      <c r="CE1595" s="201"/>
      <c r="CG1595" s="223"/>
      <c r="CH1595" s="223"/>
      <c r="CI1595" s="223"/>
      <c r="CJ1595" s="223"/>
      <c r="CK1595" s="223"/>
      <c r="CL1595" s="223"/>
      <c r="CM1595" s="223"/>
      <c r="CN1595" s="223"/>
      <c r="CO1595" s="223"/>
      <c r="CP1595" s="223"/>
      <c r="CQ1595" s="223"/>
      <c r="CR1595" s="223"/>
      <c r="CS1595" s="223"/>
      <c r="CT1595" s="223"/>
      <c r="CU1595" s="223"/>
      <c r="CV1595" s="223"/>
      <c r="CW1595" s="201"/>
      <c r="CX1595" s="201"/>
    </row>
    <row r="1596" spans="3:102">
      <c r="C1596" s="116"/>
      <c r="E1596" s="205"/>
      <c r="F1596" s="205"/>
      <c r="G1596" s="205"/>
      <c r="H1596" s="205"/>
      <c r="I1596" s="205"/>
      <c r="K1596" s="114"/>
      <c r="L1596" s="114"/>
      <c r="M1596" s="114"/>
      <c r="N1596" s="114"/>
      <c r="O1596" s="114"/>
      <c r="Q1596" s="115"/>
      <c r="R1596" s="115"/>
      <c r="S1596" s="115"/>
      <c r="T1596" s="115"/>
      <c r="U1596" s="115"/>
      <c r="W1596" s="223"/>
      <c r="Z1596" s="205"/>
      <c r="AA1596" s="204"/>
      <c r="AB1596" s="204"/>
      <c r="AC1596" s="114"/>
      <c r="AD1596" s="221"/>
      <c r="AE1596" s="221"/>
      <c r="AF1596" s="115"/>
      <c r="AG1596" s="115"/>
      <c r="AH1596" s="115"/>
      <c r="AI1596" s="115"/>
      <c r="AJ1596" s="115"/>
      <c r="AK1596" s="202"/>
      <c r="AL1596" s="222"/>
      <c r="AO1596" s="205"/>
      <c r="AP1596" s="205"/>
      <c r="AQ1596" s="205"/>
      <c r="AR1596" s="205"/>
      <c r="AS1596" s="205"/>
      <c r="AT1596" s="205"/>
      <c r="AU1596" s="205"/>
      <c r="AV1596" s="205"/>
      <c r="AW1596" s="205"/>
      <c r="AX1596" s="205"/>
      <c r="AY1596" s="205"/>
      <c r="AZ1596" s="205"/>
      <c r="BA1596" s="205"/>
      <c r="BB1596" s="205"/>
      <c r="BC1596" s="205"/>
      <c r="BD1596" s="205"/>
      <c r="BE1596" s="215"/>
      <c r="BF1596" s="215"/>
      <c r="BG1596" s="215"/>
      <c r="BH1596" s="201"/>
      <c r="BJ1596" s="114"/>
      <c r="BK1596" s="114"/>
      <c r="BL1596" s="114"/>
      <c r="BM1596" s="114"/>
      <c r="BN1596" s="114"/>
      <c r="BP1596" s="114"/>
      <c r="BQ1596" s="115"/>
      <c r="BR1596" s="115"/>
      <c r="BS1596" s="115"/>
      <c r="BT1596" s="115"/>
      <c r="BU1596" s="115"/>
      <c r="BV1596" s="115"/>
      <c r="BW1596" s="115"/>
      <c r="BX1596" s="115"/>
      <c r="BY1596" s="115"/>
      <c r="BZ1596" s="115"/>
      <c r="CA1596" s="115"/>
      <c r="CB1596" s="115"/>
      <c r="CC1596" s="201"/>
      <c r="CD1596" s="201"/>
      <c r="CE1596" s="201"/>
      <c r="CG1596" s="223"/>
      <c r="CH1596" s="223"/>
      <c r="CI1596" s="223"/>
      <c r="CJ1596" s="223"/>
      <c r="CK1596" s="223"/>
      <c r="CL1596" s="223"/>
      <c r="CM1596" s="223"/>
      <c r="CN1596" s="223"/>
      <c r="CO1596" s="223"/>
      <c r="CP1596" s="223"/>
      <c r="CQ1596" s="223"/>
      <c r="CR1596" s="223"/>
      <c r="CS1596" s="223"/>
      <c r="CT1596" s="223"/>
      <c r="CU1596" s="223"/>
      <c r="CV1596" s="223"/>
      <c r="CW1596" s="201"/>
      <c r="CX1596" s="201"/>
    </row>
    <row r="1597" spans="3:102">
      <c r="C1597" s="116"/>
      <c r="E1597" s="205"/>
      <c r="F1597" s="205"/>
      <c r="G1597" s="205"/>
      <c r="H1597" s="205"/>
      <c r="I1597" s="205"/>
      <c r="K1597" s="114"/>
      <c r="L1597" s="114"/>
      <c r="M1597" s="114"/>
      <c r="N1597" s="114"/>
      <c r="O1597" s="114"/>
      <c r="Q1597" s="115"/>
      <c r="R1597" s="115"/>
      <c r="S1597" s="115"/>
      <c r="T1597" s="115"/>
      <c r="U1597" s="115"/>
      <c r="W1597" s="223"/>
      <c r="Z1597" s="205"/>
      <c r="AA1597" s="204"/>
      <c r="AB1597" s="204"/>
      <c r="AC1597" s="114"/>
      <c r="AD1597" s="221"/>
      <c r="AE1597" s="221"/>
      <c r="AF1597" s="115"/>
      <c r="AG1597" s="115"/>
      <c r="AH1597" s="115"/>
      <c r="AI1597" s="115"/>
      <c r="AJ1597" s="115"/>
      <c r="AK1597" s="202"/>
      <c r="AL1597" s="222"/>
      <c r="AO1597" s="205"/>
      <c r="AP1597" s="205"/>
      <c r="AQ1597" s="205"/>
      <c r="AR1597" s="205"/>
      <c r="AS1597" s="205"/>
      <c r="AT1597" s="205"/>
      <c r="AU1597" s="205"/>
      <c r="AV1597" s="205"/>
      <c r="AW1597" s="205"/>
      <c r="AX1597" s="205"/>
      <c r="AY1597" s="205"/>
      <c r="AZ1597" s="205"/>
      <c r="BA1597" s="205"/>
      <c r="BB1597" s="205"/>
      <c r="BC1597" s="205"/>
      <c r="BD1597" s="205"/>
      <c r="BE1597" s="215"/>
      <c r="BF1597" s="215"/>
      <c r="BG1597" s="215"/>
      <c r="BH1597" s="201"/>
      <c r="BJ1597" s="114"/>
      <c r="BK1597" s="114"/>
      <c r="BL1597" s="114"/>
      <c r="BM1597" s="114"/>
      <c r="BN1597" s="114"/>
      <c r="BP1597" s="114"/>
      <c r="BQ1597" s="115"/>
      <c r="BR1597" s="115"/>
      <c r="BS1597" s="115"/>
      <c r="BT1597" s="115"/>
      <c r="BU1597" s="115"/>
      <c r="BV1597" s="115"/>
      <c r="BW1597" s="115"/>
      <c r="BX1597" s="115"/>
      <c r="BY1597" s="115"/>
      <c r="BZ1597" s="115"/>
      <c r="CA1597" s="115"/>
      <c r="CB1597" s="115"/>
      <c r="CC1597" s="201"/>
      <c r="CD1597" s="201"/>
      <c r="CE1597" s="201"/>
      <c r="CG1597" s="223"/>
      <c r="CH1597" s="223"/>
      <c r="CI1597" s="223"/>
      <c r="CJ1597" s="223"/>
      <c r="CK1597" s="223"/>
      <c r="CL1597" s="223"/>
      <c r="CM1597" s="223"/>
      <c r="CN1597" s="223"/>
      <c r="CO1597" s="223"/>
      <c r="CP1597" s="223"/>
      <c r="CQ1597" s="223"/>
      <c r="CR1597" s="223"/>
      <c r="CS1597" s="223"/>
      <c r="CT1597" s="223"/>
      <c r="CU1597" s="223"/>
      <c r="CV1597" s="223"/>
      <c r="CW1597" s="201"/>
      <c r="CX1597" s="201"/>
    </row>
    <row r="1598" spans="3:102">
      <c r="C1598" s="116"/>
      <c r="E1598" s="205"/>
      <c r="F1598" s="205"/>
      <c r="G1598" s="205"/>
      <c r="H1598" s="205"/>
      <c r="I1598" s="205"/>
      <c r="K1598" s="114"/>
      <c r="L1598" s="114"/>
      <c r="M1598" s="114"/>
      <c r="N1598" s="114"/>
      <c r="O1598" s="114"/>
      <c r="Q1598" s="115"/>
      <c r="R1598" s="115"/>
      <c r="S1598" s="115"/>
      <c r="T1598" s="115"/>
      <c r="U1598" s="115"/>
      <c r="W1598" s="223"/>
      <c r="Z1598" s="205"/>
      <c r="AA1598" s="204"/>
      <c r="AB1598" s="204"/>
      <c r="AC1598" s="114"/>
      <c r="AD1598" s="221"/>
      <c r="AE1598" s="221"/>
      <c r="AF1598" s="115"/>
      <c r="AG1598" s="115"/>
      <c r="AH1598" s="115"/>
      <c r="AI1598" s="115"/>
      <c r="AJ1598" s="115"/>
      <c r="AK1598" s="202"/>
      <c r="AL1598" s="222"/>
      <c r="AO1598" s="205"/>
      <c r="AP1598" s="205"/>
      <c r="AQ1598" s="205"/>
      <c r="AR1598" s="205"/>
      <c r="AS1598" s="205"/>
      <c r="AT1598" s="205"/>
      <c r="AU1598" s="205"/>
      <c r="AV1598" s="205"/>
      <c r="AW1598" s="205"/>
      <c r="AX1598" s="205"/>
      <c r="AY1598" s="205"/>
      <c r="AZ1598" s="205"/>
      <c r="BA1598" s="205"/>
      <c r="BB1598" s="205"/>
      <c r="BC1598" s="205"/>
      <c r="BD1598" s="205"/>
      <c r="BE1598" s="215"/>
      <c r="BF1598" s="215"/>
      <c r="BG1598" s="215"/>
      <c r="BH1598" s="201"/>
      <c r="BJ1598" s="114"/>
      <c r="BK1598" s="114"/>
      <c r="BL1598" s="114"/>
      <c r="BM1598" s="114"/>
      <c r="BN1598" s="114"/>
      <c r="BP1598" s="114"/>
      <c r="BQ1598" s="115"/>
      <c r="BR1598" s="115"/>
      <c r="BS1598" s="115"/>
      <c r="BT1598" s="115"/>
      <c r="BU1598" s="115"/>
      <c r="BV1598" s="115"/>
      <c r="BW1598" s="115"/>
      <c r="BX1598" s="115"/>
      <c r="BY1598" s="115"/>
      <c r="BZ1598" s="115"/>
      <c r="CA1598" s="115"/>
      <c r="CB1598" s="115"/>
      <c r="CC1598" s="201"/>
      <c r="CD1598" s="201"/>
      <c r="CE1598" s="201"/>
      <c r="CG1598" s="223"/>
      <c r="CH1598" s="223"/>
      <c r="CI1598" s="223"/>
      <c r="CJ1598" s="223"/>
      <c r="CK1598" s="223"/>
      <c r="CL1598" s="223"/>
      <c r="CM1598" s="223"/>
      <c r="CN1598" s="223"/>
      <c r="CO1598" s="223"/>
      <c r="CP1598" s="223"/>
      <c r="CQ1598" s="223"/>
      <c r="CR1598" s="223"/>
      <c r="CS1598" s="223"/>
      <c r="CT1598" s="223"/>
      <c r="CU1598" s="223"/>
      <c r="CV1598" s="223"/>
      <c r="CW1598" s="201"/>
      <c r="CX1598" s="201"/>
    </row>
    <row r="1599" spans="3:102">
      <c r="C1599" s="116"/>
      <c r="E1599" s="205"/>
      <c r="F1599" s="205"/>
      <c r="G1599" s="205"/>
      <c r="H1599" s="205"/>
      <c r="I1599" s="205"/>
      <c r="K1599" s="114"/>
      <c r="L1599" s="114"/>
      <c r="M1599" s="114"/>
      <c r="N1599" s="114"/>
      <c r="O1599" s="114"/>
      <c r="Q1599" s="115"/>
      <c r="R1599" s="115"/>
      <c r="S1599" s="115"/>
      <c r="T1599" s="115"/>
      <c r="U1599" s="115"/>
      <c r="W1599" s="223"/>
      <c r="Z1599" s="205"/>
      <c r="AA1599" s="204"/>
      <c r="AB1599" s="204"/>
      <c r="AC1599" s="114"/>
      <c r="AD1599" s="221"/>
      <c r="AE1599" s="221"/>
      <c r="AF1599" s="115"/>
      <c r="AG1599" s="115"/>
      <c r="AH1599" s="115"/>
      <c r="AI1599" s="115"/>
      <c r="AJ1599" s="115"/>
      <c r="AK1599" s="202"/>
      <c r="AL1599" s="222"/>
      <c r="AO1599" s="205"/>
      <c r="AP1599" s="205"/>
      <c r="AQ1599" s="205"/>
      <c r="AR1599" s="205"/>
      <c r="AS1599" s="205"/>
      <c r="AT1599" s="205"/>
      <c r="AU1599" s="205"/>
      <c r="AV1599" s="205"/>
      <c r="AW1599" s="205"/>
      <c r="AX1599" s="205"/>
      <c r="AY1599" s="205"/>
      <c r="AZ1599" s="205"/>
      <c r="BA1599" s="205"/>
      <c r="BB1599" s="205"/>
      <c r="BC1599" s="205"/>
      <c r="BD1599" s="205"/>
      <c r="BE1599" s="215"/>
      <c r="BF1599" s="215"/>
      <c r="BG1599" s="215"/>
      <c r="BH1599" s="201"/>
      <c r="BJ1599" s="114"/>
      <c r="BK1599" s="114"/>
      <c r="BL1599" s="114"/>
      <c r="BM1599" s="114"/>
      <c r="BN1599" s="114"/>
      <c r="BP1599" s="114"/>
      <c r="BQ1599" s="115"/>
      <c r="BR1599" s="115"/>
      <c r="BS1599" s="115"/>
      <c r="BT1599" s="115"/>
      <c r="BU1599" s="115"/>
      <c r="BV1599" s="115"/>
      <c r="BW1599" s="115"/>
      <c r="BX1599" s="115"/>
      <c r="BY1599" s="115"/>
      <c r="BZ1599" s="115"/>
      <c r="CA1599" s="115"/>
      <c r="CB1599" s="115"/>
      <c r="CC1599" s="201"/>
      <c r="CD1599" s="201"/>
      <c r="CE1599" s="201"/>
      <c r="CG1599" s="223"/>
      <c r="CH1599" s="223"/>
      <c r="CI1599" s="223"/>
      <c r="CJ1599" s="223"/>
      <c r="CK1599" s="223"/>
      <c r="CL1599" s="223"/>
      <c r="CM1599" s="223"/>
      <c r="CN1599" s="223"/>
      <c r="CO1599" s="223"/>
      <c r="CP1599" s="223"/>
      <c r="CQ1599" s="223"/>
      <c r="CR1599" s="223"/>
      <c r="CS1599" s="223"/>
      <c r="CT1599" s="223"/>
      <c r="CU1599" s="223"/>
      <c r="CV1599" s="223"/>
      <c r="CW1599" s="201"/>
      <c r="CX1599" s="201"/>
    </row>
    <row r="1600" spans="3:102">
      <c r="C1600" s="116"/>
      <c r="E1600" s="205"/>
      <c r="F1600" s="205"/>
      <c r="G1600" s="205"/>
      <c r="H1600" s="205"/>
      <c r="I1600" s="205"/>
      <c r="K1600" s="114"/>
      <c r="L1600" s="114"/>
      <c r="M1600" s="114"/>
      <c r="N1600" s="114"/>
      <c r="O1600" s="114"/>
      <c r="Q1600" s="115"/>
      <c r="R1600" s="115"/>
      <c r="S1600" s="115"/>
      <c r="T1600" s="115"/>
      <c r="U1600" s="115"/>
      <c r="W1600" s="223"/>
      <c r="Z1600" s="205"/>
      <c r="AA1600" s="204"/>
      <c r="AB1600" s="204"/>
      <c r="AC1600" s="114"/>
      <c r="AD1600" s="221"/>
      <c r="AE1600" s="221"/>
      <c r="AF1600" s="115"/>
      <c r="AG1600" s="115"/>
      <c r="AH1600" s="115"/>
      <c r="AI1600" s="115"/>
      <c r="AJ1600" s="115"/>
      <c r="AK1600" s="202"/>
      <c r="AL1600" s="222"/>
      <c r="AO1600" s="205"/>
      <c r="AP1600" s="205"/>
      <c r="AQ1600" s="205"/>
      <c r="AR1600" s="205"/>
      <c r="AS1600" s="205"/>
      <c r="AT1600" s="205"/>
      <c r="AU1600" s="205"/>
      <c r="AV1600" s="205"/>
      <c r="AW1600" s="205"/>
      <c r="AX1600" s="205"/>
      <c r="AY1600" s="205"/>
      <c r="AZ1600" s="205"/>
      <c r="BA1600" s="205"/>
      <c r="BB1600" s="205"/>
      <c r="BC1600" s="205"/>
      <c r="BD1600" s="205"/>
      <c r="BE1600" s="215"/>
      <c r="BF1600" s="215"/>
      <c r="BG1600" s="215"/>
      <c r="BH1600" s="201"/>
      <c r="BJ1600" s="114"/>
      <c r="BK1600" s="114"/>
      <c r="BL1600" s="114"/>
      <c r="BM1600" s="114"/>
      <c r="BN1600" s="114"/>
      <c r="BP1600" s="114"/>
      <c r="BQ1600" s="115"/>
      <c r="BR1600" s="115"/>
      <c r="BS1600" s="115"/>
      <c r="BT1600" s="115"/>
      <c r="BU1600" s="115"/>
      <c r="BV1600" s="115"/>
      <c r="BW1600" s="115"/>
      <c r="BX1600" s="115"/>
      <c r="BY1600" s="115"/>
      <c r="BZ1600" s="115"/>
      <c r="CA1600" s="115"/>
      <c r="CB1600" s="115"/>
      <c r="CC1600" s="201"/>
      <c r="CD1600" s="201"/>
      <c r="CE1600" s="201"/>
      <c r="CG1600" s="223"/>
      <c r="CH1600" s="223"/>
      <c r="CI1600" s="223"/>
      <c r="CJ1600" s="223"/>
      <c r="CK1600" s="223"/>
      <c r="CL1600" s="223"/>
      <c r="CM1600" s="223"/>
      <c r="CN1600" s="223"/>
      <c r="CO1600" s="223"/>
      <c r="CP1600" s="223"/>
      <c r="CQ1600" s="223"/>
      <c r="CR1600" s="223"/>
      <c r="CS1600" s="223"/>
      <c r="CT1600" s="223"/>
      <c r="CU1600" s="223"/>
      <c r="CV1600" s="223"/>
      <c r="CW1600" s="201"/>
      <c r="CX1600" s="201"/>
    </row>
    <row r="1601" spans="3:102">
      <c r="C1601" s="116"/>
      <c r="E1601" s="205"/>
      <c r="F1601" s="205"/>
      <c r="G1601" s="205"/>
      <c r="H1601" s="205"/>
      <c r="I1601" s="205"/>
      <c r="K1601" s="114"/>
      <c r="L1601" s="114"/>
      <c r="M1601" s="114"/>
      <c r="N1601" s="114"/>
      <c r="O1601" s="114"/>
      <c r="Q1601" s="115"/>
      <c r="R1601" s="115"/>
      <c r="S1601" s="115"/>
      <c r="T1601" s="115"/>
      <c r="U1601" s="115"/>
      <c r="W1601" s="223"/>
      <c r="Z1601" s="205"/>
      <c r="AA1601" s="204"/>
      <c r="AB1601" s="204"/>
      <c r="AC1601" s="114"/>
      <c r="AD1601" s="221"/>
      <c r="AE1601" s="221"/>
      <c r="AF1601" s="115"/>
      <c r="AG1601" s="115"/>
      <c r="AH1601" s="115"/>
      <c r="AI1601" s="115"/>
      <c r="AJ1601" s="115"/>
      <c r="AK1601" s="202"/>
      <c r="AL1601" s="222"/>
      <c r="AO1601" s="205"/>
      <c r="AP1601" s="205"/>
      <c r="AQ1601" s="205"/>
      <c r="AR1601" s="205"/>
      <c r="AS1601" s="205"/>
      <c r="AT1601" s="205"/>
      <c r="AU1601" s="205"/>
      <c r="AV1601" s="205"/>
      <c r="AW1601" s="205"/>
      <c r="AX1601" s="205"/>
      <c r="AY1601" s="205"/>
      <c r="AZ1601" s="205"/>
      <c r="BA1601" s="205"/>
      <c r="BB1601" s="205"/>
      <c r="BC1601" s="205"/>
      <c r="BD1601" s="205"/>
      <c r="BE1601" s="215"/>
      <c r="BF1601" s="215"/>
      <c r="BG1601" s="215"/>
      <c r="BH1601" s="201"/>
      <c r="BJ1601" s="114"/>
      <c r="BK1601" s="114"/>
      <c r="BL1601" s="114"/>
      <c r="BM1601" s="114"/>
      <c r="BN1601" s="114"/>
      <c r="BP1601" s="114"/>
      <c r="BQ1601" s="115"/>
      <c r="BR1601" s="115"/>
      <c r="BS1601" s="115"/>
      <c r="BT1601" s="115"/>
      <c r="BU1601" s="115"/>
      <c r="BV1601" s="115"/>
      <c r="BW1601" s="115"/>
      <c r="BX1601" s="115"/>
      <c r="BY1601" s="115"/>
      <c r="BZ1601" s="115"/>
      <c r="CA1601" s="115"/>
      <c r="CB1601" s="115"/>
      <c r="CC1601" s="201"/>
      <c r="CD1601" s="201"/>
      <c r="CE1601" s="201"/>
      <c r="CG1601" s="223"/>
      <c r="CH1601" s="223"/>
      <c r="CI1601" s="223"/>
      <c r="CJ1601" s="223"/>
      <c r="CK1601" s="223"/>
      <c r="CL1601" s="223"/>
      <c r="CM1601" s="223"/>
      <c r="CN1601" s="223"/>
      <c r="CO1601" s="223"/>
      <c r="CP1601" s="223"/>
      <c r="CQ1601" s="223"/>
      <c r="CR1601" s="223"/>
      <c r="CS1601" s="223"/>
      <c r="CT1601" s="223"/>
      <c r="CU1601" s="223"/>
      <c r="CV1601" s="223"/>
      <c r="CW1601" s="201"/>
      <c r="CX1601" s="201"/>
    </row>
    <row r="1602" spans="3:102">
      <c r="C1602" s="116"/>
      <c r="E1602" s="205"/>
      <c r="F1602" s="205"/>
      <c r="G1602" s="205"/>
      <c r="H1602" s="205"/>
      <c r="I1602" s="205"/>
      <c r="K1602" s="114"/>
      <c r="L1602" s="114"/>
      <c r="M1602" s="114"/>
      <c r="N1602" s="114"/>
      <c r="O1602" s="114"/>
      <c r="Q1602" s="115"/>
      <c r="R1602" s="115"/>
      <c r="S1602" s="115"/>
      <c r="T1602" s="115"/>
      <c r="U1602" s="115"/>
      <c r="W1602" s="223"/>
      <c r="Z1602" s="205"/>
      <c r="AA1602" s="204"/>
      <c r="AB1602" s="204"/>
      <c r="AC1602" s="114"/>
      <c r="AD1602" s="221"/>
      <c r="AE1602" s="221"/>
      <c r="AF1602" s="115"/>
      <c r="AG1602" s="115"/>
      <c r="AH1602" s="115"/>
      <c r="AI1602" s="115"/>
      <c r="AJ1602" s="115"/>
      <c r="AK1602" s="202"/>
      <c r="AL1602" s="222"/>
      <c r="AO1602" s="205"/>
      <c r="AP1602" s="205"/>
      <c r="AQ1602" s="205"/>
      <c r="AR1602" s="205"/>
      <c r="AS1602" s="205"/>
      <c r="AT1602" s="205"/>
      <c r="AU1602" s="205"/>
      <c r="AV1602" s="205"/>
      <c r="AW1602" s="205"/>
      <c r="AX1602" s="205"/>
      <c r="AY1602" s="205"/>
      <c r="AZ1602" s="205"/>
      <c r="BA1602" s="205"/>
      <c r="BB1602" s="205"/>
      <c r="BC1602" s="205"/>
      <c r="BD1602" s="205"/>
      <c r="BE1602" s="215"/>
      <c r="BF1602" s="215"/>
      <c r="BG1602" s="215"/>
      <c r="BH1602" s="201"/>
      <c r="BJ1602" s="114"/>
      <c r="BK1602" s="114"/>
      <c r="BL1602" s="114"/>
      <c r="BM1602" s="114"/>
      <c r="BN1602" s="114"/>
      <c r="BP1602" s="114"/>
      <c r="BQ1602" s="115"/>
      <c r="BR1602" s="115"/>
      <c r="BS1602" s="115"/>
      <c r="BT1602" s="115"/>
      <c r="BU1602" s="115"/>
      <c r="BV1602" s="115"/>
      <c r="BW1602" s="115"/>
      <c r="BX1602" s="115"/>
      <c r="BY1602" s="115"/>
      <c r="BZ1602" s="115"/>
      <c r="CA1602" s="115"/>
      <c r="CB1602" s="115"/>
      <c r="CC1602" s="201"/>
      <c r="CD1602" s="201"/>
      <c r="CE1602" s="201"/>
      <c r="CG1602" s="223"/>
      <c r="CH1602" s="223"/>
      <c r="CI1602" s="223"/>
      <c r="CJ1602" s="223"/>
      <c r="CK1602" s="223"/>
      <c r="CL1602" s="223"/>
      <c r="CM1602" s="223"/>
      <c r="CN1602" s="223"/>
      <c r="CO1602" s="223"/>
      <c r="CP1602" s="223"/>
      <c r="CQ1602" s="223"/>
      <c r="CR1602" s="223"/>
      <c r="CS1602" s="223"/>
      <c r="CT1602" s="223"/>
      <c r="CU1602" s="223"/>
      <c r="CV1602" s="223"/>
      <c r="CW1602" s="201"/>
      <c r="CX1602" s="201"/>
    </row>
    <row r="1603" spans="3:102">
      <c r="C1603" s="116"/>
      <c r="E1603" s="205"/>
      <c r="F1603" s="205"/>
      <c r="G1603" s="205"/>
      <c r="H1603" s="205"/>
      <c r="I1603" s="205"/>
      <c r="K1603" s="114"/>
      <c r="L1603" s="114"/>
      <c r="M1603" s="114"/>
      <c r="N1603" s="114"/>
      <c r="O1603" s="114"/>
      <c r="Q1603" s="115"/>
      <c r="R1603" s="115"/>
      <c r="S1603" s="115"/>
      <c r="T1603" s="115"/>
      <c r="U1603" s="115"/>
      <c r="W1603" s="223"/>
      <c r="Z1603" s="205"/>
      <c r="AA1603" s="204"/>
      <c r="AB1603" s="204"/>
      <c r="AC1603" s="114"/>
      <c r="AD1603" s="221"/>
      <c r="AE1603" s="221"/>
      <c r="AF1603" s="115"/>
      <c r="AG1603" s="115"/>
      <c r="AH1603" s="115"/>
      <c r="AI1603" s="115"/>
      <c r="AJ1603" s="115"/>
      <c r="AK1603" s="202"/>
      <c r="AL1603" s="222"/>
      <c r="AO1603" s="205"/>
      <c r="AP1603" s="205"/>
      <c r="AQ1603" s="205"/>
      <c r="AR1603" s="205"/>
      <c r="AS1603" s="205"/>
      <c r="AT1603" s="205"/>
      <c r="AU1603" s="205"/>
      <c r="AV1603" s="205"/>
      <c r="AW1603" s="205"/>
      <c r="AX1603" s="205"/>
      <c r="AY1603" s="205"/>
      <c r="AZ1603" s="205"/>
      <c r="BA1603" s="205"/>
      <c r="BB1603" s="205"/>
      <c r="BC1603" s="205"/>
      <c r="BD1603" s="205"/>
      <c r="BE1603" s="215"/>
      <c r="BF1603" s="215"/>
      <c r="BG1603" s="215"/>
      <c r="BH1603" s="201"/>
      <c r="BJ1603" s="114"/>
      <c r="BK1603" s="114"/>
      <c r="BL1603" s="114"/>
      <c r="BM1603" s="114"/>
      <c r="BN1603" s="114"/>
      <c r="BP1603" s="114"/>
      <c r="BQ1603" s="115"/>
      <c r="BR1603" s="115"/>
      <c r="BS1603" s="115"/>
      <c r="BT1603" s="115"/>
      <c r="BU1603" s="115"/>
      <c r="BV1603" s="115"/>
      <c r="BW1603" s="115"/>
      <c r="BX1603" s="115"/>
      <c r="BY1603" s="115"/>
      <c r="BZ1603" s="115"/>
      <c r="CA1603" s="115"/>
      <c r="CB1603" s="115"/>
      <c r="CC1603" s="201"/>
      <c r="CD1603" s="201"/>
      <c r="CE1603" s="201"/>
      <c r="CG1603" s="223"/>
      <c r="CH1603" s="223"/>
      <c r="CI1603" s="223"/>
      <c r="CJ1603" s="223"/>
      <c r="CK1603" s="223"/>
      <c r="CL1603" s="223"/>
      <c r="CM1603" s="223"/>
      <c r="CN1603" s="223"/>
      <c r="CO1603" s="223"/>
      <c r="CP1603" s="223"/>
      <c r="CQ1603" s="223"/>
      <c r="CR1603" s="223"/>
      <c r="CS1603" s="223"/>
      <c r="CT1603" s="223"/>
      <c r="CU1603" s="223"/>
      <c r="CV1603" s="223"/>
      <c r="CW1603" s="201"/>
      <c r="CX1603" s="201"/>
    </row>
    <row r="1604" spans="3:102">
      <c r="C1604" s="116"/>
      <c r="E1604" s="205"/>
      <c r="F1604" s="205"/>
      <c r="G1604" s="205"/>
      <c r="H1604" s="205"/>
      <c r="I1604" s="205"/>
      <c r="K1604" s="114"/>
      <c r="L1604" s="114"/>
      <c r="M1604" s="114"/>
      <c r="N1604" s="114"/>
      <c r="O1604" s="114"/>
      <c r="Q1604" s="115"/>
      <c r="R1604" s="115"/>
      <c r="S1604" s="115"/>
      <c r="T1604" s="115"/>
      <c r="U1604" s="115"/>
      <c r="W1604" s="223"/>
      <c r="Z1604" s="205"/>
      <c r="AA1604" s="204"/>
      <c r="AB1604" s="204"/>
      <c r="AC1604" s="114"/>
      <c r="AD1604" s="221"/>
      <c r="AE1604" s="221"/>
      <c r="AF1604" s="115"/>
      <c r="AG1604" s="115"/>
      <c r="AH1604" s="115"/>
      <c r="AI1604" s="115"/>
      <c r="AJ1604" s="115"/>
      <c r="AK1604" s="202"/>
      <c r="AL1604" s="222"/>
      <c r="AO1604" s="205"/>
      <c r="AP1604" s="205"/>
      <c r="AQ1604" s="205"/>
      <c r="AR1604" s="205"/>
      <c r="AS1604" s="205"/>
      <c r="AT1604" s="205"/>
      <c r="AU1604" s="205"/>
      <c r="AV1604" s="205"/>
      <c r="AW1604" s="205"/>
      <c r="AX1604" s="205"/>
      <c r="AY1604" s="205"/>
      <c r="AZ1604" s="205"/>
      <c r="BA1604" s="205"/>
      <c r="BB1604" s="205"/>
      <c r="BC1604" s="205"/>
      <c r="BD1604" s="205"/>
      <c r="BE1604" s="215"/>
      <c r="BF1604" s="215"/>
      <c r="BG1604" s="215"/>
      <c r="BH1604" s="201"/>
      <c r="BJ1604" s="114"/>
      <c r="BK1604" s="114"/>
      <c r="BL1604" s="114"/>
      <c r="BM1604" s="114"/>
      <c r="BN1604" s="114"/>
      <c r="BP1604" s="114"/>
      <c r="BQ1604" s="115"/>
      <c r="BR1604" s="115"/>
      <c r="BS1604" s="115"/>
      <c r="BT1604" s="115"/>
      <c r="BU1604" s="115"/>
      <c r="BV1604" s="115"/>
      <c r="BW1604" s="115"/>
      <c r="BX1604" s="115"/>
      <c r="BY1604" s="115"/>
      <c r="BZ1604" s="115"/>
      <c r="CA1604" s="115"/>
      <c r="CB1604" s="115"/>
      <c r="CC1604" s="201"/>
      <c r="CD1604" s="201"/>
      <c r="CE1604" s="201"/>
      <c r="CG1604" s="223"/>
      <c r="CH1604" s="223"/>
      <c r="CI1604" s="223"/>
      <c r="CJ1604" s="223"/>
      <c r="CK1604" s="223"/>
      <c r="CL1604" s="223"/>
      <c r="CM1604" s="223"/>
      <c r="CN1604" s="223"/>
      <c r="CO1604" s="223"/>
      <c r="CP1604" s="223"/>
      <c r="CQ1604" s="223"/>
      <c r="CR1604" s="223"/>
      <c r="CS1604" s="223"/>
      <c r="CT1604" s="223"/>
      <c r="CU1604" s="223"/>
      <c r="CV1604" s="223"/>
      <c r="CW1604" s="201"/>
      <c r="CX1604" s="201"/>
    </row>
    <row r="1605" spans="3:102">
      <c r="C1605" s="116"/>
      <c r="E1605" s="205"/>
      <c r="F1605" s="205"/>
      <c r="G1605" s="205"/>
      <c r="H1605" s="205"/>
      <c r="I1605" s="205"/>
      <c r="K1605" s="114"/>
      <c r="L1605" s="114"/>
      <c r="M1605" s="114"/>
      <c r="N1605" s="114"/>
      <c r="O1605" s="114"/>
      <c r="Q1605" s="115"/>
      <c r="R1605" s="115"/>
      <c r="S1605" s="115"/>
      <c r="T1605" s="115"/>
      <c r="U1605" s="115"/>
      <c r="W1605" s="223"/>
      <c r="Z1605" s="205"/>
      <c r="AA1605" s="204"/>
      <c r="AB1605" s="204"/>
      <c r="AC1605" s="114"/>
      <c r="AD1605" s="221"/>
      <c r="AE1605" s="221"/>
      <c r="AF1605" s="115"/>
      <c r="AG1605" s="115"/>
      <c r="AH1605" s="115"/>
      <c r="AI1605" s="115"/>
      <c r="AJ1605" s="115"/>
      <c r="AK1605" s="202"/>
      <c r="AL1605" s="222"/>
      <c r="AO1605" s="205"/>
      <c r="AP1605" s="205"/>
      <c r="AQ1605" s="205"/>
      <c r="AR1605" s="205"/>
      <c r="AS1605" s="205"/>
      <c r="AT1605" s="205"/>
      <c r="AU1605" s="205"/>
      <c r="AV1605" s="205"/>
      <c r="AW1605" s="205"/>
      <c r="AX1605" s="205"/>
      <c r="AY1605" s="205"/>
      <c r="AZ1605" s="205"/>
      <c r="BA1605" s="205"/>
      <c r="BB1605" s="205"/>
      <c r="BC1605" s="205"/>
      <c r="BD1605" s="205"/>
      <c r="BE1605" s="215"/>
      <c r="BF1605" s="215"/>
      <c r="BG1605" s="215"/>
      <c r="BH1605" s="201"/>
      <c r="BJ1605" s="114"/>
      <c r="BK1605" s="114"/>
      <c r="BL1605" s="114"/>
      <c r="BM1605" s="114"/>
      <c r="BN1605" s="114"/>
      <c r="BP1605" s="114"/>
      <c r="BQ1605" s="115"/>
      <c r="BR1605" s="115"/>
      <c r="BS1605" s="115"/>
      <c r="BT1605" s="115"/>
      <c r="BU1605" s="115"/>
      <c r="BV1605" s="115"/>
      <c r="BW1605" s="115"/>
      <c r="BX1605" s="115"/>
      <c r="BY1605" s="115"/>
      <c r="BZ1605" s="115"/>
      <c r="CA1605" s="115"/>
      <c r="CB1605" s="115"/>
      <c r="CC1605" s="201"/>
      <c r="CD1605" s="201"/>
      <c r="CE1605" s="201"/>
      <c r="CG1605" s="223"/>
      <c r="CH1605" s="223"/>
      <c r="CI1605" s="223"/>
      <c r="CJ1605" s="223"/>
      <c r="CK1605" s="223"/>
      <c r="CL1605" s="223"/>
      <c r="CM1605" s="223"/>
      <c r="CN1605" s="223"/>
      <c r="CO1605" s="223"/>
      <c r="CP1605" s="223"/>
      <c r="CQ1605" s="223"/>
      <c r="CR1605" s="223"/>
      <c r="CS1605" s="223"/>
      <c r="CT1605" s="223"/>
      <c r="CU1605" s="223"/>
      <c r="CV1605" s="223"/>
      <c r="CW1605" s="201"/>
      <c r="CX1605" s="201"/>
    </row>
    <row r="1606" spans="3:102">
      <c r="C1606" s="116"/>
      <c r="E1606" s="205"/>
      <c r="F1606" s="205"/>
      <c r="G1606" s="205"/>
      <c r="H1606" s="205"/>
      <c r="I1606" s="205"/>
      <c r="K1606" s="114"/>
      <c r="L1606" s="114"/>
      <c r="M1606" s="114"/>
      <c r="N1606" s="114"/>
      <c r="O1606" s="114"/>
      <c r="Q1606" s="115"/>
      <c r="R1606" s="115"/>
      <c r="S1606" s="115"/>
      <c r="T1606" s="115"/>
      <c r="U1606" s="115"/>
      <c r="W1606" s="223"/>
      <c r="Z1606" s="205"/>
      <c r="AA1606" s="204"/>
      <c r="AB1606" s="204"/>
      <c r="AC1606" s="114"/>
      <c r="AD1606" s="221"/>
      <c r="AE1606" s="221"/>
      <c r="AF1606" s="115"/>
      <c r="AG1606" s="115"/>
      <c r="AH1606" s="115"/>
      <c r="AI1606" s="115"/>
      <c r="AJ1606" s="115"/>
      <c r="AK1606" s="202"/>
      <c r="AL1606" s="222"/>
      <c r="AO1606" s="205"/>
      <c r="AP1606" s="205"/>
      <c r="AQ1606" s="205"/>
      <c r="AR1606" s="205"/>
      <c r="AS1606" s="205"/>
      <c r="AT1606" s="205"/>
      <c r="AU1606" s="205"/>
      <c r="AV1606" s="205"/>
      <c r="AW1606" s="205"/>
      <c r="AX1606" s="205"/>
      <c r="AY1606" s="205"/>
      <c r="AZ1606" s="205"/>
      <c r="BA1606" s="205"/>
      <c r="BB1606" s="205"/>
      <c r="BC1606" s="205"/>
      <c r="BD1606" s="205"/>
      <c r="BE1606" s="215"/>
      <c r="BF1606" s="215"/>
      <c r="BG1606" s="215"/>
      <c r="BH1606" s="201"/>
      <c r="BJ1606" s="114"/>
      <c r="BK1606" s="114"/>
      <c r="BL1606" s="114"/>
      <c r="BM1606" s="114"/>
      <c r="BN1606" s="114"/>
      <c r="BP1606" s="114"/>
      <c r="BQ1606" s="115"/>
      <c r="BR1606" s="115"/>
      <c r="BS1606" s="115"/>
      <c r="BT1606" s="115"/>
      <c r="BU1606" s="115"/>
      <c r="BV1606" s="115"/>
      <c r="BW1606" s="115"/>
      <c r="BX1606" s="115"/>
      <c r="BY1606" s="115"/>
      <c r="BZ1606" s="115"/>
      <c r="CA1606" s="115"/>
      <c r="CB1606" s="115"/>
      <c r="CC1606" s="201"/>
      <c r="CD1606" s="201"/>
      <c r="CE1606" s="201"/>
      <c r="CG1606" s="223"/>
      <c r="CH1606" s="223"/>
      <c r="CI1606" s="223"/>
      <c r="CJ1606" s="223"/>
      <c r="CK1606" s="223"/>
      <c r="CL1606" s="223"/>
      <c r="CM1606" s="223"/>
      <c r="CN1606" s="223"/>
      <c r="CO1606" s="223"/>
      <c r="CP1606" s="223"/>
      <c r="CQ1606" s="223"/>
      <c r="CR1606" s="223"/>
      <c r="CS1606" s="223"/>
      <c r="CT1606" s="223"/>
      <c r="CU1606" s="223"/>
      <c r="CV1606" s="223"/>
      <c r="CW1606" s="201"/>
      <c r="CX1606" s="201"/>
    </row>
    <row r="1607" spans="3:102">
      <c r="C1607" s="116"/>
      <c r="E1607" s="205"/>
      <c r="F1607" s="205"/>
      <c r="G1607" s="205"/>
      <c r="H1607" s="205"/>
      <c r="I1607" s="205"/>
      <c r="K1607" s="114"/>
      <c r="L1607" s="114"/>
      <c r="M1607" s="114"/>
      <c r="N1607" s="114"/>
      <c r="O1607" s="114"/>
      <c r="Q1607" s="115"/>
      <c r="R1607" s="115"/>
      <c r="S1607" s="115"/>
      <c r="T1607" s="115"/>
      <c r="U1607" s="115"/>
      <c r="W1607" s="223"/>
      <c r="Z1607" s="205"/>
      <c r="AA1607" s="204"/>
      <c r="AB1607" s="204"/>
      <c r="AC1607" s="114"/>
      <c r="AD1607" s="221"/>
      <c r="AE1607" s="221"/>
      <c r="AF1607" s="115"/>
      <c r="AG1607" s="115"/>
      <c r="AH1607" s="115"/>
      <c r="AI1607" s="115"/>
      <c r="AJ1607" s="115"/>
      <c r="AK1607" s="202"/>
      <c r="AL1607" s="222"/>
      <c r="AO1607" s="205"/>
      <c r="AP1607" s="205"/>
      <c r="AQ1607" s="205"/>
      <c r="AR1607" s="205"/>
      <c r="AS1607" s="205"/>
      <c r="AT1607" s="205"/>
      <c r="AU1607" s="205"/>
      <c r="AV1607" s="205"/>
      <c r="AW1607" s="205"/>
      <c r="AX1607" s="205"/>
      <c r="AY1607" s="205"/>
      <c r="AZ1607" s="205"/>
      <c r="BA1607" s="205"/>
      <c r="BB1607" s="205"/>
      <c r="BC1607" s="205"/>
      <c r="BD1607" s="205"/>
      <c r="BE1607" s="215"/>
      <c r="BF1607" s="215"/>
      <c r="BG1607" s="215"/>
      <c r="BH1607" s="201"/>
      <c r="BJ1607" s="114"/>
      <c r="BK1607" s="114"/>
      <c r="BL1607" s="114"/>
      <c r="BM1607" s="114"/>
      <c r="BN1607" s="114"/>
      <c r="BP1607" s="114"/>
      <c r="BQ1607" s="115"/>
      <c r="BR1607" s="115"/>
      <c r="BS1607" s="115"/>
      <c r="BT1607" s="115"/>
      <c r="BU1607" s="115"/>
      <c r="BV1607" s="115"/>
      <c r="BW1607" s="115"/>
      <c r="BX1607" s="115"/>
      <c r="BY1607" s="115"/>
      <c r="BZ1607" s="115"/>
      <c r="CA1607" s="115"/>
      <c r="CB1607" s="115"/>
      <c r="CC1607" s="201"/>
      <c r="CD1607" s="201"/>
      <c r="CE1607" s="201"/>
      <c r="CG1607" s="223"/>
      <c r="CH1607" s="223"/>
      <c r="CI1607" s="223"/>
      <c r="CJ1607" s="223"/>
      <c r="CK1607" s="223"/>
      <c r="CL1607" s="223"/>
      <c r="CM1607" s="223"/>
      <c r="CN1607" s="223"/>
      <c r="CO1607" s="223"/>
      <c r="CP1607" s="223"/>
      <c r="CQ1607" s="223"/>
      <c r="CR1607" s="223"/>
      <c r="CS1607" s="223"/>
      <c r="CT1607" s="223"/>
      <c r="CU1607" s="223"/>
      <c r="CV1607" s="223"/>
      <c r="CW1607" s="201"/>
      <c r="CX1607" s="201"/>
    </row>
    <row r="1608" spans="3:102">
      <c r="C1608" s="116"/>
      <c r="E1608" s="205"/>
      <c r="F1608" s="205"/>
      <c r="G1608" s="205"/>
      <c r="H1608" s="205"/>
      <c r="I1608" s="205"/>
      <c r="K1608" s="114"/>
      <c r="L1608" s="114"/>
      <c r="M1608" s="114"/>
      <c r="N1608" s="114"/>
      <c r="O1608" s="114"/>
      <c r="Q1608" s="115"/>
      <c r="R1608" s="115"/>
      <c r="S1608" s="115"/>
      <c r="T1608" s="115"/>
      <c r="U1608" s="115"/>
      <c r="W1608" s="223"/>
      <c r="Z1608" s="205"/>
      <c r="AA1608" s="204"/>
      <c r="AB1608" s="204"/>
      <c r="AC1608" s="114"/>
      <c r="AD1608" s="221"/>
      <c r="AE1608" s="221"/>
      <c r="AF1608" s="115"/>
      <c r="AG1608" s="115"/>
      <c r="AH1608" s="115"/>
      <c r="AI1608" s="115"/>
      <c r="AJ1608" s="115"/>
      <c r="AK1608" s="202"/>
      <c r="AL1608" s="222"/>
      <c r="AO1608" s="205"/>
      <c r="AP1608" s="205"/>
      <c r="AQ1608" s="205"/>
      <c r="AR1608" s="205"/>
      <c r="AS1608" s="205"/>
      <c r="AT1608" s="205"/>
      <c r="AU1608" s="205"/>
      <c r="AV1608" s="205"/>
      <c r="AW1608" s="205"/>
      <c r="AX1608" s="205"/>
      <c r="AY1608" s="205"/>
      <c r="AZ1608" s="205"/>
      <c r="BA1608" s="205"/>
      <c r="BB1608" s="205"/>
      <c r="BC1608" s="205"/>
      <c r="BD1608" s="205"/>
      <c r="BE1608" s="215"/>
      <c r="BF1608" s="215"/>
      <c r="BG1608" s="215"/>
      <c r="BH1608" s="201"/>
      <c r="BJ1608" s="114"/>
      <c r="BK1608" s="114"/>
      <c r="BL1608" s="114"/>
      <c r="BM1608" s="114"/>
      <c r="BN1608" s="114"/>
      <c r="BP1608" s="114"/>
      <c r="BQ1608" s="115"/>
      <c r="BR1608" s="115"/>
      <c r="BS1608" s="115"/>
      <c r="BT1608" s="115"/>
      <c r="BU1608" s="115"/>
      <c r="BV1608" s="115"/>
      <c r="BW1608" s="115"/>
      <c r="BX1608" s="115"/>
      <c r="BY1608" s="115"/>
      <c r="BZ1608" s="115"/>
      <c r="CA1608" s="115"/>
      <c r="CB1608" s="115"/>
      <c r="CC1608" s="201"/>
      <c r="CD1608" s="201"/>
      <c r="CE1608" s="201"/>
      <c r="CG1608" s="223"/>
      <c r="CH1608" s="223"/>
      <c r="CI1608" s="223"/>
      <c r="CJ1608" s="223"/>
      <c r="CK1608" s="223"/>
      <c r="CL1608" s="223"/>
      <c r="CM1608" s="223"/>
      <c r="CN1608" s="223"/>
      <c r="CO1608" s="223"/>
      <c r="CP1608" s="223"/>
      <c r="CQ1608" s="223"/>
      <c r="CR1608" s="223"/>
      <c r="CS1608" s="223"/>
      <c r="CT1608" s="223"/>
      <c r="CU1608" s="223"/>
      <c r="CV1608" s="223"/>
      <c r="CW1608" s="201"/>
      <c r="CX1608" s="201"/>
    </row>
    <row r="1609" spans="3:102">
      <c r="C1609" s="116"/>
      <c r="E1609" s="205"/>
      <c r="F1609" s="205"/>
      <c r="G1609" s="205"/>
      <c r="H1609" s="205"/>
      <c r="I1609" s="205"/>
      <c r="K1609" s="114"/>
      <c r="L1609" s="114"/>
      <c r="M1609" s="114"/>
      <c r="N1609" s="114"/>
      <c r="O1609" s="114"/>
      <c r="Q1609" s="115"/>
      <c r="R1609" s="115"/>
      <c r="S1609" s="115"/>
      <c r="T1609" s="115"/>
      <c r="U1609" s="115"/>
      <c r="W1609" s="223"/>
      <c r="Z1609" s="205"/>
      <c r="AA1609" s="204"/>
      <c r="AB1609" s="204"/>
      <c r="AC1609" s="114"/>
      <c r="AD1609" s="221"/>
      <c r="AE1609" s="221"/>
      <c r="AF1609" s="115"/>
      <c r="AG1609" s="115"/>
      <c r="AH1609" s="115"/>
      <c r="AI1609" s="115"/>
      <c r="AJ1609" s="115"/>
      <c r="AK1609" s="202"/>
      <c r="AL1609" s="222"/>
      <c r="AO1609" s="205"/>
      <c r="AP1609" s="205"/>
      <c r="AQ1609" s="205"/>
      <c r="AR1609" s="205"/>
      <c r="AS1609" s="205"/>
      <c r="AT1609" s="205"/>
      <c r="AU1609" s="205"/>
      <c r="AV1609" s="205"/>
      <c r="AW1609" s="205"/>
      <c r="AX1609" s="205"/>
      <c r="AY1609" s="205"/>
      <c r="AZ1609" s="205"/>
      <c r="BA1609" s="205"/>
      <c r="BB1609" s="205"/>
      <c r="BC1609" s="205"/>
      <c r="BD1609" s="205"/>
      <c r="BE1609" s="215"/>
      <c r="BF1609" s="215"/>
      <c r="BG1609" s="215"/>
      <c r="BH1609" s="201"/>
      <c r="BJ1609" s="114"/>
      <c r="BK1609" s="114"/>
      <c r="BL1609" s="114"/>
      <c r="BM1609" s="114"/>
      <c r="BN1609" s="114"/>
      <c r="BP1609" s="114"/>
      <c r="BQ1609" s="115"/>
      <c r="BR1609" s="115"/>
      <c r="BS1609" s="115"/>
      <c r="BT1609" s="115"/>
      <c r="BU1609" s="115"/>
      <c r="BV1609" s="115"/>
      <c r="BW1609" s="115"/>
      <c r="BX1609" s="115"/>
      <c r="BY1609" s="115"/>
      <c r="BZ1609" s="115"/>
      <c r="CA1609" s="115"/>
      <c r="CB1609" s="115"/>
      <c r="CC1609" s="201"/>
      <c r="CD1609" s="201"/>
      <c r="CE1609" s="201"/>
      <c r="CG1609" s="223"/>
      <c r="CH1609" s="223"/>
      <c r="CI1609" s="223"/>
      <c r="CJ1609" s="223"/>
      <c r="CK1609" s="223"/>
      <c r="CL1609" s="223"/>
      <c r="CM1609" s="223"/>
      <c r="CN1609" s="223"/>
      <c r="CO1609" s="223"/>
      <c r="CP1609" s="223"/>
      <c r="CQ1609" s="223"/>
      <c r="CR1609" s="223"/>
      <c r="CS1609" s="223"/>
      <c r="CT1609" s="223"/>
      <c r="CU1609" s="223"/>
      <c r="CV1609" s="223"/>
      <c r="CW1609" s="201"/>
      <c r="CX1609" s="201"/>
    </row>
    <row r="1610" spans="3:102">
      <c r="C1610" s="116"/>
      <c r="E1610" s="205"/>
      <c r="F1610" s="205"/>
      <c r="G1610" s="205"/>
      <c r="H1610" s="205"/>
      <c r="I1610" s="205"/>
      <c r="K1610" s="114"/>
      <c r="L1610" s="114"/>
      <c r="M1610" s="114"/>
      <c r="N1610" s="114"/>
      <c r="O1610" s="114"/>
      <c r="Q1610" s="115"/>
      <c r="R1610" s="115"/>
      <c r="S1610" s="115"/>
      <c r="T1610" s="115"/>
      <c r="U1610" s="115"/>
      <c r="W1610" s="223"/>
      <c r="Z1610" s="205"/>
      <c r="AA1610" s="204"/>
      <c r="AB1610" s="204"/>
      <c r="AC1610" s="114"/>
      <c r="AD1610" s="221"/>
      <c r="AE1610" s="221"/>
      <c r="AF1610" s="115"/>
      <c r="AG1610" s="115"/>
      <c r="AH1610" s="115"/>
      <c r="AI1610" s="115"/>
      <c r="AJ1610" s="115"/>
      <c r="AK1610" s="202"/>
      <c r="AL1610" s="222"/>
      <c r="AO1610" s="205"/>
      <c r="AP1610" s="205"/>
      <c r="AQ1610" s="205"/>
      <c r="AR1610" s="205"/>
      <c r="AS1610" s="205"/>
      <c r="AT1610" s="205"/>
      <c r="AU1610" s="205"/>
      <c r="AV1610" s="205"/>
      <c r="AW1610" s="205"/>
      <c r="AX1610" s="205"/>
      <c r="AY1610" s="205"/>
      <c r="AZ1610" s="205"/>
      <c r="BA1610" s="205"/>
      <c r="BB1610" s="205"/>
      <c r="BC1610" s="205"/>
      <c r="BD1610" s="205"/>
      <c r="BE1610" s="215"/>
      <c r="BF1610" s="215"/>
      <c r="BG1610" s="215"/>
      <c r="BH1610" s="201"/>
      <c r="BJ1610" s="114"/>
      <c r="BK1610" s="114"/>
      <c r="BL1610" s="114"/>
      <c r="BM1610" s="114"/>
      <c r="BN1610" s="114"/>
      <c r="BP1610" s="114"/>
      <c r="BQ1610" s="115"/>
      <c r="BR1610" s="115"/>
      <c r="BS1610" s="115"/>
      <c r="BT1610" s="115"/>
      <c r="BU1610" s="115"/>
      <c r="BV1610" s="115"/>
      <c r="BW1610" s="115"/>
      <c r="BX1610" s="115"/>
      <c r="BY1610" s="115"/>
      <c r="BZ1610" s="115"/>
      <c r="CA1610" s="115"/>
      <c r="CB1610" s="115"/>
      <c r="CC1610" s="201"/>
      <c r="CD1610" s="201"/>
      <c r="CE1610" s="201"/>
      <c r="CG1610" s="223"/>
      <c r="CH1610" s="223"/>
      <c r="CI1610" s="223"/>
      <c r="CJ1610" s="223"/>
      <c r="CK1610" s="223"/>
      <c r="CL1610" s="223"/>
      <c r="CM1610" s="223"/>
      <c r="CN1610" s="223"/>
      <c r="CO1610" s="223"/>
      <c r="CP1610" s="223"/>
      <c r="CQ1610" s="223"/>
      <c r="CR1610" s="223"/>
      <c r="CS1610" s="223"/>
      <c r="CT1610" s="223"/>
      <c r="CU1610" s="223"/>
      <c r="CV1610" s="223"/>
      <c r="CW1610" s="201"/>
      <c r="CX1610" s="201"/>
    </row>
    <row r="1611" spans="3:102">
      <c r="C1611" s="116"/>
      <c r="E1611" s="205"/>
      <c r="F1611" s="205"/>
      <c r="G1611" s="205"/>
      <c r="H1611" s="205"/>
      <c r="I1611" s="205"/>
      <c r="K1611" s="114"/>
      <c r="L1611" s="114"/>
      <c r="M1611" s="114"/>
      <c r="N1611" s="114"/>
      <c r="O1611" s="114"/>
      <c r="Q1611" s="115"/>
      <c r="R1611" s="115"/>
      <c r="S1611" s="115"/>
      <c r="T1611" s="115"/>
      <c r="U1611" s="115"/>
      <c r="W1611" s="223"/>
      <c r="Z1611" s="205"/>
      <c r="AA1611" s="204"/>
      <c r="AB1611" s="204"/>
      <c r="AC1611" s="114"/>
      <c r="AD1611" s="221"/>
      <c r="AE1611" s="221"/>
      <c r="AF1611" s="115"/>
      <c r="AG1611" s="115"/>
      <c r="AH1611" s="115"/>
      <c r="AI1611" s="115"/>
      <c r="AJ1611" s="115"/>
      <c r="AK1611" s="202"/>
      <c r="AL1611" s="222"/>
      <c r="AO1611" s="205"/>
      <c r="AP1611" s="205"/>
      <c r="AQ1611" s="205"/>
      <c r="AR1611" s="205"/>
      <c r="AS1611" s="205"/>
      <c r="AT1611" s="205"/>
      <c r="AU1611" s="205"/>
      <c r="AV1611" s="205"/>
      <c r="AW1611" s="205"/>
      <c r="AX1611" s="205"/>
      <c r="AY1611" s="205"/>
      <c r="AZ1611" s="205"/>
      <c r="BA1611" s="205"/>
      <c r="BB1611" s="205"/>
      <c r="BC1611" s="205"/>
      <c r="BD1611" s="205"/>
      <c r="BE1611" s="215"/>
      <c r="BF1611" s="215"/>
      <c r="BG1611" s="215"/>
      <c r="BH1611" s="201"/>
      <c r="BJ1611" s="114"/>
      <c r="BK1611" s="114"/>
      <c r="BL1611" s="114"/>
      <c r="BM1611" s="114"/>
      <c r="BN1611" s="114"/>
      <c r="BP1611" s="114"/>
      <c r="BQ1611" s="115"/>
      <c r="BR1611" s="115"/>
      <c r="BS1611" s="115"/>
      <c r="BT1611" s="115"/>
      <c r="BU1611" s="115"/>
      <c r="BV1611" s="115"/>
      <c r="BW1611" s="115"/>
      <c r="BX1611" s="115"/>
      <c r="BY1611" s="115"/>
      <c r="BZ1611" s="115"/>
      <c r="CA1611" s="115"/>
      <c r="CB1611" s="115"/>
      <c r="CC1611" s="201"/>
      <c r="CD1611" s="201"/>
      <c r="CE1611" s="201"/>
      <c r="CG1611" s="223"/>
      <c r="CH1611" s="223"/>
      <c r="CI1611" s="223"/>
      <c r="CJ1611" s="223"/>
      <c r="CK1611" s="223"/>
      <c r="CL1611" s="223"/>
      <c r="CM1611" s="223"/>
      <c r="CN1611" s="223"/>
      <c r="CO1611" s="223"/>
      <c r="CP1611" s="223"/>
      <c r="CQ1611" s="223"/>
      <c r="CR1611" s="223"/>
      <c r="CS1611" s="223"/>
      <c r="CT1611" s="223"/>
      <c r="CU1611" s="223"/>
      <c r="CV1611" s="223"/>
      <c r="CW1611" s="201"/>
      <c r="CX1611" s="201"/>
    </row>
    <row r="1612" spans="3:102">
      <c r="C1612" s="116"/>
      <c r="E1612" s="205"/>
      <c r="F1612" s="205"/>
      <c r="G1612" s="205"/>
      <c r="H1612" s="205"/>
      <c r="I1612" s="205"/>
      <c r="K1612" s="114"/>
      <c r="L1612" s="114"/>
      <c r="M1612" s="114"/>
      <c r="N1612" s="114"/>
      <c r="O1612" s="114"/>
      <c r="Q1612" s="115"/>
      <c r="R1612" s="115"/>
      <c r="S1612" s="115"/>
      <c r="T1612" s="115"/>
      <c r="U1612" s="115"/>
      <c r="W1612" s="223"/>
      <c r="Z1612" s="205"/>
      <c r="AA1612" s="204"/>
      <c r="AB1612" s="204"/>
      <c r="AC1612" s="114"/>
      <c r="AD1612" s="221"/>
      <c r="AE1612" s="221"/>
      <c r="AF1612" s="115"/>
      <c r="AG1612" s="115"/>
      <c r="AH1612" s="115"/>
      <c r="AI1612" s="115"/>
      <c r="AJ1612" s="115"/>
      <c r="AK1612" s="202"/>
      <c r="AL1612" s="222"/>
      <c r="AO1612" s="205"/>
      <c r="AP1612" s="205"/>
      <c r="AQ1612" s="205"/>
      <c r="AR1612" s="205"/>
      <c r="AS1612" s="205"/>
      <c r="AT1612" s="205"/>
      <c r="AU1612" s="205"/>
      <c r="AV1612" s="205"/>
      <c r="AW1612" s="205"/>
      <c r="AX1612" s="205"/>
      <c r="AY1612" s="205"/>
      <c r="AZ1612" s="205"/>
      <c r="BA1612" s="205"/>
      <c r="BB1612" s="205"/>
      <c r="BC1612" s="205"/>
      <c r="BD1612" s="205"/>
      <c r="BE1612" s="215"/>
      <c r="BF1612" s="215"/>
      <c r="BG1612" s="215"/>
      <c r="BH1612" s="201"/>
      <c r="BJ1612" s="114"/>
      <c r="BK1612" s="114"/>
      <c r="BL1612" s="114"/>
      <c r="BM1612" s="114"/>
      <c r="BN1612" s="114"/>
      <c r="BP1612" s="114"/>
      <c r="BQ1612" s="115"/>
      <c r="BR1612" s="115"/>
      <c r="BS1612" s="115"/>
      <c r="BT1612" s="115"/>
      <c r="BU1612" s="115"/>
      <c r="BV1612" s="115"/>
      <c r="BW1612" s="115"/>
      <c r="BX1612" s="115"/>
      <c r="BY1612" s="115"/>
      <c r="BZ1612" s="115"/>
      <c r="CA1612" s="115"/>
      <c r="CB1612" s="115"/>
      <c r="CC1612" s="201"/>
      <c r="CD1612" s="201"/>
      <c r="CE1612" s="201"/>
      <c r="CG1612" s="223"/>
      <c r="CH1612" s="223"/>
      <c r="CI1612" s="223"/>
      <c r="CJ1612" s="223"/>
      <c r="CK1612" s="223"/>
      <c r="CL1612" s="223"/>
      <c r="CM1612" s="223"/>
      <c r="CN1612" s="223"/>
      <c r="CO1612" s="223"/>
      <c r="CP1612" s="223"/>
      <c r="CQ1612" s="223"/>
      <c r="CR1612" s="223"/>
      <c r="CS1612" s="223"/>
      <c r="CT1612" s="223"/>
      <c r="CU1612" s="223"/>
      <c r="CV1612" s="223"/>
      <c r="CW1612" s="201"/>
      <c r="CX1612" s="201"/>
    </row>
    <row r="1613" spans="3:102">
      <c r="C1613" s="116"/>
      <c r="E1613" s="205"/>
      <c r="F1613" s="205"/>
      <c r="G1613" s="205"/>
      <c r="H1613" s="205"/>
      <c r="I1613" s="205"/>
      <c r="K1613" s="114"/>
      <c r="L1613" s="114"/>
      <c r="M1613" s="114"/>
      <c r="N1613" s="114"/>
      <c r="O1613" s="114"/>
      <c r="Q1613" s="115"/>
      <c r="R1613" s="115"/>
      <c r="S1613" s="115"/>
      <c r="T1613" s="115"/>
      <c r="U1613" s="115"/>
      <c r="W1613" s="223"/>
      <c r="Z1613" s="205"/>
      <c r="AA1613" s="204"/>
      <c r="AB1613" s="204"/>
      <c r="AC1613" s="114"/>
      <c r="AD1613" s="221"/>
      <c r="AE1613" s="221"/>
      <c r="AF1613" s="115"/>
      <c r="AG1613" s="115"/>
      <c r="AH1613" s="115"/>
      <c r="AI1613" s="115"/>
      <c r="AJ1613" s="115"/>
      <c r="AK1613" s="202"/>
      <c r="AL1613" s="222"/>
      <c r="AO1613" s="205"/>
      <c r="AP1613" s="205"/>
      <c r="AQ1613" s="205"/>
      <c r="AR1613" s="205"/>
      <c r="AS1613" s="205"/>
      <c r="AT1613" s="205"/>
      <c r="AU1613" s="205"/>
      <c r="AV1613" s="205"/>
      <c r="AW1613" s="205"/>
      <c r="AX1613" s="205"/>
      <c r="AY1613" s="205"/>
      <c r="AZ1613" s="205"/>
      <c r="BA1613" s="205"/>
      <c r="BB1613" s="205"/>
      <c r="BC1613" s="205"/>
      <c r="BD1613" s="205"/>
      <c r="BE1613" s="215"/>
      <c r="BF1613" s="215"/>
      <c r="BG1613" s="215"/>
      <c r="BH1613" s="201"/>
      <c r="BJ1613" s="114"/>
      <c r="BK1613" s="114"/>
      <c r="BL1613" s="114"/>
      <c r="BM1613" s="114"/>
      <c r="BN1613" s="114"/>
      <c r="BP1613" s="114"/>
      <c r="BQ1613" s="115"/>
      <c r="BR1613" s="115"/>
      <c r="BS1613" s="115"/>
      <c r="BT1613" s="115"/>
      <c r="BU1613" s="115"/>
      <c r="BV1613" s="115"/>
      <c r="BW1613" s="115"/>
      <c r="BX1613" s="115"/>
      <c r="BY1613" s="115"/>
      <c r="BZ1613" s="115"/>
      <c r="CA1613" s="115"/>
      <c r="CB1613" s="115"/>
      <c r="CC1613" s="201"/>
      <c r="CD1613" s="201"/>
      <c r="CE1613" s="201"/>
      <c r="CG1613" s="223"/>
      <c r="CH1613" s="223"/>
      <c r="CI1613" s="223"/>
      <c r="CJ1613" s="223"/>
      <c r="CK1613" s="223"/>
      <c r="CL1613" s="223"/>
      <c r="CM1613" s="223"/>
      <c r="CN1613" s="223"/>
      <c r="CO1613" s="223"/>
      <c r="CP1613" s="223"/>
      <c r="CQ1613" s="223"/>
      <c r="CR1613" s="223"/>
      <c r="CS1613" s="223"/>
      <c r="CT1613" s="223"/>
      <c r="CU1613" s="223"/>
      <c r="CV1613" s="223"/>
      <c r="CW1613" s="201"/>
      <c r="CX1613" s="201"/>
    </row>
    <row r="1614" spans="3:102">
      <c r="C1614" s="116"/>
      <c r="E1614" s="205"/>
      <c r="F1614" s="205"/>
      <c r="G1614" s="205"/>
      <c r="H1614" s="205"/>
      <c r="I1614" s="205"/>
      <c r="K1614" s="114"/>
      <c r="L1614" s="114"/>
      <c r="M1614" s="114"/>
      <c r="N1614" s="114"/>
      <c r="O1614" s="114"/>
      <c r="Q1614" s="115"/>
      <c r="R1614" s="115"/>
      <c r="S1614" s="115"/>
      <c r="T1614" s="115"/>
      <c r="U1614" s="115"/>
      <c r="W1614" s="223"/>
      <c r="Z1614" s="205"/>
      <c r="AA1614" s="204"/>
      <c r="AB1614" s="204"/>
      <c r="AC1614" s="114"/>
      <c r="AD1614" s="221"/>
      <c r="AE1614" s="221"/>
      <c r="AF1614" s="115"/>
      <c r="AG1614" s="115"/>
      <c r="AH1614" s="115"/>
      <c r="AI1614" s="115"/>
      <c r="AJ1614" s="115"/>
      <c r="AK1614" s="202"/>
      <c r="AL1614" s="222"/>
      <c r="AO1614" s="205"/>
      <c r="AP1614" s="205"/>
      <c r="AQ1614" s="205"/>
      <c r="AR1614" s="205"/>
      <c r="AS1614" s="205"/>
      <c r="AT1614" s="205"/>
      <c r="AU1614" s="205"/>
      <c r="AV1614" s="205"/>
      <c r="AW1614" s="205"/>
      <c r="AX1614" s="205"/>
      <c r="AY1614" s="205"/>
      <c r="AZ1614" s="205"/>
      <c r="BA1614" s="205"/>
      <c r="BB1614" s="205"/>
      <c r="BC1614" s="205"/>
      <c r="BD1614" s="205"/>
      <c r="BE1614" s="215"/>
      <c r="BF1614" s="215"/>
      <c r="BG1614" s="215"/>
      <c r="BH1614" s="201"/>
      <c r="BJ1614" s="114"/>
      <c r="BK1614" s="114"/>
      <c r="BL1614" s="114"/>
      <c r="BM1614" s="114"/>
      <c r="BN1614" s="114"/>
      <c r="BP1614" s="114"/>
      <c r="BQ1614" s="115"/>
      <c r="BR1614" s="115"/>
      <c r="BS1614" s="115"/>
      <c r="BT1614" s="115"/>
      <c r="BU1614" s="115"/>
      <c r="BV1614" s="115"/>
      <c r="BW1614" s="115"/>
      <c r="BX1614" s="115"/>
      <c r="BY1614" s="115"/>
      <c r="BZ1614" s="115"/>
      <c r="CA1614" s="115"/>
      <c r="CB1614" s="115"/>
      <c r="CC1614" s="201"/>
      <c r="CD1614" s="201"/>
      <c r="CE1614" s="201"/>
      <c r="CG1614" s="223"/>
      <c r="CH1614" s="223"/>
      <c r="CI1614" s="223"/>
      <c r="CJ1614" s="223"/>
      <c r="CK1614" s="223"/>
      <c r="CL1614" s="223"/>
      <c r="CM1614" s="223"/>
      <c r="CN1614" s="223"/>
      <c r="CO1614" s="223"/>
      <c r="CP1614" s="223"/>
      <c r="CQ1614" s="223"/>
      <c r="CR1614" s="223"/>
      <c r="CS1614" s="223"/>
      <c r="CT1614" s="223"/>
      <c r="CU1614" s="223"/>
      <c r="CV1614" s="223"/>
      <c r="CW1614" s="201"/>
      <c r="CX1614" s="201"/>
    </row>
    <row r="1615" spans="3:102">
      <c r="C1615" s="116"/>
      <c r="E1615" s="205"/>
      <c r="F1615" s="205"/>
      <c r="G1615" s="205"/>
      <c r="H1615" s="205"/>
      <c r="I1615" s="205"/>
      <c r="K1615" s="114"/>
      <c r="L1615" s="114"/>
      <c r="M1615" s="114"/>
      <c r="N1615" s="114"/>
      <c r="O1615" s="114"/>
      <c r="Q1615" s="115"/>
      <c r="R1615" s="115"/>
      <c r="S1615" s="115"/>
      <c r="T1615" s="115"/>
      <c r="U1615" s="115"/>
      <c r="W1615" s="223"/>
      <c r="Z1615" s="205"/>
      <c r="AA1615" s="204"/>
      <c r="AB1615" s="204"/>
      <c r="AC1615" s="114"/>
      <c r="AD1615" s="221"/>
      <c r="AE1615" s="221"/>
      <c r="AF1615" s="115"/>
      <c r="AG1615" s="115"/>
      <c r="AH1615" s="115"/>
      <c r="AI1615" s="115"/>
      <c r="AJ1615" s="115"/>
      <c r="AK1615" s="202"/>
      <c r="AL1615" s="222"/>
      <c r="AO1615" s="205"/>
      <c r="AP1615" s="205"/>
      <c r="AQ1615" s="205"/>
      <c r="AR1615" s="205"/>
      <c r="AS1615" s="205"/>
      <c r="AT1615" s="205"/>
      <c r="AU1615" s="205"/>
      <c r="AV1615" s="205"/>
      <c r="AW1615" s="205"/>
      <c r="AX1615" s="205"/>
      <c r="AY1615" s="205"/>
      <c r="AZ1615" s="205"/>
      <c r="BA1615" s="205"/>
      <c r="BB1615" s="205"/>
      <c r="BC1615" s="205"/>
      <c r="BD1615" s="205"/>
      <c r="BE1615" s="215"/>
      <c r="BF1615" s="215"/>
      <c r="BG1615" s="215"/>
      <c r="BH1615" s="201"/>
      <c r="BJ1615" s="114"/>
      <c r="BK1615" s="114"/>
      <c r="BL1615" s="114"/>
      <c r="BM1615" s="114"/>
      <c r="BN1615" s="114"/>
      <c r="BP1615" s="114"/>
      <c r="BQ1615" s="115"/>
      <c r="BR1615" s="115"/>
      <c r="BS1615" s="115"/>
      <c r="BT1615" s="115"/>
      <c r="BU1615" s="115"/>
      <c r="BV1615" s="115"/>
      <c r="BW1615" s="115"/>
      <c r="BX1615" s="115"/>
      <c r="BY1615" s="115"/>
      <c r="BZ1615" s="115"/>
      <c r="CA1615" s="115"/>
      <c r="CB1615" s="115"/>
      <c r="CC1615" s="201"/>
      <c r="CD1615" s="201"/>
      <c r="CE1615" s="201"/>
      <c r="CG1615" s="223"/>
      <c r="CH1615" s="223"/>
      <c r="CI1615" s="223"/>
      <c r="CJ1615" s="223"/>
      <c r="CK1615" s="223"/>
      <c r="CL1615" s="223"/>
      <c r="CM1615" s="223"/>
      <c r="CN1615" s="223"/>
      <c r="CO1615" s="223"/>
      <c r="CP1615" s="223"/>
      <c r="CQ1615" s="223"/>
      <c r="CR1615" s="223"/>
      <c r="CS1615" s="223"/>
      <c r="CT1615" s="223"/>
      <c r="CU1615" s="223"/>
      <c r="CV1615" s="223"/>
      <c r="CW1615" s="201"/>
      <c r="CX1615" s="201"/>
    </row>
    <row r="1616" spans="3:102">
      <c r="C1616" s="116"/>
      <c r="E1616" s="205"/>
      <c r="F1616" s="205"/>
      <c r="G1616" s="205"/>
      <c r="H1616" s="205"/>
      <c r="I1616" s="205"/>
      <c r="K1616" s="114"/>
      <c r="L1616" s="114"/>
      <c r="M1616" s="114"/>
      <c r="N1616" s="114"/>
      <c r="O1616" s="114"/>
      <c r="Q1616" s="115"/>
      <c r="R1616" s="115"/>
      <c r="S1616" s="115"/>
      <c r="T1616" s="115"/>
      <c r="U1616" s="115"/>
      <c r="W1616" s="223"/>
      <c r="Z1616" s="205"/>
      <c r="AA1616" s="204"/>
      <c r="AB1616" s="204"/>
      <c r="AC1616" s="114"/>
      <c r="AD1616" s="221"/>
      <c r="AE1616" s="221"/>
      <c r="AF1616" s="115"/>
      <c r="AG1616" s="115"/>
      <c r="AH1616" s="115"/>
      <c r="AI1616" s="115"/>
      <c r="AJ1616" s="115"/>
      <c r="AK1616" s="202"/>
      <c r="AL1616" s="222"/>
      <c r="AO1616" s="205"/>
      <c r="AP1616" s="205"/>
      <c r="AQ1616" s="205"/>
      <c r="AR1616" s="205"/>
      <c r="AS1616" s="205"/>
      <c r="AT1616" s="205"/>
      <c r="AU1616" s="205"/>
      <c r="AV1616" s="205"/>
      <c r="AW1616" s="205"/>
      <c r="AX1616" s="205"/>
      <c r="AY1616" s="205"/>
      <c r="AZ1616" s="205"/>
      <c r="BA1616" s="205"/>
      <c r="BB1616" s="205"/>
      <c r="BC1616" s="205"/>
      <c r="BD1616" s="205"/>
      <c r="BE1616" s="215"/>
      <c r="BF1616" s="215"/>
      <c r="BG1616" s="215"/>
      <c r="BH1616" s="201"/>
      <c r="BJ1616" s="114"/>
      <c r="BK1616" s="114"/>
      <c r="BL1616" s="114"/>
      <c r="BM1616" s="114"/>
      <c r="BN1616" s="114"/>
      <c r="BP1616" s="114"/>
      <c r="BQ1616" s="115"/>
      <c r="BR1616" s="115"/>
      <c r="BS1616" s="115"/>
      <c r="BT1616" s="115"/>
      <c r="BU1616" s="115"/>
      <c r="BV1616" s="115"/>
      <c r="BW1616" s="115"/>
      <c r="BX1616" s="115"/>
      <c r="BY1616" s="115"/>
      <c r="BZ1616" s="115"/>
      <c r="CA1616" s="115"/>
      <c r="CB1616" s="115"/>
      <c r="CC1616" s="201"/>
      <c r="CD1616" s="201"/>
      <c r="CE1616" s="201"/>
      <c r="CG1616" s="223"/>
      <c r="CH1616" s="223"/>
      <c r="CI1616" s="223"/>
      <c r="CJ1616" s="223"/>
      <c r="CK1616" s="223"/>
      <c r="CL1616" s="223"/>
      <c r="CM1616" s="223"/>
      <c r="CN1616" s="223"/>
      <c r="CO1616" s="223"/>
      <c r="CP1616" s="223"/>
      <c r="CQ1616" s="223"/>
      <c r="CR1616" s="223"/>
      <c r="CS1616" s="223"/>
      <c r="CT1616" s="223"/>
      <c r="CU1616" s="223"/>
      <c r="CV1616" s="223"/>
      <c r="CW1616" s="201"/>
      <c r="CX1616" s="201"/>
    </row>
    <row r="1617" spans="3:102">
      <c r="C1617" s="116"/>
      <c r="E1617" s="205"/>
      <c r="F1617" s="205"/>
      <c r="G1617" s="205"/>
      <c r="H1617" s="205"/>
      <c r="I1617" s="205"/>
      <c r="K1617" s="114"/>
      <c r="L1617" s="114"/>
      <c r="M1617" s="114"/>
      <c r="N1617" s="114"/>
      <c r="O1617" s="114"/>
      <c r="Q1617" s="115"/>
      <c r="R1617" s="115"/>
      <c r="S1617" s="115"/>
      <c r="T1617" s="115"/>
      <c r="U1617" s="115"/>
      <c r="W1617" s="223"/>
      <c r="Z1617" s="205"/>
      <c r="AA1617" s="204"/>
      <c r="AB1617" s="204"/>
      <c r="AC1617" s="114"/>
      <c r="AD1617" s="221"/>
      <c r="AE1617" s="221"/>
      <c r="AF1617" s="115"/>
      <c r="AG1617" s="115"/>
      <c r="AH1617" s="115"/>
      <c r="AI1617" s="115"/>
      <c r="AJ1617" s="115"/>
      <c r="AK1617" s="202"/>
      <c r="AL1617" s="222"/>
      <c r="AO1617" s="205"/>
      <c r="AP1617" s="205"/>
      <c r="AQ1617" s="205"/>
      <c r="AR1617" s="205"/>
      <c r="AS1617" s="205"/>
      <c r="AT1617" s="205"/>
      <c r="AU1617" s="205"/>
      <c r="AV1617" s="205"/>
      <c r="AW1617" s="205"/>
      <c r="AX1617" s="205"/>
      <c r="AY1617" s="205"/>
      <c r="AZ1617" s="205"/>
      <c r="BA1617" s="205"/>
      <c r="BB1617" s="205"/>
      <c r="BC1617" s="205"/>
      <c r="BD1617" s="205"/>
      <c r="BE1617" s="215"/>
      <c r="BF1617" s="215"/>
      <c r="BG1617" s="215"/>
      <c r="BH1617" s="201"/>
      <c r="BJ1617" s="114"/>
      <c r="BK1617" s="114"/>
      <c r="BL1617" s="114"/>
      <c r="BM1617" s="114"/>
      <c r="BN1617" s="114"/>
      <c r="BP1617" s="114"/>
      <c r="BQ1617" s="115"/>
      <c r="BR1617" s="115"/>
      <c r="BS1617" s="115"/>
      <c r="BT1617" s="115"/>
      <c r="BU1617" s="115"/>
      <c r="BV1617" s="115"/>
      <c r="BW1617" s="115"/>
      <c r="BX1617" s="115"/>
      <c r="BY1617" s="115"/>
      <c r="BZ1617" s="115"/>
      <c r="CA1617" s="115"/>
      <c r="CB1617" s="115"/>
      <c r="CC1617" s="201"/>
      <c r="CD1617" s="201"/>
      <c r="CE1617" s="201"/>
      <c r="CG1617" s="223"/>
      <c r="CH1617" s="223"/>
      <c r="CI1617" s="223"/>
      <c r="CJ1617" s="223"/>
      <c r="CK1617" s="223"/>
      <c r="CL1617" s="223"/>
      <c r="CM1617" s="223"/>
      <c r="CN1617" s="223"/>
      <c r="CO1617" s="223"/>
      <c r="CP1617" s="223"/>
      <c r="CQ1617" s="223"/>
      <c r="CR1617" s="223"/>
      <c r="CS1617" s="223"/>
      <c r="CT1617" s="223"/>
      <c r="CU1617" s="223"/>
      <c r="CV1617" s="223"/>
      <c r="CW1617" s="201"/>
      <c r="CX1617" s="201"/>
    </row>
    <row r="1618" spans="3:102">
      <c r="C1618" s="116"/>
      <c r="E1618" s="205"/>
      <c r="F1618" s="205"/>
      <c r="G1618" s="205"/>
      <c r="H1618" s="205"/>
      <c r="I1618" s="205"/>
      <c r="K1618" s="114"/>
      <c r="L1618" s="114"/>
      <c r="M1618" s="114"/>
      <c r="N1618" s="114"/>
      <c r="O1618" s="114"/>
      <c r="Q1618" s="115"/>
      <c r="R1618" s="115"/>
      <c r="S1618" s="115"/>
      <c r="T1618" s="115"/>
      <c r="U1618" s="115"/>
      <c r="W1618" s="223"/>
      <c r="Z1618" s="205"/>
      <c r="AA1618" s="204"/>
      <c r="AB1618" s="204"/>
      <c r="AC1618" s="114"/>
      <c r="AD1618" s="221"/>
      <c r="AE1618" s="221"/>
      <c r="AF1618" s="115"/>
      <c r="AG1618" s="115"/>
      <c r="AH1618" s="115"/>
      <c r="AI1618" s="115"/>
      <c r="AJ1618" s="115"/>
      <c r="AK1618" s="202"/>
      <c r="AL1618" s="222"/>
      <c r="AO1618" s="205"/>
      <c r="AP1618" s="205"/>
      <c r="AQ1618" s="205"/>
      <c r="AR1618" s="205"/>
      <c r="AS1618" s="205"/>
      <c r="AT1618" s="205"/>
      <c r="AU1618" s="205"/>
      <c r="AV1618" s="205"/>
      <c r="AW1618" s="205"/>
      <c r="AX1618" s="205"/>
      <c r="AY1618" s="205"/>
      <c r="AZ1618" s="205"/>
      <c r="BA1618" s="205"/>
      <c r="BB1618" s="205"/>
      <c r="BC1618" s="205"/>
      <c r="BD1618" s="205"/>
      <c r="BE1618" s="215"/>
      <c r="BF1618" s="215"/>
      <c r="BG1618" s="215"/>
      <c r="BH1618" s="201"/>
      <c r="BJ1618" s="114"/>
      <c r="BK1618" s="114"/>
      <c r="BL1618" s="114"/>
      <c r="BM1618" s="114"/>
      <c r="BN1618" s="114"/>
      <c r="BP1618" s="114"/>
      <c r="BQ1618" s="115"/>
      <c r="BR1618" s="115"/>
      <c r="BS1618" s="115"/>
      <c r="BT1618" s="115"/>
      <c r="BU1618" s="115"/>
      <c r="BV1618" s="115"/>
      <c r="BW1618" s="115"/>
      <c r="BX1618" s="115"/>
      <c r="BY1618" s="115"/>
      <c r="BZ1618" s="115"/>
      <c r="CA1618" s="115"/>
      <c r="CB1618" s="115"/>
      <c r="CC1618" s="201"/>
      <c r="CD1618" s="201"/>
      <c r="CE1618" s="201"/>
      <c r="CG1618" s="223"/>
      <c r="CH1618" s="223"/>
      <c r="CI1618" s="223"/>
      <c r="CJ1618" s="223"/>
      <c r="CK1618" s="223"/>
      <c r="CL1618" s="223"/>
      <c r="CM1618" s="223"/>
      <c r="CN1618" s="223"/>
      <c r="CO1618" s="223"/>
      <c r="CP1618" s="223"/>
      <c r="CQ1618" s="223"/>
      <c r="CR1618" s="223"/>
      <c r="CS1618" s="223"/>
      <c r="CT1618" s="223"/>
      <c r="CU1618" s="223"/>
      <c r="CV1618" s="223"/>
      <c r="CW1618" s="201"/>
      <c r="CX1618" s="201"/>
    </row>
    <row r="1619" spans="3:102">
      <c r="C1619" s="116"/>
      <c r="E1619" s="205"/>
      <c r="F1619" s="205"/>
      <c r="G1619" s="205"/>
      <c r="H1619" s="205"/>
      <c r="I1619" s="205"/>
      <c r="K1619" s="114"/>
      <c r="L1619" s="114"/>
      <c r="M1619" s="114"/>
      <c r="N1619" s="114"/>
      <c r="O1619" s="114"/>
      <c r="Q1619" s="115"/>
      <c r="R1619" s="115"/>
      <c r="S1619" s="115"/>
      <c r="T1619" s="115"/>
      <c r="U1619" s="115"/>
      <c r="W1619" s="223"/>
      <c r="Z1619" s="205"/>
      <c r="AA1619" s="204"/>
      <c r="AB1619" s="204"/>
      <c r="AC1619" s="114"/>
      <c r="AD1619" s="221"/>
      <c r="AE1619" s="221"/>
      <c r="AF1619" s="115"/>
      <c r="AG1619" s="115"/>
      <c r="AH1619" s="115"/>
      <c r="AI1619" s="115"/>
      <c r="AJ1619" s="115"/>
      <c r="AK1619" s="202"/>
      <c r="AL1619" s="222"/>
      <c r="AO1619" s="205"/>
      <c r="AP1619" s="205"/>
      <c r="AQ1619" s="205"/>
      <c r="AR1619" s="205"/>
      <c r="AS1619" s="205"/>
      <c r="AT1619" s="205"/>
      <c r="AU1619" s="205"/>
      <c r="AV1619" s="205"/>
      <c r="AW1619" s="205"/>
      <c r="AX1619" s="205"/>
      <c r="AY1619" s="205"/>
      <c r="AZ1619" s="205"/>
      <c r="BA1619" s="205"/>
      <c r="BB1619" s="205"/>
      <c r="BC1619" s="205"/>
      <c r="BD1619" s="205"/>
      <c r="BE1619" s="215"/>
      <c r="BF1619" s="215"/>
      <c r="BG1619" s="215"/>
      <c r="BH1619" s="201"/>
      <c r="BJ1619" s="114"/>
      <c r="BK1619" s="114"/>
      <c r="BL1619" s="114"/>
      <c r="BM1619" s="114"/>
      <c r="BN1619" s="114"/>
      <c r="BP1619" s="114"/>
      <c r="BQ1619" s="115"/>
      <c r="BR1619" s="115"/>
      <c r="BS1619" s="115"/>
      <c r="BT1619" s="115"/>
      <c r="BU1619" s="115"/>
      <c r="BV1619" s="115"/>
      <c r="BW1619" s="115"/>
      <c r="BX1619" s="115"/>
      <c r="BY1619" s="115"/>
      <c r="BZ1619" s="115"/>
      <c r="CA1619" s="115"/>
      <c r="CB1619" s="115"/>
      <c r="CC1619" s="201"/>
      <c r="CD1619" s="201"/>
      <c r="CE1619" s="201"/>
      <c r="CG1619" s="223"/>
      <c r="CH1619" s="223"/>
      <c r="CI1619" s="223"/>
      <c r="CJ1619" s="223"/>
      <c r="CK1619" s="223"/>
      <c r="CL1619" s="223"/>
      <c r="CM1619" s="223"/>
      <c r="CN1619" s="223"/>
      <c r="CO1619" s="223"/>
      <c r="CP1619" s="223"/>
      <c r="CQ1619" s="223"/>
      <c r="CR1619" s="223"/>
      <c r="CS1619" s="223"/>
      <c r="CT1619" s="223"/>
      <c r="CU1619" s="223"/>
      <c r="CV1619" s="223"/>
      <c r="CW1619" s="201"/>
      <c r="CX1619" s="201"/>
    </row>
    <row r="1620" spans="3:102">
      <c r="C1620" s="116"/>
      <c r="E1620" s="205"/>
      <c r="F1620" s="205"/>
      <c r="G1620" s="205"/>
      <c r="H1620" s="205"/>
      <c r="I1620" s="205"/>
      <c r="K1620" s="114"/>
      <c r="L1620" s="114"/>
      <c r="M1620" s="114"/>
      <c r="N1620" s="114"/>
      <c r="O1620" s="114"/>
      <c r="Q1620" s="115"/>
      <c r="R1620" s="115"/>
      <c r="S1620" s="115"/>
      <c r="T1620" s="115"/>
      <c r="U1620" s="115"/>
      <c r="W1620" s="223"/>
      <c r="Z1620" s="205"/>
      <c r="AA1620" s="204"/>
      <c r="AB1620" s="204"/>
      <c r="AC1620" s="114"/>
      <c r="AD1620" s="221"/>
      <c r="AE1620" s="221"/>
      <c r="AF1620" s="115"/>
      <c r="AG1620" s="115"/>
      <c r="AH1620" s="115"/>
      <c r="AI1620" s="115"/>
      <c r="AJ1620" s="115"/>
      <c r="AK1620" s="202"/>
      <c r="AL1620" s="222"/>
      <c r="AO1620" s="205"/>
      <c r="AP1620" s="205"/>
      <c r="AQ1620" s="205"/>
      <c r="AR1620" s="205"/>
      <c r="AS1620" s="205"/>
      <c r="AT1620" s="205"/>
      <c r="AU1620" s="205"/>
      <c r="AV1620" s="205"/>
      <c r="AW1620" s="205"/>
      <c r="AX1620" s="205"/>
      <c r="AY1620" s="205"/>
      <c r="AZ1620" s="205"/>
      <c r="BA1620" s="205"/>
      <c r="BB1620" s="205"/>
      <c r="BC1620" s="205"/>
      <c r="BD1620" s="205"/>
      <c r="BE1620" s="215"/>
      <c r="BF1620" s="215"/>
      <c r="BG1620" s="215"/>
      <c r="BH1620" s="201"/>
      <c r="BJ1620" s="114"/>
      <c r="BK1620" s="114"/>
      <c r="BL1620" s="114"/>
      <c r="BM1620" s="114"/>
      <c r="BN1620" s="114"/>
      <c r="BP1620" s="114"/>
      <c r="BQ1620" s="115"/>
      <c r="BR1620" s="115"/>
      <c r="BS1620" s="115"/>
      <c r="BT1620" s="115"/>
      <c r="BU1620" s="115"/>
      <c r="BV1620" s="115"/>
      <c r="BW1620" s="115"/>
      <c r="BX1620" s="115"/>
      <c r="BY1620" s="115"/>
      <c r="BZ1620" s="115"/>
      <c r="CA1620" s="115"/>
      <c r="CB1620" s="115"/>
      <c r="CC1620" s="201"/>
      <c r="CD1620" s="201"/>
      <c r="CE1620" s="201"/>
      <c r="CG1620" s="223"/>
      <c r="CH1620" s="223"/>
      <c r="CI1620" s="223"/>
      <c r="CJ1620" s="223"/>
      <c r="CK1620" s="223"/>
      <c r="CL1620" s="223"/>
      <c r="CM1620" s="223"/>
      <c r="CN1620" s="223"/>
      <c r="CO1620" s="223"/>
      <c r="CP1620" s="223"/>
      <c r="CQ1620" s="223"/>
      <c r="CR1620" s="223"/>
      <c r="CS1620" s="223"/>
      <c r="CT1620" s="223"/>
      <c r="CU1620" s="223"/>
      <c r="CV1620" s="223"/>
      <c r="CW1620" s="201"/>
      <c r="CX1620" s="201"/>
    </row>
    <row r="1621" spans="3:102">
      <c r="C1621" s="116"/>
      <c r="E1621" s="205"/>
      <c r="F1621" s="205"/>
      <c r="G1621" s="205"/>
      <c r="H1621" s="205"/>
      <c r="I1621" s="205"/>
      <c r="K1621" s="114"/>
      <c r="L1621" s="114"/>
      <c r="M1621" s="114"/>
      <c r="N1621" s="114"/>
      <c r="O1621" s="114"/>
      <c r="Q1621" s="115"/>
      <c r="R1621" s="115"/>
      <c r="S1621" s="115"/>
      <c r="T1621" s="115"/>
      <c r="U1621" s="115"/>
      <c r="W1621" s="223"/>
      <c r="Z1621" s="205"/>
      <c r="AA1621" s="204"/>
      <c r="AB1621" s="204"/>
      <c r="AC1621" s="114"/>
      <c r="AD1621" s="221"/>
      <c r="AE1621" s="221"/>
      <c r="AF1621" s="115"/>
      <c r="AG1621" s="115"/>
      <c r="AH1621" s="115"/>
      <c r="AI1621" s="115"/>
      <c r="AJ1621" s="115"/>
      <c r="AK1621" s="202"/>
      <c r="AL1621" s="222"/>
      <c r="AO1621" s="205"/>
      <c r="AP1621" s="205"/>
      <c r="AQ1621" s="205"/>
      <c r="AR1621" s="205"/>
      <c r="AS1621" s="205"/>
      <c r="AT1621" s="205"/>
      <c r="AU1621" s="205"/>
      <c r="AV1621" s="205"/>
      <c r="AW1621" s="205"/>
      <c r="AX1621" s="205"/>
      <c r="AY1621" s="205"/>
      <c r="AZ1621" s="205"/>
      <c r="BA1621" s="205"/>
      <c r="BB1621" s="205"/>
      <c r="BC1621" s="205"/>
      <c r="BD1621" s="205"/>
      <c r="BE1621" s="215"/>
      <c r="BF1621" s="215"/>
      <c r="BG1621" s="215"/>
      <c r="BH1621" s="201"/>
      <c r="BJ1621" s="114"/>
      <c r="BK1621" s="114"/>
      <c r="BL1621" s="114"/>
      <c r="BM1621" s="114"/>
      <c r="BN1621" s="114"/>
      <c r="BP1621" s="114"/>
      <c r="BQ1621" s="115"/>
      <c r="BR1621" s="115"/>
      <c r="BS1621" s="115"/>
      <c r="BT1621" s="115"/>
      <c r="BU1621" s="115"/>
      <c r="BV1621" s="115"/>
      <c r="BW1621" s="115"/>
      <c r="BX1621" s="115"/>
      <c r="BY1621" s="115"/>
      <c r="BZ1621" s="115"/>
      <c r="CA1621" s="115"/>
      <c r="CB1621" s="115"/>
      <c r="CC1621" s="201"/>
      <c r="CD1621" s="201"/>
      <c r="CE1621" s="201"/>
      <c r="CG1621" s="223"/>
      <c r="CH1621" s="223"/>
      <c r="CI1621" s="223"/>
      <c r="CJ1621" s="223"/>
      <c r="CK1621" s="223"/>
      <c r="CL1621" s="223"/>
      <c r="CM1621" s="223"/>
      <c r="CN1621" s="223"/>
      <c r="CO1621" s="223"/>
      <c r="CP1621" s="223"/>
      <c r="CQ1621" s="223"/>
      <c r="CR1621" s="223"/>
      <c r="CS1621" s="223"/>
      <c r="CT1621" s="223"/>
      <c r="CU1621" s="223"/>
      <c r="CV1621" s="223"/>
      <c r="CW1621" s="201"/>
      <c r="CX1621" s="201"/>
    </row>
  </sheetData>
  <sheetProtection password="FE67" sheet="1" objects="1" scenarios="1" selectLockedCells="1"/>
  <phoneticPr fontId="15" type="noConversion"/>
  <pageMargins left="0.75" right="0.75" top="1" bottom="1" header="0.5" footer="0.5"/>
  <pageSetup scale="10" orientation="portrait" horizontalDpi="4294967292" verticalDpi="4294967292"/>
  <rowBreaks count="4" manualBreakCount="4">
    <brk id="94" max="16383" man="1"/>
    <brk id="562" max="16383" man="1"/>
    <brk id="836" max="16383" man="1"/>
    <brk id="923" max="16383" man="1"/>
  </rowBreaks>
  <colBreaks count="1" manualBreakCount="1">
    <brk id="72" max="1048575" man="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00FF"/>
  </sheetPr>
  <dimension ref="A1:X46"/>
  <sheetViews>
    <sheetView zoomScale="90" zoomScaleNormal="90" zoomScalePageLayoutView="90" workbookViewId="0">
      <selection activeCell="A14" sqref="A14:XFD14"/>
    </sheetView>
  </sheetViews>
  <sheetFormatPr baseColWidth="10" defaultColWidth="10.6640625" defaultRowHeight="15" x14ac:dyDescent="0"/>
  <cols>
    <col min="1" max="16384" width="10.6640625" style="29"/>
  </cols>
  <sheetData>
    <row r="1" spans="1:24" ht="19.25" customHeight="1">
      <c r="A1" s="61" t="s">
        <v>200</v>
      </c>
      <c r="B1" s="57"/>
      <c r="C1" s="57"/>
      <c r="D1" s="57"/>
      <c r="E1" s="57"/>
      <c r="F1" s="57"/>
      <c r="G1" s="57"/>
      <c r="H1" s="57"/>
      <c r="I1" s="57"/>
      <c r="J1" s="57"/>
      <c r="K1" s="57"/>
      <c r="L1" s="57"/>
      <c r="M1" s="57"/>
      <c r="N1" s="57"/>
      <c r="O1" s="57"/>
      <c r="P1" s="57"/>
      <c r="Q1" s="57"/>
      <c r="R1" s="57"/>
      <c r="S1" s="57"/>
      <c r="T1" s="57"/>
      <c r="U1" s="57"/>
      <c r="V1" s="57"/>
      <c r="W1" s="57"/>
      <c r="X1" s="57"/>
    </row>
    <row r="2" spans="1:24" ht="17" customHeight="1">
      <c r="A2" s="61"/>
      <c r="B2" s="73"/>
      <c r="C2" s="74"/>
      <c r="D2" s="74"/>
      <c r="E2" s="74"/>
      <c r="F2" s="74"/>
      <c r="G2" s="64" t="s">
        <v>164</v>
      </c>
      <c r="H2" s="74"/>
      <c r="I2" s="74"/>
      <c r="J2" s="74"/>
      <c r="K2" s="74"/>
      <c r="L2" s="74"/>
      <c r="M2" s="74"/>
      <c r="N2" s="73"/>
      <c r="O2" s="57"/>
      <c r="P2" s="57"/>
      <c r="Q2" s="57"/>
      <c r="R2" s="57"/>
      <c r="S2" s="64" t="s">
        <v>165</v>
      </c>
      <c r="T2" s="57"/>
      <c r="U2" s="57"/>
      <c r="V2" s="57"/>
      <c r="W2" s="57"/>
      <c r="X2" s="57"/>
    </row>
    <row r="3" spans="1:24" ht="17">
      <c r="A3" s="62" t="s">
        <v>18</v>
      </c>
      <c r="B3" s="75" t="s">
        <v>156</v>
      </c>
      <c r="C3" s="69" t="s">
        <v>157</v>
      </c>
      <c r="D3" s="69" t="s">
        <v>158</v>
      </c>
      <c r="E3" s="69" t="s">
        <v>159</v>
      </c>
      <c r="F3" s="69" t="s">
        <v>19</v>
      </c>
      <c r="G3" s="69" t="s">
        <v>5</v>
      </c>
      <c r="H3" s="69" t="s">
        <v>4</v>
      </c>
      <c r="I3" s="69" t="s">
        <v>7</v>
      </c>
      <c r="J3" s="69" t="s">
        <v>160</v>
      </c>
      <c r="K3" s="69" t="s">
        <v>161</v>
      </c>
      <c r="L3" s="69" t="s">
        <v>20</v>
      </c>
      <c r="M3" s="69" t="s">
        <v>12</v>
      </c>
      <c r="N3" s="75" t="s">
        <v>156</v>
      </c>
      <c r="O3" s="69" t="s">
        <v>157</v>
      </c>
      <c r="P3" s="69" t="s">
        <v>158</v>
      </c>
      <c r="Q3" s="69" t="s">
        <v>159</v>
      </c>
      <c r="R3" s="69" t="s">
        <v>19</v>
      </c>
      <c r="S3" s="69" t="s">
        <v>5</v>
      </c>
      <c r="T3" s="69" t="s">
        <v>4</v>
      </c>
      <c r="U3" s="69" t="s">
        <v>7</v>
      </c>
      <c r="V3" s="69" t="s">
        <v>160</v>
      </c>
      <c r="W3" s="69" t="s">
        <v>161</v>
      </c>
      <c r="X3" s="69" t="s">
        <v>20</v>
      </c>
    </row>
    <row r="4" spans="1:24">
      <c r="A4" s="63" t="s">
        <v>13</v>
      </c>
      <c r="B4" s="76">
        <v>52.0785351244715</v>
      </c>
      <c r="C4" s="58">
        <v>1.5421380241757694</v>
      </c>
      <c r="D4" s="58">
        <v>9.6635265092180589</v>
      </c>
      <c r="E4" s="58">
        <v>0</v>
      </c>
      <c r="F4" s="58">
        <v>8.1364436705533976</v>
      </c>
      <c r="G4" s="58">
        <v>0.14982683970981636</v>
      </c>
      <c r="H4" s="58">
        <v>12.254411410794495</v>
      </c>
      <c r="I4" s="58">
        <v>13.088709856356557</v>
      </c>
      <c r="J4" s="58">
        <v>3.0664969298543752</v>
      </c>
      <c r="K4" s="58">
        <v>1.9911634866023067E-2</v>
      </c>
      <c r="L4" s="58">
        <f t="shared" ref="L4:L19" si="0">K4+J4</f>
        <v>3.086408564720398</v>
      </c>
      <c r="M4" s="58">
        <f t="shared" ref="M4:M20" si="1">H4/(H4+F4)</f>
        <v>0.60097584735443288</v>
      </c>
      <c r="N4" s="76">
        <v>50.05</v>
      </c>
      <c r="O4" s="58">
        <v>1.97</v>
      </c>
      <c r="P4" s="58">
        <v>15.76</v>
      </c>
      <c r="Q4" s="58">
        <v>0</v>
      </c>
      <c r="R4" s="58">
        <v>9.35</v>
      </c>
      <c r="S4" s="58">
        <v>0.17</v>
      </c>
      <c r="T4" s="58">
        <v>7.9</v>
      </c>
      <c r="U4" s="58">
        <v>11.74</v>
      </c>
      <c r="V4" s="58">
        <v>3.04</v>
      </c>
      <c r="W4" s="58">
        <v>0.03</v>
      </c>
      <c r="X4" s="58">
        <f t="shared" ref="X4:X19" si="2">W4+V4</f>
        <v>3.07</v>
      </c>
    </row>
    <row r="5" spans="1:24">
      <c r="A5" s="64" t="s">
        <v>21</v>
      </c>
      <c r="B5" s="77">
        <v>52.447906970842894</v>
      </c>
      <c r="C5" s="59">
        <v>1.4455073485101488</v>
      </c>
      <c r="D5" s="59">
        <v>10.53864393930434</v>
      </c>
      <c r="E5" s="59">
        <v>3.3387449276444318E-2</v>
      </c>
      <c r="F5" s="59">
        <v>8.5730259351220148</v>
      </c>
      <c r="G5" s="59">
        <v>8.0477616146541059E-2</v>
      </c>
      <c r="H5" s="59">
        <v>12.716530067383561</v>
      </c>
      <c r="I5" s="59">
        <v>10.49708264095778</v>
      </c>
      <c r="J5" s="59">
        <v>3.4182774798276103</v>
      </c>
      <c r="K5" s="59">
        <v>0.24916055262867903</v>
      </c>
      <c r="L5" s="59">
        <f t="shared" si="0"/>
        <v>3.6674380324562894</v>
      </c>
      <c r="M5" s="59">
        <f t="shared" si="1"/>
        <v>0.59731307059137106</v>
      </c>
      <c r="N5" s="77">
        <v>49.68</v>
      </c>
      <c r="O5" s="59">
        <v>1.82</v>
      </c>
      <c r="P5" s="59">
        <v>16.940000000000001</v>
      </c>
      <c r="Q5" s="59">
        <v>0.08</v>
      </c>
      <c r="R5" s="59">
        <v>9.7100000000000009</v>
      </c>
      <c r="S5" s="59">
        <v>0.09</v>
      </c>
      <c r="T5" s="59">
        <v>8.08</v>
      </c>
      <c r="U5" s="59">
        <v>9.2799999999999994</v>
      </c>
      <c r="V5" s="59">
        <v>3.34</v>
      </c>
      <c r="W5" s="59">
        <v>0.37</v>
      </c>
      <c r="X5" s="59">
        <f t="shared" si="2"/>
        <v>3.71</v>
      </c>
    </row>
    <row r="6" spans="1:24">
      <c r="A6" s="64" t="s">
        <v>15</v>
      </c>
      <c r="B6" s="77">
        <v>47.539555342275577</v>
      </c>
      <c r="C6" s="59">
        <v>0.38322206701770006</v>
      </c>
      <c r="D6" s="59">
        <v>7.140675126724541</v>
      </c>
      <c r="E6" s="59">
        <v>4.6470008278486664E-2</v>
      </c>
      <c r="F6" s="59">
        <v>7.3895789715581657</v>
      </c>
      <c r="G6" s="59">
        <v>0.16594372678665367</v>
      </c>
      <c r="H6" s="59">
        <v>24.300143217442326</v>
      </c>
      <c r="I6" s="59">
        <v>11.43001418598857</v>
      </c>
      <c r="J6" s="59">
        <v>1.5669063507524326</v>
      </c>
      <c r="K6" s="59">
        <v>3.7491003175534318E-2</v>
      </c>
      <c r="L6" s="59">
        <f t="shared" si="0"/>
        <v>1.6043973539279668</v>
      </c>
      <c r="M6" s="59">
        <f t="shared" si="1"/>
        <v>0.766814649636686</v>
      </c>
      <c r="N6" s="77">
        <v>48.53</v>
      </c>
      <c r="O6" s="59">
        <v>0.52</v>
      </c>
      <c r="P6" s="59">
        <v>12.37</v>
      </c>
      <c r="Q6" s="59">
        <v>0.12</v>
      </c>
      <c r="R6" s="59">
        <v>9.02</v>
      </c>
      <c r="S6" s="59">
        <v>0.2</v>
      </c>
      <c r="T6" s="59">
        <v>16.64</v>
      </c>
      <c r="U6" s="59">
        <v>10.89</v>
      </c>
      <c r="V6" s="59">
        <v>1.65</v>
      </c>
      <c r="W6" s="59">
        <v>0.06</v>
      </c>
      <c r="X6" s="59">
        <f t="shared" si="2"/>
        <v>1.71</v>
      </c>
    </row>
    <row r="7" spans="1:24">
      <c r="A7" s="64" t="s">
        <v>16</v>
      </c>
      <c r="B7" s="77">
        <v>44.102009549807477</v>
      </c>
      <c r="C7" s="59">
        <v>0.57099822458630201</v>
      </c>
      <c r="D7" s="59">
        <v>8.1877852136458991</v>
      </c>
      <c r="E7" s="59">
        <v>2.8003729431831253E-2</v>
      </c>
      <c r="F7" s="59">
        <v>12.280241249142557</v>
      </c>
      <c r="G7" s="59">
        <v>0.2571452032456123</v>
      </c>
      <c r="H7" s="59">
        <v>18.888008487046584</v>
      </c>
      <c r="I7" s="59">
        <v>14.930665265133664</v>
      </c>
      <c r="J7" s="59">
        <v>0.73577781517263907</v>
      </c>
      <c r="K7" s="59">
        <v>1.9365262787445197E-2</v>
      </c>
      <c r="L7" s="59">
        <f t="shared" si="0"/>
        <v>0.75514307796008429</v>
      </c>
      <c r="M7" s="59">
        <f t="shared" si="1"/>
        <v>0.60600157682630185</v>
      </c>
      <c r="N7" s="77">
        <v>43.58</v>
      </c>
      <c r="O7" s="59">
        <v>0.75</v>
      </c>
      <c r="P7" s="59">
        <v>13.73</v>
      </c>
      <c r="Q7" s="59">
        <v>7.0000000000000007E-2</v>
      </c>
      <c r="R7" s="59">
        <v>14.51</v>
      </c>
      <c r="S7" s="59">
        <v>0.3</v>
      </c>
      <c r="T7" s="59">
        <v>12.52</v>
      </c>
      <c r="U7" s="59">
        <v>13.77</v>
      </c>
      <c r="V7" s="59">
        <v>0.75</v>
      </c>
      <c r="W7" s="59">
        <v>0.03</v>
      </c>
      <c r="X7" s="59">
        <f t="shared" si="2"/>
        <v>0.78</v>
      </c>
    </row>
    <row r="8" spans="1:24">
      <c r="A8" s="64" t="s">
        <v>14</v>
      </c>
      <c r="B8" s="77">
        <v>47.553117599445081</v>
      </c>
      <c r="C8" s="59">
        <v>6.2350165702758385E-2</v>
      </c>
      <c r="D8" s="59">
        <v>3.8907799391935507</v>
      </c>
      <c r="E8" s="59">
        <v>0.21841913927327189</v>
      </c>
      <c r="F8" s="59">
        <v>3.82752012690126</v>
      </c>
      <c r="G8" s="59">
        <v>7.7997158415226017E-2</v>
      </c>
      <c r="H8" s="59">
        <v>33.729399156194617</v>
      </c>
      <c r="I8" s="59">
        <v>9.9948498030304744</v>
      </c>
      <c r="J8" s="59">
        <v>0.63381918759832034</v>
      </c>
      <c r="K8" s="59">
        <v>1.1747724245450158E-2</v>
      </c>
      <c r="L8" s="59">
        <f t="shared" si="0"/>
        <v>0.64556691184377046</v>
      </c>
      <c r="M8" s="59">
        <f t="shared" si="1"/>
        <v>0.89808748427818985</v>
      </c>
      <c r="N8" s="77">
        <v>51.64</v>
      </c>
      <c r="O8" s="59">
        <v>0.09</v>
      </c>
      <c r="P8" s="59">
        <v>7.17</v>
      </c>
      <c r="Q8" s="59">
        <v>0.6</v>
      </c>
      <c r="R8" s="59">
        <v>4.97</v>
      </c>
      <c r="S8" s="59">
        <v>0.1</v>
      </c>
      <c r="T8" s="59">
        <v>24.57</v>
      </c>
      <c r="U8" s="59">
        <v>10.130000000000001</v>
      </c>
      <c r="V8" s="59">
        <v>0.71</v>
      </c>
      <c r="W8" s="59">
        <v>0.02</v>
      </c>
      <c r="X8" s="59">
        <f t="shared" si="2"/>
        <v>0.73</v>
      </c>
    </row>
    <row r="9" spans="1:24" ht="16">
      <c r="A9" s="64" t="s">
        <v>155</v>
      </c>
      <c r="B9" s="77">
        <v>46.26</v>
      </c>
      <c r="C9" s="59">
        <v>0.47</v>
      </c>
      <c r="D9" s="59">
        <v>9.65</v>
      </c>
      <c r="E9" s="59">
        <v>0.06</v>
      </c>
      <c r="F9" s="59">
        <v>6.37</v>
      </c>
      <c r="G9" s="59">
        <v>0.19</v>
      </c>
      <c r="H9" s="59">
        <v>24.51</v>
      </c>
      <c r="I9" s="59">
        <v>11.48</v>
      </c>
      <c r="J9" s="59">
        <v>0.96</v>
      </c>
      <c r="K9" s="59">
        <v>0.06</v>
      </c>
      <c r="L9" s="59">
        <f t="shared" si="0"/>
        <v>1.02</v>
      </c>
      <c r="M9" s="59">
        <f t="shared" si="1"/>
        <v>0.79371761658031081</v>
      </c>
      <c r="N9" s="77">
        <v>46.13</v>
      </c>
      <c r="O9" s="59">
        <v>0.63</v>
      </c>
      <c r="P9" s="59">
        <v>16.420000000000002</v>
      </c>
      <c r="Q9" s="59">
        <v>0.14000000000000001</v>
      </c>
      <c r="R9" s="59">
        <v>7.64</v>
      </c>
      <c r="S9" s="59">
        <v>0.22</v>
      </c>
      <c r="T9" s="59">
        <v>16.48</v>
      </c>
      <c r="U9" s="59">
        <v>10.74</v>
      </c>
      <c r="V9" s="59">
        <v>0.99</v>
      </c>
      <c r="W9" s="59">
        <v>0.09</v>
      </c>
      <c r="X9" s="59">
        <f t="shared" si="2"/>
        <v>1.08</v>
      </c>
    </row>
    <row r="10" spans="1:24">
      <c r="A10" s="64" t="s">
        <v>17</v>
      </c>
      <c r="B10" s="77">
        <v>45.364964202262485</v>
      </c>
      <c r="C10" s="59">
        <v>0.67418907087224877</v>
      </c>
      <c r="D10" s="59">
        <v>8.9129071475670152</v>
      </c>
      <c r="E10" s="59">
        <v>4.3298836070544106E-2</v>
      </c>
      <c r="F10" s="59">
        <v>6.4703266928390883</v>
      </c>
      <c r="G10" s="59">
        <v>0.12650687733531665</v>
      </c>
      <c r="H10" s="59">
        <v>24.744754204729791</v>
      </c>
      <c r="I10" s="59">
        <v>12.247651234850402</v>
      </c>
      <c r="J10" s="59">
        <v>1.3899962282763423</v>
      </c>
      <c r="K10" s="59">
        <v>2.5405505196766591E-2</v>
      </c>
      <c r="L10" s="59">
        <f t="shared" si="0"/>
        <v>1.4154017334731088</v>
      </c>
      <c r="M10" s="59">
        <f t="shared" si="1"/>
        <v>0.79271792650253825</v>
      </c>
      <c r="N10" s="77">
        <v>45.6</v>
      </c>
      <c r="O10" s="59">
        <v>0.9</v>
      </c>
      <c r="P10" s="59">
        <v>15.2</v>
      </c>
      <c r="Q10" s="59">
        <v>0.11</v>
      </c>
      <c r="R10" s="59">
        <v>7.8</v>
      </c>
      <c r="S10" s="59">
        <v>0.15</v>
      </c>
      <c r="T10" s="59">
        <v>16.670000000000002</v>
      </c>
      <c r="U10" s="59">
        <v>11.48</v>
      </c>
      <c r="V10" s="59">
        <v>1.4</v>
      </c>
      <c r="W10" s="59">
        <v>0.04</v>
      </c>
      <c r="X10" s="59">
        <f t="shared" si="2"/>
        <v>1.44</v>
      </c>
    </row>
    <row r="11" spans="1:24">
      <c r="A11" s="64" t="s">
        <v>22</v>
      </c>
      <c r="B11" s="77">
        <v>52.798032186877698</v>
      </c>
      <c r="C11" s="59">
        <v>1.1754573377866551</v>
      </c>
      <c r="D11" s="59">
        <v>10.214470684026738</v>
      </c>
      <c r="E11" s="59">
        <v>0</v>
      </c>
      <c r="F11" s="59">
        <v>8.6206519772642718</v>
      </c>
      <c r="G11" s="59">
        <v>0.15099174442807228</v>
      </c>
      <c r="H11" s="59">
        <v>12.412219618178849</v>
      </c>
      <c r="I11" s="59">
        <v>10.786078091693664</v>
      </c>
      <c r="J11" s="59">
        <v>3.5477904562536486</v>
      </c>
      <c r="K11" s="59">
        <v>0.29430790349040836</v>
      </c>
      <c r="L11" s="59">
        <f t="shared" si="0"/>
        <v>3.8420983597440568</v>
      </c>
      <c r="M11" s="59">
        <f t="shared" si="1"/>
        <v>0.59013433148462813</v>
      </c>
      <c r="N11" s="77">
        <v>50.35</v>
      </c>
      <c r="O11" s="59">
        <v>1.49</v>
      </c>
      <c r="P11" s="59">
        <v>16.53</v>
      </c>
      <c r="Q11" s="59">
        <v>0</v>
      </c>
      <c r="R11" s="59">
        <v>9.83</v>
      </c>
      <c r="S11" s="59">
        <v>0.17</v>
      </c>
      <c r="T11" s="59">
        <v>7.94</v>
      </c>
      <c r="U11" s="59">
        <v>9.6</v>
      </c>
      <c r="V11" s="59">
        <v>3.49</v>
      </c>
      <c r="W11" s="59">
        <v>0.44</v>
      </c>
      <c r="X11" s="59">
        <f t="shared" si="2"/>
        <v>3.93</v>
      </c>
    </row>
    <row r="12" spans="1:24">
      <c r="A12" s="64" t="s">
        <v>38</v>
      </c>
      <c r="B12" s="77">
        <v>51.267806712460114</v>
      </c>
      <c r="C12" s="59">
        <v>0.2929164436898653</v>
      </c>
      <c r="D12" s="59">
        <v>6.4586918083820679</v>
      </c>
      <c r="E12" s="59">
        <v>9.6198457517036942E-2</v>
      </c>
      <c r="F12" s="59">
        <v>6.1460587141392367</v>
      </c>
      <c r="G12" s="59">
        <v>9.8110254213585268E-2</v>
      </c>
      <c r="H12" s="59">
        <v>26.816004764252881</v>
      </c>
      <c r="I12" s="59">
        <v>7.3526620100844449</v>
      </c>
      <c r="J12" s="59">
        <v>1.4342976289728155</v>
      </c>
      <c r="K12" s="59">
        <v>3.7253206287952263E-2</v>
      </c>
      <c r="L12" s="59">
        <f t="shared" si="0"/>
        <v>1.4715508352607678</v>
      </c>
      <c r="M12" s="59">
        <f t="shared" si="1"/>
        <v>0.81354144535980855</v>
      </c>
      <c r="N12" s="77">
        <v>52.67</v>
      </c>
      <c r="O12" s="59">
        <v>0.64</v>
      </c>
      <c r="P12" s="59">
        <v>11.26</v>
      </c>
      <c r="Q12" s="59">
        <v>0.25</v>
      </c>
      <c r="R12" s="59">
        <v>7.55</v>
      </c>
      <c r="S12" s="59">
        <v>0.11899999999999999</v>
      </c>
      <c r="T12" s="59">
        <v>18.48</v>
      </c>
      <c r="U12" s="59">
        <v>7.05</v>
      </c>
      <c r="V12" s="59">
        <v>1.52</v>
      </c>
      <c r="W12" s="59">
        <v>0.06</v>
      </c>
      <c r="X12" s="59">
        <f t="shared" si="2"/>
        <v>1.58</v>
      </c>
    </row>
    <row r="13" spans="1:24">
      <c r="A13" s="64" t="s">
        <v>23</v>
      </c>
      <c r="B13" s="77">
        <v>44.268296421109397</v>
      </c>
      <c r="C13" s="59">
        <v>0.55305610826568519</v>
      </c>
      <c r="D13" s="59">
        <v>5.4150393393845375</v>
      </c>
      <c r="E13" s="59">
        <v>6.3338511126468336E-2</v>
      </c>
      <c r="F13" s="59">
        <v>7.7007876193730009</v>
      </c>
      <c r="G13" s="59">
        <v>0</v>
      </c>
      <c r="H13" s="59">
        <v>33.11635419726997</v>
      </c>
      <c r="I13" s="59">
        <v>7.422217110282797</v>
      </c>
      <c r="J13" s="59">
        <v>1.388769307132796</v>
      </c>
      <c r="K13" s="59">
        <v>7.2141386055341733E-2</v>
      </c>
      <c r="L13" s="59">
        <f t="shared" si="0"/>
        <v>1.4609106931881377</v>
      </c>
      <c r="M13" s="59">
        <f t="shared" si="1"/>
        <v>0.8113344718264166</v>
      </c>
      <c r="N13" s="77">
        <v>46.97</v>
      </c>
      <c r="O13" s="59">
        <v>0.78</v>
      </c>
      <c r="P13" s="59">
        <v>9.75</v>
      </c>
      <c r="Q13" s="59">
        <v>0.17</v>
      </c>
      <c r="R13" s="59">
        <v>9.77</v>
      </c>
      <c r="S13" s="59">
        <v>0</v>
      </c>
      <c r="T13" s="59">
        <v>23.57</v>
      </c>
      <c r="U13" s="59">
        <v>7.35</v>
      </c>
      <c r="V13" s="59">
        <v>1.52</v>
      </c>
      <c r="W13" s="59">
        <v>0.12</v>
      </c>
      <c r="X13" s="59">
        <f t="shared" si="2"/>
        <v>1.6400000000000001</v>
      </c>
    </row>
    <row r="14" spans="1:24">
      <c r="A14" s="64" t="s">
        <v>24</v>
      </c>
      <c r="B14" s="77">
        <v>42.18197753510934</v>
      </c>
      <c r="C14" s="59">
        <v>0.39135797846260639</v>
      </c>
      <c r="D14" s="59">
        <v>4.1356910298666749</v>
      </c>
      <c r="E14" s="59">
        <v>7.9371823064544655E-2</v>
      </c>
      <c r="F14" s="59">
        <v>7.0371409408061067</v>
      </c>
      <c r="G14" s="59">
        <v>0</v>
      </c>
      <c r="H14" s="59">
        <v>39.224040132975354</v>
      </c>
      <c r="I14" s="59">
        <v>5.9159764329996172</v>
      </c>
      <c r="J14" s="59">
        <v>0.9820514615280509</v>
      </c>
      <c r="K14" s="59">
        <v>5.2392665187697522E-2</v>
      </c>
      <c r="L14" s="59">
        <f t="shared" si="0"/>
        <v>1.0344441267157485</v>
      </c>
      <c r="M14" s="59">
        <f t="shared" si="1"/>
        <v>0.84788237616366424</v>
      </c>
      <c r="N14" s="77">
        <v>46.22</v>
      </c>
      <c r="O14" s="59">
        <v>0.56999999999999995</v>
      </c>
      <c r="P14" s="59">
        <v>7.69</v>
      </c>
      <c r="Q14" s="59">
        <v>0.22</v>
      </c>
      <c r="R14" s="59">
        <v>9.2200000000000006</v>
      </c>
      <c r="S14" s="59">
        <v>0</v>
      </c>
      <c r="T14" s="59">
        <v>28.83</v>
      </c>
      <c r="U14" s="59">
        <v>6.05</v>
      </c>
      <c r="V14" s="59">
        <v>1.1100000000000001</v>
      </c>
      <c r="W14" s="59">
        <v>0.09</v>
      </c>
      <c r="X14" s="59">
        <f t="shared" si="2"/>
        <v>1.2000000000000002</v>
      </c>
    </row>
    <row r="15" spans="1:24">
      <c r="A15" s="64" t="s">
        <v>25</v>
      </c>
      <c r="B15" s="77">
        <v>48.811590545182547</v>
      </c>
      <c r="C15" s="59">
        <v>0.38459723014235186</v>
      </c>
      <c r="D15" s="59">
        <v>3.1129274635886492</v>
      </c>
      <c r="E15" s="59">
        <v>0</v>
      </c>
      <c r="F15" s="59">
        <v>5.5500436922768284</v>
      </c>
      <c r="G15" s="59">
        <v>8.0185542271256169E-2</v>
      </c>
      <c r="H15" s="59">
        <v>22.849020478819927</v>
      </c>
      <c r="I15" s="59">
        <v>18.440725171444093</v>
      </c>
      <c r="J15" s="59">
        <v>0.77090987627433838</v>
      </c>
      <c r="K15" s="59">
        <v>0</v>
      </c>
      <c r="L15" s="59">
        <f t="shared" si="0"/>
        <v>0.77090987627433838</v>
      </c>
      <c r="M15" s="59">
        <f t="shared" si="1"/>
        <v>0.80456948655634208</v>
      </c>
      <c r="N15" s="77">
        <v>51.6</v>
      </c>
      <c r="O15" s="59">
        <v>0.54</v>
      </c>
      <c r="P15" s="59">
        <v>5.58</v>
      </c>
      <c r="Q15" s="59">
        <v>0</v>
      </c>
      <c r="R15" s="59">
        <v>7</v>
      </c>
      <c r="S15" s="59">
        <v>0.1</v>
      </c>
      <c r="T15" s="59">
        <v>16.2</v>
      </c>
      <c r="U15" s="59">
        <v>18.2</v>
      </c>
      <c r="V15" s="59">
        <v>0.84</v>
      </c>
      <c r="W15" s="59">
        <v>0</v>
      </c>
      <c r="X15" s="59">
        <f>V15</f>
        <v>0.84</v>
      </c>
    </row>
    <row r="16" spans="1:24">
      <c r="A16" s="64" t="s">
        <v>26</v>
      </c>
      <c r="B16" s="77">
        <v>43.987860613299851</v>
      </c>
      <c r="C16" s="59">
        <v>0.32457587026606693</v>
      </c>
      <c r="D16" s="59">
        <v>2.4287741002308447</v>
      </c>
      <c r="E16" s="59">
        <v>0</v>
      </c>
      <c r="F16" s="59">
        <v>7.1087845295327456</v>
      </c>
      <c r="G16" s="59">
        <v>0.10107538466838349</v>
      </c>
      <c r="H16" s="59">
        <v>31.994197763293158</v>
      </c>
      <c r="I16" s="59">
        <v>13.494108813797753</v>
      </c>
      <c r="J16" s="59">
        <v>0.56062292491120513</v>
      </c>
      <c r="K16" s="59">
        <v>0</v>
      </c>
      <c r="L16" s="59">
        <f t="shared" si="0"/>
        <v>0.56062292491120513</v>
      </c>
      <c r="M16" s="59">
        <f t="shared" si="1"/>
        <v>0.81820352022518306</v>
      </c>
      <c r="N16" s="77">
        <v>47.9</v>
      </c>
      <c r="O16" s="59">
        <v>0.47</v>
      </c>
      <c r="P16" s="59">
        <v>4.49</v>
      </c>
      <c r="Q16" s="59">
        <v>0</v>
      </c>
      <c r="R16" s="59">
        <v>9.26</v>
      </c>
      <c r="S16" s="59">
        <v>0.13</v>
      </c>
      <c r="T16" s="59">
        <v>23.4</v>
      </c>
      <c r="U16" s="59">
        <v>13.72</v>
      </c>
      <c r="V16" s="59">
        <v>0.63</v>
      </c>
      <c r="W16" s="59">
        <v>0</v>
      </c>
      <c r="X16" s="59">
        <f t="shared" ref="X16:X17" si="3">V16</f>
        <v>0.63</v>
      </c>
    </row>
    <row r="17" spans="1:24">
      <c r="A17" s="64" t="s">
        <v>27</v>
      </c>
      <c r="B17" s="77">
        <v>44.365509826550806</v>
      </c>
      <c r="C17" s="59">
        <v>0.26712590939730979</v>
      </c>
      <c r="D17" s="59">
        <v>2.2157658675950929</v>
      </c>
      <c r="E17" s="59">
        <v>0</v>
      </c>
      <c r="F17" s="59">
        <v>6.0379649239787359</v>
      </c>
      <c r="G17" s="59">
        <v>9.2537194993243824E-2</v>
      </c>
      <c r="H17" s="59">
        <v>33.144037533531964</v>
      </c>
      <c r="I17" s="59">
        <v>13.373977421958786</v>
      </c>
      <c r="J17" s="59">
        <v>0.50308132199405842</v>
      </c>
      <c r="K17" s="59">
        <v>0</v>
      </c>
      <c r="L17" s="59">
        <f t="shared" si="0"/>
        <v>0.50308132199405842</v>
      </c>
      <c r="M17" s="59">
        <f t="shared" si="1"/>
        <v>0.84589953179329325</v>
      </c>
      <c r="N17" s="77">
        <v>48.7</v>
      </c>
      <c r="O17" s="59">
        <v>0.39</v>
      </c>
      <c r="P17" s="59">
        <v>4.13</v>
      </c>
      <c r="Q17" s="59">
        <v>0</v>
      </c>
      <c r="R17" s="59">
        <v>7.9</v>
      </c>
      <c r="S17" s="59">
        <v>0.12</v>
      </c>
      <c r="T17" s="59">
        <v>24.4</v>
      </c>
      <c r="U17" s="59">
        <v>13.7</v>
      </c>
      <c r="V17" s="59">
        <v>0.56999999999999995</v>
      </c>
      <c r="W17" s="59">
        <v>0</v>
      </c>
      <c r="X17" s="59">
        <f t="shared" si="3"/>
        <v>0.56999999999999995</v>
      </c>
    </row>
    <row r="18" spans="1:24">
      <c r="A18" s="64" t="s">
        <v>28</v>
      </c>
      <c r="B18" s="77">
        <v>50.676687337312096</v>
      </c>
      <c r="C18" s="59">
        <v>0.46380854096017265</v>
      </c>
      <c r="D18" s="59">
        <v>9.5910262244181848</v>
      </c>
      <c r="E18" s="59">
        <v>0</v>
      </c>
      <c r="F18" s="59">
        <v>7.5705841587453087</v>
      </c>
      <c r="G18" s="59">
        <v>0.13924870095543629</v>
      </c>
      <c r="H18" s="59">
        <v>17.385680683263466</v>
      </c>
      <c r="I18" s="59">
        <v>11.746909830850951</v>
      </c>
      <c r="J18" s="59">
        <v>2.0917930578622546</v>
      </c>
      <c r="K18" s="59">
        <v>0.33426146563210957</v>
      </c>
      <c r="L18" s="59">
        <f t="shared" si="0"/>
        <v>2.426054523494364</v>
      </c>
      <c r="M18" s="59">
        <f t="shared" si="1"/>
        <v>0.69664594414778869</v>
      </c>
      <c r="N18" s="77">
        <v>49.3</v>
      </c>
      <c r="O18" s="59">
        <v>0.6</v>
      </c>
      <c r="P18" s="59">
        <v>15.8</v>
      </c>
      <c r="Q18" s="59">
        <v>0</v>
      </c>
      <c r="R18" s="59">
        <v>8.8000000000000007</v>
      </c>
      <c r="S18" s="59">
        <v>0.16</v>
      </c>
      <c r="T18" s="59">
        <v>11.4</v>
      </c>
      <c r="U18" s="59">
        <v>10.7</v>
      </c>
      <c r="V18" s="59">
        <v>2.1</v>
      </c>
      <c r="W18" s="59">
        <v>0.51</v>
      </c>
      <c r="X18" s="59">
        <f t="shared" si="2"/>
        <v>2.6100000000000003</v>
      </c>
    </row>
    <row r="19" spans="1:24">
      <c r="A19" s="64" t="s">
        <v>29</v>
      </c>
      <c r="B19" s="77">
        <v>49.66321707690485</v>
      </c>
      <c r="C19" s="59">
        <v>1.1241012051392674</v>
      </c>
      <c r="D19" s="59">
        <v>9.2544532590664002</v>
      </c>
      <c r="E19" s="59">
        <v>0</v>
      </c>
      <c r="F19" s="59">
        <v>9.2016082352980124</v>
      </c>
      <c r="G19" s="59">
        <v>0.14160318990574433</v>
      </c>
      <c r="H19" s="59">
        <v>16.293313217254489</v>
      </c>
      <c r="I19" s="59">
        <v>11.833578266086564</v>
      </c>
      <c r="J19" s="59">
        <v>2.2081969247153728</v>
      </c>
      <c r="K19" s="59">
        <v>0.27992862562930559</v>
      </c>
      <c r="L19" s="59">
        <f t="shared" si="0"/>
        <v>2.4881255503446784</v>
      </c>
      <c r="M19" s="59">
        <f t="shared" si="1"/>
        <v>0.63908073800412646</v>
      </c>
      <c r="N19" s="77">
        <v>47.53</v>
      </c>
      <c r="O19" s="59">
        <v>1.43</v>
      </c>
      <c r="P19" s="59">
        <v>15.03</v>
      </c>
      <c r="Q19" s="59">
        <v>0</v>
      </c>
      <c r="R19" s="59">
        <v>10.53</v>
      </c>
      <c r="S19" s="59">
        <v>0.16</v>
      </c>
      <c r="T19" s="59">
        <v>10.46</v>
      </c>
      <c r="U19" s="59">
        <v>10.57</v>
      </c>
      <c r="V19" s="59">
        <v>2.1800000000000002</v>
      </c>
      <c r="W19" s="59">
        <v>0.42</v>
      </c>
      <c r="X19" s="59">
        <f t="shared" si="2"/>
        <v>2.6</v>
      </c>
    </row>
    <row r="20" spans="1:24">
      <c r="A20" s="64" t="s">
        <v>30</v>
      </c>
      <c r="B20" s="77">
        <v>47.681089082347512</v>
      </c>
      <c r="C20" s="59">
        <v>1.341278994457735</v>
      </c>
      <c r="D20" s="59">
        <v>9.5898704099250978</v>
      </c>
      <c r="E20" s="59">
        <v>1.6390605821438271E-2</v>
      </c>
      <c r="F20" s="59">
        <v>9.1888790138573011</v>
      </c>
      <c r="G20" s="59">
        <v>0.18437144068711039</v>
      </c>
      <c r="H20" s="59">
        <v>15.607034699263886</v>
      </c>
      <c r="I20" s="59">
        <v>13.882651244018163</v>
      </c>
      <c r="J20" s="59">
        <v>2.4819873331453461</v>
      </c>
      <c r="K20" s="59">
        <v>2.6447176476400887E-2</v>
      </c>
      <c r="L20" s="59">
        <v>2.5084345096217469</v>
      </c>
      <c r="M20" s="59">
        <f t="shared" si="1"/>
        <v>0.62941962453293876</v>
      </c>
      <c r="N20" s="77">
        <v>46</v>
      </c>
      <c r="O20" s="59">
        <v>1.7</v>
      </c>
      <c r="P20" s="59">
        <v>15.7</v>
      </c>
      <c r="Q20" s="59">
        <v>0.04</v>
      </c>
      <c r="R20" s="59">
        <v>10.6</v>
      </c>
      <c r="S20" s="59">
        <v>0.21</v>
      </c>
      <c r="T20" s="59">
        <v>10.1</v>
      </c>
      <c r="U20" s="59">
        <v>12.5</v>
      </c>
      <c r="V20" s="59">
        <v>2.5</v>
      </c>
      <c r="W20" s="59">
        <v>0.04</v>
      </c>
      <c r="X20" s="59">
        <v>2.5084345096217469</v>
      </c>
    </row>
    <row r="21" spans="1:24">
      <c r="A21" s="64" t="s">
        <v>31</v>
      </c>
      <c r="B21" s="77">
        <v>49.486773696950657</v>
      </c>
      <c r="C21" s="59">
        <v>0.50732522873043473</v>
      </c>
      <c r="D21" s="59">
        <v>11.37125653174396</v>
      </c>
      <c r="E21" s="59">
        <v>0</v>
      </c>
      <c r="F21" s="59">
        <v>7.400961179103958</v>
      </c>
      <c r="G21" s="59">
        <v>0.13180990302084786</v>
      </c>
      <c r="H21" s="59">
        <v>15.34239363812552</v>
      </c>
      <c r="I21" s="59">
        <v>13.450245079222922</v>
      </c>
      <c r="J21" s="59">
        <v>2.2629114112658848</v>
      </c>
      <c r="K21" s="59">
        <v>4.6323331835822282E-2</v>
      </c>
      <c r="L21" s="59">
        <v>2.4704351699214757</v>
      </c>
      <c r="M21" s="59">
        <f t="shared" ref="M21:M28" si="4">H21/(H21+F21)</f>
        <v>0.67458797356064293</v>
      </c>
      <c r="N21" s="77">
        <v>47.7</v>
      </c>
      <c r="O21" s="59">
        <v>0.65</v>
      </c>
      <c r="P21" s="59">
        <v>18.600000000000001</v>
      </c>
      <c r="Q21" s="59">
        <v>0</v>
      </c>
      <c r="R21" s="59">
        <v>8.5299999999999994</v>
      </c>
      <c r="S21" s="59">
        <v>0.15</v>
      </c>
      <c r="T21" s="59">
        <v>9.92</v>
      </c>
      <c r="U21" s="59">
        <v>12.1</v>
      </c>
      <c r="V21" s="59">
        <v>2.25</v>
      </c>
      <c r="W21" s="59">
        <v>7.0000000000000007E-2</v>
      </c>
      <c r="X21" s="59">
        <v>2.4704351699214757</v>
      </c>
    </row>
    <row r="22" spans="1:24">
      <c r="A22" s="64" t="s">
        <v>32</v>
      </c>
      <c r="B22" s="77">
        <v>51.642406958357476</v>
      </c>
      <c r="C22" s="59">
        <v>1.3364760006114664</v>
      </c>
      <c r="D22" s="59">
        <v>9.5991664440952054</v>
      </c>
      <c r="E22" s="59">
        <v>0</v>
      </c>
      <c r="F22" s="59">
        <v>8.2190605942698536</v>
      </c>
      <c r="G22" s="59">
        <v>0.15838762161656381</v>
      </c>
      <c r="H22" s="59">
        <v>13.055724422747888</v>
      </c>
      <c r="I22" s="59">
        <v>13.056741032907567</v>
      </c>
      <c r="J22" s="59">
        <v>2.7796240924197582</v>
      </c>
      <c r="K22" s="59">
        <v>0.15241283297422387</v>
      </c>
      <c r="L22" s="59">
        <f t="shared" ref="L22:L28" si="5">K22+J22</f>
        <v>2.932036925393982</v>
      </c>
      <c r="M22" s="59">
        <f t="shared" si="4"/>
        <v>0.61367127387207854</v>
      </c>
      <c r="N22" s="77">
        <v>49.71</v>
      </c>
      <c r="O22" s="59">
        <v>1.71</v>
      </c>
      <c r="P22" s="59">
        <v>15.68</v>
      </c>
      <c r="Q22" s="59">
        <v>0</v>
      </c>
      <c r="R22" s="59">
        <v>9.57</v>
      </c>
      <c r="S22" s="59">
        <v>0.18</v>
      </c>
      <c r="T22" s="59">
        <v>8.43</v>
      </c>
      <c r="U22" s="59">
        <v>11.73</v>
      </c>
      <c r="V22" s="59">
        <v>2.76</v>
      </c>
      <c r="W22" s="59">
        <v>0.23</v>
      </c>
      <c r="X22" s="59">
        <f t="shared" ref="X22:X28" si="6">W22+V22</f>
        <v>2.9899999999999998</v>
      </c>
    </row>
    <row r="23" spans="1:24">
      <c r="A23" s="64" t="s">
        <v>166</v>
      </c>
      <c r="B23" s="77">
        <v>55.591274591552889</v>
      </c>
      <c r="C23" s="59">
        <v>1.0759941945003189</v>
      </c>
      <c r="D23" s="59">
        <v>9.1233202889732272</v>
      </c>
      <c r="E23" s="59">
        <v>2.02222641681024E-2</v>
      </c>
      <c r="F23" s="59">
        <v>7.2989708666618318</v>
      </c>
      <c r="G23" s="59">
        <v>0.15032179760246347</v>
      </c>
      <c r="H23" s="59">
        <v>12.279331104632696</v>
      </c>
      <c r="I23" s="59">
        <v>10.603992759941008</v>
      </c>
      <c r="J23" s="59">
        <v>2.8843380031091139</v>
      </c>
      <c r="K23" s="59">
        <v>0.97223412885833771</v>
      </c>
      <c r="L23" s="59">
        <f t="shared" si="5"/>
        <v>3.8565721319674515</v>
      </c>
      <c r="M23" s="59">
        <f t="shared" si="4"/>
        <v>0.62719081167695256</v>
      </c>
      <c r="N23" s="77">
        <v>53.25</v>
      </c>
      <c r="O23" s="59">
        <v>1.37</v>
      </c>
      <c r="P23" s="59">
        <v>14.83</v>
      </c>
      <c r="Q23" s="59">
        <v>0.05</v>
      </c>
      <c r="R23" s="59">
        <v>8.36</v>
      </c>
      <c r="S23" s="59">
        <v>0.17</v>
      </c>
      <c r="T23" s="59">
        <v>7.89</v>
      </c>
      <c r="U23" s="59">
        <v>9.48</v>
      </c>
      <c r="V23" s="59">
        <v>2.85</v>
      </c>
      <c r="W23" s="59">
        <v>1.46</v>
      </c>
      <c r="X23" s="59">
        <f t="shared" si="6"/>
        <v>4.3100000000000005</v>
      </c>
    </row>
    <row r="24" spans="1:24">
      <c r="A24" s="64" t="s">
        <v>167</v>
      </c>
      <c r="B24" s="77">
        <v>46.510674761494478</v>
      </c>
      <c r="C24" s="59">
        <v>0.58503285990135112</v>
      </c>
      <c r="D24" s="59">
        <v>7.9120668651805435</v>
      </c>
      <c r="E24" s="59">
        <v>0</v>
      </c>
      <c r="F24" s="59">
        <v>8.0429195431227765</v>
      </c>
      <c r="G24" s="59">
        <v>0.11672526879070622</v>
      </c>
      <c r="H24" s="59">
        <v>25.841687515374822</v>
      </c>
      <c r="I24" s="59">
        <v>10.103931705809687</v>
      </c>
      <c r="J24" s="59">
        <v>0.84928823231182315</v>
      </c>
      <c r="K24" s="59">
        <v>3.7673248013799607E-2</v>
      </c>
      <c r="L24" s="59">
        <f t="shared" si="5"/>
        <v>0.88696148032562272</v>
      </c>
      <c r="M24" s="59">
        <f t="shared" si="4"/>
        <v>0.76263795742893914</v>
      </c>
      <c r="N24" s="77">
        <v>47.25</v>
      </c>
      <c r="O24" s="59">
        <v>0.76</v>
      </c>
      <c r="P24" s="59">
        <v>13.64</v>
      </c>
      <c r="Q24" s="59">
        <v>0</v>
      </c>
      <c r="R24" s="59">
        <v>9.77</v>
      </c>
      <c r="S24" s="59">
        <v>0.14000000000000001</v>
      </c>
      <c r="T24" s="59">
        <v>17.61</v>
      </c>
      <c r="U24" s="59">
        <v>9.58</v>
      </c>
      <c r="V24" s="59">
        <v>0.89</v>
      </c>
      <c r="W24" s="59">
        <v>0.06</v>
      </c>
      <c r="X24" s="59">
        <f t="shared" si="6"/>
        <v>0.95</v>
      </c>
    </row>
    <row r="25" spans="1:24">
      <c r="A25" s="64" t="s">
        <v>33</v>
      </c>
      <c r="B25" s="77">
        <v>47.17792724406727</v>
      </c>
      <c r="C25" s="59">
        <v>1.3240787433387591</v>
      </c>
      <c r="D25" s="59">
        <v>5.3871870837228091</v>
      </c>
      <c r="E25" s="59">
        <v>0</v>
      </c>
      <c r="F25" s="59">
        <v>12.532220427335217</v>
      </c>
      <c r="G25" s="59">
        <v>0.14481327135142047</v>
      </c>
      <c r="H25" s="59">
        <v>22.399313497717984</v>
      </c>
      <c r="I25" s="59">
        <v>8.7068056381754655</v>
      </c>
      <c r="J25" s="59">
        <v>1.8914263102322211</v>
      </c>
      <c r="K25" s="59">
        <v>0.43622778405884449</v>
      </c>
      <c r="L25" s="59">
        <f t="shared" si="5"/>
        <v>2.3276540942910655</v>
      </c>
      <c r="M25" s="59">
        <f t="shared" si="4"/>
        <v>0.64123475212329573</v>
      </c>
      <c r="N25" s="77">
        <v>46.91</v>
      </c>
      <c r="O25" s="59">
        <v>1.75</v>
      </c>
      <c r="P25" s="59">
        <v>9.09</v>
      </c>
      <c r="Q25" s="59">
        <v>0</v>
      </c>
      <c r="R25" s="59">
        <v>14.9</v>
      </c>
      <c r="S25" s="59">
        <v>0.17</v>
      </c>
      <c r="T25" s="59">
        <v>14.94</v>
      </c>
      <c r="U25" s="59">
        <v>8.08</v>
      </c>
      <c r="V25" s="59">
        <v>1.94</v>
      </c>
      <c r="W25" s="59">
        <v>0.68</v>
      </c>
      <c r="X25" s="59">
        <f t="shared" si="6"/>
        <v>2.62</v>
      </c>
    </row>
    <row r="26" spans="1:24">
      <c r="A26" s="64" t="s">
        <v>34</v>
      </c>
      <c r="B26" s="77">
        <v>53.056608281651883</v>
      </c>
      <c r="C26" s="59">
        <v>1.1638095780306037</v>
      </c>
      <c r="D26" s="59">
        <v>9.8674545157940265</v>
      </c>
      <c r="E26" s="59">
        <v>0</v>
      </c>
      <c r="F26" s="59">
        <v>8.3219126289996836</v>
      </c>
      <c r="G26" s="59">
        <v>0.1239458315783627</v>
      </c>
      <c r="H26" s="59">
        <v>12.82414419908155</v>
      </c>
      <c r="I26" s="59">
        <v>12.061675470060598</v>
      </c>
      <c r="J26" s="59">
        <v>2.3204254772012844</v>
      </c>
      <c r="K26" s="59">
        <v>0.26002401760200966</v>
      </c>
      <c r="L26" s="59">
        <f t="shared" si="5"/>
        <v>2.5804494948032941</v>
      </c>
      <c r="M26" s="59">
        <f t="shared" si="4"/>
        <v>0.60645558192445259</v>
      </c>
      <c r="N26" s="77">
        <v>50.76</v>
      </c>
      <c r="O26" s="59">
        <v>1.48</v>
      </c>
      <c r="P26" s="59">
        <v>16.02</v>
      </c>
      <c r="Q26" s="59">
        <v>0</v>
      </c>
      <c r="R26" s="59">
        <v>9.52</v>
      </c>
      <c r="S26" s="59">
        <v>0.14000000000000001</v>
      </c>
      <c r="T26" s="59">
        <v>8.23</v>
      </c>
      <c r="U26" s="59">
        <v>10.77</v>
      </c>
      <c r="V26" s="59">
        <v>2.29</v>
      </c>
      <c r="W26" s="59">
        <v>0.39</v>
      </c>
      <c r="X26" s="59">
        <f t="shared" si="6"/>
        <v>2.68</v>
      </c>
    </row>
    <row r="27" spans="1:24">
      <c r="A27" s="64" t="s">
        <v>35</v>
      </c>
      <c r="B27" s="77">
        <v>51.281652297136937</v>
      </c>
      <c r="C27" s="59">
        <v>0.66357925126005424</v>
      </c>
      <c r="D27" s="59">
        <v>9.368033924270696</v>
      </c>
      <c r="E27" s="59">
        <v>0</v>
      </c>
      <c r="F27" s="59">
        <v>6.9048813297701894</v>
      </c>
      <c r="G27" s="59">
        <v>0.1476817895951619</v>
      </c>
      <c r="H27" s="59">
        <v>16.054322828762576</v>
      </c>
      <c r="I27" s="59">
        <v>13.406823802549471</v>
      </c>
      <c r="J27" s="59">
        <v>2.087976338083696</v>
      </c>
      <c r="K27" s="59">
        <v>8.5048438571209278E-2</v>
      </c>
      <c r="L27" s="59">
        <f t="shared" si="5"/>
        <v>2.1730247766549051</v>
      </c>
      <c r="M27" s="59">
        <f t="shared" si="4"/>
        <v>0.69925432597349002</v>
      </c>
      <c r="N27" s="77">
        <v>50</v>
      </c>
      <c r="O27" s="59">
        <v>0.86</v>
      </c>
      <c r="P27" s="59">
        <v>15.5</v>
      </c>
      <c r="Q27" s="59">
        <v>0</v>
      </c>
      <c r="R27" s="59">
        <v>8.0500000000000007</v>
      </c>
      <c r="S27" s="59">
        <v>0.17</v>
      </c>
      <c r="T27" s="59">
        <v>10.5</v>
      </c>
      <c r="U27" s="59">
        <v>12.2</v>
      </c>
      <c r="V27" s="59">
        <v>2.1</v>
      </c>
      <c r="W27" s="59">
        <v>0.13</v>
      </c>
      <c r="X27" s="59">
        <f t="shared" si="6"/>
        <v>2.23</v>
      </c>
    </row>
    <row r="28" spans="1:24">
      <c r="A28" s="65" t="s">
        <v>36</v>
      </c>
      <c r="B28" s="78">
        <v>47.245857270856156</v>
      </c>
      <c r="C28" s="60">
        <v>1.1742797959010391</v>
      </c>
      <c r="D28" s="60">
        <v>5.7257628208357811</v>
      </c>
      <c r="E28" s="60">
        <v>0</v>
      </c>
      <c r="F28" s="60">
        <v>8.8439622476481983</v>
      </c>
      <c r="G28" s="60">
        <v>0.14047020157796886</v>
      </c>
      <c r="H28" s="60">
        <v>26.526795287213567</v>
      </c>
      <c r="I28" s="60">
        <v>8.3620607289652149</v>
      </c>
      <c r="J28" s="60">
        <v>1.8252436499287903</v>
      </c>
      <c r="K28" s="60">
        <v>0.15556799707328628</v>
      </c>
      <c r="L28" s="60">
        <f t="shared" si="5"/>
        <v>1.9808116470020765</v>
      </c>
      <c r="M28" s="60">
        <f t="shared" si="4"/>
        <v>0.74996401366491783</v>
      </c>
      <c r="N28" s="78">
        <v>48.43</v>
      </c>
      <c r="O28" s="60">
        <v>1.6</v>
      </c>
      <c r="P28" s="60">
        <v>9.9600000000000009</v>
      </c>
      <c r="Q28" s="60">
        <v>0</v>
      </c>
      <c r="R28" s="60">
        <v>10.84</v>
      </c>
      <c r="S28" s="60">
        <v>0.17</v>
      </c>
      <c r="T28" s="60">
        <v>18.239999999999998</v>
      </c>
      <c r="U28" s="60">
        <v>8</v>
      </c>
      <c r="V28" s="60">
        <v>1.93</v>
      </c>
      <c r="W28" s="60">
        <v>0.25</v>
      </c>
      <c r="X28" s="60">
        <f t="shared" si="6"/>
        <v>2.1799999999999997</v>
      </c>
    </row>
    <row r="29" spans="1:24">
      <c r="A29" s="64" t="s">
        <v>109</v>
      </c>
      <c r="B29" s="77">
        <f>MIN(B4:B28)</f>
        <v>42.18197753510934</v>
      </c>
      <c r="C29" s="59">
        <f t="shared" ref="C29:M29" si="7">MIN(C4:C28)</f>
        <v>6.2350165702758385E-2</v>
      </c>
      <c r="D29" s="59">
        <f t="shared" si="7"/>
        <v>2.2157658675950929</v>
      </c>
      <c r="E29" s="59">
        <f t="shared" si="7"/>
        <v>0</v>
      </c>
      <c r="F29" s="59">
        <f t="shared" si="7"/>
        <v>3.82752012690126</v>
      </c>
      <c r="G29" s="59">
        <f t="shared" si="7"/>
        <v>0</v>
      </c>
      <c r="H29" s="59">
        <f t="shared" si="7"/>
        <v>12.254411410794495</v>
      </c>
      <c r="I29" s="59">
        <f t="shared" si="7"/>
        <v>5.9159764329996172</v>
      </c>
      <c r="J29" s="59">
        <f t="shared" si="7"/>
        <v>0.50308132199405842</v>
      </c>
      <c r="K29" s="59">
        <f t="shared" si="7"/>
        <v>0</v>
      </c>
      <c r="L29" s="59">
        <f t="shared" si="7"/>
        <v>0.50308132199405842</v>
      </c>
      <c r="M29" s="59">
        <f t="shared" si="7"/>
        <v>0.59013433148462813</v>
      </c>
      <c r="N29" s="77">
        <f>MIN(N4:N28)</f>
        <v>43.58</v>
      </c>
      <c r="O29" s="59">
        <f t="shared" ref="O29:X29" si="8">MIN(O4:O28)</f>
        <v>0.09</v>
      </c>
      <c r="P29" s="59">
        <f t="shared" si="8"/>
        <v>4.13</v>
      </c>
      <c r="Q29" s="59">
        <f t="shared" si="8"/>
        <v>0</v>
      </c>
      <c r="R29" s="59">
        <f t="shared" si="8"/>
        <v>4.97</v>
      </c>
      <c r="S29" s="59">
        <f t="shared" si="8"/>
        <v>0</v>
      </c>
      <c r="T29" s="59">
        <f t="shared" si="8"/>
        <v>7.89</v>
      </c>
      <c r="U29" s="59">
        <f t="shared" si="8"/>
        <v>6.05</v>
      </c>
      <c r="V29" s="59">
        <f t="shared" si="8"/>
        <v>0.56999999999999995</v>
      </c>
      <c r="W29" s="59">
        <f t="shared" si="8"/>
        <v>0</v>
      </c>
      <c r="X29" s="59">
        <f t="shared" si="8"/>
        <v>0.56999999999999995</v>
      </c>
    </row>
    <row r="30" spans="1:24">
      <c r="A30" s="64" t="s">
        <v>110</v>
      </c>
      <c r="B30" s="77">
        <f>MAX(B4:B28)</f>
        <v>55.591274591552889</v>
      </c>
      <c r="C30" s="59">
        <f t="shared" ref="C30:M30" si="9">MAX(C4:C28)</f>
        <v>1.5421380241757694</v>
      </c>
      <c r="D30" s="59">
        <f t="shared" si="9"/>
        <v>11.37125653174396</v>
      </c>
      <c r="E30" s="59">
        <f t="shared" si="9"/>
        <v>0.21841913927327189</v>
      </c>
      <c r="F30" s="59">
        <f t="shared" si="9"/>
        <v>12.532220427335217</v>
      </c>
      <c r="G30" s="59">
        <f t="shared" si="9"/>
        <v>0.2571452032456123</v>
      </c>
      <c r="H30" s="59">
        <f t="shared" si="9"/>
        <v>39.224040132975354</v>
      </c>
      <c r="I30" s="59">
        <f t="shared" si="9"/>
        <v>18.440725171444093</v>
      </c>
      <c r="J30" s="59">
        <f t="shared" si="9"/>
        <v>3.5477904562536486</v>
      </c>
      <c r="K30" s="59">
        <f t="shared" si="9"/>
        <v>0.97223412885833771</v>
      </c>
      <c r="L30" s="59">
        <f t="shared" si="9"/>
        <v>3.8565721319674515</v>
      </c>
      <c r="M30" s="59">
        <f t="shared" si="9"/>
        <v>0.89808748427818985</v>
      </c>
      <c r="N30" s="77">
        <f>MAX(N4:N28)</f>
        <v>53.25</v>
      </c>
      <c r="O30" s="59">
        <f t="shared" ref="O30:X30" si="10">MAX(O4:O28)</f>
        <v>1.97</v>
      </c>
      <c r="P30" s="59">
        <f t="shared" si="10"/>
        <v>18.600000000000001</v>
      </c>
      <c r="Q30" s="59">
        <f t="shared" si="10"/>
        <v>0.6</v>
      </c>
      <c r="R30" s="59">
        <f t="shared" si="10"/>
        <v>14.9</v>
      </c>
      <c r="S30" s="59">
        <f t="shared" si="10"/>
        <v>0.3</v>
      </c>
      <c r="T30" s="59">
        <f t="shared" si="10"/>
        <v>28.83</v>
      </c>
      <c r="U30" s="59">
        <f t="shared" si="10"/>
        <v>18.2</v>
      </c>
      <c r="V30" s="59">
        <f t="shared" si="10"/>
        <v>3.49</v>
      </c>
      <c r="W30" s="59">
        <f t="shared" si="10"/>
        <v>1.46</v>
      </c>
      <c r="X30" s="59">
        <f t="shared" si="10"/>
        <v>4.3100000000000005</v>
      </c>
    </row>
    <row r="31" spans="1:24">
      <c r="A31" s="64" t="s">
        <v>120</v>
      </c>
      <c r="B31" s="77">
        <f>_xlfn.STDEV.P(B4:B28)</f>
        <v>3.403359153458196</v>
      </c>
      <c r="C31" s="59">
        <f t="shared" ref="C31:M31" si="11">_xlfn.STDEV.P(C4:C28)</f>
        <v>0.43469160098081272</v>
      </c>
      <c r="D31" s="59">
        <f t="shared" si="11"/>
        <v>2.6968591308241465</v>
      </c>
      <c r="E31" s="59">
        <f t="shared" si="11"/>
        <v>4.7998668093627864E-2</v>
      </c>
      <c r="F31" s="59">
        <f t="shared" si="11"/>
        <v>1.8147981309669929</v>
      </c>
      <c r="G31" s="59">
        <f t="shared" si="11"/>
        <v>5.3461622521012893E-2</v>
      </c>
      <c r="H31" s="59">
        <f t="shared" si="11"/>
        <v>7.9370193663753286</v>
      </c>
      <c r="I31" s="59">
        <f t="shared" si="11"/>
        <v>2.6513213061644656</v>
      </c>
      <c r="J31" s="59">
        <f t="shared" si="11"/>
        <v>0.90056134731293025</v>
      </c>
      <c r="K31" s="59">
        <f t="shared" si="11"/>
        <v>0.20778616625912336</v>
      </c>
      <c r="L31" s="59">
        <f t="shared" si="11"/>
        <v>1.0267806557766768</v>
      </c>
      <c r="M31" s="59">
        <f t="shared" si="11"/>
        <v>9.5731307490929868E-2</v>
      </c>
      <c r="N31" s="77">
        <f>_xlfn.STDEV.P(N4:N28)</f>
        <v>2.3114734348462678</v>
      </c>
      <c r="O31" s="59">
        <f t="shared" ref="O31:X31" si="12">_xlfn.STDEV.P(O4:O28)</f>
        <v>0.53547974751618732</v>
      </c>
      <c r="P31" s="59">
        <f t="shared" si="12"/>
        <v>4.1655963510642815</v>
      </c>
      <c r="Q31" s="59">
        <f t="shared" si="12"/>
        <v>0.13029197979921864</v>
      </c>
      <c r="R31" s="59">
        <f t="shared" si="12"/>
        <v>2.0250985161221053</v>
      </c>
      <c r="S31" s="59">
        <f t="shared" si="12"/>
        <v>6.0962992052555919E-2</v>
      </c>
      <c r="T31" s="59">
        <f t="shared" si="12"/>
        <v>6.1680700385128562</v>
      </c>
      <c r="U31" s="59">
        <f t="shared" si="12"/>
        <v>2.5339753432107486</v>
      </c>
      <c r="V31" s="59">
        <f t="shared" si="12"/>
        <v>0.85957198651421896</v>
      </c>
      <c r="W31" s="59">
        <f t="shared" si="12"/>
        <v>0.31286904608797594</v>
      </c>
      <c r="X31" s="59">
        <f t="shared" si="12"/>
        <v>1.055851631617684</v>
      </c>
    </row>
    <row r="32" spans="1:24">
      <c r="A32" s="57" t="s">
        <v>37</v>
      </c>
      <c r="B32" s="57"/>
      <c r="C32" s="57"/>
      <c r="D32" s="57"/>
      <c r="E32" s="57"/>
      <c r="F32" s="57"/>
      <c r="G32" s="57"/>
      <c r="H32" s="57"/>
      <c r="I32" s="57"/>
      <c r="J32" s="57"/>
      <c r="K32" s="57"/>
      <c r="L32" s="57"/>
      <c r="M32" s="57"/>
      <c r="N32" s="57" t="s">
        <v>37</v>
      </c>
      <c r="O32" s="57"/>
      <c r="P32" s="57"/>
      <c r="Q32" s="57"/>
      <c r="R32" s="57"/>
      <c r="S32" s="57"/>
      <c r="T32" s="57"/>
      <c r="U32" s="57"/>
      <c r="V32" s="57"/>
      <c r="W32" s="57"/>
      <c r="X32" s="57"/>
    </row>
    <row r="34" spans="1:3">
      <c r="A34" s="256" t="s">
        <v>39</v>
      </c>
      <c r="B34" s="256"/>
      <c r="C34" s="256"/>
    </row>
    <row r="35" spans="1:3">
      <c r="A35" s="70" t="s">
        <v>40</v>
      </c>
      <c r="B35" s="70" t="s">
        <v>41</v>
      </c>
      <c r="C35" s="70" t="s">
        <v>42</v>
      </c>
    </row>
    <row r="36" spans="1:3">
      <c r="A36" s="71">
        <v>0.9</v>
      </c>
      <c r="B36" s="101">
        <v>1160</v>
      </c>
      <c r="C36" s="101">
        <v>1280</v>
      </c>
    </row>
    <row r="37" spans="1:3">
      <c r="A37" s="71">
        <v>1</v>
      </c>
      <c r="B37" s="101">
        <v>1150</v>
      </c>
      <c r="C37" s="101">
        <v>1480</v>
      </c>
    </row>
    <row r="38" spans="1:3">
      <c r="A38" s="71">
        <v>1.1000000000000001</v>
      </c>
      <c r="B38" s="101">
        <v>1200</v>
      </c>
      <c r="C38" s="101">
        <v>1425</v>
      </c>
    </row>
    <row r="39" spans="1:3">
      <c r="A39" s="71">
        <v>1.2</v>
      </c>
      <c r="B39" s="101">
        <v>1200</v>
      </c>
      <c r="C39" s="101">
        <v>1325</v>
      </c>
    </row>
    <row r="40" spans="1:3">
      <c r="A40" s="71">
        <v>1.5</v>
      </c>
      <c r="B40" s="101">
        <v>1200</v>
      </c>
      <c r="C40" s="101">
        <v>1450</v>
      </c>
    </row>
    <row r="41" spans="1:3">
      <c r="A41" s="71">
        <v>2</v>
      </c>
      <c r="B41" s="101">
        <v>1165</v>
      </c>
      <c r="C41" s="101">
        <v>1550</v>
      </c>
    </row>
    <row r="42" spans="1:3">
      <c r="A42" s="71">
        <v>2.5</v>
      </c>
      <c r="B42" s="101">
        <v>1320</v>
      </c>
      <c r="C42" s="101">
        <v>1580</v>
      </c>
    </row>
    <row r="43" spans="1:3">
      <c r="A43" s="71">
        <v>3</v>
      </c>
      <c r="B43" s="101">
        <v>1200</v>
      </c>
      <c r="C43" s="101">
        <v>1670</v>
      </c>
    </row>
    <row r="44" spans="1:3">
      <c r="A44" s="71">
        <v>3.5</v>
      </c>
      <c r="B44" s="101">
        <v>1250</v>
      </c>
      <c r="C44" s="101">
        <v>1575</v>
      </c>
    </row>
    <row r="45" spans="1:3">
      <c r="A45" s="71">
        <v>4</v>
      </c>
      <c r="B45" s="101">
        <v>1280</v>
      </c>
      <c r="C45" s="101">
        <v>1500</v>
      </c>
    </row>
    <row r="46" spans="1:3">
      <c r="A46" s="72">
        <v>5</v>
      </c>
      <c r="B46" s="102">
        <v>1260</v>
      </c>
      <c r="C46" s="102">
        <v>1675</v>
      </c>
    </row>
  </sheetData>
  <sheetProtection selectLockedCells="1"/>
  <mergeCells count="1">
    <mergeCell ref="A34:C34"/>
  </mergeCells>
  <phoneticPr fontId="15" type="noConversion"/>
  <pageMargins left="0.75" right="0.75" top="1" bottom="1" header="0.5" footer="0.5"/>
  <pageSetup scale="27" orientation="portrait" horizontalDpi="4294967292" verticalDpi="4294967292"/>
  <colBreaks count="1" manualBreakCount="1">
    <brk id="29"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4"/>
  <sheetViews>
    <sheetView workbookViewId="0">
      <selection activeCell="E21" sqref="E21"/>
    </sheetView>
  </sheetViews>
  <sheetFormatPr baseColWidth="10" defaultColWidth="10.6640625" defaultRowHeight="15" x14ac:dyDescent="0"/>
  <cols>
    <col min="1" max="1" width="10.6640625" style="1"/>
    <col min="2" max="2" width="30.1640625" style="1" bestFit="1" customWidth="1"/>
    <col min="3" max="4" width="0" style="1" hidden="1" customWidth="1"/>
    <col min="5" max="16384" width="10.6640625" style="1"/>
  </cols>
  <sheetData>
    <row r="1" spans="1:21" ht="16" thickBot="1"/>
    <row r="2" spans="1:21" ht="16" thickBot="1">
      <c r="G2" s="258" t="s">
        <v>48</v>
      </c>
      <c r="H2" s="258"/>
      <c r="I2" s="80"/>
      <c r="J2" s="80"/>
      <c r="N2" s="22" t="s">
        <v>97</v>
      </c>
      <c r="O2" s="22"/>
      <c r="P2" s="26"/>
      <c r="Q2" s="26"/>
      <c r="S2" s="22" t="s">
        <v>129</v>
      </c>
      <c r="T2" s="22"/>
      <c r="U2" s="22"/>
    </row>
    <row r="3" spans="1:21" ht="17" thickBot="1">
      <c r="B3" s="1" t="s">
        <v>45</v>
      </c>
      <c r="C3" s="1" t="s">
        <v>43</v>
      </c>
      <c r="E3" s="1" t="s">
        <v>46</v>
      </c>
      <c r="G3" s="11" t="s">
        <v>49</v>
      </c>
      <c r="H3" s="79" t="s">
        <v>50</v>
      </c>
      <c r="I3" s="10"/>
      <c r="J3" s="10"/>
      <c r="K3" s="5">
        <f>K4*K6^2+K5*K6+5</f>
        <v>15.405433978185304</v>
      </c>
      <c r="N3" s="21" t="s">
        <v>98</v>
      </c>
      <c r="O3" s="21">
        <f>IF(K8&lt;K7,"Error: cpx-free assemblage",K3)</f>
        <v>15.405433978185304</v>
      </c>
      <c r="S3" s="21" t="s">
        <v>126</v>
      </c>
      <c r="T3" s="21">
        <f>K4+K5+5</f>
        <v>70.044768647785389</v>
      </c>
      <c r="U3" s="21"/>
    </row>
    <row r="4" spans="1:21" ht="16">
      <c r="A4" s="1" t="s">
        <v>0</v>
      </c>
      <c r="B4" s="2">
        <f>'Melt-PX'!B12*100/B$14</f>
        <v>46.22</v>
      </c>
      <c r="C4" s="1">
        <v>60.084000000000003</v>
      </c>
      <c r="D4" s="1">
        <f>B4/C4</f>
        <v>0.7692563744091605</v>
      </c>
      <c r="E4" s="5">
        <f>D4*100/D$14</f>
        <v>42.18210759216695</v>
      </c>
      <c r="F4"/>
      <c r="G4" s="12" t="s">
        <v>51</v>
      </c>
      <c r="H4" s="257" t="s">
        <v>52</v>
      </c>
      <c r="I4" s="257"/>
      <c r="J4" s="257"/>
      <c r="K4" s="6">
        <f>(I22+I23*E15)*B18^2+(I24+I25*E15)*B18+I26</f>
        <v>30.125627307312744</v>
      </c>
      <c r="N4" s="21" t="s">
        <v>100</v>
      </c>
      <c r="O4" s="21">
        <f>IF(O3&lt;100,O3,100)</f>
        <v>15.405433978185304</v>
      </c>
      <c r="S4" s="21" t="s">
        <v>101</v>
      </c>
      <c r="T4" s="21">
        <f>K8</f>
        <v>1581.0742812236199</v>
      </c>
      <c r="U4" s="21"/>
    </row>
    <row r="5" spans="1:21">
      <c r="A5" s="1" t="s">
        <v>1</v>
      </c>
      <c r="B5" s="3">
        <f>'Melt-PX'!B13*100/B$14</f>
        <v>0.56999999999999995</v>
      </c>
      <c r="C5" s="1">
        <v>79.878</v>
      </c>
      <c r="D5" s="1">
        <f t="shared" ref="D5:D13" si="0">B5/C5</f>
        <v>7.1358822203860884E-3</v>
      </c>
      <c r="E5" s="6">
        <f t="shared" ref="E5:E13" si="1">D5*100/D$14</f>
        <v>0.39129549211282133</v>
      </c>
      <c r="F5"/>
      <c r="G5" s="12" t="s">
        <v>53</v>
      </c>
      <c r="H5" s="79" t="s">
        <v>54</v>
      </c>
      <c r="I5" s="10"/>
      <c r="J5" s="10"/>
      <c r="K5" s="6">
        <f>I27*E11+I28</f>
        <v>34.919141340472649</v>
      </c>
      <c r="N5" s="21" t="s">
        <v>99</v>
      </c>
      <c r="O5" s="21">
        <f>IF(O4&lt;0,0,O4)</f>
        <v>15.405433978185304</v>
      </c>
      <c r="S5" s="21" t="s">
        <v>127</v>
      </c>
      <c r="T5" s="21">
        <f>T3+(B19-T4)*0.3</f>
        <v>45.722484280699419</v>
      </c>
      <c r="U5" s="21"/>
    </row>
    <row r="6" spans="1:21" ht="17" thickBot="1">
      <c r="A6" s="1" t="s">
        <v>2</v>
      </c>
      <c r="B6" s="3">
        <f>'Melt-PX'!B14*100/B$14</f>
        <v>7.69</v>
      </c>
      <c r="C6" s="1">
        <v>101.95699999999999</v>
      </c>
      <c r="D6" s="1">
        <f t="shared" si="0"/>
        <v>7.5423953235187385E-2</v>
      </c>
      <c r="E6" s="6">
        <f t="shared" si="1"/>
        <v>4.1358660340473303</v>
      </c>
      <c r="F6"/>
      <c r="G6" s="11" t="s">
        <v>55</v>
      </c>
      <c r="H6" s="257" t="s">
        <v>56</v>
      </c>
      <c r="I6" s="257"/>
      <c r="J6" s="10"/>
      <c r="K6" s="6">
        <f>(B19-K7)/(K8-K7)</f>
        <v>0.2458440322000536</v>
      </c>
      <c r="N6" s="21" t="s">
        <v>112</v>
      </c>
      <c r="O6" s="21">
        <f>IF(O30=TRUE,(-K5+(K5^2-4*K4*5)^0.5)/(2*K4),"Error:Fcannot be calcultated")</f>
        <v>-0.16734922261871094</v>
      </c>
      <c r="S6" s="21" t="s">
        <v>128</v>
      </c>
      <c r="T6" s="21">
        <f>IF(T5&lt;100,O3,100)</f>
        <v>15.405433978185304</v>
      </c>
      <c r="U6" s="21"/>
    </row>
    <row r="7" spans="1:21" ht="16">
      <c r="A7" s="1" t="s">
        <v>3</v>
      </c>
      <c r="B7" s="3">
        <f>'Melt-PX'!B15*100/B$14</f>
        <v>0.22</v>
      </c>
      <c r="C7" s="1">
        <v>151.989</v>
      </c>
      <c r="D7" s="1">
        <f t="shared" si="0"/>
        <v>1.4474731724006343E-3</v>
      </c>
      <c r="E7" s="6">
        <f t="shared" si="1"/>
        <v>7.9372067786730963E-2</v>
      </c>
      <c r="F7"/>
      <c r="G7" s="11" t="s">
        <v>57</v>
      </c>
      <c r="H7" s="257" t="s">
        <v>58</v>
      </c>
      <c r="I7" s="257"/>
      <c r="J7" s="257"/>
      <c r="K7" s="6">
        <f>(I10*E16+I11)*B18^2+(I12*E16+I13*E15+I14)*B18+I15</f>
        <v>1473.5709467871995</v>
      </c>
      <c r="N7" s="21" t="s">
        <v>106</v>
      </c>
      <c r="O7" s="21">
        <f>IF(O31=TRUE,0,O5)</f>
        <v>15.405433978185304</v>
      </c>
      <c r="S7" s="28"/>
      <c r="T7" s="28"/>
      <c r="U7" s="28"/>
    </row>
    <row r="8" spans="1:21" ht="17" thickBot="1">
      <c r="A8" s="1" t="s">
        <v>6</v>
      </c>
      <c r="B8" s="3">
        <f>'Melt-PX'!B16*100/B$14</f>
        <v>9.2200000000000006</v>
      </c>
      <c r="C8" s="1">
        <v>71.846000000000004</v>
      </c>
      <c r="D8" s="1">
        <f t="shared" si="0"/>
        <v>0.12833003925061939</v>
      </c>
      <c r="E8" s="6">
        <f t="shared" si="1"/>
        <v>7.0369667422442266</v>
      </c>
      <c r="F8"/>
      <c r="G8" s="11" t="s">
        <v>59</v>
      </c>
      <c r="H8" s="259" t="s">
        <v>60</v>
      </c>
      <c r="I8" s="259"/>
      <c r="J8" s="259"/>
      <c r="K8" s="7">
        <f>I16*B18^2+I17*B18+I18*E15+I19*E6+I20*E11+I21</f>
        <v>1581.0742812236199</v>
      </c>
      <c r="N8" s="21" t="s">
        <v>108</v>
      </c>
      <c r="O8" s="21">
        <f>IF(O32=FALSE,O7,"Error:Fcannot be calcultated")</f>
        <v>15.405433978185304</v>
      </c>
    </row>
    <row r="9" spans="1:21" ht="16" thickBot="1">
      <c r="A9" s="1" t="s">
        <v>5</v>
      </c>
      <c r="B9" s="3">
        <f>'Melt-PX'!B17*100/B$14</f>
        <v>0</v>
      </c>
      <c r="C9" s="1">
        <v>70.936999999999998</v>
      </c>
      <c r="D9" s="1">
        <f t="shared" si="0"/>
        <v>0</v>
      </c>
      <c r="E9" s="6">
        <f t="shared" si="1"/>
        <v>0</v>
      </c>
      <c r="F9"/>
      <c r="G9" s="13" t="s">
        <v>61</v>
      </c>
      <c r="H9" s="13" t="s">
        <v>62</v>
      </c>
      <c r="I9" s="13" t="s">
        <v>63</v>
      </c>
      <c r="J9" s="14" t="s">
        <v>64</v>
      </c>
      <c r="N9" s="21"/>
      <c r="O9" s="21">
        <f>IF(O3="Error: cpx-free assemblage",O3,O8)</f>
        <v>15.405433978185304</v>
      </c>
    </row>
    <row r="10" spans="1:21" ht="16">
      <c r="A10" s="1" t="s">
        <v>4</v>
      </c>
      <c r="B10" s="3">
        <f>'Melt-PX'!B18*100/B$14</f>
        <v>28.83</v>
      </c>
      <c r="C10" s="1">
        <v>40.304000000000002</v>
      </c>
      <c r="D10" s="1">
        <f t="shared" si="0"/>
        <v>0.71531361651448977</v>
      </c>
      <c r="E10" s="6">
        <f t="shared" si="1"/>
        <v>39.224161070009259</v>
      </c>
      <c r="F10"/>
      <c r="G10" s="12" t="s">
        <v>65</v>
      </c>
      <c r="H10" s="11" t="s">
        <v>57</v>
      </c>
      <c r="I10" s="12">
        <v>1.4</v>
      </c>
      <c r="J10" s="15" t="s">
        <v>66</v>
      </c>
      <c r="N10" s="23" t="s">
        <v>113</v>
      </c>
      <c r="O10" s="21" t="b">
        <f>IF(O9="Error: cpx-free assemblage", "Calculations cannot be performed")</f>
        <v>0</v>
      </c>
    </row>
    <row r="11" spans="1:21" ht="16">
      <c r="A11" s="1" t="s">
        <v>7</v>
      </c>
      <c r="B11" s="3">
        <f>'Melt-PX'!B19*100/B$14</f>
        <v>6.05</v>
      </c>
      <c r="C11" s="1">
        <v>56.079000000000001</v>
      </c>
      <c r="D11" s="1">
        <f t="shared" si="0"/>
        <v>0.10788352146079637</v>
      </c>
      <c r="E11" s="6">
        <f t="shared" si="1"/>
        <v>5.9157836854799459</v>
      </c>
      <c r="F11"/>
      <c r="G11" s="12" t="s">
        <v>67</v>
      </c>
      <c r="H11" s="16"/>
      <c r="I11" s="12">
        <v>-7.08</v>
      </c>
      <c r="J11" s="15" t="s">
        <v>68</v>
      </c>
      <c r="N11" s="23"/>
      <c r="O11" s="23" t="str">
        <f>IF(B19&gt;K8,"Cpx-out reached: consider the extrapolation carrefully","OK")</f>
        <v>OK</v>
      </c>
    </row>
    <row r="12" spans="1:21" ht="16">
      <c r="A12" s="1" t="s">
        <v>8</v>
      </c>
      <c r="B12" s="3">
        <f>'Melt-PX'!B20*100/B$14</f>
        <v>1.1100000000000001</v>
      </c>
      <c r="C12" s="1">
        <v>61.978999999999999</v>
      </c>
      <c r="D12" s="1">
        <f t="shared" si="0"/>
        <v>1.7909291856919279E-2</v>
      </c>
      <c r="E12" s="6">
        <f t="shared" si="1"/>
        <v>0.98205448942600582</v>
      </c>
      <c r="F12"/>
      <c r="G12" s="12" t="s">
        <v>69</v>
      </c>
      <c r="H12" s="16"/>
      <c r="I12" s="12">
        <v>-12.5</v>
      </c>
      <c r="J12" s="15" t="s">
        <v>70</v>
      </c>
      <c r="N12" s="24"/>
      <c r="O12" s="25" t="str">
        <f>IF(O9&lt;5,"F&lt;5%: consider the extrapolation carrefully",O11)</f>
        <v>OK</v>
      </c>
    </row>
    <row r="13" spans="1:21" ht="17" thickBot="1">
      <c r="A13" s="1" t="s">
        <v>9</v>
      </c>
      <c r="B13" s="4">
        <f>'Melt-PX'!B21*100/B$14</f>
        <v>0.09</v>
      </c>
      <c r="C13" s="1">
        <v>94.194999999999993</v>
      </c>
      <c r="D13" s="1">
        <f t="shared" si="0"/>
        <v>9.5546472742714581E-4</v>
      </c>
      <c r="E13" s="7">
        <f t="shared" si="1"/>
        <v>5.2392826726730846E-2</v>
      </c>
      <c r="F13"/>
      <c r="G13" s="12" t="s">
        <v>71</v>
      </c>
      <c r="H13" s="10"/>
      <c r="I13" s="12">
        <v>150</v>
      </c>
      <c r="J13" s="15" t="s">
        <v>72</v>
      </c>
      <c r="N13" s="24"/>
      <c r="O13" s="23" t="str">
        <f>IF(O10="Calculations cannot be performed",O10,O11)</f>
        <v>OK</v>
      </c>
    </row>
    <row r="14" spans="1:21" ht="17" thickBot="1">
      <c r="A14" s="1" t="s">
        <v>44</v>
      </c>
      <c r="B14" s="1">
        <f>SUM('Melt-PX'!B12:B21)</f>
        <v>100</v>
      </c>
      <c r="D14" s="1">
        <f>SUM(D4:D13)</f>
        <v>1.8236556168473865</v>
      </c>
      <c r="G14" s="12" t="s">
        <v>73</v>
      </c>
      <c r="H14" s="10"/>
      <c r="I14" s="12">
        <v>25.5</v>
      </c>
      <c r="J14" s="15" t="s">
        <v>72</v>
      </c>
      <c r="O14" s="21" t="str">
        <f>IF(O13="Calculations cannot be performed",O13,O12)</f>
        <v>OK</v>
      </c>
    </row>
    <row r="15" spans="1:21" ht="16" thickBot="1">
      <c r="A15" s="1" t="s">
        <v>12</v>
      </c>
      <c r="E15" s="5">
        <f>E10/(E10+E8)</f>
        <v>0.84788596657645043</v>
      </c>
      <c r="G15" s="12" t="s">
        <v>74</v>
      </c>
      <c r="H15" s="10"/>
      <c r="I15" s="12">
        <v>1105</v>
      </c>
      <c r="J15" s="15" t="s">
        <v>75</v>
      </c>
    </row>
    <row r="16" spans="1:21" ht="17" thickBot="1">
      <c r="A16" s="1" t="s">
        <v>47</v>
      </c>
      <c r="E16" s="7">
        <f>E13+E12</f>
        <v>1.0344473161527366</v>
      </c>
      <c r="G16" s="12" t="s">
        <v>76</v>
      </c>
      <c r="H16" s="11" t="s">
        <v>59</v>
      </c>
      <c r="I16" s="12">
        <v>-14</v>
      </c>
      <c r="J16" s="15" t="s">
        <v>68</v>
      </c>
      <c r="N16" s="22" t="s">
        <v>117</v>
      </c>
      <c r="O16" s="22"/>
      <c r="P16" s="22"/>
      <c r="Q16" s="22"/>
      <c r="R16" s="21"/>
    </row>
    <row r="17" spans="1:18" ht="17" thickBot="1">
      <c r="G17" s="12" t="s">
        <v>77</v>
      </c>
      <c r="H17" s="10"/>
      <c r="I17" s="12">
        <v>177</v>
      </c>
      <c r="J17" s="15" t="s">
        <v>72</v>
      </c>
      <c r="N17" s="21" t="s">
        <v>118</v>
      </c>
      <c r="O17" s="21" t="str">
        <f>IF(B18&gt;5,"P&gt;Pmax","")</f>
        <v/>
      </c>
      <c r="P17" s="21" t="s">
        <v>94</v>
      </c>
      <c r="Q17" s="21" t="str">
        <f>IF(B19&gt;1675,"T&gt;Tmax","")</f>
        <v/>
      </c>
      <c r="R17" s="21"/>
    </row>
    <row r="18" spans="1:18">
      <c r="A18" s="1" t="s">
        <v>95</v>
      </c>
      <c r="B18" s="19">
        <f>'Melt-PX'!I12</f>
        <v>3</v>
      </c>
      <c r="G18" s="12" t="s">
        <v>78</v>
      </c>
      <c r="H18" s="10"/>
      <c r="I18" s="12">
        <v>219</v>
      </c>
      <c r="J18" s="15" t="s">
        <v>75</v>
      </c>
      <c r="N18" s="21"/>
      <c r="O18" s="21" t="str">
        <f>IF(B18&lt;0.9,"P&lt;Pmin","")</f>
        <v/>
      </c>
      <c r="P18" s="21"/>
      <c r="Q18" s="21" t="str">
        <f>IF(B19&lt;1150,"T&lt;Tmin","")</f>
        <v/>
      </c>
      <c r="R18" s="21"/>
    </row>
    <row r="19" spans="1:18" ht="17" thickBot="1">
      <c r="A19" s="1" t="s">
        <v>96</v>
      </c>
      <c r="B19" s="20">
        <f>'Melt-PX'!I17</f>
        <v>1500</v>
      </c>
      <c r="G19" s="12" t="s">
        <v>79</v>
      </c>
      <c r="H19" s="10"/>
      <c r="I19" s="12">
        <v>-17.2</v>
      </c>
      <c r="J19" s="15" t="s">
        <v>80</v>
      </c>
      <c r="N19" s="21"/>
      <c r="O19" s="21" t="str">
        <f>IF(O17="P&gt;Pmax",O17,O18)</f>
        <v/>
      </c>
      <c r="P19" s="21"/>
      <c r="Q19" s="21" t="str">
        <f>IF(Q17="T&gt;Tmax",Q17,Q18)</f>
        <v/>
      </c>
      <c r="R19" s="21"/>
    </row>
    <row r="20" spans="1:18" ht="17" thickBot="1">
      <c r="G20" s="12" t="s">
        <v>81</v>
      </c>
      <c r="H20" s="10"/>
      <c r="I20" s="12">
        <v>10.4</v>
      </c>
      <c r="J20" s="15" t="s">
        <v>80</v>
      </c>
      <c r="N20" s="21" t="s">
        <v>119</v>
      </c>
      <c r="O20" s="21" t="b">
        <f>OR(E4&gt;(range!B30+range!B31), E4&lt;(range!B29-range!B31),E5&gt;(range!C30+range!C31),E5&lt;(range!C29-range!B31),E6&gt;(range!D30+range!D31),E6&lt;(range!D29-range!D31),E7&gt;(range!E30+range!E31),E7&lt;(range!E29-range!E31),E8&gt;(range!F30+range!F31),E8&lt;(range!F29-range!F31),E9&gt;(range!G30+range!G31),E9&lt;(range!G29-range!G31),E10&gt;(range!H30+range!H31),E10&lt;(range!H29-range!H31),E11&gt;(range!I30+range!I31),E11&lt;(range!I29-range!I31),E12&gt;(range!J30+range!J31),E12&lt;(range!J29-range!J31),E13&gt;(range!K30+range!K31),E13&lt;(range!K29-range!K31))</f>
        <v>0</v>
      </c>
      <c r="P20" s="21" t="str">
        <f>IF(O20=FALSE,"","unsuitable composition")</f>
        <v/>
      </c>
      <c r="Q20" s="21"/>
      <c r="R20" s="21"/>
    </row>
    <row r="21" spans="1:18">
      <c r="G21" s="12" t="s">
        <v>82</v>
      </c>
      <c r="H21" s="10"/>
      <c r="I21" s="12">
        <v>1000</v>
      </c>
      <c r="J21" s="15" t="s">
        <v>75</v>
      </c>
      <c r="N21" s="27"/>
      <c r="O21" s="27"/>
      <c r="P21" s="27"/>
      <c r="Q21" s="27"/>
      <c r="R21" s="21"/>
    </row>
    <row r="22" spans="1:18" ht="16">
      <c r="G22" s="12" t="s">
        <v>83</v>
      </c>
      <c r="H22" s="12" t="s">
        <v>51</v>
      </c>
      <c r="I22" s="12">
        <v>-2.63</v>
      </c>
      <c r="J22" s="15" t="s">
        <v>84</v>
      </c>
      <c r="N22" s="21"/>
      <c r="O22" s="21"/>
      <c r="P22" s="21"/>
      <c r="Q22" s="21"/>
      <c r="R22" s="21"/>
    </row>
    <row r="23" spans="1:18" ht="16">
      <c r="G23" s="12" t="s">
        <v>85</v>
      </c>
      <c r="H23" s="10"/>
      <c r="I23" s="12">
        <v>-1.58</v>
      </c>
      <c r="J23" s="15" t="s">
        <v>84</v>
      </c>
      <c r="N23" s="21"/>
      <c r="O23" s="21"/>
      <c r="P23" s="21"/>
      <c r="Q23" s="21"/>
      <c r="R23" s="21"/>
    </row>
    <row r="24" spans="1:18" ht="16">
      <c r="G24" s="12" t="s">
        <v>86</v>
      </c>
      <c r="H24" s="10"/>
      <c r="I24" s="12">
        <v>26.9</v>
      </c>
      <c r="J24" s="15" t="s">
        <v>87</v>
      </c>
      <c r="N24" s="21"/>
      <c r="O24" s="21"/>
      <c r="P24" s="21"/>
      <c r="Q24" s="21"/>
      <c r="R24" s="21"/>
    </row>
    <row r="25" spans="1:18" ht="16">
      <c r="G25" s="12" t="s">
        <v>88</v>
      </c>
      <c r="H25" s="10"/>
      <c r="I25" s="12">
        <v>-7.5</v>
      </c>
      <c r="J25" s="15" t="s">
        <v>87</v>
      </c>
      <c r="N25" s="21"/>
      <c r="O25" s="21"/>
      <c r="P25" s="21"/>
      <c r="Q25" s="21"/>
      <c r="R25" s="21"/>
    </row>
    <row r="26" spans="1:18">
      <c r="G26" s="12" t="s">
        <v>89</v>
      </c>
      <c r="H26" s="10"/>
      <c r="I26" s="12">
        <v>4.2300000000000004</v>
      </c>
      <c r="J26" s="15" t="s">
        <v>90</v>
      </c>
    </row>
    <row r="27" spans="1:18" ht="16">
      <c r="G27" s="12" t="s">
        <v>91</v>
      </c>
      <c r="H27" s="12" t="s">
        <v>53</v>
      </c>
      <c r="I27" s="12">
        <v>2.86</v>
      </c>
      <c r="J27" s="15" t="s">
        <v>92</v>
      </c>
    </row>
    <row r="28" spans="1:18" ht="16" thickBot="1">
      <c r="G28" s="17" t="s">
        <v>93</v>
      </c>
      <c r="H28" s="17"/>
      <c r="I28" s="17">
        <v>18</v>
      </c>
      <c r="J28" s="18" t="s">
        <v>90</v>
      </c>
    </row>
    <row r="29" spans="1:18" ht="16">
      <c r="G29" s="1" t="s">
        <v>102</v>
      </c>
      <c r="H29" s="257" t="s">
        <v>104</v>
      </c>
      <c r="I29" s="257"/>
      <c r="J29"/>
      <c r="K29" s="1">
        <f>(B19+1-K7)/(K8-K7)</f>
        <v>0.25514606925074079</v>
      </c>
    </row>
    <row r="30" spans="1:18" ht="16">
      <c r="G30" s="1" t="s">
        <v>103</v>
      </c>
      <c r="H30" s="79" t="s">
        <v>105</v>
      </c>
      <c r="I30"/>
      <c r="J30"/>
      <c r="K30" s="1">
        <f>K4*K29^2+K5*K29+5</f>
        <v>15.870645431240371</v>
      </c>
      <c r="N30" s="21" t="s">
        <v>111</v>
      </c>
      <c r="O30" s="21" t="b">
        <f>OR(K6&lt;0,(K5^2-4*K4*5)&gt;0)</f>
        <v>1</v>
      </c>
    </row>
    <row r="31" spans="1:18">
      <c r="N31" s="21" t="s">
        <v>107</v>
      </c>
      <c r="O31" s="21" t="b">
        <f>AND(O5&gt;0,O30=TRUE,K6&lt;O6)</f>
        <v>0</v>
      </c>
    </row>
    <row r="32" spans="1:18">
      <c r="N32" s="21" t="s">
        <v>108</v>
      </c>
      <c r="O32" s="21" t="b">
        <f>AND(K30&lt;K3,O30=FALSE)</f>
        <v>0</v>
      </c>
    </row>
    <row r="36" spans="1:20">
      <c r="A36" s="1" t="s">
        <v>115</v>
      </c>
      <c r="B36" s="1" t="s">
        <v>94</v>
      </c>
      <c r="E36" s="1" t="s">
        <v>55</v>
      </c>
      <c r="F36" s="1" t="s">
        <v>49</v>
      </c>
      <c r="G36" s="21" t="s">
        <v>98</v>
      </c>
      <c r="H36" s="21" t="s">
        <v>100</v>
      </c>
      <c r="I36" s="21" t="s">
        <v>99</v>
      </c>
      <c r="J36" s="21" t="s">
        <v>112</v>
      </c>
      <c r="K36" s="21" t="s">
        <v>106</v>
      </c>
      <c r="L36" s="1" t="s">
        <v>108</v>
      </c>
      <c r="N36" s="1" t="s">
        <v>102</v>
      </c>
      <c r="O36" s="21" t="s">
        <v>103</v>
      </c>
      <c r="P36" s="21" t="s">
        <v>111</v>
      </c>
      <c r="Q36" s="21" t="s">
        <v>107</v>
      </c>
      <c r="R36" s="1" t="s">
        <v>108</v>
      </c>
      <c r="S36" s="1" t="s">
        <v>127</v>
      </c>
      <c r="T36" s="1" t="s">
        <v>128</v>
      </c>
    </row>
    <row r="37" spans="1:20">
      <c r="B37" s="1">
        <f t="shared" ref="B37:B51" si="2">B38-5</f>
        <v>1393.5709467871995</v>
      </c>
      <c r="E37" s="1">
        <f>(B37-K$7)/(K$8-K$7)</f>
        <v>-0.74416296405497662</v>
      </c>
      <c r="F37" s="1">
        <f>K$4*E37^2+K$5*E37+5</f>
        <v>-4.302606506100858</v>
      </c>
      <c r="G37" s="21">
        <f>IF($K$8&lt;$K$7,"Error: cpx-free assemblage",F37)</f>
        <v>-4.302606506100858</v>
      </c>
      <c r="H37" s="21">
        <f>IF(G37&lt;100,G37,100)</f>
        <v>-4.302606506100858</v>
      </c>
      <c r="I37" s="21">
        <f>IF(H37&lt;0,0,H37)</f>
        <v>0</v>
      </c>
      <c r="J37" s="21">
        <f t="shared" ref="J37:J100" si="3">IF(P37=TRUE,(-$K$5+($K$5^2-4*$K$4*5)^0.5)/(2*$K$4),"Error:Fcannot be calcultated")</f>
        <v>-0.16734922261871094</v>
      </c>
      <c r="K37" s="21">
        <f t="shared" ref="K37:K100" si="4">IF(Q37=TRUE,0,I37)</f>
        <v>0</v>
      </c>
      <c r="L37" s="21">
        <f t="shared" ref="L37:L100" si="5">IF(R37=FALSE,K37,"Error:Fcannot be calcultated")</f>
        <v>0</v>
      </c>
      <c r="M37" s="21">
        <f>IF(G37="Error: cpx-free assemblage",G37,L37)</f>
        <v>0</v>
      </c>
      <c r="N37" s="21">
        <f t="shared" ref="N37:N100" si="6">(B37+1-$K$7)/($K$8-$K$7)</f>
        <v>-0.7348609270042894</v>
      </c>
      <c r="O37" s="21">
        <f t="shared" ref="O37:O100" si="7">$K$4*N37^2+$K$5*N37+5</f>
        <v>-4.3922537829105828</v>
      </c>
      <c r="P37" s="21" t="b">
        <f t="shared" ref="P37:P100" si="8">OR(E37&lt;0,($K$5^2-4*$K$4*5)&gt;0)</f>
        <v>1</v>
      </c>
      <c r="Q37" s="21" t="b">
        <f t="shared" ref="Q37:Q100" si="9">AND(I37&gt;0,P37=TRUE,E37&lt;J37)</f>
        <v>0</v>
      </c>
      <c r="R37" s="1" t="b">
        <f t="shared" ref="R37:R100" si="10">AND(O37&lt;F37,P37=FALSE)</f>
        <v>0</v>
      </c>
      <c r="S37" s="1">
        <f>IF(B37&lt;$B$124,M37,$M$124+(B37-$B$124)*0.3)</f>
        <v>0</v>
      </c>
      <c r="T37" s="1">
        <f>IF(S37&lt;100,S37,100)</f>
        <v>0</v>
      </c>
    </row>
    <row r="38" spans="1:20">
      <c r="B38" s="1">
        <f t="shared" si="2"/>
        <v>1398.5709467871995</v>
      </c>
      <c r="E38" s="1">
        <f t="shared" ref="E38:E101" si="11">(B38-K$7)/(K$8-K$7)</f>
        <v>-0.69765277880154053</v>
      </c>
      <c r="F38" s="1">
        <f t="shared" ref="F38:F101" si="12">K$4*E38^2+K$5*E38+5</f>
        <v>-4.6987087488492367</v>
      </c>
      <c r="G38" s="21">
        <f t="shared" ref="G38:G101" si="13">IF($K$8&lt;$K$7,"Error: cpx-free assemblage",F38)</f>
        <v>-4.6987087488492367</v>
      </c>
      <c r="H38" s="21">
        <f t="shared" ref="H38:H101" si="14">IF(G38&lt;100,G38,100)</f>
        <v>-4.6987087488492367</v>
      </c>
      <c r="I38" s="21">
        <f t="shared" ref="I38:I101" si="15">IF(H38&lt;0,0,H38)</f>
        <v>0</v>
      </c>
      <c r="J38" s="21">
        <f t="shared" si="3"/>
        <v>-0.16734922261871094</v>
      </c>
      <c r="K38" s="21">
        <f t="shared" si="4"/>
        <v>0</v>
      </c>
      <c r="L38" s="21">
        <f t="shared" si="5"/>
        <v>0</v>
      </c>
      <c r="M38" s="21">
        <f t="shared" ref="M38:M101" si="16">IF(G38="Error: cpx-free assemblage",G38,L38)</f>
        <v>0</v>
      </c>
      <c r="N38" s="21">
        <f t="shared" si="6"/>
        <v>-0.68835074175085331</v>
      </c>
      <c r="O38" s="21">
        <f t="shared" si="7"/>
        <v>-4.7622889550088416</v>
      </c>
      <c r="P38" s="21" t="b">
        <f t="shared" si="8"/>
        <v>1</v>
      </c>
      <c r="Q38" s="21" t="b">
        <f t="shared" si="9"/>
        <v>0</v>
      </c>
      <c r="R38" s="1" t="b">
        <f t="shared" si="10"/>
        <v>0</v>
      </c>
      <c r="S38" s="1">
        <f t="shared" ref="S38:S101" si="17">IF(B38&lt;$B$124,M38,$M$124+(B38-$B$124)*0.3)</f>
        <v>0</v>
      </c>
      <c r="T38" s="1">
        <f t="shared" ref="T38:T101" si="18">IF(S38&lt;100,S38,100)</f>
        <v>0</v>
      </c>
    </row>
    <row r="39" spans="1:20">
      <c r="B39" s="1">
        <f t="shared" si="2"/>
        <v>1403.5709467871995</v>
      </c>
      <c r="E39" s="1">
        <f t="shared" si="11"/>
        <v>-0.65114259354810455</v>
      </c>
      <c r="F39" s="1">
        <f t="shared" si="12"/>
        <v>-4.9644756383469932</v>
      </c>
      <c r="G39" s="21">
        <f t="shared" si="13"/>
        <v>-4.9644756383469932</v>
      </c>
      <c r="H39" s="21">
        <f t="shared" si="14"/>
        <v>-4.9644756383469932</v>
      </c>
      <c r="I39" s="21">
        <f t="shared" si="15"/>
        <v>0</v>
      </c>
      <c r="J39" s="21">
        <f t="shared" si="3"/>
        <v>-0.16734922261871094</v>
      </c>
      <c r="K39" s="21">
        <f t="shared" si="4"/>
        <v>0</v>
      </c>
      <c r="L39" s="21">
        <f t="shared" si="5"/>
        <v>0</v>
      </c>
      <c r="M39" s="21">
        <f t="shared" si="16"/>
        <v>0</v>
      </c>
      <c r="N39" s="21">
        <f t="shared" si="6"/>
        <v>-0.64184055649741734</v>
      </c>
      <c r="O39" s="21">
        <f t="shared" si="7"/>
        <v>-5.0019887738564695</v>
      </c>
      <c r="P39" s="21" t="b">
        <f t="shared" si="8"/>
        <v>1</v>
      </c>
      <c r="Q39" s="21" t="b">
        <f t="shared" si="9"/>
        <v>0</v>
      </c>
      <c r="R39" s="1" t="b">
        <f t="shared" si="10"/>
        <v>0</v>
      </c>
      <c r="S39" s="1">
        <f t="shared" si="17"/>
        <v>0</v>
      </c>
      <c r="T39" s="1">
        <f t="shared" si="18"/>
        <v>0</v>
      </c>
    </row>
    <row r="40" spans="1:20">
      <c r="B40" s="1">
        <f t="shared" si="2"/>
        <v>1408.5709467871995</v>
      </c>
      <c r="E40" s="1">
        <f t="shared" si="11"/>
        <v>-0.60463240829466847</v>
      </c>
      <c r="F40" s="1">
        <f t="shared" si="12"/>
        <v>-5.0999071745941258</v>
      </c>
      <c r="G40" s="21">
        <f t="shared" si="13"/>
        <v>-5.0999071745941258</v>
      </c>
      <c r="H40" s="21">
        <f t="shared" si="14"/>
        <v>-5.0999071745941258</v>
      </c>
      <c r="I40" s="21">
        <f t="shared" si="15"/>
        <v>0</v>
      </c>
      <c r="J40" s="21">
        <f t="shared" si="3"/>
        <v>-0.16734922261871094</v>
      </c>
      <c r="K40" s="21">
        <f t="shared" si="4"/>
        <v>0</v>
      </c>
      <c r="L40" s="21">
        <f t="shared" si="5"/>
        <v>0</v>
      </c>
      <c r="M40" s="21">
        <f t="shared" si="16"/>
        <v>0</v>
      </c>
      <c r="N40" s="21">
        <f t="shared" si="6"/>
        <v>-0.59533037124398125</v>
      </c>
      <c r="O40" s="21">
        <f t="shared" si="7"/>
        <v>-5.1113532394534751</v>
      </c>
      <c r="P40" s="21" t="b">
        <f t="shared" si="8"/>
        <v>1</v>
      </c>
      <c r="Q40" s="21" t="b">
        <f t="shared" si="9"/>
        <v>0</v>
      </c>
      <c r="R40" s="1" t="b">
        <f t="shared" si="10"/>
        <v>0</v>
      </c>
      <c r="S40" s="1">
        <f t="shared" si="17"/>
        <v>0</v>
      </c>
      <c r="T40" s="1">
        <f t="shared" si="18"/>
        <v>0</v>
      </c>
    </row>
    <row r="41" spans="1:20">
      <c r="B41" s="1">
        <f t="shared" si="2"/>
        <v>1413.5709467871995</v>
      </c>
      <c r="E41" s="1">
        <f t="shared" si="11"/>
        <v>-0.55812222304123249</v>
      </c>
      <c r="F41" s="1">
        <f t="shared" si="12"/>
        <v>-5.1050033575906308</v>
      </c>
      <c r="G41" s="21">
        <f t="shared" si="13"/>
        <v>-5.1050033575906308</v>
      </c>
      <c r="H41" s="21">
        <f t="shared" si="14"/>
        <v>-5.1050033575906308</v>
      </c>
      <c r="I41" s="21">
        <f t="shared" si="15"/>
        <v>0</v>
      </c>
      <c r="J41" s="21">
        <f t="shared" si="3"/>
        <v>-0.16734922261871094</v>
      </c>
      <c r="K41" s="21">
        <f t="shared" si="4"/>
        <v>0</v>
      </c>
      <c r="L41" s="21">
        <f t="shared" si="5"/>
        <v>0</v>
      </c>
      <c r="M41" s="21">
        <f t="shared" si="16"/>
        <v>0</v>
      </c>
      <c r="N41" s="21">
        <f t="shared" si="6"/>
        <v>-0.54882018599054527</v>
      </c>
      <c r="O41" s="21">
        <f t="shared" si="7"/>
        <v>-5.0903823517998585</v>
      </c>
      <c r="P41" s="21" t="b">
        <f t="shared" si="8"/>
        <v>1</v>
      </c>
      <c r="Q41" s="21" t="b">
        <f t="shared" si="9"/>
        <v>0</v>
      </c>
      <c r="R41" s="1" t="b">
        <f t="shared" si="10"/>
        <v>0</v>
      </c>
      <c r="S41" s="1">
        <f t="shared" si="17"/>
        <v>0</v>
      </c>
      <c r="T41" s="1">
        <f t="shared" si="18"/>
        <v>0</v>
      </c>
    </row>
    <row r="42" spans="1:20">
      <c r="B42" s="1">
        <f t="shared" si="2"/>
        <v>1418.5709467871995</v>
      </c>
      <c r="E42" s="1">
        <f t="shared" si="11"/>
        <v>-0.5116120377877964</v>
      </c>
      <c r="F42" s="1">
        <f t="shared" si="12"/>
        <v>-4.9797641873365155</v>
      </c>
      <c r="G42" s="21">
        <f t="shared" si="13"/>
        <v>-4.9797641873365155</v>
      </c>
      <c r="H42" s="21">
        <f t="shared" si="14"/>
        <v>-4.9797641873365155</v>
      </c>
      <c r="I42" s="21">
        <f t="shared" si="15"/>
        <v>0</v>
      </c>
      <c r="J42" s="21">
        <f t="shared" si="3"/>
        <v>-0.16734922261871094</v>
      </c>
      <c r="K42" s="21">
        <f t="shared" si="4"/>
        <v>0</v>
      </c>
      <c r="L42" s="21">
        <f t="shared" si="5"/>
        <v>0</v>
      </c>
      <c r="M42" s="21">
        <f t="shared" si="16"/>
        <v>0</v>
      </c>
      <c r="N42" s="21">
        <f t="shared" si="6"/>
        <v>-0.50231000073710919</v>
      </c>
      <c r="O42" s="21">
        <f t="shared" si="7"/>
        <v>-4.9390761108956163</v>
      </c>
      <c r="P42" s="21" t="b">
        <f t="shared" si="8"/>
        <v>1</v>
      </c>
      <c r="Q42" s="21" t="b">
        <f t="shared" si="9"/>
        <v>0</v>
      </c>
      <c r="R42" s="1" t="b">
        <f t="shared" si="10"/>
        <v>0</v>
      </c>
      <c r="S42" s="1">
        <f t="shared" si="17"/>
        <v>0</v>
      </c>
      <c r="T42" s="1">
        <f t="shared" si="18"/>
        <v>0</v>
      </c>
    </row>
    <row r="43" spans="1:20">
      <c r="B43" s="1">
        <f t="shared" si="2"/>
        <v>1423.5709467871995</v>
      </c>
      <c r="E43" s="1">
        <f t="shared" si="11"/>
        <v>-0.46510185253436037</v>
      </c>
      <c r="F43" s="1">
        <f t="shared" si="12"/>
        <v>-4.7241896638317691</v>
      </c>
      <c r="G43" s="21">
        <f t="shared" si="13"/>
        <v>-4.7241896638317691</v>
      </c>
      <c r="H43" s="21">
        <f t="shared" si="14"/>
        <v>-4.7241896638317691</v>
      </c>
      <c r="I43" s="21">
        <f t="shared" si="15"/>
        <v>0</v>
      </c>
      <c r="J43" s="21">
        <f t="shared" si="3"/>
        <v>-0.16734922261871094</v>
      </c>
      <c r="K43" s="21">
        <f t="shared" si="4"/>
        <v>0</v>
      </c>
      <c r="L43" s="21">
        <f t="shared" si="5"/>
        <v>0</v>
      </c>
      <c r="M43" s="21">
        <f t="shared" si="16"/>
        <v>0</v>
      </c>
      <c r="N43" s="21">
        <f t="shared" si="6"/>
        <v>-0.45579981548367315</v>
      </c>
      <c r="O43" s="21">
        <f t="shared" si="7"/>
        <v>-4.6574345167407465</v>
      </c>
      <c r="P43" s="21" t="b">
        <f t="shared" si="8"/>
        <v>1</v>
      </c>
      <c r="Q43" s="21" t="b">
        <f t="shared" si="9"/>
        <v>0</v>
      </c>
      <c r="R43" s="1" t="b">
        <f t="shared" si="10"/>
        <v>0</v>
      </c>
      <c r="S43" s="1">
        <f t="shared" si="17"/>
        <v>0</v>
      </c>
      <c r="T43" s="1">
        <f t="shared" si="18"/>
        <v>0</v>
      </c>
    </row>
    <row r="44" spans="1:20">
      <c r="B44" s="1">
        <f t="shared" si="2"/>
        <v>1428.5709467871995</v>
      </c>
      <c r="E44" s="1">
        <f t="shared" si="11"/>
        <v>-0.41859166728092434</v>
      </c>
      <c r="F44" s="1">
        <f t="shared" si="12"/>
        <v>-4.3382797870764058</v>
      </c>
      <c r="G44" s="21">
        <f t="shared" si="13"/>
        <v>-4.3382797870764058</v>
      </c>
      <c r="H44" s="21">
        <f t="shared" si="14"/>
        <v>-4.3382797870764058</v>
      </c>
      <c r="I44" s="21">
        <f t="shared" si="15"/>
        <v>0</v>
      </c>
      <c r="J44" s="21">
        <f t="shared" si="3"/>
        <v>-0.16734922261871094</v>
      </c>
      <c r="K44" s="21">
        <f t="shared" si="4"/>
        <v>0</v>
      </c>
      <c r="L44" s="21">
        <f t="shared" si="5"/>
        <v>0</v>
      </c>
      <c r="M44" s="21">
        <f t="shared" si="16"/>
        <v>0</v>
      </c>
      <c r="N44" s="21">
        <f t="shared" si="6"/>
        <v>-0.40928963023023712</v>
      </c>
      <c r="O44" s="21">
        <f t="shared" si="7"/>
        <v>-4.2454575693352545</v>
      </c>
      <c r="P44" s="21" t="b">
        <f t="shared" si="8"/>
        <v>1</v>
      </c>
      <c r="Q44" s="21" t="b">
        <f t="shared" si="9"/>
        <v>0</v>
      </c>
      <c r="R44" s="1" t="b">
        <f t="shared" si="10"/>
        <v>0</v>
      </c>
      <c r="S44" s="1">
        <f t="shared" si="17"/>
        <v>0</v>
      </c>
      <c r="T44" s="1">
        <f t="shared" si="18"/>
        <v>0</v>
      </c>
    </row>
    <row r="45" spans="1:20">
      <c r="B45" s="1">
        <f t="shared" si="2"/>
        <v>1433.5709467871995</v>
      </c>
      <c r="E45" s="1">
        <f t="shared" si="11"/>
        <v>-0.37208148202748831</v>
      </c>
      <c r="F45" s="1">
        <f t="shared" si="12"/>
        <v>-3.8220345570704133</v>
      </c>
      <c r="G45" s="21">
        <f t="shared" si="13"/>
        <v>-3.8220345570704133</v>
      </c>
      <c r="H45" s="21">
        <f t="shared" si="14"/>
        <v>-3.8220345570704133</v>
      </c>
      <c r="I45" s="21">
        <f t="shared" si="15"/>
        <v>0</v>
      </c>
      <c r="J45" s="21">
        <f t="shared" si="3"/>
        <v>-0.16734922261871094</v>
      </c>
      <c r="K45" s="21">
        <f t="shared" si="4"/>
        <v>0</v>
      </c>
      <c r="L45" s="21">
        <f t="shared" si="5"/>
        <v>0</v>
      </c>
      <c r="M45" s="21">
        <f t="shared" si="16"/>
        <v>0</v>
      </c>
      <c r="N45" s="21">
        <f t="shared" si="6"/>
        <v>-0.36277944497680109</v>
      </c>
      <c r="O45" s="21">
        <f t="shared" si="7"/>
        <v>-3.7031452686791404</v>
      </c>
      <c r="P45" s="21" t="b">
        <f t="shared" si="8"/>
        <v>1</v>
      </c>
      <c r="Q45" s="21" t="b">
        <f t="shared" si="9"/>
        <v>0</v>
      </c>
      <c r="R45" s="1" t="b">
        <f t="shared" si="10"/>
        <v>0</v>
      </c>
      <c r="S45" s="1">
        <f t="shared" si="17"/>
        <v>0</v>
      </c>
      <c r="T45" s="1">
        <f t="shared" si="18"/>
        <v>0</v>
      </c>
    </row>
    <row r="46" spans="1:20">
      <c r="B46" s="1">
        <f t="shared" si="2"/>
        <v>1438.5709467871995</v>
      </c>
      <c r="E46" s="1">
        <f t="shared" si="11"/>
        <v>-0.32557129677405228</v>
      </c>
      <c r="F46" s="1">
        <f t="shared" si="12"/>
        <v>-3.1754539738137986</v>
      </c>
      <c r="G46" s="21">
        <f t="shared" si="13"/>
        <v>-3.1754539738137986</v>
      </c>
      <c r="H46" s="21">
        <f t="shared" si="14"/>
        <v>-3.1754539738137986</v>
      </c>
      <c r="I46" s="21">
        <f t="shared" si="15"/>
        <v>0</v>
      </c>
      <c r="J46" s="21">
        <f t="shared" si="3"/>
        <v>-0.16734922261871094</v>
      </c>
      <c r="K46" s="21">
        <f t="shared" si="4"/>
        <v>0</v>
      </c>
      <c r="L46" s="21">
        <f t="shared" si="5"/>
        <v>0</v>
      </c>
      <c r="M46" s="21">
        <f t="shared" si="16"/>
        <v>0</v>
      </c>
      <c r="N46" s="21">
        <f t="shared" si="6"/>
        <v>-0.31626925972336506</v>
      </c>
      <c r="O46" s="21">
        <f t="shared" si="7"/>
        <v>-3.0304976147723988</v>
      </c>
      <c r="P46" s="21" t="b">
        <f t="shared" si="8"/>
        <v>1</v>
      </c>
      <c r="Q46" s="21" t="b">
        <f t="shared" si="9"/>
        <v>0</v>
      </c>
      <c r="R46" s="1" t="b">
        <f t="shared" si="10"/>
        <v>0</v>
      </c>
      <c r="S46" s="1">
        <f t="shared" si="17"/>
        <v>0</v>
      </c>
      <c r="T46" s="1">
        <f t="shared" si="18"/>
        <v>0</v>
      </c>
    </row>
    <row r="47" spans="1:20">
      <c r="B47" s="1">
        <f t="shared" si="2"/>
        <v>1443.5709467871995</v>
      </c>
      <c r="E47" s="1">
        <f t="shared" si="11"/>
        <v>-0.27906111152061625</v>
      </c>
      <c r="F47" s="1">
        <f t="shared" si="12"/>
        <v>-2.3985380373065563</v>
      </c>
      <c r="G47" s="21">
        <f t="shared" si="13"/>
        <v>-2.3985380373065563</v>
      </c>
      <c r="H47" s="21">
        <f t="shared" si="14"/>
        <v>-2.3985380373065563</v>
      </c>
      <c r="I47" s="21">
        <f t="shared" si="15"/>
        <v>0</v>
      </c>
      <c r="J47" s="21">
        <f t="shared" si="3"/>
        <v>-0.16734922261871094</v>
      </c>
      <c r="K47" s="21">
        <f t="shared" si="4"/>
        <v>0</v>
      </c>
      <c r="L47" s="21">
        <f t="shared" si="5"/>
        <v>0</v>
      </c>
      <c r="M47" s="21">
        <f t="shared" si="16"/>
        <v>0</v>
      </c>
      <c r="N47" s="21">
        <f t="shared" si="6"/>
        <v>-0.26975907446992903</v>
      </c>
      <c r="O47" s="21">
        <f t="shared" si="7"/>
        <v>-2.2275146076150349</v>
      </c>
      <c r="P47" s="21" t="b">
        <f t="shared" si="8"/>
        <v>1</v>
      </c>
      <c r="Q47" s="21" t="b">
        <f t="shared" si="9"/>
        <v>0</v>
      </c>
      <c r="R47" s="1" t="b">
        <f t="shared" si="10"/>
        <v>0</v>
      </c>
      <c r="S47" s="1">
        <f t="shared" si="17"/>
        <v>0</v>
      </c>
      <c r="T47" s="1">
        <f t="shared" si="18"/>
        <v>0</v>
      </c>
    </row>
    <row r="48" spans="1:20">
      <c r="B48" s="1">
        <f t="shared" si="2"/>
        <v>1448.5709467871995</v>
      </c>
      <c r="E48" s="1">
        <f t="shared" si="11"/>
        <v>-0.23255092626718019</v>
      </c>
      <c r="F48" s="1">
        <f t="shared" si="12"/>
        <v>-1.4912867475486911</v>
      </c>
      <c r="G48" s="21">
        <f t="shared" si="13"/>
        <v>-1.4912867475486911</v>
      </c>
      <c r="H48" s="21">
        <f t="shared" si="14"/>
        <v>-1.4912867475486911</v>
      </c>
      <c r="I48" s="21">
        <f t="shared" si="15"/>
        <v>0</v>
      </c>
      <c r="J48" s="21">
        <f t="shared" si="3"/>
        <v>-0.16734922261871094</v>
      </c>
      <c r="K48" s="21">
        <f t="shared" si="4"/>
        <v>0</v>
      </c>
      <c r="L48" s="21">
        <f t="shared" si="5"/>
        <v>0</v>
      </c>
      <c r="M48" s="21">
        <f t="shared" si="16"/>
        <v>0</v>
      </c>
      <c r="N48" s="21">
        <f t="shared" si="6"/>
        <v>-0.22324888921649297</v>
      </c>
      <c r="O48" s="21">
        <f t="shared" si="7"/>
        <v>-1.2941962472070436</v>
      </c>
      <c r="P48" s="21" t="b">
        <f t="shared" si="8"/>
        <v>1</v>
      </c>
      <c r="Q48" s="21" t="b">
        <f t="shared" si="9"/>
        <v>0</v>
      </c>
      <c r="R48" s="1" t="b">
        <f t="shared" si="10"/>
        <v>0</v>
      </c>
      <c r="S48" s="1">
        <f t="shared" si="17"/>
        <v>0</v>
      </c>
      <c r="T48" s="1">
        <f t="shared" si="18"/>
        <v>0</v>
      </c>
    </row>
    <row r="49" spans="1:20">
      <c r="B49" s="1">
        <f t="shared" si="2"/>
        <v>1453.5709467871995</v>
      </c>
      <c r="E49" s="1">
        <f t="shared" si="11"/>
        <v>-0.18604074101374415</v>
      </c>
      <c r="F49" s="1">
        <f t="shared" si="12"/>
        <v>-0.45370010454020271</v>
      </c>
      <c r="G49" s="21">
        <f t="shared" si="13"/>
        <v>-0.45370010454020271</v>
      </c>
      <c r="H49" s="21">
        <f t="shared" si="14"/>
        <v>-0.45370010454020271</v>
      </c>
      <c r="I49" s="21">
        <f t="shared" si="15"/>
        <v>0</v>
      </c>
      <c r="J49" s="21">
        <f t="shared" si="3"/>
        <v>-0.16734922261871094</v>
      </c>
      <c r="K49" s="21">
        <f t="shared" si="4"/>
        <v>0</v>
      </c>
      <c r="L49" s="21">
        <f t="shared" si="5"/>
        <v>0</v>
      </c>
      <c r="M49" s="21">
        <f t="shared" si="16"/>
        <v>0</v>
      </c>
      <c r="N49" s="21">
        <f t="shared" si="6"/>
        <v>-0.17673870396305694</v>
      </c>
      <c r="O49" s="21">
        <f t="shared" si="7"/>
        <v>-0.23054253354842924</v>
      </c>
      <c r="P49" s="21" t="b">
        <f t="shared" si="8"/>
        <v>1</v>
      </c>
      <c r="Q49" s="21" t="b">
        <f t="shared" si="9"/>
        <v>0</v>
      </c>
      <c r="R49" s="1" t="b">
        <f t="shared" si="10"/>
        <v>0</v>
      </c>
      <c r="S49" s="1">
        <f t="shared" si="17"/>
        <v>0</v>
      </c>
      <c r="T49" s="1">
        <f t="shared" si="18"/>
        <v>0</v>
      </c>
    </row>
    <row r="50" spans="1:20">
      <c r="B50" s="1">
        <f t="shared" si="2"/>
        <v>1458.5709467871995</v>
      </c>
      <c r="E50" s="1">
        <f t="shared" si="11"/>
        <v>-0.13953055576030812</v>
      </c>
      <c r="F50" s="1">
        <f t="shared" si="12"/>
        <v>0.71422189171891137</v>
      </c>
      <c r="G50" s="21">
        <f t="shared" si="13"/>
        <v>0.71422189171891137</v>
      </c>
      <c r="H50" s="21">
        <f t="shared" si="14"/>
        <v>0.71422189171891137</v>
      </c>
      <c r="I50" s="21">
        <f t="shared" si="15"/>
        <v>0.71422189171891137</v>
      </c>
      <c r="J50" s="21">
        <f t="shared" si="3"/>
        <v>-0.16734922261871094</v>
      </c>
      <c r="K50" s="21">
        <f t="shared" si="4"/>
        <v>0.71422189171891137</v>
      </c>
      <c r="L50" s="21">
        <f t="shared" si="5"/>
        <v>0.71422189171891137</v>
      </c>
      <c r="M50" s="21">
        <f t="shared" si="16"/>
        <v>0.71422189171891137</v>
      </c>
      <c r="N50" s="21">
        <f t="shared" si="6"/>
        <v>-0.13022851870962091</v>
      </c>
      <c r="O50" s="21">
        <f t="shared" si="7"/>
        <v>0.9634465333608091</v>
      </c>
      <c r="P50" s="21" t="b">
        <f t="shared" si="8"/>
        <v>1</v>
      </c>
      <c r="Q50" s="21" t="b">
        <f t="shared" si="9"/>
        <v>0</v>
      </c>
      <c r="R50" s="1" t="b">
        <f t="shared" si="10"/>
        <v>0</v>
      </c>
      <c r="S50" s="1">
        <f t="shared" si="17"/>
        <v>0.71422189171891137</v>
      </c>
      <c r="T50" s="1">
        <f t="shared" si="18"/>
        <v>0.71422189171891137</v>
      </c>
    </row>
    <row r="51" spans="1:20">
      <c r="B51" s="1">
        <f t="shared" si="2"/>
        <v>1463.5709467871995</v>
      </c>
      <c r="E51" s="1">
        <f t="shared" si="11"/>
        <v>-9.3020370506872077E-2</v>
      </c>
      <c r="F51" s="1">
        <f t="shared" si="12"/>
        <v>2.0124792412286494</v>
      </c>
      <c r="G51" s="21">
        <f t="shared" si="13"/>
        <v>2.0124792412286494</v>
      </c>
      <c r="H51" s="21">
        <f t="shared" si="14"/>
        <v>2.0124792412286494</v>
      </c>
      <c r="I51" s="21">
        <f t="shared" si="15"/>
        <v>2.0124792412286494</v>
      </c>
      <c r="J51" s="21">
        <f t="shared" si="3"/>
        <v>-0.16734922261871094</v>
      </c>
      <c r="K51" s="21">
        <f t="shared" si="4"/>
        <v>2.0124792412286494</v>
      </c>
      <c r="L51" s="21">
        <f t="shared" si="5"/>
        <v>2.0124792412286494</v>
      </c>
      <c r="M51" s="21">
        <f t="shared" si="16"/>
        <v>2.0124792412286494</v>
      </c>
      <c r="N51" s="21">
        <f t="shared" si="6"/>
        <v>-8.371833345618486E-2</v>
      </c>
      <c r="O51" s="21">
        <f t="shared" si="7"/>
        <v>2.2877709535206727</v>
      </c>
      <c r="P51" s="21" t="b">
        <f t="shared" si="8"/>
        <v>1</v>
      </c>
      <c r="Q51" s="21" t="b">
        <f t="shared" si="9"/>
        <v>0</v>
      </c>
      <c r="R51" s="1" t="b">
        <f t="shared" si="10"/>
        <v>0</v>
      </c>
      <c r="S51" s="1">
        <f t="shared" si="17"/>
        <v>2.0124792412286494</v>
      </c>
      <c r="T51" s="1">
        <f t="shared" si="18"/>
        <v>2.0124792412286494</v>
      </c>
    </row>
    <row r="52" spans="1:20">
      <c r="B52" s="1">
        <f>B53-5</f>
        <v>1468.5709467871995</v>
      </c>
      <c r="E52" s="1">
        <f t="shared" si="11"/>
        <v>-4.6510185253436039E-2</v>
      </c>
      <c r="F52" s="1">
        <f t="shared" si="12"/>
        <v>3.4410719439890123</v>
      </c>
      <c r="G52" s="21">
        <f t="shared" si="13"/>
        <v>3.4410719439890123</v>
      </c>
      <c r="H52" s="21">
        <f t="shared" si="14"/>
        <v>3.4410719439890123</v>
      </c>
      <c r="I52" s="21">
        <f t="shared" si="15"/>
        <v>3.4410719439890123</v>
      </c>
      <c r="J52" s="21">
        <f t="shared" si="3"/>
        <v>-0.16734922261871094</v>
      </c>
      <c r="K52" s="21">
        <f t="shared" si="4"/>
        <v>3.4410719439890123</v>
      </c>
      <c r="L52" s="21">
        <f t="shared" si="5"/>
        <v>3.4410719439890123</v>
      </c>
      <c r="M52" s="21">
        <f t="shared" si="16"/>
        <v>3.4410719439890123</v>
      </c>
      <c r="N52" s="21">
        <f t="shared" si="6"/>
        <v>-3.7208148202748828E-2</v>
      </c>
      <c r="O52" s="21">
        <f t="shared" si="7"/>
        <v>3.7424307269311603</v>
      </c>
      <c r="P52" s="21" t="b">
        <f t="shared" si="8"/>
        <v>1</v>
      </c>
      <c r="Q52" s="21" t="b">
        <f t="shared" si="9"/>
        <v>0</v>
      </c>
      <c r="R52" s="1" t="b">
        <f t="shared" si="10"/>
        <v>0</v>
      </c>
      <c r="S52" s="1">
        <f t="shared" si="17"/>
        <v>3.4410719439890123</v>
      </c>
      <c r="T52" s="1">
        <f t="shared" si="18"/>
        <v>3.4410719439890123</v>
      </c>
    </row>
    <row r="53" spans="1:20">
      <c r="A53" s="1" t="s">
        <v>116</v>
      </c>
      <c r="B53" s="1">
        <f>K7</f>
        <v>1473.5709467871995</v>
      </c>
      <c r="E53" s="1">
        <f t="shared" si="11"/>
        <v>0</v>
      </c>
      <c r="F53" s="1">
        <f t="shared" si="12"/>
        <v>5</v>
      </c>
      <c r="G53" s="21">
        <f t="shared" si="13"/>
        <v>5</v>
      </c>
      <c r="H53" s="21">
        <f t="shared" si="14"/>
        <v>5</v>
      </c>
      <c r="I53" s="21">
        <f t="shared" si="15"/>
        <v>5</v>
      </c>
      <c r="J53" s="21">
        <f t="shared" si="3"/>
        <v>-0.16734922261871094</v>
      </c>
      <c r="K53" s="21">
        <f t="shared" si="4"/>
        <v>5</v>
      </c>
      <c r="L53" s="21">
        <f t="shared" si="5"/>
        <v>5</v>
      </c>
      <c r="M53" s="21">
        <f t="shared" si="16"/>
        <v>5</v>
      </c>
      <c r="N53" s="21">
        <f t="shared" si="6"/>
        <v>9.302037050687207E-3</v>
      </c>
      <c r="O53" s="21">
        <f t="shared" si="7"/>
        <v>5.3274258535922723</v>
      </c>
      <c r="P53" s="21" t="b">
        <f t="shared" si="8"/>
        <v>1</v>
      </c>
      <c r="Q53" s="21" t="b">
        <f t="shared" si="9"/>
        <v>0</v>
      </c>
      <c r="R53" s="1" t="b">
        <f t="shared" si="10"/>
        <v>0</v>
      </c>
      <c r="S53" s="1">
        <f t="shared" si="17"/>
        <v>5</v>
      </c>
      <c r="T53" s="1">
        <f t="shared" si="18"/>
        <v>5</v>
      </c>
    </row>
    <row r="54" spans="1:20">
      <c r="B54" s="1">
        <f>B53+5</f>
        <v>1478.5709467871995</v>
      </c>
      <c r="E54" s="1">
        <f t="shared" si="11"/>
        <v>4.6510185253436039E-2</v>
      </c>
      <c r="F54" s="1">
        <f t="shared" si="12"/>
        <v>6.6892634092616117</v>
      </c>
      <c r="G54" s="21">
        <f t="shared" si="13"/>
        <v>6.6892634092616117</v>
      </c>
      <c r="H54" s="21">
        <f t="shared" si="14"/>
        <v>6.6892634092616117</v>
      </c>
      <c r="I54" s="21">
        <f t="shared" si="15"/>
        <v>6.6892634092616117</v>
      </c>
      <c r="J54" s="21">
        <f t="shared" si="3"/>
        <v>-0.16734922261871094</v>
      </c>
      <c r="K54" s="21">
        <f t="shared" si="4"/>
        <v>6.6892634092616117</v>
      </c>
      <c r="L54" s="21">
        <f t="shared" si="5"/>
        <v>6.6892634092616117</v>
      </c>
      <c r="M54" s="21">
        <f t="shared" si="16"/>
        <v>6.6892634092616117</v>
      </c>
      <c r="N54" s="21">
        <f t="shared" si="6"/>
        <v>5.5812222304123242E-2</v>
      </c>
      <c r="O54" s="21">
        <f t="shared" si="7"/>
        <v>7.0427563335040091</v>
      </c>
      <c r="P54" s="21" t="b">
        <f t="shared" si="8"/>
        <v>1</v>
      </c>
      <c r="Q54" s="21" t="b">
        <f t="shared" si="9"/>
        <v>0</v>
      </c>
      <c r="R54" s="1" t="b">
        <f t="shared" si="10"/>
        <v>0</v>
      </c>
      <c r="S54" s="1">
        <f t="shared" si="17"/>
        <v>6.6892634092616117</v>
      </c>
      <c r="T54" s="1">
        <f t="shared" si="18"/>
        <v>6.6892634092616117</v>
      </c>
    </row>
    <row r="55" spans="1:20">
      <c r="B55" s="1">
        <f t="shared" ref="B55:B118" si="19">B54+5</f>
        <v>1483.5709467871995</v>
      </c>
      <c r="E55" s="1">
        <f t="shared" si="11"/>
        <v>9.3020370506872077E-2</v>
      </c>
      <c r="F55" s="1">
        <f t="shared" si="12"/>
        <v>8.5088621717738491</v>
      </c>
      <c r="G55" s="21">
        <f t="shared" si="13"/>
        <v>8.5088621717738491</v>
      </c>
      <c r="H55" s="21">
        <f t="shared" si="14"/>
        <v>8.5088621717738491</v>
      </c>
      <c r="I55" s="21">
        <f t="shared" si="15"/>
        <v>8.5088621717738491</v>
      </c>
      <c r="J55" s="21">
        <f t="shared" si="3"/>
        <v>-0.16734922261871094</v>
      </c>
      <c r="K55" s="21">
        <f t="shared" si="4"/>
        <v>8.5088621717738491</v>
      </c>
      <c r="L55" s="21">
        <f t="shared" si="5"/>
        <v>8.5088621717738491</v>
      </c>
      <c r="M55" s="21">
        <f t="shared" si="16"/>
        <v>8.5088621717738491</v>
      </c>
      <c r="N55" s="21">
        <f t="shared" si="6"/>
        <v>0.10232240755755928</v>
      </c>
      <c r="O55" s="21">
        <f t="shared" si="7"/>
        <v>8.8884221666663699</v>
      </c>
      <c r="P55" s="21" t="b">
        <f t="shared" si="8"/>
        <v>1</v>
      </c>
      <c r="Q55" s="21" t="b">
        <f t="shared" si="9"/>
        <v>0</v>
      </c>
      <c r="R55" s="1" t="b">
        <f t="shared" si="10"/>
        <v>0</v>
      </c>
      <c r="S55" s="1">
        <f t="shared" si="17"/>
        <v>8.5088621717738491</v>
      </c>
      <c r="T55" s="1">
        <f t="shared" si="18"/>
        <v>8.5088621717738491</v>
      </c>
    </row>
    <row r="56" spans="1:20">
      <c r="B56" s="1">
        <f t="shared" si="19"/>
        <v>1488.5709467871995</v>
      </c>
      <c r="E56" s="1">
        <f t="shared" si="11"/>
        <v>0.13953055576030812</v>
      </c>
      <c r="F56" s="1">
        <f t="shared" si="12"/>
        <v>10.45879628753671</v>
      </c>
      <c r="G56" s="21">
        <f t="shared" si="13"/>
        <v>10.45879628753671</v>
      </c>
      <c r="H56" s="21">
        <f t="shared" si="14"/>
        <v>10.45879628753671</v>
      </c>
      <c r="I56" s="21">
        <f t="shared" si="15"/>
        <v>10.45879628753671</v>
      </c>
      <c r="J56" s="21">
        <f t="shared" si="3"/>
        <v>-0.16734922261871094</v>
      </c>
      <c r="K56" s="21">
        <f t="shared" si="4"/>
        <v>10.45879628753671</v>
      </c>
      <c r="L56" s="21">
        <f t="shared" si="5"/>
        <v>10.45879628753671</v>
      </c>
      <c r="M56" s="21">
        <f t="shared" si="16"/>
        <v>10.45879628753671</v>
      </c>
      <c r="N56" s="21">
        <f t="shared" si="6"/>
        <v>0.14883259281099531</v>
      </c>
      <c r="O56" s="21">
        <f t="shared" si="7"/>
        <v>10.864423353079356</v>
      </c>
      <c r="P56" s="21" t="b">
        <f t="shared" si="8"/>
        <v>1</v>
      </c>
      <c r="Q56" s="21" t="b">
        <f t="shared" si="9"/>
        <v>0</v>
      </c>
      <c r="R56" s="1" t="b">
        <f t="shared" si="10"/>
        <v>0</v>
      </c>
      <c r="S56" s="1">
        <f t="shared" si="17"/>
        <v>10.45879628753671</v>
      </c>
      <c r="T56" s="1">
        <f t="shared" si="18"/>
        <v>10.45879628753671</v>
      </c>
    </row>
    <row r="57" spans="1:20">
      <c r="B57" s="1">
        <f t="shared" si="19"/>
        <v>1493.5709467871995</v>
      </c>
      <c r="E57" s="1">
        <f t="shared" si="11"/>
        <v>0.18604074101374415</v>
      </c>
      <c r="F57" s="1">
        <f t="shared" si="12"/>
        <v>12.539065756550194</v>
      </c>
      <c r="G57" s="21">
        <f t="shared" si="13"/>
        <v>12.539065756550194</v>
      </c>
      <c r="H57" s="21">
        <f t="shared" si="14"/>
        <v>12.539065756550194</v>
      </c>
      <c r="I57" s="21">
        <f t="shared" si="15"/>
        <v>12.539065756550194</v>
      </c>
      <c r="J57" s="21">
        <f t="shared" si="3"/>
        <v>-0.16734922261871094</v>
      </c>
      <c r="K57" s="21">
        <f t="shared" si="4"/>
        <v>12.539065756550194</v>
      </c>
      <c r="L57" s="21">
        <f t="shared" si="5"/>
        <v>12.539065756550194</v>
      </c>
      <c r="M57" s="21">
        <f t="shared" si="16"/>
        <v>12.539065756550194</v>
      </c>
      <c r="N57" s="21">
        <f t="shared" si="6"/>
        <v>0.19534277806443134</v>
      </c>
      <c r="O57" s="21">
        <f t="shared" si="7"/>
        <v>12.970759892742965</v>
      </c>
      <c r="P57" s="21" t="b">
        <f t="shared" si="8"/>
        <v>1</v>
      </c>
      <c r="Q57" s="21" t="b">
        <f t="shared" si="9"/>
        <v>0</v>
      </c>
      <c r="R57" s="1" t="b">
        <f t="shared" si="10"/>
        <v>0</v>
      </c>
      <c r="S57" s="1">
        <f t="shared" si="17"/>
        <v>12.539065756550194</v>
      </c>
      <c r="T57" s="1">
        <f t="shared" si="18"/>
        <v>12.539065756550194</v>
      </c>
    </row>
    <row r="58" spans="1:20">
      <c r="B58" s="1">
        <f t="shared" si="19"/>
        <v>1498.5709467871995</v>
      </c>
      <c r="E58" s="1">
        <f t="shared" si="11"/>
        <v>0.23255092626718019</v>
      </c>
      <c r="F58" s="1">
        <f t="shared" si="12"/>
        <v>14.749670578814303</v>
      </c>
      <c r="G58" s="21">
        <f t="shared" si="13"/>
        <v>14.749670578814303</v>
      </c>
      <c r="H58" s="21">
        <f t="shared" si="14"/>
        <v>14.749670578814303</v>
      </c>
      <c r="I58" s="21">
        <f t="shared" si="15"/>
        <v>14.749670578814303</v>
      </c>
      <c r="J58" s="21">
        <f t="shared" si="3"/>
        <v>-0.16734922261871094</v>
      </c>
      <c r="K58" s="21">
        <f t="shared" si="4"/>
        <v>14.749670578814303</v>
      </c>
      <c r="L58" s="21">
        <f t="shared" si="5"/>
        <v>14.749670578814303</v>
      </c>
      <c r="M58" s="21">
        <f t="shared" si="16"/>
        <v>14.749670578814303</v>
      </c>
      <c r="N58" s="21">
        <f t="shared" si="6"/>
        <v>0.24185296331786738</v>
      </c>
      <c r="O58" s="21">
        <f t="shared" si="7"/>
        <v>15.207431785657199</v>
      </c>
      <c r="P58" s="21" t="b">
        <f t="shared" si="8"/>
        <v>1</v>
      </c>
      <c r="Q58" s="21" t="b">
        <f t="shared" si="9"/>
        <v>0</v>
      </c>
      <c r="R58" s="1" t="b">
        <f t="shared" si="10"/>
        <v>0</v>
      </c>
      <c r="S58" s="1">
        <f t="shared" si="17"/>
        <v>14.749670578814303</v>
      </c>
      <c r="T58" s="1">
        <f t="shared" si="18"/>
        <v>14.749670578814303</v>
      </c>
    </row>
    <row r="59" spans="1:20">
      <c r="B59" s="1">
        <f t="shared" si="19"/>
        <v>1503.5709467871995</v>
      </c>
      <c r="E59" s="1">
        <f t="shared" si="11"/>
        <v>0.27906111152061625</v>
      </c>
      <c r="F59" s="1">
        <f t="shared" si="12"/>
        <v>17.090610754329042</v>
      </c>
      <c r="G59" s="21">
        <f t="shared" si="13"/>
        <v>17.090610754329042</v>
      </c>
      <c r="H59" s="21">
        <f t="shared" si="14"/>
        <v>17.090610754329042</v>
      </c>
      <c r="I59" s="21">
        <f t="shared" si="15"/>
        <v>17.090610754329042</v>
      </c>
      <c r="J59" s="21">
        <f t="shared" si="3"/>
        <v>-0.16734922261871094</v>
      </c>
      <c r="K59" s="21">
        <f t="shared" si="4"/>
        <v>17.090610754329042</v>
      </c>
      <c r="L59" s="21">
        <f t="shared" si="5"/>
        <v>17.090610754329042</v>
      </c>
      <c r="M59" s="21">
        <f t="shared" si="16"/>
        <v>17.090610754329042</v>
      </c>
      <c r="N59" s="21">
        <f t="shared" si="6"/>
        <v>0.28836314857130341</v>
      </c>
      <c r="O59" s="21">
        <f t="shared" si="7"/>
        <v>17.57443903182206</v>
      </c>
      <c r="P59" s="21" t="b">
        <f t="shared" si="8"/>
        <v>1</v>
      </c>
      <c r="Q59" s="21" t="b">
        <f t="shared" si="9"/>
        <v>0</v>
      </c>
      <c r="R59" s="1" t="b">
        <f t="shared" si="10"/>
        <v>0</v>
      </c>
      <c r="S59" s="1">
        <f t="shared" si="17"/>
        <v>17.090610754329042</v>
      </c>
      <c r="T59" s="1">
        <f t="shared" si="18"/>
        <v>17.090610754329042</v>
      </c>
    </row>
    <row r="60" spans="1:20">
      <c r="B60" s="1">
        <f t="shared" si="19"/>
        <v>1508.5709467871995</v>
      </c>
      <c r="E60" s="1">
        <f t="shared" si="11"/>
        <v>0.32557129677405228</v>
      </c>
      <c r="F60" s="1">
        <f t="shared" si="12"/>
        <v>19.561886283094399</v>
      </c>
      <c r="G60" s="21">
        <f t="shared" si="13"/>
        <v>19.561886283094399</v>
      </c>
      <c r="H60" s="21">
        <f t="shared" si="14"/>
        <v>19.561886283094399</v>
      </c>
      <c r="I60" s="21">
        <f t="shared" si="15"/>
        <v>19.561886283094399</v>
      </c>
      <c r="J60" s="21">
        <f t="shared" si="3"/>
        <v>-0.16734922261871094</v>
      </c>
      <c r="K60" s="21">
        <f t="shared" si="4"/>
        <v>19.561886283094399</v>
      </c>
      <c r="L60" s="21">
        <f t="shared" si="5"/>
        <v>19.561886283094399</v>
      </c>
      <c r="M60" s="21">
        <f t="shared" si="16"/>
        <v>19.561886283094399</v>
      </c>
      <c r="N60" s="21">
        <f t="shared" si="6"/>
        <v>0.33487333382473944</v>
      </c>
      <c r="O60" s="21">
        <f t="shared" si="7"/>
        <v>20.071781631237542</v>
      </c>
      <c r="P60" s="21" t="b">
        <f t="shared" si="8"/>
        <v>1</v>
      </c>
      <c r="Q60" s="21" t="b">
        <f t="shared" si="9"/>
        <v>0</v>
      </c>
      <c r="R60" s="1" t="b">
        <f t="shared" si="10"/>
        <v>0</v>
      </c>
      <c r="S60" s="1">
        <f t="shared" si="17"/>
        <v>19.561886283094399</v>
      </c>
      <c r="T60" s="1">
        <f t="shared" si="18"/>
        <v>19.561886283094399</v>
      </c>
    </row>
    <row r="61" spans="1:20">
      <c r="B61" s="1">
        <f t="shared" si="19"/>
        <v>1513.5709467871995</v>
      </c>
      <c r="E61" s="1">
        <f t="shared" si="11"/>
        <v>0.37208148202748831</v>
      </c>
      <c r="F61" s="1">
        <f t="shared" si="12"/>
        <v>22.163497165110382</v>
      </c>
      <c r="G61" s="21">
        <f t="shared" si="13"/>
        <v>22.163497165110382</v>
      </c>
      <c r="H61" s="21">
        <f t="shared" si="14"/>
        <v>22.163497165110382</v>
      </c>
      <c r="I61" s="21">
        <f t="shared" si="15"/>
        <v>22.163497165110382</v>
      </c>
      <c r="J61" s="21">
        <f t="shared" si="3"/>
        <v>-0.16734922261871094</v>
      </c>
      <c r="K61" s="21">
        <f t="shared" si="4"/>
        <v>22.163497165110382</v>
      </c>
      <c r="L61" s="21">
        <f t="shared" si="5"/>
        <v>22.163497165110382</v>
      </c>
      <c r="M61" s="21">
        <f t="shared" si="16"/>
        <v>22.163497165110382</v>
      </c>
      <c r="N61" s="21">
        <f t="shared" si="6"/>
        <v>0.38138351907817553</v>
      </c>
      <c r="O61" s="21">
        <f t="shared" si="7"/>
        <v>22.699459583903653</v>
      </c>
      <c r="P61" s="21" t="b">
        <f t="shared" si="8"/>
        <v>1</v>
      </c>
      <c r="Q61" s="21" t="b">
        <f t="shared" si="9"/>
        <v>0</v>
      </c>
      <c r="R61" s="1" t="b">
        <f t="shared" si="10"/>
        <v>0</v>
      </c>
      <c r="S61" s="1">
        <f t="shared" si="17"/>
        <v>22.163497165110382</v>
      </c>
      <c r="T61" s="1">
        <f t="shared" si="18"/>
        <v>22.163497165110382</v>
      </c>
    </row>
    <row r="62" spans="1:20">
      <c r="B62" s="1">
        <f t="shared" si="19"/>
        <v>1518.5709467871995</v>
      </c>
      <c r="E62" s="1">
        <f t="shared" si="11"/>
        <v>0.41859166728092434</v>
      </c>
      <c r="F62" s="1">
        <f t="shared" si="12"/>
        <v>24.89544340037699</v>
      </c>
      <c r="G62" s="21">
        <f t="shared" si="13"/>
        <v>24.89544340037699</v>
      </c>
      <c r="H62" s="21">
        <f t="shared" si="14"/>
        <v>24.89544340037699</v>
      </c>
      <c r="I62" s="21">
        <f t="shared" si="15"/>
        <v>24.89544340037699</v>
      </c>
      <c r="J62" s="21">
        <f t="shared" si="3"/>
        <v>-0.16734922261871094</v>
      </c>
      <c r="K62" s="21">
        <f t="shared" si="4"/>
        <v>24.89544340037699</v>
      </c>
      <c r="L62" s="21">
        <f t="shared" si="5"/>
        <v>24.89544340037699</v>
      </c>
      <c r="M62" s="21">
        <f t="shared" si="16"/>
        <v>24.89544340037699</v>
      </c>
      <c r="N62" s="21">
        <f t="shared" si="6"/>
        <v>0.42789370433161156</v>
      </c>
      <c r="O62" s="21">
        <f t="shared" si="7"/>
        <v>25.457472889820387</v>
      </c>
      <c r="P62" s="21" t="b">
        <f t="shared" si="8"/>
        <v>1</v>
      </c>
      <c r="Q62" s="21" t="b">
        <f t="shared" si="9"/>
        <v>0</v>
      </c>
      <c r="R62" s="1" t="b">
        <f t="shared" si="10"/>
        <v>0</v>
      </c>
      <c r="S62" s="1">
        <f t="shared" si="17"/>
        <v>24.89544340037699</v>
      </c>
      <c r="T62" s="1">
        <f t="shared" si="18"/>
        <v>24.89544340037699</v>
      </c>
    </row>
    <row r="63" spans="1:20">
      <c r="B63" s="1">
        <f t="shared" si="19"/>
        <v>1523.5709467871995</v>
      </c>
      <c r="E63" s="1">
        <f t="shared" si="11"/>
        <v>0.46510185253436037</v>
      </c>
      <c r="F63" s="1">
        <f t="shared" si="12"/>
        <v>27.757724988894221</v>
      </c>
      <c r="G63" s="21">
        <f t="shared" si="13"/>
        <v>27.757724988894221</v>
      </c>
      <c r="H63" s="21">
        <f t="shared" si="14"/>
        <v>27.757724988894221</v>
      </c>
      <c r="I63" s="21">
        <f t="shared" si="15"/>
        <v>27.757724988894221</v>
      </c>
      <c r="J63" s="21">
        <f t="shared" si="3"/>
        <v>-0.16734922261871094</v>
      </c>
      <c r="K63" s="21">
        <f t="shared" si="4"/>
        <v>27.757724988894221</v>
      </c>
      <c r="L63" s="21">
        <f t="shared" si="5"/>
        <v>27.757724988894221</v>
      </c>
      <c r="M63" s="21">
        <f t="shared" si="16"/>
        <v>27.757724988894221</v>
      </c>
      <c r="N63" s="21">
        <f t="shared" si="6"/>
        <v>0.47440388958504759</v>
      </c>
      <c r="O63" s="21">
        <f t="shared" si="7"/>
        <v>28.345821548987743</v>
      </c>
      <c r="P63" s="21" t="b">
        <f t="shared" si="8"/>
        <v>1</v>
      </c>
      <c r="Q63" s="21" t="b">
        <f t="shared" si="9"/>
        <v>0</v>
      </c>
      <c r="R63" s="1" t="b">
        <f t="shared" si="10"/>
        <v>0</v>
      </c>
      <c r="S63" s="1">
        <f t="shared" si="17"/>
        <v>27.757724988894221</v>
      </c>
      <c r="T63" s="1">
        <f t="shared" si="18"/>
        <v>27.757724988894221</v>
      </c>
    </row>
    <row r="64" spans="1:20">
      <c r="B64" s="1">
        <f t="shared" si="19"/>
        <v>1528.5709467871995</v>
      </c>
      <c r="E64" s="1">
        <f t="shared" si="11"/>
        <v>0.5116120377877964</v>
      </c>
      <c r="F64" s="1">
        <f t="shared" si="12"/>
        <v>30.750341930662081</v>
      </c>
      <c r="G64" s="21">
        <f t="shared" si="13"/>
        <v>30.750341930662081</v>
      </c>
      <c r="H64" s="21">
        <f t="shared" si="14"/>
        <v>30.750341930662081</v>
      </c>
      <c r="I64" s="21">
        <f t="shared" si="15"/>
        <v>30.750341930662081</v>
      </c>
      <c r="J64" s="21">
        <f t="shared" si="3"/>
        <v>-0.16734922261871094</v>
      </c>
      <c r="K64" s="21">
        <f t="shared" si="4"/>
        <v>30.750341930662081</v>
      </c>
      <c r="L64" s="21">
        <f t="shared" si="5"/>
        <v>30.750341930662081</v>
      </c>
      <c r="M64" s="21">
        <f t="shared" si="16"/>
        <v>30.750341930662081</v>
      </c>
      <c r="N64" s="21">
        <f t="shared" si="6"/>
        <v>0.52091407483848362</v>
      </c>
      <c r="O64" s="21">
        <f t="shared" si="7"/>
        <v>31.364505561405725</v>
      </c>
      <c r="P64" s="21" t="b">
        <f t="shared" si="8"/>
        <v>1</v>
      </c>
      <c r="Q64" s="21" t="b">
        <f t="shared" si="9"/>
        <v>0</v>
      </c>
      <c r="R64" s="1" t="b">
        <f t="shared" si="10"/>
        <v>0</v>
      </c>
      <c r="S64" s="1">
        <f t="shared" si="17"/>
        <v>30.750341930662081</v>
      </c>
      <c r="T64" s="1">
        <f t="shared" si="18"/>
        <v>30.750341930662081</v>
      </c>
    </row>
    <row r="65" spans="2:20">
      <c r="B65" s="1">
        <f t="shared" si="19"/>
        <v>1533.5709467871995</v>
      </c>
      <c r="E65" s="1">
        <f t="shared" si="11"/>
        <v>0.55812222304123249</v>
      </c>
      <c r="F65" s="1">
        <f t="shared" si="12"/>
        <v>33.87329422568056</v>
      </c>
      <c r="G65" s="21">
        <f t="shared" si="13"/>
        <v>33.87329422568056</v>
      </c>
      <c r="H65" s="21">
        <f t="shared" si="14"/>
        <v>33.87329422568056</v>
      </c>
      <c r="I65" s="21">
        <f t="shared" si="15"/>
        <v>33.87329422568056</v>
      </c>
      <c r="J65" s="21">
        <f t="shared" si="3"/>
        <v>-0.16734922261871094</v>
      </c>
      <c r="K65" s="21">
        <f t="shared" si="4"/>
        <v>33.87329422568056</v>
      </c>
      <c r="L65" s="21">
        <f t="shared" si="5"/>
        <v>33.87329422568056</v>
      </c>
      <c r="M65" s="21">
        <f t="shared" si="16"/>
        <v>33.87329422568056</v>
      </c>
      <c r="N65" s="21">
        <f t="shared" si="6"/>
        <v>0.5674242600919196</v>
      </c>
      <c r="O65" s="21">
        <f t="shared" si="7"/>
        <v>34.513524927074329</v>
      </c>
      <c r="P65" s="21" t="b">
        <f t="shared" si="8"/>
        <v>1</v>
      </c>
      <c r="Q65" s="21" t="b">
        <f t="shared" si="9"/>
        <v>0</v>
      </c>
      <c r="R65" s="1" t="b">
        <f t="shared" si="10"/>
        <v>0</v>
      </c>
      <c r="S65" s="1">
        <f t="shared" si="17"/>
        <v>33.87329422568056</v>
      </c>
      <c r="T65" s="1">
        <f t="shared" si="18"/>
        <v>33.87329422568056</v>
      </c>
    </row>
    <row r="66" spans="2:20">
      <c r="B66" s="1">
        <f t="shared" si="19"/>
        <v>1538.5709467871995</v>
      </c>
      <c r="E66" s="1">
        <f t="shared" si="11"/>
        <v>0.60463240829466847</v>
      </c>
      <c r="F66" s="1">
        <f t="shared" si="12"/>
        <v>37.126581873949661</v>
      </c>
      <c r="G66" s="21">
        <f t="shared" si="13"/>
        <v>37.126581873949661</v>
      </c>
      <c r="H66" s="21">
        <f t="shared" si="14"/>
        <v>37.126581873949661</v>
      </c>
      <c r="I66" s="21">
        <f t="shared" si="15"/>
        <v>37.126581873949661</v>
      </c>
      <c r="J66" s="21">
        <f t="shared" si="3"/>
        <v>-0.16734922261871094</v>
      </c>
      <c r="K66" s="21">
        <f t="shared" si="4"/>
        <v>37.126581873949661</v>
      </c>
      <c r="L66" s="21">
        <f t="shared" si="5"/>
        <v>37.126581873949661</v>
      </c>
      <c r="M66" s="21">
        <f t="shared" si="16"/>
        <v>37.126581873949661</v>
      </c>
      <c r="N66" s="21">
        <f t="shared" si="6"/>
        <v>0.61393444534535568</v>
      </c>
      <c r="O66" s="21">
        <f t="shared" si="7"/>
        <v>37.792879645993565</v>
      </c>
      <c r="P66" s="21" t="b">
        <f t="shared" si="8"/>
        <v>1</v>
      </c>
      <c r="Q66" s="21" t="b">
        <f t="shared" si="9"/>
        <v>0</v>
      </c>
      <c r="R66" s="1" t="b">
        <f t="shared" si="10"/>
        <v>0</v>
      </c>
      <c r="S66" s="1">
        <f t="shared" si="17"/>
        <v>37.126581873949661</v>
      </c>
      <c r="T66" s="1">
        <f t="shared" si="18"/>
        <v>37.126581873949661</v>
      </c>
    </row>
    <row r="67" spans="2:20">
      <c r="B67" s="1">
        <f t="shared" si="19"/>
        <v>1543.5709467871995</v>
      </c>
      <c r="E67" s="1">
        <f t="shared" si="11"/>
        <v>0.65114259354810455</v>
      </c>
      <c r="F67" s="1">
        <f t="shared" si="12"/>
        <v>40.510204875469398</v>
      </c>
      <c r="G67" s="21">
        <f t="shared" si="13"/>
        <v>40.510204875469398</v>
      </c>
      <c r="H67" s="21">
        <f t="shared" si="14"/>
        <v>40.510204875469398</v>
      </c>
      <c r="I67" s="21">
        <f t="shared" si="15"/>
        <v>40.510204875469398</v>
      </c>
      <c r="J67" s="21">
        <f t="shared" si="3"/>
        <v>-0.16734922261871094</v>
      </c>
      <c r="K67" s="21">
        <f t="shared" si="4"/>
        <v>40.510204875469398</v>
      </c>
      <c r="L67" s="21">
        <f t="shared" si="5"/>
        <v>40.510204875469398</v>
      </c>
      <c r="M67" s="21">
        <f t="shared" si="16"/>
        <v>40.510204875469398</v>
      </c>
      <c r="N67" s="21">
        <f t="shared" si="6"/>
        <v>0.66044463059879177</v>
      </c>
      <c r="O67" s="21">
        <f t="shared" si="7"/>
        <v>41.202569718163424</v>
      </c>
      <c r="P67" s="21" t="b">
        <f t="shared" si="8"/>
        <v>1</v>
      </c>
      <c r="Q67" s="21" t="b">
        <f t="shared" si="9"/>
        <v>0</v>
      </c>
      <c r="R67" s="1" t="b">
        <f t="shared" si="10"/>
        <v>0</v>
      </c>
      <c r="S67" s="1">
        <f t="shared" si="17"/>
        <v>40.510204875469398</v>
      </c>
      <c r="T67" s="1">
        <f t="shared" si="18"/>
        <v>40.510204875469398</v>
      </c>
    </row>
    <row r="68" spans="2:20">
      <c r="B68" s="1">
        <f t="shared" si="19"/>
        <v>1548.5709467871995</v>
      </c>
      <c r="E68" s="1">
        <f t="shared" si="11"/>
        <v>0.69765277880154053</v>
      </c>
      <c r="F68" s="1">
        <f t="shared" si="12"/>
        <v>44.024163230239751</v>
      </c>
      <c r="G68" s="21">
        <f t="shared" si="13"/>
        <v>44.024163230239751</v>
      </c>
      <c r="H68" s="21">
        <f t="shared" si="14"/>
        <v>44.024163230239751</v>
      </c>
      <c r="I68" s="21">
        <f t="shared" si="15"/>
        <v>44.024163230239751</v>
      </c>
      <c r="J68" s="21">
        <f t="shared" si="3"/>
        <v>-0.16734922261871094</v>
      </c>
      <c r="K68" s="21">
        <f t="shared" si="4"/>
        <v>44.024163230239751</v>
      </c>
      <c r="L68" s="21">
        <f t="shared" si="5"/>
        <v>44.024163230239751</v>
      </c>
      <c r="M68" s="21">
        <f t="shared" si="16"/>
        <v>44.024163230239751</v>
      </c>
      <c r="N68" s="21">
        <f t="shared" si="6"/>
        <v>0.70695481585222775</v>
      </c>
      <c r="O68" s="21">
        <f t="shared" si="7"/>
        <v>44.742595143583898</v>
      </c>
      <c r="P68" s="21" t="b">
        <f t="shared" si="8"/>
        <v>1</v>
      </c>
      <c r="Q68" s="21" t="b">
        <f t="shared" si="9"/>
        <v>0</v>
      </c>
      <c r="R68" s="1" t="b">
        <f t="shared" si="10"/>
        <v>0</v>
      </c>
      <c r="S68" s="1">
        <f t="shared" si="17"/>
        <v>44.024163230239751</v>
      </c>
      <c r="T68" s="1">
        <f t="shared" si="18"/>
        <v>44.024163230239751</v>
      </c>
    </row>
    <row r="69" spans="2:20">
      <c r="B69" s="1">
        <f t="shared" si="19"/>
        <v>1553.5709467871995</v>
      </c>
      <c r="E69" s="1">
        <f t="shared" si="11"/>
        <v>0.74416296405497662</v>
      </c>
      <c r="F69" s="1">
        <f t="shared" si="12"/>
        <v>47.668456938260732</v>
      </c>
      <c r="G69" s="21">
        <f t="shared" si="13"/>
        <v>47.668456938260732</v>
      </c>
      <c r="H69" s="21">
        <f t="shared" si="14"/>
        <v>47.668456938260732</v>
      </c>
      <c r="I69" s="21">
        <f t="shared" si="15"/>
        <v>47.668456938260732</v>
      </c>
      <c r="J69" s="21">
        <f t="shared" si="3"/>
        <v>-0.16734922261871094</v>
      </c>
      <c r="K69" s="21">
        <f t="shared" si="4"/>
        <v>47.668456938260732</v>
      </c>
      <c r="L69" s="21">
        <f t="shared" si="5"/>
        <v>47.668456938260732</v>
      </c>
      <c r="M69" s="21">
        <f t="shared" si="16"/>
        <v>47.668456938260732</v>
      </c>
      <c r="N69" s="21">
        <f t="shared" si="6"/>
        <v>0.75346500110566383</v>
      </c>
      <c r="O69" s="21">
        <f t="shared" si="7"/>
        <v>48.412955922255009</v>
      </c>
      <c r="P69" s="21" t="b">
        <f t="shared" si="8"/>
        <v>1</v>
      </c>
      <c r="Q69" s="21" t="b">
        <f t="shared" si="9"/>
        <v>0</v>
      </c>
      <c r="R69" s="1" t="b">
        <f t="shared" si="10"/>
        <v>0</v>
      </c>
      <c r="S69" s="1">
        <f t="shared" si="17"/>
        <v>47.668456938260732</v>
      </c>
      <c r="T69" s="1">
        <f t="shared" si="18"/>
        <v>47.668456938260732</v>
      </c>
    </row>
    <row r="70" spans="2:20">
      <c r="B70" s="1">
        <f t="shared" si="19"/>
        <v>1558.5709467871995</v>
      </c>
      <c r="E70" s="1">
        <f t="shared" si="11"/>
        <v>0.79067314930841259</v>
      </c>
      <c r="F70" s="1">
        <f t="shared" si="12"/>
        <v>51.443085999532329</v>
      </c>
      <c r="G70" s="21">
        <f t="shared" si="13"/>
        <v>51.443085999532329</v>
      </c>
      <c r="H70" s="21">
        <f t="shared" si="14"/>
        <v>51.443085999532329</v>
      </c>
      <c r="I70" s="21">
        <f t="shared" si="15"/>
        <v>51.443085999532329</v>
      </c>
      <c r="J70" s="21">
        <f t="shared" si="3"/>
        <v>-0.16734922261871094</v>
      </c>
      <c r="K70" s="21">
        <f t="shared" si="4"/>
        <v>51.443085999532329</v>
      </c>
      <c r="L70" s="21">
        <f t="shared" si="5"/>
        <v>51.443085999532329</v>
      </c>
      <c r="M70" s="21">
        <f t="shared" si="16"/>
        <v>51.443085999532329</v>
      </c>
      <c r="N70" s="21">
        <f t="shared" si="6"/>
        <v>0.79997518635909981</v>
      </c>
      <c r="O70" s="21">
        <f t="shared" si="7"/>
        <v>52.213652054176734</v>
      </c>
      <c r="P70" s="21" t="b">
        <f t="shared" si="8"/>
        <v>1</v>
      </c>
      <c r="Q70" s="21" t="b">
        <f t="shared" si="9"/>
        <v>0</v>
      </c>
      <c r="R70" s="1" t="b">
        <f t="shared" si="10"/>
        <v>0</v>
      </c>
      <c r="S70" s="1">
        <f t="shared" si="17"/>
        <v>51.443085999532329</v>
      </c>
      <c r="T70" s="1">
        <f t="shared" si="18"/>
        <v>51.443085999532329</v>
      </c>
    </row>
    <row r="71" spans="2:20">
      <c r="B71" s="1">
        <f t="shared" si="19"/>
        <v>1563.5709467871995</v>
      </c>
      <c r="E71" s="1">
        <f t="shared" si="11"/>
        <v>0.83718333456184868</v>
      </c>
      <c r="F71" s="1">
        <f t="shared" si="12"/>
        <v>55.348050414054569</v>
      </c>
      <c r="G71" s="21">
        <f t="shared" si="13"/>
        <v>55.348050414054569</v>
      </c>
      <c r="H71" s="21">
        <f t="shared" si="14"/>
        <v>55.348050414054569</v>
      </c>
      <c r="I71" s="21">
        <f t="shared" si="15"/>
        <v>55.348050414054569</v>
      </c>
      <c r="J71" s="21">
        <f t="shared" si="3"/>
        <v>-0.16734922261871094</v>
      </c>
      <c r="K71" s="21">
        <f t="shared" si="4"/>
        <v>55.348050414054569</v>
      </c>
      <c r="L71" s="21">
        <f t="shared" si="5"/>
        <v>55.348050414054569</v>
      </c>
      <c r="M71" s="21">
        <f t="shared" si="16"/>
        <v>55.348050414054569</v>
      </c>
      <c r="N71" s="21">
        <f t="shared" si="6"/>
        <v>0.8464853716125359</v>
      </c>
      <c r="O71" s="21">
        <f t="shared" si="7"/>
        <v>56.144683539349089</v>
      </c>
      <c r="P71" s="21" t="b">
        <f t="shared" si="8"/>
        <v>1</v>
      </c>
      <c r="Q71" s="21" t="b">
        <f t="shared" si="9"/>
        <v>0</v>
      </c>
      <c r="R71" s="1" t="b">
        <f t="shared" si="10"/>
        <v>0</v>
      </c>
      <c r="S71" s="1">
        <f t="shared" si="17"/>
        <v>55.348050414054569</v>
      </c>
      <c r="T71" s="1">
        <f t="shared" si="18"/>
        <v>55.348050414054569</v>
      </c>
    </row>
    <row r="72" spans="2:20">
      <c r="B72" s="1">
        <f t="shared" si="19"/>
        <v>1568.5709467871995</v>
      </c>
      <c r="E72" s="1">
        <f t="shared" si="11"/>
        <v>0.88369351981528466</v>
      </c>
      <c r="F72" s="1">
        <f t="shared" si="12"/>
        <v>59.38335018182741</v>
      </c>
      <c r="G72" s="21">
        <f t="shared" si="13"/>
        <v>59.38335018182741</v>
      </c>
      <c r="H72" s="21">
        <f t="shared" si="14"/>
        <v>59.38335018182741</v>
      </c>
      <c r="I72" s="21">
        <f t="shared" si="15"/>
        <v>59.38335018182741</v>
      </c>
      <c r="J72" s="21">
        <f t="shared" si="3"/>
        <v>-0.16734922261871094</v>
      </c>
      <c r="K72" s="21">
        <f t="shared" si="4"/>
        <v>59.38335018182741</v>
      </c>
      <c r="L72" s="21">
        <f t="shared" si="5"/>
        <v>59.38335018182741</v>
      </c>
      <c r="M72" s="21">
        <f t="shared" si="16"/>
        <v>59.38335018182741</v>
      </c>
      <c r="N72" s="21">
        <f t="shared" si="6"/>
        <v>0.89299555686597187</v>
      </c>
      <c r="O72" s="21">
        <f t="shared" si="7"/>
        <v>60.206050377772058</v>
      </c>
      <c r="P72" s="21" t="b">
        <f t="shared" si="8"/>
        <v>1</v>
      </c>
      <c r="Q72" s="21" t="b">
        <f t="shared" si="9"/>
        <v>0</v>
      </c>
      <c r="R72" s="1" t="b">
        <f t="shared" si="10"/>
        <v>0</v>
      </c>
      <c r="S72" s="1">
        <f t="shared" si="17"/>
        <v>59.38335018182741</v>
      </c>
      <c r="T72" s="1">
        <f t="shared" si="18"/>
        <v>59.38335018182741</v>
      </c>
    </row>
    <row r="73" spans="2:20">
      <c r="B73" s="1">
        <f t="shared" si="19"/>
        <v>1573.5709467871995</v>
      </c>
      <c r="E73" s="1">
        <f t="shared" si="11"/>
        <v>0.93020370506872074</v>
      </c>
      <c r="F73" s="1">
        <f t="shared" si="12"/>
        <v>63.548985302850895</v>
      </c>
      <c r="G73" s="21">
        <f t="shared" si="13"/>
        <v>63.548985302850895</v>
      </c>
      <c r="H73" s="21">
        <f t="shared" si="14"/>
        <v>63.548985302850895</v>
      </c>
      <c r="I73" s="21">
        <f t="shared" si="15"/>
        <v>63.548985302850895</v>
      </c>
      <c r="J73" s="21">
        <f t="shared" si="3"/>
        <v>-0.16734922261871094</v>
      </c>
      <c r="K73" s="21">
        <f t="shared" si="4"/>
        <v>63.548985302850895</v>
      </c>
      <c r="L73" s="21">
        <f t="shared" si="5"/>
        <v>63.548985302850895</v>
      </c>
      <c r="M73" s="21">
        <f t="shared" si="16"/>
        <v>63.548985302850895</v>
      </c>
      <c r="N73" s="21">
        <f t="shared" si="6"/>
        <v>0.93950574211940796</v>
      </c>
      <c r="O73" s="21">
        <f t="shared" si="7"/>
        <v>64.397752569445657</v>
      </c>
      <c r="P73" s="21" t="b">
        <f t="shared" si="8"/>
        <v>1</v>
      </c>
      <c r="Q73" s="21" t="b">
        <f t="shared" si="9"/>
        <v>0</v>
      </c>
      <c r="R73" s="1" t="b">
        <f t="shared" si="10"/>
        <v>0</v>
      </c>
      <c r="S73" s="1">
        <f t="shared" si="17"/>
        <v>63.548985302850895</v>
      </c>
      <c r="T73" s="1">
        <f t="shared" si="18"/>
        <v>63.548985302850895</v>
      </c>
    </row>
    <row r="74" spans="2:20">
      <c r="B74" s="1">
        <f t="shared" si="19"/>
        <v>1578.5709467871995</v>
      </c>
      <c r="E74" s="1">
        <f t="shared" si="11"/>
        <v>0.97671389032215672</v>
      </c>
      <c r="F74" s="1">
        <f t="shared" si="12"/>
        <v>67.844955777124994</v>
      </c>
      <c r="G74" s="21">
        <f t="shared" si="13"/>
        <v>67.844955777124994</v>
      </c>
      <c r="H74" s="21">
        <f t="shared" si="14"/>
        <v>67.844955777124994</v>
      </c>
      <c r="I74" s="21">
        <f t="shared" si="15"/>
        <v>67.844955777124994</v>
      </c>
      <c r="J74" s="21">
        <f t="shared" si="3"/>
        <v>-0.16734922261871094</v>
      </c>
      <c r="K74" s="21">
        <f t="shared" si="4"/>
        <v>67.844955777124994</v>
      </c>
      <c r="L74" s="21">
        <f t="shared" si="5"/>
        <v>67.844955777124994</v>
      </c>
      <c r="M74" s="21">
        <f t="shared" si="16"/>
        <v>67.844955777124994</v>
      </c>
      <c r="N74" s="21">
        <f t="shared" si="6"/>
        <v>0.98601592737284394</v>
      </c>
      <c r="O74" s="21">
        <f t="shared" si="7"/>
        <v>68.719790114369886</v>
      </c>
      <c r="P74" s="21" t="b">
        <f t="shared" si="8"/>
        <v>1</v>
      </c>
      <c r="Q74" s="21" t="b">
        <f t="shared" si="9"/>
        <v>0</v>
      </c>
      <c r="R74" s="1" t="b">
        <f t="shared" si="10"/>
        <v>0</v>
      </c>
      <c r="S74" s="1">
        <f t="shared" si="17"/>
        <v>67.844955777124994</v>
      </c>
      <c r="T74" s="1">
        <f t="shared" si="18"/>
        <v>67.844955777124994</v>
      </c>
    </row>
    <row r="75" spans="2:20">
      <c r="B75" s="1">
        <f t="shared" si="19"/>
        <v>1583.5709467871995</v>
      </c>
      <c r="E75" s="1">
        <f t="shared" si="11"/>
        <v>1.0232240755755928</v>
      </c>
      <c r="F75" s="1">
        <f t="shared" si="12"/>
        <v>72.271261604649723</v>
      </c>
      <c r="G75" s="21">
        <f t="shared" si="13"/>
        <v>72.271261604649723</v>
      </c>
      <c r="H75" s="21">
        <f t="shared" si="14"/>
        <v>72.271261604649723</v>
      </c>
      <c r="I75" s="21">
        <f t="shared" si="15"/>
        <v>72.271261604649723</v>
      </c>
      <c r="J75" s="21">
        <f t="shared" si="3"/>
        <v>-0.16734922261871094</v>
      </c>
      <c r="K75" s="21">
        <f t="shared" si="4"/>
        <v>72.271261604649723</v>
      </c>
      <c r="L75" s="21">
        <f t="shared" si="5"/>
        <v>72.271261604649723</v>
      </c>
      <c r="M75" s="21">
        <f t="shared" si="16"/>
        <v>72.271261604649723</v>
      </c>
      <c r="N75" s="21">
        <f t="shared" si="6"/>
        <v>1.0325261126262799</v>
      </c>
      <c r="O75" s="21">
        <f t="shared" si="7"/>
        <v>73.172163012544729</v>
      </c>
      <c r="P75" s="21" t="b">
        <f t="shared" si="8"/>
        <v>1</v>
      </c>
      <c r="Q75" s="21" t="b">
        <f t="shared" si="9"/>
        <v>0</v>
      </c>
      <c r="R75" s="1" t="b">
        <f t="shared" si="10"/>
        <v>0</v>
      </c>
      <c r="S75" s="1">
        <f t="shared" si="17"/>
        <v>70.793768316859286</v>
      </c>
      <c r="T75" s="1">
        <f t="shared" si="18"/>
        <v>70.793768316859286</v>
      </c>
    </row>
    <row r="76" spans="2:20">
      <c r="B76" s="1">
        <f t="shared" si="19"/>
        <v>1588.5709467871995</v>
      </c>
      <c r="E76" s="1">
        <f t="shared" si="11"/>
        <v>1.0697342608290288</v>
      </c>
      <c r="F76" s="1">
        <f t="shared" si="12"/>
        <v>76.827902785425067</v>
      </c>
      <c r="G76" s="21">
        <f t="shared" si="13"/>
        <v>76.827902785425067</v>
      </c>
      <c r="H76" s="21">
        <f t="shared" si="14"/>
        <v>76.827902785425067</v>
      </c>
      <c r="I76" s="21">
        <f t="shared" si="15"/>
        <v>76.827902785425067</v>
      </c>
      <c r="J76" s="21">
        <f t="shared" si="3"/>
        <v>-0.16734922261871094</v>
      </c>
      <c r="K76" s="21">
        <f t="shared" si="4"/>
        <v>76.827902785425067</v>
      </c>
      <c r="L76" s="21">
        <f t="shared" si="5"/>
        <v>76.827902785425067</v>
      </c>
      <c r="M76" s="21">
        <f t="shared" si="16"/>
        <v>76.827902785425067</v>
      </c>
      <c r="N76" s="21">
        <f t="shared" si="6"/>
        <v>1.0790362978797161</v>
      </c>
      <c r="O76" s="21">
        <f t="shared" si="7"/>
        <v>77.754871263970216</v>
      </c>
      <c r="P76" s="21" t="b">
        <f t="shared" si="8"/>
        <v>1</v>
      </c>
      <c r="Q76" s="21" t="b">
        <f t="shared" si="9"/>
        <v>0</v>
      </c>
      <c r="R76" s="1" t="b">
        <f t="shared" si="10"/>
        <v>0</v>
      </c>
      <c r="S76" s="1">
        <f t="shared" si="17"/>
        <v>72.293768316859286</v>
      </c>
      <c r="T76" s="1">
        <f t="shared" si="18"/>
        <v>72.293768316859286</v>
      </c>
    </row>
    <row r="77" spans="2:20">
      <c r="B77" s="1">
        <f t="shared" si="19"/>
        <v>1593.5709467871995</v>
      </c>
      <c r="E77" s="1">
        <f t="shared" si="11"/>
        <v>1.116244446082465</v>
      </c>
      <c r="F77" s="1">
        <f t="shared" si="12"/>
        <v>81.514879319451055</v>
      </c>
      <c r="G77" s="21">
        <f t="shared" si="13"/>
        <v>81.514879319451055</v>
      </c>
      <c r="H77" s="21">
        <f t="shared" si="14"/>
        <v>81.514879319451055</v>
      </c>
      <c r="I77" s="21">
        <f t="shared" si="15"/>
        <v>81.514879319451055</v>
      </c>
      <c r="J77" s="21">
        <f t="shared" si="3"/>
        <v>-0.16734922261871094</v>
      </c>
      <c r="K77" s="21">
        <f t="shared" si="4"/>
        <v>81.514879319451055</v>
      </c>
      <c r="L77" s="21">
        <f t="shared" si="5"/>
        <v>81.514879319451055</v>
      </c>
      <c r="M77" s="21">
        <f t="shared" si="16"/>
        <v>81.514879319451055</v>
      </c>
      <c r="N77" s="21">
        <f t="shared" si="6"/>
        <v>1.1255464831331521</v>
      </c>
      <c r="O77" s="21">
        <f t="shared" si="7"/>
        <v>82.467914868646318</v>
      </c>
      <c r="P77" s="21" t="b">
        <f t="shared" si="8"/>
        <v>1</v>
      </c>
      <c r="Q77" s="21" t="b">
        <f t="shared" si="9"/>
        <v>0</v>
      </c>
      <c r="R77" s="1" t="b">
        <f t="shared" si="10"/>
        <v>0</v>
      </c>
      <c r="S77" s="1">
        <f t="shared" si="17"/>
        <v>73.793768316859286</v>
      </c>
      <c r="T77" s="1">
        <f t="shared" si="18"/>
        <v>73.793768316859286</v>
      </c>
    </row>
    <row r="78" spans="2:20">
      <c r="B78" s="1">
        <f t="shared" si="19"/>
        <v>1598.5709467871995</v>
      </c>
      <c r="E78" s="1">
        <f t="shared" si="11"/>
        <v>1.162754631335901</v>
      </c>
      <c r="F78" s="1">
        <f t="shared" si="12"/>
        <v>86.332191206727657</v>
      </c>
      <c r="G78" s="21">
        <f t="shared" si="13"/>
        <v>86.332191206727657</v>
      </c>
      <c r="H78" s="21">
        <f t="shared" si="14"/>
        <v>86.332191206727657</v>
      </c>
      <c r="I78" s="21">
        <f t="shared" si="15"/>
        <v>86.332191206727657</v>
      </c>
      <c r="J78" s="21">
        <f t="shared" si="3"/>
        <v>-0.16734922261871094</v>
      </c>
      <c r="K78" s="21">
        <f t="shared" si="4"/>
        <v>86.332191206727657</v>
      </c>
      <c r="L78" s="21">
        <f t="shared" si="5"/>
        <v>86.332191206727657</v>
      </c>
      <c r="M78" s="21">
        <f t="shared" si="16"/>
        <v>86.332191206727657</v>
      </c>
      <c r="N78" s="21">
        <f t="shared" si="6"/>
        <v>1.1720566683865881</v>
      </c>
      <c r="O78" s="21">
        <f t="shared" si="7"/>
        <v>87.311293826573035</v>
      </c>
      <c r="P78" s="21" t="b">
        <f t="shared" si="8"/>
        <v>1</v>
      </c>
      <c r="Q78" s="21" t="b">
        <f t="shared" si="9"/>
        <v>0</v>
      </c>
      <c r="R78" s="1" t="b">
        <f t="shared" si="10"/>
        <v>0</v>
      </c>
      <c r="S78" s="1">
        <f t="shared" si="17"/>
        <v>75.293768316859286</v>
      </c>
      <c r="T78" s="1">
        <f t="shared" si="18"/>
        <v>75.293768316859286</v>
      </c>
    </row>
    <row r="79" spans="2:20">
      <c r="B79" s="1">
        <f t="shared" si="19"/>
        <v>1603.5709467871995</v>
      </c>
      <c r="E79" s="1">
        <f t="shared" si="11"/>
        <v>1.2092648165893369</v>
      </c>
      <c r="F79" s="1">
        <f t="shared" si="12"/>
        <v>91.279838447254861</v>
      </c>
      <c r="G79" s="21">
        <f t="shared" si="13"/>
        <v>91.279838447254861</v>
      </c>
      <c r="H79" s="21">
        <f t="shared" si="14"/>
        <v>91.279838447254861</v>
      </c>
      <c r="I79" s="21">
        <f t="shared" si="15"/>
        <v>91.279838447254861</v>
      </c>
      <c r="J79" s="21">
        <f t="shared" si="3"/>
        <v>-0.16734922261871094</v>
      </c>
      <c r="K79" s="21">
        <f t="shared" si="4"/>
        <v>91.279838447254861</v>
      </c>
      <c r="L79" s="21">
        <f t="shared" si="5"/>
        <v>91.279838447254861</v>
      </c>
      <c r="M79" s="21">
        <f t="shared" si="16"/>
        <v>91.279838447254861</v>
      </c>
      <c r="N79" s="21">
        <f t="shared" si="6"/>
        <v>1.2185668536400243</v>
      </c>
      <c r="O79" s="21">
        <f t="shared" si="7"/>
        <v>92.285008137750395</v>
      </c>
      <c r="P79" s="21" t="b">
        <f t="shared" si="8"/>
        <v>1</v>
      </c>
      <c r="Q79" s="21" t="b">
        <f t="shared" si="9"/>
        <v>0</v>
      </c>
      <c r="R79" s="1" t="b">
        <f t="shared" si="10"/>
        <v>0</v>
      </c>
      <c r="S79" s="1">
        <f t="shared" si="17"/>
        <v>76.793768316859286</v>
      </c>
      <c r="T79" s="1">
        <f t="shared" si="18"/>
        <v>76.793768316859286</v>
      </c>
    </row>
    <row r="80" spans="2:20">
      <c r="B80" s="1">
        <f t="shared" si="19"/>
        <v>1608.5709467871995</v>
      </c>
      <c r="E80" s="1">
        <f t="shared" si="11"/>
        <v>1.2557750018427729</v>
      </c>
      <c r="F80" s="1">
        <f t="shared" si="12"/>
        <v>96.357821041032707</v>
      </c>
      <c r="G80" s="21">
        <f t="shared" si="13"/>
        <v>96.357821041032707</v>
      </c>
      <c r="H80" s="21">
        <f t="shared" si="14"/>
        <v>96.357821041032707</v>
      </c>
      <c r="I80" s="21">
        <f t="shared" si="15"/>
        <v>96.357821041032707</v>
      </c>
      <c r="J80" s="21">
        <f t="shared" si="3"/>
        <v>-0.16734922261871094</v>
      </c>
      <c r="K80" s="21">
        <f t="shared" si="4"/>
        <v>96.357821041032707</v>
      </c>
      <c r="L80" s="21">
        <f t="shared" si="5"/>
        <v>96.357821041032707</v>
      </c>
      <c r="M80" s="21">
        <f t="shared" si="16"/>
        <v>96.357821041032707</v>
      </c>
      <c r="N80" s="21">
        <f t="shared" si="6"/>
        <v>1.2650770388934602</v>
      </c>
      <c r="O80" s="21">
        <f t="shared" si="7"/>
        <v>97.389057802178371</v>
      </c>
      <c r="P80" s="21" t="b">
        <f t="shared" si="8"/>
        <v>1</v>
      </c>
      <c r="Q80" s="21" t="b">
        <f t="shared" si="9"/>
        <v>0</v>
      </c>
      <c r="R80" s="1" t="b">
        <f t="shared" si="10"/>
        <v>0</v>
      </c>
      <c r="S80" s="1">
        <f t="shared" si="17"/>
        <v>78.293768316859286</v>
      </c>
      <c r="T80" s="1">
        <f t="shared" si="18"/>
        <v>78.293768316859286</v>
      </c>
    </row>
    <row r="81" spans="2:20">
      <c r="B81" s="1">
        <f t="shared" si="19"/>
        <v>1613.5709467871995</v>
      </c>
      <c r="E81" s="1">
        <f t="shared" si="11"/>
        <v>1.3022851870962091</v>
      </c>
      <c r="F81" s="1">
        <f t="shared" si="12"/>
        <v>101.56613898806121</v>
      </c>
      <c r="G81" s="21">
        <f t="shared" si="13"/>
        <v>101.56613898806121</v>
      </c>
      <c r="H81" s="21">
        <f t="shared" si="14"/>
        <v>100</v>
      </c>
      <c r="I81" s="21">
        <f t="shared" si="15"/>
        <v>100</v>
      </c>
      <c r="J81" s="21">
        <f t="shared" si="3"/>
        <v>-0.16734922261871094</v>
      </c>
      <c r="K81" s="21">
        <f t="shared" si="4"/>
        <v>100</v>
      </c>
      <c r="L81" s="21">
        <f t="shared" si="5"/>
        <v>100</v>
      </c>
      <c r="M81" s="21">
        <f t="shared" si="16"/>
        <v>100</v>
      </c>
      <c r="N81" s="21">
        <f t="shared" si="6"/>
        <v>1.3115872241468962</v>
      </c>
      <c r="O81" s="21">
        <f t="shared" si="7"/>
        <v>102.62344281985696</v>
      </c>
      <c r="P81" s="21" t="b">
        <f t="shared" si="8"/>
        <v>1</v>
      </c>
      <c r="Q81" s="21" t="b">
        <f t="shared" si="9"/>
        <v>0</v>
      </c>
      <c r="R81" s="1" t="b">
        <f t="shared" si="10"/>
        <v>0</v>
      </c>
      <c r="S81" s="1">
        <f t="shared" si="17"/>
        <v>79.793768316859286</v>
      </c>
      <c r="T81" s="1">
        <f t="shared" si="18"/>
        <v>79.793768316859286</v>
      </c>
    </row>
    <row r="82" spans="2:20">
      <c r="B82" s="1">
        <f t="shared" si="19"/>
        <v>1618.5709467871995</v>
      </c>
      <c r="E82" s="1">
        <f t="shared" si="11"/>
        <v>1.3487953723496451</v>
      </c>
      <c r="F82" s="1">
        <f t="shared" si="12"/>
        <v>106.9047922883403</v>
      </c>
      <c r="G82" s="21">
        <f t="shared" si="13"/>
        <v>106.9047922883403</v>
      </c>
      <c r="H82" s="21">
        <f t="shared" si="14"/>
        <v>100</v>
      </c>
      <c r="I82" s="21">
        <f t="shared" si="15"/>
        <v>100</v>
      </c>
      <c r="J82" s="21">
        <f t="shared" si="3"/>
        <v>-0.16734922261871094</v>
      </c>
      <c r="K82" s="21">
        <f t="shared" si="4"/>
        <v>100</v>
      </c>
      <c r="L82" s="21">
        <f t="shared" si="5"/>
        <v>100</v>
      </c>
      <c r="M82" s="21">
        <f t="shared" si="16"/>
        <v>100</v>
      </c>
      <c r="N82" s="21">
        <f t="shared" si="6"/>
        <v>1.3580974094003322</v>
      </c>
      <c r="O82" s="21">
        <f t="shared" si="7"/>
        <v>107.98816319078618</v>
      </c>
      <c r="P82" s="21" t="b">
        <f t="shared" si="8"/>
        <v>1</v>
      </c>
      <c r="Q82" s="21" t="b">
        <f t="shared" si="9"/>
        <v>0</v>
      </c>
      <c r="R82" s="1" t="b">
        <f t="shared" si="10"/>
        <v>0</v>
      </c>
      <c r="S82" s="1">
        <f t="shared" si="17"/>
        <v>81.293768316859286</v>
      </c>
      <c r="T82" s="1">
        <f t="shared" si="18"/>
        <v>81.293768316859286</v>
      </c>
    </row>
    <row r="83" spans="2:20">
      <c r="B83" s="1">
        <f t="shared" si="19"/>
        <v>1623.5709467871995</v>
      </c>
      <c r="E83" s="1">
        <f t="shared" si="11"/>
        <v>1.3953055576030811</v>
      </c>
      <c r="F83" s="1">
        <f t="shared" si="12"/>
        <v>112.37378094187001</v>
      </c>
      <c r="G83" s="21">
        <f t="shared" si="13"/>
        <v>112.37378094187001</v>
      </c>
      <c r="H83" s="21">
        <f t="shared" si="14"/>
        <v>100</v>
      </c>
      <c r="I83" s="21">
        <f t="shared" si="15"/>
        <v>100</v>
      </c>
      <c r="J83" s="21">
        <f t="shared" si="3"/>
        <v>-0.16734922261871094</v>
      </c>
      <c r="K83" s="21">
        <f t="shared" si="4"/>
        <v>100</v>
      </c>
      <c r="L83" s="21">
        <f t="shared" si="5"/>
        <v>100</v>
      </c>
      <c r="M83" s="21">
        <f t="shared" si="16"/>
        <v>100</v>
      </c>
      <c r="N83" s="21">
        <f t="shared" si="6"/>
        <v>1.4046075946537684</v>
      </c>
      <c r="O83" s="21">
        <f t="shared" si="7"/>
        <v>113.48321891496605</v>
      </c>
      <c r="P83" s="21" t="b">
        <f t="shared" si="8"/>
        <v>1</v>
      </c>
      <c r="Q83" s="21" t="b">
        <f t="shared" si="9"/>
        <v>0</v>
      </c>
      <c r="R83" s="1" t="b">
        <f t="shared" si="10"/>
        <v>0</v>
      </c>
      <c r="S83" s="1">
        <f t="shared" si="17"/>
        <v>82.793768316859286</v>
      </c>
      <c r="T83" s="1">
        <f t="shared" si="18"/>
        <v>82.793768316859286</v>
      </c>
    </row>
    <row r="84" spans="2:20">
      <c r="B84" s="1">
        <f t="shared" si="19"/>
        <v>1628.5709467871995</v>
      </c>
      <c r="E84" s="1">
        <f t="shared" si="11"/>
        <v>1.441815742856517</v>
      </c>
      <c r="F84" s="1">
        <f t="shared" si="12"/>
        <v>117.97310494865036</v>
      </c>
      <c r="G84" s="21">
        <f t="shared" si="13"/>
        <v>117.97310494865036</v>
      </c>
      <c r="H84" s="21">
        <f t="shared" si="14"/>
        <v>100</v>
      </c>
      <c r="I84" s="21">
        <f t="shared" si="15"/>
        <v>100</v>
      </c>
      <c r="J84" s="21">
        <f t="shared" si="3"/>
        <v>-0.16734922261871094</v>
      </c>
      <c r="K84" s="21">
        <f t="shared" si="4"/>
        <v>100</v>
      </c>
      <c r="L84" s="21">
        <f t="shared" si="5"/>
        <v>100</v>
      </c>
      <c r="M84" s="21">
        <f t="shared" si="16"/>
        <v>100</v>
      </c>
      <c r="N84" s="21">
        <f t="shared" si="6"/>
        <v>1.4511177799072044</v>
      </c>
      <c r="O84" s="21">
        <f t="shared" si="7"/>
        <v>119.10860999239651</v>
      </c>
      <c r="P84" s="21" t="b">
        <f t="shared" si="8"/>
        <v>1</v>
      </c>
      <c r="Q84" s="21" t="b">
        <f t="shared" si="9"/>
        <v>0</v>
      </c>
      <c r="R84" s="1" t="b">
        <f t="shared" si="10"/>
        <v>0</v>
      </c>
      <c r="S84" s="1">
        <f t="shared" si="17"/>
        <v>84.293768316859286</v>
      </c>
      <c r="T84" s="1">
        <f t="shared" si="18"/>
        <v>84.293768316859286</v>
      </c>
    </row>
    <row r="85" spans="2:20">
      <c r="B85" s="1">
        <f t="shared" si="19"/>
        <v>1633.5709467871995</v>
      </c>
      <c r="E85" s="1">
        <f t="shared" si="11"/>
        <v>1.4883259281099532</v>
      </c>
      <c r="F85" s="1">
        <f t="shared" si="12"/>
        <v>123.70276430868134</v>
      </c>
      <c r="G85" s="21">
        <f t="shared" si="13"/>
        <v>123.70276430868134</v>
      </c>
      <c r="H85" s="21">
        <f t="shared" si="14"/>
        <v>100</v>
      </c>
      <c r="I85" s="21">
        <f t="shared" si="15"/>
        <v>100</v>
      </c>
      <c r="J85" s="21">
        <f t="shared" si="3"/>
        <v>-0.16734922261871094</v>
      </c>
      <c r="K85" s="21">
        <f t="shared" si="4"/>
        <v>100</v>
      </c>
      <c r="L85" s="21">
        <f t="shared" si="5"/>
        <v>100</v>
      </c>
      <c r="M85" s="21">
        <f t="shared" si="16"/>
        <v>100</v>
      </c>
      <c r="N85" s="21">
        <f t="shared" si="6"/>
        <v>1.4976279651606403</v>
      </c>
      <c r="O85" s="21">
        <f t="shared" si="7"/>
        <v>124.8643364230776</v>
      </c>
      <c r="P85" s="21" t="b">
        <f t="shared" si="8"/>
        <v>1</v>
      </c>
      <c r="Q85" s="21" t="b">
        <f t="shared" si="9"/>
        <v>0</v>
      </c>
      <c r="R85" s="1" t="b">
        <f t="shared" si="10"/>
        <v>0</v>
      </c>
      <c r="S85" s="1">
        <f t="shared" si="17"/>
        <v>85.793768316859286</v>
      </c>
      <c r="T85" s="1">
        <f t="shared" si="18"/>
        <v>85.793768316859286</v>
      </c>
    </row>
    <row r="86" spans="2:20">
      <c r="B86" s="1">
        <f t="shared" si="19"/>
        <v>1638.5709467871995</v>
      </c>
      <c r="E86" s="1">
        <f t="shared" si="11"/>
        <v>1.5348361133633892</v>
      </c>
      <c r="F86" s="1">
        <f t="shared" si="12"/>
        <v>129.56275902196293</v>
      </c>
      <c r="G86" s="21">
        <f t="shared" si="13"/>
        <v>129.56275902196293</v>
      </c>
      <c r="H86" s="21">
        <f t="shared" si="14"/>
        <v>100</v>
      </c>
      <c r="I86" s="21">
        <f t="shared" si="15"/>
        <v>100</v>
      </c>
      <c r="J86" s="21">
        <f t="shared" si="3"/>
        <v>-0.16734922261871094</v>
      </c>
      <c r="K86" s="21">
        <f t="shared" si="4"/>
        <v>100</v>
      </c>
      <c r="L86" s="21">
        <f t="shared" si="5"/>
        <v>100</v>
      </c>
      <c r="M86" s="21">
        <f t="shared" si="16"/>
        <v>100</v>
      </c>
      <c r="N86" s="21">
        <f t="shared" si="6"/>
        <v>1.5441381504140763</v>
      </c>
      <c r="O86" s="21">
        <f t="shared" si="7"/>
        <v>130.75039820700931</v>
      </c>
      <c r="P86" s="21" t="b">
        <f t="shared" si="8"/>
        <v>1</v>
      </c>
      <c r="Q86" s="21" t="b">
        <f t="shared" si="9"/>
        <v>0</v>
      </c>
      <c r="R86" s="1" t="b">
        <f t="shared" si="10"/>
        <v>0</v>
      </c>
      <c r="S86" s="1">
        <f t="shared" si="17"/>
        <v>87.293768316859286</v>
      </c>
      <c r="T86" s="1">
        <f t="shared" si="18"/>
        <v>87.293768316859286</v>
      </c>
    </row>
    <row r="87" spans="2:20">
      <c r="B87" s="1">
        <f t="shared" si="19"/>
        <v>1643.5709467871995</v>
      </c>
      <c r="E87" s="1">
        <f t="shared" si="11"/>
        <v>1.5813462986168252</v>
      </c>
      <c r="F87" s="1">
        <f t="shared" si="12"/>
        <v>135.55308908849514</v>
      </c>
      <c r="G87" s="21">
        <f t="shared" si="13"/>
        <v>135.55308908849514</v>
      </c>
      <c r="H87" s="21">
        <f t="shared" si="14"/>
        <v>100</v>
      </c>
      <c r="I87" s="21">
        <f t="shared" si="15"/>
        <v>100</v>
      </c>
      <c r="J87" s="21">
        <f t="shared" si="3"/>
        <v>-0.16734922261871094</v>
      </c>
      <c r="K87" s="21">
        <f t="shared" si="4"/>
        <v>100</v>
      </c>
      <c r="L87" s="21">
        <f t="shared" si="5"/>
        <v>100</v>
      </c>
      <c r="M87" s="21">
        <f t="shared" si="16"/>
        <v>100</v>
      </c>
      <c r="N87" s="21">
        <f t="shared" si="6"/>
        <v>1.5906483356675125</v>
      </c>
      <c r="O87" s="21">
        <f t="shared" si="7"/>
        <v>136.76679534419168</v>
      </c>
      <c r="P87" s="21" t="b">
        <f t="shared" si="8"/>
        <v>1</v>
      </c>
      <c r="Q87" s="21" t="b">
        <f t="shared" si="9"/>
        <v>0</v>
      </c>
      <c r="R87" s="1" t="b">
        <f t="shared" si="10"/>
        <v>0</v>
      </c>
      <c r="S87" s="1">
        <f t="shared" si="17"/>
        <v>88.793768316859286</v>
      </c>
      <c r="T87" s="1">
        <f t="shared" si="18"/>
        <v>88.793768316859286</v>
      </c>
    </row>
    <row r="88" spans="2:20">
      <c r="B88" s="1">
        <f t="shared" si="19"/>
        <v>1648.5709467871995</v>
      </c>
      <c r="E88" s="1">
        <f t="shared" si="11"/>
        <v>1.6278564838702614</v>
      </c>
      <c r="F88" s="1">
        <f t="shared" si="12"/>
        <v>141.67375450827802</v>
      </c>
      <c r="G88" s="21">
        <f t="shared" si="13"/>
        <v>141.67375450827802</v>
      </c>
      <c r="H88" s="21">
        <f t="shared" si="14"/>
        <v>100</v>
      </c>
      <c r="I88" s="21">
        <f t="shared" si="15"/>
        <v>100</v>
      </c>
      <c r="J88" s="21">
        <f t="shared" si="3"/>
        <v>-0.16734922261871094</v>
      </c>
      <c r="K88" s="21">
        <f t="shared" si="4"/>
        <v>100</v>
      </c>
      <c r="L88" s="21">
        <f t="shared" si="5"/>
        <v>100</v>
      </c>
      <c r="M88" s="21">
        <f t="shared" si="16"/>
        <v>100</v>
      </c>
      <c r="N88" s="21">
        <f t="shared" si="6"/>
        <v>1.6371585209209485</v>
      </c>
      <c r="O88" s="21">
        <f t="shared" si="7"/>
        <v>142.91352783462466</v>
      </c>
      <c r="P88" s="21" t="b">
        <f t="shared" si="8"/>
        <v>1</v>
      </c>
      <c r="Q88" s="21" t="b">
        <f t="shared" si="9"/>
        <v>0</v>
      </c>
      <c r="R88" s="1" t="b">
        <f t="shared" si="10"/>
        <v>0</v>
      </c>
      <c r="S88" s="1">
        <f t="shared" si="17"/>
        <v>90.293768316859286</v>
      </c>
      <c r="T88" s="1">
        <f t="shared" si="18"/>
        <v>90.293768316859286</v>
      </c>
    </row>
    <row r="89" spans="2:20">
      <c r="B89" s="1">
        <f t="shared" si="19"/>
        <v>1653.5709467871995</v>
      </c>
      <c r="E89" s="1">
        <f t="shared" si="11"/>
        <v>1.6743666691236974</v>
      </c>
      <c r="F89" s="1">
        <f t="shared" si="12"/>
        <v>147.92475528131146</v>
      </c>
      <c r="G89" s="21">
        <f t="shared" si="13"/>
        <v>147.92475528131146</v>
      </c>
      <c r="H89" s="21">
        <f t="shared" si="14"/>
        <v>100</v>
      </c>
      <c r="I89" s="21">
        <f t="shared" si="15"/>
        <v>100</v>
      </c>
      <c r="J89" s="21">
        <f t="shared" si="3"/>
        <v>-0.16734922261871094</v>
      </c>
      <c r="K89" s="21">
        <f t="shared" si="4"/>
        <v>100</v>
      </c>
      <c r="L89" s="21">
        <f t="shared" si="5"/>
        <v>100</v>
      </c>
      <c r="M89" s="21">
        <f t="shared" si="16"/>
        <v>100</v>
      </c>
      <c r="N89" s="21">
        <f t="shared" si="6"/>
        <v>1.6836687061743845</v>
      </c>
      <c r="O89" s="21">
        <f t="shared" si="7"/>
        <v>149.19059567830823</v>
      </c>
      <c r="P89" s="21" t="b">
        <f t="shared" si="8"/>
        <v>1</v>
      </c>
      <c r="Q89" s="21" t="b">
        <f t="shared" si="9"/>
        <v>0</v>
      </c>
      <c r="R89" s="1" t="b">
        <f t="shared" si="10"/>
        <v>0</v>
      </c>
      <c r="S89" s="1">
        <f t="shared" si="17"/>
        <v>91.793768316859286</v>
      </c>
      <c r="T89" s="1">
        <f t="shared" si="18"/>
        <v>91.793768316859286</v>
      </c>
    </row>
    <row r="90" spans="2:20">
      <c r="B90" s="1">
        <f t="shared" si="19"/>
        <v>1658.5709467871995</v>
      </c>
      <c r="E90" s="1">
        <f t="shared" si="11"/>
        <v>1.7208768543771333</v>
      </c>
      <c r="F90" s="1">
        <f t="shared" si="12"/>
        <v>154.30609140759555</v>
      </c>
      <c r="G90" s="21">
        <f t="shared" si="13"/>
        <v>154.30609140759555</v>
      </c>
      <c r="H90" s="21">
        <f t="shared" si="14"/>
        <v>100</v>
      </c>
      <c r="I90" s="21">
        <f t="shared" si="15"/>
        <v>100</v>
      </c>
      <c r="J90" s="21">
        <f t="shared" si="3"/>
        <v>-0.16734922261871094</v>
      </c>
      <c r="K90" s="21">
        <f t="shared" si="4"/>
        <v>100</v>
      </c>
      <c r="L90" s="21">
        <f t="shared" si="5"/>
        <v>100</v>
      </c>
      <c r="M90" s="21">
        <f t="shared" si="16"/>
        <v>100</v>
      </c>
      <c r="N90" s="21">
        <f t="shared" si="6"/>
        <v>1.7301788914278207</v>
      </c>
      <c r="O90" s="21">
        <f t="shared" si="7"/>
        <v>155.59799887524247</v>
      </c>
      <c r="P90" s="21" t="b">
        <f t="shared" si="8"/>
        <v>1</v>
      </c>
      <c r="Q90" s="21" t="b">
        <f t="shared" si="9"/>
        <v>0</v>
      </c>
      <c r="R90" s="1" t="b">
        <f t="shared" si="10"/>
        <v>0</v>
      </c>
      <c r="S90" s="1">
        <f t="shared" si="17"/>
        <v>93.293768316859286</v>
      </c>
      <c r="T90" s="1">
        <f t="shared" si="18"/>
        <v>93.293768316859286</v>
      </c>
    </row>
    <row r="91" spans="2:20">
      <c r="B91" s="1">
        <f t="shared" si="19"/>
        <v>1663.5709467871995</v>
      </c>
      <c r="E91" s="1">
        <f t="shared" si="11"/>
        <v>1.7673870396305693</v>
      </c>
      <c r="F91" s="1">
        <f t="shared" si="12"/>
        <v>160.81776288713027</v>
      </c>
      <c r="G91" s="21">
        <f t="shared" si="13"/>
        <v>160.81776288713027</v>
      </c>
      <c r="H91" s="21">
        <f t="shared" si="14"/>
        <v>100</v>
      </c>
      <c r="I91" s="21">
        <f t="shared" si="15"/>
        <v>100</v>
      </c>
      <c r="J91" s="21">
        <f t="shared" si="3"/>
        <v>-0.16734922261871094</v>
      </c>
      <c r="K91" s="21">
        <f t="shared" si="4"/>
        <v>100</v>
      </c>
      <c r="L91" s="21">
        <f t="shared" si="5"/>
        <v>100</v>
      </c>
      <c r="M91" s="21">
        <f t="shared" si="16"/>
        <v>100</v>
      </c>
      <c r="N91" s="21">
        <f t="shared" si="6"/>
        <v>1.7766890766812566</v>
      </c>
      <c r="O91" s="21">
        <f t="shared" si="7"/>
        <v>162.13573742542729</v>
      </c>
      <c r="P91" s="21" t="b">
        <f t="shared" si="8"/>
        <v>1</v>
      </c>
      <c r="Q91" s="21" t="b">
        <f t="shared" si="9"/>
        <v>0</v>
      </c>
      <c r="R91" s="1" t="b">
        <f t="shared" si="10"/>
        <v>0</v>
      </c>
      <c r="S91" s="1">
        <f t="shared" si="17"/>
        <v>94.793768316859286</v>
      </c>
      <c r="T91" s="1">
        <f t="shared" si="18"/>
        <v>94.793768316859286</v>
      </c>
    </row>
    <row r="92" spans="2:20">
      <c r="B92" s="1">
        <f t="shared" si="19"/>
        <v>1668.5709467871995</v>
      </c>
      <c r="E92" s="1">
        <f t="shared" si="11"/>
        <v>1.8138972248840055</v>
      </c>
      <c r="F92" s="1">
        <f t="shared" si="12"/>
        <v>167.45976971991564</v>
      </c>
      <c r="G92" s="21">
        <f t="shared" si="13"/>
        <v>167.45976971991564</v>
      </c>
      <c r="H92" s="21">
        <f t="shared" si="14"/>
        <v>100</v>
      </c>
      <c r="I92" s="21">
        <f t="shared" si="15"/>
        <v>100</v>
      </c>
      <c r="J92" s="21">
        <f t="shared" si="3"/>
        <v>-0.16734922261871094</v>
      </c>
      <c r="K92" s="21">
        <f t="shared" si="4"/>
        <v>100</v>
      </c>
      <c r="L92" s="21">
        <f t="shared" si="5"/>
        <v>100</v>
      </c>
      <c r="M92" s="21">
        <f t="shared" si="16"/>
        <v>100</v>
      </c>
      <c r="N92" s="21">
        <f t="shared" si="6"/>
        <v>1.8231992619346926</v>
      </c>
      <c r="O92" s="21">
        <f t="shared" si="7"/>
        <v>168.80381132886276</v>
      </c>
      <c r="P92" s="21" t="b">
        <f t="shared" si="8"/>
        <v>1</v>
      </c>
      <c r="Q92" s="21" t="b">
        <f t="shared" si="9"/>
        <v>0</v>
      </c>
      <c r="R92" s="1" t="b">
        <f t="shared" si="10"/>
        <v>0</v>
      </c>
      <c r="S92" s="1">
        <f t="shared" si="17"/>
        <v>96.293768316859286</v>
      </c>
      <c r="T92" s="1">
        <f t="shared" si="18"/>
        <v>96.293768316859286</v>
      </c>
    </row>
    <row r="93" spans="2:20">
      <c r="B93" s="1">
        <f t="shared" si="19"/>
        <v>1673.5709467871995</v>
      </c>
      <c r="E93" s="1">
        <f t="shared" si="11"/>
        <v>1.8604074101374415</v>
      </c>
      <c r="F93" s="1">
        <f t="shared" si="12"/>
        <v>174.23211190595157</v>
      </c>
      <c r="G93" s="21">
        <f t="shared" si="13"/>
        <v>174.23211190595157</v>
      </c>
      <c r="H93" s="21">
        <f t="shared" si="14"/>
        <v>100</v>
      </c>
      <c r="I93" s="21">
        <f t="shared" si="15"/>
        <v>100</v>
      </c>
      <c r="J93" s="21">
        <f t="shared" si="3"/>
        <v>-0.16734922261871094</v>
      </c>
      <c r="K93" s="21">
        <f t="shared" si="4"/>
        <v>100</v>
      </c>
      <c r="L93" s="21">
        <f t="shared" si="5"/>
        <v>100</v>
      </c>
      <c r="M93" s="21">
        <f t="shared" si="16"/>
        <v>100</v>
      </c>
      <c r="N93" s="21">
        <f t="shared" si="6"/>
        <v>1.8697094471881286</v>
      </c>
      <c r="O93" s="21">
        <f t="shared" si="7"/>
        <v>175.60222058554885</v>
      </c>
      <c r="P93" s="21" t="b">
        <f t="shared" si="8"/>
        <v>1</v>
      </c>
      <c r="Q93" s="21" t="b">
        <f t="shared" si="9"/>
        <v>0</v>
      </c>
      <c r="R93" s="1" t="b">
        <f t="shared" si="10"/>
        <v>0</v>
      </c>
      <c r="S93" s="1">
        <f t="shared" si="17"/>
        <v>97.793768316859286</v>
      </c>
      <c r="T93" s="1">
        <f t="shared" si="18"/>
        <v>97.793768316859286</v>
      </c>
    </row>
    <row r="94" spans="2:20">
      <c r="B94" s="1">
        <f t="shared" si="19"/>
        <v>1678.5709467871995</v>
      </c>
      <c r="E94" s="1">
        <f t="shared" si="11"/>
        <v>1.9069175953908775</v>
      </c>
      <c r="F94" s="1">
        <f t="shared" si="12"/>
        <v>181.1347894452382</v>
      </c>
      <c r="G94" s="21">
        <f t="shared" si="13"/>
        <v>181.1347894452382</v>
      </c>
      <c r="H94" s="21">
        <f t="shared" si="14"/>
        <v>100</v>
      </c>
      <c r="I94" s="21">
        <f t="shared" si="15"/>
        <v>100</v>
      </c>
      <c r="J94" s="21">
        <f t="shared" si="3"/>
        <v>-0.16734922261871094</v>
      </c>
      <c r="K94" s="21">
        <f t="shared" si="4"/>
        <v>100</v>
      </c>
      <c r="L94" s="21">
        <f t="shared" si="5"/>
        <v>100</v>
      </c>
      <c r="M94" s="21">
        <f t="shared" si="16"/>
        <v>100</v>
      </c>
      <c r="N94" s="21">
        <f t="shared" si="6"/>
        <v>1.9162196324415648</v>
      </c>
      <c r="O94" s="21">
        <f t="shared" si="7"/>
        <v>182.53096519548558</v>
      </c>
      <c r="P94" s="21" t="b">
        <f t="shared" si="8"/>
        <v>1</v>
      </c>
      <c r="Q94" s="21" t="b">
        <f t="shared" si="9"/>
        <v>0</v>
      </c>
      <c r="R94" s="1" t="b">
        <f t="shared" si="10"/>
        <v>0</v>
      </c>
      <c r="S94" s="1">
        <f t="shared" si="17"/>
        <v>99.293768316859286</v>
      </c>
      <c r="T94" s="1">
        <f t="shared" si="18"/>
        <v>99.293768316859286</v>
      </c>
    </row>
    <row r="95" spans="2:20">
      <c r="B95" s="1">
        <f t="shared" si="19"/>
        <v>1683.5709467871995</v>
      </c>
      <c r="E95" s="1">
        <f t="shared" si="11"/>
        <v>1.9534277806443134</v>
      </c>
      <c r="F95" s="1">
        <f t="shared" si="12"/>
        <v>188.16780233777538</v>
      </c>
      <c r="G95" s="21">
        <f t="shared" si="13"/>
        <v>188.16780233777538</v>
      </c>
      <c r="H95" s="21">
        <f t="shared" si="14"/>
        <v>100</v>
      </c>
      <c r="I95" s="21">
        <f t="shared" si="15"/>
        <v>100</v>
      </c>
      <c r="J95" s="21">
        <f t="shared" si="3"/>
        <v>-0.16734922261871094</v>
      </c>
      <c r="K95" s="21">
        <f t="shared" si="4"/>
        <v>100</v>
      </c>
      <c r="L95" s="21">
        <f t="shared" si="5"/>
        <v>100</v>
      </c>
      <c r="M95" s="21">
        <f t="shared" si="16"/>
        <v>100</v>
      </c>
      <c r="N95" s="21">
        <f t="shared" si="6"/>
        <v>1.9627298176950008</v>
      </c>
      <c r="O95" s="21">
        <f t="shared" si="7"/>
        <v>189.59004515867292</v>
      </c>
      <c r="P95" s="21" t="b">
        <f t="shared" si="8"/>
        <v>1</v>
      </c>
      <c r="Q95" s="21" t="b">
        <f t="shared" si="9"/>
        <v>0</v>
      </c>
      <c r="R95" s="1" t="b">
        <f t="shared" si="10"/>
        <v>0</v>
      </c>
      <c r="S95" s="1">
        <f t="shared" si="17"/>
        <v>100.79376831685929</v>
      </c>
      <c r="T95" s="1">
        <f t="shared" si="18"/>
        <v>100</v>
      </c>
    </row>
    <row r="96" spans="2:20">
      <c r="B96" s="1">
        <f t="shared" si="19"/>
        <v>1688.5709467871995</v>
      </c>
      <c r="E96" s="1">
        <f t="shared" si="11"/>
        <v>1.9999379658977496</v>
      </c>
      <c r="F96" s="1">
        <f t="shared" si="12"/>
        <v>195.33115058356324</v>
      </c>
      <c r="G96" s="21">
        <f t="shared" si="13"/>
        <v>195.33115058356324</v>
      </c>
      <c r="H96" s="21">
        <f t="shared" si="14"/>
        <v>100</v>
      </c>
      <c r="I96" s="21">
        <f t="shared" si="15"/>
        <v>100</v>
      </c>
      <c r="J96" s="21">
        <f t="shared" si="3"/>
        <v>-0.16734922261871094</v>
      </c>
      <c r="K96" s="21">
        <f t="shared" si="4"/>
        <v>100</v>
      </c>
      <c r="L96" s="21">
        <f t="shared" si="5"/>
        <v>100</v>
      </c>
      <c r="M96" s="21">
        <f t="shared" si="16"/>
        <v>100</v>
      </c>
      <c r="N96" s="21">
        <f t="shared" si="6"/>
        <v>2.0092400029484367</v>
      </c>
      <c r="O96" s="21">
        <f t="shared" si="7"/>
        <v>196.77946047511085</v>
      </c>
      <c r="P96" s="21" t="b">
        <f t="shared" si="8"/>
        <v>1</v>
      </c>
      <c r="Q96" s="21" t="b">
        <f t="shared" si="9"/>
        <v>0</v>
      </c>
      <c r="R96" s="1" t="b">
        <f t="shared" si="10"/>
        <v>0</v>
      </c>
      <c r="S96" s="1">
        <f t="shared" si="17"/>
        <v>102.29376831685929</v>
      </c>
      <c r="T96" s="1">
        <f t="shared" si="18"/>
        <v>100</v>
      </c>
    </row>
    <row r="97" spans="2:20">
      <c r="B97" s="1">
        <f t="shared" si="19"/>
        <v>1693.5709467871995</v>
      </c>
      <c r="E97" s="1">
        <f t="shared" si="11"/>
        <v>2.0464481511511856</v>
      </c>
      <c r="F97" s="1">
        <f t="shared" si="12"/>
        <v>202.62483418260172</v>
      </c>
      <c r="G97" s="21">
        <f t="shared" si="13"/>
        <v>202.62483418260172</v>
      </c>
      <c r="H97" s="21">
        <f t="shared" si="14"/>
        <v>100</v>
      </c>
      <c r="I97" s="21">
        <f t="shared" si="15"/>
        <v>100</v>
      </c>
      <c r="J97" s="21">
        <f t="shared" si="3"/>
        <v>-0.16734922261871094</v>
      </c>
      <c r="K97" s="21">
        <f t="shared" si="4"/>
        <v>100</v>
      </c>
      <c r="L97" s="21">
        <f t="shared" si="5"/>
        <v>100</v>
      </c>
      <c r="M97" s="21">
        <f t="shared" si="16"/>
        <v>100</v>
      </c>
      <c r="N97" s="21">
        <f t="shared" si="6"/>
        <v>2.0557501882018729</v>
      </c>
      <c r="O97" s="21">
        <f t="shared" si="7"/>
        <v>204.09921114479948</v>
      </c>
      <c r="P97" s="21" t="b">
        <f t="shared" si="8"/>
        <v>1</v>
      </c>
      <c r="Q97" s="21" t="b">
        <f t="shared" si="9"/>
        <v>0</v>
      </c>
      <c r="R97" s="1" t="b">
        <f t="shared" si="10"/>
        <v>0</v>
      </c>
      <c r="S97" s="1">
        <f t="shared" si="17"/>
        <v>103.79376831685929</v>
      </c>
      <c r="T97" s="1">
        <f t="shared" si="18"/>
        <v>100</v>
      </c>
    </row>
    <row r="98" spans="2:20">
      <c r="B98" s="1">
        <f t="shared" si="19"/>
        <v>1698.5709467871995</v>
      </c>
      <c r="E98" s="1">
        <f t="shared" si="11"/>
        <v>2.0929583364046218</v>
      </c>
      <c r="F98" s="1">
        <f t="shared" si="12"/>
        <v>210.04885313489081</v>
      </c>
      <c r="G98" s="21">
        <f t="shared" si="13"/>
        <v>210.04885313489081</v>
      </c>
      <c r="H98" s="21">
        <f t="shared" si="14"/>
        <v>100</v>
      </c>
      <c r="I98" s="21">
        <f t="shared" si="15"/>
        <v>100</v>
      </c>
      <c r="J98" s="21">
        <f t="shared" si="3"/>
        <v>-0.16734922261871094</v>
      </c>
      <c r="K98" s="21">
        <f t="shared" si="4"/>
        <v>100</v>
      </c>
      <c r="L98" s="21">
        <f t="shared" si="5"/>
        <v>100</v>
      </c>
      <c r="M98" s="21">
        <f t="shared" si="16"/>
        <v>100</v>
      </c>
      <c r="N98" s="21">
        <f t="shared" si="6"/>
        <v>2.1022603734553087</v>
      </c>
      <c r="O98" s="21">
        <f t="shared" si="7"/>
        <v>211.54929716773867</v>
      </c>
      <c r="P98" s="21" t="b">
        <f t="shared" si="8"/>
        <v>1</v>
      </c>
      <c r="Q98" s="21" t="b">
        <f t="shared" si="9"/>
        <v>0</v>
      </c>
      <c r="R98" s="1" t="b">
        <f t="shared" si="10"/>
        <v>0</v>
      </c>
      <c r="S98" s="1">
        <f t="shared" si="17"/>
        <v>105.29376831685929</v>
      </c>
      <c r="T98" s="1">
        <f>IF(S98&lt;100,S98,100)</f>
        <v>100</v>
      </c>
    </row>
    <row r="99" spans="2:20">
      <c r="B99" s="1">
        <f t="shared" si="19"/>
        <v>1703.5709467871995</v>
      </c>
      <c r="E99" s="1">
        <f t="shared" si="11"/>
        <v>2.1394685216580576</v>
      </c>
      <c r="F99" s="1">
        <f t="shared" si="12"/>
        <v>217.60320744043051</v>
      </c>
      <c r="G99" s="21">
        <f t="shared" si="13"/>
        <v>217.60320744043051</v>
      </c>
      <c r="H99" s="21">
        <f t="shared" si="14"/>
        <v>100</v>
      </c>
      <c r="I99" s="21">
        <f t="shared" si="15"/>
        <v>100</v>
      </c>
      <c r="J99" s="21">
        <f t="shared" si="3"/>
        <v>-0.16734922261871094</v>
      </c>
      <c r="K99" s="21">
        <f t="shared" si="4"/>
        <v>100</v>
      </c>
      <c r="L99" s="21">
        <f t="shared" si="5"/>
        <v>100</v>
      </c>
      <c r="M99" s="21">
        <f t="shared" si="16"/>
        <v>100</v>
      </c>
      <c r="N99" s="21">
        <f t="shared" si="6"/>
        <v>2.1487705587087449</v>
      </c>
      <c r="O99" s="21">
        <f t="shared" si="7"/>
        <v>219.12971854392853</v>
      </c>
      <c r="P99" s="21" t="b">
        <f t="shared" si="8"/>
        <v>1</v>
      </c>
      <c r="Q99" s="21" t="b">
        <f t="shared" si="9"/>
        <v>0</v>
      </c>
      <c r="R99" s="1" t="b">
        <f t="shared" si="10"/>
        <v>0</v>
      </c>
      <c r="S99" s="1">
        <f t="shared" si="17"/>
        <v>106.79376831685929</v>
      </c>
      <c r="T99" s="1">
        <f t="shared" si="18"/>
        <v>100</v>
      </c>
    </row>
    <row r="100" spans="2:20">
      <c r="B100" s="1">
        <f t="shared" si="19"/>
        <v>1708.5709467871995</v>
      </c>
      <c r="E100" s="1">
        <f t="shared" si="11"/>
        <v>2.1859787069114938</v>
      </c>
      <c r="F100" s="1">
        <f t="shared" si="12"/>
        <v>225.28789709922086</v>
      </c>
      <c r="G100" s="21">
        <f t="shared" si="13"/>
        <v>225.28789709922086</v>
      </c>
      <c r="H100" s="21">
        <f t="shared" si="14"/>
        <v>100</v>
      </c>
      <c r="I100" s="21">
        <f t="shared" si="15"/>
        <v>100</v>
      </c>
      <c r="J100" s="21">
        <f t="shared" si="3"/>
        <v>-0.16734922261871094</v>
      </c>
      <c r="K100" s="21">
        <f t="shared" si="4"/>
        <v>100</v>
      </c>
      <c r="L100" s="21">
        <f t="shared" si="5"/>
        <v>100</v>
      </c>
      <c r="M100" s="21">
        <f t="shared" si="16"/>
        <v>100</v>
      </c>
      <c r="N100" s="21">
        <f t="shared" si="6"/>
        <v>2.1952807439621811</v>
      </c>
      <c r="O100" s="21">
        <f t="shared" si="7"/>
        <v>226.84047527336904</v>
      </c>
      <c r="P100" s="21" t="b">
        <f t="shared" si="8"/>
        <v>1</v>
      </c>
      <c r="Q100" s="21" t="b">
        <f t="shared" si="9"/>
        <v>0</v>
      </c>
      <c r="R100" s="1" t="b">
        <f t="shared" si="10"/>
        <v>0</v>
      </c>
      <c r="S100" s="1">
        <f t="shared" si="17"/>
        <v>108.29376831685929</v>
      </c>
      <c r="T100" s="1">
        <f t="shared" si="18"/>
        <v>100</v>
      </c>
    </row>
    <row r="101" spans="2:20">
      <c r="B101" s="1">
        <f t="shared" si="19"/>
        <v>1713.5709467871995</v>
      </c>
      <c r="E101" s="1">
        <f t="shared" si="11"/>
        <v>2.23248889216493</v>
      </c>
      <c r="F101" s="1">
        <f t="shared" si="12"/>
        <v>233.10292211126182</v>
      </c>
      <c r="G101" s="21">
        <f t="shared" si="13"/>
        <v>233.10292211126182</v>
      </c>
      <c r="H101" s="21">
        <f t="shared" si="14"/>
        <v>100</v>
      </c>
      <c r="I101" s="21">
        <f t="shared" si="15"/>
        <v>100</v>
      </c>
      <c r="J101" s="21">
        <f t="shared" ref="J101:J124" si="20">IF(P101=TRUE,(-$K$5+($K$5^2-4*$K$4*5)^0.5)/(2*$K$4),"Error:Fcannot be calcultated")</f>
        <v>-0.16734922261871094</v>
      </c>
      <c r="K101" s="21">
        <f t="shared" ref="K101:K124" si="21">IF(Q101=TRUE,0,I101)</f>
        <v>100</v>
      </c>
      <c r="L101" s="21">
        <f t="shared" ref="L101:L124" si="22">IF(R101=FALSE,K101,"Error:Fcannot be calcultated")</f>
        <v>100</v>
      </c>
      <c r="M101" s="21">
        <f t="shared" si="16"/>
        <v>100</v>
      </c>
      <c r="N101" s="21">
        <f t="shared" ref="N101:N124" si="23">(B101+1-$K$7)/($K$8-$K$7)</f>
        <v>2.2417909292156168</v>
      </c>
      <c r="O101" s="21">
        <f t="shared" ref="O101:O124" si="24">$K$4*N101^2+$K$5*N101+5</f>
        <v>234.68156735606004</v>
      </c>
      <c r="P101" s="21" t="b">
        <f t="shared" ref="P101:P124" si="25">OR(E101&lt;0,($K$5^2-4*$K$4*5)&gt;0)</f>
        <v>1</v>
      </c>
      <c r="Q101" s="21" t="b">
        <f t="shared" ref="Q101:Q124" si="26">AND(I101&gt;0,P101=TRUE,E101&lt;J101)</f>
        <v>0</v>
      </c>
      <c r="R101" s="1" t="b">
        <f t="shared" ref="R101:R124" si="27">AND(O101&lt;F101,P101=FALSE)</f>
        <v>0</v>
      </c>
      <c r="S101" s="1">
        <f t="shared" si="17"/>
        <v>109.79376831685929</v>
      </c>
      <c r="T101" s="1">
        <f t="shared" si="18"/>
        <v>100</v>
      </c>
    </row>
    <row r="102" spans="2:20">
      <c r="B102" s="1">
        <f t="shared" si="19"/>
        <v>1718.5709467871995</v>
      </c>
      <c r="E102" s="1">
        <f t="shared" ref="E102:E124" si="28">(B102-K$7)/(K$8-K$7)</f>
        <v>2.2789990774183657</v>
      </c>
      <c r="F102" s="1">
        <f t="shared" ref="F102:F124" si="29">K$4*E102^2+K$5*E102+5</f>
        <v>241.0482824765534</v>
      </c>
      <c r="G102" s="21">
        <f t="shared" ref="G102:G124" si="30">IF($K$8&lt;$K$7,"Error: cpx-free assemblage",F102)</f>
        <v>241.0482824765534</v>
      </c>
      <c r="H102" s="21">
        <f t="shared" ref="H102:H124" si="31">IF(G102&lt;100,G102,100)</f>
        <v>100</v>
      </c>
      <c r="I102" s="21">
        <f t="shared" ref="I102:I124" si="32">IF(H102&lt;0,0,H102)</f>
        <v>100</v>
      </c>
      <c r="J102" s="21">
        <f t="shared" si="20"/>
        <v>-0.16734922261871094</v>
      </c>
      <c r="K102" s="21">
        <f t="shared" si="21"/>
        <v>100</v>
      </c>
      <c r="L102" s="21">
        <f t="shared" si="22"/>
        <v>100</v>
      </c>
      <c r="M102" s="21">
        <f t="shared" ref="M102:M124" si="33">IF(G102="Error: cpx-free assemblage",G102,L102)</f>
        <v>100</v>
      </c>
      <c r="N102" s="21">
        <f t="shared" si="23"/>
        <v>2.288301114469053</v>
      </c>
      <c r="O102" s="21">
        <f t="shared" si="24"/>
        <v>242.65299479200183</v>
      </c>
      <c r="P102" s="21" t="b">
        <f t="shared" si="25"/>
        <v>1</v>
      </c>
      <c r="Q102" s="21" t="b">
        <f t="shared" si="26"/>
        <v>0</v>
      </c>
      <c r="R102" s="1" t="b">
        <f t="shared" si="27"/>
        <v>0</v>
      </c>
      <c r="S102" s="1">
        <f t="shared" ref="S102:S124" si="34">IF(B102&lt;$B$124,M102,$M$124+(B102-$B$124)*0.3)</f>
        <v>111.29376831685929</v>
      </c>
      <c r="T102" s="1">
        <f t="shared" ref="T102:T124" si="35">IF(S102&lt;100,S102,100)</f>
        <v>100</v>
      </c>
    </row>
    <row r="103" spans="2:20">
      <c r="B103" s="1">
        <f t="shared" si="19"/>
        <v>1723.5709467871995</v>
      </c>
      <c r="E103" s="1">
        <f t="shared" si="28"/>
        <v>2.3255092626718019</v>
      </c>
      <c r="F103" s="1">
        <f t="shared" si="29"/>
        <v>249.12397819509562</v>
      </c>
      <c r="G103" s="21">
        <f t="shared" si="30"/>
        <v>249.12397819509562</v>
      </c>
      <c r="H103" s="21">
        <f t="shared" si="31"/>
        <v>100</v>
      </c>
      <c r="I103" s="21">
        <f t="shared" si="32"/>
        <v>100</v>
      </c>
      <c r="J103" s="21">
        <f t="shared" si="20"/>
        <v>-0.16734922261871094</v>
      </c>
      <c r="K103" s="21">
        <f t="shared" si="21"/>
        <v>100</v>
      </c>
      <c r="L103" s="21">
        <f t="shared" si="22"/>
        <v>100</v>
      </c>
      <c r="M103" s="21">
        <f t="shared" si="33"/>
        <v>100</v>
      </c>
      <c r="N103" s="21">
        <f t="shared" si="23"/>
        <v>2.3348112997224892</v>
      </c>
      <c r="O103" s="21">
        <f t="shared" si="24"/>
        <v>250.75475758119416</v>
      </c>
      <c r="P103" s="21" t="b">
        <f t="shared" si="25"/>
        <v>1</v>
      </c>
      <c r="Q103" s="21" t="b">
        <f t="shared" si="26"/>
        <v>0</v>
      </c>
      <c r="R103" s="1" t="b">
        <f t="shared" si="27"/>
        <v>0</v>
      </c>
      <c r="S103" s="1">
        <f t="shared" si="34"/>
        <v>112.79376831685929</v>
      </c>
      <c r="T103" s="1">
        <f t="shared" si="35"/>
        <v>100</v>
      </c>
    </row>
    <row r="104" spans="2:20">
      <c r="B104" s="1">
        <f t="shared" si="19"/>
        <v>1728.5709467871995</v>
      </c>
      <c r="E104" s="1">
        <f t="shared" si="28"/>
        <v>2.3720194479252377</v>
      </c>
      <c r="F104" s="1">
        <f t="shared" si="29"/>
        <v>257.3300092668884</v>
      </c>
      <c r="G104" s="21">
        <f t="shared" si="30"/>
        <v>257.3300092668884</v>
      </c>
      <c r="H104" s="21">
        <f t="shared" si="31"/>
        <v>100</v>
      </c>
      <c r="I104" s="21">
        <f t="shared" si="32"/>
        <v>100</v>
      </c>
      <c r="J104" s="21">
        <f t="shared" si="20"/>
        <v>-0.16734922261871094</v>
      </c>
      <c r="K104" s="21">
        <f t="shared" si="21"/>
        <v>100</v>
      </c>
      <c r="L104" s="21">
        <f t="shared" si="22"/>
        <v>100</v>
      </c>
      <c r="M104" s="21">
        <f t="shared" si="33"/>
        <v>100</v>
      </c>
      <c r="N104" s="21">
        <f t="shared" si="23"/>
        <v>2.381321484975925</v>
      </c>
      <c r="O104" s="21">
        <f t="shared" si="24"/>
        <v>258.98685572363706</v>
      </c>
      <c r="P104" s="21" t="b">
        <f t="shared" si="25"/>
        <v>1</v>
      </c>
      <c r="Q104" s="21" t="b">
        <f t="shared" si="26"/>
        <v>0</v>
      </c>
      <c r="R104" s="1" t="b">
        <f t="shared" si="27"/>
        <v>0</v>
      </c>
      <c r="S104" s="1">
        <f t="shared" si="34"/>
        <v>114.29376831685929</v>
      </c>
      <c r="T104" s="1">
        <f t="shared" si="35"/>
        <v>100</v>
      </c>
    </row>
    <row r="105" spans="2:20">
      <c r="B105" s="1">
        <f t="shared" si="19"/>
        <v>1733.5709467871995</v>
      </c>
      <c r="E105" s="1">
        <f t="shared" si="28"/>
        <v>2.4185296331786739</v>
      </c>
      <c r="F105" s="1">
        <f t="shared" si="29"/>
        <v>265.66637569193188</v>
      </c>
      <c r="G105" s="21">
        <f t="shared" si="30"/>
        <v>265.66637569193188</v>
      </c>
      <c r="H105" s="21">
        <f t="shared" si="31"/>
        <v>100</v>
      </c>
      <c r="I105" s="21">
        <f t="shared" si="32"/>
        <v>100</v>
      </c>
      <c r="J105" s="21">
        <f t="shared" si="20"/>
        <v>-0.16734922261871094</v>
      </c>
      <c r="K105" s="21">
        <f t="shared" si="21"/>
        <v>100</v>
      </c>
      <c r="L105" s="21">
        <f t="shared" si="22"/>
        <v>100</v>
      </c>
      <c r="M105" s="21">
        <f t="shared" si="33"/>
        <v>100</v>
      </c>
      <c r="N105" s="21">
        <f t="shared" si="23"/>
        <v>2.4278316702293612</v>
      </c>
      <c r="O105" s="21">
        <f t="shared" si="24"/>
        <v>267.34928921933067</v>
      </c>
      <c r="P105" s="21" t="b">
        <f t="shared" si="25"/>
        <v>1</v>
      </c>
      <c r="Q105" s="21" t="b">
        <f t="shared" si="26"/>
        <v>0</v>
      </c>
      <c r="R105" s="1" t="b">
        <f t="shared" si="27"/>
        <v>0</v>
      </c>
      <c r="S105" s="1">
        <f t="shared" si="34"/>
        <v>115.79376831685929</v>
      </c>
      <c r="T105" s="1">
        <f t="shared" si="35"/>
        <v>100</v>
      </c>
    </row>
    <row r="106" spans="2:20">
      <c r="B106" s="1">
        <f t="shared" si="19"/>
        <v>1738.5709467871995</v>
      </c>
      <c r="E106" s="1">
        <f t="shared" si="28"/>
        <v>2.4650398184321101</v>
      </c>
      <c r="F106" s="1">
        <f t="shared" si="29"/>
        <v>274.133077470226</v>
      </c>
      <c r="G106" s="21">
        <f t="shared" si="30"/>
        <v>274.133077470226</v>
      </c>
      <c r="H106" s="21">
        <f t="shared" si="31"/>
        <v>100</v>
      </c>
      <c r="I106" s="21">
        <f t="shared" si="32"/>
        <v>100</v>
      </c>
      <c r="J106" s="21">
        <f t="shared" si="20"/>
        <v>-0.16734922261871094</v>
      </c>
      <c r="K106" s="21">
        <f t="shared" si="21"/>
        <v>100</v>
      </c>
      <c r="L106" s="21">
        <f t="shared" si="22"/>
        <v>100</v>
      </c>
      <c r="M106" s="21">
        <f t="shared" si="33"/>
        <v>100</v>
      </c>
      <c r="N106" s="21">
        <f t="shared" si="23"/>
        <v>2.4743418554827969</v>
      </c>
      <c r="O106" s="21">
        <f t="shared" si="24"/>
        <v>275.84205806827481</v>
      </c>
      <c r="P106" s="21" t="b">
        <f t="shared" si="25"/>
        <v>1</v>
      </c>
      <c r="Q106" s="21" t="b">
        <f t="shared" si="26"/>
        <v>0</v>
      </c>
      <c r="R106" s="1" t="b">
        <f t="shared" si="27"/>
        <v>0</v>
      </c>
      <c r="S106" s="1">
        <f t="shared" si="34"/>
        <v>117.29376831685929</v>
      </c>
      <c r="T106" s="1">
        <f t="shared" si="35"/>
        <v>100</v>
      </c>
    </row>
    <row r="107" spans="2:20">
      <c r="B107" s="1">
        <f t="shared" si="19"/>
        <v>1743.5709467871995</v>
      </c>
      <c r="E107" s="1">
        <f t="shared" si="28"/>
        <v>2.5115500036855458</v>
      </c>
      <c r="F107" s="1">
        <f t="shared" si="29"/>
        <v>282.73011460177065</v>
      </c>
      <c r="G107" s="21">
        <f t="shared" si="30"/>
        <v>282.73011460177065</v>
      </c>
      <c r="H107" s="21">
        <f t="shared" si="31"/>
        <v>100</v>
      </c>
      <c r="I107" s="21">
        <f t="shared" si="32"/>
        <v>100</v>
      </c>
      <c r="J107" s="21">
        <f t="shared" si="20"/>
        <v>-0.16734922261871094</v>
      </c>
      <c r="K107" s="21">
        <f t="shared" si="21"/>
        <v>100</v>
      </c>
      <c r="L107" s="21">
        <f t="shared" si="22"/>
        <v>100</v>
      </c>
      <c r="M107" s="21">
        <f t="shared" si="33"/>
        <v>100</v>
      </c>
      <c r="N107" s="21">
        <f t="shared" si="23"/>
        <v>2.5208520407362331</v>
      </c>
      <c r="O107" s="21">
        <f t="shared" si="24"/>
        <v>284.4651622704697</v>
      </c>
      <c r="P107" s="21" t="b">
        <f t="shared" si="25"/>
        <v>1</v>
      </c>
      <c r="Q107" s="21" t="b">
        <f t="shared" si="26"/>
        <v>0</v>
      </c>
      <c r="R107" s="1" t="b">
        <f t="shared" si="27"/>
        <v>0</v>
      </c>
      <c r="S107" s="1">
        <f t="shared" si="34"/>
        <v>118.79376831685929</v>
      </c>
      <c r="T107" s="1">
        <f t="shared" si="35"/>
        <v>100</v>
      </c>
    </row>
    <row r="108" spans="2:20">
      <c r="B108" s="1">
        <f t="shared" si="19"/>
        <v>1748.5709467871995</v>
      </c>
      <c r="E108" s="1">
        <f t="shared" si="28"/>
        <v>2.558060188938982</v>
      </c>
      <c r="F108" s="1">
        <f t="shared" si="29"/>
        <v>291.45748708656606</v>
      </c>
      <c r="G108" s="21">
        <f t="shared" si="30"/>
        <v>291.45748708656606</v>
      </c>
      <c r="H108" s="21">
        <f t="shared" si="31"/>
        <v>100</v>
      </c>
      <c r="I108" s="21">
        <f t="shared" si="32"/>
        <v>100</v>
      </c>
      <c r="J108" s="21">
        <f t="shared" si="20"/>
        <v>-0.16734922261871094</v>
      </c>
      <c r="K108" s="21">
        <f t="shared" si="21"/>
        <v>100</v>
      </c>
      <c r="L108" s="21">
        <f t="shared" si="22"/>
        <v>100</v>
      </c>
      <c r="M108" s="21">
        <f t="shared" si="33"/>
        <v>100</v>
      </c>
      <c r="N108" s="21">
        <f t="shared" si="23"/>
        <v>2.5673622259896693</v>
      </c>
      <c r="O108" s="21">
        <f t="shared" si="24"/>
        <v>293.21860182591524</v>
      </c>
      <c r="P108" s="21" t="b">
        <f t="shared" si="25"/>
        <v>1</v>
      </c>
      <c r="Q108" s="21" t="b">
        <f t="shared" si="26"/>
        <v>0</v>
      </c>
      <c r="R108" s="1" t="b">
        <f t="shared" si="27"/>
        <v>0</v>
      </c>
      <c r="S108" s="1">
        <f t="shared" si="34"/>
        <v>120.29376831685929</v>
      </c>
      <c r="T108" s="1">
        <f t="shared" si="35"/>
        <v>100</v>
      </c>
    </row>
    <row r="109" spans="2:20">
      <c r="B109" s="1">
        <f t="shared" si="19"/>
        <v>1753.5709467871995</v>
      </c>
      <c r="E109" s="1">
        <f t="shared" si="28"/>
        <v>2.6045703741924182</v>
      </c>
      <c r="F109" s="1">
        <f t="shared" si="29"/>
        <v>300.31519492461206</v>
      </c>
      <c r="G109" s="21">
        <f t="shared" si="30"/>
        <v>300.31519492461206</v>
      </c>
      <c r="H109" s="21">
        <f t="shared" si="31"/>
        <v>100</v>
      </c>
      <c r="I109" s="21">
        <f t="shared" si="32"/>
        <v>100</v>
      </c>
      <c r="J109" s="21">
        <f t="shared" si="20"/>
        <v>-0.16734922261871094</v>
      </c>
      <c r="K109" s="21">
        <f t="shared" si="21"/>
        <v>100</v>
      </c>
      <c r="L109" s="21">
        <f t="shared" si="22"/>
        <v>100</v>
      </c>
      <c r="M109" s="21">
        <f t="shared" si="33"/>
        <v>100</v>
      </c>
      <c r="N109" s="21">
        <f t="shared" si="23"/>
        <v>2.6138724112431051</v>
      </c>
      <c r="O109" s="21">
        <f t="shared" si="24"/>
        <v>302.10237673461125</v>
      </c>
      <c r="P109" s="21" t="b">
        <f t="shared" si="25"/>
        <v>1</v>
      </c>
      <c r="Q109" s="21" t="b">
        <f t="shared" si="26"/>
        <v>0</v>
      </c>
      <c r="R109" s="1" t="b">
        <f t="shared" si="27"/>
        <v>0</v>
      </c>
      <c r="S109" s="1">
        <f t="shared" si="34"/>
        <v>121.79376831685929</v>
      </c>
      <c r="T109" s="1">
        <f t="shared" si="35"/>
        <v>100</v>
      </c>
    </row>
    <row r="110" spans="2:20">
      <c r="B110" s="1">
        <f t="shared" si="19"/>
        <v>1758.5709467871995</v>
      </c>
      <c r="E110" s="1">
        <f t="shared" si="28"/>
        <v>2.651080559445854</v>
      </c>
      <c r="F110" s="1">
        <f t="shared" si="29"/>
        <v>309.30323811590858</v>
      </c>
      <c r="G110" s="21">
        <f t="shared" si="30"/>
        <v>309.30323811590858</v>
      </c>
      <c r="H110" s="21">
        <f t="shared" si="31"/>
        <v>100</v>
      </c>
      <c r="I110" s="21">
        <f t="shared" si="32"/>
        <v>100</v>
      </c>
      <c r="J110" s="21">
        <f t="shared" si="20"/>
        <v>-0.16734922261871094</v>
      </c>
      <c r="K110" s="21">
        <f t="shared" si="21"/>
        <v>100</v>
      </c>
      <c r="L110" s="21">
        <f t="shared" si="22"/>
        <v>100</v>
      </c>
      <c r="M110" s="21">
        <f t="shared" si="33"/>
        <v>100</v>
      </c>
      <c r="N110" s="21">
        <f t="shared" si="23"/>
        <v>2.6603825964965413</v>
      </c>
      <c r="O110" s="21">
        <f t="shared" si="24"/>
        <v>311.11648699655797</v>
      </c>
      <c r="P110" s="21" t="b">
        <f t="shared" si="25"/>
        <v>1</v>
      </c>
      <c r="Q110" s="21" t="b">
        <f t="shared" si="26"/>
        <v>0</v>
      </c>
      <c r="R110" s="1" t="b">
        <f t="shared" si="27"/>
        <v>0</v>
      </c>
      <c r="S110" s="1">
        <f t="shared" si="34"/>
        <v>123.29376831685929</v>
      </c>
      <c r="T110" s="1">
        <f t="shared" si="35"/>
        <v>100</v>
      </c>
    </row>
    <row r="111" spans="2:20">
      <c r="B111" s="1">
        <f t="shared" si="19"/>
        <v>1763.5709467871995</v>
      </c>
      <c r="E111" s="1">
        <f t="shared" si="28"/>
        <v>2.6975907446992902</v>
      </c>
      <c r="F111" s="1">
        <f t="shared" si="29"/>
        <v>318.42161666045581</v>
      </c>
      <c r="G111" s="21">
        <f t="shared" si="30"/>
        <v>318.42161666045581</v>
      </c>
      <c r="H111" s="21">
        <f t="shared" si="31"/>
        <v>100</v>
      </c>
      <c r="I111" s="21">
        <f t="shared" si="32"/>
        <v>100</v>
      </c>
      <c r="J111" s="21">
        <f t="shared" si="20"/>
        <v>-0.16734922261871094</v>
      </c>
      <c r="K111" s="21">
        <f t="shared" si="21"/>
        <v>100</v>
      </c>
      <c r="L111" s="21">
        <f t="shared" si="22"/>
        <v>100</v>
      </c>
      <c r="M111" s="21">
        <f t="shared" si="33"/>
        <v>100</v>
      </c>
      <c r="N111" s="21">
        <f t="shared" si="23"/>
        <v>2.7068927817499775</v>
      </c>
      <c r="O111" s="21">
        <f t="shared" si="24"/>
        <v>320.26093261175532</v>
      </c>
      <c r="P111" s="21" t="b">
        <f t="shared" si="25"/>
        <v>1</v>
      </c>
      <c r="Q111" s="21" t="b">
        <f t="shared" si="26"/>
        <v>0</v>
      </c>
      <c r="R111" s="1" t="b">
        <f t="shared" si="27"/>
        <v>0</v>
      </c>
      <c r="S111" s="1">
        <f t="shared" si="34"/>
        <v>124.79376831685929</v>
      </c>
      <c r="T111" s="1">
        <f t="shared" si="35"/>
        <v>100</v>
      </c>
    </row>
    <row r="112" spans="2:20">
      <c r="B112" s="1">
        <f t="shared" si="19"/>
        <v>1768.5709467871995</v>
      </c>
      <c r="E112" s="1">
        <f t="shared" si="28"/>
        <v>2.7441009299527264</v>
      </c>
      <c r="F112" s="1">
        <f t="shared" si="29"/>
        <v>327.67033055825368</v>
      </c>
      <c r="G112" s="21">
        <f t="shared" si="30"/>
        <v>327.67033055825368</v>
      </c>
      <c r="H112" s="21">
        <f t="shared" si="31"/>
        <v>100</v>
      </c>
      <c r="I112" s="21">
        <f t="shared" si="32"/>
        <v>100</v>
      </c>
      <c r="J112" s="21">
        <f t="shared" si="20"/>
        <v>-0.16734922261871094</v>
      </c>
      <c r="K112" s="21">
        <f t="shared" si="21"/>
        <v>100</v>
      </c>
      <c r="L112" s="21">
        <f t="shared" si="22"/>
        <v>100</v>
      </c>
      <c r="M112" s="21">
        <f t="shared" si="33"/>
        <v>100</v>
      </c>
      <c r="N112" s="21">
        <f t="shared" si="23"/>
        <v>2.7534029670034132</v>
      </c>
      <c r="O112" s="21">
        <f t="shared" si="24"/>
        <v>329.53571358020326</v>
      </c>
      <c r="P112" s="21" t="b">
        <f t="shared" si="25"/>
        <v>1</v>
      </c>
      <c r="Q112" s="21" t="b">
        <f t="shared" si="26"/>
        <v>0</v>
      </c>
      <c r="R112" s="1" t="b">
        <f t="shared" si="27"/>
        <v>0</v>
      </c>
      <c r="S112" s="1">
        <f t="shared" si="34"/>
        <v>126.29376831685929</v>
      </c>
      <c r="T112" s="1">
        <f t="shared" si="35"/>
        <v>100</v>
      </c>
    </row>
    <row r="113" spans="1:20">
      <c r="B113" s="1">
        <f t="shared" si="19"/>
        <v>1773.5709467871995</v>
      </c>
      <c r="E113" s="1">
        <f t="shared" si="28"/>
        <v>2.7906111152061621</v>
      </c>
      <c r="F113" s="1">
        <f t="shared" si="29"/>
        <v>337.04937980930208</v>
      </c>
      <c r="G113" s="21">
        <f t="shared" si="30"/>
        <v>337.04937980930208</v>
      </c>
      <c r="H113" s="21">
        <f t="shared" si="31"/>
        <v>100</v>
      </c>
      <c r="I113" s="21">
        <f t="shared" si="32"/>
        <v>100</v>
      </c>
      <c r="J113" s="21">
        <f t="shared" si="20"/>
        <v>-0.16734922261871094</v>
      </c>
      <c r="K113" s="21">
        <f t="shared" si="21"/>
        <v>100</v>
      </c>
      <c r="L113" s="21">
        <f t="shared" si="22"/>
        <v>100</v>
      </c>
      <c r="M113" s="21">
        <f t="shared" si="33"/>
        <v>100</v>
      </c>
      <c r="N113" s="21">
        <f t="shared" si="23"/>
        <v>2.7999131522568494</v>
      </c>
      <c r="O113" s="21">
        <f t="shared" si="24"/>
        <v>338.94082990190185</v>
      </c>
      <c r="P113" s="21" t="b">
        <f t="shared" si="25"/>
        <v>1</v>
      </c>
      <c r="Q113" s="21" t="b">
        <f t="shared" si="26"/>
        <v>0</v>
      </c>
      <c r="R113" s="1" t="b">
        <f t="shared" si="27"/>
        <v>0</v>
      </c>
      <c r="S113" s="1">
        <f t="shared" si="34"/>
        <v>127.79376831685929</v>
      </c>
      <c r="T113" s="1">
        <f t="shared" si="35"/>
        <v>100</v>
      </c>
    </row>
    <row r="114" spans="1:20">
      <c r="B114" s="1">
        <f t="shared" si="19"/>
        <v>1778.5709467871995</v>
      </c>
      <c r="E114" s="1">
        <f t="shared" si="28"/>
        <v>2.8371213004595983</v>
      </c>
      <c r="F114" s="1">
        <f t="shared" si="29"/>
        <v>346.55876441360118</v>
      </c>
      <c r="G114" s="21">
        <f t="shared" si="30"/>
        <v>346.55876441360118</v>
      </c>
      <c r="H114" s="21">
        <f t="shared" si="31"/>
        <v>100</v>
      </c>
      <c r="I114" s="21">
        <f t="shared" si="32"/>
        <v>100</v>
      </c>
      <c r="J114" s="21">
        <f t="shared" si="20"/>
        <v>-0.16734922261871094</v>
      </c>
      <c r="K114" s="21">
        <f t="shared" si="21"/>
        <v>100</v>
      </c>
      <c r="L114" s="21">
        <f t="shared" si="22"/>
        <v>100</v>
      </c>
      <c r="M114" s="21">
        <f t="shared" si="33"/>
        <v>100</v>
      </c>
      <c r="N114" s="21">
        <f t="shared" si="23"/>
        <v>2.8464233375102856</v>
      </c>
      <c r="O114" s="21">
        <f t="shared" si="24"/>
        <v>348.47628157685108</v>
      </c>
      <c r="P114" s="21" t="b">
        <f t="shared" si="25"/>
        <v>1</v>
      </c>
      <c r="Q114" s="21" t="b">
        <f t="shared" si="26"/>
        <v>0</v>
      </c>
      <c r="R114" s="1" t="b">
        <f t="shared" si="27"/>
        <v>0</v>
      </c>
      <c r="S114" s="1">
        <f t="shared" si="34"/>
        <v>129.29376831685929</v>
      </c>
      <c r="T114" s="1">
        <f t="shared" si="35"/>
        <v>100</v>
      </c>
    </row>
    <row r="115" spans="1:20">
      <c r="B115" s="1">
        <f t="shared" si="19"/>
        <v>1783.5709467871995</v>
      </c>
      <c r="E115" s="1">
        <f t="shared" si="28"/>
        <v>2.8836314857130341</v>
      </c>
      <c r="F115" s="1">
        <f t="shared" si="29"/>
        <v>356.19848437115081</v>
      </c>
      <c r="G115" s="21">
        <f t="shared" si="30"/>
        <v>356.19848437115081</v>
      </c>
      <c r="H115" s="21">
        <f t="shared" si="31"/>
        <v>100</v>
      </c>
      <c r="I115" s="21">
        <f t="shared" si="32"/>
        <v>100</v>
      </c>
      <c r="J115" s="21">
        <f t="shared" si="20"/>
        <v>-0.16734922261871094</v>
      </c>
      <c r="K115" s="21">
        <f t="shared" si="21"/>
        <v>100</v>
      </c>
      <c r="L115" s="21">
        <f t="shared" si="22"/>
        <v>100</v>
      </c>
      <c r="M115" s="21">
        <f t="shared" si="33"/>
        <v>100</v>
      </c>
      <c r="N115" s="21">
        <f t="shared" si="23"/>
        <v>2.8929335227637214</v>
      </c>
      <c r="O115" s="21">
        <f t="shared" si="24"/>
        <v>358.14206860505089</v>
      </c>
      <c r="P115" s="21" t="b">
        <f t="shared" si="25"/>
        <v>1</v>
      </c>
      <c r="Q115" s="21" t="b">
        <f t="shared" si="26"/>
        <v>0</v>
      </c>
      <c r="R115" s="1" t="b">
        <f t="shared" si="27"/>
        <v>0</v>
      </c>
      <c r="S115" s="1">
        <f t="shared" si="34"/>
        <v>130.79376831685929</v>
      </c>
      <c r="T115" s="1">
        <f t="shared" si="35"/>
        <v>100</v>
      </c>
    </row>
    <row r="116" spans="1:20">
      <c r="B116" s="1">
        <f t="shared" si="19"/>
        <v>1788.5709467871995</v>
      </c>
      <c r="E116" s="1">
        <f t="shared" si="28"/>
        <v>2.9301416709664703</v>
      </c>
      <c r="F116" s="1">
        <f t="shared" si="29"/>
        <v>365.9685396819512</v>
      </c>
      <c r="G116" s="21">
        <f t="shared" si="30"/>
        <v>365.9685396819512</v>
      </c>
      <c r="H116" s="21">
        <f t="shared" si="31"/>
        <v>100</v>
      </c>
      <c r="I116" s="21">
        <f t="shared" si="32"/>
        <v>100</v>
      </c>
      <c r="J116" s="21">
        <f t="shared" si="20"/>
        <v>-0.16734922261871094</v>
      </c>
      <c r="K116" s="21">
        <f t="shared" si="21"/>
        <v>100</v>
      </c>
      <c r="L116" s="21">
        <f t="shared" si="22"/>
        <v>100</v>
      </c>
      <c r="M116" s="21">
        <f t="shared" si="33"/>
        <v>100</v>
      </c>
      <c r="N116" s="21">
        <f t="shared" si="23"/>
        <v>2.9394437080171576</v>
      </c>
      <c r="O116" s="21">
        <f t="shared" si="24"/>
        <v>367.93819098650135</v>
      </c>
      <c r="P116" s="21" t="b">
        <f t="shared" si="25"/>
        <v>1</v>
      </c>
      <c r="Q116" s="21" t="b">
        <f t="shared" si="26"/>
        <v>0</v>
      </c>
      <c r="R116" s="1" t="b">
        <f t="shared" si="27"/>
        <v>0</v>
      </c>
      <c r="S116" s="1">
        <f t="shared" si="34"/>
        <v>132.29376831685929</v>
      </c>
      <c r="T116" s="1">
        <f t="shared" si="35"/>
        <v>100</v>
      </c>
    </row>
    <row r="117" spans="1:20">
      <c r="B117" s="1">
        <f t="shared" si="19"/>
        <v>1793.5709467871995</v>
      </c>
      <c r="E117" s="1">
        <f t="shared" si="28"/>
        <v>2.9766518562199065</v>
      </c>
      <c r="F117" s="1">
        <f t="shared" si="29"/>
        <v>375.86893034600217</v>
      </c>
      <c r="G117" s="21">
        <f t="shared" si="30"/>
        <v>375.86893034600217</v>
      </c>
      <c r="H117" s="21">
        <f t="shared" si="31"/>
        <v>100</v>
      </c>
      <c r="I117" s="21">
        <f t="shared" si="32"/>
        <v>100</v>
      </c>
      <c r="J117" s="21">
        <f t="shared" si="20"/>
        <v>-0.16734922261871094</v>
      </c>
      <c r="K117" s="21">
        <f t="shared" si="21"/>
        <v>100</v>
      </c>
      <c r="L117" s="21">
        <f t="shared" si="22"/>
        <v>100</v>
      </c>
      <c r="M117" s="21">
        <f t="shared" si="33"/>
        <v>100</v>
      </c>
      <c r="N117" s="21">
        <f t="shared" si="23"/>
        <v>2.9859538932705934</v>
      </c>
      <c r="O117" s="21">
        <f t="shared" si="24"/>
        <v>377.8646487212024</v>
      </c>
      <c r="P117" s="21" t="b">
        <f t="shared" si="25"/>
        <v>1</v>
      </c>
      <c r="Q117" s="21" t="b">
        <f t="shared" si="26"/>
        <v>0</v>
      </c>
      <c r="R117" s="1" t="b">
        <f t="shared" si="27"/>
        <v>0</v>
      </c>
      <c r="S117" s="1">
        <f t="shared" si="34"/>
        <v>133.79376831685929</v>
      </c>
      <c r="T117" s="1">
        <f t="shared" si="35"/>
        <v>100</v>
      </c>
    </row>
    <row r="118" spans="1:20">
      <c r="B118" s="1">
        <f t="shared" si="19"/>
        <v>1798.5709467871995</v>
      </c>
      <c r="E118" s="1">
        <f t="shared" si="28"/>
        <v>3.0231620414733422</v>
      </c>
      <c r="F118" s="1">
        <f t="shared" si="29"/>
        <v>385.89965636330373</v>
      </c>
      <c r="G118" s="21">
        <f t="shared" si="30"/>
        <v>385.89965636330373</v>
      </c>
      <c r="H118" s="21">
        <f t="shared" si="31"/>
        <v>100</v>
      </c>
      <c r="I118" s="21">
        <f t="shared" si="32"/>
        <v>100</v>
      </c>
      <c r="J118" s="21">
        <f t="shared" si="20"/>
        <v>-0.16734922261871094</v>
      </c>
      <c r="K118" s="21">
        <f t="shared" si="21"/>
        <v>100</v>
      </c>
      <c r="L118" s="21">
        <f t="shared" si="22"/>
        <v>100</v>
      </c>
      <c r="M118" s="21">
        <f t="shared" si="33"/>
        <v>100</v>
      </c>
      <c r="N118" s="21">
        <f t="shared" si="23"/>
        <v>3.0324640785240295</v>
      </c>
      <c r="O118" s="21">
        <f t="shared" si="24"/>
        <v>387.92144180915415</v>
      </c>
      <c r="P118" s="21" t="b">
        <f t="shared" si="25"/>
        <v>1</v>
      </c>
      <c r="Q118" s="21" t="b">
        <f t="shared" si="26"/>
        <v>0</v>
      </c>
      <c r="R118" s="1" t="b">
        <f t="shared" si="27"/>
        <v>0</v>
      </c>
      <c r="S118" s="1">
        <f t="shared" si="34"/>
        <v>135.29376831685929</v>
      </c>
      <c r="T118" s="1">
        <f t="shared" si="35"/>
        <v>100</v>
      </c>
    </row>
    <row r="119" spans="1:20">
      <c r="B119" s="1">
        <f>B118+5</f>
        <v>1803.5709467871995</v>
      </c>
      <c r="E119" s="1">
        <f t="shared" si="28"/>
        <v>3.0696722267267784</v>
      </c>
      <c r="F119" s="1">
        <f t="shared" si="29"/>
        <v>396.06071773385594</v>
      </c>
      <c r="G119" s="21">
        <f t="shared" si="30"/>
        <v>396.06071773385594</v>
      </c>
      <c r="H119" s="21">
        <f t="shared" si="31"/>
        <v>100</v>
      </c>
      <c r="I119" s="21">
        <f t="shared" si="32"/>
        <v>100</v>
      </c>
      <c r="J119" s="21">
        <f t="shared" si="20"/>
        <v>-0.16734922261871094</v>
      </c>
      <c r="K119" s="21">
        <f t="shared" si="21"/>
        <v>100</v>
      </c>
      <c r="L119" s="21">
        <f t="shared" si="22"/>
        <v>100</v>
      </c>
      <c r="M119" s="21">
        <f t="shared" si="33"/>
        <v>100</v>
      </c>
      <c r="N119" s="21">
        <f t="shared" si="23"/>
        <v>3.0789742637774657</v>
      </c>
      <c r="O119" s="21">
        <f t="shared" si="24"/>
        <v>398.10857025035654</v>
      </c>
      <c r="P119" s="21" t="b">
        <f t="shared" si="25"/>
        <v>1</v>
      </c>
      <c r="Q119" s="21" t="b">
        <f t="shared" si="26"/>
        <v>0</v>
      </c>
      <c r="R119" s="1" t="b">
        <f t="shared" si="27"/>
        <v>0</v>
      </c>
      <c r="S119" s="1">
        <f t="shared" si="34"/>
        <v>136.79376831685929</v>
      </c>
      <c r="T119" s="1">
        <f t="shared" si="35"/>
        <v>100</v>
      </c>
    </row>
    <row r="120" spans="1:20">
      <c r="B120" s="1">
        <f>B119+5</f>
        <v>1808.5709467871995</v>
      </c>
      <c r="E120" s="1">
        <f t="shared" si="28"/>
        <v>3.1161824119802146</v>
      </c>
      <c r="F120" s="1">
        <f t="shared" si="29"/>
        <v>406.35211445765884</v>
      </c>
      <c r="G120" s="21">
        <f t="shared" si="30"/>
        <v>406.35211445765884</v>
      </c>
      <c r="H120" s="21">
        <f t="shared" si="31"/>
        <v>100</v>
      </c>
      <c r="I120" s="21">
        <f t="shared" si="32"/>
        <v>100</v>
      </c>
      <c r="J120" s="21">
        <f t="shared" si="20"/>
        <v>-0.16734922261871094</v>
      </c>
      <c r="K120" s="21">
        <f t="shared" si="21"/>
        <v>100</v>
      </c>
      <c r="L120" s="21">
        <f t="shared" si="22"/>
        <v>100</v>
      </c>
      <c r="M120" s="21">
        <f t="shared" si="33"/>
        <v>100</v>
      </c>
      <c r="N120" s="21">
        <f t="shared" si="23"/>
        <v>3.1254844490309015</v>
      </c>
      <c r="O120" s="21">
        <f t="shared" si="24"/>
        <v>408.4260340448094</v>
      </c>
      <c r="P120" s="21" t="b">
        <f t="shared" si="25"/>
        <v>1</v>
      </c>
      <c r="Q120" s="21" t="b">
        <f t="shared" si="26"/>
        <v>0</v>
      </c>
      <c r="R120" s="1" t="b">
        <f t="shared" si="27"/>
        <v>0</v>
      </c>
      <c r="S120" s="1">
        <f t="shared" si="34"/>
        <v>138.29376831685929</v>
      </c>
      <c r="T120" s="1">
        <f t="shared" si="35"/>
        <v>100</v>
      </c>
    </row>
    <row r="121" spans="1:20">
      <c r="B121" s="1">
        <f>B120+5</f>
        <v>1813.5709467871995</v>
      </c>
      <c r="E121" s="1">
        <f t="shared" si="28"/>
        <v>3.1626925972336504</v>
      </c>
      <c r="F121" s="1">
        <f t="shared" si="29"/>
        <v>416.77384653471222</v>
      </c>
      <c r="G121" s="21">
        <f t="shared" si="30"/>
        <v>416.77384653471222</v>
      </c>
      <c r="H121" s="21">
        <f t="shared" si="31"/>
        <v>100</v>
      </c>
      <c r="I121" s="21">
        <f t="shared" si="32"/>
        <v>100</v>
      </c>
      <c r="J121" s="21">
        <f t="shared" si="20"/>
        <v>-0.16734922261871094</v>
      </c>
      <c r="K121" s="21">
        <f t="shared" si="21"/>
        <v>100</v>
      </c>
      <c r="L121" s="21">
        <f t="shared" si="22"/>
        <v>100</v>
      </c>
      <c r="M121" s="21">
        <f t="shared" si="33"/>
        <v>100</v>
      </c>
      <c r="N121" s="21">
        <f t="shared" si="23"/>
        <v>3.1719946342843377</v>
      </c>
      <c r="O121" s="21">
        <f t="shared" si="24"/>
        <v>418.87383319251296</v>
      </c>
      <c r="P121" s="21" t="b">
        <f t="shared" si="25"/>
        <v>1</v>
      </c>
      <c r="Q121" s="21" t="b">
        <f t="shared" si="26"/>
        <v>0</v>
      </c>
      <c r="R121" s="1" t="b">
        <f t="shared" si="27"/>
        <v>0</v>
      </c>
      <c r="S121" s="1">
        <f t="shared" si="34"/>
        <v>139.79376831685929</v>
      </c>
      <c r="T121" s="1">
        <f t="shared" si="35"/>
        <v>100</v>
      </c>
    </row>
    <row r="122" spans="1:20">
      <c r="B122" s="1">
        <f>B121+5</f>
        <v>1818.5709467871995</v>
      </c>
      <c r="E122" s="1">
        <f t="shared" si="28"/>
        <v>3.2092027824870866</v>
      </c>
      <c r="F122" s="1">
        <f t="shared" si="29"/>
        <v>427.3259139650163</v>
      </c>
      <c r="G122" s="21">
        <f t="shared" si="30"/>
        <v>427.3259139650163</v>
      </c>
      <c r="H122" s="21">
        <f t="shared" si="31"/>
        <v>100</v>
      </c>
      <c r="I122" s="21">
        <f t="shared" si="32"/>
        <v>100</v>
      </c>
      <c r="J122" s="21">
        <f t="shared" si="20"/>
        <v>-0.16734922261871094</v>
      </c>
      <c r="K122" s="21">
        <f t="shared" si="21"/>
        <v>100</v>
      </c>
      <c r="L122" s="21">
        <f t="shared" si="22"/>
        <v>100</v>
      </c>
      <c r="M122" s="21">
        <f t="shared" si="33"/>
        <v>100</v>
      </c>
      <c r="N122" s="21">
        <f t="shared" si="23"/>
        <v>3.2185048195377739</v>
      </c>
      <c r="O122" s="21">
        <f t="shared" si="24"/>
        <v>429.45196769346728</v>
      </c>
      <c r="P122" s="21" t="b">
        <f t="shared" si="25"/>
        <v>1</v>
      </c>
      <c r="Q122" s="21" t="b">
        <f t="shared" si="26"/>
        <v>0</v>
      </c>
      <c r="R122" s="1" t="b">
        <f t="shared" si="27"/>
        <v>0</v>
      </c>
      <c r="S122" s="1">
        <f t="shared" si="34"/>
        <v>141.29376831685929</v>
      </c>
      <c r="T122" s="1">
        <f t="shared" si="35"/>
        <v>100</v>
      </c>
    </row>
    <row r="123" spans="1:20">
      <c r="B123" s="1">
        <f>B122+5</f>
        <v>1823.5709467871995</v>
      </c>
      <c r="E123" s="1">
        <f t="shared" si="28"/>
        <v>3.2557129677405228</v>
      </c>
      <c r="F123" s="1">
        <f t="shared" si="29"/>
        <v>438.00831674857102</v>
      </c>
      <c r="G123" s="21">
        <f t="shared" si="30"/>
        <v>438.00831674857102</v>
      </c>
      <c r="H123" s="21">
        <f t="shared" si="31"/>
        <v>100</v>
      </c>
      <c r="I123" s="21">
        <f t="shared" si="32"/>
        <v>100</v>
      </c>
      <c r="J123" s="21">
        <f t="shared" si="20"/>
        <v>-0.16734922261871094</v>
      </c>
      <c r="K123" s="21">
        <f t="shared" si="21"/>
        <v>100</v>
      </c>
      <c r="L123" s="21">
        <f t="shared" si="22"/>
        <v>100</v>
      </c>
      <c r="M123" s="21">
        <f t="shared" si="33"/>
        <v>100</v>
      </c>
      <c r="N123" s="21">
        <f t="shared" si="23"/>
        <v>3.2650150047912097</v>
      </c>
      <c r="O123" s="21">
        <f t="shared" si="24"/>
        <v>440.16043754767196</v>
      </c>
      <c r="P123" s="21" t="b">
        <f t="shared" si="25"/>
        <v>1</v>
      </c>
      <c r="Q123" s="21" t="b">
        <f t="shared" si="26"/>
        <v>0</v>
      </c>
      <c r="R123" s="1" t="b">
        <f t="shared" si="27"/>
        <v>0</v>
      </c>
      <c r="S123" s="1">
        <f t="shared" si="34"/>
        <v>142.79376831685929</v>
      </c>
      <c r="T123" s="1">
        <f t="shared" si="35"/>
        <v>100</v>
      </c>
    </row>
    <row r="124" spans="1:20">
      <c r="A124" s="1" t="s">
        <v>101</v>
      </c>
      <c r="B124" s="1">
        <f>K8</f>
        <v>1581.0742812236199</v>
      </c>
      <c r="E124" s="1">
        <f t="shared" si="28"/>
        <v>1</v>
      </c>
      <c r="F124" s="1">
        <f t="shared" si="29"/>
        <v>70.044768647785389</v>
      </c>
      <c r="G124" s="21">
        <f t="shared" si="30"/>
        <v>70.044768647785389</v>
      </c>
      <c r="H124" s="21">
        <f t="shared" si="31"/>
        <v>70.044768647785389</v>
      </c>
      <c r="I124" s="21">
        <f t="shared" si="32"/>
        <v>70.044768647785389</v>
      </c>
      <c r="J124" s="21">
        <f t="shared" si="20"/>
        <v>-0.16734922261871094</v>
      </c>
      <c r="K124" s="21">
        <f t="shared" si="21"/>
        <v>70.044768647785389</v>
      </c>
      <c r="L124" s="21">
        <f t="shared" si="22"/>
        <v>70.044768647785389</v>
      </c>
      <c r="M124" s="21">
        <f t="shared" si="33"/>
        <v>70.044768647785389</v>
      </c>
      <c r="N124" s="21">
        <f t="shared" si="23"/>
        <v>1.0093020370506871</v>
      </c>
      <c r="O124" s="21">
        <f t="shared" si="24"/>
        <v>70.932653904153284</v>
      </c>
      <c r="P124" s="21" t="b">
        <f t="shared" si="25"/>
        <v>1</v>
      </c>
      <c r="Q124" s="21" t="b">
        <f t="shared" si="26"/>
        <v>0</v>
      </c>
      <c r="R124" s="1" t="b">
        <f t="shared" si="27"/>
        <v>0</v>
      </c>
      <c r="S124" s="1">
        <f t="shared" si="34"/>
        <v>70.044768647785389</v>
      </c>
      <c r="T124" s="1">
        <f t="shared" si="35"/>
        <v>70.044768647785389</v>
      </c>
    </row>
  </sheetData>
  <sheetProtection password="FE67" sheet="1" objects="1" scenarios="1" selectLockedCells="1" selectUnlockedCells="1"/>
  <mergeCells count="6">
    <mergeCell ref="H29:I29"/>
    <mergeCell ref="G2:H2"/>
    <mergeCell ref="H4:J4"/>
    <mergeCell ref="H6:I6"/>
    <mergeCell ref="H7:J7"/>
    <mergeCell ref="H8:J8"/>
  </mergeCells>
  <conditionalFormatting sqref="B53:B123">
    <cfRule type="cellIs" dxfId="23" priority="1" operator="greaterThan">
      <formula>$K$8</formula>
    </cfRule>
  </conditionalFormatting>
  <pageMargins left="0.75" right="0.75" top="1" bottom="1" header="0.5" footer="0.5"/>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cellIs" priority="12" operator="notBetween" id="{6A443D6A-6BDA-4C58-9D53-9CC84901076A}">
            <xm:f>range!$B$29-range!$B$31</xm:f>
            <xm:f>range!$B$30+range!$B$31</xm:f>
            <x14:dxf>
              <font>
                <color rgb="FF9C6500"/>
              </font>
              <fill>
                <patternFill>
                  <bgColor rgb="FFFFEB9C"/>
                </patternFill>
              </fill>
            </x14:dxf>
          </x14:cfRule>
          <xm:sqref>E4</xm:sqref>
        </x14:conditionalFormatting>
        <x14:conditionalFormatting xmlns:xm="http://schemas.microsoft.com/office/excel/2006/main">
          <x14:cfRule type="cellIs" priority="11" operator="notBetween" id="{0F052D09-1009-406E-A00F-C7E2D9EB1DCF}">
            <xm:f>range!$C$29-range!$C$31</xm:f>
            <xm:f>range!$C$30+range!$C$31</xm:f>
            <x14:dxf>
              <font>
                <color rgb="FF9C6500"/>
              </font>
              <fill>
                <patternFill>
                  <bgColor rgb="FFFFEB9C"/>
                </patternFill>
              </fill>
            </x14:dxf>
          </x14:cfRule>
          <xm:sqref>E5</xm:sqref>
        </x14:conditionalFormatting>
        <x14:conditionalFormatting xmlns:xm="http://schemas.microsoft.com/office/excel/2006/main">
          <x14:cfRule type="cellIs" priority="10" operator="notBetween" id="{A5AA62D3-F484-4E8F-8BCA-E5C34387B502}">
            <xm:f>range!$D$29-range!$D$31</xm:f>
            <xm:f>range!$D$30+range!$D$31</xm:f>
            <x14:dxf>
              <font>
                <color rgb="FF9C6500"/>
              </font>
              <fill>
                <patternFill>
                  <bgColor rgb="FFFFEB9C"/>
                </patternFill>
              </fill>
            </x14:dxf>
          </x14:cfRule>
          <xm:sqref>E6</xm:sqref>
        </x14:conditionalFormatting>
        <x14:conditionalFormatting xmlns:xm="http://schemas.microsoft.com/office/excel/2006/main">
          <x14:cfRule type="cellIs" priority="9" operator="notBetween" id="{81A8B7F6-314E-43D8-AF18-2BCCA1DC9396}">
            <xm:f>range!$E$29-range!$E$31</xm:f>
            <xm:f>range!$E$30+range!$E$31</xm:f>
            <x14:dxf>
              <font>
                <color rgb="FF9C0006"/>
              </font>
              <fill>
                <patternFill>
                  <bgColor rgb="FFFFC7CE"/>
                </patternFill>
              </fill>
            </x14:dxf>
          </x14:cfRule>
          <xm:sqref>E7</xm:sqref>
        </x14:conditionalFormatting>
        <x14:conditionalFormatting xmlns:xm="http://schemas.microsoft.com/office/excel/2006/main">
          <x14:cfRule type="cellIs" priority="8" operator="notBetween" id="{9DC889D5-CC8A-4F9D-BD15-9E3AE03FC68F}">
            <xm:f>range!$F$29-range!$F$31</xm:f>
            <xm:f>range!$F$30+range!$F$31</xm:f>
            <x14:dxf>
              <font>
                <color rgb="FF9C6500"/>
              </font>
              <fill>
                <patternFill>
                  <bgColor rgb="FFFFEB9C"/>
                </patternFill>
              </fill>
            </x14:dxf>
          </x14:cfRule>
          <xm:sqref>E8</xm:sqref>
        </x14:conditionalFormatting>
        <x14:conditionalFormatting xmlns:xm="http://schemas.microsoft.com/office/excel/2006/main">
          <x14:cfRule type="cellIs" priority="7" operator="notBetween" id="{2E0899D7-7064-4253-B670-F5CE78452517}">
            <xm:f>range!$G$29-range!$G$31</xm:f>
            <xm:f>range!$G$30+range!$G$31</xm:f>
            <x14:dxf>
              <font>
                <color rgb="FF9C6500"/>
              </font>
              <fill>
                <patternFill>
                  <bgColor rgb="FFFFEB9C"/>
                </patternFill>
              </fill>
            </x14:dxf>
          </x14:cfRule>
          <xm:sqref>E9</xm:sqref>
        </x14:conditionalFormatting>
        <x14:conditionalFormatting xmlns:xm="http://schemas.microsoft.com/office/excel/2006/main">
          <x14:cfRule type="cellIs" priority="6" operator="notBetween" id="{AAB0F71B-518B-4CE3-BCE3-5AA365D0D893}">
            <xm:f>range!$H$29-range!$H$31</xm:f>
            <xm:f>range!$H$30+range!$H$31</xm:f>
            <x14:dxf>
              <font>
                <color rgb="FF9C6500"/>
              </font>
              <fill>
                <patternFill>
                  <bgColor rgb="FFFFEB9C"/>
                </patternFill>
              </fill>
            </x14:dxf>
          </x14:cfRule>
          <xm:sqref>E10</xm:sqref>
        </x14:conditionalFormatting>
        <x14:conditionalFormatting xmlns:xm="http://schemas.microsoft.com/office/excel/2006/main">
          <x14:cfRule type="cellIs" priority="5" operator="notBetween" id="{78B20A58-7FA0-40DD-BA49-146EABB42FA0}">
            <xm:f>range!$I$29-range!$I$31</xm:f>
            <xm:f>range!$I$30+range!$I$31</xm:f>
            <x14:dxf>
              <font>
                <color rgb="FF9C6500"/>
              </font>
              <fill>
                <patternFill>
                  <bgColor rgb="FFFFEB9C"/>
                </patternFill>
              </fill>
            </x14:dxf>
          </x14:cfRule>
          <xm:sqref>E11</xm:sqref>
        </x14:conditionalFormatting>
        <x14:conditionalFormatting xmlns:xm="http://schemas.microsoft.com/office/excel/2006/main">
          <x14:cfRule type="cellIs" priority="4" operator="notBetween" id="{05122310-B385-494A-BB4A-F8E4744824C6}">
            <xm:f>range!$J$29-range!$J$31</xm:f>
            <xm:f>range!$J$30+range!$J$31</xm:f>
            <x14:dxf>
              <font>
                <color rgb="FF9C6500"/>
              </font>
              <fill>
                <patternFill>
                  <bgColor rgb="FFFFEB9C"/>
                </patternFill>
              </fill>
            </x14:dxf>
          </x14:cfRule>
          <xm:sqref>E12</xm:sqref>
        </x14:conditionalFormatting>
        <x14:conditionalFormatting xmlns:xm="http://schemas.microsoft.com/office/excel/2006/main">
          <x14:cfRule type="cellIs" priority="3" operator="notBetween" id="{0E59F78C-A0CD-48D7-A69D-797D204BB159}">
            <xm:f>range!$K$29-range!$K$31</xm:f>
            <xm:f>range!$K$30+range!$K$31</xm:f>
            <x14:dxf>
              <font>
                <color rgb="FF9C0006"/>
              </font>
              <fill>
                <patternFill>
                  <bgColor rgb="FFFFC7CE"/>
                </patternFill>
              </fill>
            </x14:dxf>
          </x14:cfRule>
          <xm:sqref>E13</xm:sqref>
        </x14:conditionalFormatting>
        <x14:conditionalFormatting xmlns:xm="http://schemas.microsoft.com/office/excel/2006/main">
          <x14:cfRule type="cellIs" priority="2" operator="notBetween" id="{E20C8EFB-C604-4FC1-B596-C6D330CA7213}">
            <xm:f>range!$L$29-range!$L$31</xm:f>
            <xm:f>range!$L$30+range!$L$31</xm:f>
            <x14:dxf>
              <font>
                <color rgb="FF9C6500"/>
              </font>
              <fill>
                <patternFill>
                  <bgColor rgb="FFFFEB9C"/>
                </patternFill>
              </fill>
            </x14:dxf>
          </x14:cfRule>
          <xm:sqref>E16</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U124"/>
  <sheetViews>
    <sheetView workbookViewId="0">
      <selection activeCell="E21" sqref="E21"/>
    </sheetView>
  </sheetViews>
  <sheetFormatPr baseColWidth="10" defaultColWidth="10.6640625" defaultRowHeight="15" x14ac:dyDescent="0"/>
  <cols>
    <col min="1" max="1" width="12" style="1" customWidth="1"/>
    <col min="2" max="2" width="30.1640625" style="1" bestFit="1" customWidth="1"/>
    <col min="3" max="4" width="0" style="1" hidden="1" customWidth="1"/>
    <col min="5" max="16384" width="10.6640625" style="1"/>
  </cols>
  <sheetData>
    <row r="1" spans="1:21" ht="16" thickBot="1"/>
    <row r="2" spans="1:21" ht="16" thickBot="1">
      <c r="G2" s="258" t="s">
        <v>48</v>
      </c>
      <c r="H2" s="258"/>
      <c r="I2" s="9"/>
      <c r="J2" s="9"/>
      <c r="N2" s="22" t="s">
        <v>97</v>
      </c>
      <c r="O2" s="22"/>
      <c r="P2" s="26"/>
      <c r="Q2" s="26"/>
      <c r="S2" s="22" t="s">
        <v>129</v>
      </c>
      <c r="T2" s="22"/>
      <c r="U2" s="22"/>
    </row>
    <row r="3" spans="1:21" ht="17" thickBot="1">
      <c r="B3" s="1" t="s">
        <v>45</v>
      </c>
      <c r="C3" s="1" t="s">
        <v>43</v>
      </c>
      <c r="E3" s="1" t="s">
        <v>46</v>
      </c>
      <c r="G3" s="11" t="s">
        <v>49</v>
      </c>
      <c r="H3" s="8" t="s">
        <v>50</v>
      </c>
      <c r="I3" s="10"/>
      <c r="J3" s="10"/>
      <c r="K3" s="5">
        <f>K4*K6^2+K5*K6+5</f>
        <v>95.201609285208946</v>
      </c>
      <c r="N3" s="21" t="s">
        <v>98</v>
      </c>
      <c r="O3" s="21">
        <f>IF(K8&lt;K7,"Error: cpx-free assemblage",K3)</f>
        <v>95.201609285208946</v>
      </c>
      <c r="S3" s="21" t="s">
        <v>126</v>
      </c>
      <c r="T3" s="21">
        <f>K4+K5+5</f>
        <v>99.624508463013356</v>
      </c>
      <c r="U3" s="21"/>
    </row>
    <row r="4" spans="1:21" ht="17">
      <c r="A4" s="1" t="s">
        <v>232</v>
      </c>
      <c r="B4" s="2">
        <f>'Melt-PX'!E12*100/'Parameterization - PyrB'!B$14</f>
        <v>50.05</v>
      </c>
      <c r="C4" s="1">
        <v>60.084000000000003</v>
      </c>
      <c r="D4" s="1">
        <f>B4/C4</f>
        <v>0.8330004660142466</v>
      </c>
      <c r="E4" s="5">
        <f>D4*100/D$14</f>
        <v>52.078829448344905</v>
      </c>
      <c r="F4"/>
      <c r="G4" s="12" t="s">
        <v>51</v>
      </c>
      <c r="H4" s="257" t="s">
        <v>52</v>
      </c>
      <c r="I4" s="257"/>
      <c r="J4" s="257"/>
      <c r="K4" s="6">
        <f>(I22+I23*E15)*B18^2+(I24+I25*E15)*B18+I26</f>
        <v>39.191921758173052</v>
      </c>
      <c r="N4" s="21" t="s">
        <v>100</v>
      </c>
      <c r="O4" s="21">
        <f>IF(O3&lt;100,O3,100)</f>
        <v>95.201609285208946</v>
      </c>
      <c r="S4" s="21" t="s">
        <v>101</v>
      </c>
      <c r="T4" s="21">
        <f>K8</f>
        <v>1506.513553384121</v>
      </c>
      <c r="U4" s="21"/>
    </row>
    <row r="5" spans="1:21" ht="17">
      <c r="A5" s="1" t="s">
        <v>233</v>
      </c>
      <c r="B5" s="3">
        <f>'Melt-PX'!E13*100/'Parameterization - PyrB'!B$14</f>
        <v>1.97</v>
      </c>
      <c r="C5" s="1">
        <v>79.878</v>
      </c>
      <c r="D5" s="1">
        <f t="shared" ref="D5:D13" si="0">B5/C5</f>
        <v>2.4662610480983501E-2</v>
      </c>
      <c r="E5" s="6">
        <f t="shared" ref="E5:E13" si="1">D5*100/D$14</f>
        <v>1.5418957580368708</v>
      </c>
      <c r="F5"/>
      <c r="G5" s="12" t="s">
        <v>53</v>
      </c>
      <c r="H5" s="8" t="s">
        <v>54</v>
      </c>
      <c r="I5" s="10"/>
      <c r="J5" s="10"/>
      <c r="K5" s="6">
        <f>I27*E11+I28</f>
        <v>55.432586704840304</v>
      </c>
      <c r="N5" s="21" t="s">
        <v>99</v>
      </c>
      <c r="O5" s="21">
        <f>IF(O4&lt;0,0,O4)</f>
        <v>95.201609285208946</v>
      </c>
      <c r="S5" s="21" t="s">
        <v>127</v>
      </c>
      <c r="T5" s="21">
        <f>T3+(B19-T4)*0.3</f>
        <v>97.670442447777063</v>
      </c>
      <c r="U5" s="21"/>
    </row>
    <row r="6" spans="1:21" ht="18" thickBot="1">
      <c r="A6" s="1" t="s">
        <v>234</v>
      </c>
      <c r="B6" s="3">
        <f>'Melt-PX'!E14*100/'Parameterization - PyrB'!B$14</f>
        <v>15.76</v>
      </c>
      <c r="C6" s="1">
        <v>101.95699999999999</v>
      </c>
      <c r="D6" s="1">
        <f t="shared" si="0"/>
        <v>0.15457496787861549</v>
      </c>
      <c r="E6" s="6">
        <f t="shared" si="1"/>
        <v>9.663960246807509</v>
      </c>
      <c r="F6"/>
      <c r="G6" s="11" t="s">
        <v>55</v>
      </c>
      <c r="H6" s="257" t="s">
        <v>56</v>
      </c>
      <c r="I6" s="257"/>
      <c r="J6" s="10"/>
      <c r="K6" s="6">
        <f>(B19-K7)/(K8-K7)</f>
        <v>0.96662171240393679</v>
      </c>
      <c r="N6" s="21" t="s">
        <v>112</v>
      </c>
      <c r="O6" s="21">
        <f>IF(O30=TRUE,(-K5+(K5^2-4*K4*5)^0.5)/(2*K4),"Error:Fcannot be calcultated")</f>
        <v>-9.6828495158452127E-2</v>
      </c>
      <c r="S6" s="21" t="s">
        <v>128</v>
      </c>
      <c r="T6" s="21">
        <f>IF(T5&lt;100,T5,100)</f>
        <v>97.670442447777063</v>
      </c>
      <c r="U6" s="21"/>
    </row>
    <row r="7" spans="1:21" ht="17">
      <c r="A7" s="1" t="s">
        <v>235</v>
      </c>
      <c r="B7" s="3">
        <f>'Melt-PX'!E15*100/'Parameterization - PyrB'!B$14</f>
        <v>0</v>
      </c>
      <c r="C7" s="1">
        <v>151.989</v>
      </c>
      <c r="D7" s="1">
        <f t="shared" si="0"/>
        <v>0</v>
      </c>
      <c r="E7" s="6">
        <f t="shared" si="1"/>
        <v>0</v>
      </c>
      <c r="F7"/>
      <c r="G7" s="11" t="s">
        <v>57</v>
      </c>
      <c r="H7" s="257" t="s">
        <v>58</v>
      </c>
      <c r="I7" s="257"/>
      <c r="J7" s="257"/>
      <c r="K7" s="6">
        <f>(I10*E16+I11)*B18^2+(I12*E16+I13*E15+I14)*B18+I15</f>
        <v>1311.3701277253035</v>
      </c>
      <c r="N7" s="21" t="s">
        <v>106</v>
      </c>
      <c r="O7" s="21">
        <f>IF(O31=TRUE,0,O5)</f>
        <v>95.201609285208946</v>
      </c>
      <c r="S7" s="28"/>
      <c r="T7" s="28"/>
      <c r="U7" s="28"/>
    </row>
    <row r="8" spans="1:21" ht="17" thickBot="1">
      <c r="A8" s="1" t="s">
        <v>6</v>
      </c>
      <c r="B8" s="3">
        <f>'Melt-PX'!E16*100/'Parameterization - PyrB'!B$14</f>
        <v>9.35</v>
      </c>
      <c r="C8" s="1">
        <v>71.846000000000004</v>
      </c>
      <c r="D8" s="1">
        <f t="shared" si="0"/>
        <v>0.1301394649667344</v>
      </c>
      <c r="E8" s="6">
        <f t="shared" si="1"/>
        <v>8.1362631559266188</v>
      </c>
      <c r="F8"/>
      <c r="G8" s="11" t="s">
        <v>59</v>
      </c>
      <c r="H8" s="259" t="s">
        <v>60</v>
      </c>
      <c r="I8" s="259"/>
      <c r="J8" s="259"/>
      <c r="K8" s="7">
        <f>I16*B18^2+I17*B18+I18*E15+I19*E6+I20*E11+I21</f>
        <v>1506.513553384121</v>
      </c>
      <c r="N8" s="21" t="s">
        <v>108</v>
      </c>
      <c r="O8" s="21">
        <f>IF(O32=FALSE,O7,"Error:Fcannot be calcultated")</f>
        <v>95.201609285208946</v>
      </c>
    </row>
    <row r="9" spans="1:21" ht="16" thickBot="1">
      <c r="A9" s="1" t="s">
        <v>5</v>
      </c>
      <c r="B9" s="3">
        <f>'Melt-PX'!E17*100/'Parameterization - PyrB'!B$14</f>
        <v>0.17</v>
      </c>
      <c r="C9" s="1">
        <v>70.936999999999998</v>
      </c>
      <c r="D9" s="1">
        <f t="shared" si="0"/>
        <v>2.3964926625033483E-3</v>
      </c>
      <c r="E9" s="6">
        <f t="shared" si="1"/>
        <v>0.14982768646204736</v>
      </c>
      <c r="F9"/>
      <c r="G9" s="13" t="s">
        <v>61</v>
      </c>
      <c r="H9" s="13" t="s">
        <v>62</v>
      </c>
      <c r="I9" s="13" t="s">
        <v>63</v>
      </c>
      <c r="J9" s="14" t="s">
        <v>64</v>
      </c>
      <c r="N9" s="21"/>
      <c r="O9" s="21">
        <f>IF(O3="Error: cpx-free assemblage",O3,O8)</f>
        <v>95.201609285208946</v>
      </c>
    </row>
    <row r="10" spans="1:21" ht="16">
      <c r="A10" s="1" t="s">
        <v>4</v>
      </c>
      <c r="B10" s="3">
        <f>'Melt-PX'!E18*100/'Parameterization - PyrB'!B$14</f>
        <v>7.9</v>
      </c>
      <c r="C10" s="1">
        <v>40.304000000000002</v>
      </c>
      <c r="D10" s="1">
        <f t="shared" si="0"/>
        <v>0.19601032155617309</v>
      </c>
      <c r="E10" s="6">
        <f t="shared" si="1"/>
        <v>12.254480667078761</v>
      </c>
      <c r="F10"/>
      <c r="G10" s="12" t="s">
        <v>65</v>
      </c>
      <c r="H10" s="11" t="s">
        <v>57</v>
      </c>
      <c r="I10" s="12">
        <v>1.4</v>
      </c>
      <c r="J10" s="15" t="s">
        <v>66</v>
      </c>
      <c r="N10" s="23" t="s">
        <v>113</v>
      </c>
      <c r="O10" s="21" t="b">
        <f>IF(O9="Error: cpx-free assemblage", "Calculations cannot be performed")</f>
        <v>0</v>
      </c>
    </row>
    <row r="11" spans="1:21" ht="16">
      <c r="A11" s="1" t="s">
        <v>7</v>
      </c>
      <c r="B11" s="3">
        <f>'Melt-PX'!E19*100/'Parameterization - PyrB'!B$14</f>
        <v>11.74</v>
      </c>
      <c r="C11" s="1">
        <v>56.079000000000001</v>
      </c>
      <c r="D11" s="1">
        <f t="shared" si="0"/>
        <v>0.20934752759499992</v>
      </c>
      <c r="E11" s="6">
        <f t="shared" si="1"/>
        <v>13.088317029664443</v>
      </c>
      <c r="F11"/>
      <c r="G11" s="12" t="s">
        <v>67</v>
      </c>
      <c r="H11" s="16"/>
      <c r="I11" s="12">
        <v>-7.08</v>
      </c>
      <c r="J11" s="15" t="s">
        <v>68</v>
      </c>
      <c r="N11" s="23"/>
      <c r="O11" s="23" t="str">
        <f>IF(B19&gt;K8,"Cpx-out reached: consider the extrapolation carrefully","OK")</f>
        <v>OK</v>
      </c>
    </row>
    <row r="12" spans="1:21" ht="17">
      <c r="A12" s="1" t="s">
        <v>236</v>
      </c>
      <c r="B12" s="3">
        <f>'Melt-PX'!E20*100/'Parameterization - PyrB'!B$14</f>
        <v>3.04</v>
      </c>
      <c r="C12" s="1">
        <v>61.978999999999999</v>
      </c>
      <c r="D12" s="1">
        <f t="shared" si="0"/>
        <v>4.9048871391923071E-2</v>
      </c>
      <c r="E12" s="6">
        <f t="shared" si="1"/>
        <v>3.0665142602814317</v>
      </c>
      <c r="F12"/>
      <c r="G12" s="12" t="s">
        <v>69</v>
      </c>
      <c r="H12" s="16"/>
      <c r="I12" s="12">
        <v>-12.5</v>
      </c>
      <c r="J12" s="15" t="s">
        <v>70</v>
      </c>
      <c r="N12" s="24"/>
      <c r="O12" s="25" t="str">
        <f>IF(O9&lt;5,"F&lt;5%: consider the extrapolation carrefully",O11)</f>
        <v>OK</v>
      </c>
    </row>
    <row r="13" spans="1:21" ht="18" thickBot="1">
      <c r="A13" s="1" t="s">
        <v>237</v>
      </c>
      <c r="B13" s="4">
        <f>'Melt-PX'!E21*100/'Parameterization - PyrB'!B$14</f>
        <v>0.03</v>
      </c>
      <c r="C13" s="1">
        <v>94.194999999999993</v>
      </c>
      <c r="D13" s="1">
        <f t="shared" si="0"/>
        <v>3.1848824247571531E-4</v>
      </c>
      <c r="E13" s="7">
        <f t="shared" si="1"/>
        <v>1.9911747397404485E-2</v>
      </c>
      <c r="F13"/>
      <c r="G13" s="12" t="s">
        <v>71</v>
      </c>
      <c r="H13" s="10"/>
      <c r="I13" s="12">
        <v>150</v>
      </c>
      <c r="J13" s="15" t="s">
        <v>72</v>
      </c>
      <c r="N13" s="24"/>
      <c r="O13" s="23" t="str">
        <f>IF(O10="Calculations cannot be performed",O10,O11)</f>
        <v>OK</v>
      </c>
    </row>
    <row r="14" spans="1:21" ht="17" thickBot="1">
      <c r="A14" s="1" t="s">
        <v>44</v>
      </c>
      <c r="B14" s="1">
        <f>SUM('Melt-PX'!B12:B21)</f>
        <v>100</v>
      </c>
      <c r="D14" s="1">
        <f>SUM(D4:D13)</f>
        <v>1.5994992107886552</v>
      </c>
      <c r="G14" s="12" t="s">
        <v>73</v>
      </c>
      <c r="H14" s="10"/>
      <c r="I14" s="12">
        <v>25.5</v>
      </c>
      <c r="J14" s="15" t="s">
        <v>72</v>
      </c>
      <c r="O14" s="21" t="str">
        <f>IF(O13="Calculations cannot be performed",O13,O12)</f>
        <v>OK</v>
      </c>
    </row>
    <row r="15" spans="1:21" ht="16" thickBot="1">
      <c r="A15" s="1" t="s">
        <v>12</v>
      </c>
      <c r="E15" s="5">
        <f>E10/(E10+E8)</f>
        <v>0.60098252292557031</v>
      </c>
      <c r="G15" s="12" t="s">
        <v>74</v>
      </c>
      <c r="H15" s="10"/>
      <c r="I15" s="12">
        <v>1105</v>
      </c>
      <c r="J15" s="15" t="s">
        <v>75</v>
      </c>
    </row>
    <row r="16" spans="1:21" ht="18" thickBot="1">
      <c r="A16" s="1" t="s">
        <v>238</v>
      </c>
      <c r="E16" s="7">
        <f>E13+E12</f>
        <v>3.0864260076788361</v>
      </c>
      <c r="G16" s="12" t="s">
        <v>76</v>
      </c>
      <c r="H16" s="11" t="s">
        <v>59</v>
      </c>
      <c r="I16" s="12">
        <v>-14</v>
      </c>
      <c r="J16" s="15" t="s">
        <v>68</v>
      </c>
      <c r="N16" s="22" t="s">
        <v>117</v>
      </c>
      <c r="O16" s="22"/>
      <c r="P16" s="22"/>
      <c r="Q16" s="22"/>
      <c r="R16" s="21"/>
    </row>
    <row r="17" spans="1:18" ht="17" thickBot="1">
      <c r="G17" s="12" t="s">
        <v>77</v>
      </c>
      <c r="H17" s="10"/>
      <c r="I17" s="12">
        <v>177</v>
      </c>
      <c r="J17" s="15" t="s">
        <v>72</v>
      </c>
      <c r="N17" s="21" t="s">
        <v>118</v>
      </c>
      <c r="O17" s="21" t="str">
        <f>IF(B18&gt;5,"P&gt;Pmax","")</f>
        <v/>
      </c>
      <c r="P17" s="21"/>
      <c r="Q17" s="21"/>
      <c r="R17" s="21"/>
    </row>
    <row r="18" spans="1:18">
      <c r="A18" s="1" t="s">
        <v>95</v>
      </c>
      <c r="B18" s="19">
        <f>'Melt-PX'!I12</f>
        <v>3</v>
      </c>
      <c r="G18" s="12" t="s">
        <v>78</v>
      </c>
      <c r="H18" s="10"/>
      <c r="I18" s="12">
        <v>219</v>
      </c>
      <c r="J18" s="15" t="s">
        <v>75</v>
      </c>
      <c r="N18" s="21"/>
      <c r="O18" s="21" t="str">
        <f>IF(B18&lt;0.9,"P&lt;Pmin","")</f>
        <v/>
      </c>
      <c r="P18" s="21"/>
      <c r="Q18" s="21"/>
      <c r="R18" s="21"/>
    </row>
    <row r="19" spans="1:18" ht="17" thickBot="1">
      <c r="A19" s="1" t="s">
        <v>96</v>
      </c>
      <c r="B19" s="20">
        <f>'Melt-PX'!I17</f>
        <v>1500</v>
      </c>
      <c r="G19" s="12" t="s">
        <v>79</v>
      </c>
      <c r="H19" s="10"/>
      <c r="I19" s="12">
        <v>-17.2</v>
      </c>
      <c r="J19" s="15" t="s">
        <v>80</v>
      </c>
      <c r="N19" s="21"/>
      <c r="O19" s="21" t="str">
        <f>IF(O17="P&gt;Pmax",O17,O18)</f>
        <v/>
      </c>
      <c r="P19" s="21"/>
      <c r="Q19" s="21"/>
      <c r="R19" s="21"/>
    </row>
    <row r="20" spans="1:18" ht="17" thickBot="1">
      <c r="G20" s="12" t="s">
        <v>81</v>
      </c>
      <c r="H20" s="10"/>
      <c r="I20" s="12">
        <v>10.4</v>
      </c>
      <c r="J20" s="15" t="s">
        <v>80</v>
      </c>
      <c r="N20" s="21" t="s">
        <v>119</v>
      </c>
      <c r="O20" s="21" t="b">
        <f>OR(E4&gt;(range!B30+range!B31), E4&lt;(range!B29-range!B31),E5&gt;(range!C30+range!C31),E5&lt;(range!C29-range!B31),E6&gt;(range!D30+range!D31),E6&lt;(range!D29-range!D31),E7&gt;(range!E30+range!E31),E7&lt;(range!E29-range!E31),E8&gt;(range!F30+range!F31),E8&lt;(range!F29-range!F31),E9&gt;(range!G30+range!G31),E9&lt;(range!G29-range!G31),E10&gt;(range!H30+range!H31),E10&lt;(range!H29-range!H31),E11&gt;(range!I30+range!I31),E11&lt;(range!I29-range!I31),E12&gt;(range!J30+range!J31),E12&lt;(range!J29-range!J31),E13&gt;(range!K30+range!K31),E13&lt;(range!K29-range!K31))</f>
        <v>0</v>
      </c>
      <c r="P20" s="21" t="str">
        <f>IF(O20=FALSE,"","unsuitable composition")</f>
        <v/>
      </c>
      <c r="Q20" s="21"/>
      <c r="R20" s="21"/>
    </row>
    <row r="21" spans="1:18">
      <c r="G21" s="12" t="s">
        <v>82</v>
      </c>
      <c r="H21" s="10"/>
      <c r="I21" s="12">
        <v>1000</v>
      </c>
      <c r="J21" s="15" t="s">
        <v>75</v>
      </c>
      <c r="N21" s="27"/>
      <c r="O21" s="27"/>
      <c r="P21" s="27"/>
      <c r="Q21" s="27"/>
      <c r="R21" s="21"/>
    </row>
    <row r="22" spans="1:18" ht="16">
      <c r="G22" s="12" t="s">
        <v>83</v>
      </c>
      <c r="H22" s="12" t="s">
        <v>51</v>
      </c>
      <c r="I22" s="12">
        <v>-2.63</v>
      </c>
      <c r="J22" s="15" t="s">
        <v>84</v>
      </c>
      <c r="N22" s="21"/>
      <c r="O22" s="21"/>
      <c r="P22" s="21"/>
      <c r="Q22" s="21"/>
      <c r="R22" s="21"/>
    </row>
    <row r="23" spans="1:18" ht="16">
      <c r="G23" s="12" t="s">
        <v>85</v>
      </c>
      <c r="H23" s="10"/>
      <c r="I23" s="12">
        <v>-1.58</v>
      </c>
      <c r="J23" s="15" t="s">
        <v>84</v>
      </c>
      <c r="N23" s="21"/>
      <c r="O23" s="21"/>
      <c r="P23" s="21"/>
      <c r="Q23" s="21"/>
      <c r="R23" s="21"/>
    </row>
    <row r="24" spans="1:18" ht="16">
      <c r="G24" s="12" t="s">
        <v>86</v>
      </c>
      <c r="H24" s="10"/>
      <c r="I24" s="12">
        <v>26.9</v>
      </c>
      <c r="J24" s="15" t="s">
        <v>87</v>
      </c>
      <c r="N24" s="21"/>
      <c r="O24" s="21"/>
      <c r="P24" s="21"/>
      <c r="Q24" s="21"/>
      <c r="R24" s="21"/>
    </row>
    <row r="25" spans="1:18" ht="16">
      <c r="G25" s="12" t="s">
        <v>88</v>
      </c>
      <c r="H25" s="10"/>
      <c r="I25" s="12">
        <v>-7.5</v>
      </c>
      <c r="J25" s="15" t="s">
        <v>87</v>
      </c>
      <c r="N25" s="21"/>
      <c r="O25" s="21"/>
      <c r="P25" s="21"/>
      <c r="Q25" s="21"/>
      <c r="R25" s="21"/>
    </row>
    <row r="26" spans="1:18">
      <c r="G26" s="12" t="s">
        <v>89</v>
      </c>
      <c r="H26" s="10"/>
      <c r="I26" s="12">
        <v>4.2300000000000004</v>
      </c>
      <c r="J26" s="15" t="s">
        <v>90</v>
      </c>
    </row>
    <row r="27" spans="1:18" ht="16">
      <c r="G27" s="12" t="s">
        <v>91</v>
      </c>
      <c r="H27" s="12" t="s">
        <v>53</v>
      </c>
      <c r="I27" s="12">
        <v>2.86</v>
      </c>
      <c r="J27" s="15" t="s">
        <v>92</v>
      </c>
    </row>
    <row r="28" spans="1:18" ht="16" thickBot="1">
      <c r="G28" s="17" t="s">
        <v>93</v>
      </c>
      <c r="H28" s="17"/>
      <c r="I28" s="17">
        <v>18</v>
      </c>
      <c r="J28" s="18" t="s">
        <v>90</v>
      </c>
    </row>
    <row r="29" spans="1:18" ht="16">
      <c r="G29" s="1" t="s">
        <v>102</v>
      </c>
      <c r="H29" s="257" t="s">
        <v>104</v>
      </c>
      <c r="I29" s="257"/>
      <c r="J29"/>
      <c r="K29" s="1">
        <f>(B19+1-K7)/(K8-K7)</f>
        <v>0.97174614842643625</v>
      </c>
    </row>
    <row r="30" spans="1:18" ht="16">
      <c r="G30" s="1" t="s">
        <v>103</v>
      </c>
      <c r="H30" s="8" t="s">
        <v>105</v>
      </c>
      <c r="I30"/>
      <c r="J30"/>
      <c r="K30" s="1">
        <f>K4*K29^2+K5*K29+5</f>
        <v>95.874965037786524</v>
      </c>
      <c r="N30" s="21" t="s">
        <v>111</v>
      </c>
      <c r="O30" s="21" t="b">
        <f>OR(K6&lt;0,(K5^2-4*K4*5)&gt;0)</f>
        <v>1</v>
      </c>
    </row>
    <row r="31" spans="1:18">
      <c r="N31" s="21" t="s">
        <v>107</v>
      </c>
      <c r="O31" s="21" t="b">
        <f>AND(O5&gt;0,O30=TRUE,K6&lt;O6)</f>
        <v>0</v>
      </c>
    </row>
    <row r="32" spans="1:18">
      <c r="N32" s="21" t="s">
        <v>108</v>
      </c>
      <c r="O32" s="21" t="b">
        <f>AND(K30&lt;K3,O30=FALSE)</f>
        <v>0</v>
      </c>
    </row>
    <row r="36" spans="1:20">
      <c r="A36" s="245" t="s">
        <v>239</v>
      </c>
      <c r="B36" s="246" t="s">
        <v>94</v>
      </c>
      <c r="E36" s="246" t="s">
        <v>55</v>
      </c>
      <c r="F36" s="246" t="s">
        <v>49</v>
      </c>
      <c r="G36" s="21" t="s">
        <v>98</v>
      </c>
      <c r="H36" s="21" t="s">
        <v>100</v>
      </c>
      <c r="I36" s="21" t="s">
        <v>99</v>
      </c>
      <c r="J36" s="21" t="s">
        <v>112</v>
      </c>
      <c r="K36" s="21" t="s">
        <v>106</v>
      </c>
      <c r="L36" s="1" t="s">
        <v>108</v>
      </c>
      <c r="N36" s="1" t="s">
        <v>102</v>
      </c>
      <c r="O36" s="21" t="s">
        <v>103</v>
      </c>
      <c r="P36" s="21" t="s">
        <v>111</v>
      </c>
      <c r="Q36" s="21" t="s">
        <v>107</v>
      </c>
      <c r="R36" s="1" t="s">
        <v>108</v>
      </c>
      <c r="S36" s="1" t="s">
        <v>127</v>
      </c>
      <c r="T36" s="1" t="s">
        <v>128</v>
      </c>
    </row>
    <row r="37" spans="1:20">
      <c r="B37" s="1">
        <f>B38-5</f>
        <v>1231.3701277253035</v>
      </c>
      <c r="E37" s="1">
        <f>(B37-K$7)/(K$8-K$7)</f>
        <v>-0.40995488179996104</v>
      </c>
      <c r="F37" s="1">
        <f>K$4*E37^2+K$5*E37+5</f>
        <v>-11.138147383670848</v>
      </c>
      <c r="G37" s="21">
        <f>IF($K$8&lt;$K$7,"Error: cpx-free assemblage",F37)</f>
        <v>-11.138147383670848</v>
      </c>
      <c r="H37" s="21">
        <f>IF(G37&lt;100,G37,100)</f>
        <v>-11.138147383670848</v>
      </c>
      <c r="I37" s="21">
        <f>IF(H37&lt;0,0,H37)</f>
        <v>0</v>
      </c>
      <c r="J37" s="21">
        <f t="shared" ref="J37:J68" si="2">IF(P37=TRUE,(-$K$5+($K$5^2-4*$K$4*5)^0.5)/(2*$K$4),"Error:Fcannot be calcultated")</f>
        <v>-9.6828495158452127E-2</v>
      </c>
      <c r="K37" s="21">
        <f t="shared" ref="K37:K68" si="3">IF(Q37=TRUE,0,I37)</f>
        <v>0</v>
      </c>
      <c r="L37" s="21">
        <f t="shared" ref="L37:L68" si="4">IF(R37=FALSE,K37,"Error:Fcannot be calcultated")</f>
        <v>0</v>
      </c>
      <c r="M37" s="21">
        <f>IF(G37="Error: cpx-free assemblage",G37,L37)</f>
        <v>0</v>
      </c>
      <c r="N37" s="21">
        <f t="shared" ref="N37:N68" si="5">(B37+1-$K$7)/($K$8-$K$7)</f>
        <v>-0.40483044577746152</v>
      </c>
      <c r="O37" s="21">
        <f t="shared" ref="O37:O68" si="6">$K$4*N37^2+$K$5*N37+5</f>
        <v>-11.017725269436752</v>
      </c>
      <c r="P37" s="21" t="b">
        <f t="shared" ref="P37:P68" si="7">OR(E37&lt;0,($K$5^2-4*$K$4*5)&gt;0)</f>
        <v>1</v>
      </c>
      <c r="Q37" s="21" t="b">
        <f t="shared" ref="Q37:Q68" si="8">AND(I37&gt;0,P37=TRUE,E37&lt;J37)</f>
        <v>0</v>
      </c>
      <c r="R37" s="1" t="b">
        <f t="shared" ref="R37:R68" si="9">AND(O37&lt;F37,P37=FALSE)</f>
        <v>0</v>
      </c>
      <c r="S37" s="1">
        <f>IF(B37&lt;$B$124,M37,$M$124+(B37-$B$124)*0.3)</f>
        <v>0</v>
      </c>
      <c r="T37" s="1">
        <f>IF(S37&lt;100,S37,100)</f>
        <v>0</v>
      </c>
    </row>
    <row r="38" spans="1:20">
      <c r="B38" s="1">
        <f t="shared" ref="B38:B51" si="10">B39-5</f>
        <v>1236.3701277253035</v>
      </c>
      <c r="E38" s="1">
        <f t="shared" ref="E38:E101" si="11">(B38-K$7)/(K$8-K$7)</f>
        <v>-0.38433270168746347</v>
      </c>
      <c r="F38" s="1">
        <f t="shared" ref="F38:F101" si="12">K$4*E38^2+K$5*E38+5</f>
        <v>-10.515453337041698</v>
      </c>
      <c r="G38" s="21">
        <f t="shared" ref="G38:G101" si="13">IF($K$8&lt;$K$7,"Error: cpx-free assemblage",F38)</f>
        <v>-10.515453337041698</v>
      </c>
      <c r="H38" s="21">
        <f t="shared" ref="H38:H101" si="14">IF(G38&lt;100,G38,100)</f>
        <v>-10.515453337041698</v>
      </c>
      <c r="I38" s="21">
        <f t="shared" ref="I38:I101" si="15">IF(H38&lt;0,0,H38)</f>
        <v>0</v>
      </c>
      <c r="J38" s="21">
        <f t="shared" si="2"/>
        <v>-9.6828495158452127E-2</v>
      </c>
      <c r="K38" s="21">
        <f t="shared" si="3"/>
        <v>0</v>
      </c>
      <c r="L38" s="21">
        <f t="shared" si="4"/>
        <v>0</v>
      </c>
      <c r="M38" s="21">
        <f t="shared" ref="M38:M101" si="16">IF(G38="Error: cpx-free assemblage",G38,L38)</f>
        <v>0</v>
      </c>
      <c r="N38" s="21">
        <f t="shared" si="5"/>
        <v>-0.37920826566496396</v>
      </c>
      <c r="O38" s="21">
        <f t="shared" si="6"/>
        <v>-10.384739485078262</v>
      </c>
      <c r="P38" s="21" t="b">
        <f t="shared" si="7"/>
        <v>1</v>
      </c>
      <c r="Q38" s="21" t="b">
        <f t="shared" si="8"/>
        <v>0</v>
      </c>
      <c r="R38" s="1" t="b">
        <f t="shared" si="9"/>
        <v>0</v>
      </c>
      <c r="S38" s="1">
        <f t="shared" ref="S38:S42" si="17">IF(B38&lt;$B$124,M38,$M$124+(B38-$B$124)*0.3)</f>
        <v>0</v>
      </c>
      <c r="T38" s="1">
        <f t="shared" ref="T38:T101" si="18">IF(S38&lt;100,S38,100)</f>
        <v>0</v>
      </c>
    </row>
    <row r="39" spans="1:20">
      <c r="B39" s="1">
        <f t="shared" si="10"/>
        <v>1241.3701277253035</v>
      </c>
      <c r="E39" s="1">
        <f t="shared" si="11"/>
        <v>-0.35871052157496591</v>
      </c>
      <c r="F39" s="1">
        <f t="shared" si="12"/>
        <v>-9.8413006017658429</v>
      </c>
      <c r="G39" s="21">
        <f t="shared" si="13"/>
        <v>-9.8413006017658429</v>
      </c>
      <c r="H39" s="21">
        <f t="shared" si="14"/>
        <v>-9.8413006017658429</v>
      </c>
      <c r="I39" s="21">
        <f t="shared" si="15"/>
        <v>0</v>
      </c>
      <c r="J39" s="21">
        <f t="shared" si="2"/>
        <v>-9.6828495158452127E-2</v>
      </c>
      <c r="K39" s="21">
        <f t="shared" si="3"/>
        <v>0</v>
      </c>
      <c r="L39" s="21">
        <f t="shared" si="4"/>
        <v>0</v>
      </c>
      <c r="M39" s="21">
        <f t="shared" si="16"/>
        <v>0</v>
      </c>
      <c r="N39" s="21">
        <f t="shared" si="5"/>
        <v>-0.3535860855524664</v>
      </c>
      <c r="O39" s="21">
        <f t="shared" si="6"/>
        <v>-9.7002950120730649</v>
      </c>
      <c r="P39" s="21" t="b">
        <f t="shared" si="7"/>
        <v>1</v>
      </c>
      <c r="Q39" s="21" t="b">
        <f t="shared" si="8"/>
        <v>0</v>
      </c>
      <c r="R39" s="1" t="b">
        <f t="shared" si="9"/>
        <v>0</v>
      </c>
      <c r="S39" s="1">
        <f t="shared" si="17"/>
        <v>0</v>
      </c>
      <c r="T39" s="1">
        <f t="shared" si="18"/>
        <v>0</v>
      </c>
    </row>
    <row r="40" spans="1:20">
      <c r="B40" s="1">
        <f t="shared" si="10"/>
        <v>1246.3701277253035</v>
      </c>
      <c r="E40" s="1">
        <f t="shared" si="11"/>
        <v>-0.33308834146246835</v>
      </c>
      <c r="F40" s="1">
        <f t="shared" si="12"/>
        <v>-9.1156891778432847</v>
      </c>
      <c r="G40" s="21">
        <f t="shared" si="13"/>
        <v>-9.1156891778432847</v>
      </c>
      <c r="H40" s="21">
        <f t="shared" si="14"/>
        <v>-9.1156891778432847</v>
      </c>
      <c r="I40" s="21">
        <f t="shared" si="15"/>
        <v>0</v>
      </c>
      <c r="J40" s="21">
        <f t="shared" si="2"/>
        <v>-9.6828495158452127E-2</v>
      </c>
      <c r="K40" s="21">
        <f t="shared" si="3"/>
        <v>0</v>
      </c>
      <c r="L40" s="21">
        <f t="shared" si="4"/>
        <v>0</v>
      </c>
      <c r="M40" s="21">
        <f t="shared" si="16"/>
        <v>0</v>
      </c>
      <c r="N40" s="21">
        <f t="shared" si="5"/>
        <v>-0.32796390543996884</v>
      </c>
      <c r="O40" s="21">
        <f t="shared" si="6"/>
        <v>-8.9643918504211655</v>
      </c>
      <c r="P40" s="21" t="b">
        <f t="shared" si="7"/>
        <v>1</v>
      </c>
      <c r="Q40" s="21" t="b">
        <f t="shared" si="8"/>
        <v>0</v>
      </c>
      <c r="R40" s="1" t="b">
        <f t="shared" si="9"/>
        <v>0</v>
      </c>
      <c r="S40" s="1">
        <f t="shared" si="17"/>
        <v>0</v>
      </c>
      <c r="T40" s="1">
        <f t="shared" si="18"/>
        <v>0</v>
      </c>
    </row>
    <row r="41" spans="1:20">
      <c r="B41" s="1">
        <f t="shared" si="10"/>
        <v>1251.3701277253035</v>
      </c>
      <c r="E41" s="1">
        <f t="shared" si="11"/>
        <v>-0.30746616134997079</v>
      </c>
      <c r="F41" s="1">
        <f t="shared" si="12"/>
        <v>-8.3386190652740222</v>
      </c>
      <c r="G41" s="21">
        <f t="shared" si="13"/>
        <v>-8.3386190652740222</v>
      </c>
      <c r="H41" s="21">
        <f t="shared" si="14"/>
        <v>-8.3386190652740222</v>
      </c>
      <c r="I41" s="21">
        <f t="shared" si="15"/>
        <v>0</v>
      </c>
      <c r="J41" s="21">
        <f t="shared" si="2"/>
        <v>-9.6828495158452127E-2</v>
      </c>
      <c r="K41" s="21">
        <f t="shared" si="3"/>
        <v>0</v>
      </c>
      <c r="L41" s="21">
        <f t="shared" si="4"/>
        <v>0</v>
      </c>
      <c r="M41" s="21">
        <f t="shared" si="16"/>
        <v>0</v>
      </c>
      <c r="N41" s="21">
        <f t="shared" si="5"/>
        <v>-0.30234172532747128</v>
      </c>
      <c r="O41" s="21">
        <f t="shared" si="6"/>
        <v>-8.1770300001225635</v>
      </c>
      <c r="P41" s="21" t="b">
        <f t="shared" si="7"/>
        <v>1</v>
      </c>
      <c r="Q41" s="21" t="b">
        <f t="shared" si="8"/>
        <v>0</v>
      </c>
      <c r="R41" s="1" t="b">
        <f t="shared" si="9"/>
        <v>0</v>
      </c>
      <c r="S41" s="1">
        <f t="shared" si="17"/>
        <v>0</v>
      </c>
      <c r="T41" s="1">
        <f t="shared" si="18"/>
        <v>0</v>
      </c>
    </row>
    <row r="42" spans="1:20">
      <c r="B42" s="1">
        <f t="shared" si="10"/>
        <v>1256.3701277253035</v>
      </c>
      <c r="E42" s="1">
        <f t="shared" si="11"/>
        <v>-0.28184398123747323</v>
      </c>
      <c r="F42" s="1">
        <f t="shared" si="12"/>
        <v>-7.5100902640580571</v>
      </c>
      <c r="G42" s="21">
        <f t="shared" si="13"/>
        <v>-7.5100902640580571</v>
      </c>
      <c r="H42" s="21">
        <f t="shared" si="14"/>
        <v>-7.5100902640580571</v>
      </c>
      <c r="I42" s="21">
        <f t="shared" si="15"/>
        <v>0</v>
      </c>
      <c r="J42" s="21">
        <f t="shared" si="2"/>
        <v>-9.6828495158452127E-2</v>
      </c>
      <c r="K42" s="21">
        <f t="shared" si="3"/>
        <v>0</v>
      </c>
      <c r="L42" s="21">
        <f t="shared" si="4"/>
        <v>0</v>
      </c>
      <c r="M42" s="21">
        <f t="shared" si="16"/>
        <v>0</v>
      </c>
      <c r="N42" s="21">
        <f t="shared" si="5"/>
        <v>-0.27671954521497372</v>
      </c>
      <c r="O42" s="21">
        <f t="shared" si="6"/>
        <v>-7.338209461177259</v>
      </c>
      <c r="P42" s="21" t="b">
        <f t="shared" si="7"/>
        <v>1</v>
      </c>
      <c r="Q42" s="21" t="b">
        <f t="shared" si="8"/>
        <v>0</v>
      </c>
      <c r="R42" s="1" t="b">
        <f t="shared" si="9"/>
        <v>0</v>
      </c>
      <c r="S42" s="1">
        <f t="shared" si="17"/>
        <v>0</v>
      </c>
      <c r="T42" s="1">
        <f t="shared" si="18"/>
        <v>0</v>
      </c>
    </row>
    <row r="43" spans="1:20">
      <c r="B43" s="1">
        <f t="shared" si="10"/>
        <v>1261.3701277253035</v>
      </c>
      <c r="E43" s="1">
        <f t="shared" si="11"/>
        <v>-0.25622180112497561</v>
      </c>
      <c r="F43" s="1">
        <f t="shared" si="12"/>
        <v>-6.630102774195386</v>
      </c>
      <c r="G43" s="21">
        <f t="shared" si="13"/>
        <v>-6.630102774195386</v>
      </c>
      <c r="H43" s="21">
        <f t="shared" si="14"/>
        <v>-6.630102774195386</v>
      </c>
      <c r="I43" s="21">
        <f t="shared" si="15"/>
        <v>0</v>
      </c>
      <c r="J43" s="21">
        <f t="shared" si="2"/>
        <v>-9.6828495158452127E-2</v>
      </c>
      <c r="K43" s="21">
        <f t="shared" si="3"/>
        <v>0</v>
      </c>
      <c r="L43" s="21">
        <f t="shared" si="4"/>
        <v>0</v>
      </c>
      <c r="M43" s="21">
        <f t="shared" si="16"/>
        <v>0</v>
      </c>
      <c r="N43" s="21">
        <f t="shared" si="5"/>
        <v>-0.2510973651024761</v>
      </c>
      <c r="O43" s="21">
        <f t="shared" si="6"/>
        <v>-6.4479302335852466</v>
      </c>
      <c r="P43" s="21" t="b">
        <f t="shared" si="7"/>
        <v>1</v>
      </c>
      <c r="Q43" s="21" t="b">
        <f t="shared" si="8"/>
        <v>0</v>
      </c>
      <c r="R43" s="1" t="b">
        <f t="shared" si="9"/>
        <v>0</v>
      </c>
      <c r="S43" s="1">
        <f t="shared" ref="S43:S74" si="19">IF(B43&lt;$B$124,M43,$M$124+(B43-$B$124)*0.3)</f>
        <v>0</v>
      </c>
      <c r="T43" s="1">
        <f t="shared" si="18"/>
        <v>0</v>
      </c>
    </row>
    <row r="44" spans="1:20">
      <c r="B44" s="1">
        <f t="shared" si="10"/>
        <v>1266.3701277253035</v>
      </c>
      <c r="E44" s="1">
        <f t="shared" si="11"/>
        <v>-0.23059962101247808</v>
      </c>
      <c r="F44" s="1">
        <f t="shared" si="12"/>
        <v>-5.698656595686014</v>
      </c>
      <c r="G44" s="21">
        <f t="shared" si="13"/>
        <v>-5.698656595686014</v>
      </c>
      <c r="H44" s="21">
        <f t="shared" si="14"/>
        <v>-5.698656595686014</v>
      </c>
      <c r="I44" s="21">
        <f t="shared" si="15"/>
        <v>0</v>
      </c>
      <c r="J44" s="21">
        <f t="shared" si="2"/>
        <v>-9.6828495158452127E-2</v>
      </c>
      <c r="K44" s="21">
        <f t="shared" si="3"/>
        <v>0</v>
      </c>
      <c r="L44" s="21">
        <f t="shared" si="4"/>
        <v>0</v>
      </c>
      <c r="M44" s="21">
        <f t="shared" si="16"/>
        <v>0</v>
      </c>
      <c r="N44" s="21">
        <f t="shared" si="5"/>
        <v>-0.22547518498997857</v>
      </c>
      <c r="O44" s="21">
        <f t="shared" si="6"/>
        <v>-5.5061923173465352</v>
      </c>
      <c r="P44" s="21" t="b">
        <f t="shared" si="7"/>
        <v>1</v>
      </c>
      <c r="Q44" s="21" t="b">
        <f t="shared" si="8"/>
        <v>0</v>
      </c>
      <c r="R44" s="1" t="b">
        <f t="shared" si="9"/>
        <v>0</v>
      </c>
      <c r="S44" s="1">
        <f t="shared" si="19"/>
        <v>0</v>
      </c>
      <c r="T44" s="1">
        <f t="shared" si="18"/>
        <v>0</v>
      </c>
    </row>
    <row r="45" spans="1:20">
      <c r="B45" s="1">
        <f t="shared" si="10"/>
        <v>1271.3701277253035</v>
      </c>
      <c r="E45" s="1">
        <f t="shared" si="11"/>
        <v>-0.20497744089998052</v>
      </c>
      <c r="F45" s="1">
        <f t="shared" si="12"/>
        <v>-4.7157517285299377</v>
      </c>
      <c r="G45" s="21">
        <f t="shared" si="13"/>
        <v>-4.7157517285299377</v>
      </c>
      <c r="H45" s="21">
        <f t="shared" si="14"/>
        <v>-4.7157517285299377</v>
      </c>
      <c r="I45" s="21">
        <f t="shared" si="15"/>
        <v>0</v>
      </c>
      <c r="J45" s="21">
        <f t="shared" si="2"/>
        <v>-9.6828495158452127E-2</v>
      </c>
      <c r="K45" s="21">
        <f t="shared" si="3"/>
        <v>0</v>
      </c>
      <c r="L45" s="21">
        <f t="shared" si="4"/>
        <v>0</v>
      </c>
      <c r="M45" s="21">
        <f t="shared" si="16"/>
        <v>0</v>
      </c>
      <c r="N45" s="21">
        <f t="shared" si="5"/>
        <v>-0.19985300487748101</v>
      </c>
      <c r="O45" s="21">
        <f t="shared" si="6"/>
        <v>-4.5129957124611177</v>
      </c>
      <c r="P45" s="21" t="b">
        <f t="shared" si="7"/>
        <v>1</v>
      </c>
      <c r="Q45" s="21" t="b">
        <f t="shared" si="8"/>
        <v>0</v>
      </c>
      <c r="R45" s="1" t="b">
        <f t="shared" si="9"/>
        <v>0</v>
      </c>
      <c r="S45" s="1">
        <f t="shared" si="19"/>
        <v>0</v>
      </c>
      <c r="T45" s="1">
        <f t="shared" si="18"/>
        <v>0</v>
      </c>
    </row>
    <row r="46" spans="1:20">
      <c r="B46" s="1">
        <f t="shared" si="10"/>
        <v>1276.3701277253035</v>
      </c>
      <c r="E46" s="1">
        <f t="shared" si="11"/>
        <v>-0.17935526078748296</v>
      </c>
      <c r="F46" s="1">
        <f t="shared" si="12"/>
        <v>-3.6813881727271571</v>
      </c>
      <c r="G46" s="21">
        <f t="shared" si="13"/>
        <v>-3.6813881727271571</v>
      </c>
      <c r="H46" s="21">
        <f t="shared" si="14"/>
        <v>-3.6813881727271571</v>
      </c>
      <c r="I46" s="21">
        <f t="shared" si="15"/>
        <v>0</v>
      </c>
      <c r="J46" s="21">
        <f t="shared" si="2"/>
        <v>-9.6828495158452127E-2</v>
      </c>
      <c r="K46" s="21">
        <f t="shared" si="3"/>
        <v>0</v>
      </c>
      <c r="L46" s="21">
        <f t="shared" si="4"/>
        <v>0</v>
      </c>
      <c r="M46" s="21">
        <f t="shared" si="16"/>
        <v>0</v>
      </c>
      <c r="N46" s="21">
        <f t="shared" si="5"/>
        <v>-0.17423082476498344</v>
      </c>
      <c r="O46" s="21">
        <f t="shared" si="6"/>
        <v>-3.4683404189289977</v>
      </c>
      <c r="P46" s="21" t="b">
        <f t="shared" si="7"/>
        <v>1</v>
      </c>
      <c r="Q46" s="21" t="b">
        <f t="shared" si="8"/>
        <v>0</v>
      </c>
      <c r="R46" s="1" t="b">
        <f t="shared" si="9"/>
        <v>0</v>
      </c>
      <c r="S46" s="1">
        <f t="shared" si="19"/>
        <v>0</v>
      </c>
      <c r="T46" s="1">
        <f t="shared" si="18"/>
        <v>0</v>
      </c>
    </row>
    <row r="47" spans="1:20">
      <c r="B47" s="1">
        <f t="shared" si="10"/>
        <v>1281.3701277253035</v>
      </c>
      <c r="E47" s="1">
        <f t="shared" si="11"/>
        <v>-0.1537330806749854</v>
      </c>
      <c r="F47" s="1">
        <f t="shared" si="12"/>
        <v>-2.595565928277674</v>
      </c>
      <c r="G47" s="21">
        <f t="shared" si="13"/>
        <v>-2.595565928277674</v>
      </c>
      <c r="H47" s="21">
        <f t="shared" si="14"/>
        <v>-2.595565928277674</v>
      </c>
      <c r="I47" s="21">
        <f t="shared" si="15"/>
        <v>0</v>
      </c>
      <c r="J47" s="21">
        <f t="shared" si="2"/>
        <v>-9.6828495158452127E-2</v>
      </c>
      <c r="K47" s="21">
        <f t="shared" si="3"/>
        <v>0</v>
      </c>
      <c r="L47" s="21">
        <f t="shared" si="4"/>
        <v>0</v>
      </c>
      <c r="M47" s="21">
        <f t="shared" si="16"/>
        <v>0</v>
      </c>
      <c r="N47" s="21">
        <f t="shared" si="5"/>
        <v>-0.14860864465248588</v>
      </c>
      <c r="O47" s="21">
        <f t="shared" si="6"/>
        <v>-2.3722264367501733</v>
      </c>
      <c r="P47" s="21" t="b">
        <f t="shared" si="7"/>
        <v>1</v>
      </c>
      <c r="Q47" s="21" t="b">
        <f t="shared" si="8"/>
        <v>0</v>
      </c>
      <c r="R47" s="1" t="b">
        <f t="shared" si="9"/>
        <v>0</v>
      </c>
      <c r="S47" s="1">
        <f t="shared" si="19"/>
        <v>0</v>
      </c>
      <c r="T47" s="1">
        <f t="shared" si="18"/>
        <v>0</v>
      </c>
    </row>
    <row r="48" spans="1:20">
      <c r="B48" s="1">
        <f t="shared" si="10"/>
        <v>1286.3701277253035</v>
      </c>
      <c r="E48" s="1">
        <f t="shared" si="11"/>
        <v>-0.12811090056248781</v>
      </c>
      <c r="F48" s="1">
        <f t="shared" si="12"/>
        <v>-1.4582849951814865</v>
      </c>
      <c r="G48" s="21">
        <f t="shared" si="13"/>
        <v>-1.4582849951814865</v>
      </c>
      <c r="H48" s="21">
        <f t="shared" si="14"/>
        <v>-1.4582849951814865</v>
      </c>
      <c r="I48" s="21">
        <f t="shared" si="15"/>
        <v>0</v>
      </c>
      <c r="J48" s="21">
        <f t="shared" si="2"/>
        <v>-9.6828495158452127E-2</v>
      </c>
      <c r="K48" s="21">
        <f t="shared" si="3"/>
        <v>0</v>
      </c>
      <c r="L48" s="21">
        <f t="shared" si="4"/>
        <v>0</v>
      </c>
      <c r="M48" s="21">
        <f t="shared" si="16"/>
        <v>0</v>
      </c>
      <c r="N48" s="21">
        <f t="shared" si="5"/>
        <v>-0.12298646453998831</v>
      </c>
      <c r="O48" s="21">
        <f t="shared" si="6"/>
        <v>-1.2246537659246446</v>
      </c>
      <c r="P48" s="21" t="b">
        <f t="shared" si="7"/>
        <v>1</v>
      </c>
      <c r="Q48" s="21" t="b">
        <f t="shared" si="8"/>
        <v>0</v>
      </c>
      <c r="R48" s="1" t="b">
        <f t="shared" si="9"/>
        <v>0</v>
      </c>
      <c r="S48" s="1">
        <f t="shared" si="19"/>
        <v>0</v>
      </c>
      <c r="T48" s="1">
        <f t="shared" si="18"/>
        <v>0</v>
      </c>
    </row>
    <row r="49" spans="1:20">
      <c r="B49" s="1">
        <f t="shared" si="10"/>
        <v>1291.3701277253035</v>
      </c>
      <c r="E49" s="1">
        <f t="shared" si="11"/>
        <v>-0.10248872044999026</v>
      </c>
      <c r="F49" s="1">
        <f t="shared" si="12"/>
        <v>-0.26954537343859641</v>
      </c>
      <c r="G49" s="21">
        <f t="shared" si="13"/>
        <v>-0.26954537343859641</v>
      </c>
      <c r="H49" s="21">
        <f t="shared" si="14"/>
        <v>-0.26954537343859641</v>
      </c>
      <c r="I49" s="21">
        <f t="shared" si="15"/>
        <v>0</v>
      </c>
      <c r="J49" s="21">
        <f t="shared" si="2"/>
        <v>-9.6828495158452127E-2</v>
      </c>
      <c r="K49" s="21">
        <f t="shared" si="3"/>
        <v>0</v>
      </c>
      <c r="L49" s="21">
        <f t="shared" si="4"/>
        <v>0</v>
      </c>
      <c r="M49" s="21">
        <f t="shared" si="16"/>
        <v>0</v>
      </c>
      <c r="N49" s="21">
        <f t="shared" si="5"/>
        <v>-9.7364284427490747E-2</v>
      </c>
      <c r="O49" s="21">
        <f t="shared" si="6"/>
        <v>-2.5622406452414204E-2</v>
      </c>
      <c r="P49" s="21" t="b">
        <f t="shared" si="7"/>
        <v>1</v>
      </c>
      <c r="Q49" s="21" t="b">
        <f t="shared" si="8"/>
        <v>0</v>
      </c>
      <c r="R49" s="1" t="b">
        <f t="shared" si="9"/>
        <v>0</v>
      </c>
      <c r="S49" s="1">
        <f t="shared" si="19"/>
        <v>0</v>
      </c>
      <c r="T49" s="1">
        <f t="shared" si="18"/>
        <v>0</v>
      </c>
    </row>
    <row r="50" spans="1:20">
      <c r="B50" s="1">
        <f t="shared" si="10"/>
        <v>1296.3701277253035</v>
      </c>
      <c r="E50" s="1">
        <f t="shared" si="11"/>
        <v>-7.6866540337492698E-2</v>
      </c>
      <c r="F50" s="1">
        <f t="shared" si="12"/>
        <v>0.97065293695099708</v>
      </c>
      <c r="G50" s="21">
        <f t="shared" si="13"/>
        <v>0.97065293695099708</v>
      </c>
      <c r="H50" s="21">
        <f t="shared" si="14"/>
        <v>0.97065293695099708</v>
      </c>
      <c r="I50" s="21">
        <f t="shared" si="15"/>
        <v>0.97065293695099708</v>
      </c>
      <c r="J50" s="21">
        <f t="shared" si="2"/>
        <v>-9.6828495158452127E-2</v>
      </c>
      <c r="K50" s="21">
        <f t="shared" si="3"/>
        <v>0.97065293695099708</v>
      </c>
      <c r="L50" s="21">
        <f t="shared" si="4"/>
        <v>0.97065293695099708</v>
      </c>
      <c r="M50" s="21">
        <f t="shared" si="16"/>
        <v>0.97065293695099708</v>
      </c>
      <c r="N50" s="21">
        <f t="shared" si="5"/>
        <v>-7.1742104314993185E-2</v>
      </c>
      <c r="O50" s="21">
        <f t="shared" si="6"/>
        <v>1.2248676416665205</v>
      </c>
      <c r="P50" s="21" t="b">
        <f t="shared" si="7"/>
        <v>1</v>
      </c>
      <c r="Q50" s="21" t="b">
        <f t="shared" si="8"/>
        <v>0</v>
      </c>
      <c r="R50" s="1" t="b">
        <f t="shared" si="9"/>
        <v>0</v>
      </c>
      <c r="S50" s="1">
        <f t="shared" si="19"/>
        <v>0.97065293695099708</v>
      </c>
      <c r="T50" s="1">
        <f t="shared" si="18"/>
        <v>0.97065293695099708</v>
      </c>
    </row>
    <row r="51" spans="1:20">
      <c r="B51" s="1">
        <f t="shared" si="10"/>
        <v>1301.3701277253035</v>
      </c>
      <c r="E51" s="1">
        <f t="shared" si="11"/>
        <v>-5.1244360224995129E-2</v>
      </c>
      <c r="F51" s="1">
        <f t="shared" si="12"/>
        <v>2.2623099359872945</v>
      </c>
      <c r="G51" s="21">
        <f t="shared" si="13"/>
        <v>2.2623099359872945</v>
      </c>
      <c r="H51" s="21">
        <f t="shared" si="14"/>
        <v>2.2623099359872945</v>
      </c>
      <c r="I51" s="21">
        <f t="shared" si="15"/>
        <v>2.2623099359872945</v>
      </c>
      <c r="J51" s="21">
        <f t="shared" si="2"/>
        <v>-9.6828495158452127E-2</v>
      </c>
      <c r="K51" s="21">
        <f t="shared" si="3"/>
        <v>2.2623099359872945</v>
      </c>
      <c r="L51" s="21">
        <f t="shared" si="4"/>
        <v>2.2623099359872945</v>
      </c>
      <c r="M51" s="21">
        <f t="shared" si="16"/>
        <v>2.2623099359872945</v>
      </c>
      <c r="N51" s="21">
        <f t="shared" si="5"/>
        <v>-4.6119924202495617E-2</v>
      </c>
      <c r="O51" s="21">
        <f t="shared" si="6"/>
        <v>2.5268163784321582</v>
      </c>
      <c r="P51" s="21" t="b">
        <f t="shared" si="7"/>
        <v>1</v>
      </c>
      <c r="Q51" s="21" t="b">
        <f t="shared" si="8"/>
        <v>0</v>
      </c>
      <c r="R51" s="1" t="b">
        <f t="shared" si="9"/>
        <v>0</v>
      </c>
      <c r="S51" s="1">
        <f t="shared" si="19"/>
        <v>2.2623099359872945</v>
      </c>
      <c r="T51" s="1">
        <f t="shared" si="18"/>
        <v>2.2623099359872945</v>
      </c>
    </row>
    <row r="52" spans="1:20">
      <c r="B52" s="1">
        <f>B53-5</f>
        <v>1306.3701277253035</v>
      </c>
      <c r="E52" s="1">
        <f t="shared" si="11"/>
        <v>-2.5622180112497565E-2</v>
      </c>
      <c r="F52" s="1">
        <f t="shared" si="12"/>
        <v>3.6054256236702953</v>
      </c>
      <c r="G52" s="21">
        <f t="shared" si="13"/>
        <v>3.6054256236702953</v>
      </c>
      <c r="H52" s="21">
        <f t="shared" si="14"/>
        <v>3.6054256236702953</v>
      </c>
      <c r="I52" s="21">
        <f t="shared" si="15"/>
        <v>3.6054256236702953</v>
      </c>
      <c r="J52" s="21">
        <f t="shared" si="2"/>
        <v>-9.6828495158452127E-2</v>
      </c>
      <c r="K52" s="21">
        <f t="shared" si="3"/>
        <v>3.6054256236702953</v>
      </c>
      <c r="L52" s="21">
        <f t="shared" si="4"/>
        <v>3.6054256236702953</v>
      </c>
      <c r="M52" s="21">
        <f t="shared" si="16"/>
        <v>3.6054256236702953</v>
      </c>
      <c r="N52" s="21">
        <f t="shared" si="5"/>
        <v>-2.0497744089998052E-2</v>
      </c>
      <c r="O52" s="21">
        <f t="shared" si="6"/>
        <v>3.8802238038445003</v>
      </c>
      <c r="P52" s="21" t="b">
        <f t="shared" si="7"/>
        <v>1</v>
      </c>
      <c r="Q52" s="21" t="b">
        <f t="shared" si="8"/>
        <v>0</v>
      </c>
      <c r="R52" s="1" t="b">
        <f t="shared" si="9"/>
        <v>0</v>
      </c>
      <c r="S52" s="1">
        <f t="shared" si="19"/>
        <v>3.6054256236702953</v>
      </c>
      <c r="T52" s="1">
        <f t="shared" si="18"/>
        <v>3.6054256236702953</v>
      </c>
    </row>
    <row r="53" spans="1:20" ht="17">
      <c r="A53" s="246" t="s">
        <v>240</v>
      </c>
      <c r="B53" s="1">
        <f>K7</f>
        <v>1311.3701277253035</v>
      </c>
      <c r="E53" s="1">
        <f t="shared" si="11"/>
        <v>0</v>
      </c>
      <c r="F53" s="1">
        <f t="shared" si="12"/>
        <v>5</v>
      </c>
      <c r="G53" s="21">
        <f t="shared" si="13"/>
        <v>5</v>
      </c>
      <c r="H53" s="21">
        <f t="shared" si="14"/>
        <v>5</v>
      </c>
      <c r="I53" s="21">
        <f t="shared" si="15"/>
        <v>5</v>
      </c>
      <c r="J53" s="21">
        <f t="shared" si="2"/>
        <v>-9.6828495158452127E-2</v>
      </c>
      <c r="K53" s="21">
        <f t="shared" si="3"/>
        <v>5</v>
      </c>
      <c r="L53" s="21">
        <f t="shared" si="4"/>
        <v>5</v>
      </c>
      <c r="M53" s="21">
        <f t="shared" si="16"/>
        <v>5</v>
      </c>
      <c r="N53" s="21">
        <f t="shared" si="5"/>
        <v>5.1244360224995131E-3</v>
      </c>
      <c r="O53" s="21">
        <f t="shared" si="6"/>
        <v>5.2850899179035453</v>
      </c>
      <c r="P53" s="21" t="b">
        <f t="shared" si="7"/>
        <v>1</v>
      </c>
      <c r="Q53" s="21" t="b">
        <f t="shared" si="8"/>
        <v>0</v>
      </c>
      <c r="R53" s="1" t="b">
        <f t="shared" si="9"/>
        <v>0</v>
      </c>
      <c r="S53" s="1">
        <f t="shared" si="19"/>
        <v>5</v>
      </c>
      <c r="T53" s="1">
        <f t="shared" si="18"/>
        <v>5</v>
      </c>
    </row>
    <row r="54" spans="1:20">
      <c r="B54" s="1">
        <f>B53+5</f>
        <v>1316.3701277253035</v>
      </c>
      <c r="E54" s="1">
        <f t="shared" si="11"/>
        <v>2.5622180112497565E-2</v>
      </c>
      <c r="F54" s="1">
        <f t="shared" si="12"/>
        <v>6.4460330649764082</v>
      </c>
      <c r="G54" s="21">
        <f t="shared" si="13"/>
        <v>6.4460330649764082</v>
      </c>
      <c r="H54" s="21">
        <f t="shared" si="14"/>
        <v>6.4460330649764082</v>
      </c>
      <c r="I54" s="21">
        <f t="shared" si="15"/>
        <v>6.4460330649764082</v>
      </c>
      <c r="J54" s="21">
        <f t="shared" si="2"/>
        <v>-9.6828495158452127E-2</v>
      </c>
      <c r="K54" s="21">
        <f t="shared" si="3"/>
        <v>6.4460330649764082</v>
      </c>
      <c r="L54" s="21">
        <f t="shared" si="4"/>
        <v>6.4460330649764082</v>
      </c>
      <c r="M54" s="21">
        <f t="shared" si="16"/>
        <v>6.4460330649764082</v>
      </c>
      <c r="N54" s="21">
        <f t="shared" si="5"/>
        <v>3.0746616134997077E-2</v>
      </c>
      <c r="O54" s="21">
        <f t="shared" si="6"/>
        <v>6.7414147206092938</v>
      </c>
      <c r="P54" s="21" t="b">
        <f t="shared" si="7"/>
        <v>1</v>
      </c>
      <c r="Q54" s="21" t="b">
        <f t="shared" si="8"/>
        <v>0</v>
      </c>
      <c r="R54" s="1" t="b">
        <f t="shared" si="9"/>
        <v>0</v>
      </c>
      <c r="S54" s="1">
        <f t="shared" si="19"/>
        <v>6.4460330649764082</v>
      </c>
      <c r="T54" s="1">
        <f t="shared" si="18"/>
        <v>6.4460330649764082</v>
      </c>
    </row>
    <row r="55" spans="1:20">
      <c r="B55" s="1">
        <f t="shared" ref="B55:B118" si="20">B54+5</f>
        <v>1321.3701277253035</v>
      </c>
      <c r="E55" s="1">
        <f t="shared" si="11"/>
        <v>5.1244360224995129E-2</v>
      </c>
      <c r="F55" s="1">
        <f t="shared" si="12"/>
        <v>7.9435248185995189</v>
      </c>
      <c r="G55" s="21">
        <f t="shared" si="13"/>
        <v>7.9435248185995189</v>
      </c>
      <c r="H55" s="21">
        <f t="shared" si="14"/>
        <v>7.9435248185995189</v>
      </c>
      <c r="I55" s="21">
        <f t="shared" si="15"/>
        <v>7.9435248185995189</v>
      </c>
      <c r="J55" s="21">
        <f t="shared" si="2"/>
        <v>-9.6828495158452127E-2</v>
      </c>
      <c r="K55" s="21">
        <f t="shared" si="3"/>
        <v>7.9435248185995189</v>
      </c>
      <c r="L55" s="21">
        <f t="shared" si="4"/>
        <v>7.9435248185995189</v>
      </c>
      <c r="M55" s="21">
        <f t="shared" si="16"/>
        <v>7.9435248185995189</v>
      </c>
      <c r="N55" s="21">
        <f t="shared" si="5"/>
        <v>5.6368796247494642E-2</v>
      </c>
      <c r="O55" s="21">
        <f t="shared" si="6"/>
        <v>8.2491982119617457</v>
      </c>
      <c r="P55" s="21" t="b">
        <f t="shared" si="7"/>
        <v>1</v>
      </c>
      <c r="Q55" s="21" t="b">
        <f t="shared" si="8"/>
        <v>0</v>
      </c>
      <c r="R55" s="1" t="b">
        <f t="shared" si="9"/>
        <v>0</v>
      </c>
      <c r="S55" s="1">
        <f t="shared" si="19"/>
        <v>7.9435248185995189</v>
      </c>
      <c r="T55" s="1">
        <f t="shared" si="18"/>
        <v>7.9435248185995189</v>
      </c>
    </row>
    <row r="56" spans="1:20">
      <c r="B56" s="1">
        <f t="shared" si="20"/>
        <v>1326.3701277253035</v>
      </c>
      <c r="E56" s="1">
        <f t="shared" si="11"/>
        <v>7.6866540337492698E-2</v>
      </c>
      <c r="F56" s="1">
        <f t="shared" si="12"/>
        <v>9.4924752608693339</v>
      </c>
      <c r="G56" s="21">
        <f t="shared" si="13"/>
        <v>9.4924752608693339</v>
      </c>
      <c r="H56" s="21">
        <f t="shared" si="14"/>
        <v>9.4924752608693339</v>
      </c>
      <c r="I56" s="21">
        <f t="shared" si="15"/>
        <v>9.4924752608693339</v>
      </c>
      <c r="J56" s="21">
        <f t="shared" si="2"/>
        <v>-9.6828495158452127E-2</v>
      </c>
      <c r="K56" s="21">
        <f t="shared" si="3"/>
        <v>9.4924752608693339</v>
      </c>
      <c r="L56" s="21">
        <f t="shared" si="4"/>
        <v>9.4924752608693339</v>
      </c>
      <c r="M56" s="21">
        <f t="shared" si="16"/>
        <v>9.4924752608693339</v>
      </c>
      <c r="N56" s="21">
        <f t="shared" si="5"/>
        <v>8.199097635999221E-2</v>
      </c>
      <c r="O56" s="21">
        <f t="shared" si="6"/>
        <v>9.8084403919609002</v>
      </c>
      <c r="P56" s="21" t="b">
        <f t="shared" si="7"/>
        <v>1</v>
      </c>
      <c r="Q56" s="21" t="b">
        <f t="shared" si="8"/>
        <v>0</v>
      </c>
      <c r="R56" s="1" t="b">
        <f t="shared" si="9"/>
        <v>0</v>
      </c>
      <c r="S56" s="1">
        <f t="shared" si="19"/>
        <v>9.4924752608693339</v>
      </c>
      <c r="T56" s="1">
        <f t="shared" si="18"/>
        <v>9.4924752608693339</v>
      </c>
    </row>
    <row r="57" spans="1:20">
      <c r="B57" s="1">
        <f t="shared" si="20"/>
        <v>1331.3701277253035</v>
      </c>
      <c r="E57" s="1">
        <f t="shared" si="11"/>
        <v>0.10248872044999026</v>
      </c>
      <c r="F57" s="1">
        <f t="shared" si="12"/>
        <v>11.092884391785853</v>
      </c>
      <c r="G57" s="21">
        <f t="shared" si="13"/>
        <v>11.092884391785853</v>
      </c>
      <c r="H57" s="21">
        <f t="shared" si="14"/>
        <v>11.092884391785853</v>
      </c>
      <c r="I57" s="21">
        <f t="shared" si="15"/>
        <v>11.092884391785853</v>
      </c>
      <c r="J57" s="21">
        <f t="shared" si="2"/>
        <v>-9.6828495158452127E-2</v>
      </c>
      <c r="K57" s="21">
        <f t="shared" si="3"/>
        <v>11.092884391785853</v>
      </c>
      <c r="L57" s="21">
        <f t="shared" si="4"/>
        <v>11.092884391785853</v>
      </c>
      <c r="M57" s="21">
        <f t="shared" si="16"/>
        <v>11.092884391785853</v>
      </c>
      <c r="N57" s="21">
        <f t="shared" si="5"/>
        <v>0.10761315647248977</v>
      </c>
      <c r="O57" s="21">
        <f t="shared" si="6"/>
        <v>11.419141260606761</v>
      </c>
      <c r="P57" s="21" t="b">
        <f t="shared" si="7"/>
        <v>1</v>
      </c>
      <c r="Q57" s="21" t="b">
        <f t="shared" si="8"/>
        <v>0</v>
      </c>
      <c r="R57" s="1" t="b">
        <f t="shared" si="9"/>
        <v>0</v>
      </c>
      <c r="S57" s="1">
        <f t="shared" si="19"/>
        <v>11.092884391785853</v>
      </c>
      <c r="T57" s="1">
        <f t="shared" si="18"/>
        <v>11.092884391785853</v>
      </c>
    </row>
    <row r="58" spans="1:20">
      <c r="B58" s="1">
        <f t="shared" si="20"/>
        <v>1336.3701277253035</v>
      </c>
      <c r="E58" s="1">
        <f t="shared" si="11"/>
        <v>0.12811090056248781</v>
      </c>
      <c r="F58" s="1">
        <f t="shared" si="12"/>
        <v>12.744752211349073</v>
      </c>
      <c r="G58" s="21">
        <f t="shared" si="13"/>
        <v>12.744752211349073</v>
      </c>
      <c r="H58" s="21">
        <f t="shared" si="14"/>
        <v>12.744752211349073</v>
      </c>
      <c r="I58" s="21">
        <f t="shared" si="15"/>
        <v>12.744752211349073</v>
      </c>
      <c r="J58" s="21">
        <f t="shared" si="2"/>
        <v>-9.6828495158452127E-2</v>
      </c>
      <c r="K58" s="21">
        <f t="shared" si="3"/>
        <v>12.744752211349073</v>
      </c>
      <c r="L58" s="21">
        <f t="shared" si="4"/>
        <v>12.744752211349073</v>
      </c>
      <c r="M58" s="21">
        <f t="shared" si="16"/>
        <v>12.744752211349073</v>
      </c>
      <c r="N58" s="21">
        <f t="shared" si="5"/>
        <v>0.13323533658498735</v>
      </c>
      <c r="O58" s="21">
        <f t="shared" si="6"/>
        <v>13.081300817899324</v>
      </c>
      <c r="P58" s="21" t="b">
        <f t="shared" si="7"/>
        <v>1</v>
      </c>
      <c r="Q58" s="21" t="b">
        <f t="shared" si="8"/>
        <v>0</v>
      </c>
      <c r="R58" s="1" t="b">
        <f t="shared" si="9"/>
        <v>0</v>
      </c>
      <c r="S58" s="1">
        <f t="shared" si="19"/>
        <v>12.744752211349073</v>
      </c>
      <c r="T58" s="1">
        <f t="shared" si="18"/>
        <v>12.744752211349073</v>
      </c>
    </row>
    <row r="59" spans="1:20">
      <c r="B59" s="1">
        <f t="shared" si="20"/>
        <v>1341.3701277253035</v>
      </c>
      <c r="E59" s="1">
        <f t="shared" si="11"/>
        <v>0.1537330806749854</v>
      </c>
      <c r="F59" s="1">
        <f t="shared" si="12"/>
        <v>14.448078719559001</v>
      </c>
      <c r="G59" s="21">
        <f t="shared" si="13"/>
        <v>14.448078719559001</v>
      </c>
      <c r="H59" s="21">
        <f t="shared" si="14"/>
        <v>14.448078719559001</v>
      </c>
      <c r="I59" s="21">
        <f t="shared" si="15"/>
        <v>14.448078719559001</v>
      </c>
      <c r="J59" s="21">
        <f t="shared" si="2"/>
        <v>-9.6828495158452127E-2</v>
      </c>
      <c r="K59" s="21">
        <f t="shared" si="3"/>
        <v>14.448078719559001</v>
      </c>
      <c r="L59" s="21">
        <f t="shared" si="4"/>
        <v>14.448078719559001</v>
      </c>
      <c r="M59" s="21">
        <f t="shared" si="16"/>
        <v>14.448078719559001</v>
      </c>
      <c r="N59" s="21">
        <f t="shared" si="5"/>
        <v>0.15885751669748491</v>
      </c>
      <c r="O59" s="21">
        <f t="shared" si="6"/>
        <v>14.794919063838591</v>
      </c>
      <c r="P59" s="21" t="b">
        <f t="shared" si="7"/>
        <v>1</v>
      </c>
      <c r="Q59" s="21" t="b">
        <f t="shared" si="8"/>
        <v>0</v>
      </c>
      <c r="R59" s="1" t="b">
        <f t="shared" si="9"/>
        <v>0</v>
      </c>
      <c r="S59" s="1">
        <f t="shared" si="19"/>
        <v>14.448078719559001</v>
      </c>
      <c r="T59" s="1">
        <f t="shared" si="18"/>
        <v>14.448078719559001</v>
      </c>
    </row>
    <row r="60" spans="1:20">
      <c r="B60" s="1">
        <f t="shared" si="20"/>
        <v>1346.3701277253035</v>
      </c>
      <c r="E60" s="1">
        <f t="shared" si="11"/>
        <v>0.17935526078748296</v>
      </c>
      <c r="F60" s="1">
        <f t="shared" si="12"/>
        <v>16.20286391641563</v>
      </c>
      <c r="G60" s="21">
        <f t="shared" si="13"/>
        <v>16.20286391641563</v>
      </c>
      <c r="H60" s="21">
        <f t="shared" si="14"/>
        <v>16.20286391641563</v>
      </c>
      <c r="I60" s="21">
        <f t="shared" si="15"/>
        <v>16.20286391641563</v>
      </c>
      <c r="J60" s="21">
        <f t="shared" si="2"/>
        <v>-9.6828495158452127E-2</v>
      </c>
      <c r="K60" s="21">
        <f t="shared" si="3"/>
        <v>16.20286391641563</v>
      </c>
      <c r="L60" s="21">
        <f t="shared" si="4"/>
        <v>16.20286391641563</v>
      </c>
      <c r="M60" s="21">
        <f t="shared" si="16"/>
        <v>16.20286391641563</v>
      </c>
      <c r="N60" s="21">
        <f t="shared" si="5"/>
        <v>0.18447969680998247</v>
      </c>
      <c r="O60" s="21">
        <f t="shared" si="6"/>
        <v>16.559995998424561</v>
      </c>
      <c r="P60" s="21" t="b">
        <f t="shared" si="7"/>
        <v>1</v>
      </c>
      <c r="Q60" s="21" t="b">
        <f t="shared" si="8"/>
        <v>0</v>
      </c>
      <c r="R60" s="1" t="b">
        <f t="shared" si="9"/>
        <v>0</v>
      </c>
      <c r="S60" s="1">
        <f t="shared" si="19"/>
        <v>16.20286391641563</v>
      </c>
      <c r="T60" s="1">
        <f t="shared" si="18"/>
        <v>16.20286391641563</v>
      </c>
    </row>
    <row r="61" spans="1:20">
      <c r="B61" s="1">
        <f t="shared" si="20"/>
        <v>1351.3701277253035</v>
      </c>
      <c r="E61" s="1">
        <f t="shared" si="11"/>
        <v>0.20497744089998052</v>
      </c>
      <c r="F61" s="1">
        <f t="shared" si="12"/>
        <v>18.009107801918962</v>
      </c>
      <c r="G61" s="21">
        <f t="shared" si="13"/>
        <v>18.009107801918962</v>
      </c>
      <c r="H61" s="21">
        <f t="shared" si="14"/>
        <v>18.009107801918962</v>
      </c>
      <c r="I61" s="21">
        <f t="shared" si="15"/>
        <v>18.009107801918962</v>
      </c>
      <c r="J61" s="21">
        <f t="shared" si="2"/>
        <v>-9.6828495158452127E-2</v>
      </c>
      <c r="K61" s="21">
        <f t="shared" si="3"/>
        <v>18.009107801918962</v>
      </c>
      <c r="L61" s="21">
        <f t="shared" si="4"/>
        <v>18.009107801918962</v>
      </c>
      <c r="M61" s="21">
        <f t="shared" si="16"/>
        <v>18.009107801918962</v>
      </c>
      <c r="N61" s="21">
        <f t="shared" si="5"/>
        <v>0.21010187692248003</v>
      </c>
      <c r="O61" s="21">
        <f t="shared" si="6"/>
        <v>18.376531621657236</v>
      </c>
      <c r="P61" s="21" t="b">
        <f t="shared" si="7"/>
        <v>1</v>
      </c>
      <c r="Q61" s="21" t="b">
        <f t="shared" si="8"/>
        <v>0</v>
      </c>
      <c r="R61" s="1" t="b">
        <f t="shared" si="9"/>
        <v>0</v>
      </c>
      <c r="S61" s="1">
        <f t="shared" si="19"/>
        <v>18.009107801918962</v>
      </c>
      <c r="T61" s="1">
        <f t="shared" si="18"/>
        <v>18.009107801918962</v>
      </c>
    </row>
    <row r="62" spans="1:20">
      <c r="B62" s="1">
        <f t="shared" si="20"/>
        <v>1356.3701277253035</v>
      </c>
      <c r="E62" s="1">
        <f t="shared" si="11"/>
        <v>0.23059962101247808</v>
      </c>
      <c r="F62" s="1">
        <f t="shared" si="12"/>
        <v>19.866810376068997</v>
      </c>
      <c r="G62" s="21">
        <f t="shared" si="13"/>
        <v>19.866810376068997</v>
      </c>
      <c r="H62" s="21">
        <f t="shared" si="14"/>
        <v>19.866810376068997</v>
      </c>
      <c r="I62" s="21">
        <f t="shared" si="15"/>
        <v>19.866810376068997</v>
      </c>
      <c r="J62" s="21">
        <f t="shared" si="2"/>
        <v>-9.6828495158452127E-2</v>
      </c>
      <c r="K62" s="21">
        <f t="shared" si="3"/>
        <v>19.866810376068997</v>
      </c>
      <c r="L62" s="21">
        <f t="shared" si="4"/>
        <v>19.866810376068997</v>
      </c>
      <c r="M62" s="21">
        <f t="shared" si="16"/>
        <v>19.866810376068997</v>
      </c>
      <c r="N62" s="21">
        <f t="shared" si="5"/>
        <v>0.23572405703497759</v>
      </c>
      <c r="O62" s="21">
        <f t="shared" si="6"/>
        <v>20.244525933536607</v>
      </c>
      <c r="P62" s="21" t="b">
        <f t="shared" si="7"/>
        <v>1</v>
      </c>
      <c r="Q62" s="21" t="b">
        <f t="shared" si="8"/>
        <v>0</v>
      </c>
      <c r="R62" s="1" t="b">
        <f t="shared" si="9"/>
        <v>0</v>
      </c>
      <c r="S62" s="1">
        <f t="shared" si="19"/>
        <v>19.866810376068997</v>
      </c>
      <c r="T62" s="1">
        <f t="shared" si="18"/>
        <v>19.866810376068997</v>
      </c>
    </row>
    <row r="63" spans="1:20">
      <c r="B63" s="1">
        <f t="shared" si="20"/>
        <v>1361.3701277253035</v>
      </c>
      <c r="E63" s="1">
        <f t="shared" si="11"/>
        <v>0.25622180112497561</v>
      </c>
      <c r="F63" s="1">
        <f t="shared" si="12"/>
        <v>21.775971638865734</v>
      </c>
      <c r="G63" s="21">
        <f t="shared" si="13"/>
        <v>21.775971638865734</v>
      </c>
      <c r="H63" s="21">
        <f t="shared" si="14"/>
        <v>21.775971638865734</v>
      </c>
      <c r="I63" s="21">
        <f t="shared" si="15"/>
        <v>21.775971638865734</v>
      </c>
      <c r="J63" s="21">
        <f t="shared" si="2"/>
        <v>-9.6828495158452127E-2</v>
      </c>
      <c r="K63" s="21">
        <f t="shared" si="3"/>
        <v>21.775971638865734</v>
      </c>
      <c r="L63" s="21">
        <f t="shared" si="4"/>
        <v>21.775971638865734</v>
      </c>
      <c r="M63" s="21">
        <f t="shared" si="16"/>
        <v>21.775971638865734</v>
      </c>
      <c r="N63" s="21">
        <f t="shared" si="5"/>
        <v>0.26134623714747512</v>
      </c>
      <c r="O63" s="21">
        <f t="shared" si="6"/>
        <v>22.163978934062687</v>
      </c>
      <c r="P63" s="21" t="b">
        <f t="shared" si="7"/>
        <v>1</v>
      </c>
      <c r="Q63" s="21" t="b">
        <f t="shared" si="8"/>
        <v>0</v>
      </c>
      <c r="R63" s="1" t="b">
        <f t="shared" si="9"/>
        <v>0</v>
      </c>
      <c r="S63" s="1">
        <f t="shared" si="19"/>
        <v>21.775971638865734</v>
      </c>
      <c r="T63" s="1">
        <f t="shared" si="18"/>
        <v>21.775971638865734</v>
      </c>
    </row>
    <row r="64" spans="1:20">
      <c r="B64" s="1">
        <f t="shared" si="20"/>
        <v>1366.3701277253035</v>
      </c>
      <c r="E64" s="1">
        <f t="shared" si="11"/>
        <v>0.28184398123747323</v>
      </c>
      <c r="F64" s="1">
        <f t="shared" si="12"/>
        <v>23.736591590309182</v>
      </c>
      <c r="G64" s="21">
        <f t="shared" si="13"/>
        <v>23.736591590309182</v>
      </c>
      <c r="H64" s="21">
        <f t="shared" si="14"/>
        <v>23.736591590309182</v>
      </c>
      <c r="I64" s="21">
        <f t="shared" si="15"/>
        <v>23.736591590309182</v>
      </c>
      <c r="J64" s="21">
        <f t="shared" si="2"/>
        <v>-9.6828495158452127E-2</v>
      </c>
      <c r="K64" s="21">
        <f t="shared" si="3"/>
        <v>23.736591590309182</v>
      </c>
      <c r="L64" s="21">
        <f t="shared" si="4"/>
        <v>23.736591590309182</v>
      </c>
      <c r="M64" s="21">
        <f t="shared" si="16"/>
        <v>23.736591590309182</v>
      </c>
      <c r="N64" s="21">
        <f t="shared" si="5"/>
        <v>0.28696841725997274</v>
      </c>
      <c r="O64" s="21">
        <f t="shared" si="6"/>
        <v>24.134890623235474</v>
      </c>
      <c r="P64" s="21" t="b">
        <f t="shared" si="7"/>
        <v>1</v>
      </c>
      <c r="Q64" s="21" t="b">
        <f t="shared" si="8"/>
        <v>0</v>
      </c>
      <c r="R64" s="1" t="b">
        <f t="shared" si="9"/>
        <v>0</v>
      </c>
      <c r="S64" s="1">
        <f t="shared" si="19"/>
        <v>23.736591590309182</v>
      </c>
      <c r="T64" s="1">
        <f t="shared" si="18"/>
        <v>23.736591590309182</v>
      </c>
    </row>
    <row r="65" spans="2:20">
      <c r="B65" s="1">
        <f t="shared" si="20"/>
        <v>1371.3701277253035</v>
      </c>
      <c r="E65" s="1">
        <f t="shared" si="11"/>
        <v>0.30746616134997079</v>
      </c>
      <c r="F65" s="1">
        <f t="shared" si="12"/>
        <v>25.748670230399327</v>
      </c>
      <c r="G65" s="21">
        <f t="shared" si="13"/>
        <v>25.748670230399327</v>
      </c>
      <c r="H65" s="21">
        <f t="shared" si="14"/>
        <v>25.748670230399327</v>
      </c>
      <c r="I65" s="21">
        <f t="shared" si="15"/>
        <v>25.748670230399327</v>
      </c>
      <c r="J65" s="21">
        <f t="shared" si="2"/>
        <v>-9.6828495158452127E-2</v>
      </c>
      <c r="K65" s="21">
        <f t="shared" si="3"/>
        <v>25.748670230399327</v>
      </c>
      <c r="L65" s="21">
        <f t="shared" si="4"/>
        <v>25.748670230399327</v>
      </c>
      <c r="M65" s="21">
        <f t="shared" si="16"/>
        <v>25.748670230399327</v>
      </c>
      <c r="N65" s="21">
        <f t="shared" si="5"/>
        <v>0.3125905973724703</v>
      </c>
      <c r="O65" s="21">
        <f t="shared" si="6"/>
        <v>26.157261001054962</v>
      </c>
      <c r="P65" s="21" t="b">
        <f t="shared" si="7"/>
        <v>1</v>
      </c>
      <c r="Q65" s="21" t="b">
        <f t="shared" si="8"/>
        <v>0</v>
      </c>
      <c r="R65" s="1" t="b">
        <f t="shared" si="9"/>
        <v>0</v>
      </c>
      <c r="S65" s="1">
        <f t="shared" si="19"/>
        <v>25.748670230399327</v>
      </c>
      <c r="T65" s="1">
        <f t="shared" si="18"/>
        <v>25.748670230399327</v>
      </c>
    </row>
    <row r="66" spans="2:20">
      <c r="B66" s="1">
        <f t="shared" si="20"/>
        <v>1376.3701277253035</v>
      </c>
      <c r="E66" s="1">
        <f t="shared" si="11"/>
        <v>0.33308834146246835</v>
      </c>
      <c r="F66" s="1">
        <f t="shared" si="12"/>
        <v>27.812207559136176</v>
      </c>
      <c r="G66" s="21">
        <f t="shared" si="13"/>
        <v>27.812207559136176</v>
      </c>
      <c r="H66" s="21">
        <f t="shared" si="14"/>
        <v>27.812207559136176</v>
      </c>
      <c r="I66" s="21">
        <f t="shared" si="15"/>
        <v>27.812207559136176</v>
      </c>
      <c r="J66" s="21">
        <f t="shared" si="2"/>
        <v>-9.6828495158452127E-2</v>
      </c>
      <c r="K66" s="21">
        <f t="shared" si="3"/>
        <v>27.812207559136176</v>
      </c>
      <c r="L66" s="21">
        <f t="shared" si="4"/>
        <v>27.812207559136176</v>
      </c>
      <c r="M66" s="21">
        <f t="shared" si="16"/>
        <v>27.812207559136176</v>
      </c>
      <c r="N66" s="21">
        <f t="shared" si="5"/>
        <v>0.33821277748496786</v>
      </c>
      <c r="O66" s="21">
        <f t="shared" si="6"/>
        <v>28.231090067521151</v>
      </c>
      <c r="P66" s="21" t="b">
        <f t="shared" si="7"/>
        <v>1</v>
      </c>
      <c r="Q66" s="21" t="b">
        <f t="shared" si="8"/>
        <v>0</v>
      </c>
      <c r="R66" s="1" t="b">
        <f t="shared" si="9"/>
        <v>0</v>
      </c>
      <c r="S66" s="1">
        <f t="shared" si="19"/>
        <v>27.812207559136176</v>
      </c>
      <c r="T66" s="1">
        <f t="shared" si="18"/>
        <v>27.812207559136176</v>
      </c>
    </row>
    <row r="67" spans="2:20">
      <c r="B67" s="1">
        <f t="shared" si="20"/>
        <v>1381.3701277253035</v>
      </c>
      <c r="E67" s="1">
        <f t="shared" si="11"/>
        <v>0.35871052157496591</v>
      </c>
      <c r="F67" s="1">
        <f t="shared" si="12"/>
        <v>29.92720357651973</v>
      </c>
      <c r="G67" s="21">
        <f t="shared" si="13"/>
        <v>29.92720357651973</v>
      </c>
      <c r="H67" s="21">
        <f t="shared" si="14"/>
        <v>29.92720357651973</v>
      </c>
      <c r="I67" s="21">
        <f t="shared" si="15"/>
        <v>29.92720357651973</v>
      </c>
      <c r="J67" s="21">
        <f t="shared" si="2"/>
        <v>-9.6828495158452127E-2</v>
      </c>
      <c r="K67" s="21">
        <f t="shared" si="3"/>
        <v>29.92720357651973</v>
      </c>
      <c r="L67" s="21">
        <f t="shared" si="4"/>
        <v>29.92720357651973</v>
      </c>
      <c r="M67" s="21">
        <f t="shared" si="16"/>
        <v>29.92720357651973</v>
      </c>
      <c r="N67" s="21">
        <f t="shared" si="5"/>
        <v>0.36383495759746542</v>
      </c>
      <c r="O67" s="21">
        <f t="shared" si="6"/>
        <v>30.356377822634045</v>
      </c>
      <c r="P67" s="21" t="b">
        <f t="shared" si="7"/>
        <v>1</v>
      </c>
      <c r="Q67" s="21" t="b">
        <f t="shared" si="8"/>
        <v>0</v>
      </c>
      <c r="R67" s="1" t="b">
        <f t="shared" si="9"/>
        <v>0</v>
      </c>
      <c r="S67" s="1">
        <f t="shared" si="19"/>
        <v>29.92720357651973</v>
      </c>
      <c r="T67" s="1">
        <f t="shared" si="18"/>
        <v>29.92720357651973</v>
      </c>
    </row>
    <row r="68" spans="2:20">
      <c r="B68" s="1">
        <f t="shared" si="20"/>
        <v>1386.3701277253035</v>
      </c>
      <c r="E68" s="1">
        <f t="shared" si="11"/>
        <v>0.38433270168746347</v>
      </c>
      <c r="F68" s="1">
        <f t="shared" si="12"/>
        <v>32.093658282549988</v>
      </c>
      <c r="G68" s="21">
        <f t="shared" si="13"/>
        <v>32.093658282549988</v>
      </c>
      <c r="H68" s="21">
        <f t="shared" si="14"/>
        <v>32.093658282549988</v>
      </c>
      <c r="I68" s="21">
        <f t="shared" si="15"/>
        <v>32.093658282549988</v>
      </c>
      <c r="J68" s="21">
        <f t="shared" si="2"/>
        <v>-9.6828495158452127E-2</v>
      </c>
      <c r="K68" s="21">
        <f t="shared" si="3"/>
        <v>32.093658282549988</v>
      </c>
      <c r="L68" s="21">
        <f t="shared" si="4"/>
        <v>32.093658282549988</v>
      </c>
      <c r="M68" s="21">
        <f t="shared" si="16"/>
        <v>32.093658282549988</v>
      </c>
      <c r="N68" s="21">
        <f t="shared" si="5"/>
        <v>0.38945713770996299</v>
      </c>
      <c r="O68" s="21">
        <f t="shared" si="6"/>
        <v>32.533124266393642</v>
      </c>
      <c r="P68" s="21" t="b">
        <f t="shared" si="7"/>
        <v>1</v>
      </c>
      <c r="Q68" s="21" t="b">
        <f t="shared" si="8"/>
        <v>0</v>
      </c>
      <c r="R68" s="1" t="b">
        <f t="shared" si="9"/>
        <v>0</v>
      </c>
      <c r="S68" s="1">
        <f t="shared" si="19"/>
        <v>32.093658282549988</v>
      </c>
      <c r="T68" s="1">
        <f t="shared" si="18"/>
        <v>32.093658282549988</v>
      </c>
    </row>
    <row r="69" spans="2:20">
      <c r="B69" s="1">
        <f t="shared" si="20"/>
        <v>1391.3701277253035</v>
      </c>
      <c r="E69" s="1">
        <f t="shared" si="11"/>
        <v>0.40995488179996104</v>
      </c>
      <c r="F69" s="1">
        <f t="shared" si="12"/>
        <v>34.311571677226951</v>
      </c>
      <c r="G69" s="21">
        <f t="shared" si="13"/>
        <v>34.311571677226951</v>
      </c>
      <c r="H69" s="21">
        <f t="shared" si="14"/>
        <v>34.311571677226951</v>
      </c>
      <c r="I69" s="21">
        <f t="shared" si="15"/>
        <v>34.311571677226951</v>
      </c>
      <c r="J69" s="21">
        <f t="shared" ref="J69:J100" si="21">IF(P69=TRUE,(-$K$5+($K$5^2-4*$K$4*5)^0.5)/(2*$K$4),"Error:Fcannot be calcultated")</f>
        <v>-9.6828495158452127E-2</v>
      </c>
      <c r="K69" s="21">
        <f t="shared" ref="K69:K100" si="22">IF(Q69=TRUE,0,I69)</f>
        <v>34.311571677226951</v>
      </c>
      <c r="L69" s="21">
        <f t="shared" ref="L69:L100" si="23">IF(R69=FALSE,K69,"Error:Fcannot be calcultated")</f>
        <v>34.311571677226951</v>
      </c>
      <c r="M69" s="21">
        <f t="shared" si="16"/>
        <v>34.311571677226951</v>
      </c>
      <c r="N69" s="21">
        <f t="shared" ref="N69:N100" si="24">(B69+1-$K$7)/($K$8-$K$7)</f>
        <v>0.41507931782246055</v>
      </c>
      <c r="O69" s="21">
        <f t="shared" ref="O69:O100" si="25">$K$4*N69^2+$K$5*N69+5</f>
        <v>34.761329398799944</v>
      </c>
      <c r="P69" s="21" t="b">
        <f t="shared" ref="P69:P100" si="26">OR(E69&lt;0,($K$5^2-4*$K$4*5)&gt;0)</f>
        <v>1</v>
      </c>
      <c r="Q69" s="21" t="b">
        <f t="shared" ref="Q69:Q100" si="27">AND(I69&gt;0,P69=TRUE,E69&lt;J69)</f>
        <v>0</v>
      </c>
      <c r="R69" s="1" t="b">
        <f t="shared" ref="R69:R100" si="28">AND(O69&lt;F69,P69=FALSE)</f>
        <v>0</v>
      </c>
      <c r="S69" s="1">
        <f t="shared" si="19"/>
        <v>34.311571677226951</v>
      </c>
      <c r="T69" s="1">
        <f t="shared" si="18"/>
        <v>34.311571677226951</v>
      </c>
    </row>
    <row r="70" spans="2:20">
      <c r="B70" s="1">
        <f t="shared" si="20"/>
        <v>1396.3701277253035</v>
      </c>
      <c r="E70" s="1">
        <f t="shared" si="11"/>
        <v>0.4355770619124586</v>
      </c>
      <c r="F70" s="1">
        <f t="shared" si="12"/>
        <v>36.58094376055061</v>
      </c>
      <c r="G70" s="21">
        <f t="shared" si="13"/>
        <v>36.58094376055061</v>
      </c>
      <c r="H70" s="21">
        <f t="shared" si="14"/>
        <v>36.58094376055061</v>
      </c>
      <c r="I70" s="21">
        <f t="shared" si="15"/>
        <v>36.58094376055061</v>
      </c>
      <c r="J70" s="21">
        <f t="shared" si="21"/>
        <v>-9.6828495158452127E-2</v>
      </c>
      <c r="K70" s="21">
        <f t="shared" si="22"/>
        <v>36.58094376055061</v>
      </c>
      <c r="L70" s="21">
        <f t="shared" si="23"/>
        <v>36.58094376055061</v>
      </c>
      <c r="M70" s="21">
        <f t="shared" si="16"/>
        <v>36.58094376055061</v>
      </c>
      <c r="N70" s="21">
        <f t="shared" si="24"/>
        <v>0.44070149793495811</v>
      </c>
      <c r="O70" s="21">
        <f t="shared" si="25"/>
        <v>37.04099321985295</v>
      </c>
      <c r="P70" s="21" t="b">
        <f t="shared" si="26"/>
        <v>1</v>
      </c>
      <c r="Q70" s="21" t="b">
        <f t="shared" si="27"/>
        <v>0</v>
      </c>
      <c r="R70" s="1" t="b">
        <f t="shared" si="28"/>
        <v>0</v>
      </c>
      <c r="S70" s="1">
        <f t="shared" si="19"/>
        <v>36.58094376055061</v>
      </c>
      <c r="T70" s="1">
        <f t="shared" si="18"/>
        <v>36.58094376055061</v>
      </c>
    </row>
    <row r="71" spans="2:20">
      <c r="B71" s="1">
        <f t="shared" si="20"/>
        <v>1401.3701277253035</v>
      </c>
      <c r="E71" s="1">
        <f t="shared" si="11"/>
        <v>0.46119924202495616</v>
      </c>
      <c r="F71" s="1">
        <f t="shared" si="12"/>
        <v>38.901774532520982</v>
      </c>
      <c r="G71" s="21">
        <f t="shared" si="13"/>
        <v>38.901774532520982</v>
      </c>
      <c r="H71" s="21">
        <f t="shared" si="14"/>
        <v>38.901774532520982</v>
      </c>
      <c r="I71" s="21">
        <f t="shared" si="15"/>
        <v>38.901774532520982</v>
      </c>
      <c r="J71" s="21">
        <f t="shared" si="21"/>
        <v>-9.6828495158452127E-2</v>
      </c>
      <c r="K71" s="21">
        <f t="shared" si="22"/>
        <v>38.901774532520982</v>
      </c>
      <c r="L71" s="21">
        <f t="shared" si="23"/>
        <v>38.901774532520982</v>
      </c>
      <c r="M71" s="21">
        <f t="shared" si="16"/>
        <v>38.901774532520982</v>
      </c>
      <c r="N71" s="21">
        <f t="shared" si="24"/>
        <v>0.46632367804745567</v>
      </c>
      <c r="O71" s="21">
        <f t="shared" si="25"/>
        <v>39.372115729552654</v>
      </c>
      <c r="P71" s="21" t="b">
        <f t="shared" si="26"/>
        <v>1</v>
      </c>
      <c r="Q71" s="21" t="b">
        <f t="shared" si="27"/>
        <v>0</v>
      </c>
      <c r="R71" s="1" t="b">
        <f t="shared" si="28"/>
        <v>0</v>
      </c>
      <c r="S71" s="1">
        <f t="shared" si="19"/>
        <v>38.901774532520982</v>
      </c>
      <c r="T71" s="1">
        <f t="shared" si="18"/>
        <v>38.901774532520982</v>
      </c>
    </row>
    <row r="72" spans="2:20">
      <c r="B72" s="1">
        <f t="shared" si="20"/>
        <v>1406.3701277253035</v>
      </c>
      <c r="E72" s="1">
        <f t="shared" si="11"/>
        <v>0.48682142213745372</v>
      </c>
      <c r="F72" s="1">
        <f t="shared" si="12"/>
        <v>41.27406399313805</v>
      </c>
      <c r="G72" s="21">
        <f t="shared" si="13"/>
        <v>41.27406399313805</v>
      </c>
      <c r="H72" s="21">
        <f t="shared" si="14"/>
        <v>41.27406399313805</v>
      </c>
      <c r="I72" s="21">
        <f t="shared" si="15"/>
        <v>41.27406399313805</v>
      </c>
      <c r="J72" s="21">
        <f t="shared" si="21"/>
        <v>-9.6828495158452127E-2</v>
      </c>
      <c r="K72" s="21">
        <f t="shared" si="22"/>
        <v>41.27406399313805</v>
      </c>
      <c r="L72" s="21">
        <f t="shared" si="23"/>
        <v>41.27406399313805</v>
      </c>
      <c r="M72" s="21">
        <f t="shared" si="16"/>
        <v>41.27406399313805</v>
      </c>
      <c r="N72" s="21">
        <f t="shared" si="24"/>
        <v>0.49194585815995323</v>
      </c>
      <c r="O72" s="21">
        <f t="shared" si="25"/>
        <v>41.754696927899069</v>
      </c>
      <c r="P72" s="21" t="b">
        <f t="shared" si="26"/>
        <v>1</v>
      </c>
      <c r="Q72" s="21" t="b">
        <f t="shared" si="27"/>
        <v>0</v>
      </c>
      <c r="R72" s="1" t="b">
        <f t="shared" si="28"/>
        <v>0</v>
      </c>
      <c r="S72" s="1">
        <f t="shared" si="19"/>
        <v>41.27406399313805</v>
      </c>
      <c r="T72" s="1">
        <f t="shared" si="18"/>
        <v>41.27406399313805</v>
      </c>
    </row>
    <row r="73" spans="2:20">
      <c r="B73" s="1">
        <f t="shared" si="20"/>
        <v>1411.3701277253035</v>
      </c>
      <c r="E73" s="1">
        <f t="shared" si="11"/>
        <v>0.51244360224995122</v>
      </c>
      <c r="F73" s="1">
        <f t="shared" si="12"/>
        <v>43.697812142401816</v>
      </c>
      <c r="G73" s="21">
        <f t="shared" si="13"/>
        <v>43.697812142401816</v>
      </c>
      <c r="H73" s="21">
        <f t="shared" si="14"/>
        <v>43.697812142401816</v>
      </c>
      <c r="I73" s="21">
        <f t="shared" si="15"/>
        <v>43.697812142401816</v>
      </c>
      <c r="J73" s="21">
        <f t="shared" si="21"/>
        <v>-9.6828495158452127E-2</v>
      </c>
      <c r="K73" s="21">
        <f t="shared" si="22"/>
        <v>43.697812142401816</v>
      </c>
      <c r="L73" s="21">
        <f t="shared" si="23"/>
        <v>43.697812142401816</v>
      </c>
      <c r="M73" s="21">
        <f t="shared" si="16"/>
        <v>43.697812142401816</v>
      </c>
      <c r="N73" s="21">
        <f t="shared" si="24"/>
        <v>0.51756803827245079</v>
      </c>
      <c r="O73" s="21">
        <f t="shared" si="25"/>
        <v>44.188736814892181</v>
      </c>
      <c r="P73" s="21" t="b">
        <f t="shared" si="26"/>
        <v>1</v>
      </c>
      <c r="Q73" s="21" t="b">
        <f t="shared" si="27"/>
        <v>0</v>
      </c>
      <c r="R73" s="1" t="b">
        <f t="shared" si="28"/>
        <v>0</v>
      </c>
      <c r="S73" s="1">
        <f t="shared" si="19"/>
        <v>43.697812142401816</v>
      </c>
      <c r="T73" s="1">
        <f t="shared" si="18"/>
        <v>43.697812142401816</v>
      </c>
    </row>
    <row r="74" spans="2:20">
      <c r="B74" s="1">
        <f t="shared" si="20"/>
        <v>1416.3701277253035</v>
      </c>
      <c r="E74" s="1">
        <f t="shared" si="11"/>
        <v>0.53806578236244884</v>
      </c>
      <c r="F74" s="1">
        <f t="shared" si="12"/>
        <v>46.173018980312307</v>
      </c>
      <c r="G74" s="21">
        <f t="shared" si="13"/>
        <v>46.173018980312307</v>
      </c>
      <c r="H74" s="21">
        <f t="shared" si="14"/>
        <v>46.173018980312307</v>
      </c>
      <c r="I74" s="21">
        <f t="shared" si="15"/>
        <v>46.173018980312307</v>
      </c>
      <c r="J74" s="21">
        <f t="shared" si="21"/>
        <v>-9.6828495158452127E-2</v>
      </c>
      <c r="K74" s="21">
        <f t="shared" si="22"/>
        <v>46.173018980312307</v>
      </c>
      <c r="L74" s="21">
        <f t="shared" si="23"/>
        <v>46.173018980312307</v>
      </c>
      <c r="M74" s="21">
        <f t="shared" si="16"/>
        <v>46.173018980312307</v>
      </c>
      <c r="N74" s="21">
        <f t="shared" si="24"/>
        <v>0.54319021838494841</v>
      </c>
      <c r="O74" s="21">
        <f t="shared" si="25"/>
        <v>46.674235390532004</v>
      </c>
      <c r="P74" s="21" t="b">
        <f t="shared" si="26"/>
        <v>1</v>
      </c>
      <c r="Q74" s="21" t="b">
        <f t="shared" si="27"/>
        <v>0</v>
      </c>
      <c r="R74" s="1" t="b">
        <f t="shared" si="28"/>
        <v>0</v>
      </c>
      <c r="S74" s="1">
        <f t="shared" si="19"/>
        <v>46.173018980312307</v>
      </c>
      <c r="T74" s="1">
        <f t="shared" si="18"/>
        <v>46.173018980312307</v>
      </c>
    </row>
    <row r="75" spans="2:20">
      <c r="B75" s="1">
        <f t="shared" si="20"/>
        <v>1421.3701277253035</v>
      </c>
      <c r="E75" s="1">
        <f t="shared" si="11"/>
        <v>0.56368796247494646</v>
      </c>
      <c r="F75" s="1">
        <f t="shared" si="12"/>
        <v>48.699684506869488</v>
      </c>
      <c r="G75" s="21">
        <f t="shared" si="13"/>
        <v>48.699684506869488</v>
      </c>
      <c r="H75" s="21">
        <f t="shared" si="14"/>
        <v>48.699684506869488</v>
      </c>
      <c r="I75" s="21">
        <f t="shared" si="15"/>
        <v>48.699684506869488</v>
      </c>
      <c r="J75" s="21">
        <f t="shared" si="21"/>
        <v>-9.6828495158452127E-2</v>
      </c>
      <c r="K75" s="21">
        <f t="shared" si="22"/>
        <v>48.699684506869488</v>
      </c>
      <c r="L75" s="21">
        <f t="shared" si="23"/>
        <v>48.699684506869488</v>
      </c>
      <c r="M75" s="21">
        <f t="shared" si="16"/>
        <v>48.699684506869488</v>
      </c>
      <c r="N75" s="21">
        <f t="shared" si="24"/>
        <v>0.56881239849744591</v>
      </c>
      <c r="O75" s="21">
        <f t="shared" si="25"/>
        <v>49.211192654818525</v>
      </c>
      <c r="P75" s="21" t="b">
        <f t="shared" si="26"/>
        <v>1</v>
      </c>
      <c r="Q75" s="21" t="b">
        <f t="shared" si="27"/>
        <v>0</v>
      </c>
      <c r="R75" s="1" t="b">
        <f t="shared" si="28"/>
        <v>0</v>
      </c>
      <c r="S75" s="1">
        <f t="shared" ref="S75:S101" si="29">IF(B75&lt;$B$124,M75,$M$124+(B75-$B$124)*0.3)</f>
        <v>48.699684506869488</v>
      </c>
      <c r="T75" s="1">
        <f t="shared" si="18"/>
        <v>48.699684506869488</v>
      </c>
    </row>
    <row r="76" spans="2:20">
      <c r="B76" s="1">
        <f t="shared" si="20"/>
        <v>1426.3701277253035</v>
      </c>
      <c r="E76" s="1">
        <f t="shared" si="11"/>
        <v>0.58931014258744396</v>
      </c>
      <c r="F76" s="1">
        <f t="shared" si="12"/>
        <v>51.277808722073374</v>
      </c>
      <c r="G76" s="21">
        <f t="shared" si="13"/>
        <v>51.277808722073374</v>
      </c>
      <c r="H76" s="21">
        <f t="shared" si="14"/>
        <v>51.277808722073374</v>
      </c>
      <c r="I76" s="21">
        <f t="shared" si="15"/>
        <v>51.277808722073374</v>
      </c>
      <c r="J76" s="21">
        <f t="shared" si="21"/>
        <v>-9.6828495158452127E-2</v>
      </c>
      <c r="K76" s="21">
        <f t="shared" si="22"/>
        <v>51.277808722073374</v>
      </c>
      <c r="L76" s="21">
        <f t="shared" si="23"/>
        <v>51.277808722073374</v>
      </c>
      <c r="M76" s="21">
        <f t="shared" si="16"/>
        <v>51.277808722073374</v>
      </c>
      <c r="N76" s="21">
        <f t="shared" si="24"/>
        <v>0.59443457860994353</v>
      </c>
      <c r="O76" s="21">
        <f t="shared" si="25"/>
        <v>51.799608607751757</v>
      </c>
      <c r="P76" s="21" t="b">
        <f t="shared" si="26"/>
        <v>1</v>
      </c>
      <c r="Q76" s="21" t="b">
        <f t="shared" si="27"/>
        <v>0</v>
      </c>
      <c r="R76" s="1" t="b">
        <f t="shared" si="28"/>
        <v>0</v>
      </c>
      <c r="S76" s="1">
        <f t="shared" si="29"/>
        <v>51.277808722073374</v>
      </c>
      <c r="T76" s="1">
        <f t="shared" si="18"/>
        <v>51.277808722073374</v>
      </c>
    </row>
    <row r="77" spans="2:20">
      <c r="B77" s="1">
        <f t="shared" si="20"/>
        <v>1431.3701277253035</v>
      </c>
      <c r="E77" s="1">
        <f t="shared" si="11"/>
        <v>0.61493232269994158</v>
      </c>
      <c r="F77" s="1">
        <f t="shared" si="12"/>
        <v>53.907391625923964</v>
      </c>
      <c r="G77" s="21">
        <f t="shared" si="13"/>
        <v>53.907391625923964</v>
      </c>
      <c r="H77" s="21">
        <f t="shared" si="14"/>
        <v>53.907391625923964</v>
      </c>
      <c r="I77" s="21">
        <f t="shared" si="15"/>
        <v>53.907391625923964</v>
      </c>
      <c r="J77" s="21">
        <f t="shared" si="21"/>
        <v>-9.6828495158452127E-2</v>
      </c>
      <c r="K77" s="21">
        <f t="shared" si="22"/>
        <v>53.907391625923964</v>
      </c>
      <c r="L77" s="21">
        <f t="shared" si="23"/>
        <v>53.907391625923964</v>
      </c>
      <c r="M77" s="21">
        <f t="shared" si="16"/>
        <v>53.907391625923964</v>
      </c>
      <c r="N77" s="21">
        <f t="shared" si="24"/>
        <v>0.62005675872244104</v>
      </c>
      <c r="O77" s="21">
        <f t="shared" si="25"/>
        <v>54.43948324933168</v>
      </c>
      <c r="P77" s="21" t="b">
        <f t="shared" si="26"/>
        <v>1</v>
      </c>
      <c r="Q77" s="21" t="b">
        <f t="shared" si="27"/>
        <v>0</v>
      </c>
      <c r="R77" s="1" t="b">
        <f t="shared" si="28"/>
        <v>0</v>
      </c>
      <c r="S77" s="1">
        <f t="shared" si="29"/>
        <v>53.907391625923964</v>
      </c>
      <c r="T77" s="1">
        <f t="shared" si="18"/>
        <v>53.907391625923964</v>
      </c>
    </row>
    <row r="78" spans="2:20">
      <c r="B78" s="1">
        <f t="shared" si="20"/>
        <v>1436.3701277253035</v>
      </c>
      <c r="E78" s="1">
        <f t="shared" si="11"/>
        <v>0.64055450281243909</v>
      </c>
      <c r="F78" s="1">
        <f t="shared" si="12"/>
        <v>56.588433218421251</v>
      </c>
      <c r="G78" s="21">
        <f t="shared" si="13"/>
        <v>56.588433218421251</v>
      </c>
      <c r="H78" s="21">
        <f t="shared" si="14"/>
        <v>56.588433218421251</v>
      </c>
      <c r="I78" s="21">
        <f t="shared" si="15"/>
        <v>56.588433218421251</v>
      </c>
      <c r="J78" s="21">
        <f t="shared" si="21"/>
        <v>-9.6828495158452127E-2</v>
      </c>
      <c r="K78" s="21">
        <f t="shared" si="22"/>
        <v>56.588433218421251</v>
      </c>
      <c r="L78" s="21">
        <f t="shared" si="23"/>
        <v>56.588433218421251</v>
      </c>
      <c r="M78" s="21">
        <f t="shared" si="16"/>
        <v>56.588433218421251</v>
      </c>
      <c r="N78" s="21">
        <f t="shared" si="24"/>
        <v>0.64567893883493865</v>
      </c>
      <c r="O78" s="21">
        <f t="shared" si="25"/>
        <v>57.130816579558314</v>
      </c>
      <c r="P78" s="21" t="b">
        <f t="shared" si="26"/>
        <v>1</v>
      </c>
      <c r="Q78" s="21" t="b">
        <f t="shared" si="27"/>
        <v>0</v>
      </c>
      <c r="R78" s="1" t="b">
        <f t="shared" si="28"/>
        <v>0</v>
      </c>
      <c r="S78" s="1">
        <f t="shared" si="29"/>
        <v>56.588433218421251</v>
      </c>
      <c r="T78" s="1">
        <f t="shared" si="18"/>
        <v>56.588433218421251</v>
      </c>
    </row>
    <row r="79" spans="2:20">
      <c r="B79" s="1">
        <f t="shared" si="20"/>
        <v>1441.3701277253035</v>
      </c>
      <c r="E79" s="1">
        <f t="shared" si="11"/>
        <v>0.6661766829249367</v>
      </c>
      <c r="F79" s="1">
        <f t="shared" si="12"/>
        <v>59.32093349956525</v>
      </c>
      <c r="G79" s="21">
        <f t="shared" si="13"/>
        <v>59.32093349956525</v>
      </c>
      <c r="H79" s="21">
        <f t="shared" si="14"/>
        <v>59.32093349956525</v>
      </c>
      <c r="I79" s="21">
        <f t="shared" si="15"/>
        <v>59.32093349956525</v>
      </c>
      <c r="J79" s="21">
        <f t="shared" si="21"/>
        <v>-9.6828495158452127E-2</v>
      </c>
      <c r="K79" s="21">
        <f t="shared" si="22"/>
        <v>59.32093349956525</v>
      </c>
      <c r="L79" s="21">
        <f t="shared" si="23"/>
        <v>59.32093349956525</v>
      </c>
      <c r="M79" s="21">
        <f t="shared" si="16"/>
        <v>59.32093349956525</v>
      </c>
      <c r="N79" s="21">
        <f t="shared" si="24"/>
        <v>0.67130111894743616</v>
      </c>
      <c r="O79" s="21">
        <f t="shared" si="25"/>
        <v>59.873608598431645</v>
      </c>
      <c r="P79" s="21" t="b">
        <f t="shared" si="26"/>
        <v>1</v>
      </c>
      <c r="Q79" s="21" t="b">
        <f t="shared" si="27"/>
        <v>0</v>
      </c>
      <c r="R79" s="1" t="b">
        <f t="shared" si="28"/>
        <v>0</v>
      </c>
      <c r="S79" s="1">
        <f t="shared" si="29"/>
        <v>59.32093349956525</v>
      </c>
      <c r="T79" s="1">
        <f t="shared" si="18"/>
        <v>59.32093349956525</v>
      </c>
    </row>
    <row r="80" spans="2:20">
      <c r="B80" s="1">
        <f t="shared" si="20"/>
        <v>1446.3701277253035</v>
      </c>
      <c r="E80" s="1">
        <f t="shared" si="11"/>
        <v>0.69179886303743421</v>
      </c>
      <c r="F80" s="1">
        <f t="shared" si="12"/>
        <v>62.104892469355946</v>
      </c>
      <c r="G80" s="21">
        <f t="shared" si="13"/>
        <v>62.104892469355946</v>
      </c>
      <c r="H80" s="21">
        <f t="shared" si="14"/>
        <v>62.104892469355946</v>
      </c>
      <c r="I80" s="21">
        <f t="shared" si="15"/>
        <v>62.104892469355946</v>
      </c>
      <c r="J80" s="21">
        <f t="shared" si="21"/>
        <v>-9.6828495158452127E-2</v>
      </c>
      <c r="K80" s="21">
        <f t="shared" si="22"/>
        <v>62.104892469355946</v>
      </c>
      <c r="L80" s="21">
        <f t="shared" si="23"/>
        <v>62.104892469355946</v>
      </c>
      <c r="M80" s="21">
        <f t="shared" si="16"/>
        <v>62.104892469355946</v>
      </c>
      <c r="N80" s="21">
        <f t="shared" si="24"/>
        <v>0.69692329905993378</v>
      </c>
      <c r="O80" s="21">
        <f t="shared" si="25"/>
        <v>62.667859305951694</v>
      </c>
      <c r="P80" s="21" t="b">
        <f t="shared" si="26"/>
        <v>1</v>
      </c>
      <c r="Q80" s="21" t="b">
        <f t="shared" si="27"/>
        <v>0</v>
      </c>
      <c r="R80" s="1" t="b">
        <f t="shared" si="28"/>
        <v>0</v>
      </c>
      <c r="S80" s="1">
        <f t="shared" si="29"/>
        <v>62.104892469355946</v>
      </c>
      <c r="T80" s="1">
        <f t="shared" si="18"/>
        <v>62.104892469355946</v>
      </c>
    </row>
    <row r="81" spans="2:20">
      <c r="B81" s="1">
        <f t="shared" si="20"/>
        <v>1451.3701277253035</v>
      </c>
      <c r="E81" s="1">
        <f t="shared" si="11"/>
        <v>0.71742104314993183</v>
      </c>
      <c r="F81" s="1">
        <f t="shared" si="12"/>
        <v>64.940310127793353</v>
      </c>
      <c r="G81" s="21">
        <f t="shared" si="13"/>
        <v>64.940310127793353</v>
      </c>
      <c r="H81" s="21">
        <f t="shared" si="14"/>
        <v>64.940310127793353</v>
      </c>
      <c r="I81" s="21">
        <f t="shared" si="15"/>
        <v>64.940310127793353</v>
      </c>
      <c r="J81" s="21">
        <f t="shared" si="21"/>
        <v>-9.6828495158452127E-2</v>
      </c>
      <c r="K81" s="21">
        <f t="shared" si="22"/>
        <v>64.940310127793353</v>
      </c>
      <c r="L81" s="21">
        <f t="shared" si="23"/>
        <v>64.940310127793353</v>
      </c>
      <c r="M81" s="21">
        <f t="shared" si="16"/>
        <v>64.940310127793353</v>
      </c>
      <c r="N81" s="21">
        <f t="shared" si="24"/>
        <v>0.72254547917243128</v>
      </c>
      <c r="O81" s="21">
        <f t="shared" si="25"/>
        <v>65.513568702118434</v>
      </c>
      <c r="P81" s="21" t="b">
        <f t="shared" si="26"/>
        <v>1</v>
      </c>
      <c r="Q81" s="21" t="b">
        <f t="shared" si="27"/>
        <v>0</v>
      </c>
      <c r="R81" s="1" t="b">
        <f t="shared" si="28"/>
        <v>0</v>
      </c>
      <c r="S81" s="1">
        <f t="shared" si="29"/>
        <v>64.940310127793353</v>
      </c>
      <c r="T81" s="1">
        <f t="shared" si="18"/>
        <v>64.940310127793353</v>
      </c>
    </row>
    <row r="82" spans="2:20">
      <c r="B82" s="1">
        <f t="shared" si="20"/>
        <v>1456.3701277253035</v>
      </c>
      <c r="E82" s="1">
        <f t="shared" si="11"/>
        <v>0.74304322326242933</v>
      </c>
      <c r="F82" s="1">
        <f t="shared" si="12"/>
        <v>67.82718647487745</v>
      </c>
      <c r="G82" s="21">
        <f t="shared" si="13"/>
        <v>67.82718647487745</v>
      </c>
      <c r="H82" s="21">
        <f t="shared" si="14"/>
        <v>67.82718647487745</v>
      </c>
      <c r="I82" s="21">
        <f t="shared" si="15"/>
        <v>67.82718647487745</v>
      </c>
      <c r="J82" s="21">
        <f t="shared" si="21"/>
        <v>-9.6828495158452127E-2</v>
      </c>
      <c r="K82" s="21">
        <f t="shared" si="22"/>
        <v>67.82718647487745</v>
      </c>
      <c r="L82" s="21">
        <f t="shared" si="23"/>
        <v>67.82718647487745</v>
      </c>
      <c r="M82" s="21">
        <f t="shared" si="16"/>
        <v>67.82718647487745</v>
      </c>
      <c r="N82" s="21">
        <f t="shared" si="24"/>
        <v>0.7481676592849289</v>
      </c>
      <c r="O82" s="21">
        <f t="shared" si="25"/>
        <v>68.410736786931892</v>
      </c>
      <c r="P82" s="21" t="b">
        <f t="shared" si="26"/>
        <v>1</v>
      </c>
      <c r="Q82" s="21" t="b">
        <f t="shared" si="27"/>
        <v>0</v>
      </c>
      <c r="R82" s="1" t="b">
        <f t="shared" si="28"/>
        <v>0</v>
      </c>
      <c r="S82" s="1">
        <f t="shared" si="29"/>
        <v>67.82718647487745</v>
      </c>
      <c r="T82" s="1">
        <f t="shared" si="18"/>
        <v>67.82718647487745</v>
      </c>
    </row>
    <row r="83" spans="2:20">
      <c r="B83" s="1">
        <f t="shared" si="20"/>
        <v>1461.3701277253035</v>
      </c>
      <c r="E83" s="1">
        <f t="shared" si="11"/>
        <v>0.76866540337492695</v>
      </c>
      <c r="F83" s="1">
        <f t="shared" si="12"/>
        <v>70.765521510608266</v>
      </c>
      <c r="G83" s="21">
        <f t="shared" si="13"/>
        <v>70.765521510608266</v>
      </c>
      <c r="H83" s="21">
        <f t="shared" si="14"/>
        <v>70.765521510608266</v>
      </c>
      <c r="I83" s="21">
        <f t="shared" si="15"/>
        <v>70.765521510608266</v>
      </c>
      <c r="J83" s="21">
        <f t="shared" si="21"/>
        <v>-9.6828495158452127E-2</v>
      </c>
      <c r="K83" s="21">
        <f t="shared" si="22"/>
        <v>70.765521510608266</v>
      </c>
      <c r="L83" s="21">
        <f t="shared" si="23"/>
        <v>70.765521510608266</v>
      </c>
      <c r="M83" s="21">
        <f t="shared" si="16"/>
        <v>70.765521510608266</v>
      </c>
      <c r="N83" s="21">
        <f t="shared" si="24"/>
        <v>0.7737898393974264</v>
      </c>
      <c r="O83" s="21">
        <f t="shared" si="25"/>
        <v>71.359363560392026</v>
      </c>
      <c r="P83" s="21" t="b">
        <f t="shared" si="26"/>
        <v>1</v>
      </c>
      <c r="Q83" s="21" t="b">
        <f t="shared" si="27"/>
        <v>0</v>
      </c>
      <c r="R83" s="1" t="b">
        <f t="shared" si="28"/>
        <v>0</v>
      </c>
      <c r="S83" s="1">
        <f t="shared" si="29"/>
        <v>70.765521510608266</v>
      </c>
      <c r="T83" s="1">
        <f t="shared" si="18"/>
        <v>70.765521510608266</v>
      </c>
    </row>
    <row r="84" spans="2:20">
      <c r="B84" s="1">
        <f t="shared" si="20"/>
        <v>1466.3701277253035</v>
      </c>
      <c r="E84" s="1">
        <f t="shared" si="11"/>
        <v>0.79428758348742445</v>
      </c>
      <c r="F84" s="1">
        <f t="shared" si="12"/>
        <v>73.755315234985773</v>
      </c>
      <c r="G84" s="21">
        <f t="shared" si="13"/>
        <v>73.755315234985773</v>
      </c>
      <c r="H84" s="21">
        <f t="shared" si="14"/>
        <v>73.755315234985773</v>
      </c>
      <c r="I84" s="21">
        <f t="shared" si="15"/>
        <v>73.755315234985773</v>
      </c>
      <c r="J84" s="21">
        <f t="shared" si="21"/>
        <v>-9.6828495158452127E-2</v>
      </c>
      <c r="K84" s="21">
        <f t="shared" si="22"/>
        <v>73.755315234985773</v>
      </c>
      <c r="L84" s="21">
        <f t="shared" si="23"/>
        <v>73.755315234985773</v>
      </c>
      <c r="M84" s="21">
        <f t="shared" si="16"/>
        <v>73.755315234985773</v>
      </c>
      <c r="N84" s="21">
        <f t="shared" si="24"/>
        <v>0.79941201950992402</v>
      </c>
      <c r="O84" s="21">
        <f t="shared" si="25"/>
        <v>74.359449022498893</v>
      </c>
      <c r="P84" s="21" t="b">
        <f t="shared" si="26"/>
        <v>1</v>
      </c>
      <c r="Q84" s="21" t="b">
        <f t="shared" si="27"/>
        <v>0</v>
      </c>
      <c r="R84" s="1" t="b">
        <f t="shared" si="28"/>
        <v>0</v>
      </c>
      <c r="S84" s="1">
        <f t="shared" si="29"/>
        <v>73.755315234985773</v>
      </c>
      <c r="T84" s="1">
        <f t="shared" si="18"/>
        <v>73.755315234985773</v>
      </c>
    </row>
    <row r="85" spans="2:20">
      <c r="B85" s="1">
        <f t="shared" si="20"/>
        <v>1471.3701277253035</v>
      </c>
      <c r="E85" s="1">
        <f t="shared" si="11"/>
        <v>0.81990976359992207</v>
      </c>
      <c r="F85" s="1">
        <f t="shared" si="12"/>
        <v>76.796567648009997</v>
      </c>
      <c r="G85" s="21">
        <f t="shared" si="13"/>
        <v>76.796567648009997</v>
      </c>
      <c r="H85" s="21">
        <f t="shared" si="14"/>
        <v>76.796567648009997</v>
      </c>
      <c r="I85" s="21">
        <f t="shared" si="15"/>
        <v>76.796567648009997</v>
      </c>
      <c r="J85" s="21">
        <f t="shared" si="21"/>
        <v>-9.6828495158452127E-2</v>
      </c>
      <c r="K85" s="21">
        <f t="shared" si="22"/>
        <v>76.796567648009997</v>
      </c>
      <c r="L85" s="21">
        <f t="shared" si="23"/>
        <v>76.796567648009997</v>
      </c>
      <c r="M85" s="21">
        <f t="shared" si="16"/>
        <v>76.796567648009997</v>
      </c>
      <c r="N85" s="21">
        <f t="shared" si="24"/>
        <v>0.82503419962242153</v>
      </c>
      <c r="O85" s="21">
        <f t="shared" si="25"/>
        <v>77.410993173252436</v>
      </c>
      <c r="P85" s="21" t="b">
        <f t="shared" si="26"/>
        <v>1</v>
      </c>
      <c r="Q85" s="21" t="b">
        <f t="shared" si="27"/>
        <v>0</v>
      </c>
      <c r="R85" s="1" t="b">
        <f t="shared" si="28"/>
        <v>0</v>
      </c>
      <c r="S85" s="1">
        <f t="shared" si="29"/>
        <v>76.796567648009997</v>
      </c>
      <c r="T85" s="1">
        <f t="shared" si="18"/>
        <v>76.796567648009997</v>
      </c>
    </row>
    <row r="86" spans="2:20">
      <c r="B86" s="1">
        <f t="shared" si="20"/>
        <v>1476.3701277253035</v>
      </c>
      <c r="E86" s="1">
        <f t="shared" si="11"/>
        <v>0.84553194371241958</v>
      </c>
      <c r="F86" s="1">
        <f t="shared" si="12"/>
        <v>79.889278749680912</v>
      </c>
      <c r="G86" s="21">
        <f t="shared" si="13"/>
        <v>79.889278749680912</v>
      </c>
      <c r="H86" s="21">
        <f t="shared" si="14"/>
        <v>79.889278749680912</v>
      </c>
      <c r="I86" s="21">
        <f t="shared" si="15"/>
        <v>79.889278749680912</v>
      </c>
      <c r="J86" s="21">
        <f t="shared" si="21"/>
        <v>-9.6828495158452127E-2</v>
      </c>
      <c r="K86" s="21">
        <f t="shared" si="22"/>
        <v>79.889278749680912</v>
      </c>
      <c r="L86" s="21">
        <f t="shared" si="23"/>
        <v>79.889278749680912</v>
      </c>
      <c r="M86" s="21">
        <f t="shared" si="16"/>
        <v>79.889278749680912</v>
      </c>
      <c r="N86" s="21">
        <f t="shared" si="24"/>
        <v>0.85065637973491914</v>
      </c>
      <c r="O86" s="21">
        <f t="shared" si="25"/>
        <v>80.513996012652711</v>
      </c>
      <c r="P86" s="21" t="b">
        <f t="shared" si="26"/>
        <v>1</v>
      </c>
      <c r="Q86" s="21" t="b">
        <f t="shared" si="27"/>
        <v>0</v>
      </c>
      <c r="R86" s="1" t="b">
        <f t="shared" si="28"/>
        <v>0</v>
      </c>
      <c r="S86" s="1">
        <f t="shared" si="29"/>
        <v>79.889278749680912</v>
      </c>
      <c r="T86" s="1">
        <f t="shared" si="18"/>
        <v>79.889278749680912</v>
      </c>
    </row>
    <row r="87" spans="2:20">
      <c r="B87" s="1">
        <f t="shared" si="20"/>
        <v>1481.3701277253035</v>
      </c>
      <c r="E87" s="1">
        <f t="shared" si="11"/>
        <v>0.87115412382491719</v>
      </c>
      <c r="F87" s="1">
        <f t="shared" si="12"/>
        <v>83.033448539998545</v>
      </c>
      <c r="G87" s="21">
        <f t="shared" si="13"/>
        <v>83.033448539998545</v>
      </c>
      <c r="H87" s="21">
        <f t="shared" si="14"/>
        <v>83.033448539998545</v>
      </c>
      <c r="I87" s="21">
        <f t="shared" si="15"/>
        <v>83.033448539998545</v>
      </c>
      <c r="J87" s="21">
        <f t="shared" si="21"/>
        <v>-9.6828495158452127E-2</v>
      </c>
      <c r="K87" s="21">
        <f t="shared" si="22"/>
        <v>83.033448539998545</v>
      </c>
      <c r="L87" s="21">
        <f t="shared" si="23"/>
        <v>83.033448539998545</v>
      </c>
      <c r="M87" s="21">
        <f t="shared" si="16"/>
        <v>83.033448539998545</v>
      </c>
      <c r="N87" s="21">
        <f t="shared" si="24"/>
        <v>0.87627855984741665</v>
      </c>
      <c r="O87" s="21">
        <f t="shared" si="25"/>
        <v>83.668457540699663</v>
      </c>
      <c r="P87" s="21" t="b">
        <f t="shared" si="26"/>
        <v>1</v>
      </c>
      <c r="Q87" s="21" t="b">
        <f t="shared" si="27"/>
        <v>0</v>
      </c>
      <c r="R87" s="1" t="b">
        <f t="shared" si="28"/>
        <v>0</v>
      </c>
      <c r="S87" s="1">
        <f t="shared" si="29"/>
        <v>83.033448539998545</v>
      </c>
      <c r="T87" s="1">
        <f t="shared" si="18"/>
        <v>83.033448539998545</v>
      </c>
    </row>
    <row r="88" spans="2:20">
      <c r="B88" s="1">
        <f t="shared" si="20"/>
        <v>1486.3701277253035</v>
      </c>
      <c r="E88" s="1">
        <f t="shared" si="11"/>
        <v>0.8967763039374147</v>
      </c>
      <c r="F88" s="1">
        <f t="shared" si="12"/>
        <v>86.229077018962869</v>
      </c>
      <c r="G88" s="21">
        <f t="shared" si="13"/>
        <v>86.229077018962869</v>
      </c>
      <c r="H88" s="21">
        <f t="shared" si="14"/>
        <v>86.229077018962869</v>
      </c>
      <c r="I88" s="21">
        <f t="shared" si="15"/>
        <v>86.229077018962869</v>
      </c>
      <c r="J88" s="21">
        <f t="shared" si="21"/>
        <v>-9.6828495158452127E-2</v>
      </c>
      <c r="K88" s="21">
        <f t="shared" si="22"/>
        <v>86.229077018962869</v>
      </c>
      <c r="L88" s="21">
        <f t="shared" si="23"/>
        <v>86.229077018962869</v>
      </c>
      <c r="M88" s="21">
        <f t="shared" si="16"/>
        <v>86.229077018962869</v>
      </c>
      <c r="N88" s="21">
        <f t="shared" si="24"/>
        <v>0.90190073995991427</v>
      </c>
      <c r="O88" s="21">
        <f t="shared" si="25"/>
        <v>86.874377757393333</v>
      </c>
      <c r="P88" s="21" t="b">
        <f t="shared" si="26"/>
        <v>1</v>
      </c>
      <c r="Q88" s="21" t="b">
        <f t="shared" si="27"/>
        <v>0</v>
      </c>
      <c r="R88" s="1" t="b">
        <f t="shared" si="28"/>
        <v>0</v>
      </c>
      <c r="S88" s="1">
        <f t="shared" si="29"/>
        <v>86.229077018962869</v>
      </c>
      <c r="T88" s="1">
        <f t="shared" si="18"/>
        <v>86.229077018962869</v>
      </c>
    </row>
    <row r="89" spans="2:20">
      <c r="B89" s="1">
        <f t="shared" si="20"/>
        <v>1491.3701277253035</v>
      </c>
      <c r="E89" s="1">
        <f t="shared" si="11"/>
        <v>0.92239848404991232</v>
      </c>
      <c r="F89" s="1">
        <f t="shared" si="12"/>
        <v>89.476164186573897</v>
      </c>
      <c r="G89" s="21">
        <f t="shared" si="13"/>
        <v>89.476164186573897</v>
      </c>
      <c r="H89" s="21">
        <f t="shared" si="14"/>
        <v>89.476164186573897</v>
      </c>
      <c r="I89" s="21">
        <f t="shared" si="15"/>
        <v>89.476164186573897</v>
      </c>
      <c r="J89" s="21">
        <f t="shared" si="21"/>
        <v>-9.6828495158452127E-2</v>
      </c>
      <c r="K89" s="21">
        <f t="shared" si="22"/>
        <v>89.476164186573897</v>
      </c>
      <c r="L89" s="21">
        <f t="shared" si="23"/>
        <v>89.476164186573897</v>
      </c>
      <c r="M89" s="21">
        <f t="shared" si="16"/>
        <v>89.476164186573897</v>
      </c>
      <c r="N89" s="21">
        <f t="shared" si="24"/>
        <v>0.92752292007241177</v>
      </c>
      <c r="O89" s="21">
        <f t="shared" si="25"/>
        <v>90.131756662733693</v>
      </c>
      <c r="P89" s="21" t="b">
        <f t="shared" si="26"/>
        <v>1</v>
      </c>
      <c r="Q89" s="21" t="b">
        <f t="shared" si="27"/>
        <v>0</v>
      </c>
      <c r="R89" s="1" t="b">
        <f t="shared" si="28"/>
        <v>0</v>
      </c>
      <c r="S89" s="1">
        <f t="shared" si="29"/>
        <v>89.476164186573897</v>
      </c>
      <c r="T89" s="1">
        <f t="shared" si="18"/>
        <v>89.476164186573897</v>
      </c>
    </row>
    <row r="90" spans="2:20">
      <c r="B90" s="1">
        <f t="shared" si="20"/>
        <v>1496.3701277253035</v>
      </c>
      <c r="E90" s="1">
        <f t="shared" si="11"/>
        <v>0.94802066416240982</v>
      </c>
      <c r="F90" s="1">
        <f t="shared" si="12"/>
        <v>92.774710042831629</v>
      </c>
      <c r="G90" s="21">
        <f t="shared" si="13"/>
        <v>92.774710042831629</v>
      </c>
      <c r="H90" s="21">
        <f t="shared" si="14"/>
        <v>92.774710042831629</v>
      </c>
      <c r="I90" s="21">
        <f t="shared" si="15"/>
        <v>92.774710042831629</v>
      </c>
      <c r="J90" s="21">
        <f t="shared" si="21"/>
        <v>-9.6828495158452127E-2</v>
      </c>
      <c r="K90" s="21">
        <f t="shared" si="22"/>
        <v>92.774710042831629</v>
      </c>
      <c r="L90" s="21">
        <f t="shared" si="23"/>
        <v>92.774710042831629</v>
      </c>
      <c r="M90" s="21">
        <f t="shared" si="16"/>
        <v>92.774710042831629</v>
      </c>
      <c r="N90" s="21">
        <f t="shared" si="24"/>
        <v>0.95314510018490939</v>
      </c>
      <c r="O90" s="21">
        <f t="shared" si="25"/>
        <v>93.440594256720786</v>
      </c>
      <c r="P90" s="21" t="b">
        <f t="shared" si="26"/>
        <v>1</v>
      </c>
      <c r="Q90" s="21" t="b">
        <f t="shared" si="27"/>
        <v>0</v>
      </c>
      <c r="R90" s="1" t="b">
        <f t="shared" si="28"/>
        <v>0</v>
      </c>
      <c r="S90" s="1">
        <f t="shared" si="29"/>
        <v>92.774710042831629</v>
      </c>
      <c r="T90" s="1">
        <f t="shared" si="18"/>
        <v>92.774710042831629</v>
      </c>
    </row>
    <row r="91" spans="2:20">
      <c r="B91" s="1">
        <f t="shared" si="20"/>
        <v>1501.3701277253035</v>
      </c>
      <c r="E91" s="1">
        <f t="shared" si="11"/>
        <v>0.97364284427490744</v>
      </c>
      <c r="F91" s="1">
        <f t="shared" si="12"/>
        <v>96.124714587736065</v>
      </c>
      <c r="G91" s="21">
        <f t="shared" si="13"/>
        <v>96.124714587736065</v>
      </c>
      <c r="H91" s="21">
        <f t="shared" si="14"/>
        <v>96.124714587736065</v>
      </c>
      <c r="I91" s="21">
        <f t="shared" si="15"/>
        <v>96.124714587736065</v>
      </c>
      <c r="J91" s="21">
        <f t="shared" si="21"/>
        <v>-9.6828495158452127E-2</v>
      </c>
      <c r="K91" s="21">
        <f t="shared" si="22"/>
        <v>96.124714587736065</v>
      </c>
      <c r="L91" s="21">
        <f t="shared" si="23"/>
        <v>96.124714587736065</v>
      </c>
      <c r="M91" s="21">
        <f t="shared" si="16"/>
        <v>96.124714587736065</v>
      </c>
      <c r="N91" s="21">
        <f t="shared" si="24"/>
        <v>0.97876728029740689</v>
      </c>
      <c r="O91" s="21">
        <f t="shared" si="25"/>
        <v>96.800890539354555</v>
      </c>
      <c r="P91" s="21" t="b">
        <f t="shared" si="26"/>
        <v>1</v>
      </c>
      <c r="Q91" s="21" t="b">
        <f t="shared" si="27"/>
        <v>0</v>
      </c>
      <c r="R91" s="1" t="b">
        <f t="shared" si="28"/>
        <v>0</v>
      </c>
      <c r="S91" s="1">
        <f t="shared" si="29"/>
        <v>96.124714587736065</v>
      </c>
      <c r="T91" s="1">
        <f t="shared" si="18"/>
        <v>96.124714587736065</v>
      </c>
    </row>
    <row r="92" spans="2:20">
      <c r="B92" s="1">
        <f t="shared" si="20"/>
        <v>1506.3701277253035</v>
      </c>
      <c r="E92" s="1">
        <f t="shared" si="11"/>
        <v>0.99926502438740494</v>
      </c>
      <c r="F92" s="1">
        <f t="shared" si="12"/>
        <v>99.526177821287206</v>
      </c>
      <c r="G92" s="21">
        <f t="shared" si="13"/>
        <v>99.526177821287206</v>
      </c>
      <c r="H92" s="21">
        <f t="shared" si="14"/>
        <v>99.526177821287206</v>
      </c>
      <c r="I92" s="21">
        <f t="shared" si="15"/>
        <v>99.526177821287206</v>
      </c>
      <c r="J92" s="21">
        <f t="shared" si="21"/>
        <v>-9.6828495158452127E-2</v>
      </c>
      <c r="K92" s="21">
        <f t="shared" si="22"/>
        <v>99.526177821287206</v>
      </c>
      <c r="L92" s="21">
        <f t="shared" si="23"/>
        <v>99.526177821287206</v>
      </c>
      <c r="M92" s="21">
        <f t="shared" si="16"/>
        <v>99.526177821287206</v>
      </c>
      <c r="N92" s="21">
        <f t="shared" si="24"/>
        <v>1.0043894604099044</v>
      </c>
      <c r="O92" s="21">
        <f t="shared" si="25"/>
        <v>100.21264551063503</v>
      </c>
      <c r="P92" s="21" t="b">
        <f t="shared" si="26"/>
        <v>1</v>
      </c>
      <c r="Q92" s="21" t="b">
        <f t="shared" si="27"/>
        <v>0</v>
      </c>
      <c r="R92" s="1" t="b">
        <f t="shared" si="28"/>
        <v>0</v>
      </c>
      <c r="S92" s="1">
        <f t="shared" si="29"/>
        <v>99.526177821287206</v>
      </c>
      <c r="T92" s="1">
        <f t="shared" si="18"/>
        <v>99.526177821287206</v>
      </c>
    </row>
    <row r="93" spans="2:20">
      <c r="B93" s="1">
        <f t="shared" si="20"/>
        <v>1511.3701277253035</v>
      </c>
      <c r="E93" s="1">
        <f t="shared" si="11"/>
        <v>1.0248872044999024</v>
      </c>
      <c r="F93" s="1">
        <f t="shared" si="12"/>
        <v>102.97909974348504</v>
      </c>
      <c r="G93" s="21">
        <f t="shared" si="13"/>
        <v>102.97909974348504</v>
      </c>
      <c r="H93" s="21">
        <f t="shared" si="14"/>
        <v>100</v>
      </c>
      <c r="I93" s="21">
        <f t="shared" si="15"/>
        <v>100</v>
      </c>
      <c r="J93" s="21">
        <f t="shared" si="21"/>
        <v>-9.6828495158452127E-2</v>
      </c>
      <c r="K93" s="21">
        <f t="shared" si="22"/>
        <v>100</v>
      </c>
      <c r="L93" s="21">
        <f t="shared" si="23"/>
        <v>100</v>
      </c>
      <c r="M93" s="21">
        <f t="shared" si="16"/>
        <v>100</v>
      </c>
      <c r="N93" s="21">
        <f t="shared" si="24"/>
        <v>1.030011640522402</v>
      </c>
      <c r="O93" s="21">
        <f t="shared" si="25"/>
        <v>103.67585917056222</v>
      </c>
      <c r="P93" s="21" t="b">
        <f t="shared" si="26"/>
        <v>1</v>
      </c>
      <c r="Q93" s="21" t="b">
        <f t="shared" si="27"/>
        <v>0</v>
      </c>
      <c r="R93" s="1" t="b">
        <f t="shared" si="28"/>
        <v>0</v>
      </c>
      <c r="S93" s="1">
        <f t="shared" si="29"/>
        <v>101.08148076536811</v>
      </c>
      <c r="T93" s="1">
        <f t="shared" si="18"/>
        <v>100</v>
      </c>
    </row>
    <row r="94" spans="2:20">
      <c r="B94" s="1">
        <f t="shared" si="20"/>
        <v>1516.3701277253035</v>
      </c>
      <c r="E94" s="1">
        <f t="shared" si="11"/>
        <v>1.0505093846124001</v>
      </c>
      <c r="F94" s="1">
        <f t="shared" si="12"/>
        <v>106.4834803543296</v>
      </c>
      <c r="G94" s="21">
        <f t="shared" si="13"/>
        <v>106.4834803543296</v>
      </c>
      <c r="H94" s="21">
        <f t="shared" si="14"/>
        <v>100</v>
      </c>
      <c r="I94" s="21">
        <f t="shared" si="15"/>
        <v>100</v>
      </c>
      <c r="J94" s="21">
        <f t="shared" si="21"/>
        <v>-9.6828495158452127E-2</v>
      </c>
      <c r="K94" s="21">
        <f t="shared" si="22"/>
        <v>100</v>
      </c>
      <c r="L94" s="21">
        <f t="shared" si="23"/>
        <v>100</v>
      </c>
      <c r="M94" s="21">
        <f t="shared" si="16"/>
        <v>100</v>
      </c>
      <c r="N94" s="21">
        <f t="shared" si="24"/>
        <v>1.0556338206348996</v>
      </c>
      <c r="O94" s="21">
        <f t="shared" si="25"/>
        <v>107.1905315191361</v>
      </c>
      <c r="P94" s="21" t="b">
        <f t="shared" si="26"/>
        <v>1</v>
      </c>
      <c r="Q94" s="21" t="b">
        <f t="shared" si="27"/>
        <v>0</v>
      </c>
      <c r="R94" s="1" t="b">
        <f t="shared" si="28"/>
        <v>0</v>
      </c>
      <c r="S94" s="1">
        <f t="shared" si="29"/>
        <v>102.58148076536811</v>
      </c>
      <c r="T94" s="1">
        <f t="shared" si="18"/>
        <v>100</v>
      </c>
    </row>
    <row r="95" spans="2:20">
      <c r="B95" s="1">
        <f t="shared" si="20"/>
        <v>1521.3701277253035</v>
      </c>
      <c r="E95" s="1">
        <f t="shared" si="11"/>
        <v>1.0761315647248977</v>
      </c>
      <c r="F95" s="1">
        <f t="shared" si="12"/>
        <v>110.03931965382085</v>
      </c>
      <c r="G95" s="21">
        <f t="shared" si="13"/>
        <v>110.03931965382085</v>
      </c>
      <c r="H95" s="21">
        <f t="shared" si="14"/>
        <v>100</v>
      </c>
      <c r="I95" s="21">
        <f t="shared" si="15"/>
        <v>100</v>
      </c>
      <c r="J95" s="21">
        <f t="shared" si="21"/>
        <v>-9.6828495158452127E-2</v>
      </c>
      <c r="K95" s="21">
        <f t="shared" si="22"/>
        <v>100</v>
      </c>
      <c r="L95" s="21">
        <f t="shared" si="23"/>
        <v>100</v>
      </c>
      <c r="M95" s="21">
        <f t="shared" si="16"/>
        <v>100</v>
      </c>
      <c r="N95" s="21">
        <f t="shared" si="24"/>
        <v>1.0812560007473973</v>
      </c>
      <c r="O95" s="21">
        <f t="shared" si="25"/>
        <v>110.75666255635672</v>
      </c>
      <c r="P95" s="21" t="b">
        <f t="shared" si="26"/>
        <v>1</v>
      </c>
      <c r="Q95" s="21" t="b">
        <f t="shared" si="27"/>
        <v>0</v>
      </c>
      <c r="R95" s="1" t="b">
        <f t="shared" si="28"/>
        <v>0</v>
      </c>
      <c r="S95" s="1">
        <f t="shared" si="29"/>
        <v>104.08148076536811</v>
      </c>
      <c r="T95" s="1">
        <f t="shared" si="18"/>
        <v>100</v>
      </c>
    </row>
    <row r="96" spans="2:20">
      <c r="B96" s="1">
        <f t="shared" si="20"/>
        <v>1526.3701277253035</v>
      </c>
      <c r="E96" s="1">
        <f t="shared" si="11"/>
        <v>1.1017537448373953</v>
      </c>
      <c r="F96" s="1">
        <f t="shared" si="12"/>
        <v>113.64661764195881</v>
      </c>
      <c r="G96" s="21">
        <f t="shared" si="13"/>
        <v>113.64661764195881</v>
      </c>
      <c r="H96" s="21">
        <f t="shared" si="14"/>
        <v>100</v>
      </c>
      <c r="I96" s="21">
        <f t="shared" si="15"/>
        <v>100</v>
      </c>
      <c r="J96" s="21">
        <f t="shared" si="21"/>
        <v>-9.6828495158452127E-2</v>
      </c>
      <c r="K96" s="21">
        <f t="shared" si="22"/>
        <v>100</v>
      </c>
      <c r="L96" s="21">
        <f t="shared" si="23"/>
        <v>100</v>
      </c>
      <c r="M96" s="21">
        <f t="shared" si="16"/>
        <v>100</v>
      </c>
      <c r="N96" s="21">
        <f t="shared" si="24"/>
        <v>1.1068781808598949</v>
      </c>
      <c r="O96" s="21">
        <f t="shared" si="25"/>
        <v>114.37425228222401</v>
      </c>
      <c r="P96" s="21" t="b">
        <f t="shared" si="26"/>
        <v>1</v>
      </c>
      <c r="Q96" s="21" t="b">
        <f t="shared" si="27"/>
        <v>0</v>
      </c>
      <c r="R96" s="1" t="b">
        <f t="shared" si="28"/>
        <v>0</v>
      </c>
      <c r="S96" s="1">
        <f t="shared" si="29"/>
        <v>105.58148076536811</v>
      </c>
      <c r="T96" s="1">
        <f t="shared" si="18"/>
        <v>100</v>
      </c>
    </row>
    <row r="97" spans="2:20">
      <c r="B97" s="1">
        <f t="shared" si="20"/>
        <v>1531.3701277253035</v>
      </c>
      <c r="E97" s="1">
        <f t="shared" si="11"/>
        <v>1.1273759249498929</v>
      </c>
      <c r="F97" s="1">
        <f t="shared" si="12"/>
        <v>117.30537431874349</v>
      </c>
      <c r="G97" s="21">
        <f t="shared" si="13"/>
        <v>117.30537431874349</v>
      </c>
      <c r="H97" s="21">
        <f t="shared" si="14"/>
        <v>100</v>
      </c>
      <c r="I97" s="21">
        <f t="shared" si="15"/>
        <v>100</v>
      </c>
      <c r="J97" s="21">
        <f t="shared" si="21"/>
        <v>-9.6828495158452127E-2</v>
      </c>
      <c r="K97" s="21">
        <f t="shared" si="22"/>
        <v>100</v>
      </c>
      <c r="L97" s="21">
        <f t="shared" si="23"/>
        <v>100</v>
      </c>
      <c r="M97" s="21">
        <f t="shared" si="16"/>
        <v>100</v>
      </c>
      <c r="N97" s="21">
        <f t="shared" si="24"/>
        <v>1.1325003609723923</v>
      </c>
      <c r="O97" s="21">
        <f t="shared" si="25"/>
        <v>118.04330069673799</v>
      </c>
      <c r="P97" s="21" t="b">
        <f t="shared" si="26"/>
        <v>1</v>
      </c>
      <c r="Q97" s="21" t="b">
        <f t="shared" si="27"/>
        <v>0</v>
      </c>
      <c r="R97" s="1" t="b">
        <f t="shared" si="28"/>
        <v>0</v>
      </c>
      <c r="S97" s="1">
        <f t="shared" si="29"/>
        <v>107.08148076536811</v>
      </c>
      <c r="T97" s="1">
        <f t="shared" si="18"/>
        <v>100</v>
      </c>
    </row>
    <row r="98" spans="2:20">
      <c r="B98" s="1">
        <f t="shared" si="20"/>
        <v>1536.3701277253035</v>
      </c>
      <c r="E98" s="1">
        <f t="shared" si="11"/>
        <v>1.1529981050623903</v>
      </c>
      <c r="F98" s="1">
        <f t="shared" si="12"/>
        <v>121.01558968417483</v>
      </c>
      <c r="G98" s="21">
        <f t="shared" si="13"/>
        <v>121.01558968417483</v>
      </c>
      <c r="H98" s="21">
        <f t="shared" si="14"/>
        <v>100</v>
      </c>
      <c r="I98" s="21">
        <f t="shared" si="15"/>
        <v>100</v>
      </c>
      <c r="J98" s="21">
        <f t="shared" si="21"/>
        <v>-9.6828495158452127E-2</v>
      </c>
      <c r="K98" s="21">
        <f t="shared" si="22"/>
        <v>100</v>
      </c>
      <c r="L98" s="21">
        <f t="shared" si="23"/>
        <v>100</v>
      </c>
      <c r="M98" s="21">
        <f t="shared" si="16"/>
        <v>100</v>
      </c>
      <c r="N98" s="21">
        <f t="shared" si="24"/>
        <v>1.1581225410848899</v>
      </c>
      <c r="O98" s="21">
        <f t="shared" si="25"/>
        <v>121.7638077998987</v>
      </c>
      <c r="P98" s="21" t="b">
        <f t="shared" si="26"/>
        <v>1</v>
      </c>
      <c r="Q98" s="21" t="b">
        <f t="shared" si="27"/>
        <v>0</v>
      </c>
      <c r="R98" s="1" t="b">
        <f t="shared" si="28"/>
        <v>0</v>
      </c>
      <c r="S98" s="1">
        <f t="shared" si="29"/>
        <v>108.58148076536811</v>
      </c>
      <c r="T98" s="1">
        <f>IF(S98&lt;100,S98,100)</f>
        <v>100</v>
      </c>
    </row>
    <row r="99" spans="2:20">
      <c r="B99" s="1">
        <f t="shared" si="20"/>
        <v>1541.3701277253035</v>
      </c>
      <c r="E99" s="1">
        <f t="shared" si="11"/>
        <v>1.1786202851748879</v>
      </c>
      <c r="F99" s="1">
        <f t="shared" si="12"/>
        <v>124.7772637382529</v>
      </c>
      <c r="G99" s="21">
        <f t="shared" si="13"/>
        <v>124.7772637382529</v>
      </c>
      <c r="H99" s="21">
        <f t="shared" si="14"/>
        <v>100</v>
      </c>
      <c r="I99" s="21">
        <f t="shared" si="15"/>
        <v>100</v>
      </c>
      <c r="J99" s="21">
        <f t="shared" si="21"/>
        <v>-9.6828495158452127E-2</v>
      </c>
      <c r="K99" s="21">
        <f t="shared" si="22"/>
        <v>100</v>
      </c>
      <c r="L99" s="21">
        <f t="shared" si="23"/>
        <v>100</v>
      </c>
      <c r="M99" s="21">
        <f t="shared" si="16"/>
        <v>100</v>
      </c>
      <c r="N99" s="21">
        <f t="shared" si="24"/>
        <v>1.1837447211973875</v>
      </c>
      <c r="O99" s="21">
        <f t="shared" si="25"/>
        <v>125.53577359170612</v>
      </c>
      <c r="P99" s="21" t="b">
        <f t="shared" si="26"/>
        <v>1</v>
      </c>
      <c r="Q99" s="21" t="b">
        <f t="shared" si="27"/>
        <v>0</v>
      </c>
      <c r="R99" s="1" t="b">
        <f t="shared" si="28"/>
        <v>0</v>
      </c>
      <c r="S99" s="1">
        <f t="shared" si="29"/>
        <v>110.08148076536811</v>
      </c>
      <c r="T99" s="1">
        <f t="shared" si="18"/>
        <v>100</v>
      </c>
    </row>
    <row r="100" spans="2:20">
      <c r="B100" s="1">
        <f t="shared" si="20"/>
        <v>1546.3701277253035</v>
      </c>
      <c r="E100" s="1">
        <f t="shared" si="11"/>
        <v>1.2042424652873855</v>
      </c>
      <c r="F100" s="1">
        <f t="shared" si="12"/>
        <v>128.59039648097766</v>
      </c>
      <c r="G100" s="21">
        <f t="shared" si="13"/>
        <v>128.59039648097766</v>
      </c>
      <c r="H100" s="21">
        <f t="shared" si="14"/>
        <v>100</v>
      </c>
      <c r="I100" s="21">
        <f t="shared" si="15"/>
        <v>100</v>
      </c>
      <c r="J100" s="21">
        <f t="shared" si="21"/>
        <v>-9.6828495158452127E-2</v>
      </c>
      <c r="K100" s="21">
        <f t="shared" si="22"/>
        <v>100</v>
      </c>
      <c r="L100" s="21">
        <f t="shared" si="23"/>
        <v>100</v>
      </c>
      <c r="M100" s="21">
        <f t="shared" si="16"/>
        <v>100</v>
      </c>
      <c r="N100" s="21">
        <f t="shared" si="24"/>
        <v>1.2093669013098851</v>
      </c>
      <c r="O100" s="21">
        <f t="shared" si="25"/>
        <v>129.35919807216021</v>
      </c>
      <c r="P100" s="21" t="b">
        <f t="shared" si="26"/>
        <v>1</v>
      </c>
      <c r="Q100" s="21" t="b">
        <f t="shared" si="27"/>
        <v>0</v>
      </c>
      <c r="R100" s="1" t="b">
        <f t="shared" si="28"/>
        <v>0</v>
      </c>
      <c r="S100" s="1">
        <f t="shared" si="29"/>
        <v>111.58148076536811</v>
      </c>
      <c r="T100" s="1">
        <f t="shared" si="18"/>
        <v>100</v>
      </c>
    </row>
    <row r="101" spans="2:20">
      <c r="B101" s="1">
        <f t="shared" si="20"/>
        <v>1551.3701277253035</v>
      </c>
      <c r="E101" s="1">
        <f t="shared" si="11"/>
        <v>1.2298646453998832</v>
      </c>
      <c r="F101" s="1">
        <f t="shared" si="12"/>
        <v>132.45498791234917</v>
      </c>
      <c r="G101" s="21">
        <f t="shared" si="13"/>
        <v>132.45498791234917</v>
      </c>
      <c r="H101" s="21">
        <f t="shared" si="14"/>
        <v>100</v>
      </c>
      <c r="I101" s="21">
        <f t="shared" si="15"/>
        <v>100</v>
      </c>
      <c r="J101" s="21">
        <f t="shared" ref="J101:J124" si="30">IF(P101=TRUE,(-$K$5+($K$5^2-4*$K$4*5)^0.5)/(2*$K$4),"Error:Fcannot be calcultated")</f>
        <v>-9.6828495158452127E-2</v>
      </c>
      <c r="K101" s="21">
        <f t="shared" ref="K101:K124" si="31">IF(Q101=TRUE,0,I101)</f>
        <v>100</v>
      </c>
      <c r="L101" s="21">
        <f t="shared" ref="L101:L124" si="32">IF(R101=FALSE,K101,"Error:Fcannot be calcultated")</f>
        <v>100</v>
      </c>
      <c r="M101" s="21">
        <f t="shared" si="16"/>
        <v>100</v>
      </c>
      <c r="N101" s="21">
        <f t="shared" ref="N101:N124" si="33">(B101+1-$K$7)/($K$8-$K$7)</f>
        <v>1.2349890814223825</v>
      </c>
      <c r="O101" s="21">
        <f t="shared" ref="O101:O124" si="34">$K$4*N101^2+$K$5*N101+5</f>
        <v>133.23408124126104</v>
      </c>
      <c r="P101" s="21" t="b">
        <f t="shared" ref="P101:P124" si="35">OR(E101&lt;0,($K$5^2-4*$K$4*5)&gt;0)</f>
        <v>1</v>
      </c>
      <c r="Q101" s="21" t="b">
        <f t="shared" ref="Q101:Q124" si="36">AND(I101&gt;0,P101=TRUE,E101&lt;J101)</f>
        <v>0</v>
      </c>
      <c r="R101" s="1" t="b">
        <f t="shared" ref="R101:R124" si="37">AND(O101&lt;F101,P101=FALSE)</f>
        <v>0</v>
      </c>
      <c r="S101" s="1">
        <f t="shared" si="29"/>
        <v>113.08148076536811</v>
      </c>
      <c r="T101" s="1">
        <f t="shared" si="18"/>
        <v>100</v>
      </c>
    </row>
    <row r="102" spans="2:20">
      <c r="B102" s="1">
        <f t="shared" si="20"/>
        <v>1556.3701277253035</v>
      </c>
      <c r="E102" s="1">
        <f t="shared" ref="E102:E124" si="38">(B102-K$7)/(K$8-K$7)</f>
        <v>1.2554868255123806</v>
      </c>
      <c r="F102" s="1">
        <f t="shared" ref="F102:F124" si="39">K$4*E102^2+K$5*E102+5</f>
        <v>136.3710380323673</v>
      </c>
      <c r="G102" s="21">
        <f t="shared" ref="G102:G124" si="40">IF($K$8&lt;$K$7,"Error: cpx-free assemblage",F102)</f>
        <v>136.3710380323673</v>
      </c>
      <c r="H102" s="21">
        <f t="shared" ref="H102:H124" si="41">IF(G102&lt;100,G102,100)</f>
        <v>100</v>
      </c>
      <c r="I102" s="21">
        <f t="shared" ref="I102:I124" si="42">IF(H102&lt;0,0,H102)</f>
        <v>100</v>
      </c>
      <c r="J102" s="21">
        <f t="shared" si="30"/>
        <v>-9.6828495158452127E-2</v>
      </c>
      <c r="K102" s="21">
        <f t="shared" si="31"/>
        <v>100</v>
      </c>
      <c r="L102" s="21">
        <f t="shared" si="32"/>
        <v>100</v>
      </c>
      <c r="M102" s="21">
        <f t="shared" ref="M102:M124" si="43">IF(G102="Error: cpx-free assemblage",G102,L102)</f>
        <v>100</v>
      </c>
      <c r="N102" s="21">
        <f t="shared" si="33"/>
        <v>1.2606112615348801</v>
      </c>
      <c r="O102" s="21">
        <f t="shared" si="34"/>
        <v>137.16042309900854</v>
      </c>
      <c r="P102" s="21" t="b">
        <f t="shared" si="35"/>
        <v>1</v>
      </c>
      <c r="Q102" s="21" t="b">
        <f t="shared" si="36"/>
        <v>0</v>
      </c>
      <c r="R102" s="1" t="b">
        <f t="shared" si="37"/>
        <v>0</v>
      </c>
      <c r="S102" s="1">
        <f t="shared" ref="S102:S124" si="44">IF(B102&lt;$B$124,M102,$M$124+(B102-$B$124)*0.3)</f>
        <v>114.58148076536811</v>
      </c>
      <c r="T102" s="1">
        <f t="shared" ref="T102:T124" si="45">IF(S102&lt;100,S102,100)</f>
        <v>100</v>
      </c>
    </row>
    <row r="103" spans="2:20">
      <c r="B103" s="1">
        <f t="shared" si="20"/>
        <v>1561.3701277253035</v>
      </c>
      <c r="E103" s="1">
        <f t="shared" si="38"/>
        <v>1.2811090056248782</v>
      </c>
      <c r="F103" s="1">
        <f t="shared" si="39"/>
        <v>140.33854684103221</v>
      </c>
      <c r="G103" s="21">
        <f t="shared" si="40"/>
        <v>140.33854684103221</v>
      </c>
      <c r="H103" s="21">
        <f t="shared" si="41"/>
        <v>100</v>
      </c>
      <c r="I103" s="21">
        <f t="shared" si="42"/>
        <v>100</v>
      </c>
      <c r="J103" s="21">
        <f t="shared" si="30"/>
        <v>-9.6828495158452127E-2</v>
      </c>
      <c r="K103" s="21">
        <f t="shared" si="31"/>
        <v>100</v>
      </c>
      <c r="L103" s="21">
        <f t="shared" si="32"/>
        <v>100</v>
      </c>
      <c r="M103" s="21">
        <f t="shared" si="43"/>
        <v>100</v>
      </c>
      <c r="N103" s="21">
        <f t="shared" si="33"/>
        <v>1.2862334416473777</v>
      </c>
      <c r="O103" s="21">
        <f t="shared" si="34"/>
        <v>141.13822364540277</v>
      </c>
      <c r="P103" s="21" t="b">
        <f t="shared" si="35"/>
        <v>1</v>
      </c>
      <c r="Q103" s="21" t="b">
        <f t="shared" si="36"/>
        <v>0</v>
      </c>
      <c r="R103" s="1" t="b">
        <f t="shared" si="37"/>
        <v>0</v>
      </c>
      <c r="S103" s="1">
        <f t="shared" si="44"/>
        <v>116.08148076536811</v>
      </c>
      <c r="T103" s="1">
        <f t="shared" si="45"/>
        <v>100</v>
      </c>
    </row>
    <row r="104" spans="2:20">
      <c r="B104" s="1">
        <f t="shared" si="20"/>
        <v>1566.3701277253035</v>
      </c>
      <c r="E104" s="1">
        <f t="shared" si="38"/>
        <v>1.3067311857373758</v>
      </c>
      <c r="F104" s="1">
        <f t="shared" si="39"/>
        <v>144.35751433834378</v>
      </c>
      <c r="G104" s="21">
        <f t="shared" si="40"/>
        <v>144.35751433834378</v>
      </c>
      <c r="H104" s="21">
        <f t="shared" si="41"/>
        <v>100</v>
      </c>
      <c r="I104" s="21">
        <f t="shared" si="42"/>
        <v>100</v>
      </c>
      <c r="J104" s="21">
        <f t="shared" si="30"/>
        <v>-9.6828495158452127E-2</v>
      </c>
      <c r="K104" s="21">
        <f t="shared" si="31"/>
        <v>100</v>
      </c>
      <c r="L104" s="21">
        <f t="shared" si="32"/>
        <v>100</v>
      </c>
      <c r="M104" s="21">
        <f t="shared" si="43"/>
        <v>100</v>
      </c>
      <c r="N104" s="21">
        <f t="shared" si="33"/>
        <v>1.3118556217598754</v>
      </c>
      <c r="O104" s="21">
        <f t="shared" si="34"/>
        <v>145.16748288044369</v>
      </c>
      <c r="P104" s="21" t="b">
        <f t="shared" si="35"/>
        <v>1</v>
      </c>
      <c r="Q104" s="21" t="b">
        <f t="shared" si="36"/>
        <v>0</v>
      </c>
      <c r="R104" s="1" t="b">
        <f t="shared" si="37"/>
        <v>0</v>
      </c>
      <c r="S104" s="1">
        <f t="shared" si="44"/>
        <v>117.58148076536811</v>
      </c>
      <c r="T104" s="1">
        <f t="shared" si="45"/>
        <v>100</v>
      </c>
    </row>
    <row r="105" spans="2:20">
      <c r="B105" s="1">
        <f t="shared" si="20"/>
        <v>1571.3701277253035</v>
      </c>
      <c r="E105" s="1">
        <f t="shared" si="38"/>
        <v>1.3323533658498734</v>
      </c>
      <c r="F105" s="1">
        <f t="shared" si="39"/>
        <v>148.42794052430207</v>
      </c>
      <c r="G105" s="21">
        <f t="shared" si="40"/>
        <v>148.42794052430207</v>
      </c>
      <c r="H105" s="21">
        <f t="shared" si="41"/>
        <v>100</v>
      </c>
      <c r="I105" s="21">
        <f t="shared" si="42"/>
        <v>100</v>
      </c>
      <c r="J105" s="21">
        <f t="shared" si="30"/>
        <v>-9.6828495158452127E-2</v>
      </c>
      <c r="K105" s="21">
        <f t="shared" si="31"/>
        <v>100</v>
      </c>
      <c r="L105" s="21">
        <f t="shared" si="32"/>
        <v>100</v>
      </c>
      <c r="M105" s="21">
        <f t="shared" si="43"/>
        <v>100</v>
      </c>
      <c r="N105" s="21">
        <f t="shared" si="33"/>
        <v>1.3374778018723728</v>
      </c>
      <c r="O105" s="21">
        <f t="shared" si="34"/>
        <v>149.24820080413133</v>
      </c>
      <c r="P105" s="21" t="b">
        <f t="shared" si="35"/>
        <v>1</v>
      </c>
      <c r="Q105" s="21" t="b">
        <f t="shared" si="36"/>
        <v>0</v>
      </c>
      <c r="R105" s="1" t="b">
        <f t="shared" si="37"/>
        <v>0</v>
      </c>
      <c r="S105" s="1">
        <f t="shared" si="44"/>
        <v>119.08148076536811</v>
      </c>
      <c r="T105" s="1">
        <f t="shared" si="45"/>
        <v>100</v>
      </c>
    </row>
    <row r="106" spans="2:20">
      <c r="B106" s="1">
        <f t="shared" si="20"/>
        <v>1576.3701277253035</v>
      </c>
      <c r="E106" s="1">
        <f t="shared" si="38"/>
        <v>1.3579755459623708</v>
      </c>
      <c r="F106" s="1">
        <f t="shared" si="39"/>
        <v>152.54982539890705</v>
      </c>
      <c r="G106" s="21">
        <f t="shared" si="40"/>
        <v>152.54982539890705</v>
      </c>
      <c r="H106" s="21">
        <f t="shared" si="41"/>
        <v>100</v>
      </c>
      <c r="I106" s="21">
        <f t="shared" si="42"/>
        <v>100</v>
      </c>
      <c r="J106" s="21">
        <f t="shared" si="30"/>
        <v>-9.6828495158452127E-2</v>
      </c>
      <c r="K106" s="21">
        <f t="shared" si="31"/>
        <v>100</v>
      </c>
      <c r="L106" s="21">
        <f t="shared" si="32"/>
        <v>100</v>
      </c>
      <c r="M106" s="21">
        <f t="shared" si="43"/>
        <v>100</v>
      </c>
      <c r="N106" s="21">
        <f t="shared" si="33"/>
        <v>1.3630999819848704</v>
      </c>
      <c r="O106" s="21">
        <f t="shared" si="34"/>
        <v>153.38037741646565</v>
      </c>
      <c r="P106" s="21" t="b">
        <f t="shared" si="35"/>
        <v>1</v>
      </c>
      <c r="Q106" s="21" t="b">
        <f t="shared" si="36"/>
        <v>0</v>
      </c>
      <c r="R106" s="1" t="b">
        <f t="shared" si="37"/>
        <v>0</v>
      </c>
      <c r="S106" s="1">
        <f t="shared" si="44"/>
        <v>120.58148076536811</v>
      </c>
      <c r="T106" s="1">
        <f t="shared" si="45"/>
        <v>100</v>
      </c>
    </row>
    <row r="107" spans="2:20">
      <c r="B107" s="1">
        <f t="shared" si="20"/>
        <v>1581.3701277253035</v>
      </c>
      <c r="E107" s="1">
        <f t="shared" si="38"/>
        <v>1.3835977260748684</v>
      </c>
      <c r="F107" s="1">
        <f t="shared" si="39"/>
        <v>156.72316896215875</v>
      </c>
      <c r="G107" s="21">
        <f t="shared" si="40"/>
        <v>156.72316896215875</v>
      </c>
      <c r="H107" s="21">
        <f t="shared" si="41"/>
        <v>100</v>
      </c>
      <c r="I107" s="21">
        <f t="shared" si="42"/>
        <v>100</v>
      </c>
      <c r="J107" s="21">
        <f t="shared" si="30"/>
        <v>-9.6828495158452127E-2</v>
      </c>
      <c r="K107" s="21">
        <f t="shared" si="31"/>
        <v>100</v>
      </c>
      <c r="L107" s="21">
        <f t="shared" si="32"/>
        <v>100</v>
      </c>
      <c r="M107" s="21">
        <f t="shared" si="43"/>
        <v>100</v>
      </c>
      <c r="N107" s="21">
        <f t="shared" si="33"/>
        <v>1.388722162097368</v>
      </c>
      <c r="O107" s="21">
        <f t="shared" si="34"/>
        <v>157.5640127174467</v>
      </c>
      <c r="P107" s="21" t="b">
        <f t="shared" si="35"/>
        <v>1</v>
      </c>
      <c r="Q107" s="21" t="b">
        <f t="shared" si="36"/>
        <v>0</v>
      </c>
      <c r="R107" s="1" t="b">
        <f t="shared" si="37"/>
        <v>0</v>
      </c>
      <c r="S107" s="1">
        <f t="shared" si="44"/>
        <v>122.08148076536811</v>
      </c>
      <c r="T107" s="1">
        <f t="shared" si="45"/>
        <v>100</v>
      </c>
    </row>
    <row r="108" spans="2:20">
      <c r="B108" s="1">
        <f t="shared" si="20"/>
        <v>1586.3701277253035</v>
      </c>
      <c r="E108" s="1">
        <f t="shared" si="38"/>
        <v>1.409219906187366</v>
      </c>
      <c r="F108" s="1">
        <f t="shared" si="39"/>
        <v>160.94797121405713</v>
      </c>
      <c r="G108" s="21">
        <f t="shared" si="40"/>
        <v>160.94797121405713</v>
      </c>
      <c r="H108" s="21">
        <f t="shared" si="41"/>
        <v>100</v>
      </c>
      <c r="I108" s="21">
        <f t="shared" si="42"/>
        <v>100</v>
      </c>
      <c r="J108" s="21">
        <f t="shared" si="30"/>
        <v>-9.6828495158452127E-2</v>
      </c>
      <c r="K108" s="21">
        <f t="shared" si="31"/>
        <v>100</v>
      </c>
      <c r="L108" s="21">
        <f t="shared" si="32"/>
        <v>100</v>
      </c>
      <c r="M108" s="21">
        <f t="shared" si="43"/>
        <v>100</v>
      </c>
      <c r="N108" s="21">
        <f t="shared" si="33"/>
        <v>1.4143443422098656</v>
      </c>
      <c r="O108" s="21">
        <f t="shared" si="34"/>
        <v>161.79910670707443</v>
      </c>
      <c r="P108" s="21" t="b">
        <f t="shared" si="35"/>
        <v>1</v>
      </c>
      <c r="Q108" s="21" t="b">
        <f t="shared" si="36"/>
        <v>0</v>
      </c>
      <c r="R108" s="1" t="b">
        <f t="shared" si="37"/>
        <v>0</v>
      </c>
      <c r="S108" s="1">
        <f t="shared" si="44"/>
        <v>123.58148076536811</v>
      </c>
      <c r="T108" s="1">
        <f t="shared" si="45"/>
        <v>100</v>
      </c>
    </row>
    <row r="109" spans="2:20">
      <c r="B109" s="1">
        <f t="shared" si="20"/>
        <v>1591.3701277253035</v>
      </c>
      <c r="E109" s="1">
        <f t="shared" si="38"/>
        <v>1.4348420862998637</v>
      </c>
      <c r="F109" s="1">
        <f t="shared" si="39"/>
        <v>165.22423215460225</v>
      </c>
      <c r="G109" s="21">
        <f t="shared" si="40"/>
        <v>165.22423215460225</v>
      </c>
      <c r="H109" s="21">
        <f t="shared" si="41"/>
        <v>100</v>
      </c>
      <c r="I109" s="21">
        <f t="shared" si="42"/>
        <v>100</v>
      </c>
      <c r="J109" s="21">
        <f t="shared" si="30"/>
        <v>-9.6828495158452127E-2</v>
      </c>
      <c r="K109" s="21">
        <f t="shared" si="31"/>
        <v>100</v>
      </c>
      <c r="L109" s="21">
        <f t="shared" si="32"/>
        <v>100</v>
      </c>
      <c r="M109" s="21">
        <f t="shared" si="43"/>
        <v>100</v>
      </c>
      <c r="N109" s="21">
        <f t="shared" si="33"/>
        <v>1.439966522322363</v>
      </c>
      <c r="O109" s="21">
        <f t="shared" si="34"/>
        <v>166.08565938534886</v>
      </c>
      <c r="P109" s="21" t="b">
        <f t="shared" si="35"/>
        <v>1</v>
      </c>
      <c r="Q109" s="21" t="b">
        <f t="shared" si="36"/>
        <v>0</v>
      </c>
      <c r="R109" s="1" t="b">
        <f t="shared" si="37"/>
        <v>0</v>
      </c>
      <c r="S109" s="1">
        <f t="shared" si="44"/>
        <v>125.08148076536811</v>
      </c>
      <c r="T109" s="1">
        <f t="shared" si="45"/>
        <v>100</v>
      </c>
    </row>
    <row r="110" spans="2:20">
      <c r="B110" s="1">
        <f t="shared" si="20"/>
        <v>1596.3701277253035</v>
      </c>
      <c r="E110" s="1">
        <f t="shared" si="38"/>
        <v>1.460464266412361</v>
      </c>
      <c r="F110" s="1">
        <f t="shared" si="39"/>
        <v>169.55195178379404</v>
      </c>
      <c r="G110" s="21">
        <f t="shared" si="40"/>
        <v>169.55195178379404</v>
      </c>
      <c r="H110" s="21">
        <f t="shared" si="41"/>
        <v>100</v>
      </c>
      <c r="I110" s="21">
        <f t="shared" si="42"/>
        <v>100</v>
      </c>
      <c r="J110" s="21">
        <f t="shared" si="30"/>
        <v>-9.6828495158452127E-2</v>
      </c>
      <c r="K110" s="21">
        <f t="shared" si="31"/>
        <v>100</v>
      </c>
      <c r="L110" s="21">
        <f t="shared" si="32"/>
        <v>100</v>
      </c>
      <c r="M110" s="21">
        <f t="shared" si="43"/>
        <v>100</v>
      </c>
      <c r="N110" s="21">
        <f t="shared" si="33"/>
        <v>1.4655887024348606</v>
      </c>
      <c r="O110" s="21">
        <f t="shared" si="34"/>
        <v>170.42367075227003</v>
      </c>
      <c r="P110" s="21" t="b">
        <f t="shared" si="35"/>
        <v>1</v>
      </c>
      <c r="Q110" s="21" t="b">
        <f t="shared" si="36"/>
        <v>0</v>
      </c>
      <c r="R110" s="1" t="b">
        <f t="shared" si="37"/>
        <v>0</v>
      </c>
      <c r="S110" s="1">
        <f t="shared" si="44"/>
        <v>126.58148076536811</v>
      </c>
      <c r="T110" s="1">
        <f t="shared" si="45"/>
        <v>100</v>
      </c>
    </row>
    <row r="111" spans="2:20">
      <c r="B111" s="1">
        <f t="shared" si="20"/>
        <v>1601.3701277253035</v>
      </c>
      <c r="E111" s="1">
        <f t="shared" si="38"/>
        <v>1.4860864465248587</v>
      </c>
      <c r="F111" s="1">
        <f t="shared" si="39"/>
        <v>173.93113010163256</v>
      </c>
      <c r="G111" s="21">
        <f t="shared" si="40"/>
        <v>173.93113010163256</v>
      </c>
      <c r="H111" s="21">
        <f t="shared" si="41"/>
        <v>100</v>
      </c>
      <c r="I111" s="21">
        <f t="shared" si="42"/>
        <v>100</v>
      </c>
      <c r="J111" s="21">
        <f t="shared" si="30"/>
        <v>-9.6828495158452127E-2</v>
      </c>
      <c r="K111" s="21">
        <f t="shared" si="31"/>
        <v>100</v>
      </c>
      <c r="L111" s="21">
        <f t="shared" si="32"/>
        <v>100</v>
      </c>
      <c r="M111" s="21">
        <f t="shared" si="43"/>
        <v>100</v>
      </c>
      <c r="N111" s="21">
        <f t="shared" si="33"/>
        <v>1.4912108825473582</v>
      </c>
      <c r="O111" s="21">
        <f t="shared" si="34"/>
        <v>174.81314080783787</v>
      </c>
      <c r="P111" s="21" t="b">
        <f t="shared" si="35"/>
        <v>1</v>
      </c>
      <c r="Q111" s="21" t="b">
        <f t="shared" si="36"/>
        <v>0</v>
      </c>
      <c r="R111" s="1" t="b">
        <f t="shared" si="37"/>
        <v>0</v>
      </c>
      <c r="S111" s="1">
        <f t="shared" si="44"/>
        <v>128.0814807653681</v>
      </c>
      <c r="T111" s="1">
        <f t="shared" si="45"/>
        <v>100</v>
      </c>
    </row>
    <row r="112" spans="2:20">
      <c r="B112" s="1">
        <f t="shared" si="20"/>
        <v>1606.3701277253035</v>
      </c>
      <c r="E112" s="1">
        <f t="shared" si="38"/>
        <v>1.5117086266373563</v>
      </c>
      <c r="F112" s="1">
        <f t="shared" si="39"/>
        <v>178.36176710811776</v>
      </c>
      <c r="G112" s="21">
        <f t="shared" si="40"/>
        <v>178.36176710811776</v>
      </c>
      <c r="H112" s="21">
        <f t="shared" si="41"/>
        <v>100</v>
      </c>
      <c r="I112" s="21">
        <f t="shared" si="42"/>
        <v>100</v>
      </c>
      <c r="J112" s="21">
        <f t="shared" si="30"/>
        <v>-9.6828495158452127E-2</v>
      </c>
      <c r="K112" s="21">
        <f t="shared" si="31"/>
        <v>100</v>
      </c>
      <c r="L112" s="21">
        <f t="shared" si="32"/>
        <v>100</v>
      </c>
      <c r="M112" s="21">
        <f t="shared" si="43"/>
        <v>100</v>
      </c>
      <c r="N112" s="21">
        <f t="shared" si="33"/>
        <v>1.5168330626598558</v>
      </c>
      <c r="O112" s="21">
        <f t="shared" si="34"/>
        <v>179.25406955205241</v>
      </c>
      <c r="P112" s="21" t="b">
        <f t="shared" si="35"/>
        <v>1</v>
      </c>
      <c r="Q112" s="21" t="b">
        <f t="shared" si="36"/>
        <v>0</v>
      </c>
      <c r="R112" s="1" t="b">
        <f t="shared" si="37"/>
        <v>0</v>
      </c>
      <c r="S112" s="1">
        <f t="shared" si="44"/>
        <v>129.5814807653681</v>
      </c>
      <c r="T112" s="1">
        <f t="shared" si="45"/>
        <v>100</v>
      </c>
    </row>
    <row r="113" spans="2:20">
      <c r="B113" s="1">
        <f t="shared" si="20"/>
        <v>1611.3701277253035</v>
      </c>
      <c r="E113" s="1">
        <f t="shared" si="38"/>
        <v>1.5373308067498539</v>
      </c>
      <c r="F113" s="1">
        <f t="shared" si="39"/>
        <v>182.84386280324969</v>
      </c>
      <c r="G113" s="21">
        <f t="shared" si="40"/>
        <v>182.84386280324969</v>
      </c>
      <c r="H113" s="21">
        <f t="shared" si="41"/>
        <v>100</v>
      </c>
      <c r="I113" s="21">
        <f t="shared" si="42"/>
        <v>100</v>
      </c>
      <c r="J113" s="21">
        <f t="shared" si="30"/>
        <v>-9.6828495158452127E-2</v>
      </c>
      <c r="K113" s="21">
        <f t="shared" si="31"/>
        <v>100</v>
      </c>
      <c r="L113" s="21">
        <f t="shared" si="32"/>
        <v>100</v>
      </c>
      <c r="M113" s="21">
        <f t="shared" si="43"/>
        <v>100</v>
      </c>
      <c r="N113" s="21">
        <f t="shared" si="33"/>
        <v>1.5424552427723532</v>
      </c>
      <c r="O113" s="21">
        <f t="shared" si="34"/>
        <v>183.74645698491366</v>
      </c>
      <c r="P113" s="21" t="b">
        <f t="shared" si="35"/>
        <v>1</v>
      </c>
      <c r="Q113" s="21" t="b">
        <f t="shared" si="36"/>
        <v>0</v>
      </c>
      <c r="R113" s="1" t="b">
        <f t="shared" si="37"/>
        <v>0</v>
      </c>
      <c r="S113" s="1">
        <f t="shared" si="44"/>
        <v>131.0814807653681</v>
      </c>
      <c r="T113" s="1">
        <f t="shared" si="45"/>
        <v>100</v>
      </c>
    </row>
    <row r="114" spans="2:20">
      <c r="B114" s="1">
        <f t="shared" si="20"/>
        <v>1616.3701277253035</v>
      </c>
      <c r="E114" s="1">
        <f t="shared" si="38"/>
        <v>1.5629529868623513</v>
      </c>
      <c r="F114" s="1">
        <f t="shared" si="39"/>
        <v>187.3774171870283</v>
      </c>
      <c r="G114" s="21">
        <f t="shared" si="40"/>
        <v>187.3774171870283</v>
      </c>
      <c r="H114" s="21">
        <f t="shared" si="41"/>
        <v>100</v>
      </c>
      <c r="I114" s="21">
        <f t="shared" si="42"/>
        <v>100</v>
      </c>
      <c r="J114" s="21">
        <f t="shared" si="30"/>
        <v>-9.6828495158452127E-2</v>
      </c>
      <c r="K114" s="21">
        <f t="shared" si="31"/>
        <v>100</v>
      </c>
      <c r="L114" s="21">
        <f t="shared" si="32"/>
        <v>100</v>
      </c>
      <c r="M114" s="21">
        <f t="shared" si="43"/>
        <v>100</v>
      </c>
      <c r="N114" s="21">
        <f t="shared" si="33"/>
        <v>1.5680774228848509</v>
      </c>
      <c r="O114" s="21">
        <f t="shared" si="34"/>
        <v>188.29030310642162</v>
      </c>
      <c r="P114" s="21" t="b">
        <f t="shared" si="35"/>
        <v>1</v>
      </c>
      <c r="Q114" s="21" t="b">
        <f t="shared" si="36"/>
        <v>0</v>
      </c>
      <c r="R114" s="1" t="b">
        <f t="shared" si="37"/>
        <v>0</v>
      </c>
      <c r="S114" s="1">
        <f t="shared" si="44"/>
        <v>132.5814807653681</v>
      </c>
      <c r="T114" s="1">
        <f t="shared" si="45"/>
        <v>100</v>
      </c>
    </row>
    <row r="115" spans="2:20">
      <c r="B115" s="1">
        <f t="shared" si="20"/>
        <v>1621.3701277253035</v>
      </c>
      <c r="E115" s="1">
        <f t="shared" si="38"/>
        <v>1.5885751669748489</v>
      </c>
      <c r="F115" s="1">
        <f t="shared" si="39"/>
        <v>191.96243025945364</v>
      </c>
      <c r="G115" s="21">
        <f t="shared" si="40"/>
        <v>191.96243025945364</v>
      </c>
      <c r="H115" s="21">
        <f t="shared" si="41"/>
        <v>100</v>
      </c>
      <c r="I115" s="21">
        <f t="shared" si="42"/>
        <v>100</v>
      </c>
      <c r="J115" s="21">
        <f t="shared" si="30"/>
        <v>-9.6828495158452127E-2</v>
      </c>
      <c r="K115" s="21">
        <f t="shared" si="31"/>
        <v>100</v>
      </c>
      <c r="L115" s="21">
        <f t="shared" si="32"/>
        <v>100</v>
      </c>
      <c r="M115" s="21">
        <f t="shared" si="43"/>
        <v>100</v>
      </c>
      <c r="N115" s="21">
        <f t="shared" si="33"/>
        <v>1.5936996029973485</v>
      </c>
      <c r="O115" s="21">
        <f t="shared" si="34"/>
        <v>192.8856079165763</v>
      </c>
      <c r="P115" s="21" t="b">
        <f t="shared" si="35"/>
        <v>1</v>
      </c>
      <c r="Q115" s="21" t="b">
        <f t="shared" si="36"/>
        <v>0</v>
      </c>
      <c r="R115" s="1" t="b">
        <f t="shared" si="37"/>
        <v>0</v>
      </c>
      <c r="S115" s="1">
        <f t="shared" si="44"/>
        <v>134.0814807653681</v>
      </c>
      <c r="T115" s="1">
        <f t="shared" si="45"/>
        <v>100</v>
      </c>
    </row>
    <row r="116" spans="2:20">
      <c r="B116" s="1">
        <f t="shared" si="20"/>
        <v>1626.3701277253035</v>
      </c>
      <c r="E116" s="1">
        <f t="shared" si="38"/>
        <v>1.6141973470873465</v>
      </c>
      <c r="F116" s="1">
        <f t="shared" si="39"/>
        <v>196.59890202052566</v>
      </c>
      <c r="G116" s="21">
        <f t="shared" si="40"/>
        <v>196.59890202052566</v>
      </c>
      <c r="H116" s="21">
        <f t="shared" si="41"/>
        <v>100</v>
      </c>
      <c r="I116" s="21">
        <f t="shared" si="42"/>
        <v>100</v>
      </c>
      <c r="J116" s="21">
        <f t="shared" si="30"/>
        <v>-9.6828495158452127E-2</v>
      </c>
      <c r="K116" s="21">
        <f t="shared" si="31"/>
        <v>100</v>
      </c>
      <c r="L116" s="21">
        <f t="shared" si="32"/>
        <v>100</v>
      </c>
      <c r="M116" s="21">
        <f t="shared" si="43"/>
        <v>100</v>
      </c>
      <c r="N116" s="21">
        <f t="shared" si="33"/>
        <v>1.6193217831098461</v>
      </c>
      <c r="O116" s="21">
        <f t="shared" si="34"/>
        <v>197.53237141537767</v>
      </c>
      <c r="P116" s="21" t="b">
        <f t="shared" si="35"/>
        <v>1</v>
      </c>
      <c r="Q116" s="21" t="b">
        <f t="shared" si="36"/>
        <v>0</v>
      </c>
      <c r="R116" s="1" t="b">
        <f t="shared" si="37"/>
        <v>0</v>
      </c>
      <c r="S116" s="1">
        <f t="shared" si="44"/>
        <v>135.5814807653681</v>
      </c>
      <c r="T116" s="1">
        <f t="shared" si="45"/>
        <v>100</v>
      </c>
    </row>
    <row r="117" spans="2:20">
      <c r="B117" s="1">
        <f t="shared" si="20"/>
        <v>1631.3701277253035</v>
      </c>
      <c r="E117" s="1">
        <f t="shared" si="38"/>
        <v>1.6398195271998441</v>
      </c>
      <c r="F117" s="1">
        <f t="shared" si="39"/>
        <v>201.28683247024441</v>
      </c>
      <c r="G117" s="21">
        <f t="shared" si="40"/>
        <v>201.28683247024441</v>
      </c>
      <c r="H117" s="21">
        <f t="shared" si="41"/>
        <v>100</v>
      </c>
      <c r="I117" s="21">
        <f t="shared" si="42"/>
        <v>100</v>
      </c>
      <c r="J117" s="21">
        <f t="shared" si="30"/>
        <v>-9.6828495158452127E-2</v>
      </c>
      <c r="K117" s="21">
        <f t="shared" si="31"/>
        <v>100</v>
      </c>
      <c r="L117" s="21">
        <f t="shared" si="32"/>
        <v>100</v>
      </c>
      <c r="M117" s="21">
        <f t="shared" si="43"/>
        <v>100</v>
      </c>
      <c r="N117" s="21">
        <f t="shared" si="33"/>
        <v>1.6449439632223437</v>
      </c>
      <c r="O117" s="21">
        <f t="shared" si="34"/>
        <v>202.23059360282576</v>
      </c>
      <c r="P117" s="21" t="b">
        <f t="shared" si="35"/>
        <v>1</v>
      </c>
      <c r="Q117" s="21" t="b">
        <f t="shared" si="36"/>
        <v>0</v>
      </c>
      <c r="R117" s="1" t="b">
        <f t="shared" si="37"/>
        <v>0</v>
      </c>
      <c r="S117" s="1">
        <f t="shared" si="44"/>
        <v>137.0814807653681</v>
      </c>
      <c r="T117" s="1">
        <f t="shared" si="45"/>
        <v>100</v>
      </c>
    </row>
    <row r="118" spans="2:20">
      <c r="B118" s="1">
        <f t="shared" si="20"/>
        <v>1636.3701277253035</v>
      </c>
      <c r="E118" s="1">
        <f t="shared" si="38"/>
        <v>1.6654417073123418</v>
      </c>
      <c r="F118" s="1">
        <f t="shared" si="39"/>
        <v>206.02622160860983</v>
      </c>
      <c r="G118" s="21">
        <f t="shared" si="40"/>
        <v>206.02622160860983</v>
      </c>
      <c r="H118" s="21">
        <f t="shared" si="41"/>
        <v>100</v>
      </c>
      <c r="I118" s="21">
        <f t="shared" si="42"/>
        <v>100</v>
      </c>
      <c r="J118" s="21">
        <f t="shared" si="30"/>
        <v>-9.6828495158452127E-2</v>
      </c>
      <c r="K118" s="21">
        <f t="shared" si="31"/>
        <v>100</v>
      </c>
      <c r="L118" s="21">
        <f t="shared" si="32"/>
        <v>100</v>
      </c>
      <c r="M118" s="21">
        <f t="shared" si="43"/>
        <v>100</v>
      </c>
      <c r="N118" s="21">
        <f t="shared" si="33"/>
        <v>1.6705661433348411</v>
      </c>
      <c r="O118" s="21">
        <f t="shared" si="34"/>
        <v>206.98027447892048</v>
      </c>
      <c r="P118" s="21" t="b">
        <f t="shared" si="35"/>
        <v>1</v>
      </c>
      <c r="Q118" s="21" t="b">
        <f t="shared" si="36"/>
        <v>0</v>
      </c>
      <c r="R118" s="1" t="b">
        <f t="shared" si="37"/>
        <v>0</v>
      </c>
      <c r="S118" s="1">
        <f t="shared" si="44"/>
        <v>138.5814807653681</v>
      </c>
      <c r="T118" s="1">
        <f t="shared" si="45"/>
        <v>100</v>
      </c>
    </row>
    <row r="119" spans="2:20">
      <c r="B119" s="1">
        <f>B118+5</f>
        <v>1641.3701277253035</v>
      </c>
      <c r="E119" s="1">
        <f t="shared" si="38"/>
        <v>1.6910638874248392</v>
      </c>
      <c r="F119" s="1">
        <f t="shared" si="39"/>
        <v>210.81706943562193</v>
      </c>
      <c r="G119" s="21">
        <f t="shared" si="40"/>
        <v>210.81706943562193</v>
      </c>
      <c r="H119" s="21">
        <f t="shared" si="41"/>
        <v>100</v>
      </c>
      <c r="I119" s="21">
        <f t="shared" si="42"/>
        <v>100</v>
      </c>
      <c r="J119" s="21">
        <f t="shared" si="30"/>
        <v>-9.6828495158452127E-2</v>
      </c>
      <c r="K119" s="21">
        <f t="shared" si="31"/>
        <v>100</v>
      </c>
      <c r="L119" s="21">
        <f t="shared" si="32"/>
        <v>100</v>
      </c>
      <c r="M119" s="21">
        <f t="shared" si="43"/>
        <v>100</v>
      </c>
      <c r="N119" s="21">
        <f t="shared" si="33"/>
        <v>1.6961883234473387</v>
      </c>
      <c r="O119" s="21">
        <f t="shared" si="34"/>
        <v>211.78141404366198</v>
      </c>
      <c r="P119" s="21" t="b">
        <f t="shared" si="35"/>
        <v>1</v>
      </c>
      <c r="Q119" s="21" t="b">
        <f t="shared" si="36"/>
        <v>0</v>
      </c>
      <c r="R119" s="1" t="b">
        <f t="shared" si="37"/>
        <v>0</v>
      </c>
      <c r="S119" s="1">
        <f t="shared" si="44"/>
        <v>140.0814807653681</v>
      </c>
      <c r="T119" s="1">
        <f t="shared" si="45"/>
        <v>100</v>
      </c>
    </row>
    <row r="120" spans="2:20">
      <c r="B120" s="1">
        <f>B119+5</f>
        <v>1646.3701277253035</v>
      </c>
      <c r="E120" s="1">
        <f t="shared" si="38"/>
        <v>1.7166860675373368</v>
      </c>
      <c r="F120" s="1">
        <f t="shared" si="39"/>
        <v>215.65937595128077</v>
      </c>
      <c r="G120" s="21">
        <f t="shared" si="40"/>
        <v>215.65937595128077</v>
      </c>
      <c r="H120" s="21">
        <f t="shared" si="41"/>
        <v>100</v>
      </c>
      <c r="I120" s="21">
        <f t="shared" si="42"/>
        <v>100</v>
      </c>
      <c r="J120" s="21">
        <f t="shared" si="30"/>
        <v>-9.6828495158452127E-2</v>
      </c>
      <c r="K120" s="21">
        <f t="shared" si="31"/>
        <v>100</v>
      </c>
      <c r="L120" s="21">
        <f t="shared" si="32"/>
        <v>100</v>
      </c>
      <c r="M120" s="21">
        <f t="shared" si="43"/>
        <v>100</v>
      </c>
      <c r="N120" s="21">
        <f t="shared" si="33"/>
        <v>1.7218105035598363</v>
      </c>
      <c r="O120" s="21">
        <f t="shared" si="34"/>
        <v>216.63401229705016</v>
      </c>
      <c r="P120" s="21" t="b">
        <f t="shared" si="35"/>
        <v>1</v>
      </c>
      <c r="Q120" s="21" t="b">
        <f t="shared" si="36"/>
        <v>0</v>
      </c>
      <c r="R120" s="1" t="b">
        <f t="shared" si="37"/>
        <v>0</v>
      </c>
      <c r="S120" s="1">
        <f t="shared" si="44"/>
        <v>141.5814807653681</v>
      </c>
      <c r="T120" s="1">
        <f t="shared" si="45"/>
        <v>100</v>
      </c>
    </row>
    <row r="121" spans="2:20">
      <c r="B121" s="1">
        <f>B120+5</f>
        <v>1651.3701277253035</v>
      </c>
      <c r="E121" s="1">
        <f t="shared" si="38"/>
        <v>1.7423082476498344</v>
      </c>
      <c r="F121" s="1">
        <f t="shared" si="39"/>
        <v>220.55314115558633</v>
      </c>
      <c r="G121" s="21">
        <f t="shared" si="40"/>
        <v>220.55314115558633</v>
      </c>
      <c r="H121" s="21">
        <f t="shared" si="41"/>
        <v>100</v>
      </c>
      <c r="I121" s="21">
        <f t="shared" si="42"/>
        <v>100</v>
      </c>
      <c r="J121" s="21">
        <f t="shared" si="30"/>
        <v>-9.6828495158452127E-2</v>
      </c>
      <c r="K121" s="21">
        <f t="shared" si="31"/>
        <v>100</v>
      </c>
      <c r="L121" s="21">
        <f t="shared" si="32"/>
        <v>100</v>
      </c>
      <c r="M121" s="21">
        <f t="shared" si="43"/>
        <v>100</v>
      </c>
      <c r="N121" s="21">
        <f t="shared" si="33"/>
        <v>1.747432683672334</v>
      </c>
      <c r="O121" s="21">
        <f t="shared" si="34"/>
        <v>221.53806923908508</v>
      </c>
      <c r="P121" s="21" t="b">
        <f t="shared" si="35"/>
        <v>1</v>
      </c>
      <c r="Q121" s="21" t="b">
        <f t="shared" si="36"/>
        <v>0</v>
      </c>
      <c r="R121" s="1" t="b">
        <f t="shared" si="37"/>
        <v>0</v>
      </c>
      <c r="S121" s="1">
        <f t="shared" si="44"/>
        <v>143.0814807653681</v>
      </c>
      <c r="T121" s="1">
        <f t="shared" si="45"/>
        <v>100</v>
      </c>
    </row>
    <row r="122" spans="2:20">
      <c r="B122" s="1">
        <f>B121+5</f>
        <v>1656.3701277253035</v>
      </c>
      <c r="E122" s="1">
        <f t="shared" si="38"/>
        <v>1.767930427762332</v>
      </c>
      <c r="F122" s="1">
        <f t="shared" si="39"/>
        <v>225.4983650485386</v>
      </c>
      <c r="G122" s="21">
        <f t="shared" si="40"/>
        <v>225.4983650485386</v>
      </c>
      <c r="H122" s="21">
        <f t="shared" si="41"/>
        <v>100</v>
      </c>
      <c r="I122" s="21">
        <f t="shared" si="42"/>
        <v>100</v>
      </c>
      <c r="J122" s="21">
        <f t="shared" si="30"/>
        <v>-9.6828495158452127E-2</v>
      </c>
      <c r="K122" s="21">
        <f t="shared" si="31"/>
        <v>100</v>
      </c>
      <c r="L122" s="21">
        <f t="shared" si="32"/>
        <v>100</v>
      </c>
      <c r="M122" s="21">
        <f t="shared" si="43"/>
        <v>100</v>
      </c>
      <c r="N122" s="21">
        <f t="shared" si="33"/>
        <v>1.7730548637848313</v>
      </c>
      <c r="O122" s="21">
        <f t="shared" si="34"/>
        <v>226.49358486976661</v>
      </c>
      <c r="P122" s="21" t="b">
        <f t="shared" si="35"/>
        <v>1</v>
      </c>
      <c r="Q122" s="21" t="b">
        <f t="shared" si="36"/>
        <v>0</v>
      </c>
      <c r="R122" s="1" t="b">
        <f t="shared" si="37"/>
        <v>0</v>
      </c>
      <c r="S122" s="1">
        <f t="shared" si="44"/>
        <v>144.5814807653681</v>
      </c>
      <c r="T122" s="1">
        <f t="shared" si="45"/>
        <v>100</v>
      </c>
    </row>
    <row r="123" spans="2:20">
      <c r="B123" s="1">
        <f>B122+5</f>
        <v>1661.3701277253035</v>
      </c>
      <c r="E123" s="1">
        <f t="shared" si="38"/>
        <v>1.7935526078748294</v>
      </c>
      <c r="F123" s="1">
        <f t="shared" si="39"/>
        <v>230.49504763013752</v>
      </c>
      <c r="G123" s="21">
        <f t="shared" si="40"/>
        <v>230.49504763013752</v>
      </c>
      <c r="H123" s="21">
        <f t="shared" si="41"/>
        <v>100</v>
      </c>
      <c r="I123" s="21">
        <f t="shared" si="42"/>
        <v>100</v>
      </c>
      <c r="J123" s="21">
        <f t="shared" si="30"/>
        <v>-9.6828495158452127E-2</v>
      </c>
      <c r="K123" s="21">
        <f t="shared" si="31"/>
        <v>100</v>
      </c>
      <c r="L123" s="21">
        <f t="shared" si="32"/>
        <v>100</v>
      </c>
      <c r="M123" s="21">
        <f t="shared" si="43"/>
        <v>100</v>
      </c>
      <c r="N123" s="21">
        <f t="shared" si="33"/>
        <v>1.798677043897329</v>
      </c>
      <c r="O123" s="21">
        <f t="shared" si="34"/>
        <v>231.50055918909493</v>
      </c>
      <c r="P123" s="21" t="b">
        <f t="shared" si="35"/>
        <v>1</v>
      </c>
      <c r="Q123" s="21" t="b">
        <f t="shared" si="36"/>
        <v>0</v>
      </c>
      <c r="R123" s="1" t="b">
        <f t="shared" si="37"/>
        <v>0</v>
      </c>
      <c r="S123" s="1">
        <f t="shared" si="44"/>
        <v>146.0814807653681</v>
      </c>
      <c r="T123" s="1">
        <f t="shared" si="45"/>
        <v>100</v>
      </c>
    </row>
    <row r="124" spans="2:20">
      <c r="B124" s="1">
        <f>K8</f>
        <v>1506.513553384121</v>
      </c>
      <c r="E124" s="1">
        <f t="shared" si="38"/>
        <v>1</v>
      </c>
      <c r="F124" s="1">
        <f t="shared" si="39"/>
        <v>99.624508463013356</v>
      </c>
      <c r="G124" s="21">
        <f t="shared" si="40"/>
        <v>99.624508463013356</v>
      </c>
      <c r="H124" s="21">
        <f t="shared" si="41"/>
        <v>99.624508463013356</v>
      </c>
      <c r="I124" s="21">
        <f t="shared" si="42"/>
        <v>99.624508463013356</v>
      </c>
      <c r="J124" s="21">
        <f t="shared" si="30"/>
        <v>-9.6828495158452127E-2</v>
      </c>
      <c r="K124" s="21">
        <f t="shared" si="31"/>
        <v>99.624508463013356</v>
      </c>
      <c r="L124" s="21">
        <f t="shared" si="32"/>
        <v>99.624508463013356</v>
      </c>
      <c r="M124" s="21">
        <f t="shared" si="43"/>
        <v>99.624508463013356</v>
      </c>
      <c r="N124" s="21">
        <f t="shared" si="33"/>
        <v>1.0051244360224996</v>
      </c>
      <c r="O124" s="21">
        <f t="shared" si="34"/>
        <v>100.31127137221404</v>
      </c>
      <c r="P124" s="21" t="b">
        <f t="shared" si="35"/>
        <v>1</v>
      </c>
      <c r="Q124" s="21" t="b">
        <f t="shared" si="36"/>
        <v>0</v>
      </c>
      <c r="R124" s="1" t="b">
        <f t="shared" si="37"/>
        <v>0</v>
      </c>
      <c r="S124" s="1">
        <f t="shared" si="44"/>
        <v>99.624508463013356</v>
      </c>
      <c r="T124" s="1">
        <f t="shared" si="45"/>
        <v>99.624508463013356</v>
      </c>
    </row>
  </sheetData>
  <sheetProtection password="FE67" sheet="1" objects="1" scenarios="1" selectLockedCells="1" selectUnlockedCells="1"/>
  <mergeCells count="6">
    <mergeCell ref="H29:I29"/>
    <mergeCell ref="G2:H2"/>
    <mergeCell ref="H4:J4"/>
    <mergeCell ref="H6:I6"/>
    <mergeCell ref="H7:J7"/>
    <mergeCell ref="H8:J8"/>
  </mergeCells>
  <conditionalFormatting sqref="B53:B123">
    <cfRule type="cellIs" dxfId="11" priority="1" operator="greaterThan">
      <formula>$K$8</formula>
    </cfRule>
  </conditionalFormatting>
  <pageMargins left="0.75" right="0.75" top="1" bottom="1" header="0.5" footer="0.5"/>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cellIs" priority="12" operator="notBetween" id="{45F0042D-0671-774E-A703-846F513B4A5D}">
            <xm:f>range!$B$29-range!$B$31</xm:f>
            <xm:f>range!$B$30+range!$B$31</xm:f>
            <x14:dxf>
              <font>
                <color rgb="FF9C6500"/>
              </font>
              <fill>
                <patternFill>
                  <bgColor rgb="FFFFEB9C"/>
                </patternFill>
              </fill>
            </x14:dxf>
          </x14:cfRule>
          <xm:sqref>E4</xm:sqref>
        </x14:conditionalFormatting>
        <x14:conditionalFormatting xmlns:xm="http://schemas.microsoft.com/office/excel/2006/main">
          <x14:cfRule type="cellIs" priority="11" operator="notBetween" id="{7C7A7528-C36A-F34D-9E79-101DA4B81350}">
            <xm:f>range!$C$29-range!$C$31</xm:f>
            <xm:f>range!$C$30+range!$C$31</xm:f>
            <x14:dxf>
              <font>
                <color rgb="FF9C6500"/>
              </font>
              <fill>
                <patternFill>
                  <bgColor rgb="FFFFEB9C"/>
                </patternFill>
              </fill>
            </x14:dxf>
          </x14:cfRule>
          <xm:sqref>E5</xm:sqref>
        </x14:conditionalFormatting>
        <x14:conditionalFormatting xmlns:xm="http://schemas.microsoft.com/office/excel/2006/main">
          <x14:cfRule type="cellIs" priority="10" operator="notBetween" id="{593EBEE2-20C2-DE46-9BCD-A4A3EB34779C}">
            <xm:f>range!$D$29-range!$D$31</xm:f>
            <xm:f>range!$D$30+range!$D$31</xm:f>
            <x14:dxf>
              <font>
                <color rgb="FF9C6500"/>
              </font>
              <fill>
                <patternFill>
                  <bgColor rgb="FFFFEB9C"/>
                </patternFill>
              </fill>
            </x14:dxf>
          </x14:cfRule>
          <xm:sqref>E6</xm:sqref>
        </x14:conditionalFormatting>
        <x14:conditionalFormatting xmlns:xm="http://schemas.microsoft.com/office/excel/2006/main">
          <x14:cfRule type="cellIs" priority="9" operator="notBetween" id="{6ABF10D8-F2CE-E742-9EF7-913A05EE6132}">
            <xm:f>range!$E$29-range!$E$31</xm:f>
            <xm:f>range!$E$30+range!$E$31</xm:f>
            <x14:dxf>
              <font>
                <color rgb="FF9C0006"/>
              </font>
              <fill>
                <patternFill>
                  <bgColor rgb="FFFFC7CE"/>
                </patternFill>
              </fill>
            </x14:dxf>
          </x14:cfRule>
          <xm:sqref>E7</xm:sqref>
        </x14:conditionalFormatting>
        <x14:conditionalFormatting xmlns:xm="http://schemas.microsoft.com/office/excel/2006/main">
          <x14:cfRule type="cellIs" priority="8" operator="notBetween" id="{A4910432-953E-B442-90BB-D3E4355E7249}">
            <xm:f>range!$F$29-range!$F$31</xm:f>
            <xm:f>range!$F$30+range!$F$31</xm:f>
            <x14:dxf>
              <font>
                <color rgb="FF9C6500"/>
              </font>
              <fill>
                <patternFill>
                  <bgColor rgb="FFFFEB9C"/>
                </patternFill>
              </fill>
            </x14:dxf>
          </x14:cfRule>
          <xm:sqref>E8</xm:sqref>
        </x14:conditionalFormatting>
        <x14:conditionalFormatting xmlns:xm="http://schemas.microsoft.com/office/excel/2006/main">
          <x14:cfRule type="cellIs" priority="7" operator="notBetween" id="{6E6C107F-AC8C-1946-8B3A-4F93680632E2}">
            <xm:f>range!$G$29-range!$G$31</xm:f>
            <xm:f>range!$G$30+range!$G$31</xm:f>
            <x14:dxf>
              <font>
                <color rgb="FF9C6500"/>
              </font>
              <fill>
                <patternFill>
                  <bgColor rgb="FFFFEB9C"/>
                </patternFill>
              </fill>
            </x14:dxf>
          </x14:cfRule>
          <xm:sqref>E9</xm:sqref>
        </x14:conditionalFormatting>
        <x14:conditionalFormatting xmlns:xm="http://schemas.microsoft.com/office/excel/2006/main">
          <x14:cfRule type="cellIs" priority="6" operator="notBetween" id="{DE5DE1A6-2FFC-334D-8A21-0F05A56173CE}">
            <xm:f>range!$H$29-range!$H$31</xm:f>
            <xm:f>range!$H$30+range!$H$31</xm:f>
            <x14:dxf>
              <font>
                <color rgb="FF9C6500"/>
              </font>
              <fill>
                <patternFill>
                  <bgColor rgb="FFFFEB9C"/>
                </patternFill>
              </fill>
            </x14:dxf>
          </x14:cfRule>
          <xm:sqref>E10</xm:sqref>
        </x14:conditionalFormatting>
        <x14:conditionalFormatting xmlns:xm="http://schemas.microsoft.com/office/excel/2006/main">
          <x14:cfRule type="cellIs" priority="5" operator="notBetween" id="{3F0205BD-A3D8-2E4D-B05B-86A774559AEA}">
            <xm:f>range!$I$29-range!$I$31</xm:f>
            <xm:f>range!$I$30+range!$I$31</xm:f>
            <x14:dxf>
              <font>
                <color rgb="FF9C6500"/>
              </font>
              <fill>
                <patternFill>
                  <bgColor rgb="FFFFEB9C"/>
                </patternFill>
              </fill>
            </x14:dxf>
          </x14:cfRule>
          <xm:sqref>E11</xm:sqref>
        </x14:conditionalFormatting>
        <x14:conditionalFormatting xmlns:xm="http://schemas.microsoft.com/office/excel/2006/main">
          <x14:cfRule type="cellIs" priority="4" operator="notBetween" id="{2B2397AD-2A7D-9446-979F-E856F600CB6F}">
            <xm:f>range!$J$29-range!$J$31</xm:f>
            <xm:f>range!$J$30+range!$J$31</xm:f>
            <x14:dxf>
              <font>
                <color rgb="FF9C6500"/>
              </font>
              <fill>
                <patternFill>
                  <bgColor rgb="FFFFEB9C"/>
                </patternFill>
              </fill>
            </x14:dxf>
          </x14:cfRule>
          <xm:sqref>E12</xm:sqref>
        </x14:conditionalFormatting>
        <x14:conditionalFormatting xmlns:xm="http://schemas.microsoft.com/office/excel/2006/main">
          <x14:cfRule type="cellIs" priority="3" operator="notBetween" id="{CE868062-2D85-D84E-AC00-1D2303BD5D9C}">
            <xm:f>range!$K$29-range!$K$31</xm:f>
            <xm:f>range!$K$30+range!$K$31</xm:f>
            <x14:dxf>
              <font>
                <color rgb="FF9C0006"/>
              </font>
              <fill>
                <patternFill>
                  <bgColor rgb="FFFFC7CE"/>
                </patternFill>
              </fill>
            </x14:dxf>
          </x14:cfRule>
          <xm:sqref>E13</xm:sqref>
        </x14:conditionalFormatting>
        <x14:conditionalFormatting xmlns:xm="http://schemas.microsoft.com/office/excel/2006/main">
          <x14:cfRule type="cellIs" priority="2" operator="notBetween" id="{A8706814-B9D3-B348-9181-99C691A05996}">
            <xm:f>range!$L$29-range!$L$31</xm:f>
            <xm:f>range!$L$30+range!$L$31</xm:f>
            <x14:dxf>
              <font>
                <color rgb="FF9C6500"/>
              </font>
              <fill>
                <patternFill>
                  <bgColor rgb="FFFFEB9C"/>
                </patternFill>
              </fill>
            </x14:dxf>
          </x14:cfRule>
          <xm:sqref>E16</xm:sqref>
        </x14:conditionalFormatting>
      </x14:conditionalFormatting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Melt-PX</vt:lpstr>
      <vt:lpstr>Decompression Melting </vt:lpstr>
      <vt:lpstr>range</vt:lpstr>
      <vt:lpstr>Parameterization - PyrA</vt:lpstr>
      <vt:lpstr>Parameterization - PyrB</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Lambart</dc:creator>
  <cp:lastModifiedBy>Sarah Lambart</cp:lastModifiedBy>
  <cp:lastPrinted>2015-12-19T16:56:29Z</cp:lastPrinted>
  <dcterms:created xsi:type="dcterms:W3CDTF">2014-01-31T15:16:16Z</dcterms:created>
  <dcterms:modified xsi:type="dcterms:W3CDTF">2016-06-28T21:29:04Z</dcterms:modified>
</cp:coreProperties>
</file>